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hidePivotFieldList="1" defaultThemeVersion="124226"/>
  <bookViews>
    <workbookView xWindow="-120" yWindow="-120" windowWidth="21840" windowHeight="13140" activeTab="1"/>
  </bookViews>
  <sheets>
    <sheet name="Summary" sheetId="2" r:id="rId1"/>
    <sheet name="On Direct Attendance" sheetId="1" r:id="rId2"/>
    <sheet name="CRM Attendance" sheetId="3" r:id="rId3"/>
  </sheets>
  <definedNames>
    <definedName name="_xlnm._FilterDatabase" localSheetId="2" hidden="1">'CRM Attendance'!$A$1:$CJ$835</definedName>
    <definedName name="_xlnm._FilterDatabase" localSheetId="1" hidden="1">'On Direct Attendance'!$A$2:$BN$1467</definedName>
  </definedNames>
  <calcPr calcId="144525"/>
</workbook>
</file>

<file path=xl/calcChain.xml><?xml version="1.0" encoding="utf-8"?>
<calcChain xmlns="http://schemas.openxmlformats.org/spreadsheetml/2006/main">
  <c r="AV1322" i="1" l="1"/>
  <c r="AW1322" i="1"/>
  <c r="AX1322" i="1"/>
  <c r="AY1322" i="1"/>
  <c r="AZ1322" i="1"/>
  <c r="BA1322" i="1"/>
  <c r="BB1322" i="1"/>
  <c r="BC1322" i="1"/>
  <c r="BD1322" i="1"/>
  <c r="BE1322" i="1"/>
  <c r="BF1322" i="1"/>
  <c r="BG1322" i="1"/>
  <c r="AV1323" i="1"/>
  <c r="AW1323" i="1"/>
  <c r="AX1323" i="1"/>
  <c r="AY1323" i="1"/>
  <c r="AZ1323" i="1"/>
  <c r="BA1323" i="1"/>
  <c r="BB1323" i="1"/>
  <c r="BC1323" i="1"/>
  <c r="BD1323" i="1"/>
  <c r="BE1323" i="1"/>
  <c r="BF1323" i="1"/>
  <c r="BG1323" i="1"/>
  <c r="AV1324" i="1"/>
  <c r="AW1324" i="1"/>
  <c r="AX1324" i="1"/>
  <c r="AY1324" i="1"/>
  <c r="AZ1324" i="1"/>
  <c r="BA1324" i="1"/>
  <c r="BB1324" i="1"/>
  <c r="BC1324" i="1"/>
  <c r="BD1324" i="1"/>
  <c r="BE1324" i="1"/>
  <c r="BF1324" i="1"/>
  <c r="BG1324" i="1"/>
  <c r="AV1325" i="1"/>
  <c r="AW1325" i="1"/>
  <c r="AX1325" i="1"/>
  <c r="AY1325" i="1"/>
  <c r="AZ1325" i="1"/>
  <c r="BA1325" i="1"/>
  <c r="BB1325" i="1"/>
  <c r="BC1325" i="1"/>
  <c r="BD1325" i="1"/>
  <c r="BE1325" i="1"/>
  <c r="BF1325" i="1"/>
  <c r="BG1325" i="1"/>
  <c r="AV1326" i="1"/>
  <c r="AW1326" i="1"/>
  <c r="AX1326" i="1"/>
  <c r="AY1326" i="1"/>
  <c r="AZ1326" i="1"/>
  <c r="BA1326" i="1"/>
  <c r="BB1326" i="1"/>
  <c r="BC1326" i="1"/>
  <c r="BD1326" i="1"/>
  <c r="BE1326" i="1"/>
  <c r="BF1326" i="1"/>
  <c r="BG1326" i="1"/>
  <c r="AV1327" i="1"/>
  <c r="AW1327" i="1"/>
  <c r="AX1327" i="1"/>
  <c r="AY1327" i="1"/>
  <c r="AZ1327" i="1"/>
  <c r="BA1327" i="1"/>
  <c r="BB1327" i="1"/>
  <c r="BC1327" i="1"/>
  <c r="BD1327" i="1"/>
  <c r="BE1327" i="1"/>
  <c r="BF1327" i="1"/>
  <c r="BG1327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AV1329" i="1"/>
  <c r="AW1329" i="1"/>
  <c r="AX1329" i="1"/>
  <c r="AY1329" i="1"/>
  <c r="AZ1329" i="1"/>
  <c r="BA1329" i="1"/>
  <c r="BB1329" i="1"/>
  <c r="BC1329" i="1"/>
  <c r="BD1329" i="1"/>
  <c r="BE1329" i="1"/>
  <c r="BF1329" i="1"/>
  <c r="BG1329" i="1"/>
  <c r="AV1330" i="1"/>
  <c r="AW1330" i="1"/>
  <c r="AX1330" i="1"/>
  <c r="AY1330" i="1"/>
  <c r="AZ1330" i="1"/>
  <c r="BA1330" i="1"/>
  <c r="BB1330" i="1"/>
  <c r="BC1330" i="1"/>
  <c r="BD1330" i="1"/>
  <c r="BE1330" i="1"/>
  <c r="BF1330" i="1"/>
  <c r="BG1330" i="1"/>
  <c r="AV1331" i="1"/>
  <c r="AW1331" i="1"/>
  <c r="AX1331" i="1"/>
  <c r="AY1331" i="1"/>
  <c r="AZ1331" i="1"/>
  <c r="BA1331" i="1"/>
  <c r="BB1331" i="1"/>
  <c r="BC1331" i="1"/>
  <c r="BD1331" i="1"/>
  <c r="BE1331" i="1"/>
  <c r="BF1331" i="1"/>
  <c r="BG1331" i="1"/>
  <c r="BJ1331" i="1" l="1"/>
  <c r="BJ1330" i="1"/>
  <c r="BI1329" i="1"/>
  <c r="BI1328" i="1"/>
  <c r="BJ1327" i="1"/>
  <c r="BI1325" i="1"/>
  <c r="BI1322" i="1"/>
  <c r="BI1324" i="1"/>
  <c r="BJ1323" i="1"/>
  <c r="BJ1322" i="1"/>
  <c r="BH1327" i="1"/>
  <c r="BJ1326" i="1"/>
  <c r="BH1328" i="1"/>
  <c r="BH1323" i="1"/>
  <c r="BI1331" i="1"/>
  <c r="BK1331" i="1"/>
  <c r="BI1327" i="1"/>
  <c r="BK1327" i="1"/>
  <c r="BH1326" i="1"/>
  <c r="BI1323" i="1"/>
  <c r="BK1323" i="1"/>
  <c r="BH1331" i="1"/>
  <c r="BI1330" i="1"/>
  <c r="BH1330" i="1"/>
  <c r="BK1330" i="1"/>
  <c r="BJ1329" i="1"/>
  <c r="BI1326" i="1"/>
  <c r="BK1326" i="1"/>
  <c r="BH1325" i="1"/>
  <c r="BJ1325" i="1"/>
  <c r="BH1322" i="1"/>
  <c r="BK1328" i="1"/>
  <c r="BK1324" i="1"/>
  <c r="BH1329" i="1"/>
  <c r="BK1329" i="1"/>
  <c r="BJ1328" i="1"/>
  <c r="BK1325" i="1"/>
  <c r="BH1324" i="1"/>
  <c r="BJ1324" i="1"/>
  <c r="BK1322" i="1"/>
  <c r="K1322" i="1"/>
  <c r="L1322" i="1"/>
  <c r="K1323" i="1"/>
  <c r="L1323" i="1"/>
  <c r="K1324" i="1"/>
  <c r="L1324" i="1"/>
  <c r="K1325" i="1"/>
  <c r="L1325" i="1"/>
  <c r="K1326" i="1"/>
  <c r="L1326" i="1"/>
  <c r="K1327" i="1"/>
  <c r="L1327" i="1"/>
  <c r="K1328" i="1"/>
  <c r="L1328" i="1"/>
  <c r="K1329" i="1"/>
  <c r="L1329" i="1"/>
  <c r="K1330" i="1"/>
  <c r="L1330" i="1"/>
  <c r="K1331" i="1"/>
  <c r="L1331" i="1"/>
  <c r="BZ759" i="3" l="1"/>
  <c r="BX757" i="3"/>
  <c r="BW763" i="3"/>
  <c r="BV762" i="3"/>
  <c r="BS762" i="3"/>
  <c r="CA762" i="3"/>
  <c r="BZ766" i="3"/>
  <c r="BU764" i="3"/>
  <c r="BV758" i="3"/>
  <c r="BS766" i="3"/>
  <c r="BU760" i="3"/>
  <c r="BV759" i="3"/>
  <c r="BS759" i="3"/>
  <c r="CA766" i="3"/>
  <c r="CA763" i="3"/>
  <c r="BW758" i="3"/>
  <c r="BY764" i="3"/>
  <c r="BY760" i="3"/>
  <c r="BU758" i="3"/>
  <c r="BT763" i="3"/>
  <c r="BS763" i="3"/>
  <c r="BR759" i="3"/>
  <c r="BY766" i="3"/>
  <c r="BU762" i="3"/>
  <c r="BR766" i="3"/>
  <c r="BS761" i="3"/>
  <c r="BV766" i="3"/>
  <c r="BW762" i="3"/>
  <c r="BR758" i="3"/>
  <c r="BY765" i="3"/>
  <c r="BU761" i="3"/>
  <c r="BV757" i="3"/>
  <c r="BS765" i="3"/>
  <c r="BW761" i="3"/>
  <c r="CB757" i="3"/>
  <c r="CA765" i="3"/>
  <c r="BZ762" i="3"/>
  <c r="CA758" i="3"/>
  <c r="BU757" i="3"/>
  <c r="BW766" i="3"/>
  <c r="BR762" i="3"/>
  <c r="CE762" i="3" s="1"/>
  <c r="BS758" i="3"/>
  <c r="BT757" i="3"/>
  <c r="BT766" i="3"/>
  <c r="BT765" i="3"/>
  <c r="BT762" i="3"/>
  <c r="BT761" i="3"/>
  <c r="BT758" i="3"/>
  <c r="BW765" i="3"/>
  <c r="CA761" i="3"/>
  <c r="BZ758" i="3"/>
  <c r="BV765" i="3"/>
  <c r="BR761" i="3"/>
  <c r="BS757" i="3"/>
  <c r="BR765" i="3"/>
  <c r="BZ763" i="3"/>
  <c r="BV761" i="3"/>
  <c r="CC759" i="3"/>
  <c r="BU759" i="3"/>
  <c r="BW757" i="3"/>
  <c r="BS760" i="3"/>
  <c r="CC766" i="3"/>
  <c r="BU766" i="3"/>
  <c r="BU765" i="3"/>
  <c r="CC763" i="3"/>
  <c r="BU763" i="3"/>
  <c r="BY762" i="3"/>
  <c r="BY761" i="3"/>
  <c r="CC760" i="3"/>
  <c r="BT759" i="3"/>
  <c r="BR757" i="3"/>
  <c r="BZ765" i="3"/>
  <c r="BV763" i="3"/>
  <c r="BR763" i="3"/>
  <c r="BZ761" i="3"/>
  <c r="BY759" i="3"/>
  <c r="CA757" i="3"/>
  <c r="CA764" i="3"/>
  <c r="CC765" i="3"/>
  <c r="CC764" i="3"/>
  <c r="BY763" i="3"/>
  <c r="CC762" i="3"/>
  <c r="CC761" i="3"/>
  <c r="CB759" i="3"/>
  <c r="BX759" i="3"/>
  <c r="CC758" i="3"/>
  <c r="BY758" i="3"/>
  <c r="BZ757" i="3"/>
  <c r="CB766" i="3"/>
  <c r="BX766" i="3"/>
  <c r="CB765" i="3"/>
  <c r="BX765" i="3"/>
  <c r="CB763" i="3"/>
  <c r="BX763" i="3"/>
  <c r="CB762" i="3"/>
  <c r="BX762" i="3"/>
  <c r="CB761" i="3"/>
  <c r="BX761" i="3"/>
  <c r="CA759" i="3"/>
  <c r="BW759" i="3"/>
  <c r="CB758" i="3"/>
  <c r="BX758" i="3"/>
  <c r="CC757" i="3"/>
  <c r="BY757" i="3"/>
  <c r="BW764" i="3"/>
  <c r="BS764" i="3"/>
  <c r="BZ764" i="3"/>
  <c r="BV764" i="3"/>
  <c r="BR764" i="3"/>
  <c r="BZ760" i="3"/>
  <c r="BV760" i="3"/>
  <c r="BR760" i="3"/>
  <c r="CB764" i="3"/>
  <c r="BX764" i="3"/>
  <c r="BT764" i="3"/>
  <c r="CB760" i="3"/>
  <c r="BX760" i="3"/>
  <c r="BT760" i="3"/>
  <c r="CA760" i="3"/>
  <c r="BW760" i="3"/>
  <c r="AV1314" i="1"/>
  <c r="AW1314" i="1"/>
  <c r="AX1314" i="1"/>
  <c r="AY1314" i="1"/>
  <c r="AZ1314" i="1"/>
  <c r="BA1314" i="1"/>
  <c r="BB1314" i="1"/>
  <c r="BC1314" i="1"/>
  <c r="BD1314" i="1"/>
  <c r="BE1314" i="1"/>
  <c r="BF1314" i="1"/>
  <c r="BG1314" i="1"/>
  <c r="AV1315" i="1"/>
  <c r="AW1315" i="1"/>
  <c r="AX1315" i="1"/>
  <c r="AY1315" i="1"/>
  <c r="AZ1315" i="1"/>
  <c r="BA1315" i="1"/>
  <c r="BB1315" i="1"/>
  <c r="BC1315" i="1"/>
  <c r="BD1315" i="1"/>
  <c r="BE1315" i="1"/>
  <c r="BF1315" i="1"/>
  <c r="BG1315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AV1317" i="1"/>
  <c r="AW1317" i="1"/>
  <c r="AX1317" i="1"/>
  <c r="AY1317" i="1"/>
  <c r="AZ1317" i="1"/>
  <c r="BA1317" i="1"/>
  <c r="BB1317" i="1"/>
  <c r="BC1317" i="1"/>
  <c r="BD1317" i="1"/>
  <c r="BE1317" i="1"/>
  <c r="BF1317" i="1"/>
  <c r="BG1317" i="1"/>
  <c r="AV1318" i="1"/>
  <c r="AW1318" i="1"/>
  <c r="AX1318" i="1"/>
  <c r="AY1318" i="1"/>
  <c r="AZ1318" i="1"/>
  <c r="BA1318" i="1"/>
  <c r="BB1318" i="1"/>
  <c r="BC1318" i="1"/>
  <c r="BD1318" i="1"/>
  <c r="BE1318" i="1"/>
  <c r="BF1318" i="1"/>
  <c r="BG1318" i="1"/>
  <c r="AV1319" i="1"/>
  <c r="AW1319" i="1"/>
  <c r="AX1319" i="1"/>
  <c r="AY1319" i="1"/>
  <c r="AZ1319" i="1"/>
  <c r="BA1319" i="1"/>
  <c r="BB1319" i="1"/>
  <c r="BC1319" i="1"/>
  <c r="BD1319" i="1"/>
  <c r="BE1319" i="1"/>
  <c r="BF1319" i="1"/>
  <c r="BG1319" i="1"/>
  <c r="AV1320" i="1"/>
  <c r="AW1320" i="1"/>
  <c r="AX1320" i="1"/>
  <c r="AY1320" i="1"/>
  <c r="AZ1320" i="1"/>
  <c r="BA1320" i="1"/>
  <c r="BB1320" i="1"/>
  <c r="BC1320" i="1"/>
  <c r="BD1320" i="1"/>
  <c r="BE1320" i="1"/>
  <c r="BF1320" i="1"/>
  <c r="BG1320" i="1"/>
  <c r="AV1321" i="1"/>
  <c r="AW1321" i="1"/>
  <c r="AX1321" i="1"/>
  <c r="AY1321" i="1"/>
  <c r="AZ1321" i="1"/>
  <c r="BA1321" i="1"/>
  <c r="BB1321" i="1"/>
  <c r="BC1321" i="1"/>
  <c r="BD1321" i="1"/>
  <c r="BE1321" i="1"/>
  <c r="BF1321" i="1"/>
  <c r="BG1321" i="1"/>
  <c r="K1314" i="1"/>
  <c r="L1314" i="1"/>
  <c r="K1315" i="1"/>
  <c r="L1315" i="1"/>
  <c r="K1316" i="1"/>
  <c r="L1316" i="1"/>
  <c r="K1317" i="1"/>
  <c r="L1317" i="1"/>
  <c r="K1318" i="1"/>
  <c r="L1318" i="1"/>
  <c r="K1319" i="1"/>
  <c r="L1319" i="1"/>
  <c r="K1320" i="1"/>
  <c r="L1320" i="1"/>
  <c r="K1321" i="1"/>
  <c r="L1321" i="1"/>
  <c r="CE759" i="3" l="1"/>
  <c r="CF761" i="3"/>
  <c r="CD766" i="3"/>
  <c r="CE766" i="3"/>
  <c r="CF759" i="3"/>
  <c r="CD763" i="3"/>
  <c r="CE765" i="3"/>
  <c r="CD757" i="3"/>
  <c r="CD759" i="3"/>
  <c r="CG763" i="3"/>
  <c r="CF765" i="3"/>
  <c r="CE761" i="3"/>
  <c r="CF757" i="3"/>
  <c r="CD761" i="3"/>
  <c r="CD758" i="3"/>
  <c r="CF758" i="3"/>
  <c r="CF762" i="3"/>
  <c r="CG765" i="3"/>
  <c r="CE758" i="3"/>
  <c r="CF766" i="3"/>
  <c r="CG761" i="3"/>
  <c r="CD765" i="3"/>
  <c r="CG757" i="3"/>
  <c r="CG759" i="3"/>
  <c r="CG762" i="3"/>
  <c r="CG758" i="3"/>
  <c r="CG766" i="3"/>
  <c r="CD762" i="3"/>
  <c r="CD760" i="3"/>
  <c r="CF763" i="3"/>
  <c r="CE763" i="3"/>
  <c r="CE757" i="3"/>
  <c r="CD764" i="3"/>
  <c r="CF760" i="3"/>
  <c r="CE760" i="3"/>
  <c r="CG760" i="3"/>
  <c r="CF764" i="3"/>
  <c r="CG764" i="3"/>
  <c r="CE764" i="3"/>
  <c r="BI1321" i="1"/>
  <c r="BI1316" i="1"/>
  <c r="BI1314" i="1"/>
  <c r="BI1320" i="1"/>
  <c r="BI1319" i="1"/>
  <c r="BI1317" i="1"/>
  <c r="BJ1315" i="1"/>
  <c r="BJ1314" i="1"/>
  <c r="BI1315" i="1"/>
  <c r="BH1320" i="1"/>
  <c r="BJ1319" i="1"/>
  <c r="BJ1318" i="1"/>
  <c r="BH1315" i="1"/>
  <c r="BH1321" i="1"/>
  <c r="BK1321" i="1"/>
  <c r="BJ1320" i="1"/>
  <c r="BK1317" i="1"/>
  <c r="BH1316" i="1"/>
  <c r="BJ1316" i="1"/>
  <c r="BK1314" i="1"/>
  <c r="BK1320" i="1"/>
  <c r="BK1316" i="1"/>
  <c r="BH1319" i="1"/>
  <c r="BK1319" i="1"/>
  <c r="BH1318" i="1"/>
  <c r="BK1315" i="1"/>
  <c r="BJ1321" i="1"/>
  <c r="BI1318" i="1"/>
  <c r="BK1318" i="1"/>
  <c r="BH1317" i="1"/>
  <c r="BJ1317" i="1"/>
  <c r="BH1314" i="1"/>
  <c r="AV1311" i="1"/>
  <c r="AW1311" i="1"/>
  <c r="AX1311" i="1"/>
  <c r="AY1311" i="1"/>
  <c r="AZ1311" i="1"/>
  <c r="BA1311" i="1"/>
  <c r="BB1311" i="1"/>
  <c r="BC1311" i="1"/>
  <c r="BD1311" i="1"/>
  <c r="BE1311" i="1"/>
  <c r="BF1311" i="1"/>
  <c r="BG1311" i="1"/>
  <c r="AV1312" i="1"/>
  <c r="AW1312" i="1"/>
  <c r="AX1312" i="1"/>
  <c r="AY1312" i="1"/>
  <c r="AZ1312" i="1"/>
  <c r="BA1312" i="1"/>
  <c r="BB1312" i="1"/>
  <c r="BC1312" i="1"/>
  <c r="BD1312" i="1"/>
  <c r="BE1312" i="1"/>
  <c r="BF1312" i="1"/>
  <c r="BG1312" i="1"/>
  <c r="AV1313" i="1"/>
  <c r="AW1313" i="1"/>
  <c r="AX1313" i="1"/>
  <c r="AY1313" i="1"/>
  <c r="AZ1313" i="1"/>
  <c r="BA1313" i="1"/>
  <c r="BB1313" i="1"/>
  <c r="BC1313" i="1"/>
  <c r="BD1313" i="1"/>
  <c r="BE1313" i="1"/>
  <c r="BF1313" i="1"/>
  <c r="BG1313" i="1"/>
  <c r="K1311" i="1"/>
  <c r="L1311" i="1"/>
  <c r="K1312" i="1"/>
  <c r="L1312" i="1"/>
  <c r="K1313" i="1"/>
  <c r="L1313" i="1"/>
  <c r="BI1313" i="1" l="1"/>
  <c r="BI1312" i="1"/>
  <c r="BH1311" i="1"/>
  <c r="BI1311" i="1"/>
  <c r="BH1312" i="1"/>
  <c r="BJ1312" i="1"/>
  <c r="BH1313" i="1"/>
  <c r="BJ1313" i="1"/>
  <c r="BJ1311" i="1"/>
  <c r="BK1313" i="1"/>
  <c r="BK1312" i="1"/>
  <c r="BK1311" i="1"/>
  <c r="BZ756" i="3" l="1"/>
  <c r="CB771" i="3"/>
  <c r="BW752" i="3"/>
  <c r="BV756" i="3"/>
  <c r="CA752" i="3"/>
  <c r="BS756" i="3"/>
  <c r="BR756" i="3"/>
  <c r="CA748" i="3"/>
  <c r="BT748" i="3"/>
  <c r="BT745" i="3"/>
  <c r="CA754" i="3"/>
  <c r="BT754" i="3"/>
  <c r="BU754" i="3"/>
  <c r="CC754" i="3"/>
  <c r="BW754" i="3"/>
  <c r="BY754" i="3"/>
  <c r="BS754" i="3"/>
  <c r="BU750" i="3"/>
  <c r="BR750" i="3"/>
  <c r="BZ750" i="3"/>
  <c r="BT750" i="3"/>
  <c r="CB750" i="3"/>
  <c r="BV750" i="3"/>
  <c r="BX750" i="3"/>
  <c r="BT746" i="3"/>
  <c r="CB746" i="3"/>
  <c r="BU746" i="3"/>
  <c r="BX746" i="3"/>
  <c r="BR746" i="3"/>
  <c r="BZ746" i="3"/>
  <c r="BV746" i="3"/>
  <c r="BU743" i="3"/>
  <c r="BY743" i="3"/>
  <c r="CA743" i="3"/>
  <c r="BR743" i="3"/>
  <c r="BS743" i="3"/>
  <c r="BW743" i="3"/>
  <c r="BU753" i="3"/>
  <c r="BY753" i="3"/>
  <c r="BW749" i="3"/>
  <c r="CA749" i="3"/>
  <c r="BU755" i="3"/>
  <c r="BT755" i="3"/>
  <c r="BY755" i="3"/>
  <c r="BZ751" i="3"/>
  <c r="BV751" i="3"/>
  <c r="BU751" i="3"/>
  <c r="BT747" i="3"/>
  <c r="BZ747" i="3"/>
  <c r="BX744" i="3"/>
  <c r="BS744" i="3"/>
  <c r="CC744" i="3"/>
  <c r="BU744" i="3"/>
  <c r="CA744" i="3"/>
  <c r="BV747" i="3"/>
  <c r="BW744" i="3"/>
  <c r="BX771" i="3"/>
  <c r="CC743" i="3"/>
  <c r="BR754" i="3"/>
  <c r="CC753" i="3"/>
  <c r="CC756" i="3"/>
  <c r="BY756" i="3"/>
  <c r="BU756" i="3"/>
  <c r="CC755" i="3"/>
  <c r="BX755" i="3"/>
  <c r="BS755" i="3"/>
  <c r="BZ754" i="3"/>
  <c r="BV754" i="3"/>
  <c r="BZ752" i="3"/>
  <c r="BV752" i="3"/>
  <c r="BR752" i="3"/>
  <c r="BY751" i="3"/>
  <c r="BT751" i="3"/>
  <c r="CA750" i="3"/>
  <c r="BW750" i="3"/>
  <c r="BS750" i="3"/>
  <c r="BS749" i="3"/>
  <c r="BZ748" i="3"/>
  <c r="BV748" i="3"/>
  <c r="BR748" i="3"/>
  <c r="BX747" i="3"/>
  <c r="BS747" i="3"/>
  <c r="CA746" i="3"/>
  <c r="BW746" i="3"/>
  <c r="BS746" i="3"/>
  <c r="CE746" i="3" s="1"/>
  <c r="BT771" i="3"/>
  <c r="BZ745" i="3"/>
  <c r="BV745" i="3"/>
  <c r="BR745" i="3"/>
  <c r="BY744" i="3"/>
  <c r="BT744" i="3"/>
  <c r="CB743" i="3"/>
  <c r="BX743" i="3"/>
  <c r="BT743" i="3"/>
  <c r="BR755" i="3"/>
  <c r="BS751" i="3"/>
  <c r="BU747" i="3"/>
  <c r="BR744" i="3"/>
  <c r="BX756" i="3"/>
  <c r="BW755" i="3"/>
  <c r="BY752" i="3"/>
  <c r="CC751" i="3"/>
  <c r="BU748" i="3"/>
  <c r="CB747" i="3"/>
  <c r="CB756" i="3"/>
  <c r="BT756" i="3"/>
  <c r="CB755" i="3"/>
  <c r="CC752" i="3"/>
  <c r="BU752" i="3"/>
  <c r="BX751" i="3"/>
  <c r="BR751" i="3"/>
  <c r="CC748" i="3"/>
  <c r="BY748" i="3"/>
  <c r="BW747" i="3"/>
  <c r="BR747" i="3"/>
  <c r="BU745" i="3"/>
  <c r="CA756" i="3"/>
  <c r="BW756" i="3"/>
  <c r="CA755" i="3"/>
  <c r="CB754" i="3"/>
  <c r="BX754" i="3"/>
  <c r="CB752" i="3"/>
  <c r="BX752" i="3"/>
  <c r="CB751" i="3"/>
  <c r="CC750" i="3"/>
  <c r="BY750" i="3"/>
  <c r="CB748" i="3"/>
  <c r="BX748" i="3"/>
  <c r="CA747" i="3"/>
  <c r="CC746" i="3"/>
  <c r="BY746" i="3"/>
  <c r="CB745" i="3"/>
  <c r="BX745" i="3"/>
  <c r="CB744" i="3"/>
  <c r="BZ743" i="3"/>
  <c r="BV743" i="3"/>
  <c r="BR753" i="3"/>
  <c r="BT749" i="3"/>
  <c r="BU771" i="3"/>
  <c r="CB753" i="3"/>
  <c r="BZ749" i="3"/>
  <c r="BV749" i="3"/>
  <c r="BR749" i="3"/>
  <c r="CA771" i="3"/>
  <c r="BW771" i="3"/>
  <c r="BS771" i="3"/>
  <c r="BT753" i="3"/>
  <c r="CA753" i="3"/>
  <c r="BS753" i="3"/>
  <c r="CC749" i="3"/>
  <c r="BU749" i="3"/>
  <c r="BZ771" i="3"/>
  <c r="BX753" i="3"/>
  <c r="BW753" i="3"/>
  <c r="BY749" i="3"/>
  <c r="BV771" i="3"/>
  <c r="BR771" i="3"/>
  <c r="BZ755" i="3"/>
  <c r="BV755" i="3"/>
  <c r="BZ753" i="3"/>
  <c r="BV753" i="3"/>
  <c r="CA751" i="3"/>
  <c r="BW751" i="3"/>
  <c r="CB749" i="3"/>
  <c r="BX749" i="3"/>
  <c r="CC747" i="3"/>
  <c r="BY747" i="3"/>
  <c r="CC771" i="3"/>
  <c r="BY771" i="3"/>
  <c r="BZ744" i="3"/>
  <c r="BV744" i="3"/>
  <c r="CE756" i="3" l="1"/>
  <c r="CF744" i="3"/>
  <c r="CF750" i="3"/>
  <c r="CE744" i="3"/>
  <c r="CE750" i="3"/>
  <c r="BT752" i="3"/>
  <c r="BS752" i="3"/>
  <c r="CE752" i="3" s="1"/>
  <c r="CF754" i="3"/>
  <c r="CA745" i="3"/>
  <c r="BW748" i="3"/>
  <c r="BW745" i="3"/>
  <c r="CF756" i="3"/>
  <c r="CC745" i="3"/>
  <c r="BY745" i="3"/>
  <c r="BS745" i="3"/>
  <c r="CE745" i="3" s="1"/>
  <c r="BS748" i="3"/>
  <c r="CF748" i="3" s="1"/>
  <c r="CF749" i="3"/>
  <c r="CF751" i="3"/>
  <c r="CF755" i="3"/>
  <c r="CE754" i="3"/>
  <c r="CE747" i="3"/>
  <c r="CE743" i="3"/>
  <c r="CE755" i="3"/>
  <c r="CG746" i="3"/>
  <c r="CD743" i="3"/>
  <c r="CF743" i="3"/>
  <c r="CD748" i="3"/>
  <c r="CE751" i="3"/>
  <c r="CD750" i="3"/>
  <c r="CE749" i="3"/>
  <c r="CD756" i="3"/>
  <c r="CF747" i="3"/>
  <c r="CF746" i="3"/>
  <c r="CD755" i="3"/>
  <c r="CG753" i="3"/>
  <c r="CE771" i="3"/>
  <c r="CG754" i="3"/>
  <c r="CG743" i="3"/>
  <c r="CG749" i="3"/>
  <c r="CD746" i="3"/>
  <c r="CG750" i="3"/>
  <c r="CD754" i="3"/>
  <c r="CG756" i="3"/>
  <c r="CD751" i="3"/>
  <c r="CD771" i="3"/>
  <c r="CD749" i="3"/>
  <c r="CD753" i="3"/>
  <c r="CE753" i="3"/>
  <c r="CG744" i="3"/>
  <c r="CG747" i="3"/>
  <c r="CG751" i="3"/>
  <c r="CG755" i="3"/>
  <c r="CD752" i="3"/>
  <c r="CD747" i="3"/>
  <c r="CD744" i="3"/>
  <c r="CG771" i="3"/>
  <c r="CF753" i="3"/>
  <c r="CF771" i="3"/>
  <c r="AV1293" i="1"/>
  <c r="AW1293" i="1"/>
  <c r="AX1293" i="1"/>
  <c r="AY1293" i="1"/>
  <c r="AZ1293" i="1"/>
  <c r="BA1293" i="1"/>
  <c r="BB1293" i="1"/>
  <c r="BC1293" i="1"/>
  <c r="BD1293" i="1"/>
  <c r="BE1293" i="1"/>
  <c r="BF1293" i="1"/>
  <c r="BG1293" i="1"/>
  <c r="AV1294" i="1"/>
  <c r="AW1294" i="1"/>
  <c r="AX1294" i="1"/>
  <c r="AY1294" i="1"/>
  <c r="AZ1294" i="1"/>
  <c r="BA1294" i="1"/>
  <c r="BB1294" i="1"/>
  <c r="BC1294" i="1"/>
  <c r="BD1294" i="1"/>
  <c r="BE1294" i="1"/>
  <c r="BF1294" i="1"/>
  <c r="BG1294" i="1"/>
  <c r="AV1295" i="1"/>
  <c r="AW1295" i="1"/>
  <c r="AX1295" i="1"/>
  <c r="AY1295" i="1"/>
  <c r="AZ1295" i="1"/>
  <c r="BA1295" i="1"/>
  <c r="BB1295" i="1"/>
  <c r="BC1295" i="1"/>
  <c r="BD1295" i="1"/>
  <c r="BE1295" i="1"/>
  <c r="BF1295" i="1"/>
  <c r="BG1295" i="1"/>
  <c r="AV1296" i="1"/>
  <c r="AW1296" i="1"/>
  <c r="AX1296" i="1"/>
  <c r="AY1296" i="1"/>
  <c r="AZ1296" i="1"/>
  <c r="BA1296" i="1"/>
  <c r="BB1296" i="1"/>
  <c r="BC1296" i="1"/>
  <c r="BD1296" i="1"/>
  <c r="BE1296" i="1"/>
  <c r="BF1296" i="1"/>
  <c r="BG1296" i="1"/>
  <c r="AV1297" i="1"/>
  <c r="AW1297" i="1"/>
  <c r="AX1297" i="1"/>
  <c r="AY1297" i="1"/>
  <c r="AZ1297" i="1"/>
  <c r="BA1297" i="1"/>
  <c r="BB1297" i="1"/>
  <c r="BC1297" i="1"/>
  <c r="BD1297" i="1"/>
  <c r="BE1297" i="1"/>
  <c r="BF1297" i="1"/>
  <c r="BG1297" i="1"/>
  <c r="AV1298" i="1"/>
  <c r="AW1298" i="1"/>
  <c r="AX1298" i="1"/>
  <c r="AY1298" i="1"/>
  <c r="AZ1298" i="1"/>
  <c r="BA1298" i="1"/>
  <c r="BB1298" i="1"/>
  <c r="BC1298" i="1"/>
  <c r="BD1298" i="1"/>
  <c r="BE1298" i="1"/>
  <c r="BF1298" i="1"/>
  <c r="BG1298" i="1"/>
  <c r="AV1299" i="1"/>
  <c r="AW1299" i="1"/>
  <c r="AX1299" i="1"/>
  <c r="AY1299" i="1"/>
  <c r="AZ1299" i="1"/>
  <c r="BA1299" i="1"/>
  <c r="BB1299" i="1"/>
  <c r="BC1299" i="1"/>
  <c r="BD1299" i="1"/>
  <c r="BE1299" i="1"/>
  <c r="BF1299" i="1"/>
  <c r="BG1299" i="1"/>
  <c r="AV1300" i="1"/>
  <c r="AW1300" i="1"/>
  <c r="AX1300" i="1"/>
  <c r="AY1300" i="1"/>
  <c r="AZ1300" i="1"/>
  <c r="BA1300" i="1"/>
  <c r="BB1300" i="1"/>
  <c r="BC1300" i="1"/>
  <c r="BD1300" i="1"/>
  <c r="BE1300" i="1"/>
  <c r="BF1300" i="1"/>
  <c r="BG1300" i="1"/>
  <c r="AV1301" i="1"/>
  <c r="AW1301" i="1"/>
  <c r="AX1301" i="1"/>
  <c r="AY1301" i="1"/>
  <c r="AZ1301" i="1"/>
  <c r="BA1301" i="1"/>
  <c r="BB1301" i="1"/>
  <c r="BC1301" i="1"/>
  <c r="BD1301" i="1"/>
  <c r="BE1301" i="1"/>
  <c r="BF1301" i="1"/>
  <c r="BG1301" i="1"/>
  <c r="AV1302" i="1"/>
  <c r="AW1302" i="1"/>
  <c r="AX1302" i="1"/>
  <c r="AY1302" i="1"/>
  <c r="AZ1302" i="1"/>
  <c r="BA1302" i="1"/>
  <c r="BB1302" i="1"/>
  <c r="BC1302" i="1"/>
  <c r="BD1302" i="1"/>
  <c r="BE1302" i="1"/>
  <c r="BF1302" i="1"/>
  <c r="BG1302" i="1"/>
  <c r="AV1303" i="1"/>
  <c r="AW1303" i="1"/>
  <c r="AX1303" i="1"/>
  <c r="AY1303" i="1"/>
  <c r="AZ1303" i="1"/>
  <c r="BA1303" i="1"/>
  <c r="BB1303" i="1"/>
  <c r="BC1303" i="1"/>
  <c r="BD1303" i="1"/>
  <c r="BE1303" i="1"/>
  <c r="BF1303" i="1"/>
  <c r="BG1303" i="1"/>
  <c r="AV1360" i="1"/>
  <c r="AW1360" i="1"/>
  <c r="AX1360" i="1"/>
  <c r="AY1360" i="1"/>
  <c r="AZ1360" i="1"/>
  <c r="BA1360" i="1"/>
  <c r="BB1360" i="1"/>
  <c r="BC1360" i="1"/>
  <c r="BD1360" i="1"/>
  <c r="BE1360" i="1"/>
  <c r="BF1360" i="1"/>
  <c r="BG1360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AV1305" i="1"/>
  <c r="AW1305" i="1"/>
  <c r="AX1305" i="1"/>
  <c r="AY1305" i="1"/>
  <c r="AZ1305" i="1"/>
  <c r="BA1305" i="1"/>
  <c r="BB1305" i="1"/>
  <c r="BC1305" i="1"/>
  <c r="BD1305" i="1"/>
  <c r="BE1305" i="1"/>
  <c r="BF1305" i="1"/>
  <c r="BG1305" i="1"/>
  <c r="AV1306" i="1"/>
  <c r="AW1306" i="1"/>
  <c r="AX1306" i="1"/>
  <c r="AY1306" i="1"/>
  <c r="AZ1306" i="1"/>
  <c r="BA1306" i="1"/>
  <c r="BB1306" i="1"/>
  <c r="BC1306" i="1"/>
  <c r="BD1306" i="1"/>
  <c r="BE1306" i="1"/>
  <c r="BF1306" i="1"/>
  <c r="BG1306" i="1"/>
  <c r="AV1361" i="1"/>
  <c r="AW1361" i="1"/>
  <c r="AX1361" i="1"/>
  <c r="AY1361" i="1"/>
  <c r="AZ1361" i="1"/>
  <c r="BA1361" i="1"/>
  <c r="BB1361" i="1"/>
  <c r="BC1361" i="1"/>
  <c r="BD1361" i="1"/>
  <c r="BE1361" i="1"/>
  <c r="BF1361" i="1"/>
  <c r="BG1361" i="1"/>
  <c r="AV1307" i="1"/>
  <c r="AW1307" i="1"/>
  <c r="AX1307" i="1"/>
  <c r="AY1307" i="1"/>
  <c r="AZ1307" i="1"/>
  <c r="BA1307" i="1"/>
  <c r="BB1307" i="1"/>
  <c r="BC1307" i="1"/>
  <c r="BD1307" i="1"/>
  <c r="BE1307" i="1"/>
  <c r="BF1307" i="1"/>
  <c r="BG1307" i="1"/>
  <c r="AV1354" i="1"/>
  <c r="AW1354" i="1"/>
  <c r="AX1354" i="1"/>
  <c r="AY1354" i="1"/>
  <c r="AZ1354" i="1"/>
  <c r="BA1354" i="1"/>
  <c r="BB1354" i="1"/>
  <c r="BC1354" i="1"/>
  <c r="BD1354" i="1"/>
  <c r="BE1354" i="1"/>
  <c r="BF1354" i="1"/>
  <c r="BG1354" i="1"/>
  <c r="AV1308" i="1"/>
  <c r="AW1308" i="1"/>
  <c r="AX1308" i="1"/>
  <c r="AY1308" i="1"/>
  <c r="AZ1308" i="1"/>
  <c r="BA1308" i="1"/>
  <c r="BB1308" i="1"/>
  <c r="BC1308" i="1"/>
  <c r="BD1308" i="1"/>
  <c r="BE1308" i="1"/>
  <c r="BF1308" i="1"/>
  <c r="BG1308" i="1"/>
  <c r="AV1309" i="1"/>
  <c r="AW1309" i="1"/>
  <c r="AX1309" i="1"/>
  <c r="AY1309" i="1"/>
  <c r="AZ1309" i="1"/>
  <c r="BA1309" i="1"/>
  <c r="BB1309" i="1"/>
  <c r="BC1309" i="1"/>
  <c r="BD1309" i="1"/>
  <c r="BE1309" i="1"/>
  <c r="BF1309" i="1"/>
  <c r="BG1309" i="1"/>
  <c r="AV1310" i="1"/>
  <c r="AW1310" i="1"/>
  <c r="AX1310" i="1"/>
  <c r="AY1310" i="1"/>
  <c r="AZ1310" i="1"/>
  <c r="BA1310" i="1"/>
  <c r="BB1310" i="1"/>
  <c r="BC1310" i="1"/>
  <c r="BD1310" i="1"/>
  <c r="BE1310" i="1"/>
  <c r="BF1310" i="1"/>
  <c r="BG1310" i="1"/>
  <c r="K1293" i="1"/>
  <c r="L1293" i="1"/>
  <c r="K1294" i="1"/>
  <c r="L1294" i="1"/>
  <c r="K1295" i="1"/>
  <c r="L1295" i="1"/>
  <c r="K1296" i="1"/>
  <c r="L1296" i="1"/>
  <c r="K1297" i="1"/>
  <c r="L1297" i="1"/>
  <c r="K1298" i="1"/>
  <c r="L1298" i="1"/>
  <c r="K1299" i="1"/>
  <c r="L1299" i="1"/>
  <c r="K1300" i="1"/>
  <c r="L1300" i="1"/>
  <c r="K1301" i="1"/>
  <c r="L1301" i="1"/>
  <c r="K1302" i="1"/>
  <c r="L1302" i="1"/>
  <c r="K1303" i="1"/>
  <c r="L1303" i="1"/>
  <c r="K1360" i="1"/>
  <c r="L1360" i="1"/>
  <c r="K1304" i="1"/>
  <c r="L1304" i="1"/>
  <c r="K1305" i="1"/>
  <c r="L1305" i="1"/>
  <c r="K1306" i="1"/>
  <c r="L1306" i="1"/>
  <c r="K1361" i="1"/>
  <c r="L1361" i="1"/>
  <c r="K1307" i="1"/>
  <c r="L1307" i="1"/>
  <c r="K1354" i="1"/>
  <c r="L1354" i="1"/>
  <c r="K1308" i="1"/>
  <c r="L1308" i="1"/>
  <c r="K1309" i="1"/>
  <c r="L1309" i="1"/>
  <c r="K1310" i="1"/>
  <c r="L1310" i="1"/>
  <c r="CD745" i="3" l="1"/>
  <c r="CG745" i="3"/>
  <c r="CG752" i="3"/>
  <c r="CF752" i="3"/>
  <c r="CG748" i="3"/>
  <c r="CF745" i="3"/>
  <c r="CE748" i="3"/>
  <c r="BJ1293" i="1"/>
  <c r="BI1306" i="1"/>
  <c r="BI1360" i="1"/>
  <c r="BI1303" i="1"/>
  <c r="BI1302" i="1"/>
  <c r="BI1297" i="1"/>
  <c r="BI1296" i="1"/>
  <c r="BI1295" i="1"/>
  <c r="BJ1301" i="1"/>
  <c r="BI1293" i="1"/>
  <c r="BI1310" i="1"/>
  <c r="BI1361" i="1"/>
  <c r="BI1301" i="1"/>
  <c r="BH1302" i="1"/>
  <c r="BJ1306" i="1"/>
  <c r="BI1299" i="1"/>
  <c r="BJ1360" i="1"/>
  <c r="BI1300" i="1"/>
  <c r="BJ1310" i="1"/>
  <c r="BJ1354" i="1"/>
  <c r="BJ1307" i="1"/>
  <c r="BI1304" i="1"/>
  <c r="BJ1299" i="1"/>
  <c r="BI1309" i="1"/>
  <c r="BI1308" i="1"/>
  <c r="BJ1304" i="1"/>
  <c r="BH1298" i="1"/>
  <c r="BI1298" i="1"/>
  <c r="BJ1295" i="1"/>
  <c r="BJ1361" i="1"/>
  <c r="BI1305" i="1"/>
  <c r="BJ1303" i="1"/>
  <c r="BJ1297" i="1"/>
  <c r="BH1294" i="1"/>
  <c r="BH1309" i="1"/>
  <c r="BJ1309" i="1"/>
  <c r="BH1308" i="1"/>
  <c r="BJ1308" i="1"/>
  <c r="BH1354" i="1"/>
  <c r="BH1307" i="1"/>
  <c r="BH1360" i="1"/>
  <c r="BH1300" i="1"/>
  <c r="BH1296" i="1"/>
  <c r="BH1293" i="1"/>
  <c r="BK1293" i="1"/>
  <c r="BH1361" i="1"/>
  <c r="BH1306" i="1"/>
  <c r="BH1303" i="1"/>
  <c r="BJ1300" i="1"/>
  <c r="BH1299" i="1"/>
  <c r="BJ1296" i="1"/>
  <c r="BH1295" i="1"/>
  <c r="BH1310" i="1"/>
  <c r="BI1354" i="1"/>
  <c r="BI1307" i="1"/>
  <c r="BH1305" i="1"/>
  <c r="BJ1305" i="1"/>
  <c r="BH1304" i="1"/>
  <c r="BJ1302" i="1"/>
  <c r="BH1301" i="1"/>
  <c r="BJ1298" i="1"/>
  <c r="BH1297" i="1"/>
  <c r="BI1294" i="1"/>
  <c r="BK1310" i="1"/>
  <c r="BK1309" i="1"/>
  <c r="BK1308" i="1"/>
  <c r="BK1354" i="1"/>
  <c r="BK1307" i="1"/>
  <c r="BK1361" i="1"/>
  <c r="BK1306" i="1"/>
  <c r="BK1305" i="1"/>
  <c r="BK1304" i="1"/>
  <c r="BK1360" i="1"/>
  <c r="BK1303" i="1"/>
  <c r="BK1302" i="1"/>
  <c r="BK1301" i="1"/>
  <c r="BK1300" i="1"/>
  <c r="BK1299" i="1"/>
  <c r="BK1298" i="1"/>
  <c r="BK1297" i="1"/>
  <c r="BK1296" i="1"/>
  <c r="BK1295" i="1"/>
  <c r="BK1294" i="1"/>
  <c r="BJ1294" i="1"/>
  <c r="AV1292" i="1" l="1"/>
  <c r="AW1292" i="1"/>
  <c r="AX1292" i="1"/>
  <c r="AY1292" i="1"/>
  <c r="AZ1292" i="1"/>
  <c r="BA1292" i="1"/>
  <c r="BB1292" i="1"/>
  <c r="BC1292" i="1"/>
  <c r="BD1292" i="1"/>
  <c r="BE1292" i="1"/>
  <c r="BF1292" i="1"/>
  <c r="BG1292" i="1"/>
  <c r="K1292" i="1"/>
  <c r="L1292" i="1"/>
  <c r="BJ1292" i="1" l="1"/>
  <c r="BI1292" i="1"/>
  <c r="BH1292" i="1"/>
  <c r="BK1292" i="1"/>
  <c r="AV1291" i="1" l="1"/>
  <c r="AW1291" i="1"/>
  <c r="AX1291" i="1"/>
  <c r="AY1291" i="1"/>
  <c r="AZ1291" i="1"/>
  <c r="BA1291" i="1"/>
  <c r="BB1291" i="1"/>
  <c r="BC1291" i="1"/>
  <c r="BD1291" i="1"/>
  <c r="BE1291" i="1"/>
  <c r="BF1291" i="1"/>
  <c r="BG1291" i="1"/>
  <c r="AV1357" i="1"/>
  <c r="AW1357" i="1"/>
  <c r="AX1357" i="1"/>
  <c r="AY1357" i="1"/>
  <c r="AZ1357" i="1"/>
  <c r="BA1357" i="1"/>
  <c r="BB1357" i="1"/>
  <c r="BC1357" i="1"/>
  <c r="BD1357" i="1"/>
  <c r="BE1357" i="1"/>
  <c r="BF1357" i="1"/>
  <c r="BG1357" i="1"/>
  <c r="K1291" i="1"/>
  <c r="L1291" i="1"/>
  <c r="K1357" i="1"/>
  <c r="L1357" i="1"/>
  <c r="BI1291" i="1" l="1"/>
  <c r="BI1357" i="1"/>
  <c r="BJ1357" i="1"/>
  <c r="BH1291" i="1"/>
  <c r="BJ1291" i="1"/>
  <c r="BH1357" i="1"/>
  <c r="BK1357" i="1"/>
  <c r="BK1291" i="1"/>
  <c r="AZ1280" i="1"/>
  <c r="AW1380" i="1"/>
  <c r="K1281" i="1"/>
  <c r="L1281" i="1"/>
  <c r="K1282" i="1"/>
  <c r="L1282" i="1"/>
  <c r="K1332" i="1"/>
  <c r="L1332" i="1"/>
  <c r="K1380" i="1"/>
  <c r="L1380" i="1"/>
  <c r="K1283" i="1"/>
  <c r="L1283" i="1"/>
  <c r="K1284" i="1"/>
  <c r="L1284" i="1"/>
  <c r="K1368" i="1"/>
  <c r="L1368" i="1"/>
  <c r="K1285" i="1"/>
  <c r="L1285" i="1"/>
  <c r="K1286" i="1"/>
  <c r="L1286" i="1"/>
  <c r="K1287" i="1"/>
  <c r="L1287" i="1"/>
  <c r="K1356" i="1"/>
  <c r="L1356" i="1"/>
  <c r="K1288" i="1"/>
  <c r="L1288" i="1"/>
  <c r="K1289" i="1"/>
  <c r="L1289" i="1"/>
  <c r="K1290" i="1"/>
  <c r="L1290" i="1"/>
  <c r="K1359" i="1"/>
  <c r="L1359" i="1"/>
  <c r="K1279" i="1"/>
  <c r="L1279" i="1"/>
  <c r="K1280" i="1"/>
  <c r="L1280" i="1"/>
  <c r="BS731" i="3" l="1"/>
  <c r="BS730" i="3"/>
  <c r="BF1288" i="1"/>
  <c r="AX1280" i="1"/>
  <c r="AZ1288" i="1"/>
  <c r="AV1280" i="1"/>
  <c r="AZ1285" i="1"/>
  <c r="BD1280" i="1"/>
  <c r="BA1380" i="1"/>
  <c r="BF1280" i="1"/>
  <c r="AX1288" i="1"/>
  <c r="BE1287" i="1"/>
  <c r="BF1282" i="1"/>
  <c r="BB1282" i="1"/>
  <c r="BF1289" i="1"/>
  <c r="BB1289" i="1"/>
  <c r="AW1287" i="1"/>
  <c r="AX1282" i="1"/>
  <c r="AW1359" i="1"/>
  <c r="AX1289" i="1"/>
  <c r="AV1288" i="1"/>
  <c r="BD1285" i="1"/>
  <c r="BA1287" i="1"/>
  <c r="AZ1284" i="1"/>
  <c r="BE1359" i="1"/>
  <c r="BC1359" i="1"/>
  <c r="BD1289" i="1"/>
  <c r="AV1289" i="1"/>
  <c r="BC1287" i="1"/>
  <c r="AV1284" i="1"/>
  <c r="BA1359" i="1"/>
  <c r="BG1359" i="1"/>
  <c r="AY1359" i="1"/>
  <c r="AZ1289" i="1"/>
  <c r="BD1288" i="1"/>
  <c r="BG1287" i="1"/>
  <c r="AY1287" i="1"/>
  <c r="BD1284" i="1"/>
  <c r="BB1280" i="1"/>
  <c r="BB1288" i="1"/>
  <c r="AV1285" i="1"/>
  <c r="BE1380" i="1"/>
  <c r="AX1285" i="1"/>
  <c r="BB1285" i="1"/>
  <c r="BF1285" i="1"/>
  <c r="AY1380" i="1"/>
  <c r="BC1380" i="1"/>
  <c r="BG1380" i="1"/>
  <c r="BB1290" i="1"/>
  <c r="BF1356" i="1"/>
  <c r="AX1284" i="1"/>
  <c r="BB1284" i="1"/>
  <c r="BF1284" i="1"/>
  <c r="AV1282" i="1"/>
  <c r="AZ1282" i="1"/>
  <c r="BD1282" i="1"/>
  <c r="BE1280" i="1"/>
  <c r="BA1280" i="1"/>
  <c r="AW1280" i="1"/>
  <c r="BF1359" i="1"/>
  <c r="BB1359" i="1"/>
  <c r="AX1359" i="1"/>
  <c r="BG1289" i="1"/>
  <c r="BC1289" i="1"/>
  <c r="AY1289" i="1"/>
  <c r="BG1288" i="1"/>
  <c r="BC1288" i="1"/>
  <c r="AY1288" i="1"/>
  <c r="BD1287" i="1"/>
  <c r="AZ1287" i="1"/>
  <c r="AV1287" i="1"/>
  <c r="BE1285" i="1"/>
  <c r="BA1285" i="1"/>
  <c r="AW1285" i="1"/>
  <c r="BE1284" i="1"/>
  <c r="BA1284" i="1"/>
  <c r="AW1284" i="1"/>
  <c r="BF1380" i="1"/>
  <c r="BB1380" i="1"/>
  <c r="AX1380" i="1"/>
  <c r="BG1282" i="1"/>
  <c r="BC1282" i="1"/>
  <c r="AY1282" i="1"/>
  <c r="BE1286" i="1"/>
  <c r="AX1368" i="1"/>
  <c r="AX1283" i="1"/>
  <c r="BC1332" i="1"/>
  <c r="AW1281" i="1"/>
  <c r="BE1279" i="1"/>
  <c r="BG1280" i="1"/>
  <c r="BC1280" i="1"/>
  <c r="AY1280" i="1"/>
  <c r="BG1279" i="1"/>
  <c r="BD1359" i="1"/>
  <c r="AZ1359" i="1"/>
  <c r="AV1359" i="1"/>
  <c r="BE1289" i="1"/>
  <c r="BA1289" i="1"/>
  <c r="AW1289" i="1"/>
  <c r="BE1288" i="1"/>
  <c r="BA1288" i="1"/>
  <c r="AW1288" i="1"/>
  <c r="BF1287" i="1"/>
  <c r="BB1287" i="1"/>
  <c r="AX1287" i="1"/>
  <c r="BG1285" i="1"/>
  <c r="BC1285" i="1"/>
  <c r="AY1285" i="1"/>
  <c r="BG1284" i="1"/>
  <c r="BC1284" i="1"/>
  <c r="AY1284" i="1"/>
  <c r="BD1283" i="1"/>
  <c r="BD1380" i="1"/>
  <c r="AZ1380" i="1"/>
  <c r="AV1380" i="1"/>
  <c r="BI1380" i="1" s="1"/>
  <c r="BE1282" i="1"/>
  <c r="BA1282" i="1"/>
  <c r="AW1282" i="1"/>
  <c r="BR721" i="3"/>
  <c r="BS721" i="3"/>
  <c r="BT721" i="3"/>
  <c r="BU721" i="3"/>
  <c r="BV721" i="3"/>
  <c r="BW721" i="3"/>
  <c r="BX721" i="3"/>
  <c r="BY721" i="3"/>
  <c r="BZ721" i="3"/>
  <c r="CA721" i="3"/>
  <c r="CB721" i="3"/>
  <c r="CC721" i="3"/>
  <c r="BR722" i="3"/>
  <c r="BS722" i="3"/>
  <c r="BT722" i="3"/>
  <c r="BU722" i="3"/>
  <c r="BV722" i="3"/>
  <c r="BW722" i="3"/>
  <c r="BX722" i="3"/>
  <c r="BY722" i="3"/>
  <c r="BZ722" i="3"/>
  <c r="CA722" i="3"/>
  <c r="CB722" i="3"/>
  <c r="CC722" i="3"/>
  <c r="BR723" i="3"/>
  <c r="BS723" i="3"/>
  <c r="BT723" i="3"/>
  <c r="BU723" i="3"/>
  <c r="BV723" i="3"/>
  <c r="BW723" i="3"/>
  <c r="BX723" i="3"/>
  <c r="BY723" i="3"/>
  <c r="BZ723" i="3"/>
  <c r="CA723" i="3"/>
  <c r="CB723" i="3"/>
  <c r="CC723" i="3"/>
  <c r="BR724" i="3"/>
  <c r="BS724" i="3"/>
  <c r="BT724" i="3"/>
  <c r="BU724" i="3"/>
  <c r="BV724" i="3"/>
  <c r="BW724" i="3"/>
  <c r="BX724" i="3"/>
  <c r="BY724" i="3"/>
  <c r="BZ724" i="3"/>
  <c r="CA724" i="3"/>
  <c r="CB724" i="3"/>
  <c r="CC724" i="3"/>
  <c r="BR725" i="3"/>
  <c r="BS725" i="3"/>
  <c r="BT725" i="3"/>
  <c r="BU725" i="3"/>
  <c r="BV725" i="3"/>
  <c r="BW725" i="3"/>
  <c r="BX725" i="3"/>
  <c r="BY725" i="3"/>
  <c r="BZ725" i="3"/>
  <c r="CA725" i="3"/>
  <c r="CB725" i="3"/>
  <c r="CC725" i="3"/>
  <c r="BR726" i="3"/>
  <c r="BS726" i="3"/>
  <c r="BT726" i="3"/>
  <c r="BU726" i="3"/>
  <c r="BV726" i="3"/>
  <c r="BW726" i="3"/>
  <c r="BX726" i="3"/>
  <c r="BY726" i="3"/>
  <c r="BZ726" i="3"/>
  <c r="CA726" i="3"/>
  <c r="CB726" i="3"/>
  <c r="CC726" i="3"/>
  <c r="BR727" i="3"/>
  <c r="BS727" i="3"/>
  <c r="BT727" i="3"/>
  <c r="BU727" i="3"/>
  <c r="BV727" i="3"/>
  <c r="BW727" i="3"/>
  <c r="BX727" i="3"/>
  <c r="BY727" i="3"/>
  <c r="BZ727" i="3"/>
  <c r="CA727" i="3"/>
  <c r="CB727" i="3"/>
  <c r="CC727" i="3"/>
  <c r="BR728" i="3"/>
  <c r="BS728" i="3"/>
  <c r="BT728" i="3"/>
  <c r="BU728" i="3"/>
  <c r="BV728" i="3"/>
  <c r="BW728" i="3"/>
  <c r="BX728" i="3"/>
  <c r="BY728" i="3"/>
  <c r="BZ728" i="3"/>
  <c r="CA728" i="3"/>
  <c r="CB728" i="3"/>
  <c r="CC728" i="3"/>
  <c r="BR729" i="3"/>
  <c r="BS729" i="3"/>
  <c r="BT729" i="3"/>
  <c r="BU729" i="3"/>
  <c r="BV729" i="3"/>
  <c r="BW729" i="3"/>
  <c r="BX729" i="3"/>
  <c r="BY729" i="3"/>
  <c r="BZ729" i="3"/>
  <c r="CA729" i="3"/>
  <c r="CB729" i="3"/>
  <c r="CC729" i="3"/>
  <c r="BR788" i="3"/>
  <c r="BS788" i="3"/>
  <c r="BT788" i="3"/>
  <c r="BU788" i="3"/>
  <c r="BV788" i="3"/>
  <c r="BW788" i="3"/>
  <c r="BX788" i="3"/>
  <c r="BY788" i="3"/>
  <c r="BZ788" i="3"/>
  <c r="CA788" i="3"/>
  <c r="CB788" i="3"/>
  <c r="CC788" i="3"/>
  <c r="BR730" i="3"/>
  <c r="BV730" i="3"/>
  <c r="BZ730" i="3"/>
  <c r="BR731" i="3"/>
  <c r="BV731" i="3"/>
  <c r="BZ731" i="3"/>
  <c r="BR732" i="3"/>
  <c r="BS732" i="3"/>
  <c r="BT732" i="3"/>
  <c r="BU732" i="3"/>
  <c r="BV732" i="3"/>
  <c r="BW732" i="3"/>
  <c r="BX732" i="3"/>
  <c r="BY732" i="3"/>
  <c r="BZ732" i="3"/>
  <c r="CA732" i="3"/>
  <c r="CB732" i="3"/>
  <c r="CC732" i="3"/>
  <c r="BR733" i="3"/>
  <c r="BS733" i="3"/>
  <c r="BT733" i="3"/>
  <c r="BU733" i="3"/>
  <c r="BV733" i="3"/>
  <c r="BW733" i="3"/>
  <c r="BX733" i="3"/>
  <c r="BY733" i="3"/>
  <c r="BZ733" i="3"/>
  <c r="CA733" i="3"/>
  <c r="CB733" i="3"/>
  <c r="CC733" i="3"/>
  <c r="BR734" i="3"/>
  <c r="BS734" i="3"/>
  <c r="BT734" i="3"/>
  <c r="BU734" i="3"/>
  <c r="BV734" i="3"/>
  <c r="BW734" i="3"/>
  <c r="BX734" i="3"/>
  <c r="BY734" i="3"/>
  <c r="BZ734" i="3"/>
  <c r="CA734" i="3"/>
  <c r="CB734" i="3"/>
  <c r="CC734" i="3"/>
  <c r="BR735" i="3"/>
  <c r="BS735" i="3"/>
  <c r="BT735" i="3"/>
  <c r="BU735" i="3"/>
  <c r="BV735" i="3"/>
  <c r="BW735" i="3"/>
  <c r="BX735" i="3"/>
  <c r="BY735" i="3"/>
  <c r="BZ735" i="3"/>
  <c r="CA735" i="3"/>
  <c r="CB735" i="3"/>
  <c r="CC735" i="3"/>
  <c r="BR736" i="3"/>
  <c r="BS736" i="3"/>
  <c r="BT736" i="3"/>
  <c r="BU736" i="3"/>
  <c r="BV736" i="3"/>
  <c r="BW736" i="3"/>
  <c r="BX736" i="3"/>
  <c r="BY736" i="3"/>
  <c r="BZ736" i="3"/>
  <c r="CA736" i="3"/>
  <c r="CB736" i="3"/>
  <c r="CC736" i="3"/>
  <c r="BR737" i="3"/>
  <c r="BS737" i="3"/>
  <c r="BT737" i="3"/>
  <c r="BU737" i="3"/>
  <c r="BV737" i="3"/>
  <c r="BW737" i="3"/>
  <c r="BX737" i="3"/>
  <c r="BY737" i="3"/>
  <c r="BZ737" i="3"/>
  <c r="CA737" i="3"/>
  <c r="CB737" i="3"/>
  <c r="CC737" i="3"/>
  <c r="BR738" i="3"/>
  <c r="BS738" i="3"/>
  <c r="BT738" i="3"/>
  <c r="BU738" i="3"/>
  <c r="BV738" i="3"/>
  <c r="BW738" i="3"/>
  <c r="BX738" i="3"/>
  <c r="BY738" i="3"/>
  <c r="BZ738" i="3"/>
  <c r="CA738" i="3"/>
  <c r="CB738" i="3"/>
  <c r="CC738" i="3"/>
  <c r="BR739" i="3"/>
  <c r="BS739" i="3"/>
  <c r="BT739" i="3"/>
  <c r="BU739" i="3"/>
  <c r="BV739" i="3"/>
  <c r="BW739" i="3"/>
  <c r="BX739" i="3"/>
  <c r="BY739" i="3"/>
  <c r="BZ739" i="3"/>
  <c r="CA739" i="3"/>
  <c r="CB739" i="3"/>
  <c r="CC739" i="3"/>
  <c r="BR740" i="3"/>
  <c r="BS740" i="3"/>
  <c r="BT740" i="3"/>
  <c r="BU740" i="3"/>
  <c r="BV740" i="3"/>
  <c r="BW740" i="3"/>
  <c r="BX740" i="3"/>
  <c r="BY740" i="3"/>
  <c r="BZ740" i="3"/>
  <c r="CA740" i="3"/>
  <c r="CB740" i="3"/>
  <c r="CC740" i="3"/>
  <c r="BR741" i="3"/>
  <c r="BS741" i="3"/>
  <c r="BT741" i="3"/>
  <c r="BU741" i="3"/>
  <c r="BV741" i="3"/>
  <c r="BW741" i="3"/>
  <c r="BX741" i="3"/>
  <c r="BY741" i="3"/>
  <c r="BZ741" i="3"/>
  <c r="CA741" i="3"/>
  <c r="CB741" i="3"/>
  <c r="CC741" i="3"/>
  <c r="BR789" i="3"/>
  <c r="BS789" i="3"/>
  <c r="BT789" i="3"/>
  <c r="BU789" i="3"/>
  <c r="BV789" i="3"/>
  <c r="BW789" i="3"/>
  <c r="BX789" i="3"/>
  <c r="BY789" i="3"/>
  <c r="BZ789" i="3"/>
  <c r="CA789" i="3"/>
  <c r="CB789" i="3"/>
  <c r="CC789" i="3"/>
  <c r="BR742" i="3"/>
  <c r="BS742" i="3"/>
  <c r="BT742" i="3"/>
  <c r="BU742" i="3"/>
  <c r="BV742" i="3"/>
  <c r="BW742" i="3"/>
  <c r="BX742" i="3"/>
  <c r="BY742" i="3"/>
  <c r="BZ742" i="3"/>
  <c r="CA742" i="3"/>
  <c r="CB742" i="3"/>
  <c r="CC742" i="3"/>
  <c r="K825" i="3"/>
  <c r="K721" i="3"/>
  <c r="K722" i="3"/>
  <c r="K723" i="3"/>
  <c r="K724" i="3"/>
  <c r="K725" i="3"/>
  <c r="K726" i="3"/>
  <c r="K727" i="3"/>
  <c r="K728" i="3"/>
  <c r="K729" i="3"/>
  <c r="K788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89" i="3"/>
  <c r="K742" i="3"/>
  <c r="BI1287" i="1" l="1"/>
  <c r="BI1359" i="1"/>
  <c r="CC731" i="3"/>
  <c r="BY731" i="3"/>
  <c r="BU731" i="3"/>
  <c r="CC730" i="3"/>
  <c r="BY730" i="3"/>
  <c r="BU730" i="3"/>
  <c r="CB731" i="3"/>
  <c r="BX731" i="3"/>
  <c r="BT731" i="3"/>
  <c r="CB730" i="3"/>
  <c r="BX730" i="3"/>
  <c r="BT730" i="3"/>
  <c r="CA731" i="3"/>
  <c r="BW731" i="3"/>
  <c r="CA730" i="3"/>
  <c r="BW730" i="3"/>
  <c r="CE731" i="3"/>
  <c r="CE726" i="3"/>
  <c r="BH1359" i="1"/>
  <c r="BJ1288" i="1"/>
  <c r="BI1280" i="1"/>
  <c r="BI1285" i="1"/>
  <c r="BH1287" i="1"/>
  <c r="BI1282" i="1"/>
  <c r="BH1289" i="1"/>
  <c r="BJ1284" i="1"/>
  <c r="BE1281" i="1"/>
  <c r="BJ1280" i="1"/>
  <c r="BK1282" i="1"/>
  <c r="BG1286" i="1"/>
  <c r="BI1284" i="1"/>
  <c r="BJ1282" i="1"/>
  <c r="BH1288" i="1"/>
  <c r="BJ1289" i="1"/>
  <c r="BA1332" i="1"/>
  <c r="BH1380" i="1"/>
  <c r="BJ1285" i="1"/>
  <c r="BK1280" i="1"/>
  <c r="BE1332" i="1"/>
  <c r="AY1332" i="1"/>
  <c r="BI1289" i="1"/>
  <c r="BK1289" i="1"/>
  <c r="BH1282" i="1"/>
  <c r="BK1284" i="1"/>
  <c r="BH1285" i="1"/>
  <c r="BC1368" i="1"/>
  <c r="BC1279" i="1"/>
  <c r="BH1280" i="1"/>
  <c r="BH1284" i="1"/>
  <c r="AW1332" i="1"/>
  <c r="BK1285" i="1"/>
  <c r="BG1356" i="1"/>
  <c r="BE1356" i="1"/>
  <c r="BK1359" i="1"/>
  <c r="BA1368" i="1"/>
  <c r="AZ1356" i="1"/>
  <c r="BC1356" i="1"/>
  <c r="BA1356" i="1"/>
  <c r="AX1356" i="1"/>
  <c r="BK1380" i="1"/>
  <c r="BK1288" i="1"/>
  <c r="BJ1359" i="1"/>
  <c r="AZ1283" i="1"/>
  <c r="AZ1290" i="1"/>
  <c r="AY1356" i="1"/>
  <c r="AW1356" i="1"/>
  <c r="BI1288" i="1"/>
  <c r="BK1287" i="1"/>
  <c r="BJ1287" i="1"/>
  <c r="BJ1380" i="1"/>
  <c r="BA1281" i="1"/>
  <c r="BG1368" i="1"/>
  <c r="BC1286" i="1"/>
  <c r="AZ1332" i="1"/>
  <c r="BD1332" i="1"/>
  <c r="AX1332" i="1"/>
  <c r="BB1332" i="1"/>
  <c r="BF1332" i="1"/>
  <c r="AY1281" i="1"/>
  <c r="BG1332" i="1"/>
  <c r="BE1368" i="1"/>
  <c r="AW1286" i="1"/>
  <c r="AV1332" i="1"/>
  <c r="AX1286" i="1"/>
  <c r="AY1368" i="1"/>
  <c r="AV1356" i="1"/>
  <c r="BD1356" i="1"/>
  <c r="BB1356" i="1"/>
  <c r="BG1290" i="1"/>
  <c r="BE1290" i="1"/>
  <c r="AY1286" i="1"/>
  <c r="AX1290" i="1"/>
  <c r="AY1283" i="1"/>
  <c r="BC1283" i="1"/>
  <c r="BG1283" i="1"/>
  <c r="BA1283" i="1"/>
  <c r="BE1283" i="1"/>
  <c r="AW1283" i="1"/>
  <c r="BC1281" i="1"/>
  <c r="BB1283" i="1"/>
  <c r="BA1286" i="1"/>
  <c r="BB1286" i="1"/>
  <c r="BC1290" i="1"/>
  <c r="BA1290" i="1"/>
  <c r="BD1290" i="1"/>
  <c r="BF1290" i="1"/>
  <c r="AX1279" i="1"/>
  <c r="BF1279" i="1"/>
  <c r="BB1279" i="1"/>
  <c r="AV1279" i="1"/>
  <c r="BD1279" i="1"/>
  <c r="AZ1279" i="1"/>
  <c r="AV1368" i="1"/>
  <c r="AZ1368" i="1"/>
  <c r="BD1368" i="1"/>
  <c r="BG1281" i="1"/>
  <c r="BF1283" i="1"/>
  <c r="AW1368" i="1"/>
  <c r="AW1279" i="1"/>
  <c r="BB1368" i="1"/>
  <c r="AY1279" i="1"/>
  <c r="AY1290" i="1"/>
  <c r="AW1290" i="1"/>
  <c r="AV1290" i="1"/>
  <c r="AV1281" i="1"/>
  <c r="AZ1281" i="1"/>
  <c r="BD1281" i="1"/>
  <c r="BB1281" i="1"/>
  <c r="BF1281" i="1"/>
  <c r="AX1281" i="1"/>
  <c r="AZ1286" i="1"/>
  <c r="BF1286" i="1"/>
  <c r="AV1286" i="1"/>
  <c r="BD1286" i="1"/>
  <c r="BA1279" i="1"/>
  <c r="BF1368" i="1"/>
  <c r="AV1283" i="1"/>
  <c r="CE722" i="3"/>
  <c r="CE741" i="3"/>
  <c r="CE739" i="3"/>
  <c r="CE730" i="3"/>
  <c r="CE788" i="3"/>
  <c r="CE724" i="3"/>
  <c r="CE735" i="3"/>
  <c r="CE734" i="3"/>
  <c r="CE721" i="3"/>
  <c r="CE733" i="3"/>
  <c r="CD732" i="3"/>
  <c r="CE727" i="3"/>
  <c r="CF721" i="3"/>
  <c r="CE723" i="3"/>
  <c r="CE728" i="3"/>
  <c r="CF732" i="3"/>
  <c r="CE740" i="3"/>
  <c r="CD736" i="3"/>
  <c r="CF736" i="3"/>
  <c r="CD742" i="3"/>
  <c r="CE742" i="3"/>
  <c r="CD789" i="3"/>
  <c r="CF789" i="3"/>
  <c r="CD725" i="3"/>
  <c r="CF725" i="3"/>
  <c r="CD729" i="3"/>
  <c r="CF729" i="3"/>
  <c r="CG737" i="3"/>
  <c r="CG722" i="3"/>
  <c r="CF742" i="3"/>
  <c r="CG789" i="3"/>
  <c r="CD741" i="3"/>
  <c r="CF741" i="3"/>
  <c r="CE736" i="3"/>
  <c r="CG736" i="3"/>
  <c r="CD735" i="3"/>
  <c r="CF735" i="3"/>
  <c r="CE732" i="3"/>
  <c r="CG732" i="3"/>
  <c r="CF731" i="3"/>
  <c r="CE729" i="3"/>
  <c r="CG729" i="3"/>
  <c r="CD728" i="3"/>
  <c r="CF728" i="3"/>
  <c r="CE725" i="3"/>
  <c r="CG725" i="3"/>
  <c r="CD724" i="3"/>
  <c r="CF724" i="3"/>
  <c r="CD721" i="3"/>
  <c r="CG739" i="3"/>
  <c r="CG738" i="3"/>
  <c r="CG788" i="3"/>
  <c r="CG726" i="3"/>
  <c r="CG741" i="3"/>
  <c r="CD740" i="3"/>
  <c r="CF740" i="3"/>
  <c r="CG735" i="3"/>
  <c r="CD734" i="3"/>
  <c r="CF734" i="3"/>
  <c r="CF730" i="3"/>
  <c r="CG728" i="3"/>
  <c r="CD727" i="3"/>
  <c r="CF727" i="3"/>
  <c r="CG724" i="3"/>
  <c r="CD723" i="3"/>
  <c r="CF723" i="3"/>
  <c r="CG721" i="3"/>
  <c r="CG733" i="3"/>
  <c r="CG740" i="3"/>
  <c r="CD739" i="3"/>
  <c r="CF739" i="3"/>
  <c r="CD738" i="3"/>
  <c r="CF738" i="3"/>
  <c r="CD737" i="3"/>
  <c r="CF737" i="3"/>
  <c r="CG734" i="3"/>
  <c r="CD733" i="3"/>
  <c r="CF733" i="3"/>
  <c r="CD788" i="3"/>
  <c r="CF788" i="3"/>
  <c r="CG727" i="3"/>
  <c r="CD726" i="3"/>
  <c r="CF726" i="3"/>
  <c r="CG723" i="3"/>
  <c r="CD722" i="3"/>
  <c r="CF722" i="3"/>
  <c r="CE789" i="3"/>
  <c r="CE738" i="3"/>
  <c r="CG742" i="3"/>
  <c r="CE737" i="3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BJ1356" i="1" l="1"/>
  <c r="CD731" i="3"/>
  <c r="CD730" i="3"/>
  <c r="CG730" i="3"/>
  <c r="CG731" i="3"/>
  <c r="BH1356" i="1"/>
  <c r="BH1286" i="1"/>
  <c r="BI1279" i="1"/>
  <c r="BH1279" i="1"/>
  <c r="BH1283" i="1"/>
  <c r="BH1332" i="1"/>
  <c r="BJ1290" i="1"/>
  <c r="BK1290" i="1"/>
  <c r="BI1368" i="1"/>
  <c r="BK1368" i="1"/>
  <c r="BH1281" i="1"/>
  <c r="BK1356" i="1"/>
  <c r="BI1356" i="1"/>
  <c r="BI1283" i="1"/>
  <c r="BJ1283" i="1"/>
  <c r="BK1283" i="1"/>
  <c r="BI1290" i="1"/>
  <c r="BH1368" i="1"/>
  <c r="BH1290" i="1"/>
  <c r="BI1286" i="1"/>
  <c r="BJ1286" i="1"/>
  <c r="BK1286" i="1"/>
  <c r="BK1281" i="1"/>
  <c r="BJ1281" i="1"/>
  <c r="BJ1368" i="1"/>
  <c r="BK1279" i="1"/>
  <c r="BJ1279" i="1"/>
  <c r="BI1281" i="1"/>
  <c r="BI1332" i="1"/>
  <c r="BK1332" i="1"/>
  <c r="BJ1332" i="1"/>
  <c r="AV1342" i="1" l="1"/>
  <c r="AW1342" i="1"/>
  <c r="AX1342" i="1"/>
  <c r="AY1342" i="1"/>
  <c r="AZ1342" i="1"/>
  <c r="BA1342" i="1"/>
  <c r="BB1342" i="1"/>
  <c r="BC1342" i="1"/>
  <c r="BD1342" i="1"/>
  <c r="BE1342" i="1"/>
  <c r="BF1342" i="1"/>
  <c r="BG1342" i="1"/>
  <c r="AV1467" i="1"/>
  <c r="AW1467" i="1"/>
  <c r="AX1467" i="1"/>
  <c r="AY1467" i="1"/>
  <c r="AZ1467" i="1"/>
  <c r="BA1467" i="1"/>
  <c r="BB1467" i="1"/>
  <c r="BC1467" i="1"/>
  <c r="BD1467" i="1"/>
  <c r="BE1467" i="1"/>
  <c r="BF1467" i="1"/>
  <c r="BG1467" i="1"/>
  <c r="AV1404" i="1"/>
  <c r="AW1404" i="1"/>
  <c r="AX1404" i="1"/>
  <c r="AY1404" i="1"/>
  <c r="AZ1404" i="1"/>
  <c r="BA1404" i="1"/>
  <c r="BB1404" i="1"/>
  <c r="BC1404" i="1"/>
  <c r="BD1404" i="1"/>
  <c r="BE1404" i="1"/>
  <c r="BF1404" i="1"/>
  <c r="BG1404" i="1"/>
  <c r="AV1277" i="1"/>
  <c r="AW1277" i="1"/>
  <c r="AX1277" i="1"/>
  <c r="AY1277" i="1"/>
  <c r="AZ1277" i="1"/>
  <c r="BA1277" i="1"/>
  <c r="BB1277" i="1"/>
  <c r="BC1277" i="1"/>
  <c r="BD1277" i="1"/>
  <c r="BE1277" i="1"/>
  <c r="BF1277" i="1"/>
  <c r="BG1277" i="1"/>
  <c r="AV1376" i="1"/>
  <c r="AW1376" i="1"/>
  <c r="AX1376" i="1"/>
  <c r="AY1376" i="1"/>
  <c r="AZ1376" i="1"/>
  <c r="BA1376" i="1"/>
  <c r="BB1376" i="1"/>
  <c r="BC1376" i="1"/>
  <c r="BD1376" i="1"/>
  <c r="BE1376" i="1"/>
  <c r="BF1376" i="1"/>
  <c r="BG1376" i="1"/>
  <c r="AV1278" i="1"/>
  <c r="AW1278" i="1"/>
  <c r="AX1278" i="1"/>
  <c r="AY1278" i="1"/>
  <c r="AZ1278" i="1"/>
  <c r="BA1278" i="1"/>
  <c r="BB1278" i="1"/>
  <c r="BC1278" i="1"/>
  <c r="BD1278" i="1"/>
  <c r="BE1278" i="1"/>
  <c r="BF1278" i="1"/>
  <c r="BG1278" i="1"/>
  <c r="AV1377" i="1"/>
  <c r="AW1377" i="1"/>
  <c r="AX1377" i="1"/>
  <c r="AY1377" i="1"/>
  <c r="AZ1377" i="1"/>
  <c r="BA1377" i="1"/>
  <c r="BB1377" i="1"/>
  <c r="BC1377" i="1"/>
  <c r="BD1377" i="1"/>
  <c r="BE1377" i="1"/>
  <c r="BF1377" i="1"/>
  <c r="BG1377" i="1"/>
  <c r="K1342" i="1"/>
  <c r="L1342" i="1"/>
  <c r="K1467" i="1"/>
  <c r="L1467" i="1"/>
  <c r="K1404" i="1"/>
  <c r="L1404" i="1"/>
  <c r="K1277" i="1"/>
  <c r="L1277" i="1"/>
  <c r="K1376" i="1"/>
  <c r="L1376" i="1"/>
  <c r="K1278" i="1"/>
  <c r="L1278" i="1"/>
  <c r="K1377" i="1"/>
  <c r="L1377" i="1"/>
  <c r="BI1467" i="1" l="1"/>
  <c r="BJ1342" i="1"/>
  <c r="BI1377" i="1"/>
  <c r="BI1278" i="1"/>
  <c r="BI1277" i="1"/>
  <c r="BI1342" i="1"/>
  <c r="BH1376" i="1"/>
  <c r="BH1342" i="1"/>
  <c r="BH1278" i="1"/>
  <c r="BH1404" i="1"/>
  <c r="BJ1404" i="1"/>
  <c r="BJ1377" i="1"/>
  <c r="BI1404" i="1"/>
  <c r="BK1404" i="1"/>
  <c r="BH1467" i="1"/>
  <c r="BJ1467" i="1"/>
  <c r="BH1377" i="1"/>
  <c r="BK1377" i="1"/>
  <c r="BJ1278" i="1"/>
  <c r="BI1376" i="1"/>
  <c r="BK1467" i="1"/>
  <c r="BK1278" i="1"/>
  <c r="BK1376" i="1"/>
  <c r="BJ1277" i="1"/>
  <c r="BH1277" i="1"/>
  <c r="BK1277" i="1"/>
  <c r="BK1342" i="1"/>
  <c r="BJ1376" i="1"/>
  <c r="T1" i="1"/>
  <c r="U1" i="1"/>
  <c r="V1" i="1"/>
  <c r="W1" i="1"/>
  <c r="X1" i="1"/>
  <c r="Y1" i="1"/>
  <c r="Z1" i="1"/>
  <c r="AA1" i="1"/>
  <c r="AB1" i="1"/>
  <c r="AC1" i="1"/>
  <c r="AD1" i="1"/>
  <c r="AE1" i="1"/>
  <c r="AF1" i="1"/>
  <c r="AG1" i="1"/>
  <c r="AH1" i="1"/>
  <c r="AI1" i="1"/>
  <c r="AJ1" i="1"/>
  <c r="AK1" i="1"/>
  <c r="AL1" i="1"/>
  <c r="AM1" i="1"/>
  <c r="AN1" i="1"/>
  <c r="AO1" i="1"/>
  <c r="AP1" i="1"/>
  <c r="AQ1" i="1"/>
  <c r="AR1" i="1"/>
  <c r="AS1" i="1"/>
  <c r="AT1" i="1"/>
  <c r="AU1" i="1"/>
  <c r="K4" i="1" l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1363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1344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1405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1334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1460" i="1"/>
  <c r="K358" i="1"/>
  <c r="K359" i="1"/>
  <c r="K360" i="1"/>
  <c r="K361" i="1"/>
  <c r="K362" i="1"/>
  <c r="K363" i="1"/>
  <c r="K364" i="1"/>
  <c r="K365" i="1"/>
  <c r="K366" i="1"/>
  <c r="K1396" i="1"/>
  <c r="K367" i="1"/>
  <c r="K368" i="1"/>
  <c r="K1335" i="1"/>
  <c r="K1406" i="1"/>
  <c r="K369" i="1"/>
  <c r="K370" i="1"/>
  <c r="K371" i="1"/>
  <c r="K372" i="1"/>
  <c r="K373" i="1"/>
  <c r="K374" i="1"/>
  <c r="K375" i="1"/>
  <c r="K376" i="1"/>
  <c r="K1353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1346" i="1"/>
  <c r="K1461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1348" i="1"/>
  <c r="K416" i="1"/>
  <c r="K417" i="1"/>
  <c r="K418" i="1"/>
  <c r="K419" i="1"/>
  <c r="K420" i="1"/>
  <c r="K421" i="1"/>
  <c r="K422" i="1"/>
  <c r="K423" i="1"/>
  <c r="K424" i="1"/>
  <c r="K425" i="1"/>
  <c r="K1407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1386" i="1"/>
  <c r="K448" i="1"/>
  <c r="K449" i="1"/>
  <c r="K450" i="1"/>
  <c r="K1345" i="1"/>
  <c r="K451" i="1"/>
  <c r="K452" i="1"/>
  <c r="K453" i="1"/>
  <c r="K454" i="1"/>
  <c r="K455" i="1"/>
  <c r="K456" i="1"/>
  <c r="K1336" i="1"/>
  <c r="K457" i="1"/>
  <c r="K458" i="1"/>
  <c r="K459" i="1"/>
  <c r="K460" i="1"/>
  <c r="K137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134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1365" i="1"/>
  <c r="K514" i="1"/>
  <c r="K515" i="1"/>
  <c r="K516" i="1"/>
  <c r="K517" i="1"/>
  <c r="K518" i="1"/>
  <c r="K519" i="1"/>
  <c r="K134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1438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1408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1337" i="1"/>
  <c r="K597" i="1"/>
  <c r="K1462" i="1"/>
  <c r="K598" i="1"/>
  <c r="K599" i="1"/>
  <c r="K1338" i="1"/>
  <c r="K600" i="1"/>
  <c r="K601" i="1"/>
  <c r="K602" i="1"/>
  <c r="K603" i="1"/>
  <c r="K604" i="1"/>
  <c r="K605" i="1"/>
  <c r="K606" i="1"/>
  <c r="K607" i="1"/>
  <c r="K608" i="1"/>
  <c r="K609" i="1"/>
  <c r="K1382" i="1"/>
  <c r="K610" i="1"/>
  <c r="K611" i="1"/>
  <c r="K612" i="1"/>
  <c r="K613" i="1"/>
  <c r="K614" i="1"/>
  <c r="K615" i="1"/>
  <c r="K616" i="1"/>
  <c r="K617" i="1"/>
  <c r="K618" i="1"/>
  <c r="K619" i="1"/>
  <c r="K620" i="1"/>
  <c r="K1339" i="1"/>
  <c r="K134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1352" i="1"/>
  <c r="K646" i="1"/>
  <c r="K1387" i="1"/>
  <c r="K647" i="1"/>
  <c r="K1379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1448" i="1"/>
  <c r="K687" i="1"/>
  <c r="K1341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1388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1351" i="1"/>
  <c r="K760" i="1"/>
  <c r="K761" i="1"/>
  <c r="K762" i="1"/>
  <c r="K763" i="1"/>
  <c r="K764" i="1"/>
  <c r="K765" i="1"/>
  <c r="K766" i="1"/>
  <c r="K767" i="1"/>
  <c r="K768" i="1"/>
  <c r="K769" i="1"/>
  <c r="K1449" i="1"/>
  <c r="K770" i="1"/>
  <c r="K1378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1409" i="1"/>
  <c r="K826" i="1"/>
  <c r="K827" i="1"/>
  <c r="K828" i="1"/>
  <c r="K829" i="1"/>
  <c r="K830" i="1"/>
  <c r="K831" i="1"/>
  <c r="K832" i="1"/>
  <c r="K1450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1372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1333" i="1"/>
  <c r="K888" i="1"/>
  <c r="K889" i="1"/>
  <c r="K890" i="1"/>
  <c r="K891" i="1"/>
  <c r="K892" i="1"/>
  <c r="K893" i="1"/>
  <c r="K894" i="1"/>
  <c r="K895" i="1"/>
  <c r="K896" i="1"/>
  <c r="K897" i="1"/>
  <c r="K898" i="1"/>
  <c r="K1373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1439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1440" i="1"/>
  <c r="K944" i="1"/>
  <c r="K945" i="1"/>
  <c r="K946" i="1"/>
  <c r="K1447" i="1"/>
  <c r="K947" i="1"/>
  <c r="K948" i="1"/>
  <c r="K949" i="1"/>
  <c r="K950" i="1"/>
  <c r="K951" i="1"/>
  <c r="K952" i="1"/>
  <c r="K953" i="1"/>
  <c r="K954" i="1"/>
  <c r="K1350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1410" i="1"/>
  <c r="K988" i="1"/>
  <c r="K989" i="1"/>
  <c r="K990" i="1"/>
  <c r="K991" i="1"/>
  <c r="K992" i="1"/>
  <c r="K993" i="1"/>
  <c r="K994" i="1"/>
  <c r="K995" i="1"/>
  <c r="K1411" i="1"/>
  <c r="K996" i="1"/>
  <c r="K997" i="1"/>
  <c r="K998" i="1"/>
  <c r="K1374" i="1"/>
  <c r="K999" i="1"/>
  <c r="K1000" i="1"/>
  <c r="K1001" i="1"/>
  <c r="K1412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413" i="1"/>
  <c r="K1375" i="1"/>
  <c r="K1018" i="1"/>
  <c r="K1389" i="1"/>
  <c r="K1019" i="1"/>
  <c r="K1020" i="1"/>
  <c r="K1021" i="1"/>
  <c r="K1022" i="1"/>
  <c r="K1023" i="1"/>
  <c r="K1024" i="1"/>
  <c r="K1025" i="1"/>
  <c r="K1381" i="1"/>
  <c r="K1026" i="1"/>
  <c r="K1415" i="1"/>
  <c r="K1414" i="1"/>
  <c r="K1027" i="1"/>
  <c r="K1028" i="1"/>
  <c r="K1390" i="1"/>
  <c r="K1029" i="1"/>
  <c r="K1030" i="1"/>
  <c r="K1031" i="1"/>
  <c r="K1032" i="1"/>
  <c r="K1033" i="1"/>
  <c r="K1416" i="1"/>
  <c r="K1034" i="1"/>
  <c r="K1417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418" i="1"/>
  <c r="K1060" i="1"/>
  <c r="K1061" i="1"/>
  <c r="K1441" i="1"/>
  <c r="K1062" i="1"/>
  <c r="K1063" i="1"/>
  <c r="K1442" i="1"/>
  <c r="K1064" i="1"/>
  <c r="K1065" i="1"/>
  <c r="K1066" i="1"/>
  <c r="K1067" i="1"/>
  <c r="K1068" i="1"/>
  <c r="K1069" i="1"/>
  <c r="K1070" i="1"/>
  <c r="K1071" i="1"/>
  <c r="K1419" i="1"/>
  <c r="K1072" i="1"/>
  <c r="K1073" i="1"/>
  <c r="K1443" i="1"/>
  <c r="K1074" i="1"/>
  <c r="K1075" i="1"/>
  <c r="K1076" i="1"/>
  <c r="K1077" i="1"/>
  <c r="K1078" i="1"/>
  <c r="K1079" i="1"/>
  <c r="K1080" i="1"/>
  <c r="K1081" i="1"/>
  <c r="K1082" i="1"/>
  <c r="K1083" i="1"/>
  <c r="K1391" i="1"/>
  <c r="K1084" i="1"/>
  <c r="K1420" i="1"/>
  <c r="K1085" i="1"/>
  <c r="K1086" i="1"/>
  <c r="K1087" i="1"/>
  <c r="K1088" i="1"/>
  <c r="K1089" i="1"/>
  <c r="K1090" i="1"/>
  <c r="K1091" i="1"/>
  <c r="K1421" i="1"/>
  <c r="K1092" i="1"/>
  <c r="K1093" i="1"/>
  <c r="K1094" i="1"/>
  <c r="K1095" i="1"/>
  <c r="K1096" i="1"/>
  <c r="K1097" i="1"/>
  <c r="K1098" i="1"/>
  <c r="K1099" i="1"/>
  <c r="K1100" i="1"/>
  <c r="K1101" i="1"/>
  <c r="K1397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362" i="1"/>
  <c r="K1369" i="1"/>
  <c r="K1114" i="1"/>
  <c r="K1115" i="1"/>
  <c r="K1116" i="1"/>
  <c r="K1117" i="1"/>
  <c r="K1118" i="1"/>
  <c r="K1119" i="1"/>
  <c r="K1120" i="1"/>
  <c r="K1358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364" i="1"/>
  <c r="K1134" i="1"/>
  <c r="K1135" i="1"/>
  <c r="K1136" i="1"/>
  <c r="K1137" i="1"/>
  <c r="K1138" i="1"/>
  <c r="K1139" i="1"/>
  <c r="K1140" i="1"/>
  <c r="K1366" i="1"/>
  <c r="K1141" i="1"/>
  <c r="K1142" i="1"/>
  <c r="K1143" i="1"/>
  <c r="K1144" i="1"/>
  <c r="K1145" i="1"/>
  <c r="K1371" i="1"/>
  <c r="K1146" i="1"/>
  <c r="K1147" i="1"/>
  <c r="K1422" i="1"/>
  <c r="K1148" i="1"/>
  <c r="K1149" i="1"/>
  <c r="K1150" i="1"/>
  <c r="K1423" i="1"/>
  <c r="K1151" i="1"/>
  <c r="K1152" i="1"/>
  <c r="K1153" i="1"/>
  <c r="K1424" i="1"/>
  <c r="K1154" i="1"/>
  <c r="K1155" i="1"/>
  <c r="K1156" i="1"/>
  <c r="K1157" i="1"/>
  <c r="K1158" i="1"/>
  <c r="K1159" i="1"/>
  <c r="K1160" i="1"/>
  <c r="K1161" i="1"/>
  <c r="K1162" i="1"/>
  <c r="K1425" i="1"/>
  <c r="K1163" i="1"/>
  <c r="K1164" i="1"/>
  <c r="K1165" i="1"/>
  <c r="K1166" i="1"/>
  <c r="K1167" i="1"/>
  <c r="K1168" i="1"/>
  <c r="K1347" i="1"/>
  <c r="K1169" i="1"/>
  <c r="K1398" i="1"/>
  <c r="K1170" i="1"/>
  <c r="K1171" i="1"/>
  <c r="K1172" i="1"/>
  <c r="K1173" i="1"/>
  <c r="K1430" i="1"/>
  <c r="K1174" i="1"/>
  <c r="K1399" i="1"/>
  <c r="K1428" i="1"/>
  <c r="K1175" i="1"/>
  <c r="K1176" i="1"/>
  <c r="K1177" i="1"/>
  <c r="K1178" i="1"/>
  <c r="K1400" i="1"/>
  <c r="K1179" i="1"/>
  <c r="K1392" i="1"/>
  <c r="K1180" i="1"/>
  <c r="K1427" i="1"/>
  <c r="K1181" i="1"/>
  <c r="K1182" i="1"/>
  <c r="K1429" i="1"/>
  <c r="K1183" i="1"/>
  <c r="K1184" i="1"/>
  <c r="K1185" i="1"/>
  <c r="K1186" i="1"/>
  <c r="K1426" i="1"/>
  <c r="K1187" i="1"/>
  <c r="K1431" i="1"/>
  <c r="K1188" i="1"/>
  <c r="K1401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432" i="1"/>
  <c r="K1383" i="1"/>
  <c r="K1434" i="1"/>
  <c r="K1206" i="1"/>
  <c r="K1433" i="1"/>
  <c r="K1384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393" i="1"/>
  <c r="K1226" i="1"/>
  <c r="K1355" i="1"/>
  <c r="K1227" i="1"/>
  <c r="K1228" i="1"/>
  <c r="K1435" i="1"/>
  <c r="K1436" i="1"/>
  <c r="K1229" i="1"/>
  <c r="K1230" i="1"/>
  <c r="K1231" i="1"/>
  <c r="K1385" i="1"/>
  <c r="K1232" i="1"/>
  <c r="K1233" i="1"/>
  <c r="K1234" i="1"/>
  <c r="K1235" i="1"/>
  <c r="K1236" i="1"/>
  <c r="K1237" i="1"/>
  <c r="K1238" i="1"/>
  <c r="K1239" i="1"/>
  <c r="K1451" i="1"/>
  <c r="K1240" i="1"/>
  <c r="K1241" i="1"/>
  <c r="K1242" i="1"/>
  <c r="K1243" i="1"/>
  <c r="K1244" i="1"/>
  <c r="K1245" i="1"/>
  <c r="K1246" i="1"/>
  <c r="K1247" i="1"/>
  <c r="K1248" i="1"/>
  <c r="K1394" i="1"/>
  <c r="K1249" i="1"/>
  <c r="K1250" i="1"/>
  <c r="K1251" i="1"/>
  <c r="K1252" i="1"/>
  <c r="K1253" i="1"/>
  <c r="K1437" i="1"/>
  <c r="K1254" i="1"/>
  <c r="K1255" i="1"/>
  <c r="K1256" i="1"/>
  <c r="K1367" i="1"/>
  <c r="K1402" i="1"/>
  <c r="K1257" i="1"/>
  <c r="K1258" i="1"/>
  <c r="K1259" i="1"/>
  <c r="K1260" i="1"/>
  <c r="K1261" i="1"/>
  <c r="K1444" i="1"/>
  <c r="K1463" i="1"/>
  <c r="K1464" i="1"/>
  <c r="K1403" i="1"/>
  <c r="K1465" i="1"/>
  <c r="K1262" i="1"/>
  <c r="K1452" i="1"/>
  <c r="K1453" i="1"/>
  <c r="K1454" i="1"/>
  <c r="K1263" i="1"/>
  <c r="K1264" i="1"/>
  <c r="K1265" i="1"/>
  <c r="K1266" i="1"/>
  <c r="K1455" i="1"/>
  <c r="K1267" i="1"/>
  <c r="K1268" i="1"/>
  <c r="K1269" i="1"/>
  <c r="K1270" i="1"/>
  <c r="K1271" i="1"/>
  <c r="K1466" i="1"/>
  <c r="K1272" i="1"/>
  <c r="K1273" i="1"/>
  <c r="K1274" i="1"/>
  <c r="K1456" i="1"/>
  <c r="K1457" i="1"/>
  <c r="K1395" i="1"/>
  <c r="K1445" i="1"/>
  <c r="K1275" i="1"/>
  <c r="K1276" i="1"/>
  <c r="K1458" i="1"/>
  <c r="K1459" i="1"/>
  <c r="K1446" i="1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826" i="3"/>
  <c r="K18" i="3"/>
  <c r="K19" i="3"/>
  <c r="K20" i="3"/>
  <c r="K21" i="3"/>
  <c r="K22" i="3"/>
  <c r="K23" i="3"/>
  <c r="K24" i="3"/>
  <c r="K25" i="3"/>
  <c r="K798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780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802" i="3"/>
  <c r="K65" i="3"/>
  <c r="K66" i="3"/>
  <c r="K67" i="3"/>
  <c r="K832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835" i="3"/>
  <c r="K149" i="3"/>
  <c r="K150" i="3"/>
  <c r="K151" i="3"/>
  <c r="K152" i="3"/>
  <c r="K796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770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783" i="3"/>
  <c r="K254" i="3"/>
  <c r="K778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833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785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834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803" i="3"/>
  <c r="K361" i="3"/>
  <c r="K362" i="3"/>
  <c r="K363" i="3"/>
  <c r="K804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773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774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827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831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805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799" i="3"/>
  <c r="K522" i="3"/>
  <c r="K523" i="3"/>
  <c r="K524" i="3"/>
  <c r="K775" i="3"/>
  <c r="K806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807" i="3"/>
  <c r="K776" i="3"/>
  <c r="K539" i="3"/>
  <c r="K786" i="3"/>
  <c r="K540" i="3"/>
  <c r="K541" i="3"/>
  <c r="K542" i="3"/>
  <c r="K779" i="3"/>
  <c r="K543" i="3"/>
  <c r="K544" i="3"/>
  <c r="K545" i="3"/>
  <c r="K546" i="3"/>
  <c r="K547" i="3"/>
  <c r="K548" i="3"/>
  <c r="K808" i="3"/>
  <c r="K797" i="3"/>
  <c r="K549" i="3"/>
  <c r="K550" i="3"/>
  <c r="K784" i="3"/>
  <c r="K551" i="3"/>
  <c r="K828" i="3"/>
  <c r="K809" i="3"/>
  <c r="K552" i="3"/>
  <c r="K823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810" i="3"/>
  <c r="K573" i="3"/>
  <c r="K829" i="3"/>
  <c r="K574" i="3"/>
  <c r="K575" i="3"/>
  <c r="K576" i="3"/>
  <c r="K577" i="3"/>
  <c r="K578" i="3"/>
  <c r="K579" i="3"/>
  <c r="K580" i="3"/>
  <c r="K581" i="3"/>
  <c r="K582" i="3"/>
  <c r="K811" i="3"/>
  <c r="K583" i="3"/>
  <c r="K584" i="3"/>
  <c r="K830" i="3"/>
  <c r="K585" i="3"/>
  <c r="K586" i="3"/>
  <c r="K587" i="3"/>
  <c r="K588" i="3"/>
  <c r="K589" i="3"/>
  <c r="K590" i="3"/>
  <c r="K591" i="3"/>
  <c r="K790" i="3"/>
  <c r="K592" i="3"/>
  <c r="K824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812" i="3"/>
  <c r="K607" i="3"/>
  <c r="K608" i="3"/>
  <c r="K609" i="3"/>
  <c r="K610" i="3"/>
  <c r="K611" i="3"/>
  <c r="K612" i="3"/>
  <c r="K613" i="3"/>
  <c r="K614" i="3"/>
  <c r="K615" i="3"/>
  <c r="K791" i="3"/>
  <c r="K616" i="3"/>
  <c r="K617" i="3"/>
  <c r="K618" i="3"/>
  <c r="K619" i="3"/>
  <c r="K620" i="3"/>
  <c r="K621" i="3"/>
  <c r="K622" i="3"/>
  <c r="K623" i="3"/>
  <c r="K624" i="3"/>
  <c r="K625" i="3"/>
  <c r="K626" i="3"/>
  <c r="K772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768" i="3"/>
  <c r="K641" i="3"/>
  <c r="K642" i="3"/>
  <c r="K643" i="3"/>
  <c r="K644" i="3"/>
  <c r="K645" i="3"/>
  <c r="K646" i="3"/>
  <c r="K769" i="3"/>
  <c r="K647" i="3"/>
  <c r="K648" i="3"/>
  <c r="K792" i="3"/>
  <c r="K649" i="3"/>
  <c r="K650" i="3"/>
  <c r="K651" i="3"/>
  <c r="K652" i="3"/>
  <c r="K653" i="3"/>
  <c r="K654" i="3"/>
  <c r="K777" i="3"/>
  <c r="K655" i="3"/>
  <c r="K656" i="3"/>
  <c r="K800" i="3"/>
  <c r="K657" i="3"/>
  <c r="K658" i="3"/>
  <c r="K659" i="3"/>
  <c r="K660" i="3"/>
  <c r="K801" i="3"/>
  <c r="K661" i="3"/>
  <c r="K662" i="3"/>
  <c r="K663" i="3"/>
  <c r="K664" i="3"/>
  <c r="K665" i="3"/>
  <c r="K666" i="3"/>
  <c r="K667" i="3"/>
  <c r="K668" i="3"/>
  <c r="K669" i="3"/>
  <c r="K813" i="3"/>
  <c r="K670" i="3"/>
  <c r="K671" i="3"/>
  <c r="K672" i="3"/>
  <c r="K673" i="3"/>
  <c r="K674" i="3"/>
  <c r="K675" i="3"/>
  <c r="K787" i="3"/>
  <c r="K676" i="3"/>
  <c r="K814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793" i="3"/>
  <c r="K815" i="3"/>
  <c r="K690" i="3"/>
  <c r="K691" i="3"/>
  <c r="K692" i="3"/>
  <c r="K693" i="3"/>
  <c r="K794" i="3"/>
  <c r="K816" i="3"/>
  <c r="K694" i="3"/>
  <c r="K695" i="3"/>
  <c r="K696" i="3"/>
  <c r="K697" i="3"/>
  <c r="K817" i="3"/>
  <c r="K698" i="3"/>
  <c r="K818" i="3"/>
  <c r="K699" i="3"/>
  <c r="K795" i="3"/>
  <c r="K700" i="3"/>
  <c r="K701" i="3"/>
  <c r="K702" i="3"/>
  <c r="K703" i="3"/>
  <c r="K704" i="3"/>
  <c r="K705" i="3"/>
  <c r="K706" i="3"/>
  <c r="K707" i="3"/>
  <c r="K708" i="3"/>
  <c r="K767" i="3"/>
  <c r="K709" i="3"/>
  <c r="K710" i="3"/>
  <c r="K819" i="3"/>
  <c r="K711" i="3"/>
  <c r="K820" i="3"/>
  <c r="K781" i="3"/>
  <c r="K821" i="3"/>
  <c r="K712" i="3"/>
  <c r="K822" i="3"/>
  <c r="K782" i="3"/>
  <c r="K713" i="3"/>
  <c r="K714" i="3"/>
  <c r="K715" i="3"/>
  <c r="K716" i="3"/>
  <c r="K717" i="3"/>
  <c r="K718" i="3"/>
  <c r="K719" i="3"/>
  <c r="K720" i="3"/>
  <c r="AV1269" i="1" l="1"/>
  <c r="AW1269" i="1"/>
  <c r="AX1269" i="1"/>
  <c r="AY1269" i="1"/>
  <c r="AZ1269" i="1"/>
  <c r="BA1269" i="1"/>
  <c r="BB1269" i="1"/>
  <c r="BC1269" i="1"/>
  <c r="BD1269" i="1"/>
  <c r="BE1269" i="1"/>
  <c r="BF1269" i="1"/>
  <c r="BG1269" i="1"/>
  <c r="AV1270" i="1"/>
  <c r="AW1270" i="1"/>
  <c r="AX1270" i="1"/>
  <c r="AY1270" i="1"/>
  <c r="AZ1270" i="1"/>
  <c r="BA1270" i="1"/>
  <c r="BB1270" i="1"/>
  <c r="BC1270" i="1"/>
  <c r="BD1270" i="1"/>
  <c r="BE1270" i="1"/>
  <c r="BF1270" i="1"/>
  <c r="BG1270" i="1"/>
  <c r="AV1271" i="1"/>
  <c r="AW1271" i="1"/>
  <c r="AX1271" i="1"/>
  <c r="AY1271" i="1"/>
  <c r="AZ1271" i="1"/>
  <c r="BA1271" i="1"/>
  <c r="BB1271" i="1"/>
  <c r="BC1271" i="1"/>
  <c r="BD1271" i="1"/>
  <c r="BE1271" i="1"/>
  <c r="BF1271" i="1"/>
  <c r="BG1271" i="1"/>
  <c r="AV1466" i="1"/>
  <c r="AW1466" i="1"/>
  <c r="AX1466" i="1"/>
  <c r="AY1466" i="1"/>
  <c r="AZ1466" i="1"/>
  <c r="BA1466" i="1"/>
  <c r="BB1466" i="1"/>
  <c r="BC1466" i="1"/>
  <c r="BD1466" i="1"/>
  <c r="BE1466" i="1"/>
  <c r="BF1466" i="1"/>
  <c r="BG1466" i="1"/>
  <c r="AV1272" i="1"/>
  <c r="AW1272" i="1"/>
  <c r="AX1272" i="1"/>
  <c r="AY1272" i="1"/>
  <c r="AZ1272" i="1"/>
  <c r="BA1272" i="1"/>
  <c r="BB1272" i="1"/>
  <c r="BC1272" i="1"/>
  <c r="BD1272" i="1"/>
  <c r="BE1272" i="1"/>
  <c r="BF1272" i="1"/>
  <c r="BG1272" i="1"/>
  <c r="AV1273" i="1"/>
  <c r="AW1273" i="1"/>
  <c r="AX1273" i="1"/>
  <c r="AY1273" i="1"/>
  <c r="AZ1273" i="1"/>
  <c r="BA1273" i="1"/>
  <c r="BB1273" i="1"/>
  <c r="BC1273" i="1"/>
  <c r="BD1273" i="1"/>
  <c r="BE1273" i="1"/>
  <c r="BF1273" i="1"/>
  <c r="BG1273" i="1"/>
  <c r="AV1274" i="1"/>
  <c r="AW1274" i="1"/>
  <c r="AX1274" i="1"/>
  <c r="AY1274" i="1"/>
  <c r="AZ1274" i="1"/>
  <c r="BA1274" i="1"/>
  <c r="BB1274" i="1"/>
  <c r="BC1274" i="1"/>
  <c r="BD1274" i="1"/>
  <c r="BE1274" i="1"/>
  <c r="BF1274" i="1"/>
  <c r="BG1274" i="1"/>
  <c r="AV1456" i="1"/>
  <c r="AW1456" i="1"/>
  <c r="AX1456" i="1"/>
  <c r="AY1456" i="1"/>
  <c r="AZ1456" i="1"/>
  <c r="BA1456" i="1"/>
  <c r="BB1456" i="1"/>
  <c r="BC1456" i="1"/>
  <c r="BD1456" i="1"/>
  <c r="BE1456" i="1"/>
  <c r="BF1456" i="1"/>
  <c r="BG1456" i="1"/>
  <c r="AV1457" i="1"/>
  <c r="AW1457" i="1"/>
  <c r="AX1457" i="1"/>
  <c r="AY1457" i="1"/>
  <c r="AZ1457" i="1"/>
  <c r="BA1457" i="1"/>
  <c r="BB1457" i="1"/>
  <c r="BC1457" i="1"/>
  <c r="BD1457" i="1"/>
  <c r="BE1457" i="1"/>
  <c r="BF1457" i="1"/>
  <c r="BG1457" i="1"/>
  <c r="AV1395" i="1"/>
  <c r="AW1395" i="1"/>
  <c r="AX1395" i="1"/>
  <c r="AY1395" i="1"/>
  <c r="AZ1395" i="1"/>
  <c r="BA1395" i="1"/>
  <c r="BB1395" i="1"/>
  <c r="BC1395" i="1"/>
  <c r="BD1395" i="1"/>
  <c r="BE1395" i="1"/>
  <c r="BF1395" i="1"/>
  <c r="BG1395" i="1"/>
  <c r="AV1445" i="1"/>
  <c r="AW1445" i="1"/>
  <c r="AX1445" i="1"/>
  <c r="AY1445" i="1"/>
  <c r="AZ1445" i="1"/>
  <c r="BA1445" i="1"/>
  <c r="BB1445" i="1"/>
  <c r="BC1445" i="1"/>
  <c r="BD1445" i="1"/>
  <c r="BE1445" i="1"/>
  <c r="BF1445" i="1"/>
  <c r="BG1445" i="1"/>
  <c r="AV1275" i="1"/>
  <c r="AW1275" i="1"/>
  <c r="AX1275" i="1"/>
  <c r="AY1275" i="1"/>
  <c r="AZ1275" i="1"/>
  <c r="BA1275" i="1"/>
  <c r="BB1275" i="1"/>
  <c r="BC1275" i="1"/>
  <c r="BD1275" i="1"/>
  <c r="BE1275" i="1"/>
  <c r="BF1275" i="1"/>
  <c r="BG1275" i="1"/>
  <c r="AV1276" i="1"/>
  <c r="AW1276" i="1"/>
  <c r="AX1276" i="1"/>
  <c r="AY1276" i="1"/>
  <c r="AZ1276" i="1"/>
  <c r="BA1276" i="1"/>
  <c r="BB1276" i="1"/>
  <c r="BC1276" i="1"/>
  <c r="BD1276" i="1"/>
  <c r="BE1276" i="1"/>
  <c r="BF1276" i="1"/>
  <c r="BG1276" i="1"/>
  <c r="AV1458" i="1"/>
  <c r="AW1458" i="1"/>
  <c r="AX1458" i="1"/>
  <c r="AY1458" i="1"/>
  <c r="AZ1458" i="1"/>
  <c r="BA1458" i="1"/>
  <c r="BB1458" i="1"/>
  <c r="BC1458" i="1"/>
  <c r="BD1458" i="1"/>
  <c r="BE1458" i="1"/>
  <c r="BF1458" i="1"/>
  <c r="BG1458" i="1"/>
  <c r="AV1459" i="1"/>
  <c r="AW1459" i="1"/>
  <c r="AX1459" i="1"/>
  <c r="AY1459" i="1"/>
  <c r="AZ1459" i="1"/>
  <c r="BA1459" i="1"/>
  <c r="BB1459" i="1"/>
  <c r="BC1459" i="1"/>
  <c r="BD1459" i="1"/>
  <c r="BE1459" i="1"/>
  <c r="BF1459" i="1"/>
  <c r="BG1459" i="1"/>
  <c r="AV1446" i="1"/>
  <c r="AW1446" i="1"/>
  <c r="AX1446" i="1"/>
  <c r="AY1446" i="1"/>
  <c r="AZ1446" i="1"/>
  <c r="BA1446" i="1"/>
  <c r="BB1446" i="1"/>
  <c r="BC1446" i="1"/>
  <c r="BD1446" i="1"/>
  <c r="BE1446" i="1"/>
  <c r="BF1446" i="1"/>
  <c r="BG1446" i="1"/>
  <c r="L1269" i="1"/>
  <c r="L1270" i="1"/>
  <c r="L1271" i="1"/>
  <c r="L1466" i="1"/>
  <c r="L1272" i="1"/>
  <c r="L1273" i="1"/>
  <c r="L1274" i="1"/>
  <c r="L1456" i="1"/>
  <c r="L1457" i="1"/>
  <c r="L1395" i="1"/>
  <c r="L1445" i="1"/>
  <c r="L1275" i="1"/>
  <c r="L1276" i="1"/>
  <c r="L1458" i="1"/>
  <c r="L1459" i="1"/>
  <c r="L1446" i="1"/>
  <c r="BI1457" i="1" l="1"/>
  <c r="BI1274" i="1"/>
  <c r="BI1466" i="1"/>
  <c r="BI1271" i="1"/>
  <c r="BI1269" i="1"/>
  <c r="BH1269" i="1"/>
  <c r="BI1458" i="1"/>
  <c r="BI1276" i="1"/>
  <c r="BI1445" i="1"/>
  <c r="BJ1395" i="1"/>
  <c r="BI1272" i="1"/>
  <c r="BJ1270" i="1"/>
  <c r="BJ1456" i="1"/>
  <c r="BJ1269" i="1"/>
  <c r="BJ1446" i="1"/>
  <c r="BJ1459" i="1"/>
  <c r="BH1466" i="1"/>
  <c r="BJ1466" i="1"/>
  <c r="BH1456" i="1"/>
  <c r="BH1276" i="1"/>
  <c r="BJ1276" i="1"/>
  <c r="BH1275" i="1"/>
  <c r="BJ1275" i="1"/>
  <c r="BI1456" i="1"/>
  <c r="BJ1273" i="1"/>
  <c r="BH1446" i="1"/>
  <c r="BK1446" i="1"/>
  <c r="BH1459" i="1"/>
  <c r="BI1459" i="1"/>
  <c r="BK1459" i="1"/>
  <c r="BH1458" i="1"/>
  <c r="BJ1458" i="1"/>
  <c r="BI1395" i="1"/>
  <c r="BK1395" i="1"/>
  <c r="BH1457" i="1"/>
  <c r="BJ1457" i="1"/>
  <c r="BI1273" i="1"/>
  <c r="BK1273" i="1"/>
  <c r="BH1272" i="1"/>
  <c r="BJ1272" i="1"/>
  <c r="BI1270" i="1"/>
  <c r="BK1270" i="1"/>
  <c r="BK1458" i="1"/>
  <c r="BK1457" i="1"/>
  <c r="BK1272" i="1"/>
  <c r="BK1276" i="1"/>
  <c r="BK1275" i="1"/>
  <c r="BH1445" i="1"/>
  <c r="BJ1445" i="1"/>
  <c r="BK1456" i="1"/>
  <c r="BH1274" i="1"/>
  <c r="BJ1274" i="1"/>
  <c r="BK1466" i="1"/>
  <c r="BH1271" i="1"/>
  <c r="BJ1271" i="1"/>
  <c r="BK1269" i="1"/>
  <c r="BI1446" i="1"/>
  <c r="BK1445" i="1"/>
  <c r="BH1395" i="1"/>
  <c r="BK1274" i="1"/>
  <c r="BH1273" i="1"/>
  <c r="BK1271" i="1"/>
  <c r="BH1270" i="1"/>
  <c r="BI1275" i="1"/>
  <c r="AV1452" i="1"/>
  <c r="AW1452" i="1"/>
  <c r="AX1452" i="1"/>
  <c r="AY1452" i="1"/>
  <c r="AZ1452" i="1"/>
  <c r="BA1452" i="1"/>
  <c r="BB1452" i="1"/>
  <c r="BC1452" i="1"/>
  <c r="BD1452" i="1"/>
  <c r="BE1452" i="1"/>
  <c r="BF1452" i="1"/>
  <c r="BG1452" i="1"/>
  <c r="AV1453" i="1"/>
  <c r="AW1453" i="1"/>
  <c r="AX1453" i="1"/>
  <c r="AY1453" i="1"/>
  <c r="AZ1453" i="1"/>
  <c r="BA1453" i="1"/>
  <c r="BB1453" i="1"/>
  <c r="BC1453" i="1"/>
  <c r="BD1453" i="1"/>
  <c r="BE1453" i="1"/>
  <c r="BF1453" i="1"/>
  <c r="BG1453" i="1"/>
  <c r="AV1454" i="1"/>
  <c r="AW1454" i="1"/>
  <c r="AX1454" i="1"/>
  <c r="AY1454" i="1"/>
  <c r="AZ1454" i="1"/>
  <c r="BA1454" i="1"/>
  <c r="BB1454" i="1"/>
  <c r="BC1454" i="1"/>
  <c r="BD1454" i="1"/>
  <c r="BE1454" i="1"/>
  <c r="BF1454" i="1"/>
  <c r="BG1454" i="1"/>
  <c r="AV1263" i="1"/>
  <c r="AW1263" i="1"/>
  <c r="AX1263" i="1"/>
  <c r="AY1263" i="1"/>
  <c r="AZ1263" i="1"/>
  <c r="BA1263" i="1"/>
  <c r="BB1263" i="1"/>
  <c r="BC1263" i="1"/>
  <c r="BD1263" i="1"/>
  <c r="BE1263" i="1"/>
  <c r="BF1263" i="1"/>
  <c r="BG1263" i="1"/>
  <c r="AV1264" i="1"/>
  <c r="AW1264" i="1"/>
  <c r="AX1264" i="1"/>
  <c r="AY1264" i="1"/>
  <c r="AZ1264" i="1"/>
  <c r="BA1264" i="1"/>
  <c r="BB1264" i="1"/>
  <c r="BC1264" i="1"/>
  <c r="BD1264" i="1"/>
  <c r="BE1264" i="1"/>
  <c r="BF1264" i="1"/>
  <c r="BG1264" i="1"/>
  <c r="AV1265" i="1"/>
  <c r="AW1265" i="1"/>
  <c r="AX1265" i="1"/>
  <c r="AY1265" i="1"/>
  <c r="AZ1265" i="1"/>
  <c r="BA1265" i="1"/>
  <c r="BB1265" i="1"/>
  <c r="BC1265" i="1"/>
  <c r="BD1265" i="1"/>
  <c r="BE1265" i="1"/>
  <c r="BF1265" i="1"/>
  <c r="BG1265" i="1"/>
  <c r="AV1266" i="1"/>
  <c r="AW1266" i="1"/>
  <c r="AX1266" i="1"/>
  <c r="AY1266" i="1"/>
  <c r="AZ1266" i="1"/>
  <c r="BA1266" i="1"/>
  <c r="BB1266" i="1"/>
  <c r="BC1266" i="1"/>
  <c r="BD1266" i="1"/>
  <c r="BE1266" i="1"/>
  <c r="BF1266" i="1"/>
  <c r="BG1266" i="1"/>
  <c r="AV1455" i="1"/>
  <c r="AW1455" i="1"/>
  <c r="AX1455" i="1"/>
  <c r="AY1455" i="1"/>
  <c r="AZ1455" i="1"/>
  <c r="BA1455" i="1"/>
  <c r="BB1455" i="1"/>
  <c r="BC1455" i="1"/>
  <c r="BD1455" i="1"/>
  <c r="BE1455" i="1"/>
  <c r="BF1455" i="1"/>
  <c r="BG1455" i="1"/>
  <c r="AV1267" i="1"/>
  <c r="AW1267" i="1"/>
  <c r="AX1267" i="1"/>
  <c r="AY1267" i="1"/>
  <c r="AZ1267" i="1"/>
  <c r="BA1267" i="1"/>
  <c r="BB1267" i="1"/>
  <c r="BC1267" i="1"/>
  <c r="BD1267" i="1"/>
  <c r="BE1267" i="1"/>
  <c r="BF1267" i="1"/>
  <c r="BG1267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L1452" i="1"/>
  <c r="L1453" i="1"/>
  <c r="L1454" i="1"/>
  <c r="L1263" i="1"/>
  <c r="L1264" i="1"/>
  <c r="L1265" i="1"/>
  <c r="L1266" i="1"/>
  <c r="L1455" i="1"/>
  <c r="L1267" i="1"/>
  <c r="L1268" i="1"/>
  <c r="BI1268" i="1" l="1"/>
  <c r="BI1267" i="1"/>
  <c r="BI1455" i="1"/>
  <c r="BI1266" i="1"/>
  <c r="BI1264" i="1"/>
  <c r="BJ1263" i="1"/>
  <c r="BI1454" i="1"/>
  <c r="BI1452" i="1"/>
  <c r="BH1267" i="1"/>
  <c r="BJ1267" i="1"/>
  <c r="BH1453" i="1"/>
  <c r="BJ1453" i="1"/>
  <c r="BK1267" i="1"/>
  <c r="BH1265" i="1"/>
  <c r="BJ1265" i="1"/>
  <c r="BJ1452" i="1"/>
  <c r="BK1266" i="1"/>
  <c r="BH1268" i="1"/>
  <c r="BJ1268" i="1"/>
  <c r="BK1455" i="1"/>
  <c r="BH1266" i="1"/>
  <c r="BJ1266" i="1"/>
  <c r="BI1263" i="1"/>
  <c r="BH1454" i="1"/>
  <c r="BJ1454" i="1"/>
  <c r="BK1452" i="1"/>
  <c r="BK1268" i="1"/>
  <c r="BH1455" i="1"/>
  <c r="BJ1455" i="1"/>
  <c r="BI1265" i="1"/>
  <c r="BH1264" i="1"/>
  <c r="BK1264" i="1"/>
  <c r="BJ1264" i="1"/>
  <c r="BI1453" i="1"/>
  <c r="BH1263" i="1"/>
  <c r="BH1452" i="1"/>
  <c r="BK1265" i="1"/>
  <c r="BK1263" i="1"/>
  <c r="BK1454" i="1"/>
  <c r="BK1453" i="1"/>
  <c r="AV1250" i="1" l="1"/>
  <c r="AW1250" i="1"/>
  <c r="AX1250" i="1"/>
  <c r="AY1250" i="1"/>
  <c r="AZ1250" i="1"/>
  <c r="BA1250" i="1"/>
  <c r="BB1250" i="1"/>
  <c r="BC1250" i="1"/>
  <c r="BD1250" i="1"/>
  <c r="BE1250" i="1"/>
  <c r="BF1250" i="1"/>
  <c r="BG1250" i="1"/>
  <c r="AV1251" i="1"/>
  <c r="AW1251" i="1"/>
  <c r="AX1251" i="1"/>
  <c r="AY1251" i="1"/>
  <c r="AZ1251" i="1"/>
  <c r="BA1251" i="1"/>
  <c r="BB1251" i="1"/>
  <c r="BC1251" i="1"/>
  <c r="BD1251" i="1"/>
  <c r="BE1251" i="1"/>
  <c r="BF1251" i="1"/>
  <c r="BG1251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AV1253" i="1"/>
  <c r="AW1253" i="1"/>
  <c r="AX1253" i="1"/>
  <c r="AY1253" i="1"/>
  <c r="AZ1253" i="1"/>
  <c r="BA1253" i="1"/>
  <c r="BB1253" i="1"/>
  <c r="BC1253" i="1"/>
  <c r="BD1253" i="1"/>
  <c r="BE1253" i="1"/>
  <c r="BF1253" i="1"/>
  <c r="BG1253" i="1"/>
  <c r="AV1437" i="1"/>
  <c r="AW1437" i="1"/>
  <c r="AX1437" i="1"/>
  <c r="AY1437" i="1"/>
  <c r="AZ1437" i="1"/>
  <c r="BA1437" i="1"/>
  <c r="BB1437" i="1"/>
  <c r="BC1437" i="1"/>
  <c r="BD1437" i="1"/>
  <c r="BE1437" i="1"/>
  <c r="BF1437" i="1"/>
  <c r="BG1437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AV1255" i="1"/>
  <c r="AW1255" i="1"/>
  <c r="AX1255" i="1"/>
  <c r="AY1255" i="1"/>
  <c r="AZ1255" i="1"/>
  <c r="BA1255" i="1"/>
  <c r="BB1255" i="1"/>
  <c r="BC1255" i="1"/>
  <c r="BD1255" i="1"/>
  <c r="BE1255" i="1"/>
  <c r="BF1255" i="1"/>
  <c r="BG1255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AV1367" i="1"/>
  <c r="AW1367" i="1"/>
  <c r="AX1367" i="1"/>
  <c r="AY1367" i="1"/>
  <c r="AZ1367" i="1"/>
  <c r="BA1367" i="1"/>
  <c r="BB1367" i="1"/>
  <c r="BC1367" i="1"/>
  <c r="BD1367" i="1"/>
  <c r="BE1367" i="1"/>
  <c r="BF1367" i="1"/>
  <c r="BG1367" i="1"/>
  <c r="AV1402" i="1"/>
  <c r="AW1402" i="1"/>
  <c r="AX1402" i="1"/>
  <c r="AY1402" i="1"/>
  <c r="AZ1402" i="1"/>
  <c r="BA1402" i="1"/>
  <c r="BB1402" i="1"/>
  <c r="BC1402" i="1"/>
  <c r="BD1402" i="1"/>
  <c r="BE1402" i="1"/>
  <c r="BF1402" i="1"/>
  <c r="BG1402" i="1"/>
  <c r="AV1257" i="1"/>
  <c r="AW1257" i="1"/>
  <c r="AX1257" i="1"/>
  <c r="AY1257" i="1"/>
  <c r="AZ1257" i="1"/>
  <c r="BA1257" i="1"/>
  <c r="BB1257" i="1"/>
  <c r="BC1257" i="1"/>
  <c r="BD1257" i="1"/>
  <c r="BE1257" i="1"/>
  <c r="BF1257" i="1"/>
  <c r="BG1257" i="1"/>
  <c r="AV1258" i="1"/>
  <c r="AW1258" i="1"/>
  <c r="AX1258" i="1"/>
  <c r="AY1258" i="1"/>
  <c r="AZ1258" i="1"/>
  <c r="BA1258" i="1"/>
  <c r="BB1258" i="1"/>
  <c r="BC1258" i="1"/>
  <c r="BD1258" i="1"/>
  <c r="BE1258" i="1"/>
  <c r="BF1258" i="1"/>
  <c r="BG1258" i="1"/>
  <c r="AV1259" i="1"/>
  <c r="AW1259" i="1"/>
  <c r="AX1259" i="1"/>
  <c r="AY1259" i="1"/>
  <c r="AZ1259" i="1"/>
  <c r="BA1259" i="1"/>
  <c r="BB1259" i="1"/>
  <c r="BC1259" i="1"/>
  <c r="BD1259" i="1"/>
  <c r="BE1259" i="1"/>
  <c r="BF1259" i="1"/>
  <c r="BG1259" i="1"/>
  <c r="AV1260" i="1"/>
  <c r="AW1260" i="1"/>
  <c r="AX1260" i="1"/>
  <c r="AY1260" i="1"/>
  <c r="AZ1260" i="1"/>
  <c r="BA1260" i="1"/>
  <c r="BB1260" i="1"/>
  <c r="BC1260" i="1"/>
  <c r="BD1260" i="1"/>
  <c r="BE1260" i="1"/>
  <c r="BF1260" i="1"/>
  <c r="BG1260" i="1"/>
  <c r="AV1261" i="1"/>
  <c r="AW1261" i="1"/>
  <c r="AX1261" i="1"/>
  <c r="AY1261" i="1"/>
  <c r="AZ1261" i="1"/>
  <c r="BA1261" i="1"/>
  <c r="BB1261" i="1"/>
  <c r="BC1261" i="1"/>
  <c r="BD1261" i="1"/>
  <c r="BE1261" i="1"/>
  <c r="BF1261" i="1"/>
  <c r="BG1261" i="1"/>
  <c r="AV1444" i="1"/>
  <c r="AW1444" i="1"/>
  <c r="AX1444" i="1"/>
  <c r="AY1444" i="1"/>
  <c r="AZ1444" i="1"/>
  <c r="BA1444" i="1"/>
  <c r="BB1444" i="1"/>
  <c r="BC1444" i="1"/>
  <c r="BD1444" i="1"/>
  <c r="BE1444" i="1"/>
  <c r="BF1444" i="1"/>
  <c r="BG1444" i="1"/>
  <c r="AV1463" i="1"/>
  <c r="AW1463" i="1"/>
  <c r="AX1463" i="1"/>
  <c r="AY1463" i="1"/>
  <c r="AZ1463" i="1"/>
  <c r="BA1463" i="1"/>
  <c r="BB1463" i="1"/>
  <c r="BC1463" i="1"/>
  <c r="BD1463" i="1"/>
  <c r="BE1463" i="1"/>
  <c r="BF1463" i="1"/>
  <c r="BG1463" i="1"/>
  <c r="AV1464" i="1"/>
  <c r="AW1464" i="1"/>
  <c r="AX1464" i="1"/>
  <c r="AY1464" i="1"/>
  <c r="AZ1464" i="1"/>
  <c r="BA1464" i="1"/>
  <c r="BB1464" i="1"/>
  <c r="BC1464" i="1"/>
  <c r="BD1464" i="1"/>
  <c r="BE1464" i="1"/>
  <c r="BF1464" i="1"/>
  <c r="BG1464" i="1"/>
  <c r="AV1403" i="1"/>
  <c r="AW1403" i="1"/>
  <c r="AX1403" i="1"/>
  <c r="AY1403" i="1"/>
  <c r="AZ1403" i="1"/>
  <c r="BA1403" i="1"/>
  <c r="BB1403" i="1"/>
  <c r="BC1403" i="1"/>
  <c r="BD1403" i="1"/>
  <c r="BE1403" i="1"/>
  <c r="BF1403" i="1"/>
  <c r="BG1403" i="1"/>
  <c r="AV1465" i="1"/>
  <c r="AW1465" i="1"/>
  <c r="AX1465" i="1"/>
  <c r="AY1465" i="1"/>
  <c r="AZ1465" i="1"/>
  <c r="BA1465" i="1"/>
  <c r="BB1465" i="1"/>
  <c r="BC1465" i="1"/>
  <c r="BD1465" i="1"/>
  <c r="BE1465" i="1"/>
  <c r="BF1465" i="1"/>
  <c r="BG1465" i="1"/>
  <c r="AV1262" i="1"/>
  <c r="AW1262" i="1"/>
  <c r="AX1262" i="1"/>
  <c r="AY1262" i="1"/>
  <c r="AZ1262" i="1"/>
  <c r="BA1262" i="1"/>
  <c r="BB1262" i="1"/>
  <c r="BC1262" i="1"/>
  <c r="BD1262" i="1"/>
  <c r="BE1262" i="1"/>
  <c r="BF1262" i="1"/>
  <c r="BG1262" i="1"/>
  <c r="L1250" i="1"/>
  <c r="L1251" i="1"/>
  <c r="L1252" i="1"/>
  <c r="L1253" i="1"/>
  <c r="L1437" i="1"/>
  <c r="L1254" i="1"/>
  <c r="L1255" i="1"/>
  <c r="L1256" i="1"/>
  <c r="L1367" i="1"/>
  <c r="L1402" i="1"/>
  <c r="L1257" i="1"/>
  <c r="L1258" i="1"/>
  <c r="L1259" i="1"/>
  <c r="L1260" i="1"/>
  <c r="L1261" i="1"/>
  <c r="L1444" i="1"/>
  <c r="L1463" i="1"/>
  <c r="L1464" i="1"/>
  <c r="L1403" i="1"/>
  <c r="L1465" i="1"/>
  <c r="L1262" i="1"/>
  <c r="BI1250" i="1" l="1"/>
  <c r="BI1261" i="1"/>
  <c r="BI1254" i="1"/>
  <c r="BJ1250" i="1"/>
  <c r="BI1437" i="1"/>
  <c r="BI1251" i="1"/>
  <c r="BI1465" i="1"/>
  <c r="BI1464" i="1"/>
  <c r="BI1444" i="1"/>
  <c r="BH1463" i="1"/>
  <c r="BI1259" i="1"/>
  <c r="BH1258" i="1"/>
  <c r="BJ1258" i="1"/>
  <c r="BJ1257" i="1"/>
  <c r="BJ1402" i="1"/>
  <c r="BJ1367" i="1"/>
  <c r="BJ1463" i="1"/>
  <c r="BH1250" i="1"/>
  <c r="BH1262" i="1"/>
  <c r="BJ1262" i="1"/>
  <c r="BK1257" i="1"/>
  <c r="BK1402" i="1"/>
  <c r="BH1256" i="1"/>
  <c r="BJ1256" i="1"/>
  <c r="BJ1255" i="1"/>
  <c r="BJ1403" i="1"/>
  <c r="BK1444" i="1"/>
  <c r="BJ1260" i="1"/>
  <c r="BK1367" i="1"/>
  <c r="BK1261" i="1"/>
  <c r="BH1253" i="1"/>
  <c r="BJ1253" i="1"/>
  <c r="BJ1252" i="1"/>
  <c r="BH1402" i="1"/>
  <c r="BK1262" i="1"/>
  <c r="BK1465" i="1"/>
  <c r="BI1403" i="1"/>
  <c r="BH1464" i="1"/>
  <c r="BJ1464" i="1"/>
  <c r="BH1444" i="1"/>
  <c r="BJ1444" i="1"/>
  <c r="BI1260" i="1"/>
  <c r="BH1259" i="1"/>
  <c r="BJ1259" i="1"/>
  <c r="BI1257" i="1"/>
  <c r="BI1367" i="1"/>
  <c r="BI1255" i="1"/>
  <c r="BH1254" i="1"/>
  <c r="BK1254" i="1"/>
  <c r="BJ1254" i="1"/>
  <c r="BI1252" i="1"/>
  <c r="BH1251" i="1"/>
  <c r="BJ1251" i="1"/>
  <c r="BK1403" i="1"/>
  <c r="BK1260" i="1"/>
  <c r="BH1437" i="1"/>
  <c r="BJ1437" i="1"/>
  <c r="BI1262" i="1"/>
  <c r="BH1465" i="1"/>
  <c r="BJ1465" i="1"/>
  <c r="BK1464" i="1"/>
  <c r="BI1463" i="1"/>
  <c r="BH1261" i="1"/>
  <c r="BJ1261" i="1"/>
  <c r="BK1259" i="1"/>
  <c r="BI1258" i="1"/>
  <c r="BI1402" i="1"/>
  <c r="BH1403" i="1"/>
  <c r="BK1463" i="1"/>
  <c r="BH1260" i="1"/>
  <c r="BK1258" i="1"/>
  <c r="BH1257" i="1"/>
  <c r="BH1367" i="1"/>
  <c r="BI1256" i="1"/>
  <c r="BH1255" i="1"/>
  <c r="BK1255" i="1"/>
  <c r="BI1253" i="1"/>
  <c r="BH1252" i="1"/>
  <c r="BK1250" i="1"/>
  <c r="BK1256" i="1"/>
  <c r="BK1437" i="1"/>
  <c r="BK1253" i="1"/>
  <c r="BK1252" i="1"/>
  <c r="BK1251" i="1"/>
  <c r="BR3" i="3" l="1"/>
  <c r="BS3" i="3"/>
  <c r="BT3" i="3"/>
  <c r="BU3" i="3"/>
  <c r="BV3" i="3"/>
  <c r="BW3" i="3"/>
  <c r="BX3" i="3"/>
  <c r="BY3" i="3"/>
  <c r="BZ3" i="3"/>
  <c r="CA3" i="3"/>
  <c r="CB3" i="3"/>
  <c r="CC3" i="3"/>
  <c r="BR4" i="3"/>
  <c r="BS4" i="3"/>
  <c r="BT4" i="3"/>
  <c r="BU4" i="3"/>
  <c r="BV4" i="3"/>
  <c r="BW4" i="3"/>
  <c r="BX4" i="3"/>
  <c r="BY4" i="3"/>
  <c r="BZ4" i="3"/>
  <c r="CA4" i="3"/>
  <c r="CB4" i="3"/>
  <c r="CC4" i="3"/>
  <c r="BR5" i="3"/>
  <c r="BS5" i="3"/>
  <c r="BT5" i="3"/>
  <c r="BU5" i="3"/>
  <c r="BV5" i="3"/>
  <c r="BW5" i="3"/>
  <c r="BX5" i="3"/>
  <c r="BY5" i="3"/>
  <c r="BZ5" i="3"/>
  <c r="CA5" i="3"/>
  <c r="CB5" i="3"/>
  <c r="CC5" i="3"/>
  <c r="BR6" i="3"/>
  <c r="BS6" i="3"/>
  <c r="BT6" i="3"/>
  <c r="BU6" i="3"/>
  <c r="BV6" i="3"/>
  <c r="BW6" i="3"/>
  <c r="BX6" i="3"/>
  <c r="BY6" i="3"/>
  <c r="BZ6" i="3"/>
  <c r="CA6" i="3"/>
  <c r="CB6" i="3"/>
  <c r="CC6" i="3"/>
  <c r="BR7" i="3"/>
  <c r="BS7" i="3"/>
  <c r="BT7" i="3"/>
  <c r="BU7" i="3"/>
  <c r="BV7" i="3"/>
  <c r="BW7" i="3"/>
  <c r="BX7" i="3"/>
  <c r="BY7" i="3"/>
  <c r="BZ7" i="3"/>
  <c r="CA7" i="3"/>
  <c r="CB7" i="3"/>
  <c r="CC7" i="3"/>
  <c r="BR8" i="3"/>
  <c r="BS8" i="3"/>
  <c r="BT8" i="3"/>
  <c r="BU8" i="3"/>
  <c r="BV8" i="3"/>
  <c r="BW8" i="3"/>
  <c r="BX8" i="3"/>
  <c r="BY8" i="3"/>
  <c r="BZ8" i="3"/>
  <c r="CA8" i="3"/>
  <c r="CB8" i="3"/>
  <c r="CC8" i="3"/>
  <c r="BR9" i="3"/>
  <c r="BS9" i="3"/>
  <c r="BT9" i="3"/>
  <c r="BU9" i="3"/>
  <c r="BV9" i="3"/>
  <c r="BW9" i="3"/>
  <c r="BX9" i="3"/>
  <c r="BY9" i="3"/>
  <c r="BZ9" i="3"/>
  <c r="CA9" i="3"/>
  <c r="CB9" i="3"/>
  <c r="CC9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BR826" i="3"/>
  <c r="BS826" i="3"/>
  <c r="BT826" i="3"/>
  <c r="BU826" i="3"/>
  <c r="BV826" i="3"/>
  <c r="BW826" i="3"/>
  <c r="BX826" i="3"/>
  <c r="BY826" i="3"/>
  <c r="BZ826" i="3"/>
  <c r="CA826" i="3"/>
  <c r="CB826" i="3"/>
  <c r="CC826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BR798" i="3"/>
  <c r="BS798" i="3"/>
  <c r="BT798" i="3"/>
  <c r="BU798" i="3"/>
  <c r="BV798" i="3"/>
  <c r="BW798" i="3"/>
  <c r="BX798" i="3"/>
  <c r="BY798" i="3"/>
  <c r="BZ798" i="3"/>
  <c r="CA798" i="3"/>
  <c r="CB798" i="3"/>
  <c r="CC798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BR780" i="3"/>
  <c r="BS780" i="3"/>
  <c r="BT780" i="3"/>
  <c r="BU780" i="3"/>
  <c r="BV780" i="3"/>
  <c r="BW780" i="3"/>
  <c r="BX780" i="3"/>
  <c r="BY780" i="3"/>
  <c r="BZ780" i="3"/>
  <c r="CA780" i="3"/>
  <c r="CB780" i="3"/>
  <c r="CC780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BR802" i="3"/>
  <c r="BS802" i="3"/>
  <c r="BT802" i="3"/>
  <c r="BU802" i="3"/>
  <c r="BV802" i="3"/>
  <c r="BW802" i="3"/>
  <c r="BX802" i="3"/>
  <c r="BY802" i="3"/>
  <c r="BZ802" i="3"/>
  <c r="CA802" i="3"/>
  <c r="CB802" i="3"/>
  <c r="CC802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BR832" i="3"/>
  <c r="BS832" i="3"/>
  <c r="BT832" i="3"/>
  <c r="BU832" i="3"/>
  <c r="BV832" i="3"/>
  <c r="BW832" i="3"/>
  <c r="BX832" i="3"/>
  <c r="BY832" i="3"/>
  <c r="BZ832" i="3"/>
  <c r="CA832" i="3"/>
  <c r="CB832" i="3"/>
  <c r="CC832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BR139" i="3"/>
  <c r="BS139" i="3"/>
  <c r="BT139" i="3"/>
  <c r="BU139" i="3"/>
  <c r="BV139" i="3"/>
  <c r="BW139" i="3"/>
  <c r="BX139" i="3"/>
  <c r="BY139" i="3"/>
  <c r="BZ139" i="3"/>
  <c r="CA139" i="3"/>
  <c r="CB139" i="3"/>
  <c r="CC139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BR835" i="3"/>
  <c r="BS835" i="3"/>
  <c r="BT835" i="3"/>
  <c r="BU835" i="3"/>
  <c r="BV835" i="3"/>
  <c r="BW835" i="3"/>
  <c r="BX835" i="3"/>
  <c r="BY835" i="3"/>
  <c r="BZ835" i="3"/>
  <c r="CA835" i="3"/>
  <c r="CB835" i="3"/>
  <c r="CC835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BR796" i="3"/>
  <c r="BS796" i="3"/>
  <c r="BT796" i="3"/>
  <c r="BU796" i="3"/>
  <c r="BV796" i="3"/>
  <c r="BW796" i="3"/>
  <c r="BX796" i="3"/>
  <c r="BY796" i="3"/>
  <c r="BZ796" i="3"/>
  <c r="CA796" i="3"/>
  <c r="CB796" i="3"/>
  <c r="CC796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BR163" i="3"/>
  <c r="BS163" i="3"/>
  <c r="BT163" i="3"/>
  <c r="BU163" i="3"/>
  <c r="BV163" i="3"/>
  <c r="BW163" i="3"/>
  <c r="BX163" i="3"/>
  <c r="BY163" i="3"/>
  <c r="BZ163" i="3"/>
  <c r="CA163" i="3"/>
  <c r="CB163" i="3"/>
  <c r="CC163" i="3"/>
  <c r="BR164" i="3"/>
  <c r="BS164" i="3"/>
  <c r="BT164" i="3"/>
  <c r="BU164" i="3"/>
  <c r="BV164" i="3"/>
  <c r="BW164" i="3"/>
  <c r="BX164" i="3"/>
  <c r="BY164" i="3"/>
  <c r="BZ164" i="3"/>
  <c r="CA164" i="3"/>
  <c r="CB164" i="3"/>
  <c r="CC164" i="3"/>
  <c r="BR165" i="3"/>
  <c r="BS165" i="3"/>
  <c r="BT165" i="3"/>
  <c r="BU165" i="3"/>
  <c r="BV165" i="3"/>
  <c r="BW165" i="3"/>
  <c r="BX165" i="3"/>
  <c r="BY165" i="3"/>
  <c r="BZ165" i="3"/>
  <c r="CA165" i="3"/>
  <c r="CB165" i="3"/>
  <c r="CC165" i="3"/>
  <c r="BR166" i="3"/>
  <c r="BS166" i="3"/>
  <c r="BT166" i="3"/>
  <c r="BU166" i="3"/>
  <c r="BV166" i="3"/>
  <c r="BW166" i="3"/>
  <c r="BX166" i="3"/>
  <c r="BY166" i="3"/>
  <c r="BZ166" i="3"/>
  <c r="CA166" i="3"/>
  <c r="CB166" i="3"/>
  <c r="CC166" i="3"/>
  <c r="BR167" i="3"/>
  <c r="BS167" i="3"/>
  <c r="BT167" i="3"/>
  <c r="BU167" i="3"/>
  <c r="BV167" i="3"/>
  <c r="BW167" i="3"/>
  <c r="BX167" i="3"/>
  <c r="BY167" i="3"/>
  <c r="BZ167" i="3"/>
  <c r="CA167" i="3"/>
  <c r="CB167" i="3"/>
  <c r="CC167" i="3"/>
  <c r="BR168" i="3"/>
  <c r="BS168" i="3"/>
  <c r="BT168" i="3"/>
  <c r="BU168" i="3"/>
  <c r="BV168" i="3"/>
  <c r="BW168" i="3"/>
  <c r="BX168" i="3"/>
  <c r="BY168" i="3"/>
  <c r="BZ168" i="3"/>
  <c r="CA168" i="3"/>
  <c r="CB168" i="3"/>
  <c r="CC168" i="3"/>
  <c r="BR169" i="3"/>
  <c r="BS169" i="3"/>
  <c r="BT169" i="3"/>
  <c r="BU169" i="3"/>
  <c r="BV169" i="3"/>
  <c r="BW169" i="3"/>
  <c r="BX169" i="3"/>
  <c r="BY169" i="3"/>
  <c r="BZ169" i="3"/>
  <c r="CA169" i="3"/>
  <c r="CB169" i="3"/>
  <c r="CC169" i="3"/>
  <c r="BR170" i="3"/>
  <c r="BS170" i="3"/>
  <c r="BT170" i="3"/>
  <c r="BU170" i="3"/>
  <c r="BV170" i="3"/>
  <c r="BW170" i="3"/>
  <c r="BX170" i="3"/>
  <c r="BY170" i="3"/>
  <c r="BZ170" i="3"/>
  <c r="CA170" i="3"/>
  <c r="CB170" i="3"/>
  <c r="CC170" i="3"/>
  <c r="BR171" i="3"/>
  <c r="BS171" i="3"/>
  <c r="BT171" i="3"/>
  <c r="BU171" i="3"/>
  <c r="BV171" i="3"/>
  <c r="BW171" i="3"/>
  <c r="BX171" i="3"/>
  <c r="BY171" i="3"/>
  <c r="BZ171" i="3"/>
  <c r="CA171" i="3"/>
  <c r="CB171" i="3"/>
  <c r="CC171" i="3"/>
  <c r="BR172" i="3"/>
  <c r="BS172" i="3"/>
  <c r="BT172" i="3"/>
  <c r="BU172" i="3"/>
  <c r="BV172" i="3"/>
  <c r="BW172" i="3"/>
  <c r="BX172" i="3"/>
  <c r="BY172" i="3"/>
  <c r="BZ172" i="3"/>
  <c r="CA172" i="3"/>
  <c r="CB172" i="3"/>
  <c r="CC172" i="3"/>
  <c r="BR173" i="3"/>
  <c r="BS173" i="3"/>
  <c r="BT173" i="3"/>
  <c r="BU173" i="3"/>
  <c r="BV173" i="3"/>
  <c r="BW173" i="3"/>
  <c r="BX173" i="3"/>
  <c r="BY173" i="3"/>
  <c r="BZ173" i="3"/>
  <c r="CA173" i="3"/>
  <c r="CB173" i="3"/>
  <c r="CC173" i="3"/>
  <c r="BR174" i="3"/>
  <c r="BS174" i="3"/>
  <c r="BT174" i="3"/>
  <c r="BU174" i="3"/>
  <c r="BV174" i="3"/>
  <c r="BW174" i="3"/>
  <c r="BX174" i="3"/>
  <c r="BY174" i="3"/>
  <c r="BZ174" i="3"/>
  <c r="CA174" i="3"/>
  <c r="CB174" i="3"/>
  <c r="CC174" i="3"/>
  <c r="BR175" i="3"/>
  <c r="BS175" i="3"/>
  <c r="BT175" i="3"/>
  <c r="BU175" i="3"/>
  <c r="BV175" i="3"/>
  <c r="BW175" i="3"/>
  <c r="BX175" i="3"/>
  <c r="BY175" i="3"/>
  <c r="BZ175" i="3"/>
  <c r="CA175" i="3"/>
  <c r="CB175" i="3"/>
  <c r="CC175" i="3"/>
  <c r="BR176" i="3"/>
  <c r="BS176" i="3"/>
  <c r="BT176" i="3"/>
  <c r="BU176" i="3"/>
  <c r="BV176" i="3"/>
  <c r="BW176" i="3"/>
  <c r="BX176" i="3"/>
  <c r="BY176" i="3"/>
  <c r="BZ176" i="3"/>
  <c r="CA176" i="3"/>
  <c r="CB176" i="3"/>
  <c r="CC176" i="3"/>
  <c r="BR177" i="3"/>
  <c r="BS177" i="3"/>
  <c r="BT177" i="3"/>
  <c r="BU177" i="3"/>
  <c r="BV177" i="3"/>
  <c r="BW177" i="3"/>
  <c r="BX177" i="3"/>
  <c r="BY177" i="3"/>
  <c r="BZ177" i="3"/>
  <c r="CA177" i="3"/>
  <c r="CB177" i="3"/>
  <c r="CC177" i="3"/>
  <c r="BR178" i="3"/>
  <c r="BS178" i="3"/>
  <c r="BT178" i="3"/>
  <c r="BU178" i="3"/>
  <c r="BV178" i="3"/>
  <c r="BW178" i="3"/>
  <c r="BX178" i="3"/>
  <c r="BY178" i="3"/>
  <c r="BZ178" i="3"/>
  <c r="CA178" i="3"/>
  <c r="CB178" i="3"/>
  <c r="CC178" i="3"/>
  <c r="BR179" i="3"/>
  <c r="BS179" i="3"/>
  <c r="BT179" i="3"/>
  <c r="BU179" i="3"/>
  <c r="BV179" i="3"/>
  <c r="BW179" i="3"/>
  <c r="BX179" i="3"/>
  <c r="BY179" i="3"/>
  <c r="BZ179" i="3"/>
  <c r="CA179" i="3"/>
  <c r="CB179" i="3"/>
  <c r="CC179" i="3"/>
  <c r="BR180" i="3"/>
  <c r="BS180" i="3"/>
  <c r="BT180" i="3"/>
  <c r="BU180" i="3"/>
  <c r="BV180" i="3"/>
  <c r="BW180" i="3"/>
  <c r="BX180" i="3"/>
  <c r="BY180" i="3"/>
  <c r="BZ180" i="3"/>
  <c r="CA180" i="3"/>
  <c r="CB180" i="3"/>
  <c r="CC180" i="3"/>
  <c r="BR181" i="3"/>
  <c r="BS181" i="3"/>
  <c r="BT181" i="3"/>
  <c r="BU181" i="3"/>
  <c r="BV181" i="3"/>
  <c r="BW181" i="3"/>
  <c r="BX181" i="3"/>
  <c r="BY181" i="3"/>
  <c r="BZ181" i="3"/>
  <c r="CA181" i="3"/>
  <c r="CB181" i="3"/>
  <c r="CC181" i="3"/>
  <c r="BR182" i="3"/>
  <c r="BS182" i="3"/>
  <c r="BT182" i="3"/>
  <c r="BU182" i="3"/>
  <c r="BV182" i="3"/>
  <c r="BW182" i="3"/>
  <c r="BX182" i="3"/>
  <c r="BY182" i="3"/>
  <c r="BZ182" i="3"/>
  <c r="CA182" i="3"/>
  <c r="CB182" i="3"/>
  <c r="CC182" i="3"/>
  <c r="BR183" i="3"/>
  <c r="BS183" i="3"/>
  <c r="BT183" i="3"/>
  <c r="BU183" i="3"/>
  <c r="BV183" i="3"/>
  <c r="BW183" i="3"/>
  <c r="BX183" i="3"/>
  <c r="BY183" i="3"/>
  <c r="BZ183" i="3"/>
  <c r="CA183" i="3"/>
  <c r="CB183" i="3"/>
  <c r="CC183" i="3"/>
  <c r="BR184" i="3"/>
  <c r="BS184" i="3"/>
  <c r="BT184" i="3"/>
  <c r="BU184" i="3"/>
  <c r="BV184" i="3"/>
  <c r="BW184" i="3"/>
  <c r="BX184" i="3"/>
  <c r="BY184" i="3"/>
  <c r="BZ184" i="3"/>
  <c r="CA184" i="3"/>
  <c r="CB184" i="3"/>
  <c r="CC184" i="3"/>
  <c r="BR185" i="3"/>
  <c r="BS185" i="3"/>
  <c r="BT185" i="3"/>
  <c r="BU185" i="3"/>
  <c r="BV185" i="3"/>
  <c r="BW185" i="3"/>
  <c r="BX185" i="3"/>
  <c r="BY185" i="3"/>
  <c r="BZ185" i="3"/>
  <c r="CA185" i="3"/>
  <c r="CB185" i="3"/>
  <c r="CC185" i="3"/>
  <c r="BR186" i="3"/>
  <c r="BS186" i="3"/>
  <c r="BT186" i="3"/>
  <c r="BU186" i="3"/>
  <c r="BV186" i="3"/>
  <c r="BW186" i="3"/>
  <c r="BX186" i="3"/>
  <c r="BY186" i="3"/>
  <c r="BZ186" i="3"/>
  <c r="CA186" i="3"/>
  <c r="CB186" i="3"/>
  <c r="CC186" i="3"/>
  <c r="BR187" i="3"/>
  <c r="BS187" i="3"/>
  <c r="BT187" i="3"/>
  <c r="BU187" i="3"/>
  <c r="BV187" i="3"/>
  <c r="BW187" i="3"/>
  <c r="BX187" i="3"/>
  <c r="BY187" i="3"/>
  <c r="BZ187" i="3"/>
  <c r="CA187" i="3"/>
  <c r="CB187" i="3"/>
  <c r="CC187" i="3"/>
  <c r="BR188" i="3"/>
  <c r="BS188" i="3"/>
  <c r="BT188" i="3"/>
  <c r="BU188" i="3"/>
  <c r="BV188" i="3"/>
  <c r="BW188" i="3"/>
  <c r="BX188" i="3"/>
  <c r="BY188" i="3"/>
  <c r="BZ188" i="3"/>
  <c r="CA188" i="3"/>
  <c r="CB188" i="3"/>
  <c r="CC188" i="3"/>
  <c r="BR189" i="3"/>
  <c r="BS189" i="3"/>
  <c r="BT189" i="3"/>
  <c r="BU189" i="3"/>
  <c r="BV189" i="3"/>
  <c r="BW189" i="3"/>
  <c r="BX189" i="3"/>
  <c r="BY189" i="3"/>
  <c r="BZ189" i="3"/>
  <c r="CA189" i="3"/>
  <c r="CB189" i="3"/>
  <c r="CC189" i="3"/>
  <c r="BR190" i="3"/>
  <c r="BS190" i="3"/>
  <c r="BT190" i="3"/>
  <c r="BU190" i="3"/>
  <c r="BV190" i="3"/>
  <c r="BW190" i="3"/>
  <c r="BX190" i="3"/>
  <c r="BY190" i="3"/>
  <c r="BZ190" i="3"/>
  <c r="CA190" i="3"/>
  <c r="CB190" i="3"/>
  <c r="CC190" i="3"/>
  <c r="BR191" i="3"/>
  <c r="BS191" i="3"/>
  <c r="BT191" i="3"/>
  <c r="BU191" i="3"/>
  <c r="BV191" i="3"/>
  <c r="BW191" i="3"/>
  <c r="BX191" i="3"/>
  <c r="BY191" i="3"/>
  <c r="BZ191" i="3"/>
  <c r="CA191" i="3"/>
  <c r="CB191" i="3"/>
  <c r="CC191" i="3"/>
  <c r="BR192" i="3"/>
  <c r="BS192" i="3"/>
  <c r="BT192" i="3"/>
  <c r="BU192" i="3"/>
  <c r="BV192" i="3"/>
  <c r="BW192" i="3"/>
  <c r="BX192" i="3"/>
  <c r="BY192" i="3"/>
  <c r="BZ192" i="3"/>
  <c r="CA192" i="3"/>
  <c r="CB192" i="3"/>
  <c r="CC192" i="3"/>
  <c r="BR193" i="3"/>
  <c r="BS193" i="3"/>
  <c r="BT193" i="3"/>
  <c r="BU193" i="3"/>
  <c r="BV193" i="3"/>
  <c r="BW193" i="3"/>
  <c r="BX193" i="3"/>
  <c r="BY193" i="3"/>
  <c r="BZ193" i="3"/>
  <c r="CA193" i="3"/>
  <c r="CB193" i="3"/>
  <c r="CC193" i="3"/>
  <c r="BR194" i="3"/>
  <c r="BS194" i="3"/>
  <c r="BT194" i="3"/>
  <c r="BU194" i="3"/>
  <c r="BV194" i="3"/>
  <c r="BW194" i="3"/>
  <c r="BX194" i="3"/>
  <c r="BY194" i="3"/>
  <c r="BZ194" i="3"/>
  <c r="CA194" i="3"/>
  <c r="CB194" i="3"/>
  <c r="CC194" i="3"/>
  <c r="BR195" i="3"/>
  <c r="BS195" i="3"/>
  <c r="BT195" i="3"/>
  <c r="BU195" i="3"/>
  <c r="BV195" i="3"/>
  <c r="BW195" i="3"/>
  <c r="BX195" i="3"/>
  <c r="BY195" i="3"/>
  <c r="BZ195" i="3"/>
  <c r="CA195" i="3"/>
  <c r="CB195" i="3"/>
  <c r="CC195" i="3"/>
  <c r="BR196" i="3"/>
  <c r="BS196" i="3"/>
  <c r="BT196" i="3"/>
  <c r="BU196" i="3"/>
  <c r="BV196" i="3"/>
  <c r="BW196" i="3"/>
  <c r="BX196" i="3"/>
  <c r="BY196" i="3"/>
  <c r="BZ196" i="3"/>
  <c r="CA196" i="3"/>
  <c r="CB196" i="3"/>
  <c r="CC196" i="3"/>
  <c r="BR197" i="3"/>
  <c r="BS197" i="3"/>
  <c r="BT197" i="3"/>
  <c r="BU197" i="3"/>
  <c r="BV197" i="3"/>
  <c r="BW197" i="3"/>
  <c r="BX197" i="3"/>
  <c r="BY197" i="3"/>
  <c r="BZ197" i="3"/>
  <c r="CA197" i="3"/>
  <c r="CB197" i="3"/>
  <c r="CC197" i="3"/>
  <c r="BR198" i="3"/>
  <c r="BS198" i="3"/>
  <c r="BT198" i="3"/>
  <c r="BU198" i="3"/>
  <c r="BV198" i="3"/>
  <c r="BW198" i="3"/>
  <c r="BX198" i="3"/>
  <c r="BY198" i="3"/>
  <c r="BZ198" i="3"/>
  <c r="CA198" i="3"/>
  <c r="CB198" i="3"/>
  <c r="CC198" i="3"/>
  <c r="BR199" i="3"/>
  <c r="BS199" i="3"/>
  <c r="BT199" i="3"/>
  <c r="BU199" i="3"/>
  <c r="BV199" i="3"/>
  <c r="BW199" i="3"/>
  <c r="BX199" i="3"/>
  <c r="BY199" i="3"/>
  <c r="BZ199" i="3"/>
  <c r="CA199" i="3"/>
  <c r="CB199" i="3"/>
  <c r="CC199" i="3"/>
  <c r="BR200" i="3"/>
  <c r="BS200" i="3"/>
  <c r="BT200" i="3"/>
  <c r="BU200" i="3"/>
  <c r="BV200" i="3"/>
  <c r="BW200" i="3"/>
  <c r="BX200" i="3"/>
  <c r="BY200" i="3"/>
  <c r="BZ200" i="3"/>
  <c r="CA200" i="3"/>
  <c r="CB200" i="3"/>
  <c r="CC200" i="3"/>
  <c r="BR201" i="3"/>
  <c r="BS201" i="3"/>
  <c r="BT201" i="3"/>
  <c r="BU201" i="3"/>
  <c r="BV201" i="3"/>
  <c r="BW201" i="3"/>
  <c r="BX201" i="3"/>
  <c r="BY201" i="3"/>
  <c r="BZ201" i="3"/>
  <c r="CA201" i="3"/>
  <c r="CB201" i="3"/>
  <c r="CC201" i="3"/>
  <c r="BR202" i="3"/>
  <c r="BS202" i="3"/>
  <c r="BT202" i="3"/>
  <c r="BU202" i="3"/>
  <c r="BV202" i="3"/>
  <c r="BW202" i="3"/>
  <c r="BX202" i="3"/>
  <c r="BY202" i="3"/>
  <c r="BZ202" i="3"/>
  <c r="CA202" i="3"/>
  <c r="CB202" i="3"/>
  <c r="CC202" i="3"/>
  <c r="BR203" i="3"/>
  <c r="BS203" i="3"/>
  <c r="BT203" i="3"/>
  <c r="BU203" i="3"/>
  <c r="BV203" i="3"/>
  <c r="BW203" i="3"/>
  <c r="BX203" i="3"/>
  <c r="BY203" i="3"/>
  <c r="BZ203" i="3"/>
  <c r="CA203" i="3"/>
  <c r="CB203" i="3"/>
  <c r="CC203" i="3"/>
  <c r="BR204" i="3"/>
  <c r="BS204" i="3"/>
  <c r="BT204" i="3"/>
  <c r="BU204" i="3"/>
  <c r="BV204" i="3"/>
  <c r="BW204" i="3"/>
  <c r="BX204" i="3"/>
  <c r="BY204" i="3"/>
  <c r="BZ204" i="3"/>
  <c r="CA204" i="3"/>
  <c r="CB204" i="3"/>
  <c r="CC204" i="3"/>
  <c r="BR205" i="3"/>
  <c r="BS205" i="3"/>
  <c r="BT205" i="3"/>
  <c r="BU205" i="3"/>
  <c r="BV205" i="3"/>
  <c r="BW205" i="3"/>
  <c r="BX205" i="3"/>
  <c r="BY205" i="3"/>
  <c r="BZ205" i="3"/>
  <c r="CA205" i="3"/>
  <c r="CB205" i="3"/>
  <c r="CC205" i="3"/>
  <c r="BR206" i="3"/>
  <c r="BS206" i="3"/>
  <c r="BT206" i="3"/>
  <c r="BU206" i="3"/>
  <c r="BV206" i="3"/>
  <c r="BW206" i="3"/>
  <c r="BX206" i="3"/>
  <c r="BY206" i="3"/>
  <c r="BZ206" i="3"/>
  <c r="CA206" i="3"/>
  <c r="CB206" i="3"/>
  <c r="CC206" i="3"/>
  <c r="BR207" i="3"/>
  <c r="BS207" i="3"/>
  <c r="BT207" i="3"/>
  <c r="BU207" i="3"/>
  <c r="BV207" i="3"/>
  <c r="BW207" i="3"/>
  <c r="BX207" i="3"/>
  <c r="BY207" i="3"/>
  <c r="BZ207" i="3"/>
  <c r="CA207" i="3"/>
  <c r="CB207" i="3"/>
  <c r="CC207" i="3"/>
  <c r="BR208" i="3"/>
  <c r="BS208" i="3"/>
  <c r="BT208" i="3"/>
  <c r="BU208" i="3"/>
  <c r="BV208" i="3"/>
  <c r="BW208" i="3"/>
  <c r="BX208" i="3"/>
  <c r="BY208" i="3"/>
  <c r="BZ208" i="3"/>
  <c r="CA208" i="3"/>
  <c r="CB208" i="3"/>
  <c r="CC208" i="3"/>
  <c r="BR209" i="3"/>
  <c r="BS209" i="3"/>
  <c r="BT209" i="3"/>
  <c r="BU209" i="3"/>
  <c r="BV209" i="3"/>
  <c r="BW209" i="3"/>
  <c r="BX209" i="3"/>
  <c r="BY209" i="3"/>
  <c r="BZ209" i="3"/>
  <c r="CA209" i="3"/>
  <c r="CB209" i="3"/>
  <c r="CC209" i="3"/>
  <c r="BR210" i="3"/>
  <c r="BS210" i="3"/>
  <c r="BT210" i="3"/>
  <c r="BU210" i="3"/>
  <c r="BV210" i="3"/>
  <c r="BW210" i="3"/>
  <c r="BX210" i="3"/>
  <c r="BY210" i="3"/>
  <c r="BZ210" i="3"/>
  <c r="CA210" i="3"/>
  <c r="CB210" i="3"/>
  <c r="CC210" i="3"/>
  <c r="BR211" i="3"/>
  <c r="BS211" i="3"/>
  <c r="BT211" i="3"/>
  <c r="BU211" i="3"/>
  <c r="BV211" i="3"/>
  <c r="BW211" i="3"/>
  <c r="BX211" i="3"/>
  <c r="BY211" i="3"/>
  <c r="BZ211" i="3"/>
  <c r="CA211" i="3"/>
  <c r="CB211" i="3"/>
  <c r="CC211" i="3"/>
  <c r="BR212" i="3"/>
  <c r="BS212" i="3"/>
  <c r="BT212" i="3"/>
  <c r="BU212" i="3"/>
  <c r="BV212" i="3"/>
  <c r="BW212" i="3"/>
  <c r="BX212" i="3"/>
  <c r="BY212" i="3"/>
  <c r="BZ212" i="3"/>
  <c r="CA212" i="3"/>
  <c r="CB212" i="3"/>
  <c r="CC212" i="3"/>
  <c r="BR213" i="3"/>
  <c r="BS213" i="3"/>
  <c r="BT213" i="3"/>
  <c r="BU213" i="3"/>
  <c r="BV213" i="3"/>
  <c r="BW213" i="3"/>
  <c r="BX213" i="3"/>
  <c r="BY213" i="3"/>
  <c r="BZ213" i="3"/>
  <c r="CA213" i="3"/>
  <c r="CB213" i="3"/>
  <c r="CC213" i="3"/>
  <c r="BR214" i="3"/>
  <c r="BS214" i="3"/>
  <c r="BT214" i="3"/>
  <c r="BU214" i="3"/>
  <c r="BV214" i="3"/>
  <c r="BW214" i="3"/>
  <c r="BX214" i="3"/>
  <c r="BY214" i="3"/>
  <c r="BZ214" i="3"/>
  <c r="CA214" i="3"/>
  <c r="CB214" i="3"/>
  <c r="CC214" i="3"/>
  <c r="BR215" i="3"/>
  <c r="BS215" i="3"/>
  <c r="BT215" i="3"/>
  <c r="BU215" i="3"/>
  <c r="BV215" i="3"/>
  <c r="BW215" i="3"/>
  <c r="BX215" i="3"/>
  <c r="BY215" i="3"/>
  <c r="BZ215" i="3"/>
  <c r="CA215" i="3"/>
  <c r="CB215" i="3"/>
  <c r="CC215" i="3"/>
  <c r="BR770" i="3"/>
  <c r="BS770" i="3"/>
  <c r="BT770" i="3"/>
  <c r="BU770" i="3"/>
  <c r="BV770" i="3"/>
  <c r="BW770" i="3"/>
  <c r="BX770" i="3"/>
  <c r="BY770" i="3"/>
  <c r="BZ770" i="3"/>
  <c r="CA770" i="3"/>
  <c r="CB770" i="3"/>
  <c r="CC770" i="3"/>
  <c r="BR216" i="3"/>
  <c r="BS216" i="3"/>
  <c r="BT216" i="3"/>
  <c r="BU216" i="3"/>
  <c r="BV216" i="3"/>
  <c r="BW216" i="3"/>
  <c r="BX216" i="3"/>
  <c r="BY216" i="3"/>
  <c r="BZ216" i="3"/>
  <c r="CA216" i="3"/>
  <c r="CB216" i="3"/>
  <c r="CC216" i="3"/>
  <c r="BR217" i="3"/>
  <c r="BS217" i="3"/>
  <c r="BT217" i="3"/>
  <c r="BU217" i="3"/>
  <c r="BV217" i="3"/>
  <c r="BW217" i="3"/>
  <c r="BX217" i="3"/>
  <c r="BY217" i="3"/>
  <c r="BZ217" i="3"/>
  <c r="CA217" i="3"/>
  <c r="CB217" i="3"/>
  <c r="CC217" i="3"/>
  <c r="BR218" i="3"/>
  <c r="BS218" i="3"/>
  <c r="BT218" i="3"/>
  <c r="BU218" i="3"/>
  <c r="BV218" i="3"/>
  <c r="BW218" i="3"/>
  <c r="BX218" i="3"/>
  <c r="BY218" i="3"/>
  <c r="BZ218" i="3"/>
  <c r="CA218" i="3"/>
  <c r="CB218" i="3"/>
  <c r="CC218" i="3"/>
  <c r="BR219" i="3"/>
  <c r="BS219" i="3"/>
  <c r="BT219" i="3"/>
  <c r="BU219" i="3"/>
  <c r="BV219" i="3"/>
  <c r="BW219" i="3"/>
  <c r="BX219" i="3"/>
  <c r="BY219" i="3"/>
  <c r="BZ219" i="3"/>
  <c r="CA219" i="3"/>
  <c r="CB219" i="3"/>
  <c r="CC219" i="3"/>
  <c r="BR220" i="3"/>
  <c r="BS220" i="3"/>
  <c r="BT220" i="3"/>
  <c r="BU220" i="3"/>
  <c r="BV220" i="3"/>
  <c r="BW220" i="3"/>
  <c r="BX220" i="3"/>
  <c r="BY220" i="3"/>
  <c r="BZ220" i="3"/>
  <c r="CA220" i="3"/>
  <c r="CB220" i="3"/>
  <c r="CC220" i="3"/>
  <c r="BR221" i="3"/>
  <c r="BS221" i="3"/>
  <c r="BT221" i="3"/>
  <c r="BU221" i="3"/>
  <c r="BV221" i="3"/>
  <c r="BW221" i="3"/>
  <c r="BX221" i="3"/>
  <c r="BY221" i="3"/>
  <c r="BZ221" i="3"/>
  <c r="CA221" i="3"/>
  <c r="CB221" i="3"/>
  <c r="CC221" i="3"/>
  <c r="BR222" i="3"/>
  <c r="BS222" i="3"/>
  <c r="BT222" i="3"/>
  <c r="BU222" i="3"/>
  <c r="BV222" i="3"/>
  <c r="BW222" i="3"/>
  <c r="BX222" i="3"/>
  <c r="BY222" i="3"/>
  <c r="BZ222" i="3"/>
  <c r="CA222" i="3"/>
  <c r="CB222" i="3"/>
  <c r="CC222" i="3"/>
  <c r="BR223" i="3"/>
  <c r="BS223" i="3"/>
  <c r="BT223" i="3"/>
  <c r="BU223" i="3"/>
  <c r="BV223" i="3"/>
  <c r="BW223" i="3"/>
  <c r="BX223" i="3"/>
  <c r="BY223" i="3"/>
  <c r="BZ223" i="3"/>
  <c r="CA223" i="3"/>
  <c r="CB223" i="3"/>
  <c r="CC223" i="3"/>
  <c r="BR224" i="3"/>
  <c r="BS224" i="3"/>
  <c r="BT224" i="3"/>
  <c r="BU224" i="3"/>
  <c r="BV224" i="3"/>
  <c r="BW224" i="3"/>
  <c r="BX224" i="3"/>
  <c r="BY224" i="3"/>
  <c r="BZ224" i="3"/>
  <c r="CA224" i="3"/>
  <c r="CB224" i="3"/>
  <c r="CC224" i="3"/>
  <c r="BR225" i="3"/>
  <c r="BS225" i="3"/>
  <c r="BT225" i="3"/>
  <c r="BU225" i="3"/>
  <c r="BV225" i="3"/>
  <c r="BW225" i="3"/>
  <c r="BX225" i="3"/>
  <c r="BY225" i="3"/>
  <c r="BZ225" i="3"/>
  <c r="CA225" i="3"/>
  <c r="CB225" i="3"/>
  <c r="CC225" i="3"/>
  <c r="BR226" i="3"/>
  <c r="BS226" i="3"/>
  <c r="BT226" i="3"/>
  <c r="BU226" i="3"/>
  <c r="BV226" i="3"/>
  <c r="BW226" i="3"/>
  <c r="BX226" i="3"/>
  <c r="BY226" i="3"/>
  <c r="BZ226" i="3"/>
  <c r="CA226" i="3"/>
  <c r="CB226" i="3"/>
  <c r="CC226" i="3"/>
  <c r="BR227" i="3"/>
  <c r="BS227" i="3"/>
  <c r="BT227" i="3"/>
  <c r="BU227" i="3"/>
  <c r="BV227" i="3"/>
  <c r="BW227" i="3"/>
  <c r="BX227" i="3"/>
  <c r="BY227" i="3"/>
  <c r="BZ227" i="3"/>
  <c r="CA227" i="3"/>
  <c r="CB227" i="3"/>
  <c r="CC227" i="3"/>
  <c r="BR228" i="3"/>
  <c r="BS228" i="3"/>
  <c r="BT228" i="3"/>
  <c r="BU228" i="3"/>
  <c r="BV228" i="3"/>
  <c r="BW228" i="3"/>
  <c r="BX228" i="3"/>
  <c r="BY228" i="3"/>
  <c r="BZ228" i="3"/>
  <c r="CA228" i="3"/>
  <c r="CB228" i="3"/>
  <c r="CC228" i="3"/>
  <c r="BR229" i="3"/>
  <c r="BS229" i="3"/>
  <c r="BT229" i="3"/>
  <c r="BU229" i="3"/>
  <c r="BV229" i="3"/>
  <c r="BW229" i="3"/>
  <c r="BX229" i="3"/>
  <c r="BY229" i="3"/>
  <c r="BZ229" i="3"/>
  <c r="CA229" i="3"/>
  <c r="CB229" i="3"/>
  <c r="CC229" i="3"/>
  <c r="BR230" i="3"/>
  <c r="BS230" i="3"/>
  <c r="BT230" i="3"/>
  <c r="BU230" i="3"/>
  <c r="BV230" i="3"/>
  <c r="BW230" i="3"/>
  <c r="BX230" i="3"/>
  <c r="BY230" i="3"/>
  <c r="BZ230" i="3"/>
  <c r="CA230" i="3"/>
  <c r="CB230" i="3"/>
  <c r="CC230" i="3"/>
  <c r="BR231" i="3"/>
  <c r="BS231" i="3"/>
  <c r="BT231" i="3"/>
  <c r="BU231" i="3"/>
  <c r="BV231" i="3"/>
  <c r="BW231" i="3"/>
  <c r="BX231" i="3"/>
  <c r="BY231" i="3"/>
  <c r="BZ231" i="3"/>
  <c r="CA231" i="3"/>
  <c r="CB231" i="3"/>
  <c r="CC231" i="3"/>
  <c r="BR232" i="3"/>
  <c r="BS232" i="3"/>
  <c r="BT232" i="3"/>
  <c r="BU232" i="3"/>
  <c r="BV232" i="3"/>
  <c r="BW232" i="3"/>
  <c r="BX232" i="3"/>
  <c r="BY232" i="3"/>
  <c r="BZ232" i="3"/>
  <c r="CA232" i="3"/>
  <c r="CB232" i="3"/>
  <c r="CC232" i="3"/>
  <c r="BR233" i="3"/>
  <c r="BS233" i="3"/>
  <c r="BT233" i="3"/>
  <c r="BU233" i="3"/>
  <c r="BV233" i="3"/>
  <c r="BW233" i="3"/>
  <c r="BX233" i="3"/>
  <c r="BY233" i="3"/>
  <c r="BZ233" i="3"/>
  <c r="CA233" i="3"/>
  <c r="CB233" i="3"/>
  <c r="CC233" i="3"/>
  <c r="BR234" i="3"/>
  <c r="BS234" i="3"/>
  <c r="BT234" i="3"/>
  <c r="BU234" i="3"/>
  <c r="BV234" i="3"/>
  <c r="BW234" i="3"/>
  <c r="BX234" i="3"/>
  <c r="BY234" i="3"/>
  <c r="BZ234" i="3"/>
  <c r="CA234" i="3"/>
  <c r="CB234" i="3"/>
  <c r="CC234" i="3"/>
  <c r="BR235" i="3"/>
  <c r="BS235" i="3"/>
  <c r="BT235" i="3"/>
  <c r="BU235" i="3"/>
  <c r="BV235" i="3"/>
  <c r="BW235" i="3"/>
  <c r="BX235" i="3"/>
  <c r="BY235" i="3"/>
  <c r="BZ235" i="3"/>
  <c r="CA235" i="3"/>
  <c r="CB235" i="3"/>
  <c r="CC235" i="3"/>
  <c r="BR236" i="3"/>
  <c r="BS236" i="3"/>
  <c r="BT236" i="3"/>
  <c r="BU236" i="3"/>
  <c r="BV236" i="3"/>
  <c r="BW236" i="3"/>
  <c r="BX236" i="3"/>
  <c r="BY236" i="3"/>
  <c r="BZ236" i="3"/>
  <c r="CA236" i="3"/>
  <c r="CB236" i="3"/>
  <c r="CC236" i="3"/>
  <c r="BR237" i="3"/>
  <c r="BS237" i="3"/>
  <c r="BT237" i="3"/>
  <c r="BU237" i="3"/>
  <c r="BV237" i="3"/>
  <c r="BW237" i="3"/>
  <c r="BX237" i="3"/>
  <c r="BY237" i="3"/>
  <c r="BZ237" i="3"/>
  <c r="CA237" i="3"/>
  <c r="CB237" i="3"/>
  <c r="CC237" i="3"/>
  <c r="BR238" i="3"/>
  <c r="BS238" i="3"/>
  <c r="BT238" i="3"/>
  <c r="BU238" i="3"/>
  <c r="BV238" i="3"/>
  <c r="BW238" i="3"/>
  <c r="BX238" i="3"/>
  <c r="BY238" i="3"/>
  <c r="BZ238" i="3"/>
  <c r="CA238" i="3"/>
  <c r="CB238" i="3"/>
  <c r="CC238" i="3"/>
  <c r="BR239" i="3"/>
  <c r="BS239" i="3"/>
  <c r="BT239" i="3"/>
  <c r="BU239" i="3"/>
  <c r="BV239" i="3"/>
  <c r="BW239" i="3"/>
  <c r="BX239" i="3"/>
  <c r="BY239" i="3"/>
  <c r="BZ239" i="3"/>
  <c r="CA239" i="3"/>
  <c r="CB239" i="3"/>
  <c r="CC239" i="3"/>
  <c r="BR240" i="3"/>
  <c r="BS240" i="3"/>
  <c r="BT240" i="3"/>
  <c r="BU240" i="3"/>
  <c r="BV240" i="3"/>
  <c r="BW240" i="3"/>
  <c r="BX240" i="3"/>
  <c r="BY240" i="3"/>
  <c r="BZ240" i="3"/>
  <c r="CA240" i="3"/>
  <c r="CB240" i="3"/>
  <c r="CC240" i="3"/>
  <c r="BR241" i="3"/>
  <c r="BS241" i="3"/>
  <c r="BT241" i="3"/>
  <c r="BU241" i="3"/>
  <c r="BV241" i="3"/>
  <c r="BW241" i="3"/>
  <c r="BX241" i="3"/>
  <c r="BY241" i="3"/>
  <c r="BZ241" i="3"/>
  <c r="CA241" i="3"/>
  <c r="CB241" i="3"/>
  <c r="CC241" i="3"/>
  <c r="BR242" i="3"/>
  <c r="BS242" i="3"/>
  <c r="BT242" i="3"/>
  <c r="BU242" i="3"/>
  <c r="BV242" i="3"/>
  <c r="BW242" i="3"/>
  <c r="BX242" i="3"/>
  <c r="BY242" i="3"/>
  <c r="BZ242" i="3"/>
  <c r="CA242" i="3"/>
  <c r="CB242" i="3"/>
  <c r="CC242" i="3"/>
  <c r="BR243" i="3"/>
  <c r="BS243" i="3"/>
  <c r="BT243" i="3"/>
  <c r="BU243" i="3"/>
  <c r="BV243" i="3"/>
  <c r="BW243" i="3"/>
  <c r="BX243" i="3"/>
  <c r="BY243" i="3"/>
  <c r="BZ243" i="3"/>
  <c r="CA243" i="3"/>
  <c r="CB243" i="3"/>
  <c r="CC243" i="3"/>
  <c r="BR244" i="3"/>
  <c r="BS244" i="3"/>
  <c r="BT244" i="3"/>
  <c r="BU244" i="3"/>
  <c r="BV244" i="3"/>
  <c r="BW244" i="3"/>
  <c r="BX244" i="3"/>
  <c r="BY244" i="3"/>
  <c r="BZ244" i="3"/>
  <c r="CA244" i="3"/>
  <c r="CB244" i="3"/>
  <c r="CC244" i="3"/>
  <c r="BR245" i="3"/>
  <c r="BS245" i="3"/>
  <c r="BT245" i="3"/>
  <c r="BU245" i="3"/>
  <c r="BV245" i="3"/>
  <c r="BW245" i="3"/>
  <c r="BX245" i="3"/>
  <c r="BY245" i="3"/>
  <c r="BZ245" i="3"/>
  <c r="CA245" i="3"/>
  <c r="CB245" i="3"/>
  <c r="CC245" i="3"/>
  <c r="BR246" i="3"/>
  <c r="BS246" i="3"/>
  <c r="BT246" i="3"/>
  <c r="BU246" i="3"/>
  <c r="BV246" i="3"/>
  <c r="BW246" i="3"/>
  <c r="BX246" i="3"/>
  <c r="BY246" i="3"/>
  <c r="BZ246" i="3"/>
  <c r="CA246" i="3"/>
  <c r="CB246" i="3"/>
  <c r="CC246" i="3"/>
  <c r="BR247" i="3"/>
  <c r="BS247" i="3"/>
  <c r="BT247" i="3"/>
  <c r="BU247" i="3"/>
  <c r="BV247" i="3"/>
  <c r="BW247" i="3"/>
  <c r="BX247" i="3"/>
  <c r="BY247" i="3"/>
  <c r="BZ247" i="3"/>
  <c r="CA247" i="3"/>
  <c r="CB247" i="3"/>
  <c r="CC247" i="3"/>
  <c r="BR248" i="3"/>
  <c r="BS248" i="3"/>
  <c r="BT248" i="3"/>
  <c r="BU248" i="3"/>
  <c r="BV248" i="3"/>
  <c r="BW248" i="3"/>
  <c r="BX248" i="3"/>
  <c r="BY248" i="3"/>
  <c r="BZ248" i="3"/>
  <c r="CA248" i="3"/>
  <c r="CB248" i="3"/>
  <c r="CC248" i="3"/>
  <c r="BR249" i="3"/>
  <c r="BS249" i="3"/>
  <c r="BT249" i="3"/>
  <c r="BU249" i="3"/>
  <c r="BV249" i="3"/>
  <c r="BW249" i="3"/>
  <c r="BX249" i="3"/>
  <c r="BY249" i="3"/>
  <c r="BZ249" i="3"/>
  <c r="CA249" i="3"/>
  <c r="CB249" i="3"/>
  <c r="CC249" i="3"/>
  <c r="BR250" i="3"/>
  <c r="BS250" i="3"/>
  <c r="BT250" i="3"/>
  <c r="BU250" i="3"/>
  <c r="BV250" i="3"/>
  <c r="BW250" i="3"/>
  <c r="BX250" i="3"/>
  <c r="BY250" i="3"/>
  <c r="BZ250" i="3"/>
  <c r="CA250" i="3"/>
  <c r="CB250" i="3"/>
  <c r="CC250" i="3"/>
  <c r="BR251" i="3"/>
  <c r="BS251" i="3"/>
  <c r="BT251" i="3"/>
  <c r="BU251" i="3"/>
  <c r="BV251" i="3"/>
  <c r="BW251" i="3"/>
  <c r="BX251" i="3"/>
  <c r="BY251" i="3"/>
  <c r="BZ251" i="3"/>
  <c r="CA251" i="3"/>
  <c r="CB251" i="3"/>
  <c r="CC251" i="3"/>
  <c r="BR252" i="3"/>
  <c r="BS252" i="3"/>
  <c r="BT252" i="3"/>
  <c r="BU252" i="3"/>
  <c r="BV252" i="3"/>
  <c r="BW252" i="3"/>
  <c r="BX252" i="3"/>
  <c r="BY252" i="3"/>
  <c r="BZ252" i="3"/>
  <c r="CA252" i="3"/>
  <c r="CB252" i="3"/>
  <c r="CC252" i="3"/>
  <c r="BR253" i="3"/>
  <c r="BS253" i="3"/>
  <c r="BT253" i="3"/>
  <c r="BU253" i="3"/>
  <c r="BV253" i="3"/>
  <c r="BW253" i="3"/>
  <c r="BX253" i="3"/>
  <c r="BY253" i="3"/>
  <c r="BZ253" i="3"/>
  <c r="CA253" i="3"/>
  <c r="CB253" i="3"/>
  <c r="CC253" i="3"/>
  <c r="BR783" i="3"/>
  <c r="BS783" i="3"/>
  <c r="BT783" i="3"/>
  <c r="BU783" i="3"/>
  <c r="BV783" i="3"/>
  <c r="BW783" i="3"/>
  <c r="BX783" i="3"/>
  <c r="BY783" i="3"/>
  <c r="BZ783" i="3"/>
  <c r="CA783" i="3"/>
  <c r="CB783" i="3"/>
  <c r="CC783" i="3"/>
  <c r="BR254" i="3"/>
  <c r="BS254" i="3"/>
  <c r="BT254" i="3"/>
  <c r="BU254" i="3"/>
  <c r="BV254" i="3"/>
  <c r="BW254" i="3"/>
  <c r="BX254" i="3"/>
  <c r="BY254" i="3"/>
  <c r="BZ254" i="3"/>
  <c r="CA254" i="3"/>
  <c r="CB254" i="3"/>
  <c r="CC254" i="3"/>
  <c r="BR778" i="3"/>
  <c r="BS778" i="3"/>
  <c r="BT778" i="3"/>
  <c r="BU778" i="3"/>
  <c r="BV778" i="3"/>
  <c r="BW778" i="3"/>
  <c r="BX778" i="3"/>
  <c r="BY778" i="3"/>
  <c r="BZ778" i="3"/>
  <c r="CA778" i="3"/>
  <c r="CB778" i="3"/>
  <c r="CC778" i="3"/>
  <c r="BR255" i="3"/>
  <c r="BS255" i="3"/>
  <c r="BT255" i="3"/>
  <c r="BU255" i="3"/>
  <c r="BV255" i="3"/>
  <c r="BW255" i="3"/>
  <c r="BX255" i="3"/>
  <c r="BY255" i="3"/>
  <c r="BZ255" i="3"/>
  <c r="CA255" i="3"/>
  <c r="CB255" i="3"/>
  <c r="CC255" i="3"/>
  <c r="BR256" i="3"/>
  <c r="BS256" i="3"/>
  <c r="BT256" i="3"/>
  <c r="BU256" i="3"/>
  <c r="BV256" i="3"/>
  <c r="BW256" i="3"/>
  <c r="BX256" i="3"/>
  <c r="BY256" i="3"/>
  <c r="BZ256" i="3"/>
  <c r="CA256" i="3"/>
  <c r="CB256" i="3"/>
  <c r="CC256" i="3"/>
  <c r="BR257" i="3"/>
  <c r="BS257" i="3"/>
  <c r="BT257" i="3"/>
  <c r="BU257" i="3"/>
  <c r="BV257" i="3"/>
  <c r="BW257" i="3"/>
  <c r="BX257" i="3"/>
  <c r="BY257" i="3"/>
  <c r="BZ257" i="3"/>
  <c r="CA257" i="3"/>
  <c r="CB257" i="3"/>
  <c r="CC257" i="3"/>
  <c r="BR258" i="3"/>
  <c r="BS258" i="3"/>
  <c r="BT258" i="3"/>
  <c r="BU258" i="3"/>
  <c r="BV258" i="3"/>
  <c r="BW258" i="3"/>
  <c r="BX258" i="3"/>
  <c r="BY258" i="3"/>
  <c r="BZ258" i="3"/>
  <c r="CA258" i="3"/>
  <c r="CB258" i="3"/>
  <c r="CC258" i="3"/>
  <c r="BR259" i="3"/>
  <c r="BS259" i="3"/>
  <c r="BT259" i="3"/>
  <c r="BU259" i="3"/>
  <c r="BV259" i="3"/>
  <c r="BW259" i="3"/>
  <c r="BX259" i="3"/>
  <c r="BY259" i="3"/>
  <c r="BZ259" i="3"/>
  <c r="CA259" i="3"/>
  <c r="CB259" i="3"/>
  <c r="CC259" i="3"/>
  <c r="BR260" i="3"/>
  <c r="BS260" i="3"/>
  <c r="BT260" i="3"/>
  <c r="BU260" i="3"/>
  <c r="BV260" i="3"/>
  <c r="BW260" i="3"/>
  <c r="BX260" i="3"/>
  <c r="BY260" i="3"/>
  <c r="BZ260" i="3"/>
  <c r="CA260" i="3"/>
  <c r="CB260" i="3"/>
  <c r="CC260" i="3"/>
  <c r="BR261" i="3"/>
  <c r="BS261" i="3"/>
  <c r="BT261" i="3"/>
  <c r="BU261" i="3"/>
  <c r="BV261" i="3"/>
  <c r="BW261" i="3"/>
  <c r="BX261" i="3"/>
  <c r="BY261" i="3"/>
  <c r="BZ261" i="3"/>
  <c r="CA261" i="3"/>
  <c r="CB261" i="3"/>
  <c r="CC261" i="3"/>
  <c r="BR262" i="3"/>
  <c r="BS262" i="3"/>
  <c r="BT262" i="3"/>
  <c r="BU262" i="3"/>
  <c r="BV262" i="3"/>
  <c r="BW262" i="3"/>
  <c r="BX262" i="3"/>
  <c r="BY262" i="3"/>
  <c r="BZ262" i="3"/>
  <c r="CA262" i="3"/>
  <c r="CB262" i="3"/>
  <c r="CC262" i="3"/>
  <c r="BR263" i="3"/>
  <c r="BS263" i="3"/>
  <c r="BT263" i="3"/>
  <c r="BU263" i="3"/>
  <c r="BV263" i="3"/>
  <c r="BW263" i="3"/>
  <c r="BX263" i="3"/>
  <c r="BY263" i="3"/>
  <c r="BZ263" i="3"/>
  <c r="CA263" i="3"/>
  <c r="CB263" i="3"/>
  <c r="CC263" i="3"/>
  <c r="BR264" i="3"/>
  <c r="BS264" i="3"/>
  <c r="BT264" i="3"/>
  <c r="BU264" i="3"/>
  <c r="BV264" i="3"/>
  <c r="BW264" i="3"/>
  <c r="BX264" i="3"/>
  <c r="BY264" i="3"/>
  <c r="BZ264" i="3"/>
  <c r="CA264" i="3"/>
  <c r="CB264" i="3"/>
  <c r="CC264" i="3"/>
  <c r="BR265" i="3"/>
  <c r="BS265" i="3"/>
  <c r="BT265" i="3"/>
  <c r="BU265" i="3"/>
  <c r="BV265" i="3"/>
  <c r="BW265" i="3"/>
  <c r="BX265" i="3"/>
  <c r="BY265" i="3"/>
  <c r="BZ265" i="3"/>
  <c r="CA265" i="3"/>
  <c r="CB265" i="3"/>
  <c r="CC265" i="3"/>
  <c r="BR266" i="3"/>
  <c r="BS266" i="3"/>
  <c r="BT266" i="3"/>
  <c r="BU266" i="3"/>
  <c r="BV266" i="3"/>
  <c r="BW266" i="3"/>
  <c r="BX266" i="3"/>
  <c r="BY266" i="3"/>
  <c r="BZ266" i="3"/>
  <c r="CA266" i="3"/>
  <c r="CB266" i="3"/>
  <c r="CC266" i="3"/>
  <c r="BR267" i="3"/>
  <c r="BS267" i="3"/>
  <c r="BT267" i="3"/>
  <c r="BU267" i="3"/>
  <c r="BV267" i="3"/>
  <c r="BW267" i="3"/>
  <c r="BX267" i="3"/>
  <c r="BY267" i="3"/>
  <c r="BZ267" i="3"/>
  <c r="CA267" i="3"/>
  <c r="CB267" i="3"/>
  <c r="CC267" i="3"/>
  <c r="BR268" i="3"/>
  <c r="BS268" i="3"/>
  <c r="BT268" i="3"/>
  <c r="BU268" i="3"/>
  <c r="BV268" i="3"/>
  <c r="BW268" i="3"/>
  <c r="BX268" i="3"/>
  <c r="BY268" i="3"/>
  <c r="BZ268" i="3"/>
  <c r="CA268" i="3"/>
  <c r="CB268" i="3"/>
  <c r="CC268" i="3"/>
  <c r="BR269" i="3"/>
  <c r="BS269" i="3"/>
  <c r="BT269" i="3"/>
  <c r="BU269" i="3"/>
  <c r="BV269" i="3"/>
  <c r="BW269" i="3"/>
  <c r="BX269" i="3"/>
  <c r="BY269" i="3"/>
  <c r="BZ269" i="3"/>
  <c r="CA269" i="3"/>
  <c r="CB269" i="3"/>
  <c r="CC269" i="3"/>
  <c r="BR270" i="3"/>
  <c r="BS270" i="3"/>
  <c r="BT270" i="3"/>
  <c r="BU270" i="3"/>
  <c r="BV270" i="3"/>
  <c r="BW270" i="3"/>
  <c r="BX270" i="3"/>
  <c r="BY270" i="3"/>
  <c r="BZ270" i="3"/>
  <c r="CA270" i="3"/>
  <c r="CB270" i="3"/>
  <c r="CC270" i="3"/>
  <c r="BR271" i="3"/>
  <c r="BS271" i="3"/>
  <c r="BT271" i="3"/>
  <c r="BU271" i="3"/>
  <c r="BV271" i="3"/>
  <c r="BW271" i="3"/>
  <c r="BX271" i="3"/>
  <c r="BY271" i="3"/>
  <c r="BZ271" i="3"/>
  <c r="CA271" i="3"/>
  <c r="CB271" i="3"/>
  <c r="CC271" i="3"/>
  <c r="BR272" i="3"/>
  <c r="BS272" i="3"/>
  <c r="BT272" i="3"/>
  <c r="BU272" i="3"/>
  <c r="BV272" i="3"/>
  <c r="BW272" i="3"/>
  <c r="BX272" i="3"/>
  <c r="BY272" i="3"/>
  <c r="BZ272" i="3"/>
  <c r="CA272" i="3"/>
  <c r="CB272" i="3"/>
  <c r="CC272" i="3"/>
  <c r="BR273" i="3"/>
  <c r="BS273" i="3"/>
  <c r="BT273" i="3"/>
  <c r="BU273" i="3"/>
  <c r="BV273" i="3"/>
  <c r="BW273" i="3"/>
  <c r="BX273" i="3"/>
  <c r="BY273" i="3"/>
  <c r="BZ273" i="3"/>
  <c r="CA273" i="3"/>
  <c r="CB273" i="3"/>
  <c r="CC273" i="3"/>
  <c r="BR274" i="3"/>
  <c r="BS274" i="3"/>
  <c r="BT274" i="3"/>
  <c r="BU274" i="3"/>
  <c r="BV274" i="3"/>
  <c r="BW274" i="3"/>
  <c r="BX274" i="3"/>
  <c r="BY274" i="3"/>
  <c r="BZ274" i="3"/>
  <c r="CA274" i="3"/>
  <c r="CB274" i="3"/>
  <c r="CC274" i="3"/>
  <c r="BR833" i="3"/>
  <c r="BS833" i="3"/>
  <c r="BT833" i="3"/>
  <c r="BU833" i="3"/>
  <c r="BV833" i="3"/>
  <c r="BW833" i="3"/>
  <c r="BX833" i="3"/>
  <c r="BY833" i="3"/>
  <c r="BZ833" i="3"/>
  <c r="CA833" i="3"/>
  <c r="CB833" i="3"/>
  <c r="CC833" i="3"/>
  <c r="BR275" i="3"/>
  <c r="BS275" i="3"/>
  <c r="BT275" i="3"/>
  <c r="BU275" i="3"/>
  <c r="BV275" i="3"/>
  <c r="BW275" i="3"/>
  <c r="BX275" i="3"/>
  <c r="BY275" i="3"/>
  <c r="BZ275" i="3"/>
  <c r="CA275" i="3"/>
  <c r="CB275" i="3"/>
  <c r="CC275" i="3"/>
  <c r="BR276" i="3"/>
  <c r="BS276" i="3"/>
  <c r="BT276" i="3"/>
  <c r="BU276" i="3"/>
  <c r="BV276" i="3"/>
  <c r="BW276" i="3"/>
  <c r="BX276" i="3"/>
  <c r="BY276" i="3"/>
  <c r="BZ276" i="3"/>
  <c r="CA276" i="3"/>
  <c r="CB276" i="3"/>
  <c r="CC276" i="3"/>
  <c r="BR277" i="3"/>
  <c r="BS277" i="3"/>
  <c r="BT277" i="3"/>
  <c r="BU277" i="3"/>
  <c r="BV277" i="3"/>
  <c r="BW277" i="3"/>
  <c r="BX277" i="3"/>
  <c r="BY277" i="3"/>
  <c r="BZ277" i="3"/>
  <c r="CA277" i="3"/>
  <c r="CB277" i="3"/>
  <c r="CC277" i="3"/>
  <c r="BR278" i="3"/>
  <c r="BS278" i="3"/>
  <c r="BT278" i="3"/>
  <c r="BU278" i="3"/>
  <c r="BV278" i="3"/>
  <c r="BW278" i="3"/>
  <c r="BX278" i="3"/>
  <c r="BY278" i="3"/>
  <c r="BZ278" i="3"/>
  <c r="CA278" i="3"/>
  <c r="CB278" i="3"/>
  <c r="CC278" i="3"/>
  <c r="BR279" i="3"/>
  <c r="BS279" i="3"/>
  <c r="BT279" i="3"/>
  <c r="BU279" i="3"/>
  <c r="BV279" i="3"/>
  <c r="BW279" i="3"/>
  <c r="BX279" i="3"/>
  <c r="BY279" i="3"/>
  <c r="BZ279" i="3"/>
  <c r="CA279" i="3"/>
  <c r="CB279" i="3"/>
  <c r="CC279" i="3"/>
  <c r="BR280" i="3"/>
  <c r="BS280" i="3"/>
  <c r="BT280" i="3"/>
  <c r="BU280" i="3"/>
  <c r="BV280" i="3"/>
  <c r="BW280" i="3"/>
  <c r="BX280" i="3"/>
  <c r="BY280" i="3"/>
  <c r="BZ280" i="3"/>
  <c r="CA280" i="3"/>
  <c r="CB280" i="3"/>
  <c r="CC280" i="3"/>
  <c r="BR281" i="3"/>
  <c r="BS281" i="3"/>
  <c r="BT281" i="3"/>
  <c r="BU281" i="3"/>
  <c r="BV281" i="3"/>
  <c r="BW281" i="3"/>
  <c r="BX281" i="3"/>
  <c r="BY281" i="3"/>
  <c r="BZ281" i="3"/>
  <c r="CA281" i="3"/>
  <c r="CB281" i="3"/>
  <c r="CC281" i="3"/>
  <c r="BR282" i="3"/>
  <c r="BS282" i="3"/>
  <c r="BT282" i="3"/>
  <c r="BU282" i="3"/>
  <c r="BV282" i="3"/>
  <c r="BW282" i="3"/>
  <c r="BX282" i="3"/>
  <c r="BY282" i="3"/>
  <c r="BZ282" i="3"/>
  <c r="CA282" i="3"/>
  <c r="CB282" i="3"/>
  <c r="CC282" i="3"/>
  <c r="BR283" i="3"/>
  <c r="BS283" i="3"/>
  <c r="BT283" i="3"/>
  <c r="BU283" i="3"/>
  <c r="BV283" i="3"/>
  <c r="BW283" i="3"/>
  <c r="BX283" i="3"/>
  <c r="BY283" i="3"/>
  <c r="BZ283" i="3"/>
  <c r="CA283" i="3"/>
  <c r="CB283" i="3"/>
  <c r="CC283" i="3"/>
  <c r="BR284" i="3"/>
  <c r="BS284" i="3"/>
  <c r="BT284" i="3"/>
  <c r="BU284" i="3"/>
  <c r="BV284" i="3"/>
  <c r="BW284" i="3"/>
  <c r="BX284" i="3"/>
  <c r="BY284" i="3"/>
  <c r="BZ284" i="3"/>
  <c r="CA284" i="3"/>
  <c r="CB284" i="3"/>
  <c r="CC284" i="3"/>
  <c r="BR285" i="3"/>
  <c r="BS285" i="3"/>
  <c r="BT285" i="3"/>
  <c r="BU285" i="3"/>
  <c r="BV285" i="3"/>
  <c r="BW285" i="3"/>
  <c r="BX285" i="3"/>
  <c r="BY285" i="3"/>
  <c r="BZ285" i="3"/>
  <c r="CA285" i="3"/>
  <c r="CB285" i="3"/>
  <c r="CC285" i="3"/>
  <c r="BR286" i="3"/>
  <c r="BS286" i="3"/>
  <c r="BT286" i="3"/>
  <c r="BU286" i="3"/>
  <c r="BV286" i="3"/>
  <c r="BW286" i="3"/>
  <c r="BX286" i="3"/>
  <c r="BY286" i="3"/>
  <c r="BZ286" i="3"/>
  <c r="CA286" i="3"/>
  <c r="CB286" i="3"/>
  <c r="CC286" i="3"/>
  <c r="BR287" i="3"/>
  <c r="BS287" i="3"/>
  <c r="BT287" i="3"/>
  <c r="BU287" i="3"/>
  <c r="BV287" i="3"/>
  <c r="BW287" i="3"/>
  <c r="BX287" i="3"/>
  <c r="BY287" i="3"/>
  <c r="BZ287" i="3"/>
  <c r="CA287" i="3"/>
  <c r="CB287" i="3"/>
  <c r="CC287" i="3"/>
  <c r="BR288" i="3"/>
  <c r="BS288" i="3"/>
  <c r="BT288" i="3"/>
  <c r="BU288" i="3"/>
  <c r="BV288" i="3"/>
  <c r="BW288" i="3"/>
  <c r="BX288" i="3"/>
  <c r="BY288" i="3"/>
  <c r="BZ288" i="3"/>
  <c r="CA288" i="3"/>
  <c r="CB288" i="3"/>
  <c r="CC288" i="3"/>
  <c r="BR289" i="3"/>
  <c r="BS289" i="3"/>
  <c r="BT289" i="3"/>
  <c r="BU289" i="3"/>
  <c r="BV289" i="3"/>
  <c r="BW289" i="3"/>
  <c r="BX289" i="3"/>
  <c r="BY289" i="3"/>
  <c r="BZ289" i="3"/>
  <c r="CA289" i="3"/>
  <c r="CB289" i="3"/>
  <c r="CC289" i="3"/>
  <c r="BR290" i="3"/>
  <c r="BS290" i="3"/>
  <c r="BT290" i="3"/>
  <c r="BU290" i="3"/>
  <c r="BV290" i="3"/>
  <c r="BW290" i="3"/>
  <c r="BX290" i="3"/>
  <c r="BY290" i="3"/>
  <c r="BZ290" i="3"/>
  <c r="CA290" i="3"/>
  <c r="CB290" i="3"/>
  <c r="CC290" i="3"/>
  <c r="BR291" i="3"/>
  <c r="BS291" i="3"/>
  <c r="BT291" i="3"/>
  <c r="BU291" i="3"/>
  <c r="BV291" i="3"/>
  <c r="BW291" i="3"/>
  <c r="BX291" i="3"/>
  <c r="BY291" i="3"/>
  <c r="BZ291" i="3"/>
  <c r="CA291" i="3"/>
  <c r="CB291" i="3"/>
  <c r="CC291" i="3"/>
  <c r="BR292" i="3"/>
  <c r="BS292" i="3"/>
  <c r="BT292" i="3"/>
  <c r="BU292" i="3"/>
  <c r="BV292" i="3"/>
  <c r="BW292" i="3"/>
  <c r="BX292" i="3"/>
  <c r="BY292" i="3"/>
  <c r="BZ292" i="3"/>
  <c r="CA292" i="3"/>
  <c r="CB292" i="3"/>
  <c r="CC292" i="3"/>
  <c r="BR293" i="3"/>
  <c r="BS293" i="3"/>
  <c r="BT293" i="3"/>
  <c r="BU293" i="3"/>
  <c r="BV293" i="3"/>
  <c r="BW293" i="3"/>
  <c r="BX293" i="3"/>
  <c r="BY293" i="3"/>
  <c r="BZ293" i="3"/>
  <c r="CA293" i="3"/>
  <c r="CB293" i="3"/>
  <c r="CC293" i="3"/>
  <c r="BR294" i="3"/>
  <c r="BS294" i="3"/>
  <c r="BT294" i="3"/>
  <c r="BU294" i="3"/>
  <c r="BV294" i="3"/>
  <c r="BW294" i="3"/>
  <c r="BX294" i="3"/>
  <c r="BY294" i="3"/>
  <c r="BZ294" i="3"/>
  <c r="CA294" i="3"/>
  <c r="CB294" i="3"/>
  <c r="CC294" i="3"/>
  <c r="BR295" i="3"/>
  <c r="BS295" i="3"/>
  <c r="BT295" i="3"/>
  <c r="BU295" i="3"/>
  <c r="BV295" i="3"/>
  <c r="BW295" i="3"/>
  <c r="BX295" i="3"/>
  <c r="BY295" i="3"/>
  <c r="BZ295" i="3"/>
  <c r="CA295" i="3"/>
  <c r="CB295" i="3"/>
  <c r="CC295" i="3"/>
  <c r="BR296" i="3"/>
  <c r="BS296" i="3"/>
  <c r="BT296" i="3"/>
  <c r="BU296" i="3"/>
  <c r="BV296" i="3"/>
  <c r="BW296" i="3"/>
  <c r="BX296" i="3"/>
  <c r="BY296" i="3"/>
  <c r="BZ296" i="3"/>
  <c r="CA296" i="3"/>
  <c r="CB296" i="3"/>
  <c r="CC296" i="3"/>
  <c r="BR297" i="3"/>
  <c r="BS297" i="3"/>
  <c r="BT297" i="3"/>
  <c r="BU297" i="3"/>
  <c r="BV297" i="3"/>
  <c r="BW297" i="3"/>
  <c r="BX297" i="3"/>
  <c r="BY297" i="3"/>
  <c r="BZ297" i="3"/>
  <c r="CA297" i="3"/>
  <c r="CB297" i="3"/>
  <c r="CC297" i="3"/>
  <c r="BR298" i="3"/>
  <c r="BS298" i="3"/>
  <c r="BT298" i="3"/>
  <c r="BU298" i="3"/>
  <c r="BV298" i="3"/>
  <c r="BW298" i="3"/>
  <c r="BX298" i="3"/>
  <c r="BY298" i="3"/>
  <c r="BZ298" i="3"/>
  <c r="CA298" i="3"/>
  <c r="CB298" i="3"/>
  <c r="CC298" i="3"/>
  <c r="BR299" i="3"/>
  <c r="BS299" i="3"/>
  <c r="BT299" i="3"/>
  <c r="BU299" i="3"/>
  <c r="BV299" i="3"/>
  <c r="BW299" i="3"/>
  <c r="BX299" i="3"/>
  <c r="BY299" i="3"/>
  <c r="BZ299" i="3"/>
  <c r="CA299" i="3"/>
  <c r="CB299" i="3"/>
  <c r="CC299" i="3"/>
  <c r="BR300" i="3"/>
  <c r="BS300" i="3"/>
  <c r="BT300" i="3"/>
  <c r="BU300" i="3"/>
  <c r="BV300" i="3"/>
  <c r="BW300" i="3"/>
  <c r="BX300" i="3"/>
  <c r="BY300" i="3"/>
  <c r="BZ300" i="3"/>
  <c r="CA300" i="3"/>
  <c r="CB300" i="3"/>
  <c r="CC300" i="3"/>
  <c r="BR301" i="3"/>
  <c r="BS301" i="3"/>
  <c r="BT301" i="3"/>
  <c r="BU301" i="3"/>
  <c r="BV301" i="3"/>
  <c r="BW301" i="3"/>
  <c r="BX301" i="3"/>
  <c r="BY301" i="3"/>
  <c r="BZ301" i="3"/>
  <c r="CA301" i="3"/>
  <c r="CB301" i="3"/>
  <c r="CC301" i="3"/>
  <c r="BR302" i="3"/>
  <c r="BS302" i="3"/>
  <c r="BT302" i="3"/>
  <c r="BU302" i="3"/>
  <c r="BV302" i="3"/>
  <c r="BW302" i="3"/>
  <c r="BX302" i="3"/>
  <c r="BY302" i="3"/>
  <c r="BZ302" i="3"/>
  <c r="CA302" i="3"/>
  <c r="CB302" i="3"/>
  <c r="CC302" i="3"/>
  <c r="BR303" i="3"/>
  <c r="BS303" i="3"/>
  <c r="BT303" i="3"/>
  <c r="BU303" i="3"/>
  <c r="BV303" i="3"/>
  <c r="BW303" i="3"/>
  <c r="BX303" i="3"/>
  <c r="BY303" i="3"/>
  <c r="BZ303" i="3"/>
  <c r="CA303" i="3"/>
  <c r="CB303" i="3"/>
  <c r="CC303" i="3"/>
  <c r="BR304" i="3"/>
  <c r="BS304" i="3"/>
  <c r="BT304" i="3"/>
  <c r="BU304" i="3"/>
  <c r="BV304" i="3"/>
  <c r="BW304" i="3"/>
  <c r="BX304" i="3"/>
  <c r="BY304" i="3"/>
  <c r="BZ304" i="3"/>
  <c r="CA304" i="3"/>
  <c r="CB304" i="3"/>
  <c r="CC304" i="3"/>
  <c r="BR305" i="3"/>
  <c r="BS305" i="3"/>
  <c r="BT305" i="3"/>
  <c r="BU305" i="3"/>
  <c r="BV305" i="3"/>
  <c r="BW305" i="3"/>
  <c r="BX305" i="3"/>
  <c r="BY305" i="3"/>
  <c r="BZ305" i="3"/>
  <c r="CA305" i="3"/>
  <c r="CB305" i="3"/>
  <c r="CC305" i="3"/>
  <c r="BR306" i="3"/>
  <c r="BS306" i="3"/>
  <c r="BT306" i="3"/>
  <c r="BU306" i="3"/>
  <c r="BV306" i="3"/>
  <c r="BW306" i="3"/>
  <c r="BX306" i="3"/>
  <c r="BY306" i="3"/>
  <c r="BZ306" i="3"/>
  <c r="CA306" i="3"/>
  <c r="CB306" i="3"/>
  <c r="CC306" i="3"/>
  <c r="BR307" i="3"/>
  <c r="BS307" i="3"/>
  <c r="BT307" i="3"/>
  <c r="BU307" i="3"/>
  <c r="BV307" i="3"/>
  <c r="BW307" i="3"/>
  <c r="BX307" i="3"/>
  <c r="BY307" i="3"/>
  <c r="BZ307" i="3"/>
  <c r="CA307" i="3"/>
  <c r="CB307" i="3"/>
  <c r="CC307" i="3"/>
  <c r="BR308" i="3"/>
  <c r="BS308" i="3"/>
  <c r="BT308" i="3"/>
  <c r="BU308" i="3"/>
  <c r="BV308" i="3"/>
  <c r="BW308" i="3"/>
  <c r="BX308" i="3"/>
  <c r="BY308" i="3"/>
  <c r="BZ308" i="3"/>
  <c r="CA308" i="3"/>
  <c r="CB308" i="3"/>
  <c r="CC308" i="3"/>
  <c r="BR785" i="3"/>
  <c r="BS785" i="3"/>
  <c r="BT785" i="3"/>
  <c r="BU785" i="3"/>
  <c r="BV785" i="3"/>
  <c r="BW785" i="3"/>
  <c r="BX785" i="3"/>
  <c r="BY785" i="3"/>
  <c r="BZ785" i="3"/>
  <c r="CA785" i="3"/>
  <c r="CB785" i="3"/>
  <c r="CC785" i="3"/>
  <c r="BR309" i="3"/>
  <c r="BS309" i="3"/>
  <c r="BT309" i="3"/>
  <c r="BU309" i="3"/>
  <c r="BV309" i="3"/>
  <c r="BW309" i="3"/>
  <c r="BX309" i="3"/>
  <c r="BY309" i="3"/>
  <c r="BZ309" i="3"/>
  <c r="CA309" i="3"/>
  <c r="CB309" i="3"/>
  <c r="CC309" i="3"/>
  <c r="BR310" i="3"/>
  <c r="BS310" i="3"/>
  <c r="BT310" i="3"/>
  <c r="BU310" i="3"/>
  <c r="BV310" i="3"/>
  <c r="BW310" i="3"/>
  <c r="BX310" i="3"/>
  <c r="BY310" i="3"/>
  <c r="BZ310" i="3"/>
  <c r="CA310" i="3"/>
  <c r="CB310" i="3"/>
  <c r="CC310" i="3"/>
  <c r="BR311" i="3"/>
  <c r="BS311" i="3"/>
  <c r="BT311" i="3"/>
  <c r="BU311" i="3"/>
  <c r="BV311" i="3"/>
  <c r="BW311" i="3"/>
  <c r="BX311" i="3"/>
  <c r="BY311" i="3"/>
  <c r="BZ311" i="3"/>
  <c r="CA311" i="3"/>
  <c r="CB311" i="3"/>
  <c r="CC311" i="3"/>
  <c r="BR312" i="3"/>
  <c r="BS312" i="3"/>
  <c r="BT312" i="3"/>
  <c r="BU312" i="3"/>
  <c r="BV312" i="3"/>
  <c r="BW312" i="3"/>
  <c r="BX312" i="3"/>
  <c r="BY312" i="3"/>
  <c r="BZ312" i="3"/>
  <c r="CA312" i="3"/>
  <c r="CB312" i="3"/>
  <c r="CC312" i="3"/>
  <c r="BR313" i="3"/>
  <c r="BS313" i="3"/>
  <c r="BT313" i="3"/>
  <c r="BU313" i="3"/>
  <c r="BV313" i="3"/>
  <c r="BW313" i="3"/>
  <c r="BX313" i="3"/>
  <c r="BY313" i="3"/>
  <c r="BZ313" i="3"/>
  <c r="CA313" i="3"/>
  <c r="CB313" i="3"/>
  <c r="CC313" i="3"/>
  <c r="BR314" i="3"/>
  <c r="BS314" i="3"/>
  <c r="BT314" i="3"/>
  <c r="BU314" i="3"/>
  <c r="BV314" i="3"/>
  <c r="BW314" i="3"/>
  <c r="BX314" i="3"/>
  <c r="BY314" i="3"/>
  <c r="BZ314" i="3"/>
  <c r="CA314" i="3"/>
  <c r="CB314" i="3"/>
  <c r="CC314" i="3"/>
  <c r="BR315" i="3"/>
  <c r="BS315" i="3"/>
  <c r="BT315" i="3"/>
  <c r="BU315" i="3"/>
  <c r="BV315" i="3"/>
  <c r="BW315" i="3"/>
  <c r="BX315" i="3"/>
  <c r="BY315" i="3"/>
  <c r="BZ315" i="3"/>
  <c r="CA315" i="3"/>
  <c r="CB315" i="3"/>
  <c r="CC315" i="3"/>
  <c r="BR316" i="3"/>
  <c r="BS316" i="3"/>
  <c r="BT316" i="3"/>
  <c r="BU316" i="3"/>
  <c r="BV316" i="3"/>
  <c r="BW316" i="3"/>
  <c r="BX316" i="3"/>
  <c r="BY316" i="3"/>
  <c r="BZ316" i="3"/>
  <c r="CA316" i="3"/>
  <c r="CB316" i="3"/>
  <c r="CC316" i="3"/>
  <c r="BR317" i="3"/>
  <c r="BS317" i="3"/>
  <c r="BT317" i="3"/>
  <c r="BU317" i="3"/>
  <c r="BV317" i="3"/>
  <c r="BW317" i="3"/>
  <c r="BX317" i="3"/>
  <c r="BY317" i="3"/>
  <c r="BZ317" i="3"/>
  <c r="CA317" i="3"/>
  <c r="CB317" i="3"/>
  <c r="CC317" i="3"/>
  <c r="BR318" i="3"/>
  <c r="BS318" i="3"/>
  <c r="BT318" i="3"/>
  <c r="BU318" i="3"/>
  <c r="BV318" i="3"/>
  <c r="BW318" i="3"/>
  <c r="BX318" i="3"/>
  <c r="BY318" i="3"/>
  <c r="BZ318" i="3"/>
  <c r="CA318" i="3"/>
  <c r="CB318" i="3"/>
  <c r="CC318" i="3"/>
  <c r="BR319" i="3"/>
  <c r="BS319" i="3"/>
  <c r="BT319" i="3"/>
  <c r="BU319" i="3"/>
  <c r="BV319" i="3"/>
  <c r="BW319" i="3"/>
  <c r="BX319" i="3"/>
  <c r="BY319" i="3"/>
  <c r="BZ319" i="3"/>
  <c r="CA319" i="3"/>
  <c r="CB319" i="3"/>
  <c r="CC319" i="3"/>
  <c r="BR320" i="3"/>
  <c r="BS320" i="3"/>
  <c r="BT320" i="3"/>
  <c r="BU320" i="3"/>
  <c r="BV320" i="3"/>
  <c r="BW320" i="3"/>
  <c r="BX320" i="3"/>
  <c r="BY320" i="3"/>
  <c r="BZ320" i="3"/>
  <c r="CA320" i="3"/>
  <c r="CB320" i="3"/>
  <c r="CC320" i="3"/>
  <c r="BR321" i="3"/>
  <c r="BS321" i="3"/>
  <c r="BT321" i="3"/>
  <c r="BU321" i="3"/>
  <c r="BV321" i="3"/>
  <c r="BW321" i="3"/>
  <c r="BX321" i="3"/>
  <c r="BY321" i="3"/>
  <c r="BZ321" i="3"/>
  <c r="CA321" i="3"/>
  <c r="CB321" i="3"/>
  <c r="CC321" i="3"/>
  <c r="BR322" i="3"/>
  <c r="BS322" i="3"/>
  <c r="BT322" i="3"/>
  <c r="BU322" i="3"/>
  <c r="BV322" i="3"/>
  <c r="BW322" i="3"/>
  <c r="BX322" i="3"/>
  <c r="BY322" i="3"/>
  <c r="BZ322" i="3"/>
  <c r="CA322" i="3"/>
  <c r="CB322" i="3"/>
  <c r="CC322" i="3"/>
  <c r="BR323" i="3"/>
  <c r="BS323" i="3"/>
  <c r="BT323" i="3"/>
  <c r="BU323" i="3"/>
  <c r="BV323" i="3"/>
  <c r="BW323" i="3"/>
  <c r="BX323" i="3"/>
  <c r="BY323" i="3"/>
  <c r="BZ323" i="3"/>
  <c r="CA323" i="3"/>
  <c r="CB323" i="3"/>
  <c r="CC323" i="3"/>
  <c r="BR324" i="3"/>
  <c r="BS324" i="3"/>
  <c r="BT324" i="3"/>
  <c r="BU324" i="3"/>
  <c r="BV324" i="3"/>
  <c r="BW324" i="3"/>
  <c r="BX324" i="3"/>
  <c r="BY324" i="3"/>
  <c r="BZ324" i="3"/>
  <c r="CA324" i="3"/>
  <c r="CB324" i="3"/>
  <c r="CC324" i="3"/>
  <c r="BR325" i="3"/>
  <c r="BS325" i="3"/>
  <c r="BT325" i="3"/>
  <c r="BU325" i="3"/>
  <c r="BV325" i="3"/>
  <c r="BW325" i="3"/>
  <c r="BX325" i="3"/>
  <c r="BY325" i="3"/>
  <c r="BZ325" i="3"/>
  <c r="CA325" i="3"/>
  <c r="CB325" i="3"/>
  <c r="CC325" i="3"/>
  <c r="BR326" i="3"/>
  <c r="BS326" i="3"/>
  <c r="BT326" i="3"/>
  <c r="BU326" i="3"/>
  <c r="BV326" i="3"/>
  <c r="BW326" i="3"/>
  <c r="BX326" i="3"/>
  <c r="BY326" i="3"/>
  <c r="BZ326" i="3"/>
  <c r="CA326" i="3"/>
  <c r="CB326" i="3"/>
  <c r="CC326" i="3"/>
  <c r="BR327" i="3"/>
  <c r="BS327" i="3"/>
  <c r="BT327" i="3"/>
  <c r="BU327" i="3"/>
  <c r="BV327" i="3"/>
  <c r="BW327" i="3"/>
  <c r="BX327" i="3"/>
  <c r="BY327" i="3"/>
  <c r="BZ327" i="3"/>
  <c r="CA327" i="3"/>
  <c r="CB327" i="3"/>
  <c r="CC327" i="3"/>
  <c r="BR328" i="3"/>
  <c r="BS328" i="3"/>
  <c r="BT328" i="3"/>
  <c r="BU328" i="3"/>
  <c r="BV328" i="3"/>
  <c r="BW328" i="3"/>
  <c r="BX328" i="3"/>
  <c r="BY328" i="3"/>
  <c r="BZ328" i="3"/>
  <c r="CA328" i="3"/>
  <c r="CB328" i="3"/>
  <c r="CC328" i="3"/>
  <c r="BR329" i="3"/>
  <c r="BS329" i="3"/>
  <c r="BT329" i="3"/>
  <c r="BU329" i="3"/>
  <c r="BV329" i="3"/>
  <c r="BW329" i="3"/>
  <c r="BX329" i="3"/>
  <c r="BY329" i="3"/>
  <c r="BZ329" i="3"/>
  <c r="CA329" i="3"/>
  <c r="CB329" i="3"/>
  <c r="CC329" i="3"/>
  <c r="BR834" i="3"/>
  <c r="BS834" i="3"/>
  <c r="BT834" i="3"/>
  <c r="BU834" i="3"/>
  <c r="BV834" i="3"/>
  <c r="BW834" i="3"/>
  <c r="BX834" i="3"/>
  <c r="BY834" i="3"/>
  <c r="BZ834" i="3"/>
  <c r="CA834" i="3"/>
  <c r="CB834" i="3"/>
  <c r="CC834" i="3"/>
  <c r="BR330" i="3"/>
  <c r="BS330" i="3"/>
  <c r="BT330" i="3"/>
  <c r="BU330" i="3"/>
  <c r="BV330" i="3"/>
  <c r="BW330" i="3"/>
  <c r="BX330" i="3"/>
  <c r="BY330" i="3"/>
  <c r="BZ330" i="3"/>
  <c r="CA330" i="3"/>
  <c r="CB330" i="3"/>
  <c r="CC330" i="3"/>
  <c r="BR331" i="3"/>
  <c r="BS331" i="3"/>
  <c r="BT331" i="3"/>
  <c r="BU331" i="3"/>
  <c r="BV331" i="3"/>
  <c r="BW331" i="3"/>
  <c r="BX331" i="3"/>
  <c r="BY331" i="3"/>
  <c r="BZ331" i="3"/>
  <c r="CA331" i="3"/>
  <c r="CB331" i="3"/>
  <c r="CC331" i="3"/>
  <c r="BR332" i="3"/>
  <c r="BS332" i="3"/>
  <c r="BT332" i="3"/>
  <c r="BU332" i="3"/>
  <c r="BV332" i="3"/>
  <c r="BW332" i="3"/>
  <c r="BX332" i="3"/>
  <c r="BY332" i="3"/>
  <c r="BZ332" i="3"/>
  <c r="CA332" i="3"/>
  <c r="CB332" i="3"/>
  <c r="CC332" i="3"/>
  <c r="BR333" i="3"/>
  <c r="BS333" i="3"/>
  <c r="BT333" i="3"/>
  <c r="BU333" i="3"/>
  <c r="BV333" i="3"/>
  <c r="BW333" i="3"/>
  <c r="BX333" i="3"/>
  <c r="BY333" i="3"/>
  <c r="BZ333" i="3"/>
  <c r="CA333" i="3"/>
  <c r="CB333" i="3"/>
  <c r="CC333" i="3"/>
  <c r="BR334" i="3"/>
  <c r="BS334" i="3"/>
  <c r="BT334" i="3"/>
  <c r="BU334" i="3"/>
  <c r="BV334" i="3"/>
  <c r="BW334" i="3"/>
  <c r="BX334" i="3"/>
  <c r="BY334" i="3"/>
  <c r="BZ334" i="3"/>
  <c r="CA334" i="3"/>
  <c r="CB334" i="3"/>
  <c r="CC334" i="3"/>
  <c r="BR335" i="3"/>
  <c r="BS335" i="3"/>
  <c r="BT335" i="3"/>
  <c r="BU335" i="3"/>
  <c r="BV335" i="3"/>
  <c r="BW335" i="3"/>
  <c r="BX335" i="3"/>
  <c r="BY335" i="3"/>
  <c r="BZ335" i="3"/>
  <c r="CA335" i="3"/>
  <c r="CB335" i="3"/>
  <c r="CC335" i="3"/>
  <c r="BR336" i="3"/>
  <c r="BS336" i="3"/>
  <c r="BT336" i="3"/>
  <c r="BU336" i="3"/>
  <c r="BV336" i="3"/>
  <c r="BW336" i="3"/>
  <c r="BX336" i="3"/>
  <c r="BY336" i="3"/>
  <c r="BZ336" i="3"/>
  <c r="CA336" i="3"/>
  <c r="CB336" i="3"/>
  <c r="CC336" i="3"/>
  <c r="BR337" i="3"/>
  <c r="BS337" i="3"/>
  <c r="BT337" i="3"/>
  <c r="BU337" i="3"/>
  <c r="BV337" i="3"/>
  <c r="BW337" i="3"/>
  <c r="BX337" i="3"/>
  <c r="BY337" i="3"/>
  <c r="BZ337" i="3"/>
  <c r="CA337" i="3"/>
  <c r="CB337" i="3"/>
  <c r="CC337" i="3"/>
  <c r="BR338" i="3"/>
  <c r="BS338" i="3"/>
  <c r="BT338" i="3"/>
  <c r="BU338" i="3"/>
  <c r="BV338" i="3"/>
  <c r="BW338" i="3"/>
  <c r="BX338" i="3"/>
  <c r="BY338" i="3"/>
  <c r="BZ338" i="3"/>
  <c r="CA338" i="3"/>
  <c r="CB338" i="3"/>
  <c r="CC338" i="3"/>
  <c r="BR339" i="3"/>
  <c r="BS339" i="3"/>
  <c r="BT339" i="3"/>
  <c r="BU339" i="3"/>
  <c r="BV339" i="3"/>
  <c r="BW339" i="3"/>
  <c r="BX339" i="3"/>
  <c r="BY339" i="3"/>
  <c r="BZ339" i="3"/>
  <c r="CA339" i="3"/>
  <c r="CB339" i="3"/>
  <c r="CC339" i="3"/>
  <c r="BR340" i="3"/>
  <c r="BS340" i="3"/>
  <c r="BT340" i="3"/>
  <c r="BU340" i="3"/>
  <c r="BV340" i="3"/>
  <c r="BW340" i="3"/>
  <c r="BX340" i="3"/>
  <c r="BY340" i="3"/>
  <c r="BZ340" i="3"/>
  <c r="CA340" i="3"/>
  <c r="CB340" i="3"/>
  <c r="CC340" i="3"/>
  <c r="BR341" i="3"/>
  <c r="BS341" i="3"/>
  <c r="BT341" i="3"/>
  <c r="BU341" i="3"/>
  <c r="BV341" i="3"/>
  <c r="BW341" i="3"/>
  <c r="BX341" i="3"/>
  <c r="BY341" i="3"/>
  <c r="BZ341" i="3"/>
  <c r="CA341" i="3"/>
  <c r="CB341" i="3"/>
  <c r="CC341" i="3"/>
  <c r="BR342" i="3"/>
  <c r="BS342" i="3"/>
  <c r="BT342" i="3"/>
  <c r="BU342" i="3"/>
  <c r="BV342" i="3"/>
  <c r="BW342" i="3"/>
  <c r="BX342" i="3"/>
  <c r="BY342" i="3"/>
  <c r="BZ342" i="3"/>
  <c r="CA342" i="3"/>
  <c r="CB342" i="3"/>
  <c r="CC342" i="3"/>
  <c r="BR343" i="3"/>
  <c r="BS343" i="3"/>
  <c r="BT343" i="3"/>
  <c r="BU343" i="3"/>
  <c r="BV343" i="3"/>
  <c r="BW343" i="3"/>
  <c r="BX343" i="3"/>
  <c r="BY343" i="3"/>
  <c r="BZ343" i="3"/>
  <c r="CA343" i="3"/>
  <c r="CB343" i="3"/>
  <c r="CC343" i="3"/>
  <c r="BR344" i="3"/>
  <c r="BS344" i="3"/>
  <c r="BT344" i="3"/>
  <c r="BU344" i="3"/>
  <c r="BV344" i="3"/>
  <c r="BW344" i="3"/>
  <c r="BX344" i="3"/>
  <c r="BY344" i="3"/>
  <c r="BZ344" i="3"/>
  <c r="CA344" i="3"/>
  <c r="CB344" i="3"/>
  <c r="CC344" i="3"/>
  <c r="BR345" i="3"/>
  <c r="BS345" i="3"/>
  <c r="BT345" i="3"/>
  <c r="BU345" i="3"/>
  <c r="BV345" i="3"/>
  <c r="BW345" i="3"/>
  <c r="BX345" i="3"/>
  <c r="BY345" i="3"/>
  <c r="BZ345" i="3"/>
  <c r="CA345" i="3"/>
  <c r="CB345" i="3"/>
  <c r="CC345" i="3"/>
  <c r="BR346" i="3"/>
  <c r="BS346" i="3"/>
  <c r="BT346" i="3"/>
  <c r="BU346" i="3"/>
  <c r="BV346" i="3"/>
  <c r="BW346" i="3"/>
  <c r="BX346" i="3"/>
  <c r="BY346" i="3"/>
  <c r="BZ346" i="3"/>
  <c r="CA346" i="3"/>
  <c r="CB346" i="3"/>
  <c r="CC346" i="3"/>
  <c r="BR347" i="3"/>
  <c r="BS347" i="3"/>
  <c r="BT347" i="3"/>
  <c r="BU347" i="3"/>
  <c r="BV347" i="3"/>
  <c r="BW347" i="3"/>
  <c r="BX347" i="3"/>
  <c r="BY347" i="3"/>
  <c r="BZ347" i="3"/>
  <c r="CA347" i="3"/>
  <c r="CB347" i="3"/>
  <c r="CC347" i="3"/>
  <c r="BR348" i="3"/>
  <c r="BS348" i="3"/>
  <c r="BT348" i="3"/>
  <c r="BU348" i="3"/>
  <c r="BV348" i="3"/>
  <c r="BW348" i="3"/>
  <c r="BX348" i="3"/>
  <c r="BY348" i="3"/>
  <c r="BZ348" i="3"/>
  <c r="CA348" i="3"/>
  <c r="CB348" i="3"/>
  <c r="CC348" i="3"/>
  <c r="BR349" i="3"/>
  <c r="BS349" i="3"/>
  <c r="BT349" i="3"/>
  <c r="BU349" i="3"/>
  <c r="BV349" i="3"/>
  <c r="BW349" i="3"/>
  <c r="BX349" i="3"/>
  <c r="BY349" i="3"/>
  <c r="BZ349" i="3"/>
  <c r="CA349" i="3"/>
  <c r="CB349" i="3"/>
  <c r="CC349" i="3"/>
  <c r="BR350" i="3"/>
  <c r="BS350" i="3"/>
  <c r="BT350" i="3"/>
  <c r="BU350" i="3"/>
  <c r="BV350" i="3"/>
  <c r="BW350" i="3"/>
  <c r="BX350" i="3"/>
  <c r="BY350" i="3"/>
  <c r="BZ350" i="3"/>
  <c r="CA350" i="3"/>
  <c r="CB350" i="3"/>
  <c r="CC350" i="3"/>
  <c r="BR351" i="3"/>
  <c r="BS351" i="3"/>
  <c r="BT351" i="3"/>
  <c r="BU351" i="3"/>
  <c r="BV351" i="3"/>
  <c r="BW351" i="3"/>
  <c r="BX351" i="3"/>
  <c r="BY351" i="3"/>
  <c r="BZ351" i="3"/>
  <c r="CA351" i="3"/>
  <c r="CB351" i="3"/>
  <c r="CC351" i="3"/>
  <c r="BR352" i="3"/>
  <c r="BS352" i="3"/>
  <c r="BT352" i="3"/>
  <c r="BU352" i="3"/>
  <c r="BV352" i="3"/>
  <c r="BW352" i="3"/>
  <c r="BX352" i="3"/>
  <c r="BY352" i="3"/>
  <c r="BZ352" i="3"/>
  <c r="CA352" i="3"/>
  <c r="CB352" i="3"/>
  <c r="CC352" i="3"/>
  <c r="BR353" i="3"/>
  <c r="BS353" i="3"/>
  <c r="BT353" i="3"/>
  <c r="BU353" i="3"/>
  <c r="BV353" i="3"/>
  <c r="BW353" i="3"/>
  <c r="BX353" i="3"/>
  <c r="BY353" i="3"/>
  <c r="BZ353" i="3"/>
  <c r="CA353" i="3"/>
  <c r="CB353" i="3"/>
  <c r="CC353" i="3"/>
  <c r="BR354" i="3"/>
  <c r="BS354" i="3"/>
  <c r="BT354" i="3"/>
  <c r="BU354" i="3"/>
  <c r="BV354" i="3"/>
  <c r="BW354" i="3"/>
  <c r="BX354" i="3"/>
  <c r="BY354" i="3"/>
  <c r="BZ354" i="3"/>
  <c r="CA354" i="3"/>
  <c r="CB354" i="3"/>
  <c r="CC354" i="3"/>
  <c r="BR355" i="3"/>
  <c r="BS355" i="3"/>
  <c r="BT355" i="3"/>
  <c r="BU355" i="3"/>
  <c r="BV355" i="3"/>
  <c r="BW355" i="3"/>
  <c r="BX355" i="3"/>
  <c r="BY355" i="3"/>
  <c r="BZ355" i="3"/>
  <c r="CA355" i="3"/>
  <c r="CB355" i="3"/>
  <c r="CC355" i="3"/>
  <c r="BR356" i="3"/>
  <c r="BS356" i="3"/>
  <c r="BT356" i="3"/>
  <c r="BU356" i="3"/>
  <c r="BV356" i="3"/>
  <c r="BW356" i="3"/>
  <c r="BX356" i="3"/>
  <c r="BY356" i="3"/>
  <c r="BZ356" i="3"/>
  <c r="CA356" i="3"/>
  <c r="CB356" i="3"/>
  <c r="CC356" i="3"/>
  <c r="BR357" i="3"/>
  <c r="BS357" i="3"/>
  <c r="BT357" i="3"/>
  <c r="BU357" i="3"/>
  <c r="BV357" i="3"/>
  <c r="BW357" i="3"/>
  <c r="BX357" i="3"/>
  <c r="BY357" i="3"/>
  <c r="BZ357" i="3"/>
  <c r="CA357" i="3"/>
  <c r="CB357" i="3"/>
  <c r="CC357" i="3"/>
  <c r="BR358" i="3"/>
  <c r="BS358" i="3"/>
  <c r="BT358" i="3"/>
  <c r="BU358" i="3"/>
  <c r="BV358" i="3"/>
  <c r="BW358" i="3"/>
  <c r="BX358" i="3"/>
  <c r="BY358" i="3"/>
  <c r="BZ358" i="3"/>
  <c r="CA358" i="3"/>
  <c r="CB358" i="3"/>
  <c r="CC358" i="3"/>
  <c r="BR359" i="3"/>
  <c r="BS359" i="3"/>
  <c r="BT359" i="3"/>
  <c r="BU359" i="3"/>
  <c r="BV359" i="3"/>
  <c r="BW359" i="3"/>
  <c r="BX359" i="3"/>
  <c r="BY359" i="3"/>
  <c r="BZ359" i="3"/>
  <c r="CA359" i="3"/>
  <c r="CB359" i="3"/>
  <c r="CC359" i="3"/>
  <c r="BR360" i="3"/>
  <c r="BS360" i="3"/>
  <c r="BT360" i="3"/>
  <c r="BU360" i="3"/>
  <c r="BV360" i="3"/>
  <c r="BW360" i="3"/>
  <c r="BX360" i="3"/>
  <c r="BY360" i="3"/>
  <c r="BZ360" i="3"/>
  <c r="CA360" i="3"/>
  <c r="CB360" i="3"/>
  <c r="CC360" i="3"/>
  <c r="BR803" i="3"/>
  <c r="BS803" i="3"/>
  <c r="BT803" i="3"/>
  <c r="BU803" i="3"/>
  <c r="BV803" i="3"/>
  <c r="BW803" i="3"/>
  <c r="BX803" i="3"/>
  <c r="BY803" i="3"/>
  <c r="BZ803" i="3"/>
  <c r="CA803" i="3"/>
  <c r="CB803" i="3"/>
  <c r="CC803" i="3"/>
  <c r="BR361" i="3"/>
  <c r="BS361" i="3"/>
  <c r="BT361" i="3"/>
  <c r="BU361" i="3"/>
  <c r="BV361" i="3"/>
  <c r="BW361" i="3"/>
  <c r="BX361" i="3"/>
  <c r="BY361" i="3"/>
  <c r="BZ361" i="3"/>
  <c r="CA361" i="3"/>
  <c r="CB361" i="3"/>
  <c r="CC361" i="3"/>
  <c r="BR362" i="3"/>
  <c r="BS362" i="3"/>
  <c r="BT362" i="3"/>
  <c r="BU362" i="3"/>
  <c r="BV362" i="3"/>
  <c r="BW362" i="3"/>
  <c r="BX362" i="3"/>
  <c r="BY362" i="3"/>
  <c r="BZ362" i="3"/>
  <c r="CA362" i="3"/>
  <c r="CB362" i="3"/>
  <c r="CC362" i="3"/>
  <c r="BR363" i="3"/>
  <c r="BS363" i="3"/>
  <c r="BT363" i="3"/>
  <c r="BU363" i="3"/>
  <c r="BV363" i="3"/>
  <c r="BW363" i="3"/>
  <c r="BX363" i="3"/>
  <c r="BY363" i="3"/>
  <c r="BZ363" i="3"/>
  <c r="CA363" i="3"/>
  <c r="CB363" i="3"/>
  <c r="CC363" i="3"/>
  <c r="BR804" i="3"/>
  <c r="BS804" i="3"/>
  <c r="BT804" i="3"/>
  <c r="BU804" i="3"/>
  <c r="BV804" i="3"/>
  <c r="BW804" i="3"/>
  <c r="BX804" i="3"/>
  <c r="BY804" i="3"/>
  <c r="BZ804" i="3"/>
  <c r="CA804" i="3"/>
  <c r="CB804" i="3"/>
  <c r="CC804" i="3"/>
  <c r="BR364" i="3"/>
  <c r="BS364" i="3"/>
  <c r="BT364" i="3"/>
  <c r="BU364" i="3"/>
  <c r="BV364" i="3"/>
  <c r="BW364" i="3"/>
  <c r="BX364" i="3"/>
  <c r="BY364" i="3"/>
  <c r="BZ364" i="3"/>
  <c r="CA364" i="3"/>
  <c r="CB364" i="3"/>
  <c r="CC364" i="3"/>
  <c r="BR365" i="3"/>
  <c r="BS365" i="3"/>
  <c r="BT365" i="3"/>
  <c r="BU365" i="3"/>
  <c r="BV365" i="3"/>
  <c r="BW365" i="3"/>
  <c r="BX365" i="3"/>
  <c r="BY365" i="3"/>
  <c r="BZ365" i="3"/>
  <c r="CA365" i="3"/>
  <c r="CB365" i="3"/>
  <c r="CC365" i="3"/>
  <c r="BR366" i="3"/>
  <c r="BS366" i="3"/>
  <c r="BT366" i="3"/>
  <c r="BU366" i="3"/>
  <c r="BV366" i="3"/>
  <c r="BW366" i="3"/>
  <c r="BX366" i="3"/>
  <c r="BY366" i="3"/>
  <c r="BZ366" i="3"/>
  <c r="CA366" i="3"/>
  <c r="CB366" i="3"/>
  <c r="CC366" i="3"/>
  <c r="BR367" i="3"/>
  <c r="BS367" i="3"/>
  <c r="BT367" i="3"/>
  <c r="BU367" i="3"/>
  <c r="BV367" i="3"/>
  <c r="BW367" i="3"/>
  <c r="BX367" i="3"/>
  <c r="BY367" i="3"/>
  <c r="BZ367" i="3"/>
  <c r="CA367" i="3"/>
  <c r="CB367" i="3"/>
  <c r="CC367" i="3"/>
  <c r="BR368" i="3"/>
  <c r="BS368" i="3"/>
  <c r="BT368" i="3"/>
  <c r="BU368" i="3"/>
  <c r="BV368" i="3"/>
  <c r="BW368" i="3"/>
  <c r="BX368" i="3"/>
  <c r="BY368" i="3"/>
  <c r="BZ368" i="3"/>
  <c r="CA368" i="3"/>
  <c r="CB368" i="3"/>
  <c r="CC368" i="3"/>
  <c r="BR369" i="3"/>
  <c r="BS369" i="3"/>
  <c r="BT369" i="3"/>
  <c r="BU369" i="3"/>
  <c r="BV369" i="3"/>
  <c r="BW369" i="3"/>
  <c r="BX369" i="3"/>
  <c r="BY369" i="3"/>
  <c r="BZ369" i="3"/>
  <c r="CA369" i="3"/>
  <c r="CB369" i="3"/>
  <c r="CC369" i="3"/>
  <c r="BR370" i="3"/>
  <c r="BS370" i="3"/>
  <c r="BT370" i="3"/>
  <c r="BU370" i="3"/>
  <c r="BV370" i="3"/>
  <c r="BW370" i="3"/>
  <c r="BX370" i="3"/>
  <c r="BY370" i="3"/>
  <c r="BZ370" i="3"/>
  <c r="CA370" i="3"/>
  <c r="CB370" i="3"/>
  <c r="CC370" i="3"/>
  <c r="BR371" i="3"/>
  <c r="BS371" i="3"/>
  <c r="BT371" i="3"/>
  <c r="BU371" i="3"/>
  <c r="BV371" i="3"/>
  <c r="BW371" i="3"/>
  <c r="BX371" i="3"/>
  <c r="BY371" i="3"/>
  <c r="BZ371" i="3"/>
  <c r="CA371" i="3"/>
  <c r="CB371" i="3"/>
  <c r="CC371" i="3"/>
  <c r="BR372" i="3"/>
  <c r="BS372" i="3"/>
  <c r="BT372" i="3"/>
  <c r="BU372" i="3"/>
  <c r="BV372" i="3"/>
  <c r="BW372" i="3"/>
  <c r="BX372" i="3"/>
  <c r="BY372" i="3"/>
  <c r="BZ372" i="3"/>
  <c r="CA372" i="3"/>
  <c r="CB372" i="3"/>
  <c r="CC372" i="3"/>
  <c r="BR373" i="3"/>
  <c r="BS373" i="3"/>
  <c r="BT373" i="3"/>
  <c r="BU373" i="3"/>
  <c r="BV373" i="3"/>
  <c r="BW373" i="3"/>
  <c r="BX373" i="3"/>
  <c r="BY373" i="3"/>
  <c r="BZ373" i="3"/>
  <c r="CA373" i="3"/>
  <c r="CB373" i="3"/>
  <c r="CC373" i="3"/>
  <c r="BR374" i="3"/>
  <c r="BS374" i="3"/>
  <c r="BT374" i="3"/>
  <c r="BU374" i="3"/>
  <c r="BV374" i="3"/>
  <c r="BW374" i="3"/>
  <c r="BX374" i="3"/>
  <c r="BY374" i="3"/>
  <c r="BZ374" i="3"/>
  <c r="CA374" i="3"/>
  <c r="CB374" i="3"/>
  <c r="CC374" i="3"/>
  <c r="BR375" i="3"/>
  <c r="BS375" i="3"/>
  <c r="BT375" i="3"/>
  <c r="BU375" i="3"/>
  <c r="BV375" i="3"/>
  <c r="BW375" i="3"/>
  <c r="BX375" i="3"/>
  <c r="BY375" i="3"/>
  <c r="BZ375" i="3"/>
  <c r="CA375" i="3"/>
  <c r="CB375" i="3"/>
  <c r="CC375" i="3"/>
  <c r="BR376" i="3"/>
  <c r="BS376" i="3"/>
  <c r="BT376" i="3"/>
  <c r="BU376" i="3"/>
  <c r="BV376" i="3"/>
  <c r="BW376" i="3"/>
  <c r="BX376" i="3"/>
  <c r="BY376" i="3"/>
  <c r="BZ376" i="3"/>
  <c r="CA376" i="3"/>
  <c r="CB376" i="3"/>
  <c r="CC376" i="3"/>
  <c r="BR377" i="3"/>
  <c r="BS377" i="3"/>
  <c r="BT377" i="3"/>
  <c r="BU377" i="3"/>
  <c r="BV377" i="3"/>
  <c r="BW377" i="3"/>
  <c r="BX377" i="3"/>
  <c r="BY377" i="3"/>
  <c r="BZ377" i="3"/>
  <c r="CA377" i="3"/>
  <c r="CB377" i="3"/>
  <c r="CC377" i="3"/>
  <c r="BR378" i="3"/>
  <c r="BS378" i="3"/>
  <c r="BT378" i="3"/>
  <c r="BU378" i="3"/>
  <c r="BV378" i="3"/>
  <c r="BW378" i="3"/>
  <c r="BX378" i="3"/>
  <c r="BY378" i="3"/>
  <c r="BZ378" i="3"/>
  <c r="CA378" i="3"/>
  <c r="CB378" i="3"/>
  <c r="CC378" i="3"/>
  <c r="BR379" i="3"/>
  <c r="BS379" i="3"/>
  <c r="BT379" i="3"/>
  <c r="BU379" i="3"/>
  <c r="BV379" i="3"/>
  <c r="BW379" i="3"/>
  <c r="BX379" i="3"/>
  <c r="BY379" i="3"/>
  <c r="BZ379" i="3"/>
  <c r="CA379" i="3"/>
  <c r="CB379" i="3"/>
  <c r="CC379" i="3"/>
  <c r="BR380" i="3"/>
  <c r="BS380" i="3"/>
  <c r="BT380" i="3"/>
  <c r="BU380" i="3"/>
  <c r="BV380" i="3"/>
  <c r="BW380" i="3"/>
  <c r="BX380" i="3"/>
  <c r="BY380" i="3"/>
  <c r="BZ380" i="3"/>
  <c r="CA380" i="3"/>
  <c r="CB380" i="3"/>
  <c r="CC380" i="3"/>
  <c r="BR381" i="3"/>
  <c r="BS381" i="3"/>
  <c r="BT381" i="3"/>
  <c r="BU381" i="3"/>
  <c r="BV381" i="3"/>
  <c r="BW381" i="3"/>
  <c r="BX381" i="3"/>
  <c r="BY381" i="3"/>
  <c r="BZ381" i="3"/>
  <c r="CA381" i="3"/>
  <c r="CB381" i="3"/>
  <c r="CC381" i="3"/>
  <c r="BR382" i="3"/>
  <c r="BS382" i="3"/>
  <c r="BT382" i="3"/>
  <c r="BU382" i="3"/>
  <c r="BV382" i="3"/>
  <c r="BW382" i="3"/>
  <c r="BX382" i="3"/>
  <c r="BY382" i="3"/>
  <c r="BZ382" i="3"/>
  <c r="CA382" i="3"/>
  <c r="CB382" i="3"/>
  <c r="CC382" i="3"/>
  <c r="BR383" i="3"/>
  <c r="BS383" i="3"/>
  <c r="BT383" i="3"/>
  <c r="BU383" i="3"/>
  <c r="BV383" i="3"/>
  <c r="BW383" i="3"/>
  <c r="BX383" i="3"/>
  <c r="BY383" i="3"/>
  <c r="BZ383" i="3"/>
  <c r="CA383" i="3"/>
  <c r="CB383" i="3"/>
  <c r="CC383" i="3"/>
  <c r="BR384" i="3"/>
  <c r="BS384" i="3"/>
  <c r="BT384" i="3"/>
  <c r="BU384" i="3"/>
  <c r="BV384" i="3"/>
  <c r="BW384" i="3"/>
  <c r="BX384" i="3"/>
  <c r="BY384" i="3"/>
  <c r="BZ384" i="3"/>
  <c r="CA384" i="3"/>
  <c r="CB384" i="3"/>
  <c r="CC384" i="3"/>
  <c r="BR385" i="3"/>
  <c r="BS385" i="3"/>
  <c r="BT385" i="3"/>
  <c r="BU385" i="3"/>
  <c r="BV385" i="3"/>
  <c r="BW385" i="3"/>
  <c r="BX385" i="3"/>
  <c r="BY385" i="3"/>
  <c r="BZ385" i="3"/>
  <c r="CA385" i="3"/>
  <c r="CB385" i="3"/>
  <c r="CC385" i="3"/>
  <c r="BR386" i="3"/>
  <c r="BS386" i="3"/>
  <c r="BT386" i="3"/>
  <c r="BU386" i="3"/>
  <c r="BV386" i="3"/>
  <c r="BW386" i="3"/>
  <c r="BX386" i="3"/>
  <c r="BY386" i="3"/>
  <c r="BZ386" i="3"/>
  <c r="CA386" i="3"/>
  <c r="CB386" i="3"/>
  <c r="CC386" i="3"/>
  <c r="BR387" i="3"/>
  <c r="BS387" i="3"/>
  <c r="BT387" i="3"/>
  <c r="BU387" i="3"/>
  <c r="BV387" i="3"/>
  <c r="BW387" i="3"/>
  <c r="BX387" i="3"/>
  <c r="BY387" i="3"/>
  <c r="BZ387" i="3"/>
  <c r="CA387" i="3"/>
  <c r="CB387" i="3"/>
  <c r="CC387" i="3"/>
  <c r="BR388" i="3"/>
  <c r="BS388" i="3"/>
  <c r="BT388" i="3"/>
  <c r="BU388" i="3"/>
  <c r="BV388" i="3"/>
  <c r="BW388" i="3"/>
  <c r="BX388" i="3"/>
  <c r="BY388" i="3"/>
  <c r="BZ388" i="3"/>
  <c r="CA388" i="3"/>
  <c r="CB388" i="3"/>
  <c r="CC388" i="3"/>
  <c r="BR389" i="3"/>
  <c r="BS389" i="3"/>
  <c r="BT389" i="3"/>
  <c r="BU389" i="3"/>
  <c r="BV389" i="3"/>
  <c r="BW389" i="3"/>
  <c r="BX389" i="3"/>
  <c r="BY389" i="3"/>
  <c r="BZ389" i="3"/>
  <c r="CA389" i="3"/>
  <c r="CB389" i="3"/>
  <c r="CC389" i="3"/>
  <c r="BR390" i="3"/>
  <c r="BS390" i="3"/>
  <c r="BT390" i="3"/>
  <c r="BU390" i="3"/>
  <c r="BV390" i="3"/>
  <c r="BW390" i="3"/>
  <c r="BX390" i="3"/>
  <c r="BY390" i="3"/>
  <c r="BZ390" i="3"/>
  <c r="CA390" i="3"/>
  <c r="CB390" i="3"/>
  <c r="CC390" i="3"/>
  <c r="BR391" i="3"/>
  <c r="BS391" i="3"/>
  <c r="BT391" i="3"/>
  <c r="BU391" i="3"/>
  <c r="BV391" i="3"/>
  <c r="BW391" i="3"/>
  <c r="BX391" i="3"/>
  <c r="BY391" i="3"/>
  <c r="BZ391" i="3"/>
  <c r="CA391" i="3"/>
  <c r="CB391" i="3"/>
  <c r="CC391" i="3"/>
  <c r="BR392" i="3"/>
  <c r="BS392" i="3"/>
  <c r="BT392" i="3"/>
  <c r="BU392" i="3"/>
  <c r="BV392" i="3"/>
  <c r="BW392" i="3"/>
  <c r="BX392" i="3"/>
  <c r="BY392" i="3"/>
  <c r="BZ392" i="3"/>
  <c r="CA392" i="3"/>
  <c r="CB392" i="3"/>
  <c r="CC392" i="3"/>
  <c r="BR393" i="3"/>
  <c r="BS393" i="3"/>
  <c r="BT393" i="3"/>
  <c r="BU393" i="3"/>
  <c r="BV393" i="3"/>
  <c r="BW393" i="3"/>
  <c r="BX393" i="3"/>
  <c r="BY393" i="3"/>
  <c r="BZ393" i="3"/>
  <c r="CA393" i="3"/>
  <c r="CB393" i="3"/>
  <c r="CC393" i="3"/>
  <c r="BR394" i="3"/>
  <c r="BS394" i="3"/>
  <c r="BT394" i="3"/>
  <c r="BU394" i="3"/>
  <c r="BV394" i="3"/>
  <c r="BW394" i="3"/>
  <c r="BX394" i="3"/>
  <c r="BY394" i="3"/>
  <c r="BZ394" i="3"/>
  <c r="CA394" i="3"/>
  <c r="CB394" i="3"/>
  <c r="CC394" i="3"/>
  <c r="BR395" i="3"/>
  <c r="BS395" i="3"/>
  <c r="BT395" i="3"/>
  <c r="BU395" i="3"/>
  <c r="BV395" i="3"/>
  <c r="BW395" i="3"/>
  <c r="BX395" i="3"/>
  <c r="BY395" i="3"/>
  <c r="BZ395" i="3"/>
  <c r="CA395" i="3"/>
  <c r="CB395" i="3"/>
  <c r="CC395" i="3"/>
  <c r="BR773" i="3"/>
  <c r="BS773" i="3"/>
  <c r="BT773" i="3"/>
  <c r="BU773" i="3"/>
  <c r="BV773" i="3"/>
  <c r="BW773" i="3"/>
  <c r="BX773" i="3"/>
  <c r="BY773" i="3"/>
  <c r="BZ773" i="3"/>
  <c r="CA773" i="3"/>
  <c r="CB773" i="3"/>
  <c r="CC773" i="3"/>
  <c r="BR396" i="3"/>
  <c r="BS396" i="3"/>
  <c r="BT396" i="3"/>
  <c r="BU396" i="3"/>
  <c r="BV396" i="3"/>
  <c r="BW396" i="3"/>
  <c r="BX396" i="3"/>
  <c r="BY396" i="3"/>
  <c r="BZ396" i="3"/>
  <c r="CA396" i="3"/>
  <c r="CB396" i="3"/>
  <c r="CC396" i="3"/>
  <c r="BR397" i="3"/>
  <c r="BS397" i="3"/>
  <c r="BT397" i="3"/>
  <c r="BU397" i="3"/>
  <c r="BV397" i="3"/>
  <c r="BW397" i="3"/>
  <c r="BX397" i="3"/>
  <c r="BY397" i="3"/>
  <c r="BZ397" i="3"/>
  <c r="CA397" i="3"/>
  <c r="CB397" i="3"/>
  <c r="CC397" i="3"/>
  <c r="BR398" i="3"/>
  <c r="BS398" i="3"/>
  <c r="BT398" i="3"/>
  <c r="BU398" i="3"/>
  <c r="BV398" i="3"/>
  <c r="BW398" i="3"/>
  <c r="BX398" i="3"/>
  <c r="BY398" i="3"/>
  <c r="BZ398" i="3"/>
  <c r="CA398" i="3"/>
  <c r="CB398" i="3"/>
  <c r="CC398" i="3"/>
  <c r="BR399" i="3"/>
  <c r="BS399" i="3"/>
  <c r="BT399" i="3"/>
  <c r="BU399" i="3"/>
  <c r="BV399" i="3"/>
  <c r="BW399" i="3"/>
  <c r="BX399" i="3"/>
  <c r="BY399" i="3"/>
  <c r="BZ399" i="3"/>
  <c r="CA399" i="3"/>
  <c r="CB399" i="3"/>
  <c r="CC399" i="3"/>
  <c r="BR400" i="3"/>
  <c r="BS400" i="3"/>
  <c r="BT400" i="3"/>
  <c r="BU400" i="3"/>
  <c r="BV400" i="3"/>
  <c r="BW400" i="3"/>
  <c r="BX400" i="3"/>
  <c r="BY400" i="3"/>
  <c r="BZ400" i="3"/>
  <c r="CA400" i="3"/>
  <c r="CB400" i="3"/>
  <c r="CC400" i="3"/>
  <c r="BR401" i="3"/>
  <c r="BS401" i="3"/>
  <c r="BT401" i="3"/>
  <c r="BU401" i="3"/>
  <c r="BV401" i="3"/>
  <c r="BW401" i="3"/>
  <c r="BX401" i="3"/>
  <c r="BY401" i="3"/>
  <c r="BZ401" i="3"/>
  <c r="CA401" i="3"/>
  <c r="CB401" i="3"/>
  <c r="CC401" i="3"/>
  <c r="BR402" i="3"/>
  <c r="BS402" i="3"/>
  <c r="BT402" i="3"/>
  <c r="BU402" i="3"/>
  <c r="BV402" i="3"/>
  <c r="BW402" i="3"/>
  <c r="BX402" i="3"/>
  <c r="BY402" i="3"/>
  <c r="BZ402" i="3"/>
  <c r="CA402" i="3"/>
  <c r="CB402" i="3"/>
  <c r="CC402" i="3"/>
  <c r="BR403" i="3"/>
  <c r="BS403" i="3"/>
  <c r="BT403" i="3"/>
  <c r="BU403" i="3"/>
  <c r="BV403" i="3"/>
  <c r="BW403" i="3"/>
  <c r="BX403" i="3"/>
  <c r="BY403" i="3"/>
  <c r="BZ403" i="3"/>
  <c r="CA403" i="3"/>
  <c r="CB403" i="3"/>
  <c r="CC403" i="3"/>
  <c r="BR404" i="3"/>
  <c r="BS404" i="3"/>
  <c r="BT404" i="3"/>
  <c r="BU404" i="3"/>
  <c r="BV404" i="3"/>
  <c r="BW404" i="3"/>
  <c r="BX404" i="3"/>
  <c r="BY404" i="3"/>
  <c r="BZ404" i="3"/>
  <c r="CA404" i="3"/>
  <c r="CB404" i="3"/>
  <c r="CC404" i="3"/>
  <c r="BR405" i="3"/>
  <c r="BS405" i="3"/>
  <c r="BT405" i="3"/>
  <c r="BU405" i="3"/>
  <c r="BV405" i="3"/>
  <c r="BW405" i="3"/>
  <c r="BX405" i="3"/>
  <c r="BY405" i="3"/>
  <c r="BZ405" i="3"/>
  <c r="CA405" i="3"/>
  <c r="CB405" i="3"/>
  <c r="CC405" i="3"/>
  <c r="BR406" i="3"/>
  <c r="BS406" i="3"/>
  <c r="BT406" i="3"/>
  <c r="BU406" i="3"/>
  <c r="BV406" i="3"/>
  <c r="BW406" i="3"/>
  <c r="BX406" i="3"/>
  <c r="BY406" i="3"/>
  <c r="BZ406" i="3"/>
  <c r="CA406" i="3"/>
  <c r="CB406" i="3"/>
  <c r="CC406" i="3"/>
  <c r="BR407" i="3"/>
  <c r="BS407" i="3"/>
  <c r="BT407" i="3"/>
  <c r="BU407" i="3"/>
  <c r="BV407" i="3"/>
  <c r="BW407" i="3"/>
  <c r="BX407" i="3"/>
  <c r="BY407" i="3"/>
  <c r="BZ407" i="3"/>
  <c r="CA407" i="3"/>
  <c r="CB407" i="3"/>
  <c r="CC407" i="3"/>
  <c r="BR408" i="3"/>
  <c r="BS408" i="3"/>
  <c r="BT408" i="3"/>
  <c r="BU408" i="3"/>
  <c r="BV408" i="3"/>
  <c r="BW408" i="3"/>
  <c r="BX408" i="3"/>
  <c r="BY408" i="3"/>
  <c r="BZ408" i="3"/>
  <c r="CA408" i="3"/>
  <c r="CB408" i="3"/>
  <c r="CC408" i="3"/>
  <c r="BR409" i="3"/>
  <c r="BS409" i="3"/>
  <c r="BT409" i="3"/>
  <c r="BU409" i="3"/>
  <c r="BV409" i="3"/>
  <c r="BW409" i="3"/>
  <c r="BX409" i="3"/>
  <c r="BY409" i="3"/>
  <c r="BZ409" i="3"/>
  <c r="CA409" i="3"/>
  <c r="CB409" i="3"/>
  <c r="CC409" i="3"/>
  <c r="BR410" i="3"/>
  <c r="BS410" i="3"/>
  <c r="BT410" i="3"/>
  <c r="BU410" i="3"/>
  <c r="BV410" i="3"/>
  <c r="BW410" i="3"/>
  <c r="BX410" i="3"/>
  <c r="BY410" i="3"/>
  <c r="BZ410" i="3"/>
  <c r="CA410" i="3"/>
  <c r="CB410" i="3"/>
  <c r="CC410" i="3"/>
  <c r="BR774" i="3"/>
  <c r="BS774" i="3"/>
  <c r="BT774" i="3"/>
  <c r="BU774" i="3"/>
  <c r="BV774" i="3"/>
  <c r="BW774" i="3"/>
  <c r="BX774" i="3"/>
  <c r="BY774" i="3"/>
  <c r="BZ774" i="3"/>
  <c r="CA774" i="3"/>
  <c r="CB774" i="3"/>
  <c r="CC774" i="3"/>
  <c r="BR411" i="3"/>
  <c r="BS411" i="3"/>
  <c r="BT411" i="3"/>
  <c r="BU411" i="3"/>
  <c r="BV411" i="3"/>
  <c r="BW411" i="3"/>
  <c r="BX411" i="3"/>
  <c r="BY411" i="3"/>
  <c r="BZ411" i="3"/>
  <c r="CA411" i="3"/>
  <c r="CB411" i="3"/>
  <c r="CC411" i="3"/>
  <c r="BR412" i="3"/>
  <c r="BS412" i="3"/>
  <c r="BT412" i="3"/>
  <c r="BU412" i="3"/>
  <c r="BV412" i="3"/>
  <c r="BW412" i="3"/>
  <c r="BX412" i="3"/>
  <c r="BY412" i="3"/>
  <c r="BZ412" i="3"/>
  <c r="CA412" i="3"/>
  <c r="CB412" i="3"/>
  <c r="CC412" i="3"/>
  <c r="BR413" i="3"/>
  <c r="BS413" i="3"/>
  <c r="BT413" i="3"/>
  <c r="BU413" i="3"/>
  <c r="BV413" i="3"/>
  <c r="BW413" i="3"/>
  <c r="BX413" i="3"/>
  <c r="BY413" i="3"/>
  <c r="BZ413" i="3"/>
  <c r="CA413" i="3"/>
  <c r="CB413" i="3"/>
  <c r="CC413" i="3"/>
  <c r="BR414" i="3"/>
  <c r="BS414" i="3"/>
  <c r="BT414" i="3"/>
  <c r="BU414" i="3"/>
  <c r="BV414" i="3"/>
  <c r="BW414" i="3"/>
  <c r="BX414" i="3"/>
  <c r="BY414" i="3"/>
  <c r="BZ414" i="3"/>
  <c r="CA414" i="3"/>
  <c r="CB414" i="3"/>
  <c r="CC414" i="3"/>
  <c r="BR415" i="3"/>
  <c r="BS415" i="3"/>
  <c r="BT415" i="3"/>
  <c r="BU415" i="3"/>
  <c r="BV415" i="3"/>
  <c r="BW415" i="3"/>
  <c r="BX415" i="3"/>
  <c r="BY415" i="3"/>
  <c r="BZ415" i="3"/>
  <c r="CA415" i="3"/>
  <c r="CB415" i="3"/>
  <c r="CC415" i="3"/>
  <c r="BR416" i="3"/>
  <c r="BS416" i="3"/>
  <c r="BT416" i="3"/>
  <c r="BU416" i="3"/>
  <c r="BV416" i="3"/>
  <c r="BW416" i="3"/>
  <c r="BX416" i="3"/>
  <c r="BY416" i="3"/>
  <c r="BZ416" i="3"/>
  <c r="CA416" i="3"/>
  <c r="CB416" i="3"/>
  <c r="CC416" i="3"/>
  <c r="BR417" i="3"/>
  <c r="BS417" i="3"/>
  <c r="BT417" i="3"/>
  <c r="BU417" i="3"/>
  <c r="BV417" i="3"/>
  <c r="BW417" i="3"/>
  <c r="BX417" i="3"/>
  <c r="BY417" i="3"/>
  <c r="BZ417" i="3"/>
  <c r="CA417" i="3"/>
  <c r="CB417" i="3"/>
  <c r="CC417" i="3"/>
  <c r="BR418" i="3"/>
  <c r="BS418" i="3"/>
  <c r="BT418" i="3"/>
  <c r="BU418" i="3"/>
  <c r="BV418" i="3"/>
  <c r="BW418" i="3"/>
  <c r="BX418" i="3"/>
  <c r="BY418" i="3"/>
  <c r="BZ418" i="3"/>
  <c r="CA418" i="3"/>
  <c r="CB418" i="3"/>
  <c r="CC418" i="3"/>
  <c r="BR419" i="3"/>
  <c r="BS419" i="3"/>
  <c r="BT419" i="3"/>
  <c r="BU419" i="3"/>
  <c r="BV419" i="3"/>
  <c r="BW419" i="3"/>
  <c r="BX419" i="3"/>
  <c r="BY419" i="3"/>
  <c r="BZ419" i="3"/>
  <c r="CA419" i="3"/>
  <c r="CB419" i="3"/>
  <c r="CC419" i="3"/>
  <c r="BR420" i="3"/>
  <c r="BS420" i="3"/>
  <c r="BT420" i="3"/>
  <c r="BU420" i="3"/>
  <c r="BV420" i="3"/>
  <c r="BW420" i="3"/>
  <c r="BX420" i="3"/>
  <c r="BY420" i="3"/>
  <c r="BZ420" i="3"/>
  <c r="CA420" i="3"/>
  <c r="CB420" i="3"/>
  <c r="CC420" i="3"/>
  <c r="BR421" i="3"/>
  <c r="BS421" i="3"/>
  <c r="BT421" i="3"/>
  <c r="BU421" i="3"/>
  <c r="BV421" i="3"/>
  <c r="BW421" i="3"/>
  <c r="BX421" i="3"/>
  <c r="BY421" i="3"/>
  <c r="BZ421" i="3"/>
  <c r="CA421" i="3"/>
  <c r="CB421" i="3"/>
  <c r="CC421" i="3"/>
  <c r="BR422" i="3"/>
  <c r="BS422" i="3"/>
  <c r="BT422" i="3"/>
  <c r="BU422" i="3"/>
  <c r="BV422" i="3"/>
  <c r="BW422" i="3"/>
  <c r="BX422" i="3"/>
  <c r="BY422" i="3"/>
  <c r="BZ422" i="3"/>
  <c r="CA422" i="3"/>
  <c r="CB422" i="3"/>
  <c r="CC422" i="3"/>
  <c r="BR423" i="3"/>
  <c r="BS423" i="3"/>
  <c r="BT423" i="3"/>
  <c r="BU423" i="3"/>
  <c r="BV423" i="3"/>
  <c r="BW423" i="3"/>
  <c r="BX423" i="3"/>
  <c r="BY423" i="3"/>
  <c r="BZ423" i="3"/>
  <c r="CA423" i="3"/>
  <c r="CB423" i="3"/>
  <c r="CC423" i="3"/>
  <c r="BR424" i="3"/>
  <c r="BS424" i="3"/>
  <c r="BT424" i="3"/>
  <c r="BU424" i="3"/>
  <c r="BV424" i="3"/>
  <c r="BW424" i="3"/>
  <c r="BX424" i="3"/>
  <c r="BY424" i="3"/>
  <c r="BZ424" i="3"/>
  <c r="CA424" i="3"/>
  <c r="CB424" i="3"/>
  <c r="CC424" i="3"/>
  <c r="BR425" i="3"/>
  <c r="BS425" i="3"/>
  <c r="BT425" i="3"/>
  <c r="BU425" i="3"/>
  <c r="BV425" i="3"/>
  <c r="BW425" i="3"/>
  <c r="BX425" i="3"/>
  <c r="BY425" i="3"/>
  <c r="BZ425" i="3"/>
  <c r="CA425" i="3"/>
  <c r="CB425" i="3"/>
  <c r="CC425" i="3"/>
  <c r="BR426" i="3"/>
  <c r="BS426" i="3"/>
  <c r="BT426" i="3"/>
  <c r="BU426" i="3"/>
  <c r="BV426" i="3"/>
  <c r="BW426" i="3"/>
  <c r="BX426" i="3"/>
  <c r="BY426" i="3"/>
  <c r="BZ426" i="3"/>
  <c r="CA426" i="3"/>
  <c r="CB426" i="3"/>
  <c r="CC426" i="3"/>
  <c r="BR427" i="3"/>
  <c r="BS427" i="3"/>
  <c r="BT427" i="3"/>
  <c r="BU427" i="3"/>
  <c r="BV427" i="3"/>
  <c r="BW427" i="3"/>
  <c r="BX427" i="3"/>
  <c r="BY427" i="3"/>
  <c r="BZ427" i="3"/>
  <c r="CA427" i="3"/>
  <c r="CB427" i="3"/>
  <c r="CC427" i="3"/>
  <c r="BR428" i="3"/>
  <c r="BS428" i="3"/>
  <c r="BT428" i="3"/>
  <c r="BU428" i="3"/>
  <c r="BV428" i="3"/>
  <c r="BW428" i="3"/>
  <c r="BX428" i="3"/>
  <c r="BY428" i="3"/>
  <c r="BZ428" i="3"/>
  <c r="CA428" i="3"/>
  <c r="CB428" i="3"/>
  <c r="CC428" i="3"/>
  <c r="BR429" i="3"/>
  <c r="BS429" i="3"/>
  <c r="BT429" i="3"/>
  <c r="BU429" i="3"/>
  <c r="BV429" i="3"/>
  <c r="BW429" i="3"/>
  <c r="BX429" i="3"/>
  <c r="BY429" i="3"/>
  <c r="BZ429" i="3"/>
  <c r="CA429" i="3"/>
  <c r="CB429" i="3"/>
  <c r="CC429" i="3"/>
  <c r="BR430" i="3"/>
  <c r="BS430" i="3"/>
  <c r="BT430" i="3"/>
  <c r="BU430" i="3"/>
  <c r="BV430" i="3"/>
  <c r="BW430" i="3"/>
  <c r="BX430" i="3"/>
  <c r="BY430" i="3"/>
  <c r="BZ430" i="3"/>
  <c r="CA430" i="3"/>
  <c r="CB430" i="3"/>
  <c r="CC430" i="3"/>
  <c r="BR431" i="3"/>
  <c r="BS431" i="3"/>
  <c r="BT431" i="3"/>
  <c r="BU431" i="3"/>
  <c r="BV431" i="3"/>
  <c r="BW431" i="3"/>
  <c r="BX431" i="3"/>
  <c r="BY431" i="3"/>
  <c r="BZ431" i="3"/>
  <c r="CA431" i="3"/>
  <c r="CB431" i="3"/>
  <c r="CC431" i="3"/>
  <c r="BR432" i="3"/>
  <c r="BS432" i="3"/>
  <c r="BT432" i="3"/>
  <c r="BU432" i="3"/>
  <c r="BV432" i="3"/>
  <c r="BW432" i="3"/>
  <c r="BX432" i="3"/>
  <c r="BY432" i="3"/>
  <c r="BZ432" i="3"/>
  <c r="CA432" i="3"/>
  <c r="CB432" i="3"/>
  <c r="CC432" i="3"/>
  <c r="BR433" i="3"/>
  <c r="BS433" i="3"/>
  <c r="BT433" i="3"/>
  <c r="BU433" i="3"/>
  <c r="BV433" i="3"/>
  <c r="BW433" i="3"/>
  <c r="BX433" i="3"/>
  <c r="BY433" i="3"/>
  <c r="BZ433" i="3"/>
  <c r="CA433" i="3"/>
  <c r="CB433" i="3"/>
  <c r="CC433" i="3"/>
  <c r="BR434" i="3"/>
  <c r="BS434" i="3"/>
  <c r="BT434" i="3"/>
  <c r="BU434" i="3"/>
  <c r="BV434" i="3"/>
  <c r="BW434" i="3"/>
  <c r="BX434" i="3"/>
  <c r="BY434" i="3"/>
  <c r="BZ434" i="3"/>
  <c r="CA434" i="3"/>
  <c r="CB434" i="3"/>
  <c r="CC434" i="3"/>
  <c r="BR435" i="3"/>
  <c r="BS435" i="3"/>
  <c r="BT435" i="3"/>
  <c r="BU435" i="3"/>
  <c r="BV435" i="3"/>
  <c r="BW435" i="3"/>
  <c r="BX435" i="3"/>
  <c r="BY435" i="3"/>
  <c r="BZ435" i="3"/>
  <c r="CA435" i="3"/>
  <c r="CB435" i="3"/>
  <c r="CC435" i="3"/>
  <c r="BR436" i="3"/>
  <c r="BS436" i="3"/>
  <c r="BT436" i="3"/>
  <c r="BU436" i="3"/>
  <c r="BV436" i="3"/>
  <c r="BW436" i="3"/>
  <c r="BX436" i="3"/>
  <c r="BY436" i="3"/>
  <c r="BZ436" i="3"/>
  <c r="CA436" i="3"/>
  <c r="CB436" i="3"/>
  <c r="CC436" i="3"/>
  <c r="BR437" i="3"/>
  <c r="BS437" i="3"/>
  <c r="BT437" i="3"/>
  <c r="BU437" i="3"/>
  <c r="BV437" i="3"/>
  <c r="BW437" i="3"/>
  <c r="BX437" i="3"/>
  <c r="BY437" i="3"/>
  <c r="BZ437" i="3"/>
  <c r="CA437" i="3"/>
  <c r="CB437" i="3"/>
  <c r="CC437" i="3"/>
  <c r="BR438" i="3"/>
  <c r="BS438" i="3"/>
  <c r="BT438" i="3"/>
  <c r="BU438" i="3"/>
  <c r="BV438" i="3"/>
  <c r="BW438" i="3"/>
  <c r="BX438" i="3"/>
  <c r="BY438" i="3"/>
  <c r="BZ438" i="3"/>
  <c r="CA438" i="3"/>
  <c r="CB438" i="3"/>
  <c r="CC438" i="3"/>
  <c r="BR439" i="3"/>
  <c r="BS439" i="3"/>
  <c r="BT439" i="3"/>
  <c r="BU439" i="3"/>
  <c r="BV439" i="3"/>
  <c r="BW439" i="3"/>
  <c r="BX439" i="3"/>
  <c r="BY439" i="3"/>
  <c r="BZ439" i="3"/>
  <c r="CA439" i="3"/>
  <c r="CB439" i="3"/>
  <c r="CC439" i="3"/>
  <c r="BR440" i="3"/>
  <c r="BS440" i="3"/>
  <c r="BT440" i="3"/>
  <c r="BU440" i="3"/>
  <c r="BV440" i="3"/>
  <c r="BW440" i="3"/>
  <c r="BX440" i="3"/>
  <c r="BY440" i="3"/>
  <c r="BZ440" i="3"/>
  <c r="CA440" i="3"/>
  <c r="CB440" i="3"/>
  <c r="CC440" i="3"/>
  <c r="BR441" i="3"/>
  <c r="BS441" i="3"/>
  <c r="BT441" i="3"/>
  <c r="BU441" i="3"/>
  <c r="BV441" i="3"/>
  <c r="BW441" i="3"/>
  <c r="BX441" i="3"/>
  <c r="BY441" i="3"/>
  <c r="BZ441" i="3"/>
  <c r="CA441" i="3"/>
  <c r="CB441" i="3"/>
  <c r="CC441" i="3"/>
  <c r="BR442" i="3"/>
  <c r="BS442" i="3"/>
  <c r="BT442" i="3"/>
  <c r="BU442" i="3"/>
  <c r="BV442" i="3"/>
  <c r="BW442" i="3"/>
  <c r="BX442" i="3"/>
  <c r="BY442" i="3"/>
  <c r="BZ442" i="3"/>
  <c r="CA442" i="3"/>
  <c r="CB442" i="3"/>
  <c r="CC442" i="3"/>
  <c r="BR443" i="3"/>
  <c r="BS443" i="3"/>
  <c r="BT443" i="3"/>
  <c r="BU443" i="3"/>
  <c r="BV443" i="3"/>
  <c r="BW443" i="3"/>
  <c r="BX443" i="3"/>
  <c r="BY443" i="3"/>
  <c r="BZ443" i="3"/>
  <c r="CA443" i="3"/>
  <c r="CB443" i="3"/>
  <c r="CC443" i="3"/>
  <c r="BR444" i="3"/>
  <c r="BS444" i="3"/>
  <c r="BT444" i="3"/>
  <c r="BU444" i="3"/>
  <c r="BV444" i="3"/>
  <c r="BW444" i="3"/>
  <c r="BX444" i="3"/>
  <c r="BY444" i="3"/>
  <c r="BZ444" i="3"/>
  <c r="CA444" i="3"/>
  <c r="CB444" i="3"/>
  <c r="CC444" i="3"/>
  <c r="BR445" i="3"/>
  <c r="BS445" i="3"/>
  <c r="BT445" i="3"/>
  <c r="BU445" i="3"/>
  <c r="BV445" i="3"/>
  <c r="BW445" i="3"/>
  <c r="BX445" i="3"/>
  <c r="BY445" i="3"/>
  <c r="BZ445" i="3"/>
  <c r="CA445" i="3"/>
  <c r="CB445" i="3"/>
  <c r="CC445" i="3"/>
  <c r="BR446" i="3"/>
  <c r="BS446" i="3"/>
  <c r="BT446" i="3"/>
  <c r="BU446" i="3"/>
  <c r="BV446" i="3"/>
  <c r="BW446" i="3"/>
  <c r="BX446" i="3"/>
  <c r="BY446" i="3"/>
  <c r="BZ446" i="3"/>
  <c r="CA446" i="3"/>
  <c r="CB446" i="3"/>
  <c r="CC446" i="3"/>
  <c r="BR447" i="3"/>
  <c r="BS447" i="3"/>
  <c r="BT447" i="3"/>
  <c r="BU447" i="3"/>
  <c r="BV447" i="3"/>
  <c r="BW447" i="3"/>
  <c r="BX447" i="3"/>
  <c r="BY447" i="3"/>
  <c r="BZ447" i="3"/>
  <c r="CA447" i="3"/>
  <c r="CB447" i="3"/>
  <c r="CC447" i="3"/>
  <c r="BR448" i="3"/>
  <c r="BS448" i="3"/>
  <c r="BT448" i="3"/>
  <c r="BU448" i="3"/>
  <c r="BV448" i="3"/>
  <c r="BW448" i="3"/>
  <c r="BX448" i="3"/>
  <c r="BY448" i="3"/>
  <c r="BZ448" i="3"/>
  <c r="CA448" i="3"/>
  <c r="CB448" i="3"/>
  <c r="CC448" i="3"/>
  <c r="BR449" i="3"/>
  <c r="BS449" i="3"/>
  <c r="BT449" i="3"/>
  <c r="BU449" i="3"/>
  <c r="BV449" i="3"/>
  <c r="BW449" i="3"/>
  <c r="BX449" i="3"/>
  <c r="BY449" i="3"/>
  <c r="BZ449" i="3"/>
  <c r="CA449" i="3"/>
  <c r="CB449" i="3"/>
  <c r="CC449" i="3"/>
  <c r="BR450" i="3"/>
  <c r="BS450" i="3"/>
  <c r="BT450" i="3"/>
  <c r="BU450" i="3"/>
  <c r="BV450" i="3"/>
  <c r="BW450" i="3"/>
  <c r="BX450" i="3"/>
  <c r="BY450" i="3"/>
  <c r="BZ450" i="3"/>
  <c r="CA450" i="3"/>
  <c r="CB450" i="3"/>
  <c r="CC450" i="3"/>
  <c r="BR827" i="3"/>
  <c r="BS827" i="3"/>
  <c r="BT827" i="3"/>
  <c r="BU827" i="3"/>
  <c r="BV827" i="3"/>
  <c r="BW827" i="3"/>
  <c r="BX827" i="3"/>
  <c r="BY827" i="3"/>
  <c r="BZ827" i="3"/>
  <c r="CA827" i="3"/>
  <c r="CB827" i="3"/>
  <c r="CC827" i="3"/>
  <c r="BR451" i="3"/>
  <c r="BS451" i="3"/>
  <c r="BT451" i="3"/>
  <c r="BU451" i="3"/>
  <c r="BV451" i="3"/>
  <c r="BW451" i="3"/>
  <c r="BX451" i="3"/>
  <c r="BY451" i="3"/>
  <c r="BZ451" i="3"/>
  <c r="CA451" i="3"/>
  <c r="CB451" i="3"/>
  <c r="CC451" i="3"/>
  <c r="BR452" i="3"/>
  <c r="BS452" i="3"/>
  <c r="BT452" i="3"/>
  <c r="BU452" i="3"/>
  <c r="BV452" i="3"/>
  <c r="BW452" i="3"/>
  <c r="BX452" i="3"/>
  <c r="BY452" i="3"/>
  <c r="BZ452" i="3"/>
  <c r="CA452" i="3"/>
  <c r="CB452" i="3"/>
  <c r="CC452" i="3"/>
  <c r="BR453" i="3"/>
  <c r="BS453" i="3"/>
  <c r="BT453" i="3"/>
  <c r="BU453" i="3"/>
  <c r="BV453" i="3"/>
  <c r="BW453" i="3"/>
  <c r="BX453" i="3"/>
  <c r="BY453" i="3"/>
  <c r="BZ453" i="3"/>
  <c r="CA453" i="3"/>
  <c r="CB453" i="3"/>
  <c r="CC453" i="3"/>
  <c r="BR454" i="3"/>
  <c r="BS454" i="3"/>
  <c r="BT454" i="3"/>
  <c r="BU454" i="3"/>
  <c r="BV454" i="3"/>
  <c r="BW454" i="3"/>
  <c r="BX454" i="3"/>
  <c r="BY454" i="3"/>
  <c r="BZ454" i="3"/>
  <c r="CA454" i="3"/>
  <c r="CB454" i="3"/>
  <c r="CC454" i="3"/>
  <c r="BR455" i="3"/>
  <c r="BS455" i="3"/>
  <c r="BT455" i="3"/>
  <c r="BU455" i="3"/>
  <c r="BV455" i="3"/>
  <c r="BW455" i="3"/>
  <c r="BX455" i="3"/>
  <c r="BY455" i="3"/>
  <c r="BZ455" i="3"/>
  <c r="CA455" i="3"/>
  <c r="CB455" i="3"/>
  <c r="CC455" i="3"/>
  <c r="BR456" i="3"/>
  <c r="BS456" i="3"/>
  <c r="BT456" i="3"/>
  <c r="BU456" i="3"/>
  <c r="BV456" i="3"/>
  <c r="BW456" i="3"/>
  <c r="BX456" i="3"/>
  <c r="BY456" i="3"/>
  <c r="BZ456" i="3"/>
  <c r="CA456" i="3"/>
  <c r="CB456" i="3"/>
  <c r="CC456" i="3"/>
  <c r="BR457" i="3"/>
  <c r="BS457" i="3"/>
  <c r="BT457" i="3"/>
  <c r="BU457" i="3"/>
  <c r="BV457" i="3"/>
  <c r="BW457" i="3"/>
  <c r="BX457" i="3"/>
  <c r="BY457" i="3"/>
  <c r="BZ457" i="3"/>
  <c r="CA457" i="3"/>
  <c r="CB457" i="3"/>
  <c r="CC457" i="3"/>
  <c r="BR458" i="3"/>
  <c r="BS458" i="3"/>
  <c r="BT458" i="3"/>
  <c r="BU458" i="3"/>
  <c r="BV458" i="3"/>
  <c r="BW458" i="3"/>
  <c r="BX458" i="3"/>
  <c r="BY458" i="3"/>
  <c r="BZ458" i="3"/>
  <c r="CA458" i="3"/>
  <c r="CB458" i="3"/>
  <c r="CC458" i="3"/>
  <c r="BR459" i="3"/>
  <c r="BS459" i="3"/>
  <c r="BT459" i="3"/>
  <c r="BU459" i="3"/>
  <c r="BV459" i="3"/>
  <c r="BW459" i="3"/>
  <c r="BX459" i="3"/>
  <c r="BY459" i="3"/>
  <c r="BZ459" i="3"/>
  <c r="CA459" i="3"/>
  <c r="CB459" i="3"/>
  <c r="CC459" i="3"/>
  <c r="BR460" i="3"/>
  <c r="BS460" i="3"/>
  <c r="BT460" i="3"/>
  <c r="BU460" i="3"/>
  <c r="BV460" i="3"/>
  <c r="BW460" i="3"/>
  <c r="BX460" i="3"/>
  <c r="BY460" i="3"/>
  <c r="BZ460" i="3"/>
  <c r="CA460" i="3"/>
  <c r="CB460" i="3"/>
  <c r="CC460" i="3"/>
  <c r="BR461" i="3"/>
  <c r="BS461" i="3"/>
  <c r="BT461" i="3"/>
  <c r="BU461" i="3"/>
  <c r="BV461" i="3"/>
  <c r="BW461" i="3"/>
  <c r="BX461" i="3"/>
  <c r="BY461" i="3"/>
  <c r="BZ461" i="3"/>
  <c r="CA461" i="3"/>
  <c r="CB461" i="3"/>
  <c r="CC461" i="3"/>
  <c r="BR462" i="3"/>
  <c r="BS462" i="3"/>
  <c r="BT462" i="3"/>
  <c r="BU462" i="3"/>
  <c r="BV462" i="3"/>
  <c r="BW462" i="3"/>
  <c r="BX462" i="3"/>
  <c r="BY462" i="3"/>
  <c r="BZ462" i="3"/>
  <c r="CA462" i="3"/>
  <c r="CB462" i="3"/>
  <c r="CC462" i="3"/>
  <c r="BR463" i="3"/>
  <c r="BS463" i="3"/>
  <c r="BT463" i="3"/>
  <c r="BU463" i="3"/>
  <c r="BV463" i="3"/>
  <c r="BW463" i="3"/>
  <c r="BX463" i="3"/>
  <c r="BY463" i="3"/>
  <c r="BZ463" i="3"/>
  <c r="CA463" i="3"/>
  <c r="CB463" i="3"/>
  <c r="CC463" i="3"/>
  <c r="BR464" i="3"/>
  <c r="BS464" i="3"/>
  <c r="BT464" i="3"/>
  <c r="BU464" i="3"/>
  <c r="BV464" i="3"/>
  <c r="BW464" i="3"/>
  <c r="BX464" i="3"/>
  <c r="BY464" i="3"/>
  <c r="BZ464" i="3"/>
  <c r="CA464" i="3"/>
  <c r="CB464" i="3"/>
  <c r="CC464" i="3"/>
  <c r="BR831" i="3"/>
  <c r="BS831" i="3"/>
  <c r="BT831" i="3"/>
  <c r="BU831" i="3"/>
  <c r="BV831" i="3"/>
  <c r="BW831" i="3"/>
  <c r="BX831" i="3"/>
  <c r="BY831" i="3"/>
  <c r="BZ831" i="3"/>
  <c r="CA831" i="3"/>
  <c r="CB831" i="3"/>
  <c r="CC831" i="3"/>
  <c r="BR465" i="3"/>
  <c r="BS465" i="3"/>
  <c r="BT465" i="3"/>
  <c r="BU465" i="3"/>
  <c r="BV465" i="3"/>
  <c r="BW465" i="3"/>
  <c r="BX465" i="3"/>
  <c r="BY465" i="3"/>
  <c r="BZ465" i="3"/>
  <c r="CA465" i="3"/>
  <c r="CB465" i="3"/>
  <c r="CC465" i="3"/>
  <c r="BR466" i="3"/>
  <c r="BS466" i="3"/>
  <c r="BT466" i="3"/>
  <c r="BU466" i="3"/>
  <c r="BV466" i="3"/>
  <c r="BW466" i="3"/>
  <c r="BX466" i="3"/>
  <c r="BY466" i="3"/>
  <c r="BZ466" i="3"/>
  <c r="CA466" i="3"/>
  <c r="CB466" i="3"/>
  <c r="CC466" i="3"/>
  <c r="BR467" i="3"/>
  <c r="BS467" i="3"/>
  <c r="BT467" i="3"/>
  <c r="BU467" i="3"/>
  <c r="BV467" i="3"/>
  <c r="BW467" i="3"/>
  <c r="BX467" i="3"/>
  <c r="BY467" i="3"/>
  <c r="BZ467" i="3"/>
  <c r="CA467" i="3"/>
  <c r="CB467" i="3"/>
  <c r="CC467" i="3"/>
  <c r="BR468" i="3"/>
  <c r="BS468" i="3"/>
  <c r="BT468" i="3"/>
  <c r="BU468" i="3"/>
  <c r="BV468" i="3"/>
  <c r="BW468" i="3"/>
  <c r="BX468" i="3"/>
  <c r="BY468" i="3"/>
  <c r="BZ468" i="3"/>
  <c r="CA468" i="3"/>
  <c r="CB468" i="3"/>
  <c r="CC468" i="3"/>
  <c r="BR469" i="3"/>
  <c r="BS469" i="3"/>
  <c r="BT469" i="3"/>
  <c r="BU469" i="3"/>
  <c r="BV469" i="3"/>
  <c r="BW469" i="3"/>
  <c r="BX469" i="3"/>
  <c r="BY469" i="3"/>
  <c r="BZ469" i="3"/>
  <c r="CA469" i="3"/>
  <c r="CB469" i="3"/>
  <c r="CC469" i="3"/>
  <c r="BR470" i="3"/>
  <c r="BS470" i="3"/>
  <c r="BT470" i="3"/>
  <c r="BU470" i="3"/>
  <c r="BV470" i="3"/>
  <c r="BW470" i="3"/>
  <c r="BX470" i="3"/>
  <c r="BY470" i="3"/>
  <c r="BZ470" i="3"/>
  <c r="CA470" i="3"/>
  <c r="CB470" i="3"/>
  <c r="CC470" i="3"/>
  <c r="BR471" i="3"/>
  <c r="BS471" i="3"/>
  <c r="BT471" i="3"/>
  <c r="BU471" i="3"/>
  <c r="BV471" i="3"/>
  <c r="BW471" i="3"/>
  <c r="BX471" i="3"/>
  <c r="BY471" i="3"/>
  <c r="BZ471" i="3"/>
  <c r="CA471" i="3"/>
  <c r="CB471" i="3"/>
  <c r="CC471" i="3"/>
  <c r="BR472" i="3"/>
  <c r="BS472" i="3"/>
  <c r="BT472" i="3"/>
  <c r="BU472" i="3"/>
  <c r="BV472" i="3"/>
  <c r="BW472" i="3"/>
  <c r="BX472" i="3"/>
  <c r="BY472" i="3"/>
  <c r="BZ472" i="3"/>
  <c r="CA472" i="3"/>
  <c r="CB472" i="3"/>
  <c r="CC472" i="3"/>
  <c r="BR473" i="3"/>
  <c r="BS473" i="3"/>
  <c r="BT473" i="3"/>
  <c r="BU473" i="3"/>
  <c r="BV473" i="3"/>
  <c r="BW473" i="3"/>
  <c r="BX473" i="3"/>
  <c r="BY473" i="3"/>
  <c r="BZ473" i="3"/>
  <c r="CA473" i="3"/>
  <c r="CB473" i="3"/>
  <c r="CC473" i="3"/>
  <c r="BR474" i="3"/>
  <c r="BS474" i="3"/>
  <c r="BT474" i="3"/>
  <c r="BU474" i="3"/>
  <c r="BV474" i="3"/>
  <c r="BW474" i="3"/>
  <c r="BX474" i="3"/>
  <c r="BY474" i="3"/>
  <c r="BZ474" i="3"/>
  <c r="CA474" i="3"/>
  <c r="CB474" i="3"/>
  <c r="CC474" i="3"/>
  <c r="BR475" i="3"/>
  <c r="BS475" i="3"/>
  <c r="BT475" i="3"/>
  <c r="BU475" i="3"/>
  <c r="BV475" i="3"/>
  <c r="BW475" i="3"/>
  <c r="BX475" i="3"/>
  <c r="BY475" i="3"/>
  <c r="BZ475" i="3"/>
  <c r="CA475" i="3"/>
  <c r="CB475" i="3"/>
  <c r="CC475" i="3"/>
  <c r="BR476" i="3"/>
  <c r="BS476" i="3"/>
  <c r="BT476" i="3"/>
  <c r="BU476" i="3"/>
  <c r="BV476" i="3"/>
  <c r="BW476" i="3"/>
  <c r="BX476" i="3"/>
  <c r="BY476" i="3"/>
  <c r="BZ476" i="3"/>
  <c r="CA476" i="3"/>
  <c r="CB476" i="3"/>
  <c r="CC476" i="3"/>
  <c r="BR477" i="3"/>
  <c r="BS477" i="3"/>
  <c r="BT477" i="3"/>
  <c r="BU477" i="3"/>
  <c r="BV477" i="3"/>
  <c r="BW477" i="3"/>
  <c r="BX477" i="3"/>
  <c r="BY477" i="3"/>
  <c r="BZ477" i="3"/>
  <c r="CA477" i="3"/>
  <c r="CB477" i="3"/>
  <c r="CC477" i="3"/>
  <c r="BR478" i="3"/>
  <c r="BS478" i="3"/>
  <c r="BT478" i="3"/>
  <c r="BU478" i="3"/>
  <c r="BV478" i="3"/>
  <c r="BW478" i="3"/>
  <c r="BX478" i="3"/>
  <c r="BY478" i="3"/>
  <c r="BZ478" i="3"/>
  <c r="CA478" i="3"/>
  <c r="CB478" i="3"/>
  <c r="CC478" i="3"/>
  <c r="BR479" i="3"/>
  <c r="BS479" i="3"/>
  <c r="BT479" i="3"/>
  <c r="BU479" i="3"/>
  <c r="BV479" i="3"/>
  <c r="BW479" i="3"/>
  <c r="BX479" i="3"/>
  <c r="BY479" i="3"/>
  <c r="BZ479" i="3"/>
  <c r="CA479" i="3"/>
  <c r="CB479" i="3"/>
  <c r="CC479" i="3"/>
  <c r="BR480" i="3"/>
  <c r="BS480" i="3"/>
  <c r="BT480" i="3"/>
  <c r="BU480" i="3"/>
  <c r="BV480" i="3"/>
  <c r="BW480" i="3"/>
  <c r="BX480" i="3"/>
  <c r="BY480" i="3"/>
  <c r="BZ480" i="3"/>
  <c r="CA480" i="3"/>
  <c r="CB480" i="3"/>
  <c r="CC480" i="3"/>
  <c r="BR481" i="3"/>
  <c r="BS481" i="3"/>
  <c r="BT481" i="3"/>
  <c r="BU481" i="3"/>
  <c r="BV481" i="3"/>
  <c r="BW481" i="3"/>
  <c r="BX481" i="3"/>
  <c r="BY481" i="3"/>
  <c r="BZ481" i="3"/>
  <c r="CA481" i="3"/>
  <c r="CB481" i="3"/>
  <c r="CC481" i="3"/>
  <c r="BR482" i="3"/>
  <c r="BS482" i="3"/>
  <c r="BT482" i="3"/>
  <c r="BU482" i="3"/>
  <c r="BV482" i="3"/>
  <c r="BW482" i="3"/>
  <c r="BX482" i="3"/>
  <c r="BY482" i="3"/>
  <c r="BZ482" i="3"/>
  <c r="CA482" i="3"/>
  <c r="CB482" i="3"/>
  <c r="CC482" i="3"/>
  <c r="BR483" i="3"/>
  <c r="BS483" i="3"/>
  <c r="BT483" i="3"/>
  <c r="BU483" i="3"/>
  <c r="BV483" i="3"/>
  <c r="BW483" i="3"/>
  <c r="BX483" i="3"/>
  <c r="BY483" i="3"/>
  <c r="BZ483" i="3"/>
  <c r="CA483" i="3"/>
  <c r="CB483" i="3"/>
  <c r="CC483" i="3"/>
  <c r="BR484" i="3"/>
  <c r="BS484" i="3"/>
  <c r="BT484" i="3"/>
  <c r="BU484" i="3"/>
  <c r="BV484" i="3"/>
  <c r="BW484" i="3"/>
  <c r="BX484" i="3"/>
  <c r="BY484" i="3"/>
  <c r="BZ484" i="3"/>
  <c r="CA484" i="3"/>
  <c r="CB484" i="3"/>
  <c r="CC484" i="3"/>
  <c r="BR485" i="3"/>
  <c r="BS485" i="3"/>
  <c r="BT485" i="3"/>
  <c r="BU485" i="3"/>
  <c r="BV485" i="3"/>
  <c r="BW485" i="3"/>
  <c r="BX485" i="3"/>
  <c r="BY485" i="3"/>
  <c r="BZ485" i="3"/>
  <c r="CA485" i="3"/>
  <c r="CB485" i="3"/>
  <c r="CC485" i="3"/>
  <c r="BR486" i="3"/>
  <c r="BS486" i="3"/>
  <c r="BT486" i="3"/>
  <c r="BU486" i="3"/>
  <c r="BV486" i="3"/>
  <c r="BW486" i="3"/>
  <c r="BX486" i="3"/>
  <c r="BY486" i="3"/>
  <c r="BZ486" i="3"/>
  <c r="CA486" i="3"/>
  <c r="CB486" i="3"/>
  <c r="CC486" i="3"/>
  <c r="BR487" i="3"/>
  <c r="BS487" i="3"/>
  <c r="BT487" i="3"/>
  <c r="BU487" i="3"/>
  <c r="BV487" i="3"/>
  <c r="BW487" i="3"/>
  <c r="BX487" i="3"/>
  <c r="BY487" i="3"/>
  <c r="BZ487" i="3"/>
  <c r="CA487" i="3"/>
  <c r="CB487" i="3"/>
  <c r="CC487" i="3"/>
  <c r="BR488" i="3"/>
  <c r="BS488" i="3"/>
  <c r="BT488" i="3"/>
  <c r="BU488" i="3"/>
  <c r="BV488" i="3"/>
  <c r="BW488" i="3"/>
  <c r="BX488" i="3"/>
  <c r="BY488" i="3"/>
  <c r="BZ488" i="3"/>
  <c r="CA488" i="3"/>
  <c r="CB488" i="3"/>
  <c r="CC488" i="3"/>
  <c r="BR489" i="3"/>
  <c r="BS489" i="3"/>
  <c r="BT489" i="3"/>
  <c r="BU489" i="3"/>
  <c r="BV489" i="3"/>
  <c r="BW489" i="3"/>
  <c r="BX489" i="3"/>
  <c r="BY489" i="3"/>
  <c r="BZ489" i="3"/>
  <c r="CA489" i="3"/>
  <c r="CB489" i="3"/>
  <c r="CC489" i="3"/>
  <c r="BR490" i="3"/>
  <c r="BS490" i="3"/>
  <c r="BT490" i="3"/>
  <c r="BU490" i="3"/>
  <c r="BV490" i="3"/>
  <c r="BW490" i="3"/>
  <c r="BX490" i="3"/>
  <c r="BY490" i="3"/>
  <c r="BZ490" i="3"/>
  <c r="CA490" i="3"/>
  <c r="CB490" i="3"/>
  <c r="CC490" i="3"/>
  <c r="BR491" i="3"/>
  <c r="BS491" i="3"/>
  <c r="BT491" i="3"/>
  <c r="BU491" i="3"/>
  <c r="BV491" i="3"/>
  <c r="BW491" i="3"/>
  <c r="BX491" i="3"/>
  <c r="BY491" i="3"/>
  <c r="BZ491" i="3"/>
  <c r="CA491" i="3"/>
  <c r="CB491" i="3"/>
  <c r="CC491" i="3"/>
  <c r="BR492" i="3"/>
  <c r="BS492" i="3"/>
  <c r="BT492" i="3"/>
  <c r="BU492" i="3"/>
  <c r="BV492" i="3"/>
  <c r="BW492" i="3"/>
  <c r="BX492" i="3"/>
  <c r="BY492" i="3"/>
  <c r="BZ492" i="3"/>
  <c r="CA492" i="3"/>
  <c r="CB492" i="3"/>
  <c r="CC492" i="3"/>
  <c r="BR493" i="3"/>
  <c r="BS493" i="3"/>
  <c r="BT493" i="3"/>
  <c r="BU493" i="3"/>
  <c r="BV493" i="3"/>
  <c r="BW493" i="3"/>
  <c r="BX493" i="3"/>
  <c r="BY493" i="3"/>
  <c r="BZ493" i="3"/>
  <c r="CA493" i="3"/>
  <c r="CB493" i="3"/>
  <c r="CC493" i="3"/>
  <c r="BR805" i="3"/>
  <c r="BS805" i="3"/>
  <c r="BT805" i="3"/>
  <c r="BU805" i="3"/>
  <c r="BV805" i="3"/>
  <c r="BW805" i="3"/>
  <c r="BX805" i="3"/>
  <c r="BY805" i="3"/>
  <c r="BZ805" i="3"/>
  <c r="CA805" i="3"/>
  <c r="CB805" i="3"/>
  <c r="CC805" i="3"/>
  <c r="BR494" i="3"/>
  <c r="BS494" i="3"/>
  <c r="BT494" i="3"/>
  <c r="BU494" i="3"/>
  <c r="BV494" i="3"/>
  <c r="BW494" i="3"/>
  <c r="BX494" i="3"/>
  <c r="BY494" i="3"/>
  <c r="BZ494" i="3"/>
  <c r="CA494" i="3"/>
  <c r="CB494" i="3"/>
  <c r="CC494" i="3"/>
  <c r="BR495" i="3"/>
  <c r="BS495" i="3"/>
  <c r="BT495" i="3"/>
  <c r="BU495" i="3"/>
  <c r="BV495" i="3"/>
  <c r="BW495" i="3"/>
  <c r="BX495" i="3"/>
  <c r="BY495" i="3"/>
  <c r="BZ495" i="3"/>
  <c r="CA495" i="3"/>
  <c r="CB495" i="3"/>
  <c r="CC495" i="3"/>
  <c r="BR496" i="3"/>
  <c r="BS496" i="3"/>
  <c r="BT496" i="3"/>
  <c r="BU496" i="3"/>
  <c r="BV496" i="3"/>
  <c r="BW496" i="3"/>
  <c r="BX496" i="3"/>
  <c r="BY496" i="3"/>
  <c r="BZ496" i="3"/>
  <c r="CA496" i="3"/>
  <c r="CB496" i="3"/>
  <c r="CC496" i="3"/>
  <c r="BR497" i="3"/>
  <c r="BS497" i="3"/>
  <c r="BT497" i="3"/>
  <c r="BU497" i="3"/>
  <c r="BV497" i="3"/>
  <c r="BW497" i="3"/>
  <c r="BX497" i="3"/>
  <c r="BY497" i="3"/>
  <c r="BZ497" i="3"/>
  <c r="CA497" i="3"/>
  <c r="CB497" i="3"/>
  <c r="CC497" i="3"/>
  <c r="BR498" i="3"/>
  <c r="BS498" i="3"/>
  <c r="BT498" i="3"/>
  <c r="BU498" i="3"/>
  <c r="BV498" i="3"/>
  <c r="BW498" i="3"/>
  <c r="BX498" i="3"/>
  <c r="BY498" i="3"/>
  <c r="BZ498" i="3"/>
  <c r="CA498" i="3"/>
  <c r="CB498" i="3"/>
  <c r="CC498" i="3"/>
  <c r="BR499" i="3"/>
  <c r="BS499" i="3"/>
  <c r="BT499" i="3"/>
  <c r="BU499" i="3"/>
  <c r="BV499" i="3"/>
  <c r="BW499" i="3"/>
  <c r="BX499" i="3"/>
  <c r="BY499" i="3"/>
  <c r="BZ499" i="3"/>
  <c r="CA499" i="3"/>
  <c r="CB499" i="3"/>
  <c r="CC499" i="3"/>
  <c r="BR500" i="3"/>
  <c r="BS500" i="3"/>
  <c r="BT500" i="3"/>
  <c r="BU500" i="3"/>
  <c r="BV500" i="3"/>
  <c r="BW500" i="3"/>
  <c r="BX500" i="3"/>
  <c r="BY500" i="3"/>
  <c r="BZ500" i="3"/>
  <c r="CA500" i="3"/>
  <c r="CB500" i="3"/>
  <c r="CC500" i="3"/>
  <c r="BR501" i="3"/>
  <c r="BS501" i="3"/>
  <c r="BT501" i="3"/>
  <c r="BU501" i="3"/>
  <c r="BV501" i="3"/>
  <c r="BW501" i="3"/>
  <c r="BX501" i="3"/>
  <c r="BY501" i="3"/>
  <c r="BZ501" i="3"/>
  <c r="CA501" i="3"/>
  <c r="CB501" i="3"/>
  <c r="CC501" i="3"/>
  <c r="BR502" i="3"/>
  <c r="BS502" i="3"/>
  <c r="BT502" i="3"/>
  <c r="BU502" i="3"/>
  <c r="BV502" i="3"/>
  <c r="BW502" i="3"/>
  <c r="BX502" i="3"/>
  <c r="BY502" i="3"/>
  <c r="BZ502" i="3"/>
  <c r="CA502" i="3"/>
  <c r="CB502" i="3"/>
  <c r="CC502" i="3"/>
  <c r="BR503" i="3"/>
  <c r="BS503" i="3"/>
  <c r="BT503" i="3"/>
  <c r="BU503" i="3"/>
  <c r="BV503" i="3"/>
  <c r="BW503" i="3"/>
  <c r="BX503" i="3"/>
  <c r="BY503" i="3"/>
  <c r="BZ503" i="3"/>
  <c r="CA503" i="3"/>
  <c r="CB503" i="3"/>
  <c r="CC503" i="3"/>
  <c r="BR504" i="3"/>
  <c r="BS504" i="3"/>
  <c r="BT504" i="3"/>
  <c r="BU504" i="3"/>
  <c r="BV504" i="3"/>
  <c r="BW504" i="3"/>
  <c r="BX504" i="3"/>
  <c r="BY504" i="3"/>
  <c r="BZ504" i="3"/>
  <c r="CA504" i="3"/>
  <c r="CB504" i="3"/>
  <c r="CC504" i="3"/>
  <c r="BR505" i="3"/>
  <c r="BS505" i="3"/>
  <c r="BT505" i="3"/>
  <c r="BU505" i="3"/>
  <c r="BV505" i="3"/>
  <c r="BW505" i="3"/>
  <c r="BX505" i="3"/>
  <c r="BY505" i="3"/>
  <c r="BZ505" i="3"/>
  <c r="CA505" i="3"/>
  <c r="CB505" i="3"/>
  <c r="CC505" i="3"/>
  <c r="BR506" i="3"/>
  <c r="BS506" i="3"/>
  <c r="BT506" i="3"/>
  <c r="BU506" i="3"/>
  <c r="BV506" i="3"/>
  <c r="BW506" i="3"/>
  <c r="BX506" i="3"/>
  <c r="BY506" i="3"/>
  <c r="BZ506" i="3"/>
  <c r="CA506" i="3"/>
  <c r="CB506" i="3"/>
  <c r="CC506" i="3"/>
  <c r="BR507" i="3"/>
  <c r="BS507" i="3"/>
  <c r="BT507" i="3"/>
  <c r="BU507" i="3"/>
  <c r="BV507" i="3"/>
  <c r="BW507" i="3"/>
  <c r="BX507" i="3"/>
  <c r="BY507" i="3"/>
  <c r="BZ507" i="3"/>
  <c r="CA507" i="3"/>
  <c r="CB507" i="3"/>
  <c r="CC507" i="3"/>
  <c r="BR508" i="3"/>
  <c r="BS508" i="3"/>
  <c r="BT508" i="3"/>
  <c r="BU508" i="3"/>
  <c r="BV508" i="3"/>
  <c r="BW508" i="3"/>
  <c r="BX508" i="3"/>
  <c r="BY508" i="3"/>
  <c r="BZ508" i="3"/>
  <c r="CA508" i="3"/>
  <c r="CB508" i="3"/>
  <c r="CC508" i="3"/>
  <c r="BR509" i="3"/>
  <c r="BS509" i="3"/>
  <c r="BT509" i="3"/>
  <c r="BU509" i="3"/>
  <c r="BV509" i="3"/>
  <c r="BW509" i="3"/>
  <c r="BX509" i="3"/>
  <c r="BY509" i="3"/>
  <c r="BZ509" i="3"/>
  <c r="CA509" i="3"/>
  <c r="CB509" i="3"/>
  <c r="CC509" i="3"/>
  <c r="BR510" i="3"/>
  <c r="BS510" i="3"/>
  <c r="BT510" i="3"/>
  <c r="BU510" i="3"/>
  <c r="BV510" i="3"/>
  <c r="BW510" i="3"/>
  <c r="BX510" i="3"/>
  <c r="BY510" i="3"/>
  <c r="BZ510" i="3"/>
  <c r="CA510" i="3"/>
  <c r="CB510" i="3"/>
  <c r="CC510" i="3"/>
  <c r="BR511" i="3"/>
  <c r="BS511" i="3"/>
  <c r="BT511" i="3"/>
  <c r="BU511" i="3"/>
  <c r="BV511" i="3"/>
  <c r="BW511" i="3"/>
  <c r="BX511" i="3"/>
  <c r="BY511" i="3"/>
  <c r="BZ511" i="3"/>
  <c r="CA511" i="3"/>
  <c r="CB511" i="3"/>
  <c r="CC511" i="3"/>
  <c r="BR512" i="3"/>
  <c r="BS512" i="3"/>
  <c r="BT512" i="3"/>
  <c r="BU512" i="3"/>
  <c r="BV512" i="3"/>
  <c r="BW512" i="3"/>
  <c r="BX512" i="3"/>
  <c r="BY512" i="3"/>
  <c r="BZ512" i="3"/>
  <c r="CA512" i="3"/>
  <c r="CB512" i="3"/>
  <c r="CC512" i="3"/>
  <c r="BR513" i="3"/>
  <c r="BS513" i="3"/>
  <c r="BT513" i="3"/>
  <c r="BU513" i="3"/>
  <c r="BV513" i="3"/>
  <c r="BW513" i="3"/>
  <c r="BX513" i="3"/>
  <c r="BY513" i="3"/>
  <c r="BZ513" i="3"/>
  <c r="CA513" i="3"/>
  <c r="CB513" i="3"/>
  <c r="CC513" i="3"/>
  <c r="BR514" i="3"/>
  <c r="BS514" i="3"/>
  <c r="BT514" i="3"/>
  <c r="BU514" i="3"/>
  <c r="BV514" i="3"/>
  <c r="BW514" i="3"/>
  <c r="BX514" i="3"/>
  <c r="BY514" i="3"/>
  <c r="BZ514" i="3"/>
  <c r="CA514" i="3"/>
  <c r="CB514" i="3"/>
  <c r="CC514" i="3"/>
  <c r="BR515" i="3"/>
  <c r="BS515" i="3"/>
  <c r="BT515" i="3"/>
  <c r="BU515" i="3"/>
  <c r="BV515" i="3"/>
  <c r="BW515" i="3"/>
  <c r="BX515" i="3"/>
  <c r="BY515" i="3"/>
  <c r="BZ515" i="3"/>
  <c r="CA515" i="3"/>
  <c r="CB515" i="3"/>
  <c r="CC515" i="3"/>
  <c r="BR516" i="3"/>
  <c r="BS516" i="3"/>
  <c r="BT516" i="3"/>
  <c r="BU516" i="3"/>
  <c r="BV516" i="3"/>
  <c r="BW516" i="3"/>
  <c r="BX516" i="3"/>
  <c r="BY516" i="3"/>
  <c r="BZ516" i="3"/>
  <c r="CA516" i="3"/>
  <c r="CB516" i="3"/>
  <c r="CC516" i="3"/>
  <c r="BR517" i="3"/>
  <c r="BS517" i="3"/>
  <c r="BT517" i="3"/>
  <c r="BU517" i="3"/>
  <c r="BV517" i="3"/>
  <c r="BW517" i="3"/>
  <c r="BX517" i="3"/>
  <c r="BY517" i="3"/>
  <c r="BZ517" i="3"/>
  <c r="CA517" i="3"/>
  <c r="CB517" i="3"/>
  <c r="CC517" i="3"/>
  <c r="BR518" i="3"/>
  <c r="BS518" i="3"/>
  <c r="BT518" i="3"/>
  <c r="BU518" i="3"/>
  <c r="BV518" i="3"/>
  <c r="BW518" i="3"/>
  <c r="BX518" i="3"/>
  <c r="BY518" i="3"/>
  <c r="BZ518" i="3"/>
  <c r="CA518" i="3"/>
  <c r="CB518" i="3"/>
  <c r="CC518" i="3"/>
  <c r="BR519" i="3"/>
  <c r="BS519" i="3"/>
  <c r="BT519" i="3"/>
  <c r="BU519" i="3"/>
  <c r="BV519" i="3"/>
  <c r="BW519" i="3"/>
  <c r="BX519" i="3"/>
  <c r="BY519" i="3"/>
  <c r="BZ519" i="3"/>
  <c r="CA519" i="3"/>
  <c r="CB519" i="3"/>
  <c r="CC519" i="3"/>
  <c r="BR520" i="3"/>
  <c r="BS520" i="3"/>
  <c r="BT520" i="3"/>
  <c r="BU520" i="3"/>
  <c r="BV520" i="3"/>
  <c r="BW520" i="3"/>
  <c r="BX520" i="3"/>
  <c r="BY520" i="3"/>
  <c r="BZ520" i="3"/>
  <c r="CA520" i="3"/>
  <c r="CB520" i="3"/>
  <c r="CC520" i="3"/>
  <c r="BR521" i="3"/>
  <c r="BS521" i="3"/>
  <c r="BT521" i="3"/>
  <c r="BU521" i="3"/>
  <c r="BV521" i="3"/>
  <c r="BW521" i="3"/>
  <c r="BX521" i="3"/>
  <c r="BY521" i="3"/>
  <c r="BZ521" i="3"/>
  <c r="CA521" i="3"/>
  <c r="CB521" i="3"/>
  <c r="CC521" i="3"/>
  <c r="BR799" i="3"/>
  <c r="BS799" i="3"/>
  <c r="BT799" i="3"/>
  <c r="BU799" i="3"/>
  <c r="BV799" i="3"/>
  <c r="BW799" i="3"/>
  <c r="BX799" i="3"/>
  <c r="BY799" i="3"/>
  <c r="BZ799" i="3"/>
  <c r="CA799" i="3"/>
  <c r="CB799" i="3"/>
  <c r="CC799" i="3"/>
  <c r="BR522" i="3"/>
  <c r="BS522" i="3"/>
  <c r="BT522" i="3"/>
  <c r="BU522" i="3"/>
  <c r="BV522" i="3"/>
  <c r="BW522" i="3"/>
  <c r="BX522" i="3"/>
  <c r="BY522" i="3"/>
  <c r="BZ522" i="3"/>
  <c r="CA522" i="3"/>
  <c r="CB522" i="3"/>
  <c r="CC522" i="3"/>
  <c r="BR523" i="3"/>
  <c r="BS523" i="3"/>
  <c r="BT523" i="3"/>
  <c r="BU523" i="3"/>
  <c r="BV523" i="3"/>
  <c r="BW523" i="3"/>
  <c r="BX523" i="3"/>
  <c r="BY523" i="3"/>
  <c r="BZ523" i="3"/>
  <c r="CA523" i="3"/>
  <c r="CB523" i="3"/>
  <c r="CC523" i="3"/>
  <c r="BR524" i="3"/>
  <c r="BS524" i="3"/>
  <c r="BT524" i="3"/>
  <c r="BU524" i="3"/>
  <c r="BV524" i="3"/>
  <c r="BW524" i="3"/>
  <c r="BX524" i="3"/>
  <c r="BY524" i="3"/>
  <c r="BZ524" i="3"/>
  <c r="CA524" i="3"/>
  <c r="CB524" i="3"/>
  <c r="CC524" i="3"/>
  <c r="BR775" i="3"/>
  <c r="BS775" i="3"/>
  <c r="BT775" i="3"/>
  <c r="BU775" i="3"/>
  <c r="BV775" i="3"/>
  <c r="BW775" i="3"/>
  <c r="BX775" i="3"/>
  <c r="BY775" i="3"/>
  <c r="BZ775" i="3"/>
  <c r="CA775" i="3"/>
  <c r="CB775" i="3"/>
  <c r="CC775" i="3"/>
  <c r="BR806" i="3"/>
  <c r="BS806" i="3"/>
  <c r="BT806" i="3"/>
  <c r="BU806" i="3"/>
  <c r="BV806" i="3"/>
  <c r="BW806" i="3"/>
  <c r="BX806" i="3"/>
  <c r="BY806" i="3"/>
  <c r="BZ806" i="3"/>
  <c r="CA806" i="3"/>
  <c r="CB806" i="3"/>
  <c r="CC806" i="3"/>
  <c r="BR525" i="3"/>
  <c r="BS525" i="3"/>
  <c r="BT525" i="3"/>
  <c r="BU525" i="3"/>
  <c r="BV525" i="3"/>
  <c r="BW525" i="3"/>
  <c r="BX525" i="3"/>
  <c r="BY525" i="3"/>
  <c r="BZ525" i="3"/>
  <c r="CA525" i="3"/>
  <c r="CB525" i="3"/>
  <c r="CC525" i="3"/>
  <c r="BR526" i="3"/>
  <c r="BS526" i="3"/>
  <c r="BT526" i="3"/>
  <c r="BU526" i="3"/>
  <c r="BV526" i="3"/>
  <c r="BW526" i="3"/>
  <c r="BX526" i="3"/>
  <c r="BY526" i="3"/>
  <c r="BZ526" i="3"/>
  <c r="CA526" i="3"/>
  <c r="CB526" i="3"/>
  <c r="CC526" i="3"/>
  <c r="BR527" i="3"/>
  <c r="BS527" i="3"/>
  <c r="BT527" i="3"/>
  <c r="BU527" i="3"/>
  <c r="BV527" i="3"/>
  <c r="BW527" i="3"/>
  <c r="BX527" i="3"/>
  <c r="BY527" i="3"/>
  <c r="BZ527" i="3"/>
  <c r="CA527" i="3"/>
  <c r="CB527" i="3"/>
  <c r="CC527" i="3"/>
  <c r="BR528" i="3"/>
  <c r="BS528" i="3"/>
  <c r="BT528" i="3"/>
  <c r="BU528" i="3"/>
  <c r="BV528" i="3"/>
  <c r="BW528" i="3"/>
  <c r="BX528" i="3"/>
  <c r="BY528" i="3"/>
  <c r="BZ528" i="3"/>
  <c r="CA528" i="3"/>
  <c r="CB528" i="3"/>
  <c r="CC528" i="3"/>
  <c r="BR529" i="3"/>
  <c r="BS529" i="3"/>
  <c r="BT529" i="3"/>
  <c r="BU529" i="3"/>
  <c r="BV529" i="3"/>
  <c r="BW529" i="3"/>
  <c r="BX529" i="3"/>
  <c r="BY529" i="3"/>
  <c r="BZ529" i="3"/>
  <c r="CA529" i="3"/>
  <c r="CB529" i="3"/>
  <c r="CC529" i="3"/>
  <c r="BR530" i="3"/>
  <c r="BS530" i="3"/>
  <c r="BT530" i="3"/>
  <c r="BU530" i="3"/>
  <c r="BV530" i="3"/>
  <c r="BW530" i="3"/>
  <c r="BX530" i="3"/>
  <c r="BY530" i="3"/>
  <c r="BZ530" i="3"/>
  <c r="CA530" i="3"/>
  <c r="CB530" i="3"/>
  <c r="CC530" i="3"/>
  <c r="BR531" i="3"/>
  <c r="BS531" i="3"/>
  <c r="BT531" i="3"/>
  <c r="BU531" i="3"/>
  <c r="BV531" i="3"/>
  <c r="BW531" i="3"/>
  <c r="BX531" i="3"/>
  <c r="BY531" i="3"/>
  <c r="BZ531" i="3"/>
  <c r="CA531" i="3"/>
  <c r="CB531" i="3"/>
  <c r="CC531" i="3"/>
  <c r="BR532" i="3"/>
  <c r="BS532" i="3"/>
  <c r="BT532" i="3"/>
  <c r="BU532" i="3"/>
  <c r="BV532" i="3"/>
  <c r="BW532" i="3"/>
  <c r="BX532" i="3"/>
  <c r="BY532" i="3"/>
  <c r="BZ532" i="3"/>
  <c r="CA532" i="3"/>
  <c r="CB532" i="3"/>
  <c r="CC532" i="3"/>
  <c r="BR533" i="3"/>
  <c r="BS533" i="3"/>
  <c r="BT533" i="3"/>
  <c r="BU533" i="3"/>
  <c r="BV533" i="3"/>
  <c r="BW533" i="3"/>
  <c r="BX533" i="3"/>
  <c r="BY533" i="3"/>
  <c r="BZ533" i="3"/>
  <c r="CA533" i="3"/>
  <c r="CB533" i="3"/>
  <c r="CC533" i="3"/>
  <c r="BR534" i="3"/>
  <c r="BS534" i="3"/>
  <c r="BT534" i="3"/>
  <c r="BU534" i="3"/>
  <c r="BV534" i="3"/>
  <c r="BW534" i="3"/>
  <c r="BX534" i="3"/>
  <c r="BY534" i="3"/>
  <c r="BZ534" i="3"/>
  <c r="CA534" i="3"/>
  <c r="CB534" i="3"/>
  <c r="CC534" i="3"/>
  <c r="BR535" i="3"/>
  <c r="BS535" i="3"/>
  <c r="BT535" i="3"/>
  <c r="BU535" i="3"/>
  <c r="BV535" i="3"/>
  <c r="BW535" i="3"/>
  <c r="BX535" i="3"/>
  <c r="BY535" i="3"/>
  <c r="BZ535" i="3"/>
  <c r="CA535" i="3"/>
  <c r="CB535" i="3"/>
  <c r="CC535" i="3"/>
  <c r="BR536" i="3"/>
  <c r="BS536" i="3"/>
  <c r="BT536" i="3"/>
  <c r="BU536" i="3"/>
  <c r="BV536" i="3"/>
  <c r="BW536" i="3"/>
  <c r="BX536" i="3"/>
  <c r="BY536" i="3"/>
  <c r="BZ536" i="3"/>
  <c r="CA536" i="3"/>
  <c r="CB536" i="3"/>
  <c r="CC536" i="3"/>
  <c r="BR537" i="3"/>
  <c r="BS537" i="3"/>
  <c r="BT537" i="3"/>
  <c r="BU537" i="3"/>
  <c r="BV537" i="3"/>
  <c r="BW537" i="3"/>
  <c r="BX537" i="3"/>
  <c r="BY537" i="3"/>
  <c r="BZ537" i="3"/>
  <c r="CA537" i="3"/>
  <c r="CB537" i="3"/>
  <c r="CC537" i="3"/>
  <c r="BR538" i="3"/>
  <c r="BS538" i="3"/>
  <c r="BT538" i="3"/>
  <c r="BU538" i="3"/>
  <c r="BV538" i="3"/>
  <c r="BW538" i="3"/>
  <c r="BX538" i="3"/>
  <c r="BY538" i="3"/>
  <c r="BZ538" i="3"/>
  <c r="CA538" i="3"/>
  <c r="CB538" i="3"/>
  <c r="CC538" i="3"/>
  <c r="BR807" i="3"/>
  <c r="BS807" i="3"/>
  <c r="BT807" i="3"/>
  <c r="BU807" i="3"/>
  <c r="BV807" i="3"/>
  <c r="BW807" i="3"/>
  <c r="BX807" i="3"/>
  <c r="BY807" i="3"/>
  <c r="BZ807" i="3"/>
  <c r="CA807" i="3"/>
  <c r="CB807" i="3"/>
  <c r="CC807" i="3"/>
  <c r="BR776" i="3"/>
  <c r="BS776" i="3"/>
  <c r="BT776" i="3"/>
  <c r="BU776" i="3"/>
  <c r="BV776" i="3"/>
  <c r="BW776" i="3"/>
  <c r="BX776" i="3"/>
  <c r="BY776" i="3"/>
  <c r="BZ776" i="3"/>
  <c r="CA776" i="3"/>
  <c r="CB776" i="3"/>
  <c r="CC776" i="3"/>
  <c r="BR539" i="3"/>
  <c r="BS539" i="3"/>
  <c r="BT539" i="3"/>
  <c r="BU539" i="3"/>
  <c r="BV539" i="3"/>
  <c r="BW539" i="3"/>
  <c r="BX539" i="3"/>
  <c r="BY539" i="3"/>
  <c r="BZ539" i="3"/>
  <c r="CA539" i="3"/>
  <c r="CB539" i="3"/>
  <c r="CC539" i="3"/>
  <c r="BR786" i="3"/>
  <c r="BS786" i="3"/>
  <c r="BT786" i="3"/>
  <c r="BU786" i="3"/>
  <c r="BV786" i="3"/>
  <c r="BW786" i="3"/>
  <c r="BX786" i="3"/>
  <c r="BY786" i="3"/>
  <c r="BZ786" i="3"/>
  <c r="CA786" i="3"/>
  <c r="CB786" i="3"/>
  <c r="CC786" i="3"/>
  <c r="BR540" i="3"/>
  <c r="BS540" i="3"/>
  <c r="BT540" i="3"/>
  <c r="BU540" i="3"/>
  <c r="BV540" i="3"/>
  <c r="BW540" i="3"/>
  <c r="BX540" i="3"/>
  <c r="BY540" i="3"/>
  <c r="BZ540" i="3"/>
  <c r="CA540" i="3"/>
  <c r="CB540" i="3"/>
  <c r="CC540" i="3"/>
  <c r="BR541" i="3"/>
  <c r="BS541" i="3"/>
  <c r="BT541" i="3"/>
  <c r="BU541" i="3"/>
  <c r="BV541" i="3"/>
  <c r="BW541" i="3"/>
  <c r="BX541" i="3"/>
  <c r="BY541" i="3"/>
  <c r="BZ541" i="3"/>
  <c r="CA541" i="3"/>
  <c r="CB541" i="3"/>
  <c r="CC541" i="3"/>
  <c r="BR542" i="3"/>
  <c r="BS542" i="3"/>
  <c r="BT542" i="3"/>
  <c r="BU542" i="3"/>
  <c r="BV542" i="3"/>
  <c r="BW542" i="3"/>
  <c r="BX542" i="3"/>
  <c r="BY542" i="3"/>
  <c r="BZ542" i="3"/>
  <c r="CA542" i="3"/>
  <c r="CB542" i="3"/>
  <c r="CC542" i="3"/>
  <c r="BR779" i="3"/>
  <c r="BS779" i="3"/>
  <c r="BT779" i="3"/>
  <c r="BU779" i="3"/>
  <c r="BV779" i="3"/>
  <c r="BW779" i="3"/>
  <c r="BX779" i="3"/>
  <c r="BY779" i="3"/>
  <c r="BZ779" i="3"/>
  <c r="CA779" i="3"/>
  <c r="CB779" i="3"/>
  <c r="CC779" i="3"/>
  <c r="BR543" i="3"/>
  <c r="BS543" i="3"/>
  <c r="BT543" i="3"/>
  <c r="BU543" i="3"/>
  <c r="BV543" i="3"/>
  <c r="BW543" i="3"/>
  <c r="BX543" i="3"/>
  <c r="BY543" i="3"/>
  <c r="BZ543" i="3"/>
  <c r="CA543" i="3"/>
  <c r="CB543" i="3"/>
  <c r="CC543" i="3"/>
  <c r="BR544" i="3"/>
  <c r="BS544" i="3"/>
  <c r="BT544" i="3"/>
  <c r="BU544" i="3"/>
  <c r="BV544" i="3"/>
  <c r="BW544" i="3"/>
  <c r="BX544" i="3"/>
  <c r="BY544" i="3"/>
  <c r="BZ544" i="3"/>
  <c r="CA544" i="3"/>
  <c r="CB544" i="3"/>
  <c r="CC544" i="3"/>
  <c r="BR545" i="3"/>
  <c r="BS545" i="3"/>
  <c r="BT545" i="3"/>
  <c r="BU545" i="3"/>
  <c r="BV545" i="3"/>
  <c r="BW545" i="3"/>
  <c r="BX545" i="3"/>
  <c r="BY545" i="3"/>
  <c r="BZ545" i="3"/>
  <c r="CA545" i="3"/>
  <c r="CB545" i="3"/>
  <c r="CC545" i="3"/>
  <c r="BR546" i="3"/>
  <c r="BS546" i="3"/>
  <c r="BT546" i="3"/>
  <c r="BU546" i="3"/>
  <c r="BV546" i="3"/>
  <c r="BW546" i="3"/>
  <c r="BX546" i="3"/>
  <c r="BY546" i="3"/>
  <c r="BZ546" i="3"/>
  <c r="CA546" i="3"/>
  <c r="CB546" i="3"/>
  <c r="CC546" i="3"/>
  <c r="BR547" i="3"/>
  <c r="BS547" i="3"/>
  <c r="BT547" i="3"/>
  <c r="BU547" i="3"/>
  <c r="BV547" i="3"/>
  <c r="BW547" i="3"/>
  <c r="BX547" i="3"/>
  <c r="BY547" i="3"/>
  <c r="BZ547" i="3"/>
  <c r="CA547" i="3"/>
  <c r="CB547" i="3"/>
  <c r="CC547" i="3"/>
  <c r="BR548" i="3"/>
  <c r="BS548" i="3"/>
  <c r="BT548" i="3"/>
  <c r="BU548" i="3"/>
  <c r="BV548" i="3"/>
  <c r="BW548" i="3"/>
  <c r="BX548" i="3"/>
  <c r="BY548" i="3"/>
  <c r="BZ548" i="3"/>
  <c r="CA548" i="3"/>
  <c r="CB548" i="3"/>
  <c r="CC548" i="3"/>
  <c r="BR808" i="3"/>
  <c r="BS808" i="3"/>
  <c r="BT808" i="3"/>
  <c r="BU808" i="3"/>
  <c r="BV808" i="3"/>
  <c r="BW808" i="3"/>
  <c r="BX808" i="3"/>
  <c r="BY808" i="3"/>
  <c r="BZ808" i="3"/>
  <c r="CA808" i="3"/>
  <c r="CB808" i="3"/>
  <c r="CC808" i="3"/>
  <c r="BR797" i="3"/>
  <c r="BS797" i="3"/>
  <c r="BT797" i="3"/>
  <c r="BU797" i="3"/>
  <c r="BV797" i="3"/>
  <c r="BW797" i="3"/>
  <c r="BX797" i="3"/>
  <c r="BY797" i="3"/>
  <c r="BZ797" i="3"/>
  <c r="CA797" i="3"/>
  <c r="CB797" i="3"/>
  <c r="CC797" i="3"/>
  <c r="BR549" i="3"/>
  <c r="BS549" i="3"/>
  <c r="BT549" i="3"/>
  <c r="BU549" i="3"/>
  <c r="BV549" i="3"/>
  <c r="BW549" i="3"/>
  <c r="BX549" i="3"/>
  <c r="BY549" i="3"/>
  <c r="BZ549" i="3"/>
  <c r="CA549" i="3"/>
  <c r="CB549" i="3"/>
  <c r="CC549" i="3"/>
  <c r="BR550" i="3"/>
  <c r="BS550" i="3"/>
  <c r="BT550" i="3"/>
  <c r="BU550" i="3"/>
  <c r="BV550" i="3"/>
  <c r="BW550" i="3"/>
  <c r="BX550" i="3"/>
  <c r="BY550" i="3"/>
  <c r="BZ550" i="3"/>
  <c r="CA550" i="3"/>
  <c r="CB550" i="3"/>
  <c r="CC550" i="3"/>
  <c r="BR784" i="3"/>
  <c r="BS784" i="3"/>
  <c r="BT784" i="3"/>
  <c r="BU784" i="3"/>
  <c r="BV784" i="3"/>
  <c r="BW784" i="3"/>
  <c r="BX784" i="3"/>
  <c r="BY784" i="3"/>
  <c r="BZ784" i="3"/>
  <c r="CA784" i="3"/>
  <c r="CB784" i="3"/>
  <c r="CC784" i="3"/>
  <c r="BR551" i="3"/>
  <c r="BS551" i="3"/>
  <c r="BT551" i="3"/>
  <c r="BU551" i="3"/>
  <c r="BV551" i="3"/>
  <c r="BW551" i="3"/>
  <c r="BX551" i="3"/>
  <c r="BY551" i="3"/>
  <c r="BZ551" i="3"/>
  <c r="CA551" i="3"/>
  <c r="CB551" i="3"/>
  <c r="CC551" i="3"/>
  <c r="BR828" i="3"/>
  <c r="BS828" i="3"/>
  <c r="BT828" i="3"/>
  <c r="BU828" i="3"/>
  <c r="BV828" i="3"/>
  <c r="BW828" i="3"/>
  <c r="BX828" i="3"/>
  <c r="BY828" i="3"/>
  <c r="BZ828" i="3"/>
  <c r="CA828" i="3"/>
  <c r="CB828" i="3"/>
  <c r="CC828" i="3"/>
  <c r="BR809" i="3"/>
  <c r="BS809" i="3"/>
  <c r="BT809" i="3"/>
  <c r="BU809" i="3"/>
  <c r="BV809" i="3"/>
  <c r="BW809" i="3"/>
  <c r="BX809" i="3"/>
  <c r="BY809" i="3"/>
  <c r="BZ809" i="3"/>
  <c r="CA809" i="3"/>
  <c r="CB809" i="3"/>
  <c r="CC809" i="3"/>
  <c r="BR552" i="3"/>
  <c r="BS552" i="3"/>
  <c r="BT552" i="3"/>
  <c r="BU552" i="3"/>
  <c r="BV552" i="3"/>
  <c r="BW552" i="3"/>
  <c r="BX552" i="3"/>
  <c r="BY552" i="3"/>
  <c r="BZ552" i="3"/>
  <c r="CA552" i="3"/>
  <c r="CB552" i="3"/>
  <c r="CC552" i="3"/>
  <c r="BR823" i="3"/>
  <c r="BS823" i="3"/>
  <c r="BT823" i="3"/>
  <c r="BU823" i="3"/>
  <c r="BV823" i="3"/>
  <c r="BW823" i="3"/>
  <c r="BX823" i="3"/>
  <c r="BY823" i="3"/>
  <c r="BZ823" i="3"/>
  <c r="CA823" i="3"/>
  <c r="CB823" i="3"/>
  <c r="CC823" i="3"/>
  <c r="BR553" i="3"/>
  <c r="BS553" i="3"/>
  <c r="BT553" i="3"/>
  <c r="BU553" i="3"/>
  <c r="BV553" i="3"/>
  <c r="BW553" i="3"/>
  <c r="BX553" i="3"/>
  <c r="BY553" i="3"/>
  <c r="BZ553" i="3"/>
  <c r="CA553" i="3"/>
  <c r="CB553" i="3"/>
  <c r="CC553" i="3"/>
  <c r="BR554" i="3"/>
  <c r="BS554" i="3"/>
  <c r="BT554" i="3"/>
  <c r="BU554" i="3"/>
  <c r="BV554" i="3"/>
  <c r="BW554" i="3"/>
  <c r="BX554" i="3"/>
  <c r="BY554" i="3"/>
  <c r="BZ554" i="3"/>
  <c r="CA554" i="3"/>
  <c r="CB554" i="3"/>
  <c r="CC554" i="3"/>
  <c r="BR555" i="3"/>
  <c r="BS555" i="3"/>
  <c r="BT555" i="3"/>
  <c r="BU555" i="3"/>
  <c r="BV555" i="3"/>
  <c r="BW555" i="3"/>
  <c r="BX555" i="3"/>
  <c r="BY555" i="3"/>
  <c r="BZ555" i="3"/>
  <c r="CA555" i="3"/>
  <c r="CB555" i="3"/>
  <c r="CC555" i="3"/>
  <c r="BR556" i="3"/>
  <c r="BS556" i="3"/>
  <c r="BT556" i="3"/>
  <c r="BU556" i="3"/>
  <c r="BV556" i="3"/>
  <c r="BW556" i="3"/>
  <c r="BX556" i="3"/>
  <c r="BY556" i="3"/>
  <c r="BZ556" i="3"/>
  <c r="CA556" i="3"/>
  <c r="CB556" i="3"/>
  <c r="CC556" i="3"/>
  <c r="BR557" i="3"/>
  <c r="BS557" i="3"/>
  <c r="BT557" i="3"/>
  <c r="BU557" i="3"/>
  <c r="BV557" i="3"/>
  <c r="BW557" i="3"/>
  <c r="BX557" i="3"/>
  <c r="BY557" i="3"/>
  <c r="BZ557" i="3"/>
  <c r="CA557" i="3"/>
  <c r="CB557" i="3"/>
  <c r="CC557" i="3"/>
  <c r="BR558" i="3"/>
  <c r="BS558" i="3"/>
  <c r="BT558" i="3"/>
  <c r="BU558" i="3"/>
  <c r="BV558" i="3"/>
  <c r="BW558" i="3"/>
  <c r="BX558" i="3"/>
  <c r="BY558" i="3"/>
  <c r="BZ558" i="3"/>
  <c r="CA558" i="3"/>
  <c r="CB558" i="3"/>
  <c r="CC558" i="3"/>
  <c r="BR559" i="3"/>
  <c r="BS559" i="3"/>
  <c r="BT559" i="3"/>
  <c r="BU559" i="3"/>
  <c r="BV559" i="3"/>
  <c r="BW559" i="3"/>
  <c r="BX559" i="3"/>
  <c r="BY559" i="3"/>
  <c r="BZ559" i="3"/>
  <c r="CA559" i="3"/>
  <c r="CB559" i="3"/>
  <c r="CC559" i="3"/>
  <c r="BR560" i="3"/>
  <c r="BS560" i="3"/>
  <c r="BT560" i="3"/>
  <c r="BU560" i="3"/>
  <c r="BV560" i="3"/>
  <c r="BW560" i="3"/>
  <c r="BX560" i="3"/>
  <c r="BY560" i="3"/>
  <c r="BZ560" i="3"/>
  <c r="CA560" i="3"/>
  <c r="CB560" i="3"/>
  <c r="CC560" i="3"/>
  <c r="BR561" i="3"/>
  <c r="BS561" i="3"/>
  <c r="BT561" i="3"/>
  <c r="BU561" i="3"/>
  <c r="BV561" i="3"/>
  <c r="BW561" i="3"/>
  <c r="BX561" i="3"/>
  <c r="BY561" i="3"/>
  <c r="BZ561" i="3"/>
  <c r="CA561" i="3"/>
  <c r="CB561" i="3"/>
  <c r="CC561" i="3"/>
  <c r="BR562" i="3"/>
  <c r="BS562" i="3"/>
  <c r="BT562" i="3"/>
  <c r="BU562" i="3"/>
  <c r="BV562" i="3"/>
  <c r="BW562" i="3"/>
  <c r="BX562" i="3"/>
  <c r="BY562" i="3"/>
  <c r="BZ562" i="3"/>
  <c r="CA562" i="3"/>
  <c r="CB562" i="3"/>
  <c r="CC562" i="3"/>
  <c r="BR563" i="3"/>
  <c r="BS563" i="3"/>
  <c r="BT563" i="3"/>
  <c r="BU563" i="3"/>
  <c r="BV563" i="3"/>
  <c r="BW563" i="3"/>
  <c r="BX563" i="3"/>
  <c r="BY563" i="3"/>
  <c r="BZ563" i="3"/>
  <c r="CA563" i="3"/>
  <c r="CB563" i="3"/>
  <c r="CC563" i="3"/>
  <c r="BR564" i="3"/>
  <c r="BS564" i="3"/>
  <c r="BT564" i="3"/>
  <c r="BU564" i="3"/>
  <c r="BV564" i="3"/>
  <c r="BW564" i="3"/>
  <c r="BX564" i="3"/>
  <c r="BY564" i="3"/>
  <c r="BZ564" i="3"/>
  <c r="CA564" i="3"/>
  <c r="CB564" i="3"/>
  <c r="CC564" i="3"/>
  <c r="BR565" i="3"/>
  <c r="BS565" i="3"/>
  <c r="BT565" i="3"/>
  <c r="BU565" i="3"/>
  <c r="BV565" i="3"/>
  <c r="BW565" i="3"/>
  <c r="BX565" i="3"/>
  <c r="BY565" i="3"/>
  <c r="BZ565" i="3"/>
  <c r="CA565" i="3"/>
  <c r="CB565" i="3"/>
  <c r="CC565" i="3"/>
  <c r="BR566" i="3"/>
  <c r="BS566" i="3"/>
  <c r="BT566" i="3"/>
  <c r="BU566" i="3"/>
  <c r="BV566" i="3"/>
  <c r="BW566" i="3"/>
  <c r="BX566" i="3"/>
  <c r="BY566" i="3"/>
  <c r="BZ566" i="3"/>
  <c r="CA566" i="3"/>
  <c r="CB566" i="3"/>
  <c r="CC566" i="3"/>
  <c r="BR567" i="3"/>
  <c r="BS567" i="3"/>
  <c r="BT567" i="3"/>
  <c r="BU567" i="3"/>
  <c r="BV567" i="3"/>
  <c r="BW567" i="3"/>
  <c r="BX567" i="3"/>
  <c r="BY567" i="3"/>
  <c r="BZ567" i="3"/>
  <c r="CA567" i="3"/>
  <c r="CB567" i="3"/>
  <c r="CC567" i="3"/>
  <c r="BR568" i="3"/>
  <c r="BS568" i="3"/>
  <c r="BT568" i="3"/>
  <c r="BU568" i="3"/>
  <c r="BV568" i="3"/>
  <c r="BW568" i="3"/>
  <c r="BX568" i="3"/>
  <c r="BY568" i="3"/>
  <c r="BZ568" i="3"/>
  <c r="CA568" i="3"/>
  <c r="CB568" i="3"/>
  <c r="CC568" i="3"/>
  <c r="BR569" i="3"/>
  <c r="BS569" i="3"/>
  <c r="BT569" i="3"/>
  <c r="BU569" i="3"/>
  <c r="BV569" i="3"/>
  <c r="BW569" i="3"/>
  <c r="BX569" i="3"/>
  <c r="BY569" i="3"/>
  <c r="BZ569" i="3"/>
  <c r="CA569" i="3"/>
  <c r="CB569" i="3"/>
  <c r="CC569" i="3"/>
  <c r="BR570" i="3"/>
  <c r="BS570" i="3"/>
  <c r="BT570" i="3"/>
  <c r="BU570" i="3"/>
  <c r="BV570" i="3"/>
  <c r="BW570" i="3"/>
  <c r="BX570" i="3"/>
  <c r="BY570" i="3"/>
  <c r="BZ570" i="3"/>
  <c r="CA570" i="3"/>
  <c r="CB570" i="3"/>
  <c r="CC570" i="3"/>
  <c r="BR571" i="3"/>
  <c r="BS571" i="3"/>
  <c r="BT571" i="3"/>
  <c r="BU571" i="3"/>
  <c r="BV571" i="3"/>
  <c r="BW571" i="3"/>
  <c r="BX571" i="3"/>
  <c r="BY571" i="3"/>
  <c r="BZ571" i="3"/>
  <c r="CA571" i="3"/>
  <c r="CB571" i="3"/>
  <c r="CC571" i="3"/>
  <c r="BR572" i="3"/>
  <c r="BS572" i="3"/>
  <c r="BT572" i="3"/>
  <c r="BU572" i="3"/>
  <c r="BV572" i="3"/>
  <c r="BW572" i="3"/>
  <c r="BX572" i="3"/>
  <c r="BY572" i="3"/>
  <c r="BZ572" i="3"/>
  <c r="CA572" i="3"/>
  <c r="CB572" i="3"/>
  <c r="CC572" i="3"/>
  <c r="BR810" i="3"/>
  <c r="BS810" i="3"/>
  <c r="BT810" i="3"/>
  <c r="BU810" i="3"/>
  <c r="BV810" i="3"/>
  <c r="BW810" i="3"/>
  <c r="BX810" i="3"/>
  <c r="BY810" i="3"/>
  <c r="BZ810" i="3"/>
  <c r="CA810" i="3"/>
  <c r="CB810" i="3"/>
  <c r="CC810" i="3"/>
  <c r="BR573" i="3"/>
  <c r="BS573" i="3"/>
  <c r="BT573" i="3"/>
  <c r="BU573" i="3"/>
  <c r="BV573" i="3"/>
  <c r="BW573" i="3"/>
  <c r="BX573" i="3"/>
  <c r="BY573" i="3"/>
  <c r="BZ573" i="3"/>
  <c r="CA573" i="3"/>
  <c r="CB573" i="3"/>
  <c r="CC573" i="3"/>
  <c r="BR829" i="3"/>
  <c r="BS829" i="3"/>
  <c r="BT829" i="3"/>
  <c r="BU829" i="3"/>
  <c r="BV829" i="3"/>
  <c r="BW829" i="3"/>
  <c r="BX829" i="3"/>
  <c r="BY829" i="3"/>
  <c r="BZ829" i="3"/>
  <c r="CA829" i="3"/>
  <c r="CB829" i="3"/>
  <c r="CC829" i="3"/>
  <c r="BR574" i="3"/>
  <c r="BS574" i="3"/>
  <c r="BT574" i="3"/>
  <c r="BU574" i="3"/>
  <c r="BV574" i="3"/>
  <c r="BW574" i="3"/>
  <c r="BX574" i="3"/>
  <c r="BY574" i="3"/>
  <c r="BZ574" i="3"/>
  <c r="CA574" i="3"/>
  <c r="CB574" i="3"/>
  <c r="CC574" i="3"/>
  <c r="BR575" i="3"/>
  <c r="BS575" i="3"/>
  <c r="BT575" i="3"/>
  <c r="BU575" i="3"/>
  <c r="BV575" i="3"/>
  <c r="BW575" i="3"/>
  <c r="BX575" i="3"/>
  <c r="BY575" i="3"/>
  <c r="BZ575" i="3"/>
  <c r="CA575" i="3"/>
  <c r="CB575" i="3"/>
  <c r="CC575" i="3"/>
  <c r="BR576" i="3"/>
  <c r="BS576" i="3"/>
  <c r="BT576" i="3"/>
  <c r="BU576" i="3"/>
  <c r="BV576" i="3"/>
  <c r="BW576" i="3"/>
  <c r="BX576" i="3"/>
  <c r="BY576" i="3"/>
  <c r="BZ576" i="3"/>
  <c r="CA576" i="3"/>
  <c r="CB576" i="3"/>
  <c r="CC576" i="3"/>
  <c r="BR577" i="3"/>
  <c r="BS577" i="3"/>
  <c r="BT577" i="3"/>
  <c r="BU577" i="3"/>
  <c r="BV577" i="3"/>
  <c r="BW577" i="3"/>
  <c r="BX577" i="3"/>
  <c r="BY577" i="3"/>
  <c r="BZ577" i="3"/>
  <c r="CA577" i="3"/>
  <c r="CB577" i="3"/>
  <c r="CC577" i="3"/>
  <c r="BR578" i="3"/>
  <c r="BS578" i="3"/>
  <c r="BT578" i="3"/>
  <c r="BU578" i="3"/>
  <c r="BV578" i="3"/>
  <c r="BW578" i="3"/>
  <c r="BX578" i="3"/>
  <c r="BY578" i="3"/>
  <c r="BZ578" i="3"/>
  <c r="CA578" i="3"/>
  <c r="CB578" i="3"/>
  <c r="CC578" i="3"/>
  <c r="BR579" i="3"/>
  <c r="BS579" i="3"/>
  <c r="BT579" i="3"/>
  <c r="BU579" i="3"/>
  <c r="BV579" i="3"/>
  <c r="BW579" i="3"/>
  <c r="BX579" i="3"/>
  <c r="BY579" i="3"/>
  <c r="BZ579" i="3"/>
  <c r="CA579" i="3"/>
  <c r="CB579" i="3"/>
  <c r="CC579" i="3"/>
  <c r="BR580" i="3"/>
  <c r="BS580" i="3"/>
  <c r="BT580" i="3"/>
  <c r="BU580" i="3"/>
  <c r="BV580" i="3"/>
  <c r="BW580" i="3"/>
  <c r="BX580" i="3"/>
  <c r="BY580" i="3"/>
  <c r="BZ580" i="3"/>
  <c r="CA580" i="3"/>
  <c r="CB580" i="3"/>
  <c r="CC580" i="3"/>
  <c r="BR581" i="3"/>
  <c r="BS581" i="3"/>
  <c r="BT581" i="3"/>
  <c r="BU581" i="3"/>
  <c r="BV581" i="3"/>
  <c r="BW581" i="3"/>
  <c r="BX581" i="3"/>
  <c r="BY581" i="3"/>
  <c r="BZ581" i="3"/>
  <c r="CA581" i="3"/>
  <c r="CB581" i="3"/>
  <c r="CC581" i="3"/>
  <c r="BR582" i="3"/>
  <c r="BS582" i="3"/>
  <c r="BT582" i="3"/>
  <c r="BU582" i="3"/>
  <c r="BV582" i="3"/>
  <c r="BW582" i="3"/>
  <c r="BX582" i="3"/>
  <c r="BY582" i="3"/>
  <c r="BZ582" i="3"/>
  <c r="CA582" i="3"/>
  <c r="CB582" i="3"/>
  <c r="CC582" i="3"/>
  <c r="BR811" i="3"/>
  <c r="BS811" i="3"/>
  <c r="BT811" i="3"/>
  <c r="BU811" i="3"/>
  <c r="BV811" i="3"/>
  <c r="BW811" i="3"/>
  <c r="BX811" i="3"/>
  <c r="BY811" i="3"/>
  <c r="BZ811" i="3"/>
  <c r="CA811" i="3"/>
  <c r="CB811" i="3"/>
  <c r="CC811" i="3"/>
  <c r="BR583" i="3"/>
  <c r="BS583" i="3"/>
  <c r="BT583" i="3"/>
  <c r="BU583" i="3"/>
  <c r="BV583" i="3"/>
  <c r="BW583" i="3"/>
  <c r="BX583" i="3"/>
  <c r="BY583" i="3"/>
  <c r="BZ583" i="3"/>
  <c r="CA583" i="3"/>
  <c r="CB583" i="3"/>
  <c r="CC583" i="3"/>
  <c r="BR584" i="3"/>
  <c r="BS584" i="3"/>
  <c r="BT584" i="3"/>
  <c r="BU584" i="3"/>
  <c r="BV584" i="3"/>
  <c r="BW584" i="3"/>
  <c r="BX584" i="3"/>
  <c r="BY584" i="3"/>
  <c r="BZ584" i="3"/>
  <c r="CA584" i="3"/>
  <c r="CB584" i="3"/>
  <c r="CC584" i="3"/>
  <c r="BR830" i="3"/>
  <c r="BS830" i="3"/>
  <c r="BT830" i="3"/>
  <c r="BU830" i="3"/>
  <c r="BV830" i="3"/>
  <c r="BW830" i="3"/>
  <c r="BX830" i="3"/>
  <c r="BY830" i="3"/>
  <c r="BZ830" i="3"/>
  <c r="CA830" i="3"/>
  <c r="CB830" i="3"/>
  <c r="CC830" i="3"/>
  <c r="BR585" i="3"/>
  <c r="BS585" i="3"/>
  <c r="BT585" i="3"/>
  <c r="BU585" i="3"/>
  <c r="BV585" i="3"/>
  <c r="BW585" i="3"/>
  <c r="BX585" i="3"/>
  <c r="BY585" i="3"/>
  <c r="BZ585" i="3"/>
  <c r="CA585" i="3"/>
  <c r="CB585" i="3"/>
  <c r="CC585" i="3"/>
  <c r="BR586" i="3"/>
  <c r="BS586" i="3"/>
  <c r="BT586" i="3"/>
  <c r="BU586" i="3"/>
  <c r="BV586" i="3"/>
  <c r="BW586" i="3"/>
  <c r="BX586" i="3"/>
  <c r="BY586" i="3"/>
  <c r="BZ586" i="3"/>
  <c r="CA586" i="3"/>
  <c r="CB586" i="3"/>
  <c r="CC586" i="3"/>
  <c r="BR587" i="3"/>
  <c r="BS587" i="3"/>
  <c r="BT587" i="3"/>
  <c r="BU587" i="3"/>
  <c r="BV587" i="3"/>
  <c r="BW587" i="3"/>
  <c r="BX587" i="3"/>
  <c r="BY587" i="3"/>
  <c r="BZ587" i="3"/>
  <c r="CA587" i="3"/>
  <c r="CB587" i="3"/>
  <c r="CC587" i="3"/>
  <c r="BR588" i="3"/>
  <c r="BS588" i="3"/>
  <c r="BT588" i="3"/>
  <c r="BU588" i="3"/>
  <c r="BV588" i="3"/>
  <c r="BW588" i="3"/>
  <c r="BX588" i="3"/>
  <c r="BY588" i="3"/>
  <c r="BZ588" i="3"/>
  <c r="CA588" i="3"/>
  <c r="CB588" i="3"/>
  <c r="CC588" i="3"/>
  <c r="BR589" i="3"/>
  <c r="BS589" i="3"/>
  <c r="BT589" i="3"/>
  <c r="BU589" i="3"/>
  <c r="BV589" i="3"/>
  <c r="BW589" i="3"/>
  <c r="BX589" i="3"/>
  <c r="BY589" i="3"/>
  <c r="BZ589" i="3"/>
  <c r="CA589" i="3"/>
  <c r="CB589" i="3"/>
  <c r="CC589" i="3"/>
  <c r="BR590" i="3"/>
  <c r="BS590" i="3"/>
  <c r="BT590" i="3"/>
  <c r="BU590" i="3"/>
  <c r="BV590" i="3"/>
  <c r="BW590" i="3"/>
  <c r="BX590" i="3"/>
  <c r="BY590" i="3"/>
  <c r="BZ590" i="3"/>
  <c r="CA590" i="3"/>
  <c r="CB590" i="3"/>
  <c r="CC590" i="3"/>
  <c r="BR591" i="3"/>
  <c r="BS591" i="3"/>
  <c r="BT591" i="3"/>
  <c r="BU591" i="3"/>
  <c r="BV591" i="3"/>
  <c r="BW591" i="3"/>
  <c r="BX591" i="3"/>
  <c r="BY591" i="3"/>
  <c r="BZ591" i="3"/>
  <c r="CA591" i="3"/>
  <c r="CB591" i="3"/>
  <c r="CC591" i="3"/>
  <c r="BR790" i="3"/>
  <c r="BS790" i="3"/>
  <c r="BT790" i="3"/>
  <c r="BU790" i="3"/>
  <c r="BV790" i="3"/>
  <c r="BW790" i="3"/>
  <c r="BX790" i="3"/>
  <c r="BY790" i="3"/>
  <c r="BZ790" i="3"/>
  <c r="CA790" i="3"/>
  <c r="CB790" i="3"/>
  <c r="CC790" i="3"/>
  <c r="BR592" i="3"/>
  <c r="BS592" i="3"/>
  <c r="BT592" i="3"/>
  <c r="BU592" i="3"/>
  <c r="BV592" i="3"/>
  <c r="BW592" i="3"/>
  <c r="BX592" i="3"/>
  <c r="BY592" i="3"/>
  <c r="BZ592" i="3"/>
  <c r="CA592" i="3"/>
  <c r="CB592" i="3"/>
  <c r="CC592" i="3"/>
  <c r="BR824" i="3"/>
  <c r="BS824" i="3"/>
  <c r="BT824" i="3"/>
  <c r="BU824" i="3"/>
  <c r="BV824" i="3"/>
  <c r="BW824" i="3"/>
  <c r="BX824" i="3"/>
  <c r="BY824" i="3"/>
  <c r="BZ824" i="3"/>
  <c r="CA824" i="3"/>
  <c r="CB824" i="3"/>
  <c r="CC824" i="3"/>
  <c r="BR593" i="3"/>
  <c r="BS593" i="3"/>
  <c r="BT593" i="3"/>
  <c r="BU593" i="3"/>
  <c r="BV593" i="3"/>
  <c r="BW593" i="3"/>
  <c r="BX593" i="3"/>
  <c r="BY593" i="3"/>
  <c r="BZ593" i="3"/>
  <c r="CA593" i="3"/>
  <c r="CB593" i="3"/>
  <c r="CC593" i="3"/>
  <c r="BR594" i="3"/>
  <c r="BS594" i="3"/>
  <c r="BT594" i="3"/>
  <c r="BU594" i="3"/>
  <c r="BV594" i="3"/>
  <c r="BW594" i="3"/>
  <c r="BX594" i="3"/>
  <c r="BY594" i="3"/>
  <c r="BZ594" i="3"/>
  <c r="CA594" i="3"/>
  <c r="CB594" i="3"/>
  <c r="CC594" i="3"/>
  <c r="BR595" i="3"/>
  <c r="BS595" i="3"/>
  <c r="BT595" i="3"/>
  <c r="BU595" i="3"/>
  <c r="BV595" i="3"/>
  <c r="BW595" i="3"/>
  <c r="BX595" i="3"/>
  <c r="BY595" i="3"/>
  <c r="BZ595" i="3"/>
  <c r="CA595" i="3"/>
  <c r="CB595" i="3"/>
  <c r="CC595" i="3"/>
  <c r="BR596" i="3"/>
  <c r="BS596" i="3"/>
  <c r="BT596" i="3"/>
  <c r="BU596" i="3"/>
  <c r="BV596" i="3"/>
  <c r="BW596" i="3"/>
  <c r="BX596" i="3"/>
  <c r="BY596" i="3"/>
  <c r="BZ596" i="3"/>
  <c r="CA596" i="3"/>
  <c r="CB596" i="3"/>
  <c r="CC596" i="3"/>
  <c r="BR597" i="3"/>
  <c r="BS597" i="3"/>
  <c r="BT597" i="3"/>
  <c r="BU597" i="3"/>
  <c r="BV597" i="3"/>
  <c r="BW597" i="3"/>
  <c r="BX597" i="3"/>
  <c r="BY597" i="3"/>
  <c r="BZ597" i="3"/>
  <c r="CA597" i="3"/>
  <c r="CB597" i="3"/>
  <c r="CC597" i="3"/>
  <c r="BR598" i="3"/>
  <c r="BS598" i="3"/>
  <c r="BT598" i="3"/>
  <c r="BU598" i="3"/>
  <c r="BV598" i="3"/>
  <c r="BW598" i="3"/>
  <c r="BX598" i="3"/>
  <c r="BY598" i="3"/>
  <c r="BZ598" i="3"/>
  <c r="CA598" i="3"/>
  <c r="CB598" i="3"/>
  <c r="CC598" i="3"/>
  <c r="BR599" i="3"/>
  <c r="BS599" i="3"/>
  <c r="BT599" i="3"/>
  <c r="BU599" i="3"/>
  <c r="BV599" i="3"/>
  <c r="BW599" i="3"/>
  <c r="BX599" i="3"/>
  <c r="BY599" i="3"/>
  <c r="BZ599" i="3"/>
  <c r="CA599" i="3"/>
  <c r="CB599" i="3"/>
  <c r="CC599" i="3"/>
  <c r="BR600" i="3"/>
  <c r="BS600" i="3"/>
  <c r="BT600" i="3"/>
  <c r="BU600" i="3"/>
  <c r="BV600" i="3"/>
  <c r="BW600" i="3"/>
  <c r="BX600" i="3"/>
  <c r="BY600" i="3"/>
  <c r="BZ600" i="3"/>
  <c r="CA600" i="3"/>
  <c r="CB600" i="3"/>
  <c r="CC600" i="3"/>
  <c r="BR601" i="3"/>
  <c r="BS601" i="3"/>
  <c r="BT601" i="3"/>
  <c r="BU601" i="3"/>
  <c r="BV601" i="3"/>
  <c r="BW601" i="3"/>
  <c r="BX601" i="3"/>
  <c r="BY601" i="3"/>
  <c r="BZ601" i="3"/>
  <c r="CA601" i="3"/>
  <c r="CB601" i="3"/>
  <c r="CC601" i="3"/>
  <c r="BR602" i="3"/>
  <c r="BS602" i="3"/>
  <c r="BT602" i="3"/>
  <c r="BU602" i="3"/>
  <c r="BV602" i="3"/>
  <c r="BW602" i="3"/>
  <c r="BX602" i="3"/>
  <c r="BY602" i="3"/>
  <c r="BZ602" i="3"/>
  <c r="CA602" i="3"/>
  <c r="CB602" i="3"/>
  <c r="CC602" i="3"/>
  <c r="BR603" i="3"/>
  <c r="BS603" i="3"/>
  <c r="BT603" i="3"/>
  <c r="BU603" i="3"/>
  <c r="BV603" i="3"/>
  <c r="BW603" i="3"/>
  <c r="BX603" i="3"/>
  <c r="BY603" i="3"/>
  <c r="BZ603" i="3"/>
  <c r="CA603" i="3"/>
  <c r="CB603" i="3"/>
  <c r="CC603" i="3"/>
  <c r="BR604" i="3"/>
  <c r="BS604" i="3"/>
  <c r="BT604" i="3"/>
  <c r="BU604" i="3"/>
  <c r="BV604" i="3"/>
  <c r="BW604" i="3"/>
  <c r="BX604" i="3"/>
  <c r="BY604" i="3"/>
  <c r="BZ604" i="3"/>
  <c r="CA604" i="3"/>
  <c r="CB604" i="3"/>
  <c r="CC604" i="3"/>
  <c r="BR605" i="3"/>
  <c r="BS605" i="3"/>
  <c r="BT605" i="3"/>
  <c r="BU605" i="3"/>
  <c r="BV605" i="3"/>
  <c r="BW605" i="3"/>
  <c r="BX605" i="3"/>
  <c r="BY605" i="3"/>
  <c r="BZ605" i="3"/>
  <c r="CA605" i="3"/>
  <c r="CB605" i="3"/>
  <c r="CC605" i="3"/>
  <c r="BR606" i="3"/>
  <c r="BS606" i="3"/>
  <c r="BT606" i="3"/>
  <c r="BU606" i="3"/>
  <c r="BV606" i="3"/>
  <c r="BW606" i="3"/>
  <c r="BX606" i="3"/>
  <c r="BY606" i="3"/>
  <c r="BZ606" i="3"/>
  <c r="CA606" i="3"/>
  <c r="CB606" i="3"/>
  <c r="CC606" i="3"/>
  <c r="BR812" i="3"/>
  <c r="BS812" i="3"/>
  <c r="BT812" i="3"/>
  <c r="BU812" i="3"/>
  <c r="BV812" i="3"/>
  <c r="BW812" i="3"/>
  <c r="BX812" i="3"/>
  <c r="BY812" i="3"/>
  <c r="BZ812" i="3"/>
  <c r="CA812" i="3"/>
  <c r="CB812" i="3"/>
  <c r="CC812" i="3"/>
  <c r="BR607" i="3"/>
  <c r="BS607" i="3"/>
  <c r="BT607" i="3"/>
  <c r="BU607" i="3"/>
  <c r="BV607" i="3"/>
  <c r="BW607" i="3"/>
  <c r="BX607" i="3"/>
  <c r="BY607" i="3"/>
  <c r="BZ607" i="3"/>
  <c r="CA607" i="3"/>
  <c r="CB607" i="3"/>
  <c r="CC607" i="3"/>
  <c r="BR608" i="3"/>
  <c r="BS608" i="3"/>
  <c r="BT608" i="3"/>
  <c r="BU608" i="3"/>
  <c r="BV608" i="3"/>
  <c r="BW608" i="3"/>
  <c r="BX608" i="3"/>
  <c r="BY608" i="3"/>
  <c r="BZ608" i="3"/>
  <c r="CA608" i="3"/>
  <c r="CB608" i="3"/>
  <c r="CC608" i="3"/>
  <c r="BR609" i="3"/>
  <c r="BS609" i="3"/>
  <c r="BT609" i="3"/>
  <c r="BU609" i="3"/>
  <c r="BV609" i="3"/>
  <c r="BW609" i="3"/>
  <c r="BX609" i="3"/>
  <c r="BY609" i="3"/>
  <c r="BZ609" i="3"/>
  <c r="CA609" i="3"/>
  <c r="CB609" i="3"/>
  <c r="CC609" i="3"/>
  <c r="BR610" i="3"/>
  <c r="BS610" i="3"/>
  <c r="BT610" i="3"/>
  <c r="BU610" i="3"/>
  <c r="BV610" i="3"/>
  <c r="BW610" i="3"/>
  <c r="BX610" i="3"/>
  <c r="BY610" i="3"/>
  <c r="BZ610" i="3"/>
  <c r="CA610" i="3"/>
  <c r="CB610" i="3"/>
  <c r="CC610" i="3"/>
  <c r="BR611" i="3"/>
  <c r="BS611" i="3"/>
  <c r="BT611" i="3"/>
  <c r="BU611" i="3"/>
  <c r="BV611" i="3"/>
  <c r="BW611" i="3"/>
  <c r="BX611" i="3"/>
  <c r="BY611" i="3"/>
  <c r="BZ611" i="3"/>
  <c r="CA611" i="3"/>
  <c r="CB611" i="3"/>
  <c r="CC611" i="3"/>
  <c r="BR612" i="3"/>
  <c r="BS612" i="3"/>
  <c r="BT612" i="3"/>
  <c r="BU612" i="3"/>
  <c r="BV612" i="3"/>
  <c r="BW612" i="3"/>
  <c r="BX612" i="3"/>
  <c r="BY612" i="3"/>
  <c r="BZ612" i="3"/>
  <c r="CA612" i="3"/>
  <c r="CB612" i="3"/>
  <c r="CC612" i="3"/>
  <c r="BR613" i="3"/>
  <c r="BS613" i="3"/>
  <c r="BT613" i="3"/>
  <c r="BU613" i="3"/>
  <c r="BV613" i="3"/>
  <c r="BW613" i="3"/>
  <c r="BX613" i="3"/>
  <c r="BY613" i="3"/>
  <c r="BZ613" i="3"/>
  <c r="CA613" i="3"/>
  <c r="CB613" i="3"/>
  <c r="CC613" i="3"/>
  <c r="BR614" i="3"/>
  <c r="BS614" i="3"/>
  <c r="BT614" i="3"/>
  <c r="BU614" i="3"/>
  <c r="BV614" i="3"/>
  <c r="BW614" i="3"/>
  <c r="BX614" i="3"/>
  <c r="BY614" i="3"/>
  <c r="BZ614" i="3"/>
  <c r="CA614" i="3"/>
  <c r="CB614" i="3"/>
  <c r="CC614" i="3"/>
  <c r="BR615" i="3"/>
  <c r="BS615" i="3"/>
  <c r="BT615" i="3"/>
  <c r="BU615" i="3"/>
  <c r="BV615" i="3"/>
  <c r="BW615" i="3"/>
  <c r="BX615" i="3"/>
  <c r="BY615" i="3"/>
  <c r="BZ615" i="3"/>
  <c r="CA615" i="3"/>
  <c r="CB615" i="3"/>
  <c r="CC615" i="3"/>
  <c r="BR791" i="3"/>
  <c r="BS791" i="3"/>
  <c r="BT791" i="3"/>
  <c r="BU791" i="3"/>
  <c r="BV791" i="3"/>
  <c r="BW791" i="3"/>
  <c r="BX791" i="3"/>
  <c r="BY791" i="3"/>
  <c r="BZ791" i="3"/>
  <c r="CA791" i="3"/>
  <c r="CB791" i="3"/>
  <c r="CC791" i="3"/>
  <c r="BR616" i="3"/>
  <c r="BS616" i="3"/>
  <c r="BT616" i="3"/>
  <c r="BU616" i="3"/>
  <c r="BV616" i="3"/>
  <c r="BW616" i="3"/>
  <c r="BX616" i="3"/>
  <c r="BY616" i="3"/>
  <c r="BZ616" i="3"/>
  <c r="CA616" i="3"/>
  <c r="CB616" i="3"/>
  <c r="CC616" i="3"/>
  <c r="BR617" i="3"/>
  <c r="BS617" i="3"/>
  <c r="BT617" i="3"/>
  <c r="BU617" i="3"/>
  <c r="BV617" i="3"/>
  <c r="BW617" i="3"/>
  <c r="BX617" i="3"/>
  <c r="BY617" i="3"/>
  <c r="BZ617" i="3"/>
  <c r="CA617" i="3"/>
  <c r="CB617" i="3"/>
  <c r="CC617" i="3"/>
  <c r="BR618" i="3"/>
  <c r="BS618" i="3"/>
  <c r="BT618" i="3"/>
  <c r="BU618" i="3"/>
  <c r="BV618" i="3"/>
  <c r="BW618" i="3"/>
  <c r="BX618" i="3"/>
  <c r="BY618" i="3"/>
  <c r="BZ618" i="3"/>
  <c r="CA618" i="3"/>
  <c r="CB618" i="3"/>
  <c r="CC618" i="3"/>
  <c r="BR619" i="3"/>
  <c r="BS619" i="3"/>
  <c r="BT619" i="3"/>
  <c r="BU619" i="3"/>
  <c r="BV619" i="3"/>
  <c r="BW619" i="3"/>
  <c r="BX619" i="3"/>
  <c r="BY619" i="3"/>
  <c r="BZ619" i="3"/>
  <c r="CA619" i="3"/>
  <c r="CB619" i="3"/>
  <c r="CC619" i="3"/>
  <c r="BR620" i="3"/>
  <c r="BS620" i="3"/>
  <c r="BT620" i="3"/>
  <c r="BU620" i="3"/>
  <c r="BV620" i="3"/>
  <c r="BW620" i="3"/>
  <c r="BX620" i="3"/>
  <c r="BY620" i="3"/>
  <c r="BZ620" i="3"/>
  <c r="CA620" i="3"/>
  <c r="CB620" i="3"/>
  <c r="CC620" i="3"/>
  <c r="BR621" i="3"/>
  <c r="BS621" i="3"/>
  <c r="BT621" i="3"/>
  <c r="BU621" i="3"/>
  <c r="BV621" i="3"/>
  <c r="BW621" i="3"/>
  <c r="BX621" i="3"/>
  <c r="BY621" i="3"/>
  <c r="BZ621" i="3"/>
  <c r="CA621" i="3"/>
  <c r="CB621" i="3"/>
  <c r="CC621" i="3"/>
  <c r="BR622" i="3"/>
  <c r="BS622" i="3"/>
  <c r="BT622" i="3"/>
  <c r="BU622" i="3"/>
  <c r="BV622" i="3"/>
  <c r="BW622" i="3"/>
  <c r="BX622" i="3"/>
  <c r="BY622" i="3"/>
  <c r="BZ622" i="3"/>
  <c r="CA622" i="3"/>
  <c r="CB622" i="3"/>
  <c r="CC622" i="3"/>
  <c r="BR623" i="3"/>
  <c r="BS623" i="3"/>
  <c r="BT623" i="3"/>
  <c r="BU623" i="3"/>
  <c r="BV623" i="3"/>
  <c r="BW623" i="3"/>
  <c r="BX623" i="3"/>
  <c r="BY623" i="3"/>
  <c r="BZ623" i="3"/>
  <c r="CA623" i="3"/>
  <c r="CB623" i="3"/>
  <c r="CC623" i="3"/>
  <c r="BR624" i="3"/>
  <c r="BS624" i="3"/>
  <c r="BT624" i="3"/>
  <c r="BU624" i="3"/>
  <c r="BV624" i="3"/>
  <c r="BW624" i="3"/>
  <c r="BX624" i="3"/>
  <c r="BY624" i="3"/>
  <c r="BZ624" i="3"/>
  <c r="CA624" i="3"/>
  <c r="CB624" i="3"/>
  <c r="CC624" i="3"/>
  <c r="BR625" i="3"/>
  <c r="BS625" i="3"/>
  <c r="BT625" i="3"/>
  <c r="BU625" i="3"/>
  <c r="BV625" i="3"/>
  <c r="BW625" i="3"/>
  <c r="BX625" i="3"/>
  <c r="BY625" i="3"/>
  <c r="BZ625" i="3"/>
  <c r="CA625" i="3"/>
  <c r="CB625" i="3"/>
  <c r="CC625" i="3"/>
  <c r="BR626" i="3"/>
  <c r="BS626" i="3"/>
  <c r="BT626" i="3"/>
  <c r="BU626" i="3"/>
  <c r="BV626" i="3"/>
  <c r="BW626" i="3"/>
  <c r="BX626" i="3"/>
  <c r="BY626" i="3"/>
  <c r="BZ626" i="3"/>
  <c r="CA626" i="3"/>
  <c r="CB626" i="3"/>
  <c r="CC626" i="3"/>
  <c r="BR772" i="3"/>
  <c r="BS772" i="3"/>
  <c r="BT772" i="3"/>
  <c r="BU772" i="3"/>
  <c r="BV772" i="3"/>
  <c r="BW772" i="3"/>
  <c r="BX772" i="3"/>
  <c r="BY772" i="3"/>
  <c r="BZ772" i="3"/>
  <c r="CA772" i="3"/>
  <c r="CB772" i="3"/>
  <c r="CC772" i="3"/>
  <c r="BR627" i="3"/>
  <c r="BS627" i="3"/>
  <c r="BT627" i="3"/>
  <c r="BU627" i="3"/>
  <c r="BV627" i="3"/>
  <c r="BW627" i="3"/>
  <c r="BX627" i="3"/>
  <c r="BY627" i="3"/>
  <c r="BZ627" i="3"/>
  <c r="CA627" i="3"/>
  <c r="CB627" i="3"/>
  <c r="CC627" i="3"/>
  <c r="BR628" i="3"/>
  <c r="BS628" i="3"/>
  <c r="BT628" i="3"/>
  <c r="BU628" i="3"/>
  <c r="BV628" i="3"/>
  <c r="BW628" i="3"/>
  <c r="BX628" i="3"/>
  <c r="BY628" i="3"/>
  <c r="BZ628" i="3"/>
  <c r="CA628" i="3"/>
  <c r="CB628" i="3"/>
  <c r="CC628" i="3"/>
  <c r="BR629" i="3"/>
  <c r="BS629" i="3"/>
  <c r="BT629" i="3"/>
  <c r="BU629" i="3"/>
  <c r="BV629" i="3"/>
  <c r="BW629" i="3"/>
  <c r="BX629" i="3"/>
  <c r="BY629" i="3"/>
  <c r="BZ629" i="3"/>
  <c r="CA629" i="3"/>
  <c r="CB629" i="3"/>
  <c r="CC629" i="3"/>
  <c r="BR630" i="3"/>
  <c r="BS630" i="3"/>
  <c r="BT630" i="3"/>
  <c r="BU630" i="3"/>
  <c r="BV630" i="3"/>
  <c r="BW630" i="3"/>
  <c r="BX630" i="3"/>
  <c r="BY630" i="3"/>
  <c r="BZ630" i="3"/>
  <c r="CA630" i="3"/>
  <c r="CB630" i="3"/>
  <c r="CC630" i="3"/>
  <c r="BR631" i="3"/>
  <c r="BS631" i="3"/>
  <c r="BT631" i="3"/>
  <c r="BU631" i="3"/>
  <c r="BV631" i="3"/>
  <c r="BW631" i="3"/>
  <c r="BX631" i="3"/>
  <c r="BY631" i="3"/>
  <c r="BZ631" i="3"/>
  <c r="CA631" i="3"/>
  <c r="CB631" i="3"/>
  <c r="CC631" i="3"/>
  <c r="BR632" i="3"/>
  <c r="BS632" i="3"/>
  <c r="BT632" i="3"/>
  <c r="BU632" i="3"/>
  <c r="BV632" i="3"/>
  <c r="BW632" i="3"/>
  <c r="BX632" i="3"/>
  <c r="BY632" i="3"/>
  <c r="BZ632" i="3"/>
  <c r="CA632" i="3"/>
  <c r="CB632" i="3"/>
  <c r="CC632" i="3"/>
  <c r="BR633" i="3"/>
  <c r="BS633" i="3"/>
  <c r="BT633" i="3"/>
  <c r="BU633" i="3"/>
  <c r="BV633" i="3"/>
  <c r="BW633" i="3"/>
  <c r="BX633" i="3"/>
  <c r="BY633" i="3"/>
  <c r="BZ633" i="3"/>
  <c r="CA633" i="3"/>
  <c r="CB633" i="3"/>
  <c r="CC633" i="3"/>
  <c r="BR634" i="3"/>
  <c r="BS634" i="3"/>
  <c r="BT634" i="3"/>
  <c r="BU634" i="3"/>
  <c r="BV634" i="3"/>
  <c r="BW634" i="3"/>
  <c r="BX634" i="3"/>
  <c r="BY634" i="3"/>
  <c r="BZ634" i="3"/>
  <c r="CA634" i="3"/>
  <c r="CB634" i="3"/>
  <c r="CC634" i="3"/>
  <c r="BR635" i="3"/>
  <c r="BS635" i="3"/>
  <c r="BT635" i="3"/>
  <c r="BU635" i="3"/>
  <c r="BV635" i="3"/>
  <c r="BW635" i="3"/>
  <c r="BX635" i="3"/>
  <c r="BY635" i="3"/>
  <c r="BZ635" i="3"/>
  <c r="CA635" i="3"/>
  <c r="CB635" i="3"/>
  <c r="CC635" i="3"/>
  <c r="BR636" i="3"/>
  <c r="BS636" i="3"/>
  <c r="BT636" i="3"/>
  <c r="BU636" i="3"/>
  <c r="BV636" i="3"/>
  <c r="BW636" i="3"/>
  <c r="BX636" i="3"/>
  <c r="BY636" i="3"/>
  <c r="BZ636" i="3"/>
  <c r="CA636" i="3"/>
  <c r="CB636" i="3"/>
  <c r="CC636" i="3"/>
  <c r="BR637" i="3"/>
  <c r="BS637" i="3"/>
  <c r="BT637" i="3"/>
  <c r="BU637" i="3"/>
  <c r="BV637" i="3"/>
  <c r="BW637" i="3"/>
  <c r="BX637" i="3"/>
  <c r="BY637" i="3"/>
  <c r="BZ637" i="3"/>
  <c r="CA637" i="3"/>
  <c r="CB637" i="3"/>
  <c r="CC637" i="3"/>
  <c r="BR638" i="3"/>
  <c r="BS638" i="3"/>
  <c r="BT638" i="3"/>
  <c r="BU638" i="3"/>
  <c r="BV638" i="3"/>
  <c r="BW638" i="3"/>
  <c r="BX638" i="3"/>
  <c r="BY638" i="3"/>
  <c r="BZ638" i="3"/>
  <c r="CA638" i="3"/>
  <c r="CB638" i="3"/>
  <c r="CC638" i="3"/>
  <c r="BR639" i="3"/>
  <c r="BS639" i="3"/>
  <c r="BT639" i="3"/>
  <c r="BU639" i="3"/>
  <c r="BV639" i="3"/>
  <c r="BW639" i="3"/>
  <c r="BX639" i="3"/>
  <c r="BY639" i="3"/>
  <c r="BZ639" i="3"/>
  <c r="CA639" i="3"/>
  <c r="CB639" i="3"/>
  <c r="CC639" i="3"/>
  <c r="BR640" i="3"/>
  <c r="BS640" i="3"/>
  <c r="BT640" i="3"/>
  <c r="BU640" i="3"/>
  <c r="BV640" i="3"/>
  <c r="BW640" i="3"/>
  <c r="BX640" i="3"/>
  <c r="BY640" i="3"/>
  <c r="BZ640" i="3"/>
  <c r="CA640" i="3"/>
  <c r="CB640" i="3"/>
  <c r="CC640" i="3"/>
  <c r="BR768" i="3"/>
  <c r="BS768" i="3"/>
  <c r="BT768" i="3"/>
  <c r="BU768" i="3"/>
  <c r="BV768" i="3"/>
  <c r="BW768" i="3"/>
  <c r="BX768" i="3"/>
  <c r="BY768" i="3"/>
  <c r="BZ768" i="3"/>
  <c r="CA768" i="3"/>
  <c r="CB768" i="3"/>
  <c r="CC768" i="3"/>
  <c r="BR641" i="3"/>
  <c r="BS641" i="3"/>
  <c r="BT641" i="3"/>
  <c r="BU641" i="3"/>
  <c r="BV641" i="3"/>
  <c r="BW641" i="3"/>
  <c r="BX641" i="3"/>
  <c r="BY641" i="3"/>
  <c r="BZ641" i="3"/>
  <c r="CA641" i="3"/>
  <c r="CB641" i="3"/>
  <c r="CC641" i="3"/>
  <c r="BR642" i="3"/>
  <c r="BS642" i="3"/>
  <c r="BT642" i="3"/>
  <c r="BU642" i="3"/>
  <c r="BV642" i="3"/>
  <c r="BW642" i="3"/>
  <c r="BX642" i="3"/>
  <c r="BY642" i="3"/>
  <c r="BZ642" i="3"/>
  <c r="CA642" i="3"/>
  <c r="CB642" i="3"/>
  <c r="CC642" i="3"/>
  <c r="BR643" i="3"/>
  <c r="BS643" i="3"/>
  <c r="BT643" i="3"/>
  <c r="BU643" i="3"/>
  <c r="BV643" i="3"/>
  <c r="BW643" i="3"/>
  <c r="BX643" i="3"/>
  <c r="BY643" i="3"/>
  <c r="BZ643" i="3"/>
  <c r="CA643" i="3"/>
  <c r="CB643" i="3"/>
  <c r="CC643" i="3"/>
  <c r="BR644" i="3"/>
  <c r="BS644" i="3"/>
  <c r="BT644" i="3"/>
  <c r="BU644" i="3"/>
  <c r="BV644" i="3"/>
  <c r="BW644" i="3"/>
  <c r="BX644" i="3"/>
  <c r="BY644" i="3"/>
  <c r="BZ644" i="3"/>
  <c r="CA644" i="3"/>
  <c r="CB644" i="3"/>
  <c r="CC644" i="3"/>
  <c r="BR645" i="3"/>
  <c r="BS645" i="3"/>
  <c r="BT645" i="3"/>
  <c r="BU645" i="3"/>
  <c r="BV645" i="3"/>
  <c r="BW645" i="3"/>
  <c r="BX645" i="3"/>
  <c r="BY645" i="3"/>
  <c r="BZ645" i="3"/>
  <c r="CA645" i="3"/>
  <c r="CB645" i="3"/>
  <c r="CC645" i="3"/>
  <c r="BR646" i="3"/>
  <c r="BS646" i="3"/>
  <c r="BT646" i="3"/>
  <c r="BU646" i="3"/>
  <c r="BV646" i="3"/>
  <c r="BW646" i="3"/>
  <c r="BX646" i="3"/>
  <c r="BY646" i="3"/>
  <c r="BZ646" i="3"/>
  <c r="CA646" i="3"/>
  <c r="CB646" i="3"/>
  <c r="CC646" i="3"/>
  <c r="BR769" i="3"/>
  <c r="BS769" i="3"/>
  <c r="BT769" i="3"/>
  <c r="BU769" i="3"/>
  <c r="BV769" i="3"/>
  <c r="BW769" i="3"/>
  <c r="BX769" i="3"/>
  <c r="BY769" i="3"/>
  <c r="BZ769" i="3"/>
  <c r="CA769" i="3"/>
  <c r="CB769" i="3"/>
  <c r="CC769" i="3"/>
  <c r="BR647" i="3"/>
  <c r="BS647" i="3"/>
  <c r="BT647" i="3"/>
  <c r="BU647" i="3"/>
  <c r="BV647" i="3"/>
  <c r="BW647" i="3"/>
  <c r="BX647" i="3"/>
  <c r="BY647" i="3"/>
  <c r="BZ647" i="3"/>
  <c r="CA647" i="3"/>
  <c r="CB647" i="3"/>
  <c r="CC647" i="3"/>
  <c r="BR648" i="3"/>
  <c r="BS648" i="3"/>
  <c r="BT648" i="3"/>
  <c r="BU648" i="3"/>
  <c r="BV648" i="3"/>
  <c r="BW648" i="3"/>
  <c r="BX648" i="3"/>
  <c r="BY648" i="3"/>
  <c r="BZ648" i="3"/>
  <c r="CA648" i="3"/>
  <c r="CB648" i="3"/>
  <c r="CC648" i="3"/>
  <c r="BR792" i="3"/>
  <c r="BS792" i="3"/>
  <c r="BT792" i="3"/>
  <c r="BU792" i="3"/>
  <c r="BV792" i="3"/>
  <c r="BW792" i="3"/>
  <c r="BX792" i="3"/>
  <c r="BY792" i="3"/>
  <c r="BZ792" i="3"/>
  <c r="CA792" i="3"/>
  <c r="CB792" i="3"/>
  <c r="CC792" i="3"/>
  <c r="BR649" i="3"/>
  <c r="BS649" i="3"/>
  <c r="BT649" i="3"/>
  <c r="BU649" i="3"/>
  <c r="BV649" i="3"/>
  <c r="BW649" i="3"/>
  <c r="BX649" i="3"/>
  <c r="BY649" i="3"/>
  <c r="BZ649" i="3"/>
  <c r="CA649" i="3"/>
  <c r="CB649" i="3"/>
  <c r="CC649" i="3"/>
  <c r="BR650" i="3"/>
  <c r="BS650" i="3"/>
  <c r="BT650" i="3"/>
  <c r="BU650" i="3"/>
  <c r="BV650" i="3"/>
  <c r="BW650" i="3"/>
  <c r="BX650" i="3"/>
  <c r="BY650" i="3"/>
  <c r="BZ650" i="3"/>
  <c r="CA650" i="3"/>
  <c r="CB650" i="3"/>
  <c r="CC650" i="3"/>
  <c r="BR651" i="3"/>
  <c r="BS651" i="3"/>
  <c r="BT651" i="3"/>
  <c r="BU651" i="3"/>
  <c r="BV651" i="3"/>
  <c r="BW651" i="3"/>
  <c r="BX651" i="3"/>
  <c r="BY651" i="3"/>
  <c r="BZ651" i="3"/>
  <c r="CA651" i="3"/>
  <c r="CB651" i="3"/>
  <c r="CC651" i="3"/>
  <c r="BR652" i="3"/>
  <c r="BS652" i="3"/>
  <c r="BT652" i="3"/>
  <c r="BU652" i="3"/>
  <c r="BV652" i="3"/>
  <c r="BW652" i="3"/>
  <c r="BX652" i="3"/>
  <c r="BY652" i="3"/>
  <c r="BZ652" i="3"/>
  <c r="CA652" i="3"/>
  <c r="CB652" i="3"/>
  <c r="CC652" i="3"/>
  <c r="BR653" i="3"/>
  <c r="BS653" i="3"/>
  <c r="BT653" i="3"/>
  <c r="BU653" i="3"/>
  <c r="BV653" i="3"/>
  <c r="BW653" i="3"/>
  <c r="BX653" i="3"/>
  <c r="BY653" i="3"/>
  <c r="BZ653" i="3"/>
  <c r="CA653" i="3"/>
  <c r="CB653" i="3"/>
  <c r="CC653" i="3"/>
  <c r="BR654" i="3"/>
  <c r="BS654" i="3"/>
  <c r="BT654" i="3"/>
  <c r="BU654" i="3"/>
  <c r="BV654" i="3"/>
  <c r="BW654" i="3"/>
  <c r="BX654" i="3"/>
  <c r="BY654" i="3"/>
  <c r="BZ654" i="3"/>
  <c r="CA654" i="3"/>
  <c r="CB654" i="3"/>
  <c r="CC654" i="3"/>
  <c r="BR777" i="3"/>
  <c r="BS777" i="3"/>
  <c r="BT777" i="3"/>
  <c r="BU777" i="3"/>
  <c r="BV777" i="3"/>
  <c r="BW777" i="3"/>
  <c r="BX777" i="3"/>
  <c r="BY777" i="3"/>
  <c r="BZ777" i="3"/>
  <c r="CA777" i="3"/>
  <c r="CB777" i="3"/>
  <c r="CC777" i="3"/>
  <c r="BR655" i="3"/>
  <c r="BS655" i="3"/>
  <c r="BT655" i="3"/>
  <c r="BU655" i="3"/>
  <c r="BV655" i="3"/>
  <c r="BW655" i="3"/>
  <c r="BX655" i="3"/>
  <c r="BY655" i="3"/>
  <c r="BZ655" i="3"/>
  <c r="CA655" i="3"/>
  <c r="CB655" i="3"/>
  <c r="CC655" i="3"/>
  <c r="BR656" i="3"/>
  <c r="BS656" i="3"/>
  <c r="BT656" i="3"/>
  <c r="BU656" i="3"/>
  <c r="BV656" i="3"/>
  <c r="BW656" i="3"/>
  <c r="BX656" i="3"/>
  <c r="BY656" i="3"/>
  <c r="BZ656" i="3"/>
  <c r="CA656" i="3"/>
  <c r="CB656" i="3"/>
  <c r="CC656" i="3"/>
  <c r="BR800" i="3"/>
  <c r="BS800" i="3"/>
  <c r="BT800" i="3"/>
  <c r="BU800" i="3"/>
  <c r="BV800" i="3"/>
  <c r="BW800" i="3"/>
  <c r="BX800" i="3"/>
  <c r="BY800" i="3"/>
  <c r="BZ800" i="3"/>
  <c r="CA800" i="3"/>
  <c r="CB800" i="3"/>
  <c r="CC800" i="3"/>
  <c r="BR657" i="3"/>
  <c r="BS657" i="3"/>
  <c r="BT657" i="3"/>
  <c r="BU657" i="3"/>
  <c r="BV657" i="3"/>
  <c r="BW657" i="3"/>
  <c r="BX657" i="3"/>
  <c r="BY657" i="3"/>
  <c r="BZ657" i="3"/>
  <c r="CA657" i="3"/>
  <c r="CB657" i="3"/>
  <c r="CC657" i="3"/>
  <c r="BR658" i="3"/>
  <c r="BS658" i="3"/>
  <c r="BT658" i="3"/>
  <c r="BU658" i="3"/>
  <c r="BV658" i="3"/>
  <c r="BW658" i="3"/>
  <c r="BX658" i="3"/>
  <c r="BY658" i="3"/>
  <c r="BZ658" i="3"/>
  <c r="CA658" i="3"/>
  <c r="CB658" i="3"/>
  <c r="CC658" i="3"/>
  <c r="BR659" i="3"/>
  <c r="BS659" i="3"/>
  <c r="BT659" i="3"/>
  <c r="BU659" i="3"/>
  <c r="BV659" i="3"/>
  <c r="BW659" i="3"/>
  <c r="BX659" i="3"/>
  <c r="BY659" i="3"/>
  <c r="BZ659" i="3"/>
  <c r="CA659" i="3"/>
  <c r="CB659" i="3"/>
  <c r="CC659" i="3"/>
  <c r="BR660" i="3"/>
  <c r="BS660" i="3"/>
  <c r="BT660" i="3"/>
  <c r="BU660" i="3"/>
  <c r="BV660" i="3"/>
  <c r="BW660" i="3"/>
  <c r="BX660" i="3"/>
  <c r="BY660" i="3"/>
  <c r="BZ660" i="3"/>
  <c r="CA660" i="3"/>
  <c r="CB660" i="3"/>
  <c r="CC660" i="3"/>
  <c r="BR801" i="3"/>
  <c r="BS801" i="3"/>
  <c r="BT801" i="3"/>
  <c r="BU801" i="3"/>
  <c r="BV801" i="3"/>
  <c r="BW801" i="3"/>
  <c r="BX801" i="3"/>
  <c r="BY801" i="3"/>
  <c r="BZ801" i="3"/>
  <c r="CA801" i="3"/>
  <c r="CB801" i="3"/>
  <c r="CC801" i="3"/>
  <c r="BR661" i="3"/>
  <c r="BS661" i="3"/>
  <c r="BT661" i="3"/>
  <c r="BU661" i="3"/>
  <c r="BV661" i="3"/>
  <c r="BW661" i="3"/>
  <c r="BX661" i="3"/>
  <c r="BY661" i="3"/>
  <c r="BZ661" i="3"/>
  <c r="CA661" i="3"/>
  <c r="CB661" i="3"/>
  <c r="CC661" i="3"/>
  <c r="BR662" i="3"/>
  <c r="BS662" i="3"/>
  <c r="BT662" i="3"/>
  <c r="BU662" i="3"/>
  <c r="BV662" i="3"/>
  <c r="BW662" i="3"/>
  <c r="BX662" i="3"/>
  <c r="BY662" i="3"/>
  <c r="BZ662" i="3"/>
  <c r="CA662" i="3"/>
  <c r="CB662" i="3"/>
  <c r="CC662" i="3"/>
  <c r="BR663" i="3"/>
  <c r="BS663" i="3"/>
  <c r="BT663" i="3"/>
  <c r="BU663" i="3"/>
  <c r="BV663" i="3"/>
  <c r="BW663" i="3"/>
  <c r="BX663" i="3"/>
  <c r="BY663" i="3"/>
  <c r="BZ663" i="3"/>
  <c r="CA663" i="3"/>
  <c r="CB663" i="3"/>
  <c r="CC663" i="3"/>
  <c r="BR664" i="3"/>
  <c r="BS664" i="3"/>
  <c r="BT664" i="3"/>
  <c r="BU664" i="3"/>
  <c r="BV664" i="3"/>
  <c r="BW664" i="3"/>
  <c r="BX664" i="3"/>
  <c r="BY664" i="3"/>
  <c r="BZ664" i="3"/>
  <c r="CA664" i="3"/>
  <c r="CB664" i="3"/>
  <c r="CC664" i="3"/>
  <c r="BR665" i="3"/>
  <c r="BS665" i="3"/>
  <c r="BT665" i="3"/>
  <c r="BU665" i="3"/>
  <c r="BV665" i="3"/>
  <c r="BW665" i="3"/>
  <c r="BX665" i="3"/>
  <c r="BY665" i="3"/>
  <c r="BZ665" i="3"/>
  <c r="CA665" i="3"/>
  <c r="CB665" i="3"/>
  <c r="CC665" i="3"/>
  <c r="BR666" i="3"/>
  <c r="BS666" i="3"/>
  <c r="BT666" i="3"/>
  <c r="BU666" i="3"/>
  <c r="BV666" i="3"/>
  <c r="BW666" i="3"/>
  <c r="BX666" i="3"/>
  <c r="BY666" i="3"/>
  <c r="BZ666" i="3"/>
  <c r="CA666" i="3"/>
  <c r="CB666" i="3"/>
  <c r="CC666" i="3"/>
  <c r="BR667" i="3"/>
  <c r="BS667" i="3"/>
  <c r="BT667" i="3"/>
  <c r="BU667" i="3"/>
  <c r="BV667" i="3"/>
  <c r="BW667" i="3"/>
  <c r="BX667" i="3"/>
  <c r="BY667" i="3"/>
  <c r="BZ667" i="3"/>
  <c r="CA667" i="3"/>
  <c r="CB667" i="3"/>
  <c r="CC667" i="3"/>
  <c r="BR668" i="3"/>
  <c r="BS668" i="3"/>
  <c r="BT668" i="3"/>
  <c r="BU668" i="3"/>
  <c r="BV668" i="3"/>
  <c r="BW668" i="3"/>
  <c r="BX668" i="3"/>
  <c r="BY668" i="3"/>
  <c r="BZ668" i="3"/>
  <c r="CA668" i="3"/>
  <c r="CB668" i="3"/>
  <c r="CC668" i="3"/>
  <c r="BR669" i="3"/>
  <c r="BS669" i="3"/>
  <c r="BT669" i="3"/>
  <c r="BU669" i="3"/>
  <c r="BV669" i="3"/>
  <c r="BW669" i="3"/>
  <c r="BX669" i="3"/>
  <c r="BY669" i="3"/>
  <c r="BZ669" i="3"/>
  <c r="CA669" i="3"/>
  <c r="CB669" i="3"/>
  <c r="CC669" i="3"/>
  <c r="BR813" i="3"/>
  <c r="BS813" i="3"/>
  <c r="BT813" i="3"/>
  <c r="BU813" i="3"/>
  <c r="BV813" i="3"/>
  <c r="BW813" i="3"/>
  <c r="BX813" i="3"/>
  <c r="BY813" i="3"/>
  <c r="BZ813" i="3"/>
  <c r="CA813" i="3"/>
  <c r="CB813" i="3"/>
  <c r="CC813" i="3"/>
  <c r="BR670" i="3"/>
  <c r="BS670" i="3"/>
  <c r="BT670" i="3"/>
  <c r="BU670" i="3"/>
  <c r="BV670" i="3"/>
  <c r="BW670" i="3"/>
  <c r="BX670" i="3"/>
  <c r="BY670" i="3"/>
  <c r="BZ670" i="3"/>
  <c r="CA670" i="3"/>
  <c r="CB670" i="3"/>
  <c r="CC670" i="3"/>
  <c r="BR671" i="3"/>
  <c r="BS671" i="3"/>
  <c r="BT671" i="3"/>
  <c r="BU671" i="3"/>
  <c r="BV671" i="3"/>
  <c r="BW671" i="3"/>
  <c r="BX671" i="3"/>
  <c r="BY671" i="3"/>
  <c r="BZ671" i="3"/>
  <c r="CA671" i="3"/>
  <c r="CB671" i="3"/>
  <c r="CC671" i="3"/>
  <c r="BR672" i="3"/>
  <c r="BS672" i="3"/>
  <c r="BT672" i="3"/>
  <c r="BU672" i="3"/>
  <c r="BV672" i="3"/>
  <c r="BW672" i="3"/>
  <c r="BX672" i="3"/>
  <c r="BY672" i="3"/>
  <c r="BZ672" i="3"/>
  <c r="CA672" i="3"/>
  <c r="CB672" i="3"/>
  <c r="CC672" i="3"/>
  <c r="BR673" i="3"/>
  <c r="BS673" i="3"/>
  <c r="BT673" i="3"/>
  <c r="BU673" i="3"/>
  <c r="BV673" i="3"/>
  <c r="BW673" i="3"/>
  <c r="BX673" i="3"/>
  <c r="BY673" i="3"/>
  <c r="BZ673" i="3"/>
  <c r="CA673" i="3"/>
  <c r="CB673" i="3"/>
  <c r="CC673" i="3"/>
  <c r="BR674" i="3"/>
  <c r="BS674" i="3"/>
  <c r="BT674" i="3"/>
  <c r="BU674" i="3"/>
  <c r="BV674" i="3"/>
  <c r="BW674" i="3"/>
  <c r="BX674" i="3"/>
  <c r="BY674" i="3"/>
  <c r="BZ674" i="3"/>
  <c r="CA674" i="3"/>
  <c r="CB674" i="3"/>
  <c r="CC674" i="3"/>
  <c r="BR675" i="3"/>
  <c r="BS675" i="3"/>
  <c r="BT675" i="3"/>
  <c r="BU675" i="3"/>
  <c r="BV675" i="3"/>
  <c r="BW675" i="3"/>
  <c r="BX675" i="3"/>
  <c r="BY675" i="3"/>
  <c r="BZ675" i="3"/>
  <c r="CA675" i="3"/>
  <c r="CB675" i="3"/>
  <c r="CC675" i="3"/>
  <c r="BR787" i="3"/>
  <c r="BS787" i="3"/>
  <c r="BT787" i="3"/>
  <c r="BU787" i="3"/>
  <c r="BV787" i="3"/>
  <c r="BW787" i="3"/>
  <c r="BX787" i="3"/>
  <c r="BY787" i="3"/>
  <c r="BZ787" i="3"/>
  <c r="CA787" i="3"/>
  <c r="CB787" i="3"/>
  <c r="CC787" i="3"/>
  <c r="BR676" i="3"/>
  <c r="BS676" i="3"/>
  <c r="BT676" i="3"/>
  <c r="BU676" i="3"/>
  <c r="BV676" i="3"/>
  <c r="BW676" i="3"/>
  <c r="BX676" i="3"/>
  <c r="BY676" i="3"/>
  <c r="BZ676" i="3"/>
  <c r="CA676" i="3"/>
  <c r="CB676" i="3"/>
  <c r="CC676" i="3"/>
  <c r="BR814" i="3"/>
  <c r="BS814" i="3"/>
  <c r="BT814" i="3"/>
  <c r="BU814" i="3"/>
  <c r="BV814" i="3"/>
  <c r="BW814" i="3"/>
  <c r="BX814" i="3"/>
  <c r="BY814" i="3"/>
  <c r="BZ814" i="3"/>
  <c r="CA814" i="3"/>
  <c r="CB814" i="3"/>
  <c r="CC814" i="3"/>
  <c r="BR677" i="3"/>
  <c r="BS677" i="3"/>
  <c r="BT677" i="3"/>
  <c r="BU677" i="3"/>
  <c r="BV677" i="3"/>
  <c r="BW677" i="3"/>
  <c r="BX677" i="3"/>
  <c r="BY677" i="3"/>
  <c r="BZ677" i="3"/>
  <c r="CA677" i="3"/>
  <c r="CB677" i="3"/>
  <c r="CC677" i="3"/>
  <c r="BR678" i="3"/>
  <c r="BS678" i="3"/>
  <c r="BT678" i="3"/>
  <c r="BU678" i="3"/>
  <c r="BV678" i="3"/>
  <c r="BW678" i="3"/>
  <c r="BX678" i="3"/>
  <c r="BY678" i="3"/>
  <c r="BZ678" i="3"/>
  <c r="CA678" i="3"/>
  <c r="CB678" i="3"/>
  <c r="CC678" i="3"/>
  <c r="BR679" i="3"/>
  <c r="BS679" i="3"/>
  <c r="BT679" i="3"/>
  <c r="BU679" i="3"/>
  <c r="BV679" i="3"/>
  <c r="BW679" i="3"/>
  <c r="BX679" i="3"/>
  <c r="BY679" i="3"/>
  <c r="BZ679" i="3"/>
  <c r="CA679" i="3"/>
  <c r="CB679" i="3"/>
  <c r="CC679" i="3"/>
  <c r="BR680" i="3"/>
  <c r="BS680" i="3"/>
  <c r="BT680" i="3"/>
  <c r="BU680" i="3"/>
  <c r="BV680" i="3"/>
  <c r="BW680" i="3"/>
  <c r="BX680" i="3"/>
  <c r="BY680" i="3"/>
  <c r="BZ680" i="3"/>
  <c r="CA680" i="3"/>
  <c r="CB680" i="3"/>
  <c r="CC680" i="3"/>
  <c r="BR681" i="3"/>
  <c r="BS681" i="3"/>
  <c r="BT681" i="3"/>
  <c r="BU681" i="3"/>
  <c r="BV681" i="3"/>
  <c r="BW681" i="3"/>
  <c r="BX681" i="3"/>
  <c r="BY681" i="3"/>
  <c r="BZ681" i="3"/>
  <c r="CA681" i="3"/>
  <c r="CB681" i="3"/>
  <c r="CC681" i="3"/>
  <c r="BR682" i="3"/>
  <c r="BS682" i="3"/>
  <c r="BT682" i="3"/>
  <c r="BU682" i="3"/>
  <c r="BV682" i="3"/>
  <c r="BW682" i="3"/>
  <c r="BX682" i="3"/>
  <c r="BY682" i="3"/>
  <c r="BZ682" i="3"/>
  <c r="CA682" i="3"/>
  <c r="CB682" i="3"/>
  <c r="CC682" i="3"/>
  <c r="BR683" i="3"/>
  <c r="BS683" i="3"/>
  <c r="BT683" i="3"/>
  <c r="BU683" i="3"/>
  <c r="BV683" i="3"/>
  <c r="BW683" i="3"/>
  <c r="BX683" i="3"/>
  <c r="BY683" i="3"/>
  <c r="BZ683" i="3"/>
  <c r="CA683" i="3"/>
  <c r="CB683" i="3"/>
  <c r="CC683" i="3"/>
  <c r="BR684" i="3"/>
  <c r="BS684" i="3"/>
  <c r="BT684" i="3"/>
  <c r="BU684" i="3"/>
  <c r="BV684" i="3"/>
  <c r="BW684" i="3"/>
  <c r="BX684" i="3"/>
  <c r="BY684" i="3"/>
  <c r="BZ684" i="3"/>
  <c r="CA684" i="3"/>
  <c r="CB684" i="3"/>
  <c r="CC684" i="3"/>
  <c r="BR685" i="3"/>
  <c r="BS685" i="3"/>
  <c r="BT685" i="3"/>
  <c r="BU685" i="3"/>
  <c r="BV685" i="3"/>
  <c r="BW685" i="3"/>
  <c r="BX685" i="3"/>
  <c r="BY685" i="3"/>
  <c r="BZ685" i="3"/>
  <c r="CA685" i="3"/>
  <c r="CB685" i="3"/>
  <c r="CC685" i="3"/>
  <c r="BR686" i="3"/>
  <c r="BS686" i="3"/>
  <c r="BT686" i="3"/>
  <c r="BU686" i="3"/>
  <c r="BV686" i="3"/>
  <c r="BW686" i="3"/>
  <c r="BX686" i="3"/>
  <c r="BY686" i="3"/>
  <c r="BZ686" i="3"/>
  <c r="CA686" i="3"/>
  <c r="CB686" i="3"/>
  <c r="CC686" i="3"/>
  <c r="BR687" i="3"/>
  <c r="BS687" i="3"/>
  <c r="BT687" i="3"/>
  <c r="BU687" i="3"/>
  <c r="BV687" i="3"/>
  <c r="BW687" i="3"/>
  <c r="BX687" i="3"/>
  <c r="BY687" i="3"/>
  <c r="BZ687" i="3"/>
  <c r="CA687" i="3"/>
  <c r="CB687" i="3"/>
  <c r="CC687" i="3"/>
  <c r="BR688" i="3"/>
  <c r="BS688" i="3"/>
  <c r="BT688" i="3"/>
  <c r="BU688" i="3"/>
  <c r="BV688" i="3"/>
  <c r="BW688" i="3"/>
  <c r="BX688" i="3"/>
  <c r="BY688" i="3"/>
  <c r="BZ688" i="3"/>
  <c r="CA688" i="3"/>
  <c r="CB688" i="3"/>
  <c r="CC688" i="3"/>
  <c r="BR825" i="3"/>
  <c r="BS825" i="3"/>
  <c r="BT825" i="3"/>
  <c r="BU825" i="3"/>
  <c r="BV825" i="3"/>
  <c r="BW825" i="3"/>
  <c r="BX825" i="3"/>
  <c r="BY825" i="3"/>
  <c r="BZ825" i="3"/>
  <c r="CA825" i="3"/>
  <c r="CB825" i="3"/>
  <c r="CC825" i="3"/>
  <c r="BR689" i="3"/>
  <c r="BS689" i="3"/>
  <c r="BT689" i="3"/>
  <c r="BU689" i="3"/>
  <c r="BV689" i="3"/>
  <c r="BW689" i="3"/>
  <c r="BX689" i="3"/>
  <c r="BY689" i="3"/>
  <c r="BZ689" i="3"/>
  <c r="CA689" i="3"/>
  <c r="CB689" i="3"/>
  <c r="CC689" i="3"/>
  <c r="BR793" i="3"/>
  <c r="BS793" i="3"/>
  <c r="BT793" i="3"/>
  <c r="BU793" i="3"/>
  <c r="BV793" i="3"/>
  <c r="BW793" i="3"/>
  <c r="BX793" i="3"/>
  <c r="BY793" i="3"/>
  <c r="BZ793" i="3"/>
  <c r="CA793" i="3"/>
  <c r="CB793" i="3"/>
  <c r="CC793" i="3"/>
  <c r="BR815" i="3"/>
  <c r="BS815" i="3"/>
  <c r="BT815" i="3"/>
  <c r="BU815" i="3"/>
  <c r="BV815" i="3"/>
  <c r="BW815" i="3"/>
  <c r="BX815" i="3"/>
  <c r="BY815" i="3"/>
  <c r="BZ815" i="3"/>
  <c r="CA815" i="3"/>
  <c r="CB815" i="3"/>
  <c r="CC815" i="3"/>
  <c r="BR690" i="3"/>
  <c r="BS690" i="3"/>
  <c r="BT690" i="3"/>
  <c r="BU690" i="3"/>
  <c r="BV690" i="3"/>
  <c r="BW690" i="3"/>
  <c r="BX690" i="3"/>
  <c r="BY690" i="3"/>
  <c r="BZ690" i="3"/>
  <c r="CA690" i="3"/>
  <c r="CB690" i="3"/>
  <c r="CC690" i="3"/>
  <c r="BR691" i="3"/>
  <c r="BS691" i="3"/>
  <c r="BT691" i="3"/>
  <c r="BU691" i="3"/>
  <c r="BV691" i="3"/>
  <c r="BW691" i="3"/>
  <c r="BX691" i="3"/>
  <c r="BY691" i="3"/>
  <c r="BZ691" i="3"/>
  <c r="CA691" i="3"/>
  <c r="CB691" i="3"/>
  <c r="CC691" i="3"/>
  <c r="BR692" i="3"/>
  <c r="BS692" i="3"/>
  <c r="BT692" i="3"/>
  <c r="BU692" i="3"/>
  <c r="BV692" i="3"/>
  <c r="BW692" i="3"/>
  <c r="BX692" i="3"/>
  <c r="BY692" i="3"/>
  <c r="BZ692" i="3"/>
  <c r="CA692" i="3"/>
  <c r="CB692" i="3"/>
  <c r="CC692" i="3"/>
  <c r="BR693" i="3"/>
  <c r="BS693" i="3"/>
  <c r="BT693" i="3"/>
  <c r="BU693" i="3"/>
  <c r="BV693" i="3"/>
  <c r="BW693" i="3"/>
  <c r="BX693" i="3"/>
  <c r="BY693" i="3"/>
  <c r="BZ693" i="3"/>
  <c r="CA693" i="3"/>
  <c r="CB693" i="3"/>
  <c r="CC693" i="3"/>
  <c r="BR794" i="3"/>
  <c r="BS794" i="3"/>
  <c r="BT794" i="3"/>
  <c r="BU794" i="3"/>
  <c r="BV794" i="3"/>
  <c r="BW794" i="3"/>
  <c r="BX794" i="3"/>
  <c r="BY794" i="3"/>
  <c r="BZ794" i="3"/>
  <c r="CA794" i="3"/>
  <c r="CB794" i="3"/>
  <c r="CC794" i="3"/>
  <c r="BR816" i="3"/>
  <c r="BS816" i="3"/>
  <c r="BT816" i="3"/>
  <c r="BU816" i="3"/>
  <c r="BV816" i="3"/>
  <c r="BW816" i="3"/>
  <c r="BX816" i="3"/>
  <c r="BY816" i="3"/>
  <c r="BZ816" i="3"/>
  <c r="CA816" i="3"/>
  <c r="CB816" i="3"/>
  <c r="CC816" i="3"/>
  <c r="BR694" i="3"/>
  <c r="BS694" i="3"/>
  <c r="BT694" i="3"/>
  <c r="BU694" i="3"/>
  <c r="BV694" i="3"/>
  <c r="BW694" i="3"/>
  <c r="BX694" i="3"/>
  <c r="BY694" i="3"/>
  <c r="BZ694" i="3"/>
  <c r="CA694" i="3"/>
  <c r="CB694" i="3"/>
  <c r="CC694" i="3"/>
  <c r="BR695" i="3"/>
  <c r="BS695" i="3"/>
  <c r="BT695" i="3"/>
  <c r="BU695" i="3"/>
  <c r="BV695" i="3"/>
  <c r="BW695" i="3"/>
  <c r="BX695" i="3"/>
  <c r="BY695" i="3"/>
  <c r="BZ695" i="3"/>
  <c r="CA695" i="3"/>
  <c r="CB695" i="3"/>
  <c r="CC695" i="3"/>
  <c r="BR696" i="3"/>
  <c r="BS696" i="3"/>
  <c r="BT696" i="3"/>
  <c r="BU696" i="3"/>
  <c r="BV696" i="3"/>
  <c r="BW696" i="3"/>
  <c r="BX696" i="3"/>
  <c r="BY696" i="3"/>
  <c r="BZ696" i="3"/>
  <c r="CA696" i="3"/>
  <c r="CB696" i="3"/>
  <c r="CC696" i="3"/>
  <c r="BR697" i="3"/>
  <c r="BS697" i="3"/>
  <c r="BT697" i="3"/>
  <c r="BU697" i="3"/>
  <c r="BV697" i="3"/>
  <c r="BW697" i="3"/>
  <c r="BX697" i="3"/>
  <c r="BY697" i="3"/>
  <c r="BZ697" i="3"/>
  <c r="CA697" i="3"/>
  <c r="CB697" i="3"/>
  <c r="CC697" i="3"/>
  <c r="BR817" i="3"/>
  <c r="BS817" i="3"/>
  <c r="BT817" i="3"/>
  <c r="BU817" i="3"/>
  <c r="BV817" i="3"/>
  <c r="BW817" i="3"/>
  <c r="BX817" i="3"/>
  <c r="BY817" i="3"/>
  <c r="BZ817" i="3"/>
  <c r="CA817" i="3"/>
  <c r="CB817" i="3"/>
  <c r="CC817" i="3"/>
  <c r="BR698" i="3"/>
  <c r="BS698" i="3"/>
  <c r="BT698" i="3"/>
  <c r="BU698" i="3"/>
  <c r="BV698" i="3"/>
  <c r="BW698" i="3"/>
  <c r="BX698" i="3"/>
  <c r="BY698" i="3"/>
  <c r="BZ698" i="3"/>
  <c r="CA698" i="3"/>
  <c r="CB698" i="3"/>
  <c r="CC698" i="3"/>
  <c r="BR818" i="3"/>
  <c r="BS818" i="3"/>
  <c r="BT818" i="3"/>
  <c r="BU818" i="3"/>
  <c r="BV818" i="3"/>
  <c r="BW818" i="3"/>
  <c r="BX818" i="3"/>
  <c r="BY818" i="3"/>
  <c r="BZ818" i="3"/>
  <c r="CA818" i="3"/>
  <c r="CB818" i="3"/>
  <c r="CC818" i="3"/>
  <c r="BR699" i="3"/>
  <c r="BS699" i="3"/>
  <c r="BT699" i="3"/>
  <c r="BU699" i="3"/>
  <c r="BV699" i="3"/>
  <c r="BW699" i="3"/>
  <c r="BX699" i="3"/>
  <c r="BY699" i="3"/>
  <c r="BZ699" i="3"/>
  <c r="CA699" i="3"/>
  <c r="CB699" i="3"/>
  <c r="CC699" i="3"/>
  <c r="BR795" i="3"/>
  <c r="BS795" i="3"/>
  <c r="BT795" i="3"/>
  <c r="BU795" i="3"/>
  <c r="BV795" i="3"/>
  <c r="BW795" i="3"/>
  <c r="BX795" i="3"/>
  <c r="BY795" i="3"/>
  <c r="BZ795" i="3"/>
  <c r="CA795" i="3"/>
  <c r="CB795" i="3"/>
  <c r="CC795" i="3"/>
  <c r="BR700" i="3"/>
  <c r="BS700" i="3"/>
  <c r="BT700" i="3"/>
  <c r="BU700" i="3"/>
  <c r="BV700" i="3"/>
  <c r="BW700" i="3"/>
  <c r="BX700" i="3"/>
  <c r="BY700" i="3"/>
  <c r="BZ700" i="3"/>
  <c r="CA700" i="3"/>
  <c r="CB700" i="3"/>
  <c r="CC700" i="3"/>
  <c r="BR701" i="3"/>
  <c r="BS701" i="3"/>
  <c r="BT701" i="3"/>
  <c r="BU701" i="3"/>
  <c r="BV701" i="3"/>
  <c r="BW701" i="3"/>
  <c r="BX701" i="3"/>
  <c r="BY701" i="3"/>
  <c r="BZ701" i="3"/>
  <c r="CA701" i="3"/>
  <c r="CB701" i="3"/>
  <c r="CC701" i="3"/>
  <c r="BR702" i="3"/>
  <c r="BS702" i="3"/>
  <c r="BT702" i="3"/>
  <c r="BU702" i="3"/>
  <c r="BV702" i="3"/>
  <c r="BW702" i="3"/>
  <c r="BX702" i="3"/>
  <c r="BY702" i="3"/>
  <c r="BZ702" i="3"/>
  <c r="CA702" i="3"/>
  <c r="CB702" i="3"/>
  <c r="CC702" i="3"/>
  <c r="BR703" i="3"/>
  <c r="BS703" i="3"/>
  <c r="BT703" i="3"/>
  <c r="BU703" i="3"/>
  <c r="BV703" i="3"/>
  <c r="BW703" i="3"/>
  <c r="BX703" i="3"/>
  <c r="BY703" i="3"/>
  <c r="BZ703" i="3"/>
  <c r="CA703" i="3"/>
  <c r="CB703" i="3"/>
  <c r="CC703" i="3"/>
  <c r="BR704" i="3"/>
  <c r="BS704" i="3"/>
  <c r="BT704" i="3"/>
  <c r="BU704" i="3"/>
  <c r="BV704" i="3"/>
  <c r="BW704" i="3"/>
  <c r="BX704" i="3"/>
  <c r="BY704" i="3"/>
  <c r="BZ704" i="3"/>
  <c r="CA704" i="3"/>
  <c r="CB704" i="3"/>
  <c r="CC704" i="3"/>
  <c r="BR705" i="3"/>
  <c r="BS705" i="3"/>
  <c r="BT705" i="3"/>
  <c r="BU705" i="3"/>
  <c r="BV705" i="3"/>
  <c r="BW705" i="3"/>
  <c r="BX705" i="3"/>
  <c r="BY705" i="3"/>
  <c r="BZ705" i="3"/>
  <c r="CA705" i="3"/>
  <c r="CB705" i="3"/>
  <c r="CC705" i="3"/>
  <c r="BR706" i="3"/>
  <c r="BS706" i="3"/>
  <c r="BT706" i="3"/>
  <c r="BU706" i="3"/>
  <c r="BV706" i="3"/>
  <c r="BW706" i="3"/>
  <c r="BX706" i="3"/>
  <c r="BY706" i="3"/>
  <c r="BZ706" i="3"/>
  <c r="CA706" i="3"/>
  <c r="CB706" i="3"/>
  <c r="CC706" i="3"/>
  <c r="BR707" i="3"/>
  <c r="BS707" i="3"/>
  <c r="BT707" i="3"/>
  <c r="BU707" i="3"/>
  <c r="BV707" i="3"/>
  <c r="BW707" i="3"/>
  <c r="BX707" i="3"/>
  <c r="BY707" i="3"/>
  <c r="BZ707" i="3"/>
  <c r="CA707" i="3"/>
  <c r="CB707" i="3"/>
  <c r="CC707" i="3"/>
  <c r="BR708" i="3"/>
  <c r="BS708" i="3"/>
  <c r="BT708" i="3"/>
  <c r="BU708" i="3"/>
  <c r="BV708" i="3"/>
  <c r="BW708" i="3"/>
  <c r="BX708" i="3"/>
  <c r="BY708" i="3"/>
  <c r="BZ708" i="3"/>
  <c r="CA708" i="3"/>
  <c r="CB708" i="3"/>
  <c r="CC708" i="3"/>
  <c r="BR767" i="3"/>
  <c r="BS767" i="3"/>
  <c r="BT767" i="3"/>
  <c r="BU767" i="3"/>
  <c r="BV767" i="3"/>
  <c r="BW767" i="3"/>
  <c r="BX767" i="3"/>
  <c r="BY767" i="3"/>
  <c r="BZ767" i="3"/>
  <c r="CA767" i="3"/>
  <c r="CB767" i="3"/>
  <c r="CC767" i="3"/>
  <c r="BR709" i="3"/>
  <c r="BS709" i="3"/>
  <c r="BT709" i="3"/>
  <c r="BU709" i="3"/>
  <c r="BV709" i="3"/>
  <c r="BW709" i="3"/>
  <c r="BX709" i="3"/>
  <c r="BY709" i="3"/>
  <c r="BZ709" i="3"/>
  <c r="CA709" i="3"/>
  <c r="CB709" i="3"/>
  <c r="CC709" i="3"/>
  <c r="BR710" i="3"/>
  <c r="BS710" i="3"/>
  <c r="BT710" i="3"/>
  <c r="BU710" i="3"/>
  <c r="BV710" i="3"/>
  <c r="BW710" i="3"/>
  <c r="BX710" i="3"/>
  <c r="BY710" i="3"/>
  <c r="BZ710" i="3"/>
  <c r="CA710" i="3"/>
  <c r="CB710" i="3"/>
  <c r="CC710" i="3"/>
  <c r="BR819" i="3"/>
  <c r="BS819" i="3"/>
  <c r="BT819" i="3"/>
  <c r="BU819" i="3"/>
  <c r="BV819" i="3"/>
  <c r="BW819" i="3"/>
  <c r="BX819" i="3"/>
  <c r="BY819" i="3"/>
  <c r="BZ819" i="3"/>
  <c r="CA819" i="3"/>
  <c r="CB819" i="3"/>
  <c r="CC819" i="3"/>
  <c r="BR711" i="3"/>
  <c r="BS711" i="3"/>
  <c r="BT711" i="3"/>
  <c r="BU711" i="3"/>
  <c r="BV711" i="3"/>
  <c r="BW711" i="3"/>
  <c r="BX711" i="3"/>
  <c r="BY711" i="3"/>
  <c r="BZ711" i="3"/>
  <c r="CA711" i="3"/>
  <c r="CB711" i="3"/>
  <c r="CC711" i="3"/>
  <c r="BR820" i="3"/>
  <c r="BS820" i="3"/>
  <c r="BT820" i="3"/>
  <c r="BU820" i="3"/>
  <c r="BV820" i="3"/>
  <c r="BW820" i="3"/>
  <c r="BX820" i="3"/>
  <c r="BY820" i="3"/>
  <c r="BZ820" i="3"/>
  <c r="CA820" i="3"/>
  <c r="CB820" i="3"/>
  <c r="CC820" i="3"/>
  <c r="BR781" i="3"/>
  <c r="BS781" i="3"/>
  <c r="BT781" i="3"/>
  <c r="BU781" i="3"/>
  <c r="BV781" i="3"/>
  <c r="BW781" i="3"/>
  <c r="BX781" i="3"/>
  <c r="BY781" i="3"/>
  <c r="BZ781" i="3"/>
  <c r="CA781" i="3"/>
  <c r="CB781" i="3"/>
  <c r="CC781" i="3"/>
  <c r="BR821" i="3"/>
  <c r="BS821" i="3"/>
  <c r="BT821" i="3"/>
  <c r="BU821" i="3"/>
  <c r="BV821" i="3"/>
  <c r="BW821" i="3"/>
  <c r="BX821" i="3"/>
  <c r="BY821" i="3"/>
  <c r="BZ821" i="3"/>
  <c r="CA821" i="3"/>
  <c r="CB821" i="3"/>
  <c r="CC821" i="3"/>
  <c r="BR712" i="3"/>
  <c r="BS712" i="3"/>
  <c r="BT712" i="3"/>
  <c r="BU712" i="3"/>
  <c r="BV712" i="3"/>
  <c r="BW712" i="3"/>
  <c r="BX712" i="3"/>
  <c r="BY712" i="3"/>
  <c r="BZ712" i="3"/>
  <c r="CA712" i="3"/>
  <c r="CB712" i="3"/>
  <c r="CC712" i="3"/>
  <c r="BR822" i="3"/>
  <c r="BS822" i="3"/>
  <c r="BT822" i="3"/>
  <c r="BU822" i="3"/>
  <c r="BV822" i="3"/>
  <c r="BW822" i="3"/>
  <c r="BX822" i="3"/>
  <c r="BY822" i="3"/>
  <c r="BZ822" i="3"/>
  <c r="CA822" i="3"/>
  <c r="CB822" i="3"/>
  <c r="CC822" i="3"/>
  <c r="BR782" i="3"/>
  <c r="BS782" i="3"/>
  <c r="BT782" i="3"/>
  <c r="BU782" i="3"/>
  <c r="BV782" i="3"/>
  <c r="BW782" i="3"/>
  <c r="BX782" i="3"/>
  <c r="BY782" i="3"/>
  <c r="BZ782" i="3"/>
  <c r="CA782" i="3"/>
  <c r="CB782" i="3"/>
  <c r="CC782" i="3"/>
  <c r="BR713" i="3"/>
  <c r="BS713" i="3"/>
  <c r="BT713" i="3"/>
  <c r="BU713" i="3"/>
  <c r="BV713" i="3"/>
  <c r="BW713" i="3"/>
  <c r="BX713" i="3"/>
  <c r="BY713" i="3"/>
  <c r="BZ713" i="3"/>
  <c r="CA713" i="3"/>
  <c r="CB713" i="3"/>
  <c r="CC713" i="3"/>
  <c r="BR714" i="3"/>
  <c r="BS714" i="3"/>
  <c r="BT714" i="3"/>
  <c r="BU714" i="3"/>
  <c r="BV714" i="3"/>
  <c r="BW714" i="3"/>
  <c r="BX714" i="3"/>
  <c r="BY714" i="3"/>
  <c r="BZ714" i="3"/>
  <c r="CA714" i="3"/>
  <c r="CB714" i="3"/>
  <c r="CC714" i="3"/>
  <c r="BR715" i="3"/>
  <c r="BS715" i="3"/>
  <c r="BT715" i="3"/>
  <c r="BU715" i="3"/>
  <c r="BV715" i="3"/>
  <c r="BW715" i="3"/>
  <c r="BX715" i="3"/>
  <c r="BY715" i="3"/>
  <c r="BZ715" i="3"/>
  <c r="CA715" i="3"/>
  <c r="CB715" i="3"/>
  <c r="CC715" i="3"/>
  <c r="BR716" i="3"/>
  <c r="BS716" i="3"/>
  <c r="BT716" i="3"/>
  <c r="BU716" i="3"/>
  <c r="BV716" i="3"/>
  <c r="BW716" i="3"/>
  <c r="BX716" i="3"/>
  <c r="BY716" i="3"/>
  <c r="BZ716" i="3"/>
  <c r="CA716" i="3"/>
  <c r="CB716" i="3"/>
  <c r="CC716" i="3"/>
  <c r="BR717" i="3"/>
  <c r="BS717" i="3"/>
  <c r="BT717" i="3"/>
  <c r="BU717" i="3"/>
  <c r="BV717" i="3"/>
  <c r="BW717" i="3"/>
  <c r="BX717" i="3"/>
  <c r="BY717" i="3"/>
  <c r="BZ717" i="3"/>
  <c r="CA717" i="3"/>
  <c r="CB717" i="3"/>
  <c r="CC717" i="3"/>
  <c r="BR718" i="3"/>
  <c r="BS718" i="3"/>
  <c r="BT718" i="3"/>
  <c r="BU718" i="3"/>
  <c r="BV718" i="3"/>
  <c r="BW718" i="3"/>
  <c r="BX718" i="3"/>
  <c r="BY718" i="3"/>
  <c r="BZ718" i="3"/>
  <c r="CA718" i="3"/>
  <c r="CB718" i="3"/>
  <c r="CC718" i="3"/>
  <c r="BR719" i="3"/>
  <c r="BS719" i="3"/>
  <c r="BT719" i="3"/>
  <c r="BU719" i="3"/>
  <c r="BV719" i="3"/>
  <c r="BW719" i="3"/>
  <c r="BX719" i="3"/>
  <c r="BY719" i="3"/>
  <c r="BZ719" i="3"/>
  <c r="CA719" i="3"/>
  <c r="CB719" i="3"/>
  <c r="CC719" i="3"/>
  <c r="BR720" i="3"/>
  <c r="BS720" i="3"/>
  <c r="BT720" i="3"/>
  <c r="BU720" i="3"/>
  <c r="BV720" i="3"/>
  <c r="BW720" i="3"/>
  <c r="BX720" i="3"/>
  <c r="BY720" i="3"/>
  <c r="BZ720" i="3"/>
  <c r="CA720" i="3"/>
  <c r="CB720" i="3"/>
  <c r="CC720" i="3"/>
  <c r="CE408" i="3" l="1"/>
  <c r="CE596" i="3"/>
  <c r="CF366" i="3"/>
  <c r="CF323" i="3"/>
  <c r="CF322" i="3"/>
  <c r="CF321" i="3"/>
  <c r="CF320" i="3"/>
  <c r="CF315" i="3"/>
  <c r="CF314" i="3"/>
  <c r="CF313" i="3"/>
  <c r="CF312" i="3"/>
  <c r="CE304" i="3"/>
  <c r="CE684" i="3"/>
  <c r="CE142" i="3"/>
  <c r="CE133" i="3"/>
  <c r="CE24" i="3"/>
  <c r="CE92" i="3"/>
  <c r="CE9" i="3"/>
  <c r="CE7" i="3"/>
  <c r="CE17" i="3"/>
  <c r="CE4" i="3"/>
  <c r="CF3" i="3"/>
  <c r="CF6" i="3"/>
  <c r="CF641" i="3"/>
  <c r="CF711" i="3"/>
  <c r="CE710" i="3"/>
  <c r="CE709" i="3"/>
  <c r="CE696" i="3"/>
  <c r="CE692" i="3"/>
  <c r="CE302" i="3"/>
  <c r="CE301" i="3"/>
  <c r="CF300" i="3"/>
  <c r="CE299" i="3"/>
  <c r="CE291" i="3"/>
  <c r="CE286" i="3"/>
  <c r="CE285" i="3"/>
  <c r="CE232" i="3"/>
  <c r="CE181" i="3"/>
  <c r="CE158" i="3"/>
  <c r="CE634" i="3"/>
  <c r="CE625" i="3"/>
  <c r="CE619" i="3"/>
  <c r="CE613" i="3"/>
  <c r="CE611" i="3"/>
  <c r="CE609" i="3"/>
  <c r="CE607" i="3"/>
  <c r="CD812" i="3"/>
  <c r="CE812" i="3"/>
  <c r="CE606" i="3"/>
  <c r="CE605" i="3"/>
  <c r="CE604" i="3"/>
  <c r="CE598" i="3"/>
  <c r="CE590" i="3"/>
  <c r="CE503" i="3"/>
  <c r="CE451" i="3"/>
  <c r="CE448" i="3"/>
  <c r="CE444" i="3"/>
  <c r="CF441" i="3"/>
  <c r="CE440" i="3"/>
  <c r="CF439" i="3"/>
  <c r="CF437" i="3"/>
  <c r="CE436" i="3"/>
  <c r="CE432" i="3"/>
  <c r="CE420" i="3"/>
  <c r="CE416" i="3"/>
  <c r="CE412" i="3"/>
  <c r="CE410" i="3"/>
  <c r="CF409" i="3"/>
  <c r="CE706" i="3"/>
  <c r="CF590" i="3"/>
  <c r="CG574" i="3"/>
  <c r="CF634" i="3"/>
  <c r="CF632" i="3"/>
  <c r="CF364" i="3"/>
  <c r="CG243" i="3"/>
  <c r="CG675" i="3"/>
  <c r="CF625" i="3"/>
  <c r="CF618" i="3"/>
  <c r="CE500" i="3"/>
  <c r="CD411" i="3"/>
  <c r="CD774" i="3"/>
  <c r="CE690" i="3"/>
  <c r="CE682" i="3"/>
  <c r="CE640" i="3"/>
  <c r="CE636" i="3"/>
  <c r="CE635" i="3"/>
  <c r="CE790" i="3"/>
  <c r="CE402" i="3"/>
  <c r="CF401" i="3"/>
  <c r="CG298" i="3"/>
  <c r="CE147" i="3"/>
  <c r="CE146" i="3"/>
  <c r="CE697" i="3"/>
  <c r="CE772" i="3"/>
  <c r="CE578" i="3"/>
  <c r="CE544" i="3"/>
  <c r="CE786" i="3"/>
  <c r="CF524" i="3"/>
  <c r="CF518" i="3"/>
  <c r="CE510" i="3"/>
  <c r="CE507" i="3"/>
  <c r="CE504" i="3"/>
  <c r="CE363" i="3"/>
  <c r="CD323" i="3"/>
  <c r="CG204" i="3"/>
  <c r="CE200" i="3"/>
  <c r="CE199" i="3"/>
  <c r="CE198" i="3"/>
  <c r="CE197" i="3"/>
  <c r="CG653" i="3"/>
  <c r="CG348" i="3"/>
  <c r="CG261" i="3"/>
  <c r="CG151" i="3"/>
  <c r="CE618" i="3"/>
  <c r="CG533" i="3"/>
  <c r="CD658" i="3"/>
  <c r="CF657" i="3"/>
  <c r="CE777" i="3"/>
  <c r="CE654" i="3"/>
  <c r="CF772" i="3"/>
  <c r="CG622" i="3"/>
  <c r="CE621" i="3"/>
  <c r="CD620" i="3"/>
  <c r="CE620" i="3"/>
  <c r="CF613" i="3"/>
  <c r="CF790" i="3"/>
  <c r="CE830" i="3"/>
  <c r="CE581" i="3"/>
  <c r="CE580" i="3"/>
  <c r="CE488" i="3"/>
  <c r="CE480" i="3"/>
  <c r="CE466" i="3"/>
  <c r="CE459" i="3"/>
  <c r="CF456" i="3"/>
  <c r="CE455" i="3"/>
  <c r="CG269" i="3"/>
  <c r="CD267" i="3"/>
  <c r="CF266" i="3"/>
  <c r="CD265" i="3"/>
  <c r="CF264" i="3"/>
  <c r="CD263" i="3"/>
  <c r="CF262" i="3"/>
  <c r="CG247" i="3"/>
  <c r="CF246" i="3"/>
  <c r="CE244" i="3"/>
  <c r="CF158" i="3"/>
  <c r="CE687" i="3"/>
  <c r="CE685" i="3"/>
  <c r="CG637" i="3"/>
  <c r="CD635" i="3"/>
  <c r="CD443" i="3"/>
  <c r="CD442" i="3"/>
  <c r="CD400" i="3"/>
  <c r="CD378" i="3"/>
  <c r="CE293" i="3"/>
  <c r="CE238" i="3"/>
  <c r="CE236" i="3"/>
  <c r="CE234" i="3"/>
  <c r="CE174" i="3"/>
  <c r="CE172" i="3"/>
  <c r="CE171" i="3"/>
  <c r="CE170" i="3"/>
  <c r="CE169" i="3"/>
  <c r="CE168" i="3"/>
  <c r="CE167" i="3"/>
  <c r="CE166" i="3"/>
  <c r="CE164" i="3"/>
  <c r="CE163" i="3"/>
  <c r="CE123" i="3"/>
  <c r="CE120" i="3"/>
  <c r="CD119" i="3"/>
  <c r="CE119" i="3"/>
  <c r="CE118" i="3"/>
  <c r="CE117" i="3"/>
  <c r="CE116" i="3"/>
  <c r="CE115" i="3"/>
  <c r="CE114" i="3"/>
  <c r="CE113" i="3"/>
  <c r="CE112" i="3"/>
  <c r="CE110" i="3"/>
  <c r="CE109" i="3"/>
  <c r="CE108" i="3"/>
  <c r="CE107" i="3"/>
  <c r="CE100" i="3"/>
  <c r="CE99" i="3"/>
  <c r="CE700" i="3"/>
  <c r="CE699" i="3"/>
  <c r="CE818" i="3"/>
  <c r="CF817" i="3"/>
  <c r="CG647" i="3"/>
  <c r="CF640" i="3"/>
  <c r="CF619" i="3"/>
  <c r="CF598" i="3"/>
  <c r="CE594" i="3"/>
  <c r="CE824" i="3"/>
  <c r="CE592" i="3"/>
  <c r="CE559" i="3"/>
  <c r="CE558" i="3"/>
  <c r="CE557" i="3"/>
  <c r="CE556" i="3"/>
  <c r="CE555" i="3"/>
  <c r="CE554" i="3"/>
  <c r="CE553" i="3"/>
  <c r="CG809" i="3"/>
  <c r="CE797" i="3"/>
  <c r="CE808" i="3"/>
  <c r="CE548" i="3"/>
  <c r="CE546" i="3"/>
  <c r="CE226" i="3"/>
  <c r="CE221" i="3"/>
  <c r="CE220" i="3"/>
  <c r="CE219" i="3"/>
  <c r="CG196" i="3"/>
  <c r="CE80" i="3"/>
  <c r="CE73" i="3"/>
  <c r="CD70" i="3"/>
  <c r="CF70" i="3"/>
  <c r="CD69" i="3"/>
  <c r="CD68" i="3"/>
  <c r="CF68" i="3"/>
  <c r="CD832" i="3"/>
  <c r="CF832" i="3"/>
  <c r="CE53" i="3"/>
  <c r="CE38" i="3"/>
  <c r="CE35" i="3"/>
  <c r="CD34" i="3"/>
  <c r="CF34" i="3"/>
  <c r="CF33" i="3"/>
  <c r="CG679" i="3"/>
  <c r="CG664" i="3"/>
  <c r="CG795" i="3"/>
  <c r="CE686" i="3"/>
  <c r="CE683" i="3"/>
  <c r="CE651" i="3"/>
  <c r="CE792" i="3"/>
  <c r="CE648" i="3"/>
  <c r="CE633" i="3"/>
  <c r="CE630" i="3"/>
  <c r="CE628" i="3"/>
  <c r="CE627" i="3"/>
  <c r="CF611" i="3"/>
  <c r="CG608" i="3"/>
  <c r="CG584" i="3"/>
  <c r="CE767" i="3"/>
  <c r="CE708" i="3"/>
  <c r="CE695" i="3"/>
  <c r="CD694" i="3"/>
  <c r="CE816" i="3"/>
  <c r="CE794" i="3"/>
  <c r="CE681" i="3"/>
  <c r="CF787" i="3"/>
  <c r="CE645" i="3"/>
  <c r="CE643" i="3"/>
  <c r="CE642" i="3"/>
  <c r="CD768" i="3"/>
  <c r="CD626" i="3"/>
  <c r="CE616" i="3"/>
  <c r="CE615" i="3"/>
  <c r="CE614" i="3"/>
  <c r="CE703" i="3"/>
  <c r="CF702" i="3"/>
  <c r="CE701" i="3"/>
  <c r="CE691" i="3"/>
  <c r="CE689" i="3"/>
  <c r="CF825" i="3"/>
  <c r="CG677" i="3"/>
  <c r="CD673" i="3"/>
  <c r="CF672" i="3"/>
  <c r="CD670" i="3"/>
  <c r="CF813" i="3"/>
  <c r="CF665" i="3"/>
  <c r="CF661" i="3"/>
  <c r="CF660" i="3"/>
  <c r="CE638" i="3"/>
  <c r="CE623" i="3"/>
  <c r="CD612" i="3"/>
  <c r="CG593" i="3"/>
  <c r="CF604" i="3"/>
  <c r="CD597" i="3"/>
  <c r="CE588" i="3"/>
  <c r="CE586" i="3"/>
  <c r="CE585" i="3"/>
  <c r="CF578" i="3"/>
  <c r="CE571" i="3"/>
  <c r="CE570" i="3"/>
  <c r="CE779" i="3"/>
  <c r="CE541" i="3"/>
  <c r="CG513" i="3"/>
  <c r="CE496" i="3"/>
  <c r="CE495" i="3"/>
  <c r="CE493" i="3"/>
  <c r="CE492" i="3"/>
  <c r="CE489" i="3"/>
  <c r="CE463" i="3"/>
  <c r="CD389" i="3"/>
  <c r="CE296" i="3"/>
  <c r="CF295" i="3"/>
  <c r="CE294" i="3"/>
  <c r="CD281" i="3"/>
  <c r="CD280" i="3"/>
  <c r="CG277" i="3"/>
  <c r="CE242" i="3"/>
  <c r="CD241" i="3"/>
  <c r="CE240" i="3"/>
  <c r="CG239" i="3"/>
  <c r="CE203" i="3"/>
  <c r="CE202" i="3"/>
  <c r="CE201" i="3"/>
  <c r="CE179" i="3"/>
  <c r="CE178" i="3"/>
  <c r="CE177" i="3"/>
  <c r="CE176" i="3"/>
  <c r="CE175" i="3"/>
  <c r="CE157" i="3"/>
  <c r="CE156" i="3"/>
  <c r="CG154" i="3"/>
  <c r="CF67" i="3"/>
  <c r="CE66" i="3"/>
  <c r="CF63" i="3"/>
  <c r="CF62" i="3"/>
  <c r="CF61" i="3"/>
  <c r="CF60" i="3"/>
  <c r="CE59" i="3"/>
  <c r="CF56" i="3"/>
  <c r="CF55" i="3"/>
  <c r="CF54" i="3"/>
  <c r="CE15" i="3"/>
  <c r="CF14" i="3"/>
  <c r="CE13" i="3"/>
  <c r="CF12" i="3"/>
  <c r="CE11" i="3"/>
  <c r="CF10" i="3"/>
  <c r="CD148" i="3"/>
  <c r="CD147" i="3"/>
  <c r="CE145" i="3"/>
  <c r="CE143" i="3"/>
  <c r="CE106" i="3"/>
  <c r="CE105" i="3"/>
  <c r="CE104" i="3"/>
  <c r="CE103" i="3"/>
  <c r="CE102" i="3"/>
  <c r="CE101" i="3"/>
  <c r="CE49" i="3"/>
  <c r="CD48" i="3"/>
  <c r="CF48" i="3"/>
  <c r="CF47" i="3"/>
  <c r="CF46" i="3"/>
  <c r="CE45" i="3"/>
  <c r="CF44" i="3"/>
  <c r="CF43" i="3"/>
  <c r="CF780" i="3"/>
  <c r="CE42" i="3"/>
  <c r="CF41" i="3"/>
  <c r="CF40" i="3"/>
  <c r="CF39" i="3"/>
  <c r="CE5" i="3"/>
  <c r="CF596" i="3"/>
  <c r="CD592" i="3"/>
  <c r="CF830" i="3"/>
  <c r="CD582" i="3"/>
  <c r="CD579" i="3"/>
  <c r="CG569" i="3"/>
  <c r="CE474" i="3"/>
  <c r="CD473" i="3"/>
  <c r="CD472" i="3"/>
  <c r="CF471" i="3"/>
  <c r="CE470" i="3"/>
  <c r="CF469" i="3"/>
  <c r="CF467" i="3"/>
  <c r="CF386" i="3"/>
  <c r="CF380" i="3"/>
  <c r="CD372" i="3"/>
  <c r="CD370" i="3"/>
  <c r="CD290" i="3"/>
  <c r="CF289" i="3"/>
  <c r="CE288" i="3"/>
  <c r="CF287" i="3"/>
  <c r="CD259" i="3"/>
  <c r="CG259" i="3"/>
  <c r="CF258" i="3"/>
  <c r="CD257" i="3"/>
  <c r="CF256" i="3"/>
  <c r="CF783" i="3"/>
  <c r="CF252" i="3"/>
  <c r="CF250" i="3"/>
  <c r="CD231" i="3"/>
  <c r="CE230" i="3"/>
  <c r="CE228" i="3"/>
  <c r="CE194" i="3"/>
  <c r="CE193" i="3"/>
  <c r="CE192" i="3"/>
  <c r="CE191" i="3"/>
  <c r="CE190" i="3"/>
  <c r="CE189" i="3"/>
  <c r="CE162" i="3"/>
  <c r="CD152" i="3"/>
  <c r="CF151" i="3"/>
  <c r="CE149" i="3"/>
  <c r="CE139" i="3"/>
  <c r="CD138" i="3"/>
  <c r="CE138" i="3"/>
  <c r="CE137" i="3"/>
  <c r="CE136" i="3"/>
  <c r="CE135" i="3"/>
  <c r="CE134" i="3"/>
  <c r="CD98" i="3"/>
  <c r="CE98" i="3"/>
  <c r="CD97" i="3"/>
  <c r="CE97" i="3"/>
  <c r="CE96" i="3"/>
  <c r="CE95" i="3"/>
  <c r="CE94" i="3"/>
  <c r="CE93" i="3"/>
  <c r="CF32" i="3"/>
  <c r="CE31" i="3"/>
  <c r="CF30" i="3"/>
  <c r="CF29" i="3"/>
  <c r="CF28" i="3"/>
  <c r="CE27" i="3"/>
  <c r="CF26" i="3"/>
  <c r="CF798" i="3"/>
  <c r="CF25" i="3"/>
  <c r="CF606" i="3"/>
  <c r="CE602" i="3"/>
  <c r="CE600" i="3"/>
  <c r="CE599" i="3"/>
  <c r="CE591" i="3"/>
  <c r="CE577" i="3"/>
  <c r="CE576" i="3"/>
  <c r="CE575" i="3"/>
  <c r="CD507" i="3"/>
  <c r="CD506" i="3"/>
  <c r="CD505" i="3"/>
  <c r="CD458" i="3"/>
  <c r="CD457" i="3"/>
  <c r="CF454" i="3"/>
  <c r="CF452" i="3"/>
  <c r="CE428" i="3"/>
  <c r="CD427" i="3"/>
  <c r="CD426" i="3"/>
  <c r="CF425" i="3"/>
  <c r="CE424" i="3"/>
  <c r="CF423" i="3"/>
  <c r="CF421" i="3"/>
  <c r="CE406" i="3"/>
  <c r="CF405" i="3"/>
  <c r="CF404" i="3"/>
  <c r="CD386" i="3"/>
  <c r="CD380" i="3"/>
  <c r="CF378" i="3"/>
  <c r="CF374" i="3"/>
  <c r="CD222" i="3"/>
  <c r="CE214" i="3"/>
  <c r="CE213" i="3"/>
  <c r="CE212" i="3"/>
  <c r="CE207" i="3"/>
  <c r="CE206" i="3"/>
  <c r="CE187" i="3"/>
  <c r="CE186" i="3"/>
  <c r="CE185" i="3"/>
  <c r="CE184" i="3"/>
  <c r="CE183" i="3"/>
  <c r="CE182" i="3"/>
  <c r="CE161" i="3"/>
  <c r="CE160" i="3"/>
  <c r="CE159" i="3"/>
  <c r="CE129" i="3"/>
  <c r="CE127" i="3"/>
  <c r="CE126" i="3"/>
  <c r="CE125" i="3"/>
  <c r="CE124" i="3"/>
  <c r="CE88" i="3"/>
  <c r="CD87" i="3"/>
  <c r="CE87" i="3"/>
  <c r="CE86" i="3"/>
  <c r="CE85" i="3"/>
  <c r="CE84" i="3"/>
  <c r="CE83" i="3"/>
  <c r="CE82" i="3"/>
  <c r="CE22" i="3"/>
  <c r="CF21" i="3"/>
  <c r="CE20" i="3"/>
  <c r="CF19" i="3"/>
  <c r="CE18" i="3"/>
  <c r="CF826" i="3"/>
  <c r="CG694" i="3"/>
  <c r="CG650" i="3"/>
  <c r="CE632" i="3"/>
  <c r="CE582" i="3"/>
  <c r="CG582" i="3"/>
  <c r="CG281" i="3"/>
  <c r="CG279" i="3"/>
  <c r="CG249" i="3"/>
  <c r="CG241" i="3"/>
  <c r="CG705" i="3"/>
  <c r="CG678" i="3"/>
  <c r="CE641" i="3"/>
  <c r="CE626" i="3"/>
  <c r="CG626" i="3"/>
  <c r="CG601" i="3"/>
  <c r="CD711" i="3"/>
  <c r="CG711" i="3"/>
  <c r="CG703" i="3"/>
  <c r="CD817" i="3"/>
  <c r="CG817" i="3"/>
  <c r="CG670" i="3"/>
  <c r="CG644" i="3"/>
  <c r="CE612" i="3"/>
  <c r="CG612" i="3"/>
  <c r="CG587" i="3"/>
  <c r="CG823" i="3"/>
  <c r="CE705" i="3"/>
  <c r="CG818" i="3"/>
  <c r="CG793" i="3"/>
  <c r="CD680" i="3"/>
  <c r="CD666" i="3"/>
  <c r="CG666" i="3"/>
  <c r="CG629" i="3"/>
  <c r="CE597" i="3"/>
  <c r="CG597" i="3"/>
  <c r="CG658" i="3"/>
  <c r="CG715" i="3"/>
  <c r="CG710" i="3"/>
  <c r="CG707" i="3"/>
  <c r="CD795" i="3"/>
  <c r="CG692" i="3"/>
  <c r="CD825" i="3"/>
  <c r="CG825" i="3"/>
  <c r="CD676" i="3"/>
  <c r="CG676" i="3"/>
  <c r="CD662" i="3"/>
  <c r="CG662" i="3"/>
  <c r="CD801" i="3"/>
  <c r="CG800" i="3"/>
  <c r="CE768" i="3"/>
  <c r="CG768" i="3"/>
  <c r="CG791" i="3"/>
  <c r="CG576" i="3"/>
  <c r="CF815" i="3"/>
  <c r="CG687" i="3"/>
  <c r="CD677" i="3"/>
  <c r="CD814" i="3"/>
  <c r="CF814" i="3"/>
  <c r="CF671" i="3"/>
  <c r="CD664" i="3"/>
  <c r="CF663" i="3"/>
  <c r="CD800" i="3"/>
  <c r="CF656" i="3"/>
  <c r="CD655" i="3"/>
  <c r="CE655" i="3"/>
  <c r="CD650" i="3"/>
  <c r="CE650" i="3"/>
  <c r="CE649" i="3"/>
  <c r="CD644" i="3"/>
  <c r="CE644" i="3"/>
  <c r="CD639" i="3"/>
  <c r="CE639" i="3"/>
  <c r="CF636" i="3"/>
  <c r="CF630" i="3"/>
  <c r="CD629" i="3"/>
  <c r="CE629" i="3"/>
  <c r="CD624" i="3"/>
  <c r="CE624" i="3"/>
  <c r="CF621" i="3"/>
  <c r="CF616" i="3"/>
  <c r="CD791" i="3"/>
  <c r="CE791" i="3"/>
  <c r="CD610" i="3"/>
  <c r="CE610" i="3"/>
  <c r="CF607" i="3"/>
  <c r="CF602" i="3"/>
  <c r="CD601" i="3"/>
  <c r="CE601" i="3"/>
  <c r="CD595" i="3"/>
  <c r="CE595" i="3"/>
  <c r="CF824" i="3"/>
  <c r="CF588" i="3"/>
  <c r="CD587" i="3"/>
  <c r="CE587" i="3"/>
  <c r="CD585" i="3"/>
  <c r="CG583" i="3"/>
  <c r="CE565" i="3"/>
  <c r="CD564" i="3"/>
  <c r="CE564" i="3"/>
  <c r="CE563" i="3"/>
  <c r="CD562" i="3"/>
  <c r="CE562" i="3"/>
  <c r="CE561" i="3"/>
  <c r="CD560" i="3"/>
  <c r="CE560" i="3"/>
  <c r="CG560" i="3"/>
  <c r="CD542" i="3"/>
  <c r="CG515" i="3"/>
  <c r="CG509" i="3"/>
  <c r="CD393" i="3"/>
  <c r="CG329" i="3"/>
  <c r="CG317" i="3"/>
  <c r="CG300" i="3"/>
  <c r="CD777" i="3"/>
  <c r="CD792" i="3"/>
  <c r="CD642" i="3"/>
  <c r="CD633" i="3"/>
  <c r="CD627" i="3"/>
  <c r="CD614" i="3"/>
  <c r="CD605" i="3"/>
  <c r="CD599" i="3"/>
  <c r="CD591" i="3"/>
  <c r="CD577" i="3"/>
  <c r="CG352" i="3"/>
  <c r="CF290" i="3"/>
  <c r="CG290" i="3"/>
  <c r="CG274" i="3"/>
  <c r="CG794" i="3"/>
  <c r="CF687" i="3"/>
  <c r="CG814" i="3"/>
  <c r="CD675" i="3"/>
  <c r="CF674" i="3"/>
  <c r="CF669" i="3"/>
  <c r="CD668" i="3"/>
  <c r="CG668" i="3"/>
  <c r="CF667" i="3"/>
  <c r="CF659" i="3"/>
  <c r="CG777" i="3"/>
  <c r="CD653" i="3"/>
  <c r="CE653" i="3"/>
  <c r="CE652" i="3"/>
  <c r="CG792" i="3"/>
  <c r="CD647" i="3"/>
  <c r="CE647" i="3"/>
  <c r="CE769" i="3"/>
  <c r="CD646" i="3"/>
  <c r="CE646" i="3"/>
  <c r="CF638" i="3"/>
  <c r="CD637" i="3"/>
  <c r="CE637" i="3"/>
  <c r="CG633" i="3"/>
  <c r="CD631" i="3"/>
  <c r="CE631" i="3"/>
  <c r="CF628" i="3"/>
  <c r="CF623" i="3"/>
  <c r="CD622" i="3"/>
  <c r="CE622" i="3"/>
  <c r="CD617" i="3"/>
  <c r="CE617" i="3"/>
  <c r="CF615" i="3"/>
  <c r="CF609" i="3"/>
  <c r="CD608" i="3"/>
  <c r="CE608" i="3"/>
  <c r="CG605" i="3"/>
  <c r="CD603" i="3"/>
  <c r="CE603" i="3"/>
  <c r="CF600" i="3"/>
  <c r="CF594" i="3"/>
  <c r="CD593" i="3"/>
  <c r="CE593" i="3"/>
  <c r="CG591" i="3"/>
  <c r="CD589" i="3"/>
  <c r="CD584" i="3"/>
  <c r="CE584" i="3"/>
  <c r="CE583" i="3"/>
  <c r="CE811" i="3"/>
  <c r="CG577" i="3"/>
  <c r="CD574" i="3"/>
  <c r="CE574" i="3"/>
  <c r="CE829" i="3"/>
  <c r="CE573" i="3"/>
  <c r="CD810" i="3"/>
  <c r="CE810" i="3"/>
  <c r="CG810" i="3"/>
  <c r="CD572" i="3"/>
  <c r="CD809" i="3"/>
  <c r="CE809" i="3"/>
  <c r="CE828" i="3"/>
  <c r="CD551" i="3"/>
  <c r="CE551" i="3"/>
  <c r="CE784" i="3"/>
  <c r="CD550" i="3"/>
  <c r="CE550" i="3"/>
  <c r="CD549" i="3"/>
  <c r="CE549" i="3"/>
  <c r="CG549" i="3"/>
  <c r="CF530" i="3"/>
  <c r="CG525" i="3"/>
  <c r="CG521" i="3"/>
  <c r="CG309" i="3"/>
  <c r="CG304" i="3"/>
  <c r="CD558" i="3"/>
  <c r="CD556" i="3"/>
  <c r="CD554" i="3"/>
  <c r="CD808" i="3"/>
  <c r="CD547" i="3"/>
  <c r="CG527" i="3"/>
  <c r="CD493" i="3"/>
  <c r="CD492" i="3"/>
  <c r="CD491" i="3"/>
  <c r="CD490" i="3"/>
  <c r="CD469" i="3"/>
  <c r="CD468" i="3"/>
  <c r="CD454" i="3"/>
  <c r="CD453" i="3"/>
  <c r="CD439" i="3"/>
  <c r="CD438" i="3"/>
  <c r="CD423" i="3"/>
  <c r="CD422" i="3"/>
  <c r="CD404" i="3"/>
  <c r="CD403" i="3"/>
  <c r="CF400" i="3"/>
  <c r="CF395" i="3"/>
  <c r="CD381" i="3"/>
  <c r="CD374" i="3"/>
  <c r="CF372" i="3"/>
  <c r="CF368" i="3"/>
  <c r="CD366" i="3"/>
  <c r="CG336" i="3"/>
  <c r="CD315" i="3"/>
  <c r="CG302" i="3"/>
  <c r="CG296" i="3"/>
  <c r="CG292" i="3"/>
  <c r="CG282" i="3"/>
  <c r="CD277" i="3"/>
  <c r="CD276" i="3"/>
  <c r="CG275" i="3"/>
  <c r="CF255" i="3"/>
  <c r="CD778" i="3"/>
  <c r="CG778" i="3"/>
  <c r="CG254" i="3"/>
  <c r="CG235" i="3"/>
  <c r="CE589" i="3"/>
  <c r="CF586" i="3"/>
  <c r="CD569" i="3"/>
  <c r="CE569" i="3"/>
  <c r="CD568" i="3"/>
  <c r="CE567" i="3"/>
  <c r="CE566" i="3"/>
  <c r="CG558" i="3"/>
  <c r="CD823" i="3"/>
  <c r="CE823" i="3"/>
  <c r="CE552" i="3"/>
  <c r="CG808" i="3"/>
  <c r="CD545" i="3"/>
  <c r="CD539" i="3"/>
  <c r="CF776" i="3"/>
  <c r="CF538" i="3"/>
  <c r="CD485" i="3"/>
  <c r="CE485" i="3"/>
  <c r="CD484" i="3"/>
  <c r="CE484" i="3"/>
  <c r="CD483" i="3"/>
  <c r="CD482" i="3"/>
  <c r="CE481" i="3"/>
  <c r="CD465" i="3"/>
  <c r="CD831" i="3"/>
  <c r="CF464" i="3"/>
  <c r="CD827" i="3"/>
  <c r="CD450" i="3"/>
  <c r="CF449" i="3"/>
  <c r="CD435" i="3"/>
  <c r="CD434" i="3"/>
  <c r="CF433" i="3"/>
  <c r="CD419" i="3"/>
  <c r="CD418" i="3"/>
  <c r="CF417" i="3"/>
  <c r="CD395" i="3"/>
  <c r="CF393" i="3"/>
  <c r="CF388" i="3"/>
  <c r="CD384" i="3"/>
  <c r="CD375" i="3"/>
  <c r="CD368" i="3"/>
  <c r="CG360" i="3"/>
  <c r="CD359" i="3"/>
  <c r="CD358" i="3"/>
  <c r="CG356" i="3"/>
  <c r="CG319" i="3"/>
  <c r="CD308" i="3"/>
  <c r="CF308" i="3"/>
  <c r="CF307" i="3"/>
  <c r="CF306" i="3"/>
  <c r="CF305" i="3"/>
  <c r="CG294" i="3"/>
  <c r="CF292" i="3"/>
  <c r="CG288" i="3"/>
  <c r="CG284" i="3"/>
  <c r="CG278" i="3"/>
  <c r="CD274" i="3"/>
  <c r="CF273" i="3"/>
  <c r="CF272" i="3"/>
  <c r="CD271" i="3"/>
  <c r="CG271" i="3"/>
  <c r="CF270" i="3"/>
  <c r="CG238" i="3"/>
  <c r="CG231" i="3"/>
  <c r="CE499" i="3"/>
  <c r="CD477" i="3"/>
  <c r="CF477" i="3"/>
  <c r="CD476" i="3"/>
  <c r="CF475" i="3"/>
  <c r="CD462" i="3"/>
  <c r="CF462" i="3"/>
  <c r="CD461" i="3"/>
  <c r="CF460" i="3"/>
  <c r="CD447" i="3"/>
  <c r="CF447" i="3"/>
  <c r="CD446" i="3"/>
  <c r="CF445" i="3"/>
  <c r="CD431" i="3"/>
  <c r="CF431" i="3"/>
  <c r="CD430" i="3"/>
  <c r="CF429" i="3"/>
  <c r="CD415" i="3"/>
  <c r="CF415" i="3"/>
  <c r="CD414" i="3"/>
  <c r="CF413" i="3"/>
  <c r="CD397" i="3"/>
  <c r="CD773" i="3"/>
  <c r="CD388" i="3"/>
  <c r="CD364" i="3"/>
  <c r="CG344" i="3"/>
  <c r="CD343" i="3"/>
  <c r="CD342" i="3"/>
  <c r="CG340" i="3"/>
  <c r="CF337" i="3"/>
  <c r="CG311" i="3"/>
  <c r="CF303" i="3"/>
  <c r="CD298" i="3"/>
  <c r="CF298" i="3"/>
  <c r="CF297" i="3"/>
  <c r="CG286" i="3"/>
  <c r="CF284" i="3"/>
  <c r="CG833" i="3"/>
  <c r="CD269" i="3"/>
  <c r="CF268" i="3"/>
  <c r="CG267" i="3"/>
  <c r="CG263" i="3"/>
  <c r="CD247" i="3"/>
  <c r="CG224" i="3"/>
  <c r="CG216" i="3"/>
  <c r="CD245" i="3"/>
  <c r="CG245" i="3"/>
  <c r="CD235" i="3"/>
  <c r="CD215" i="3"/>
  <c r="CE148" i="3"/>
  <c r="CD107" i="3"/>
  <c r="CD64" i="3"/>
  <c r="CD44" i="3"/>
  <c r="CD30" i="3"/>
  <c r="CD19" i="3"/>
  <c r="CD12" i="3"/>
  <c r="CD254" i="3"/>
  <c r="CD253" i="3"/>
  <c r="CD251" i="3"/>
  <c r="CG251" i="3"/>
  <c r="CE246" i="3"/>
  <c r="CD239" i="3"/>
  <c r="CD233" i="3"/>
  <c r="CG233" i="3"/>
  <c r="CF229" i="3"/>
  <c r="CD208" i="3"/>
  <c r="CF199" i="3"/>
  <c r="CF160" i="3"/>
  <c r="CF156" i="3"/>
  <c r="CD149" i="3"/>
  <c r="CD143" i="3"/>
  <c r="CD114" i="3"/>
  <c r="CD113" i="3"/>
  <c r="CD103" i="3"/>
  <c r="CD83" i="3"/>
  <c r="CD82" i="3"/>
  <c r="CD81" i="3"/>
  <c r="CD56" i="3"/>
  <c r="CD41" i="3"/>
  <c r="CD26" i="3"/>
  <c r="CD4" i="3"/>
  <c r="CF4" i="3"/>
  <c r="CD261" i="3"/>
  <c r="CF260" i="3"/>
  <c r="CD249" i="3"/>
  <c r="CF248" i="3"/>
  <c r="CD243" i="3"/>
  <c r="CD237" i="3"/>
  <c r="CG237" i="3"/>
  <c r="CG234" i="3"/>
  <c r="CD229" i="3"/>
  <c r="CE204" i="3"/>
  <c r="CD196" i="3"/>
  <c r="CE196" i="3"/>
  <c r="CE195" i="3"/>
  <c r="CE188" i="3"/>
  <c r="CE180" i="3"/>
  <c r="CE173" i="3"/>
  <c r="CE165" i="3"/>
  <c r="CD155" i="3"/>
  <c r="CF154" i="3"/>
  <c r="CF796" i="3"/>
  <c r="CD150" i="3"/>
  <c r="CE835" i="3"/>
  <c r="CE141" i="3"/>
  <c r="CE140" i="3"/>
  <c r="CD131" i="3"/>
  <c r="CE131" i="3"/>
  <c r="CD130" i="3"/>
  <c r="CE130" i="3"/>
  <c r="CD123" i="3"/>
  <c r="CE122" i="3"/>
  <c r="CE121" i="3"/>
  <c r="CE111" i="3"/>
  <c r="CD91" i="3"/>
  <c r="CE91" i="3"/>
  <c r="CE90" i="3"/>
  <c r="CE89" i="3"/>
  <c r="CD78" i="3"/>
  <c r="CF78" i="3"/>
  <c r="CF76" i="3"/>
  <c r="CF75" i="3"/>
  <c r="CF74" i="3"/>
  <c r="CD52" i="3"/>
  <c r="CF52" i="3"/>
  <c r="CF51" i="3"/>
  <c r="CF50" i="3"/>
  <c r="CD37" i="3"/>
  <c r="CF37" i="3"/>
  <c r="CF36" i="3"/>
  <c r="CD23" i="3"/>
  <c r="CF23" i="3"/>
  <c r="CD16" i="3"/>
  <c r="CF16" i="3"/>
  <c r="CD8" i="3"/>
  <c r="CF8" i="3"/>
  <c r="CD3" i="3"/>
  <c r="CG720" i="3"/>
  <c r="CG718" i="3"/>
  <c r="CG716" i="3"/>
  <c r="CG698" i="3"/>
  <c r="CF673" i="3"/>
  <c r="CE673" i="3"/>
  <c r="CG813" i="3"/>
  <c r="CF801" i="3"/>
  <c r="CE801" i="3"/>
  <c r="CG657" i="3"/>
  <c r="CG648" i="3"/>
  <c r="CE579" i="3"/>
  <c r="CG579" i="3"/>
  <c r="CG575" i="3"/>
  <c r="CE572" i="3"/>
  <c r="CG572" i="3"/>
  <c r="CG811" i="3"/>
  <c r="CG714" i="3"/>
  <c r="CG782" i="3"/>
  <c r="CG712" i="3"/>
  <c r="CG781" i="3"/>
  <c r="CE711" i="3"/>
  <c r="CG767" i="3"/>
  <c r="CF708" i="3"/>
  <c r="CG706" i="3"/>
  <c r="CD705" i="3"/>
  <c r="CF705" i="3"/>
  <c r="CF704" i="3"/>
  <c r="CE704" i="3"/>
  <c r="CE702" i="3"/>
  <c r="CE817" i="3"/>
  <c r="CF697" i="3"/>
  <c r="CG695" i="3"/>
  <c r="CG693" i="3"/>
  <c r="CD692" i="3"/>
  <c r="CF692" i="3"/>
  <c r="CE815" i="3"/>
  <c r="CD793" i="3"/>
  <c r="CF793" i="3"/>
  <c r="CE793" i="3"/>
  <c r="CE825" i="3"/>
  <c r="CG685" i="3"/>
  <c r="CG681" i="3"/>
  <c r="CD679" i="3"/>
  <c r="CF679" i="3"/>
  <c r="CE679" i="3"/>
  <c r="CF676" i="3"/>
  <c r="CE676" i="3"/>
  <c r="CG673" i="3"/>
  <c r="CG669" i="3"/>
  <c r="CF666" i="3"/>
  <c r="CE666" i="3"/>
  <c r="CG661" i="3"/>
  <c r="CG801" i="3"/>
  <c r="CG656" i="3"/>
  <c r="CG655" i="3"/>
  <c r="CG769" i="3"/>
  <c r="CG646" i="3"/>
  <c r="CG643" i="3"/>
  <c r="CG642" i="3"/>
  <c r="CG639" i="3"/>
  <c r="CG635" i="3"/>
  <c r="CG631" i="3"/>
  <c r="CG627" i="3"/>
  <c r="CG624" i="3"/>
  <c r="CG620" i="3"/>
  <c r="CG617" i="3"/>
  <c r="CG614" i="3"/>
  <c r="CG610" i="3"/>
  <c r="CG812" i="3"/>
  <c r="CG603" i="3"/>
  <c r="CG599" i="3"/>
  <c r="CG595" i="3"/>
  <c r="CG592" i="3"/>
  <c r="CG589" i="3"/>
  <c r="CG585" i="3"/>
  <c r="CF580" i="3"/>
  <c r="CG580" i="3"/>
  <c r="CG573" i="3"/>
  <c r="CE568" i="3"/>
  <c r="CG568" i="3"/>
  <c r="CG690" i="3"/>
  <c r="CG682" i="3"/>
  <c r="CF680" i="3"/>
  <c r="CE680" i="3"/>
  <c r="CG674" i="3"/>
  <c r="CF668" i="3"/>
  <c r="CE668" i="3"/>
  <c r="CG663" i="3"/>
  <c r="CG652" i="3"/>
  <c r="CF720" i="3"/>
  <c r="CD719" i="3"/>
  <c r="CG719" i="3"/>
  <c r="CF719" i="3"/>
  <c r="CF718" i="3"/>
  <c r="CD717" i="3"/>
  <c r="CG717" i="3"/>
  <c r="CF717" i="3"/>
  <c r="CF716" i="3"/>
  <c r="CG819" i="3"/>
  <c r="CD710" i="3"/>
  <c r="CF710" i="3"/>
  <c r="CD707" i="3"/>
  <c r="CF707" i="3"/>
  <c r="CE707" i="3"/>
  <c r="CG701" i="3"/>
  <c r="CF700" i="3"/>
  <c r="CG699" i="3"/>
  <c r="CD818" i="3"/>
  <c r="CF818" i="3"/>
  <c r="CF698" i="3"/>
  <c r="CE698" i="3"/>
  <c r="CF691" i="3"/>
  <c r="CG815" i="3"/>
  <c r="CG688" i="3"/>
  <c r="CD687" i="3"/>
  <c r="CG684" i="3"/>
  <c r="CG680" i="3"/>
  <c r="CD678" i="3"/>
  <c r="CF678" i="3"/>
  <c r="CE678" i="3"/>
  <c r="CF675" i="3"/>
  <c r="CE675" i="3"/>
  <c r="CG672" i="3"/>
  <c r="CF670" i="3"/>
  <c r="CE670" i="3"/>
  <c r="CG667" i="3"/>
  <c r="CF664" i="3"/>
  <c r="CE664" i="3"/>
  <c r="CG660" i="3"/>
  <c r="CF658" i="3"/>
  <c r="CE658" i="3"/>
  <c r="CG651" i="3"/>
  <c r="CG570" i="3"/>
  <c r="CF819" i="3"/>
  <c r="CE819" i="3"/>
  <c r="CG700" i="3"/>
  <c r="CF694" i="3"/>
  <c r="CE694" i="3"/>
  <c r="CG689" i="3"/>
  <c r="CF688" i="3"/>
  <c r="CE688" i="3"/>
  <c r="CD715" i="3"/>
  <c r="CF715" i="3"/>
  <c r="CF714" i="3"/>
  <c r="CD713" i="3"/>
  <c r="CF713" i="3"/>
  <c r="CF782" i="3"/>
  <c r="CD822" i="3"/>
  <c r="CG822" i="3"/>
  <c r="CF822" i="3"/>
  <c r="CF712" i="3"/>
  <c r="CD821" i="3"/>
  <c r="CG821" i="3"/>
  <c r="CF821" i="3"/>
  <c r="CF781" i="3"/>
  <c r="CD820" i="3"/>
  <c r="CG820" i="3"/>
  <c r="CF820" i="3"/>
  <c r="CF709" i="3"/>
  <c r="CG708" i="3"/>
  <c r="CG704" i="3"/>
  <c r="CD703" i="3"/>
  <c r="CF703" i="3"/>
  <c r="CF795" i="3"/>
  <c r="CE795" i="3"/>
  <c r="CG696" i="3"/>
  <c r="CF695" i="3"/>
  <c r="CG816" i="3"/>
  <c r="CD794" i="3"/>
  <c r="CF794" i="3"/>
  <c r="CF693" i="3"/>
  <c r="CE693" i="3"/>
  <c r="CG683" i="3"/>
  <c r="CF677" i="3"/>
  <c r="CE677" i="3"/>
  <c r="CG787" i="3"/>
  <c r="CG671" i="3"/>
  <c r="CG665" i="3"/>
  <c r="CF662" i="3"/>
  <c r="CE662" i="3"/>
  <c r="CG659" i="3"/>
  <c r="CF800" i="3"/>
  <c r="CE800" i="3"/>
  <c r="CG654" i="3"/>
  <c r="CG649" i="3"/>
  <c r="CG645" i="3"/>
  <c r="CG566" i="3"/>
  <c r="CG559" i="3"/>
  <c r="CG552" i="3"/>
  <c r="CG797" i="3"/>
  <c r="CF547" i="3"/>
  <c r="CE547" i="3"/>
  <c r="CF779" i="3"/>
  <c r="CG779" i="3"/>
  <c r="CE540" i="3"/>
  <c r="CF540" i="3"/>
  <c r="CG807" i="3"/>
  <c r="CG537" i="3"/>
  <c r="CG510" i="3"/>
  <c r="CG709" i="3"/>
  <c r="CD767" i="3"/>
  <c r="CF767" i="3"/>
  <c r="CF706" i="3"/>
  <c r="CG702" i="3"/>
  <c r="CD701" i="3"/>
  <c r="CF701" i="3"/>
  <c r="CF699" i="3"/>
  <c r="CG697" i="3"/>
  <c r="CD696" i="3"/>
  <c r="CF696" i="3"/>
  <c r="CF816" i="3"/>
  <c r="CG691" i="3"/>
  <c r="CD690" i="3"/>
  <c r="CF690" i="3"/>
  <c r="CF689" i="3"/>
  <c r="CG686" i="3"/>
  <c r="CD685" i="3"/>
  <c r="CF685" i="3"/>
  <c r="CD683" i="3"/>
  <c r="CF683" i="3"/>
  <c r="CD681" i="3"/>
  <c r="CF681" i="3"/>
  <c r="CF655" i="3"/>
  <c r="CF777" i="3"/>
  <c r="CF653" i="3"/>
  <c r="CF650" i="3"/>
  <c r="CF792" i="3"/>
  <c r="CF647" i="3"/>
  <c r="CF646" i="3"/>
  <c r="CF644" i="3"/>
  <c r="CF642" i="3"/>
  <c r="CF768" i="3"/>
  <c r="CF639" i="3"/>
  <c r="CF637" i="3"/>
  <c r="CF635" i="3"/>
  <c r="CF633" i="3"/>
  <c r="CF631" i="3"/>
  <c r="CF629" i="3"/>
  <c r="CF627" i="3"/>
  <c r="CF626" i="3"/>
  <c r="CF624" i="3"/>
  <c r="CF622" i="3"/>
  <c r="CF620" i="3"/>
  <c r="CF617" i="3"/>
  <c r="CF791" i="3"/>
  <c r="CF614" i="3"/>
  <c r="CF612" i="3"/>
  <c r="CF610" i="3"/>
  <c r="CF608" i="3"/>
  <c r="CF812" i="3"/>
  <c r="CF605" i="3"/>
  <c r="CF603" i="3"/>
  <c r="CF601" i="3"/>
  <c r="CF599" i="3"/>
  <c r="CF597" i="3"/>
  <c r="CF595" i="3"/>
  <c r="CF593" i="3"/>
  <c r="CF592" i="3"/>
  <c r="CF591" i="3"/>
  <c r="CF589" i="3"/>
  <c r="CF587" i="3"/>
  <c r="CD583" i="3"/>
  <c r="CF582" i="3"/>
  <c r="CD581" i="3"/>
  <c r="CD576" i="3"/>
  <c r="CD829" i="3"/>
  <c r="CD571" i="3"/>
  <c r="CD567" i="3"/>
  <c r="CG565" i="3"/>
  <c r="CG564" i="3"/>
  <c r="CG557" i="3"/>
  <c r="CG556" i="3"/>
  <c r="CG828" i="3"/>
  <c r="CG551" i="3"/>
  <c r="CG548" i="3"/>
  <c r="CG547" i="3"/>
  <c r="CG545" i="3"/>
  <c r="CF545" i="3"/>
  <c r="CF541" i="3"/>
  <c r="CG541" i="3"/>
  <c r="CG539" i="3"/>
  <c r="CF539" i="3"/>
  <c r="CG522" i="3"/>
  <c r="CG799" i="3"/>
  <c r="CF465" i="3"/>
  <c r="CE465" i="3"/>
  <c r="CF831" i="3"/>
  <c r="CE831" i="3"/>
  <c r="CF827" i="3"/>
  <c r="CE827" i="3"/>
  <c r="CF450" i="3"/>
  <c r="CE450" i="3"/>
  <c r="CF435" i="3"/>
  <c r="CE435" i="3"/>
  <c r="CF434" i="3"/>
  <c r="CE434" i="3"/>
  <c r="CF419" i="3"/>
  <c r="CE419" i="3"/>
  <c r="CF418" i="3"/>
  <c r="CE418" i="3"/>
  <c r="CD787" i="3"/>
  <c r="CD674" i="3"/>
  <c r="CD672" i="3"/>
  <c r="CD671" i="3"/>
  <c r="CD813" i="3"/>
  <c r="CD669" i="3"/>
  <c r="CD667" i="3"/>
  <c r="CD665" i="3"/>
  <c r="CD663" i="3"/>
  <c r="CD661" i="3"/>
  <c r="CD660" i="3"/>
  <c r="CD659" i="3"/>
  <c r="CD657" i="3"/>
  <c r="CD656" i="3"/>
  <c r="CD654" i="3"/>
  <c r="CD652" i="3"/>
  <c r="CD651" i="3"/>
  <c r="CD649" i="3"/>
  <c r="CD648" i="3"/>
  <c r="CD769" i="3"/>
  <c r="CD645" i="3"/>
  <c r="CD643" i="3"/>
  <c r="CG641" i="3"/>
  <c r="CD641" i="3"/>
  <c r="CG640" i="3"/>
  <c r="CD640" i="3"/>
  <c r="CG638" i="3"/>
  <c r="CD638" i="3"/>
  <c r="CG636" i="3"/>
  <c r="CD636" i="3"/>
  <c r="CG634" i="3"/>
  <c r="CD634" i="3"/>
  <c r="CG632" i="3"/>
  <c r="CD632" i="3"/>
  <c r="CG630" i="3"/>
  <c r="CD630" i="3"/>
  <c r="CG628" i="3"/>
  <c r="CD628" i="3"/>
  <c r="CG772" i="3"/>
  <c r="CD772" i="3"/>
  <c r="CG625" i="3"/>
  <c r="CD625" i="3"/>
  <c r="CG623" i="3"/>
  <c r="CD623" i="3"/>
  <c r="CG621" i="3"/>
  <c r="CD621" i="3"/>
  <c r="CG619" i="3"/>
  <c r="CD619" i="3"/>
  <c r="CG618" i="3"/>
  <c r="CD618" i="3"/>
  <c r="CG616" i="3"/>
  <c r="CD616" i="3"/>
  <c r="CG615" i="3"/>
  <c r="CD615" i="3"/>
  <c r="CG613" i="3"/>
  <c r="CD613" i="3"/>
  <c r="CG611" i="3"/>
  <c r="CD611" i="3"/>
  <c r="CG609" i="3"/>
  <c r="CD609" i="3"/>
  <c r="CG607" i="3"/>
  <c r="CD607" i="3"/>
  <c r="CG606" i="3"/>
  <c r="CD606" i="3"/>
  <c r="CG604" i="3"/>
  <c r="CD604" i="3"/>
  <c r="CG602" i="3"/>
  <c r="CD602" i="3"/>
  <c r="CG600" i="3"/>
  <c r="CD600" i="3"/>
  <c r="CG598" i="3"/>
  <c r="CD598" i="3"/>
  <c r="CG596" i="3"/>
  <c r="CD596" i="3"/>
  <c r="CG594" i="3"/>
  <c r="CD594" i="3"/>
  <c r="CG824" i="3"/>
  <c r="CD824" i="3"/>
  <c r="CG790" i="3"/>
  <c r="CD790" i="3"/>
  <c r="CG590" i="3"/>
  <c r="CD590" i="3"/>
  <c r="CG588" i="3"/>
  <c r="CD588" i="3"/>
  <c r="CG586" i="3"/>
  <c r="CD586" i="3"/>
  <c r="CG830" i="3"/>
  <c r="CD830" i="3"/>
  <c r="CF583" i="3"/>
  <c r="CD811" i="3"/>
  <c r="CG581" i="3"/>
  <c r="CG578" i="3"/>
  <c r="CD578" i="3"/>
  <c r="CF576" i="3"/>
  <c r="CD575" i="3"/>
  <c r="CG829" i="3"/>
  <c r="CD573" i="3"/>
  <c r="CG571" i="3"/>
  <c r="CD570" i="3"/>
  <c r="CG567" i="3"/>
  <c r="CD566" i="3"/>
  <c r="CG563" i="3"/>
  <c r="CG562" i="3"/>
  <c r="CG555" i="3"/>
  <c r="CG554" i="3"/>
  <c r="CG784" i="3"/>
  <c r="CG550" i="3"/>
  <c r="CF546" i="3"/>
  <c r="CG546" i="3"/>
  <c r="CE543" i="3"/>
  <c r="CF543" i="3"/>
  <c r="CF786" i="3"/>
  <c r="CG786" i="3"/>
  <c r="CD686" i="3"/>
  <c r="CF686" i="3"/>
  <c r="CD684" i="3"/>
  <c r="CF684" i="3"/>
  <c r="CD682" i="3"/>
  <c r="CF682" i="3"/>
  <c r="CE814" i="3"/>
  <c r="CE787" i="3"/>
  <c r="CE674" i="3"/>
  <c r="CE672" i="3"/>
  <c r="CE671" i="3"/>
  <c r="CE813" i="3"/>
  <c r="CE669" i="3"/>
  <c r="CE667" i="3"/>
  <c r="CE665" i="3"/>
  <c r="CE663" i="3"/>
  <c r="CE661" i="3"/>
  <c r="CE660" i="3"/>
  <c r="CE659" i="3"/>
  <c r="CE657" i="3"/>
  <c r="CE656" i="3"/>
  <c r="CF654" i="3"/>
  <c r="CF652" i="3"/>
  <c r="CF651" i="3"/>
  <c r="CF649" i="3"/>
  <c r="CF648" i="3"/>
  <c r="CF769" i="3"/>
  <c r="CF645" i="3"/>
  <c r="CF643" i="3"/>
  <c r="CD580" i="3"/>
  <c r="CG561" i="3"/>
  <c r="CG553" i="3"/>
  <c r="CF544" i="3"/>
  <c r="CG544" i="3"/>
  <c r="CG542" i="3"/>
  <c r="CF542" i="3"/>
  <c r="CG535" i="3"/>
  <c r="CG534" i="3"/>
  <c r="CF508" i="3"/>
  <c r="CE508" i="3"/>
  <c r="CF473" i="3"/>
  <c r="CE473" i="3"/>
  <c r="CF472" i="3"/>
  <c r="CE472" i="3"/>
  <c r="CF458" i="3"/>
  <c r="CE458" i="3"/>
  <c r="CF457" i="3"/>
  <c r="CE457" i="3"/>
  <c r="CF443" i="3"/>
  <c r="CE443" i="3"/>
  <c r="CF442" i="3"/>
  <c r="CE442" i="3"/>
  <c r="CF427" i="3"/>
  <c r="CE427" i="3"/>
  <c r="CF426" i="3"/>
  <c r="CE426" i="3"/>
  <c r="CF411" i="3"/>
  <c r="CE411" i="3"/>
  <c r="CF585" i="3"/>
  <c r="CF584" i="3"/>
  <c r="CF811" i="3"/>
  <c r="CF581" i="3"/>
  <c r="CF579" i="3"/>
  <c r="CF577" i="3"/>
  <c r="CF575" i="3"/>
  <c r="CF829" i="3"/>
  <c r="CF810" i="3"/>
  <c r="CF571" i="3"/>
  <c r="CF569" i="3"/>
  <c r="CF567" i="3"/>
  <c r="CF564" i="3"/>
  <c r="CF562" i="3"/>
  <c r="CF560" i="3"/>
  <c r="CF558" i="3"/>
  <c r="CF556" i="3"/>
  <c r="CF554" i="3"/>
  <c r="CF823" i="3"/>
  <c r="CF809" i="3"/>
  <c r="CF551" i="3"/>
  <c r="CF550" i="3"/>
  <c r="CF549" i="3"/>
  <c r="CF808" i="3"/>
  <c r="CD807" i="3"/>
  <c r="CF807" i="3"/>
  <c r="CG528" i="3"/>
  <c r="CD525" i="3"/>
  <c r="CF525" i="3"/>
  <c r="CF806" i="3"/>
  <c r="CD775" i="3"/>
  <c r="CF775" i="3"/>
  <c r="CG775" i="3"/>
  <c r="CG516" i="3"/>
  <c r="CD513" i="3"/>
  <c r="CF513" i="3"/>
  <c r="CF512" i="3"/>
  <c r="CD511" i="3"/>
  <c r="CF511" i="3"/>
  <c r="CG511" i="3"/>
  <c r="CD398" i="3"/>
  <c r="CD396" i="3"/>
  <c r="CD382" i="3"/>
  <c r="CD565" i="3"/>
  <c r="CD563" i="3"/>
  <c r="CD561" i="3"/>
  <c r="CD559" i="3"/>
  <c r="CD557" i="3"/>
  <c r="CD555" i="3"/>
  <c r="CD553" i="3"/>
  <c r="CD552" i="3"/>
  <c r="CD828" i="3"/>
  <c r="CD784" i="3"/>
  <c r="CD797" i="3"/>
  <c r="CD548" i="3"/>
  <c r="CG776" i="3"/>
  <c r="CG529" i="3"/>
  <c r="CG526" i="3"/>
  <c r="CG517" i="3"/>
  <c r="CG514" i="3"/>
  <c r="CF476" i="3"/>
  <c r="CE476" i="3"/>
  <c r="CF468" i="3"/>
  <c r="CE468" i="3"/>
  <c r="CF461" i="3"/>
  <c r="CE461" i="3"/>
  <c r="CF453" i="3"/>
  <c r="CE453" i="3"/>
  <c r="CF446" i="3"/>
  <c r="CE446" i="3"/>
  <c r="CF438" i="3"/>
  <c r="CE438" i="3"/>
  <c r="CF430" i="3"/>
  <c r="CE430" i="3"/>
  <c r="CF422" i="3"/>
  <c r="CE422" i="3"/>
  <c r="CF414" i="3"/>
  <c r="CE414" i="3"/>
  <c r="CF574" i="3"/>
  <c r="CF573" i="3"/>
  <c r="CF572" i="3"/>
  <c r="CF570" i="3"/>
  <c r="CF568" i="3"/>
  <c r="CF566" i="3"/>
  <c r="CF565" i="3"/>
  <c r="CF563" i="3"/>
  <c r="CF561" i="3"/>
  <c r="CF559" i="3"/>
  <c r="CF557" i="3"/>
  <c r="CF555" i="3"/>
  <c r="CF553" i="3"/>
  <c r="CF552" i="3"/>
  <c r="CF828" i="3"/>
  <c r="CF784" i="3"/>
  <c r="CF797" i="3"/>
  <c r="CF548" i="3"/>
  <c r="CG536" i="3"/>
  <c r="CD533" i="3"/>
  <c r="CF533" i="3"/>
  <c r="CF532" i="3"/>
  <c r="CD531" i="3"/>
  <c r="CF531" i="3"/>
  <c r="CG531" i="3"/>
  <c r="CG523" i="3"/>
  <c r="CD521" i="3"/>
  <c r="CF521" i="3"/>
  <c r="CF520" i="3"/>
  <c r="CD519" i="3"/>
  <c r="CF519" i="3"/>
  <c r="CG519" i="3"/>
  <c r="CD500" i="3"/>
  <c r="CD499" i="3"/>
  <c r="CD498" i="3"/>
  <c r="CD497" i="3"/>
  <c r="CE477" i="3"/>
  <c r="CE469" i="3"/>
  <c r="CE462" i="3"/>
  <c r="CE454" i="3"/>
  <c r="CE447" i="3"/>
  <c r="CE439" i="3"/>
  <c r="CE431" i="3"/>
  <c r="CE423" i="3"/>
  <c r="CE415" i="3"/>
  <c r="CD408" i="3"/>
  <c r="CF408" i="3"/>
  <c r="CD407" i="3"/>
  <c r="CE404" i="3"/>
  <c r="CD391" i="3"/>
  <c r="CD390" i="3"/>
  <c r="CG538" i="3"/>
  <c r="CD535" i="3"/>
  <c r="CF535" i="3"/>
  <c r="CF534" i="3"/>
  <c r="CG530" i="3"/>
  <c r="CD527" i="3"/>
  <c r="CF527" i="3"/>
  <c r="CF526" i="3"/>
  <c r="CG524" i="3"/>
  <c r="CD522" i="3"/>
  <c r="CF522" i="3"/>
  <c r="CF799" i="3"/>
  <c r="CG518" i="3"/>
  <c r="CD515" i="3"/>
  <c r="CF515" i="3"/>
  <c r="CF514" i="3"/>
  <c r="CD509" i="3"/>
  <c r="CF509" i="3"/>
  <c r="CD503" i="3"/>
  <c r="CD502" i="3"/>
  <c r="CD501" i="3"/>
  <c r="CD495" i="3"/>
  <c r="CD494" i="3"/>
  <c r="CD805" i="3"/>
  <c r="CD488" i="3"/>
  <c r="CD487" i="3"/>
  <c r="CD486" i="3"/>
  <c r="CD480" i="3"/>
  <c r="CD479" i="3"/>
  <c r="CD478" i="3"/>
  <c r="CE475" i="3"/>
  <c r="CD474" i="3"/>
  <c r="CF474" i="3"/>
  <c r="CE471" i="3"/>
  <c r="CD470" i="3"/>
  <c r="CF470" i="3"/>
  <c r="CE467" i="3"/>
  <c r="CD466" i="3"/>
  <c r="CF466" i="3"/>
  <c r="CE464" i="3"/>
  <c r="CD463" i="3"/>
  <c r="CF463" i="3"/>
  <c r="CE460" i="3"/>
  <c r="CD459" i="3"/>
  <c r="CF459" i="3"/>
  <c r="CE456" i="3"/>
  <c r="CD455" i="3"/>
  <c r="CF455" i="3"/>
  <c r="CE452" i="3"/>
  <c r="CD451" i="3"/>
  <c r="CF451" i="3"/>
  <c r="CE449" i="3"/>
  <c r="CD448" i="3"/>
  <c r="CF448" i="3"/>
  <c r="CE445" i="3"/>
  <c r="CD444" i="3"/>
  <c r="CF444" i="3"/>
  <c r="CE441" i="3"/>
  <c r="CD440" i="3"/>
  <c r="CF440" i="3"/>
  <c r="CE437" i="3"/>
  <c r="CD436" i="3"/>
  <c r="CF436" i="3"/>
  <c r="CE433" i="3"/>
  <c r="CD432" i="3"/>
  <c r="CF432" i="3"/>
  <c r="CE429" i="3"/>
  <c r="CD428" i="3"/>
  <c r="CF428" i="3"/>
  <c r="CE425" i="3"/>
  <c r="CD424" i="3"/>
  <c r="CF424" i="3"/>
  <c r="CE421" i="3"/>
  <c r="CD420" i="3"/>
  <c r="CF420" i="3"/>
  <c r="CE417" i="3"/>
  <c r="CD416" i="3"/>
  <c r="CF416" i="3"/>
  <c r="CE413" i="3"/>
  <c r="CD412" i="3"/>
  <c r="CF412" i="3"/>
  <c r="CD399" i="3"/>
  <c r="CF396" i="3"/>
  <c r="CD392" i="3"/>
  <c r="CF390" i="3"/>
  <c r="CD385" i="3"/>
  <c r="CF382" i="3"/>
  <c r="CD377" i="3"/>
  <c r="CD371" i="3"/>
  <c r="CD351" i="3"/>
  <c r="CD350" i="3"/>
  <c r="CG349" i="3"/>
  <c r="CD336" i="3"/>
  <c r="CF335" i="3"/>
  <c r="CD334" i="3"/>
  <c r="CF333" i="3"/>
  <c r="CD332" i="3"/>
  <c r="CF331" i="3"/>
  <c r="CD330" i="3"/>
  <c r="CG330" i="3"/>
  <c r="CF834" i="3"/>
  <c r="CG322" i="3"/>
  <c r="CG321" i="3"/>
  <c r="CD319" i="3"/>
  <c r="CF319" i="3"/>
  <c r="CF318" i="3"/>
  <c r="CG314" i="3"/>
  <c r="CG313" i="3"/>
  <c r="CD311" i="3"/>
  <c r="CF311" i="3"/>
  <c r="CF310" i="3"/>
  <c r="CG307" i="3"/>
  <c r="CG306" i="3"/>
  <c r="CG303" i="3"/>
  <c r="CD302" i="3"/>
  <c r="CF302" i="3"/>
  <c r="CE300" i="3"/>
  <c r="CF299" i="3"/>
  <c r="CE297" i="3"/>
  <c r="CG295" i="3"/>
  <c r="CD294" i="3"/>
  <c r="CF294" i="3"/>
  <c r="CE292" i="3"/>
  <c r="CF291" i="3"/>
  <c r="CE289" i="3"/>
  <c r="CG287" i="3"/>
  <c r="CD286" i="3"/>
  <c r="CF286" i="3"/>
  <c r="CE284" i="3"/>
  <c r="CD282" i="3"/>
  <c r="CF282" i="3"/>
  <c r="CE282" i="3"/>
  <c r="CD278" i="3"/>
  <c r="CF278" i="3"/>
  <c r="CE278" i="3"/>
  <c r="CD833" i="3"/>
  <c r="CF833" i="3"/>
  <c r="CE833" i="3"/>
  <c r="CG272" i="3"/>
  <c r="CF269" i="3"/>
  <c r="CE269" i="3"/>
  <c r="CG264" i="3"/>
  <c r="CF261" i="3"/>
  <c r="CE261" i="3"/>
  <c r="CG256" i="3"/>
  <c r="CF778" i="3"/>
  <c r="CE778" i="3"/>
  <c r="CG252" i="3"/>
  <c r="CF249" i="3"/>
  <c r="CE249" i="3"/>
  <c r="CG246" i="3"/>
  <c r="CG242" i="3"/>
  <c r="CG211" i="3"/>
  <c r="CG210" i="3"/>
  <c r="CD383" i="3"/>
  <c r="CD376" i="3"/>
  <c r="CD369" i="3"/>
  <c r="CD365" i="3"/>
  <c r="CD362" i="3"/>
  <c r="CD361" i="3"/>
  <c r="CG803" i="3"/>
  <c r="CD347" i="3"/>
  <c r="CD346" i="3"/>
  <c r="CG345" i="3"/>
  <c r="CG337" i="3"/>
  <c r="CD329" i="3"/>
  <c r="CF328" i="3"/>
  <c r="CD327" i="3"/>
  <c r="CG327" i="3"/>
  <c r="CF326" i="3"/>
  <c r="CD325" i="3"/>
  <c r="CF324" i="3"/>
  <c r="CG320" i="3"/>
  <c r="CD317" i="3"/>
  <c r="CF317" i="3"/>
  <c r="CF316" i="3"/>
  <c r="CG312" i="3"/>
  <c r="CD309" i="3"/>
  <c r="CF309" i="3"/>
  <c r="CF785" i="3"/>
  <c r="CG305" i="3"/>
  <c r="CD304" i="3"/>
  <c r="CF304" i="3"/>
  <c r="CF301" i="3"/>
  <c r="CG297" i="3"/>
  <c r="CD296" i="3"/>
  <c r="CF296" i="3"/>
  <c r="CF293" i="3"/>
  <c r="CG289" i="3"/>
  <c r="CD288" i="3"/>
  <c r="CF288" i="3"/>
  <c r="CF285" i="3"/>
  <c r="CG283" i="3"/>
  <c r="CF281" i="3"/>
  <c r="CE281" i="3"/>
  <c r="CF277" i="3"/>
  <c r="CE277" i="3"/>
  <c r="CF274" i="3"/>
  <c r="CE274" i="3"/>
  <c r="CG270" i="3"/>
  <c r="CF267" i="3"/>
  <c r="CE267" i="3"/>
  <c r="CG262" i="3"/>
  <c r="CF259" i="3"/>
  <c r="CE259" i="3"/>
  <c r="CG255" i="3"/>
  <c r="CF254" i="3"/>
  <c r="CE254" i="3"/>
  <c r="CG250" i="3"/>
  <c r="CF247" i="3"/>
  <c r="CE247" i="3"/>
  <c r="CF243" i="3"/>
  <c r="CE243" i="3"/>
  <c r="CG240" i="3"/>
  <c r="CF239" i="3"/>
  <c r="CE239" i="3"/>
  <c r="CG236" i="3"/>
  <c r="CF235" i="3"/>
  <c r="CE235" i="3"/>
  <c r="CG232" i="3"/>
  <c r="CE222" i="3"/>
  <c r="CG222" i="3"/>
  <c r="CG198" i="3"/>
  <c r="CG197" i="3"/>
  <c r="CG191" i="3"/>
  <c r="CG184" i="3"/>
  <c r="CF181" i="3"/>
  <c r="CG181" i="3"/>
  <c r="CG177" i="3"/>
  <c r="CF174" i="3"/>
  <c r="CG174" i="3"/>
  <c r="CG169" i="3"/>
  <c r="CF166" i="3"/>
  <c r="CG166" i="3"/>
  <c r="CG163" i="3"/>
  <c r="CG160" i="3"/>
  <c r="CG156" i="3"/>
  <c r="CG133" i="3"/>
  <c r="CG357" i="3"/>
  <c r="CG341" i="3"/>
  <c r="CG318" i="3"/>
  <c r="CG310" i="3"/>
  <c r="CG299" i="3"/>
  <c r="CG291" i="3"/>
  <c r="CF280" i="3"/>
  <c r="CE280" i="3"/>
  <c r="CF276" i="3"/>
  <c r="CE276" i="3"/>
  <c r="CG268" i="3"/>
  <c r="CF265" i="3"/>
  <c r="CE265" i="3"/>
  <c r="CG260" i="3"/>
  <c r="CF257" i="3"/>
  <c r="CE257" i="3"/>
  <c r="CF253" i="3"/>
  <c r="CE253" i="3"/>
  <c r="CG248" i="3"/>
  <c r="CG244" i="3"/>
  <c r="CG227" i="3"/>
  <c r="CG225" i="3"/>
  <c r="CE215" i="3"/>
  <c r="CG215" i="3"/>
  <c r="CG206" i="3"/>
  <c r="CD537" i="3"/>
  <c r="CF537" i="3"/>
  <c r="CF536" i="3"/>
  <c r="CG532" i="3"/>
  <c r="CD529" i="3"/>
  <c r="CF529" i="3"/>
  <c r="CF528" i="3"/>
  <c r="CG806" i="3"/>
  <c r="CF523" i="3"/>
  <c r="CG520" i="3"/>
  <c r="CD517" i="3"/>
  <c r="CF517" i="3"/>
  <c r="CF516" i="3"/>
  <c r="CG512" i="3"/>
  <c r="CF510" i="3"/>
  <c r="CG508" i="3"/>
  <c r="CD504" i="3"/>
  <c r="CD496" i="3"/>
  <c r="CD489" i="3"/>
  <c r="CD481" i="3"/>
  <c r="CD475" i="3"/>
  <c r="CD471" i="3"/>
  <c r="CD467" i="3"/>
  <c r="CD464" i="3"/>
  <c r="CD460" i="3"/>
  <c r="CD456" i="3"/>
  <c r="CD452" i="3"/>
  <c r="CD449" i="3"/>
  <c r="CD445" i="3"/>
  <c r="CD441" i="3"/>
  <c r="CD437" i="3"/>
  <c r="CD433" i="3"/>
  <c r="CD429" i="3"/>
  <c r="CD425" i="3"/>
  <c r="CD421" i="3"/>
  <c r="CD417" i="3"/>
  <c r="CD413" i="3"/>
  <c r="CE774" i="3"/>
  <c r="CD410" i="3"/>
  <c r="CD409" i="3"/>
  <c r="CE407" i="3"/>
  <c r="CD406" i="3"/>
  <c r="CD405" i="3"/>
  <c r="CE403" i="3"/>
  <c r="CD402" i="3"/>
  <c r="CD401" i="3"/>
  <c r="CF398" i="3"/>
  <c r="CD394" i="3"/>
  <c r="CF391" i="3"/>
  <c r="CD387" i="3"/>
  <c r="CF384" i="3"/>
  <c r="CD379" i="3"/>
  <c r="CD373" i="3"/>
  <c r="CF370" i="3"/>
  <c r="CD367" i="3"/>
  <c r="CD804" i="3"/>
  <c r="CD355" i="3"/>
  <c r="CD354" i="3"/>
  <c r="CG353" i="3"/>
  <c r="CD339" i="3"/>
  <c r="CD338" i="3"/>
  <c r="CG323" i="3"/>
  <c r="CD321" i="3"/>
  <c r="CG316" i="3"/>
  <c r="CG315" i="3"/>
  <c r="CD313" i="3"/>
  <c r="CG785" i="3"/>
  <c r="CG308" i="3"/>
  <c r="CD306" i="3"/>
  <c r="CE303" i="3"/>
  <c r="CG301" i="3"/>
  <c r="CD300" i="3"/>
  <c r="CE298" i="3"/>
  <c r="CE295" i="3"/>
  <c r="CG293" i="3"/>
  <c r="CD292" i="3"/>
  <c r="CE290" i="3"/>
  <c r="CE287" i="3"/>
  <c r="CG285" i="3"/>
  <c r="CD284" i="3"/>
  <c r="CF283" i="3"/>
  <c r="CE283" i="3"/>
  <c r="CG280" i="3"/>
  <c r="CD279" i="3"/>
  <c r="CF279" i="3"/>
  <c r="CE279" i="3"/>
  <c r="CG276" i="3"/>
  <c r="CD275" i="3"/>
  <c r="CF275" i="3"/>
  <c r="CE275" i="3"/>
  <c r="CG273" i="3"/>
  <c r="CF271" i="3"/>
  <c r="CE271" i="3"/>
  <c r="CG266" i="3"/>
  <c r="CG265" i="3"/>
  <c r="CF263" i="3"/>
  <c r="CE263" i="3"/>
  <c r="CG258" i="3"/>
  <c r="CG257" i="3"/>
  <c r="CG783" i="3"/>
  <c r="CG253" i="3"/>
  <c r="CF251" i="3"/>
  <c r="CE251" i="3"/>
  <c r="CF245" i="3"/>
  <c r="CE245" i="3"/>
  <c r="CF241" i="3"/>
  <c r="CE241" i="3"/>
  <c r="CF237" i="3"/>
  <c r="CE237" i="3"/>
  <c r="CF233" i="3"/>
  <c r="CE233" i="3"/>
  <c r="CD227" i="3"/>
  <c r="CG218" i="3"/>
  <c r="CG217" i="3"/>
  <c r="CE208" i="3"/>
  <c r="CG208" i="3"/>
  <c r="CE273" i="3"/>
  <c r="CE272" i="3"/>
  <c r="CE270" i="3"/>
  <c r="CE268" i="3"/>
  <c r="CE266" i="3"/>
  <c r="CE264" i="3"/>
  <c r="CE262" i="3"/>
  <c r="CE260" i="3"/>
  <c r="CE258" i="3"/>
  <c r="CE256" i="3"/>
  <c r="CE255" i="3"/>
  <c r="CE783" i="3"/>
  <c r="CE252" i="3"/>
  <c r="CE250" i="3"/>
  <c r="CE248" i="3"/>
  <c r="CD228" i="3"/>
  <c r="CG228" i="3"/>
  <c r="CG226" i="3"/>
  <c r="CD224" i="3"/>
  <c r="CE224" i="3"/>
  <c r="CE223" i="3"/>
  <c r="CG219" i="3"/>
  <c r="CD216" i="3"/>
  <c r="CE216" i="3"/>
  <c r="CE770" i="3"/>
  <c r="CG212" i="3"/>
  <c r="CE209" i="3"/>
  <c r="CG205" i="3"/>
  <c r="CF201" i="3"/>
  <c r="CG201" i="3"/>
  <c r="CG193" i="3"/>
  <c r="CF190" i="3"/>
  <c r="CG190" i="3"/>
  <c r="CG186" i="3"/>
  <c r="CF183" i="3"/>
  <c r="CG183" i="3"/>
  <c r="CG178" i="3"/>
  <c r="CF176" i="3"/>
  <c r="CG176" i="3"/>
  <c r="CG171" i="3"/>
  <c r="CF168" i="3"/>
  <c r="CG168" i="3"/>
  <c r="CF162" i="3"/>
  <c r="CG162" i="3"/>
  <c r="CF159" i="3"/>
  <c r="CG159" i="3"/>
  <c r="CG150" i="3"/>
  <c r="CE150" i="3"/>
  <c r="CG145" i="3"/>
  <c r="CG115" i="3"/>
  <c r="CG104" i="3"/>
  <c r="CG94" i="3"/>
  <c r="CG84" i="3"/>
  <c r="CF231" i="3"/>
  <c r="CD230" i="3"/>
  <c r="CG223" i="3"/>
  <c r="CD220" i="3"/>
  <c r="CG770" i="3"/>
  <c r="CD213" i="3"/>
  <c r="CG209" i="3"/>
  <c r="CD206" i="3"/>
  <c r="CG203" i="3"/>
  <c r="CF194" i="3"/>
  <c r="CG194" i="3"/>
  <c r="CG189" i="3"/>
  <c r="CF187" i="3"/>
  <c r="CG187" i="3"/>
  <c r="CG182" i="3"/>
  <c r="CF179" i="3"/>
  <c r="CG179" i="3"/>
  <c r="CG175" i="3"/>
  <c r="CF172" i="3"/>
  <c r="CG172" i="3"/>
  <c r="CG167" i="3"/>
  <c r="CF164" i="3"/>
  <c r="CG164" i="3"/>
  <c r="CF161" i="3"/>
  <c r="CG161" i="3"/>
  <c r="CF157" i="3"/>
  <c r="CG157" i="3"/>
  <c r="CG155" i="3"/>
  <c r="CG796" i="3"/>
  <c r="CD146" i="3"/>
  <c r="CG120" i="3"/>
  <c r="CG110" i="3"/>
  <c r="CG99" i="3"/>
  <c r="CG88" i="3"/>
  <c r="CG73" i="3"/>
  <c r="CD273" i="3"/>
  <c r="CD272" i="3"/>
  <c r="CD270" i="3"/>
  <c r="CD268" i="3"/>
  <c r="CD266" i="3"/>
  <c r="CD264" i="3"/>
  <c r="CD262" i="3"/>
  <c r="CD260" i="3"/>
  <c r="CD258" i="3"/>
  <c r="CD256" i="3"/>
  <c r="CD255" i="3"/>
  <c r="CD783" i="3"/>
  <c r="CD252" i="3"/>
  <c r="CD250" i="3"/>
  <c r="CD248" i="3"/>
  <c r="CD246" i="3"/>
  <c r="CD244" i="3"/>
  <c r="CF244" i="3"/>
  <c r="CD242" i="3"/>
  <c r="CF242" i="3"/>
  <c r="CD240" i="3"/>
  <c r="CF240" i="3"/>
  <c r="CD238" i="3"/>
  <c r="CF238" i="3"/>
  <c r="CD236" i="3"/>
  <c r="CF236" i="3"/>
  <c r="CD234" i="3"/>
  <c r="CF234" i="3"/>
  <c r="CD232" i="3"/>
  <c r="CF232" i="3"/>
  <c r="CG230" i="3"/>
  <c r="CF227" i="3"/>
  <c r="CD226" i="3"/>
  <c r="CE225" i="3"/>
  <c r="CG221" i="3"/>
  <c r="CG220" i="3"/>
  <c r="CD218" i="3"/>
  <c r="CE218" i="3"/>
  <c r="CE217" i="3"/>
  <c r="CG214" i="3"/>
  <c r="CG213" i="3"/>
  <c r="CD211" i="3"/>
  <c r="CE211" i="3"/>
  <c r="CE210" i="3"/>
  <c r="CG207" i="3"/>
  <c r="CD204" i="3"/>
  <c r="CF192" i="3"/>
  <c r="CG192" i="3"/>
  <c r="CG188" i="3"/>
  <c r="CF185" i="3"/>
  <c r="CG185" i="3"/>
  <c r="CG180" i="3"/>
  <c r="CG173" i="3"/>
  <c r="CF170" i="3"/>
  <c r="CG170" i="3"/>
  <c r="CG165" i="3"/>
  <c r="CG158" i="3"/>
  <c r="CG153" i="3"/>
  <c r="CG152" i="3"/>
  <c r="CG126" i="3"/>
  <c r="CE205" i="3"/>
  <c r="CF203" i="3"/>
  <c r="CG202" i="3"/>
  <c r="CD201" i="3"/>
  <c r="CF197" i="3"/>
  <c r="CG195" i="3"/>
  <c r="CD194" i="3"/>
  <c r="CD192" i="3"/>
  <c r="CD190" i="3"/>
  <c r="CD187" i="3"/>
  <c r="CD185" i="3"/>
  <c r="CD183" i="3"/>
  <c r="CD181" i="3"/>
  <c r="CD179" i="3"/>
  <c r="CD176" i="3"/>
  <c r="CD174" i="3"/>
  <c r="CD172" i="3"/>
  <c r="CD170" i="3"/>
  <c r="CD168" i="3"/>
  <c r="CD166" i="3"/>
  <c r="CD164" i="3"/>
  <c r="CD162" i="3"/>
  <c r="CD161" i="3"/>
  <c r="CD159" i="3"/>
  <c r="CD156" i="3"/>
  <c r="CF155" i="3"/>
  <c r="CD796" i="3"/>
  <c r="CF152" i="3"/>
  <c r="CD145" i="3"/>
  <c r="CD144" i="3"/>
  <c r="CE144" i="3"/>
  <c r="CG134" i="3"/>
  <c r="CD133" i="3"/>
  <c r="CD132" i="3"/>
  <c r="CE132" i="3"/>
  <c r="CD126" i="3"/>
  <c r="CD125" i="3"/>
  <c r="CG122" i="3"/>
  <c r="CG116" i="3"/>
  <c r="CD115" i="3"/>
  <c r="CG111" i="3"/>
  <c r="CD110" i="3"/>
  <c r="CD109" i="3"/>
  <c r="CG106" i="3"/>
  <c r="CG100" i="3"/>
  <c r="CD99" i="3"/>
  <c r="CG95" i="3"/>
  <c r="CD94" i="3"/>
  <c r="CD93" i="3"/>
  <c r="CG90" i="3"/>
  <c r="CG85" i="3"/>
  <c r="CE78" i="3"/>
  <c r="CG78" i="3"/>
  <c r="CF69" i="3"/>
  <c r="CE69" i="3"/>
  <c r="CF200" i="3"/>
  <c r="CG199" i="3"/>
  <c r="CD198" i="3"/>
  <c r="CF196" i="3"/>
  <c r="CD193" i="3"/>
  <c r="CD191" i="3"/>
  <c r="CD189" i="3"/>
  <c r="CD188" i="3"/>
  <c r="CD186" i="3"/>
  <c r="CD184" i="3"/>
  <c r="CD182" i="3"/>
  <c r="CD180" i="3"/>
  <c r="CD178" i="3"/>
  <c r="CD177" i="3"/>
  <c r="CD175" i="3"/>
  <c r="CD173" i="3"/>
  <c r="CD171" i="3"/>
  <c r="CD169" i="3"/>
  <c r="CD167" i="3"/>
  <c r="CD165" i="3"/>
  <c r="CD163" i="3"/>
  <c r="CD160" i="3"/>
  <c r="CD158" i="3"/>
  <c r="CD157" i="3"/>
  <c r="CD154" i="3"/>
  <c r="CF153" i="3"/>
  <c r="CD151" i="3"/>
  <c r="CD142" i="3"/>
  <c r="CG138" i="3"/>
  <c r="CD137" i="3"/>
  <c r="CD136" i="3"/>
  <c r="CD135" i="3"/>
  <c r="CG124" i="3"/>
  <c r="CG119" i="3"/>
  <c r="CD118" i="3"/>
  <c r="CD117" i="3"/>
  <c r="CG114" i="3"/>
  <c r="CG108" i="3"/>
  <c r="CG103" i="3"/>
  <c r="CD102" i="3"/>
  <c r="CD101" i="3"/>
  <c r="CG98" i="3"/>
  <c r="CG92" i="3"/>
  <c r="CG87" i="3"/>
  <c r="CD86" i="3"/>
  <c r="CG83" i="3"/>
  <c r="CE70" i="3"/>
  <c r="CG70" i="3"/>
  <c r="CF64" i="3"/>
  <c r="CE64" i="3"/>
  <c r="CF204" i="3"/>
  <c r="CF202" i="3"/>
  <c r="CG200" i="3"/>
  <c r="CF198" i="3"/>
  <c r="CF195" i="3"/>
  <c r="CF193" i="3"/>
  <c r="CF191" i="3"/>
  <c r="CF189" i="3"/>
  <c r="CF188" i="3"/>
  <c r="CF186" i="3"/>
  <c r="CF184" i="3"/>
  <c r="CF182" i="3"/>
  <c r="CF180" i="3"/>
  <c r="CF178" i="3"/>
  <c r="CF177" i="3"/>
  <c r="CF175" i="3"/>
  <c r="CF173" i="3"/>
  <c r="CF171" i="3"/>
  <c r="CF169" i="3"/>
  <c r="CF167" i="3"/>
  <c r="CF165" i="3"/>
  <c r="CF163" i="3"/>
  <c r="CD153" i="3"/>
  <c r="CD835" i="3"/>
  <c r="CG142" i="3"/>
  <c r="CD141" i="3"/>
  <c r="CD140" i="3"/>
  <c r="CG137" i="3"/>
  <c r="CG129" i="3"/>
  <c r="CD127" i="3"/>
  <c r="CG123" i="3"/>
  <c r="CD122" i="3"/>
  <c r="CD121" i="3"/>
  <c r="CG118" i="3"/>
  <c r="CG112" i="3"/>
  <c r="CD111" i="3"/>
  <c r="CG107" i="3"/>
  <c r="CD106" i="3"/>
  <c r="CD105" i="3"/>
  <c r="CG102" i="3"/>
  <c r="CG96" i="3"/>
  <c r="CD95" i="3"/>
  <c r="CG91" i="3"/>
  <c r="CD90" i="3"/>
  <c r="CD89" i="3"/>
  <c r="CG86" i="3"/>
  <c r="CD77" i="3"/>
  <c r="CF77" i="3"/>
  <c r="CE77" i="3"/>
  <c r="CD76" i="3"/>
  <c r="CD75" i="3"/>
  <c r="CG66" i="3"/>
  <c r="CG141" i="3"/>
  <c r="CD139" i="3"/>
  <c r="CD134" i="3"/>
  <c r="CG130" i="3"/>
  <c r="CD129" i="3"/>
  <c r="CD128" i="3"/>
  <c r="CE128" i="3"/>
  <c r="CG125" i="3"/>
  <c r="CD124" i="3"/>
  <c r="CG121" i="3"/>
  <c r="CD120" i="3"/>
  <c r="CG117" i="3"/>
  <c r="CD116" i="3"/>
  <c r="CG113" i="3"/>
  <c r="CD112" i="3"/>
  <c r="CG109" i="3"/>
  <c r="CD108" i="3"/>
  <c r="CG105" i="3"/>
  <c r="CD104" i="3"/>
  <c r="CG101" i="3"/>
  <c r="CD100" i="3"/>
  <c r="CG97" i="3"/>
  <c r="CD96" i="3"/>
  <c r="CG93" i="3"/>
  <c r="CD92" i="3"/>
  <c r="CG89" i="3"/>
  <c r="CD88" i="3"/>
  <c r="CD85" i="3"/>
  <c r="CG82" i="3"/>
  <c r="CG77" i="3"/>
  <c r="CD74" i="3"/>
  <c r="CG69" i="3"/>
  <c r="CD67" i="3"/>
  <c r="CE63" i="3"/>
  <c r="CG63" i="3"/>
  <c r="CD60" i="3"/>
  <c r="CE55" i="3"/>
  <c r="CG55" i="3"/>
  <c r="CD54" i="3"/>
  <c r="CE51" i="3"/>
  <c r="CG51" i="3"/>
  <c r="CD50" i="3"/>
  <c r="CE47" i="3"/>
  <c r="CG47" i="3"/>
  <c r="CD46" i="3"/>
  <c r="CE43" i="3"/>
  <c r="CG43" i="3"/>
  <c r="CD780" i="3"/>
  <c r="CE40" i="3"/>
  <c r="CG40" i="3"/>
  <c r="CD39" i="3"/>
  <c r="CE36" i="3"/>
  <c r="CG36" i="3"/>
  <c r="CE33" i="3"/>
  <c r="CG33" i="3"/>
  <c r="CD32" i="3"/>
  <c r="CE29" i="3"/>
  <c r="CG29" i="3"/>
  <c r="CD28" i="3"/>
  <c r="CE798" i="3"/>
  <c r="CD25" i="3"/>
  <c r="CD21" i="3"/>
  <c r="CD826" i="3"/>
  <c r="CD14" i="3"/>
  <c r="CD10" i="3"/>
  <c r="CD6" i="3"/>
  <c r="CG3" i="3"/>
  <c r="CD84" i="3"/>
  <c r="CE81" i="3"/>
  <c r="CD80" i="3"/>
  <c r="CF80" i="3"/>
  <c r="CD79" i="3"/>
  <c r="CF79" i="3"/>
  <c r="CE74" i="3"/>
  <c r="CG74" i="3"/>
  <c r="CD73" i="3"/>
  <c r="CF73" i="3"/>
  <c r="CD72" i="3"/>
  <c r="CF72" i="3"/>
  <c r="CD71" i="3"/>
  <c r="CF71" i="3"/>
  <c r="CE67" i="3"/>
  <c r="CG67" i="3"/>
  <c r="CD66" i="3"/>
  <c r="CF66" i="3"/>
  <c r="CD65" i="3"/>
  <c r="CF65" i="3"/>
  <c r="CD802" i="3"/>
  <c r="CF802" i="3"/>
  <c r="CE60" i="3"/>
  <c r="CG60" i="3"/>
  <c r="CD59" i="3"/>
  <c r="CF59" i="3"/>
  <c r="CD58" i="3"/>
  <c r="CF58" i="3"/>
  <c r="CD57" i="3"/>
  <c r="CF57" i="3"/>
  <c r="CE54" i="3"/>
  <c r="CG54" i="3"/>
  <c r="CD53" i="3"/>
  <c r="CF53" i="3"/>
  <c r="CE50" i="3"/>
  <c r="CG50" i="3"/>
  <c r="CD49" i="3"/>
  <c r="CF49" i="3"/>
  <c r="CE46" i="3"/>
  <c r="CG46" i="3"/>
  <c r="CD45" i="3"/>
  <c r="CF45" i="3"/>
  <c r="CE780" i="3"/>
  <c r="CG780" i="3"/>
  <c r="CD42" i="3"/>
  <c r="CF42" i="3"/>
  <c r="CE39" i="3"/>
  <c r="CG39" i="3"/>
  <c r="CD38" i="3"/>
  <c r="CF38" i="3"/>
  <c r="CD35" i="3"/>
  <c r="CF35" i="3"/>
  <c r="CE32" i="3"/>
  <c r="CG32" i="3"/>
  <c r="CD31" i="3"/>
  <c r="CF31" i="3"/>
  <c r="CE28" i="3"/>
  <c r="CG28" i="3"/>
  <c r="CD27" i="3"/>
  <c r="CF27" i="3"/>
  <c r="CE25" i="3"/>
  <c r="CD24" i="3"/>
  <c r="CF24" i="3"/>
  <c r="CE21" i="3"/>
  <c r="CD20" i="3"/>
  <c r="CF20" i="3"/>
  <c r="CE826" i="3"/>
  <c r="CD17" i="3"/>
  <c r="CF17" i="3"/>
  <c r="CE14" i="3"/>
  <c r="CD13" i="3"/>
  <c r="CF13" i="3"/>
  <c r="CE10" i="3"/>
  <c r="CD9" i="3"/>
  <c r="CF9" i="3"/>
  <c r="CE6" i="3"/>
  <c r="CD5" i="3"/>
  <c r="CF5" i="3"/>
  <c r="CE3" i="3"/>
  <c r="CG59" i="3"/>
  <c r="CG53" i="3"/>
  <c r="CG49" i="3"/>
  <c r="CG45" i="3"/>
  <c r="CG42" i="3"/>
  <c r="CG38" i="3"/>
  <c r="CG35" i="3"/>
  <c r="CG31" i="3"/>
  <c r="CG64" i="3"/>
  <c r="CD63" i="3"/>
  <c r="CD62" i="3"/>
  <c r="CD61" i="3"/>
  <c r="CE56" i="3"/>
  <c r="CG56" i="3"/>
  <c r="CD55" i="3"/>
  <c r="CE52" i="3"/>
  <c r="CG52" i="3"/>
  <c r="CD51" i="3"/>
  <c r="CE48" i="3"/>
  <c r="CG48" i="3"/>
  <c r="CD47" i="3"/>
  <c r="CE44" i="3"/>
  <c r="CG44" i="3"/>
  <c r="CD43" i="3"/>
  <c r="CE41" i="3"/>
  <c r="CG41" i="3"/>
  <c r="CD40" i="3"/>
  <c r="CE37" i="3"/>
  <c r="CG37" i="3"/>
  <c r="CD36" i="3"/>
  <c r="CE34" i="3"/>
  <c r="CG34" i="3"/>
  <c r="CD33" i="3"/>
  <c r="CE30" i="3"/>
  <c r="CG30" i="3"/>
  <c r="CD29" i="3"/>
  <c r="CE26" i="3"/>
  <c r="CD798" i="3"/>
  <c r="CE23" i="3"/>
  <c r="CD22" i="3"/>
  <c r="CF22" i="3"/>
  <c r="CE19" i="3"/>
  <c r="CD18" i="3"/>
  <c r="CF18" i="3"/>
  <c r="CE16" i="3"/>
  <c r="CD15" i="3"/>
  <c r="CF15" i="3"/>
  <c r="CE12" i="3"/>
  <c r="CD11" i="3"/>
  <c r="CF11" i="3"/>
  <c r="CE8" i="3"/>
  <c r="CD7" i="3"/>
  <c r="CF7" i="3"/>
  <c r="CG713" i="3"/>
  <c r="CE719" i="3"/>
  <c r="CE717" i="3"/>
  <c r="CE715" i="3"/>
  <c r="CE713" i="3"/>
  <c r="CE822" i="3"/>
  <c r="CE821" i="3"/>
  <c r="CE820" i="3"/>
  <c r="CD718" i="3"/>
  <c r="CD714" i="3"/>
  <c r="CD712" i="3"/>
  <c r="CD819" i="3"/>
  <c r="CD709" i="3"/>
  <c r="CD708" i="3"/>
  <c r="CD706" i="3"/>
  <c r="CD704" i="3"/>
  <c r="CD702" i="3"/>
  <c r="CD700" i="3"/>
  <c r="CD699" i="3"/>
  <c r="CD698" i="3"/>
  <c r="CD697" i="3"/>
  <c r="CD695" i="3"/>
  <c r="CD816" i="3"/>
  <c r="CD693" i="3"/>
  <c r="CD691" i="3"/>
  <c r="CD815" i="3"/>
  <c r="CD689" i="3"/>
  <c r="CD688" i="3"/>
  <c r="CD720" i="3"/>
  <c r="CD716" i="3"/>
  <c r="CD782" i="3"/>
  <c r="CD781" i="3"/>
  <c r="CE720" i="3"/>
  <c r="CE718" i="3"/>
  <c r="CE716" i="3"/>
  <c r="CE714" i="3"/>
  <c r="CE782" i="3"/>
  <c r="CE712" i="3"/>
  <c r="CE781" i="3"/>
  <c r="CF506" i="3"/>
  <c r="CG506" i="3"/>
  <c r="CF502" i="3"/>
  <c r="CG502" i="3"/>
  <c r="CF498" i="3"/>
  <c r="CG498" i="3"/>
  <c r="CF494" i="3"/>
  <c r="CG494" i="3"/>
  <c r="CF491" i="3"/>
  <c r="CG491" i="3"/>
  <c r="CF487" i="3"/>
  <c r="CG487" i="3"/>
  <c r="CF483" i="3"/>
  <c r="CG483" i="3"/>
  <c r="CF479" i="3"/>
  <c r="CG479" i="3"/>
  <c r="CD546" i="3"/>
  <c r="CE545" i="3"/>
  <c r="CG543" i="3"/>
  <c r="CD779" i="3"/>
  <c r="CE542" i="3"/>
  <c r="CG540" i="3"/>
  <c r="CD786" i="3"/>
  <c r="CE539" i="3"/>
  <c r="CE807" i="3"/>
  <c r="CE537" i="3"/>
  <c r="CE535" i="3"/>
  <c r="CE533" i="3"/>
  <c r="CE531" i="3"/>
  <c r="CE529" i="3"/>
  <c r="CE527" i="3"/>
  <c r="CE525" i="3"/>
  <c r="CE775" i="3"/>
  <c r="CE522" i="3"/>
  <c r="CE521" i="3"/>
  <c r="CE519" i="3"/>
  <c r="CE517" i="3"/>
  <c r="CE515" i="3"/>
  <c r="CE513" i="3"/>
  <c r="CE511" i="3"/>
  <c r="CE509" i="3"/>
  <c r="CE506" i="3"/>
  <c r="CF505" i="3"/>
  <c r="CG505" i="3"/>
  <c r="CE502" i="3"/>
  <c r="CF501" i="3"/>
  <c r="CG501" i="3"/>
  <c r="CE498" i="3"/>
  <c r="CF497" i="3"/>
  <c r="CG497" i="3"/>
  <c r="CE494" i="3"/>
  <c r="CF805" i="3"/>
  <c r="CG805" i="3"/>
  <c r="CE491" i="3"/>
  <c r="CF490" i="3"/>
  <c r="CG490" i="3"/>
  <c r="CE487" i="3"/>
  <c r="CF486" i="3"/>
  <c r="CG486" i="3"/>
  <c r="CE483" i="3"/>
  <c r="CF482" i="3"/>
  <c r="CG482" i="3"/>
  <c r="CE479" i="3"/>
  <c r="CF478" i="3"/>
  <c r="CG478" i="3"/>
  <c r="CD543" i="3"/>
  <c r="CD540" i="3"/>
  <c r="CD776" i="3"/>
  <c r="CD538" i="3"/>
  <c r="CD536" i="3"/>
  <c r="CD534" i="3"/>
  <c r="CD532" i="3"/>
  <c r="CD530" i="3"/>
  <c r="CD528" i="3"/>
  <c r="CD526" i="3"/>
  <c r="CD806" i="3"/>
  <c r="CD524" i="3"/>
  <c r="CD523" i="3"/>
  <c r="CD799" i="3"/>
  <c r="CD520" i="3"/>
  <c r="CD518" i="3"/>
  <c r="CD516" i="3"/>
  <c r="CD514" i="3"/>
  <c r="CD512" i="3"/>
  <c r="CD510" i="3"/>
  <c r="CD508" i="3"/>
  <c r="CE505" i="3"/>
  <c r="CF504" i="3"/>
  <c r="CG504" i="3"/>
  <c r="CE501" i="3"/>
  <c r="CF500" i="3"/>
  <c r="CG500" i="3"/>
  <c r="CE497" i="3"/>
  <c r="CF496" i="3"/>
  <c r="CG496" i="3"/>
  <c r="CE805" i="3"/>
  <c r="CF493" i="3"/>
  <c r="CG493" i="3"/>
  <c r="CE490" i="3"/>
  <c r="CF489" i="3"/>
  <c r="CG489" i="3"/>
  <c r="CE486" i="3"/>
  <c r="CF485" i="3"/>
  <c r="CG485" i="3"/>
  <c r="CE482" i="3"/>
  <c r="CF481" i="3"/>
  <c r="CG481" i="3"/>
  <c r="CE478" i="3"/>
  <c r="CD544" i="3"/>
  <c r="CD541" i="3"/>
  <c r="CE776" i="3"/>
  <c r="CE538" i="3"/>
  <c r="CE536" i="3"/>
  <c r="CE534" i="3"/>
  <c r="CE532" i="3"/>
  <c r="CE530" i="3"/>
  <c r="CE528" i="3"/>
  <c r="CE526" i="3"/>
  <c r="CE806" i="3"/>
  <c r="CE524" i="3"/>
  <c r="CE523" i="3"/>
  <c r="CE799" i="3"/>
  <c r="CE520" i="3"/>
  <c r="CE518" i="3"/>
  <c r="CE516" i="3"/>
  <c r="CE514" i="3"/>
  <c r="CE512" i="3"/>
  <c r="CF507" i="3"/>
  <c r="CG507" i="3"/>
  <c r="CF503" i="3"/>
  <c r="CG503" i="3"/>
  <c r="CF499" i="3"/>
  <c r="CG499" i="3"/>
  <c r="CF495" i="3"/>
  <c r="CG495" i="3"/>
  <c r="CF492" i="3"/>
  <c r="CG492" i="3"/>
  <c r="CF488" i="3"/>
  <c r="CG488" i="3"/>
  <c r="CF484" i="3"/>
  <c r="CG484" i="3"/>
  <c r="CF480" i="3"/>
  <c r="CG480" i="3"/>
  <c r="CG477" i="3"/>
  <c r="CG476" i="3"/>
  <c r="CG475" i="3"/>
  <c r="CG474" i="3"/>
  <c r="CG473" i="3"/>
  <c r="CG472" i="3"/>
  <c r="CG471" i="3"/>
  <c r="CG470" i="3"/>
  <c r="CG469" i="3"/>
  <c r="CG468" i="3"/>
  <c r="CG467" i="3"/>
  <c r="CG466" i="3"/>
  <c r="CG465" i="3"/>
  <c r="CG831" i="3"/>
  <c r="CG464" i="3"/>
  <c r="CG463" i="3"/>
  <c r="CG462" i="3"/>
  <c r="CG461" i="3"/>
  <c r="CG460" i="3"/>
  <c r="CG459" i="3"/>
  <c r="CG458" i="3"/>
  <c r="CG457" i="3"/>
  <c r="CG456" i="3"/>
  <c r="CG455" i="3"/>
  <c r="CG454" i="3"/>
  <c r="CG453" i="3"/>
  <c r="CG452" i="3"/>
  <c r="CG451" i="3"/>
  <c r="CG827" i="3"/>
  <c r="CG450" i="3"/>
  <c r="CG449" i="3"/>
  <c r="CG448" i="3"/>
  <c r="CG447" i="3"/>
  <c r="CG446" i="3"/>
  <c r="CG445" i="3"/>
  <c r="CG444" i="3"/>
  <c r="CG443" i="3"/>
  <c r="CG442" i="3"/>
  <c r="CG441" i="3"/>
  <c r="CG440" i="3"/>
  <c r="CG439" i="3"/>
  <c r="CG438" i="3"/>
  <c r="CG437" i="3"/>
  <c r="CG436" i="3"/>
  <c r="CG435" i="3"/>
  <c r="CG434" i="3"/>
  <c r="CG433" i="3"/>
  <c r="CG432" i="3"/>
  <c r="CG431" i="3"/>
  <c r="CG430" i="3"/>
  <c r="CG429" i="3"/>
  <c r="CG428" i="3"/>
  <c r="CG427" i="3"/>
  <c r="CG426" i="3"/>
  <c r="CG425" i="3"/>
  <c r="CG424" i="3"/>
  <c r="CG423" i="3"/>
  <c r="CG422" i="3"/>
  <c r="CG421" i="3"/>
  <c r="CG420" i="3"/>
  <c r="CG419" i="3"/>
  <c r="CG418" i="3"/>
  <c r="CG417" i="3"/>
  <c r="CG416" i="3"/>
  <c r="CG415" i="3"/>
  <c r="CG414" i="3"/>
  <c r="CG413" i="3"/>
  <c r="CG412" i="3"/>
  <c r="CG411" i="3"/>
  <c r="CF774" i="3"/>
  <c r="CG409" i="3"/>
  <c r="CF407" i="3"/>
  <c r="CG405" i="3"/>
  <c r="CF403" i="3"/>
  <c r="CG401" i="3"/>
  <c r="CG399" i="3"/>
  <c r="CE399" i="3"/>
  <c r="CG397" i="3"/>
  <c r="CE397" i="3"/>
  <c r="CG773" i="3"/>
  <c r="CE773" i="3"/>
  <c r="CG394" i="3"/>
  <c r="CE394" i="3"/>
  <c r="CG392" i="3"/>
  <c r="CE392" i="3"/>
  <c r="CG389" i="3"/>
  <c r="CE389" i="3"/>
  <c r="CG387" i="3"/>
  <c r="CE387" i="3"/>
  <c r="CG385" i="3"/>
  <c r="CE385" i="3"/>
  <c r="CG383" i="3"/>
  <c r="CE383" i="3"/>
  <c r="CG381" i="3"/>
  <c r="CE381" i="3"/>
  <c r="CG379" i="3"/>
  <c r="CE379" i="3"/>
  <c r="CG377" i="3"/>
  <c r="CE377" i="3"/>
  <c r="CG376" i="3"/>
  <c r="CE376" i="3"/>
  <c r="CG375" i="3"/>
  <c r="CE375" i="3"/>
  <c r="CG373" i="3"/>
  <c r="CE373" i="3"/>
  <c r="CG371" i="3"/>
  <c r="CE371" i="3"/>
  <c r="CG369" i="3"/>
  <c r="CE369" i="3"/>
  <c r="CG367" i="3"/>
  <c r="CE367" i="3"/>
  <c r="CG365" i="3"/>
  <c r="CE365" i="3"/>
  <c r="CG804" i="3"/>
  <c r="CE804" i="3"/>
  <c r="CD363" i="3"/>
  <c r="CF363" i="3"/>
  <c r="CG363" i="3"/>
  <c r="CD360" i="3"/>
  <c r="CF360" i="3"/>
  <c r="CE360" i="3"/>
  <c r="CD356" i="3"/>
  <c r="CF356" i="3"/>
  <c r="CE356" i="3"/>
  <c r="CD352" i="3"/>
  <c r="CF352" i="3"/>
  <c r="CE352" i="3"/>
  <c r="CD348" i="3"/>
  <c r="CF348" i="3"/>
  <c r="CE348" i="3"/>
  <c r="CD344" i="3"/>
  <c r="CF344" i="3"/>
  <c r="CE344" i="3"/>
  <c r="CD340" i="3"/>
  <c r="CF340" i="3"/>
  <c r="CE340" i="3"/>
  <c r="CF336" i="3"/>
  <c r="CE336" i="3"/>
  <c r="CG331" i="3"/>
  <c r="CF329" i="3"/>
  <c r="CE329" i="3"/>
  <c r="CG324" i="3"/>
  <c r="CG410" i="3"/>
  <c r="CG406" i="3"/>
  <c r="CG402" i="3"/>
  <c r="CF362" i="3"/>
  <c r="CE362" i="3"/>
  <c r="CF359" i="3"/>
  <c r="CE359" i="3"/>
  <c r="CF355" i="3"/>
  <c r="CE355" i="3"/>
  <c r="CF351" i="3"/>
  <c r="CE351" i="3"/>
  <c r="CF347" i="3"/>
  <c r="CE347" i="3"/>
  <c r="CF343" i="3"/>
  <c r="CE343" i="3"/>
  <c r="CF339" i="3"/>
  <c r="CE339" i="3"/>
  <c r="CF334" i="3"/>
  <c r="CE334" i="3"/>
  <c r="CG834" i="3"/>
  <c r="CF327" i="3"/>
  <c r="CE327" i="3"/>
  <c r="CG774" i="3"/>
  <c r="CG407" i="3"/>
  <c r="CG403" i="3"/>
  <c r="CG400" i="3"/>
  <c r="CE400" i="3"/>
  <c r="CG398" i="3"/>
  <c r="CE398" i="3"/>
  <c r="CG396" i="3"/>
  <c r="CE396" i="3"/>
  <c r="CG395" i="3"/>
  <c r="CE395" i="3"/>
  <c r="CG393" i="3"/>
  <c r="CE393" i="3"/>
  <c r="CG391" i="3"/>
  <c r="CE391" i="3"/>
  <c r="CG390" i="3"/>
  <c r="CE390" i="3"/>
  <c r="CG388" i="3"/>
  <c r="CE388" i="3"/>
  <c r="CG386" i="3"/>
  <c r="CE386" i="3"/>
  <c r="CG384" i="3"/>
  <c r="CE384" i="3"/>
  <c r="CG382" i="3"/>
  <c r="CE382" i="3"/>
  <c r="CG380" i="3"/>
  <c r="CE380" i="3"/>
  <c r="CG378" i="3"/>
  <c r="CE378" i="3"/>
  <c r="CG374" i="3"/>
  <c r="CE374" i="3"/>
  <c r="CG372" i="3"/>
  <c r="CE372" i="3"/>
  <c r="CG370" i="3"/>
  <c r="CE370" i="3"/>
  <c r="CG368" i="3"/>
  <c r="CE368" i="3"/>
  <c r="CG366" i="3"/>
  <c r="CE366" i="3"/>
  <c r="CG364" i="3"/>
  <c r="CE364" i="3"/>
  <c r="CG362" i="3"/>
  <c r="CF361" i="3"/>
  <c r="CE361" i="3"/>
  <c r="CG359" i="3"/>
  <c r="CF358" i="3"/>
  <c r="CE358" i="3"/>
  <c r="CG355" i="3"/>
  <c r="CF354" i="3"/>
  <c r="CE354" i="3"/>
  <c r="CG351" i="3"/>
  <c r="CF350" i="3"/>
  <c r="CE350" i="3"/>
  <c r="CG347" i="3"/>
  <c r="CF346" i="3"/>
  <c r="CE346" i="3"/>
  <c r="CG343" i="3"/>
  <c r="CF342" i="3"/>
  <c r="CE342" i="3"/>
  <c r="CG339" i="3"/>
  <c r="CF338" i="3"/>
  <c r="CE338" i="3"/>
  <c r="CG335" i="3"/>
  <c r="CG334" i="3"/>
  <c r="CF332" i="3"/>
  <c r="CE332" i="3"/>
  <c r="CG328" i="3"/>
  <c r="CF325" i="3"/>
  <c r="CE325" i="3"/>
  <c r="CF410" i="3"/>
  <c r="CE409" i="3"/>
  <c r="CG408" i="3"/>
  <c r="CF406" i="3"/>
  <c r="CE405" i="3"/>
  <c r="CG404" i="3"/>
  <c r="CF402" i="3"/>
  <c r="CE401" i="3"/>
  <c r="CF399" i="3"/>
  <c r="CF397" i="3"/>
  <c r="CF773" i="3"/>
  <c r="CF394" i="3"/>
  <c r="CF392" i="3"/>
  <c r="CF389" i="3"/>
  <c r="CF387" i="3"/>
  <c r="CF385" i="3"/>
  <c r="CF383" i="3"/>
  <c r="CF381" i="3"/>
  <c r="CF379" i="3"/>
  <c r="CF377" i="3"/>
  <c r="CF376" i="3"/>
  <c r="CF375" i="3"/>
  <c r="CF373" i="3"/>
  <c r="CF371" i="3"/>
  <c r="CF369" i="3"/>
  <c r="CF367" i="3"/>
  <c r="CF365" i="3"/>
  <c r="CF804" i="3"/>
  <c r="CG361" i="3"/>
  <c r="CD803" i="3"/>
  <c r="CF803" i="3"/>
  <c r="CE803" i="3"/>
  <c r="CG358" i="3"/>
  <c r="CD357" i="3"/>
  <c r="CF357" i="3"/>
  <c r="CE357" i="3"/>
  <c r="CG354" i="3"/>
  <c r="CD353" i="3"/>
  <c r="CF353" i="3"/>
  <c r="CE353" i="3"/>
  <c r="CG350" i="3"/>
  <c r="CD349" i="3"/>
  <c r="CF349" i="3"/>
  <c r="CE349" i="3"/>
  <c r="CG346" i="3"/>
  <c r="CD345" i="3"/>
  <c r="CF345" i="3"/>
  <c r="CE345" i="3"/>
  <c r="CG342" i="3"/>
  <c r="CD341" i="3"/>
  <c r="CF341" i="3"/>
  <c r="CE341" i="3"/>
  <c r="CG338" i="3"/>
  <c r="CD337" i="3"/>
  <c r="CG333" i="3"/>
  <c r="CG332" i="3"/>
  <c r="CF330" i="3"/>
  <c r="CE330" i="3"/>
  <c r="CG326" i="3"/>
  <c r="CG325" i="3"/>
  <c r="CE323" i="3"/>
  <c r="CE321" i="3"/>
  <c r="CE319" i="3"/>
  <c r="CE317" i="3"/>
  <c r="CE315" i="3"/>
  <c r="CE313" i="3"/>
  <c r="CE311" i="3"/>
  <c r="CE309" i="3"/>
  <c r="CE308" i="3"/>
  <c r="CE306" i="3"/>
  <c r="CD335" i="3"/>
  <c r="CD333" i="3"/>
  <c r="CD331" i="3"/>
  <c r="CD834" i="3"/>
  <c r="CD328" i="3"/>
  <c r="CD326" i="3"/>
  <c r="CD324" i="3"/>
  <c r="CD322" i="3"/>
  <c r="CD320" i="3"/>
  <c r="CD318" i="3"/>
  <c r="CD316" i="3"/>
  <c r="CD314" i="3"/>
  <c r="CD312" i="3"/>
  <c r="CD310" i="3"/>
  <c r="CD785" i="3"/>
  <c r="CD307" i="3"/>
  <c r="CD305" i="3"/>
  <c r="CD303" i="3"/>
  <c r="CD301" i="3"/>
  <c r="CD299" i="3"/>
  <c r="CD297" i="3"/>
  <c r="CD295" i="3"/>
  <c r="CD293" i="3"/>
  <c r="CD291" i="3"/>
  <c r="CD289" i="3"/>
  <c r="CD287" i="3"/>
  <c r="CD285" i="3"/>
  <c r="CD283" i="3"/>
  <c r="CE337" i="3"/>
  <c r="CE335" i="3"/>
  <c r="CE333" i="3"/>
  <c r="CE331" i="3"/>
  <c r="CE834" i="3"/>
  <c r="CE328" i="3"/>
  <c r="CE326" i="3"/>
  <c r="CE324" i="3"/>
  <c r="CE322" i="3"/>
  <c r="CE320" i="3"/>
  <c r="CE318" i="3"/>
  <c r="CE316" i="3"/>
  <c r="CE314" i="3"/>
  <c r="CE312" i="3"/>
  <c r="CE310" i="3"/>
  <c r="CE785" i="3"/>
  <c r="CE307" i="3"/>
  <c r="CE305" i="3"/>
  <c r="CG229" i="3"/>
  <c r="CD225" i="3"/>
  <c r="CD223" i="3"/>
  <c r="CD221" i="3"/>
  <c r="CD219" i="3"/>
  <c r="CD217" i="3"/>
  <c r="CD770" i="3"/>
  <c r="CD214" i="3"/>
  <c r="CD212" i="3"/>
  <c r="CD210" i="3"/>
  <c r="CD209" i="3"/>
  <c r="CD207" i="3"/>
  <c r="CD205" i="3"/>
  <c r="CD203" i="3"/>
  <c r="CD202" i="3"/>
  <c r="CD200" i="3"/>
  <c r="CD199" i="3"/>
  <c r="CD197" i="3"/>
  <c r="CD195" i="3"/>
  <c r="CE229" i="3"/>
  <c r="CF228" i="3"/>
  <c r="CF225" i="3"/>
  <c r="CF223" i="3"/>
  <c r="CF221" i="3"/>
  <c r="CF219" i="3"/>
  <c r="CF217" i="3"/>
  <c r="CF770" i="3"/>
  <c r="CF214" i="3"/>
  <c r="CF212" i="3"/>
  <c r="CF210" i="3"/>
  <c r="CF209" i="3"/>
  <c r="CF207" i="3"/>
  <c r="CF205" i="3"/>
  <c r="CE231" i="3"/>
  <c r="CF230" i="3"/>
  <c r="CE227" i="3"/>
  <c r="CF226" i="3"/>
  <c r="CF224" i="3"/>
  <c r="CF222" i="3"/>
  <c r="CF220" i="3"/>
  <c r="CF218" i="3"/>
  <c r="CF216" i="3"/>
  <c r="CF215" i="3"/>
  <c r="CF213" i="3"/>
  <c r="CF211" i="3"/>
  <c r="CF208" i="3"/>
  <c r="CF206" i="3"/>
  <c r="CE155" i="3"/>
  <c r="CE154" i="3"/>
  <c r="CE153" i="3"/>
  <c r="CE796" i="3"/>
  <c r="CE152" i="3"/>
  <c r="CG143" i="3"/>
  <c r="CG139" i="3"/>
  <c r="CG135" i="3"/>
  <c r="CG131" i="3"/>
  <c r="CG127" i="3"/>
  <c r="CG149" i="3"/>
  <c r="CF149" i="3"/>
  <c r="CG148" i="3"/>
  <c r="CF148" i="3"/>
  <c r="CG146" i="3"/>
  <c r="CE151" i="3"/>
  <c r="CF150" i="3"/>
  <c r="CG835" i="3"/>
  <c r="CF835" i="3"/>
  <c r="CG147" i="3"/>
  <c r="CF147" i="3"/>
  <c r="CG144" i="3"/>
  <c r="CG140" i="3"/>
  <c r="CG136" i="3"/>
  <c r="CG132" i="3"/>
  <c r="CG128" i="3"/>
  <c r="CF146" i="3"/>
  <c r="CF145" i="3"/>
  <c r="CF144" i="3"/>
  <c r="CF143" i="3"/>
  <c r="CF142" i="3"/>
  <c r="CF141" i="3"/>
  <c r="CF140" i="3"/>
  <c r="CF139" i="3"/>
  <c r="CF138" i="3"/>
  <c r="CF137" i="3"/>
  <c r="CF136" i="3"/>
  <c r="CF135" i="3"/>
  <c r="CF134" i="3"/>
  <c r="CF133" i="3"/>
  <c r="CF132" i="3"/>
  <c r="CF131" i="3"/>
  <c r="CF130" i="3"/>
  <c r="CF129" i="3"/>
  <c r="CF128" i="3"/>
  <c r="CF127" i="3"/>
  <c r="CF126" i="3"/>
  <c r="CF125" i="3"/>
  <c r="CF124" i="3"/>
  <c r="CF123" i="3"/>
  <c r="CF122" i="3"/>
  <c r="CF121" i="3"/>
  <c r="CF120" i="3"/>
  <c r="CF119" i="3"/>
  <c r="CF118" i="3"/>
  <c r="CF117" i="3"/>
  <c r="CF116" i="3"/>
  <c r="CF115" i="3"/>
  <c r="CF114" i="3"/>
  <c r="CF113" i="3"/>
  <c r="CF112" i="3"/>
  <c r="CF111" i="3"/>
  <c r="CF110" i="3"/>
  <c r="CF109" i="3"/>
  <c r="CF108" i="3"/>
  <c r="CF107" i="3"/>
  <c r="CF106" i="3"/>
  <c r="CF105" i="3"/>
  <c r="CF104" i="3"/>
  <c r="CF103" i="3"/>
  <c r="CF102" i="3"/>
  <c r="CF101" i="3"/>
  <c r="CF100" i="3"/>
  <c r="CF99" i="3"/>
  <c r="CF98" i="3"/>
  <c r="CF97" i="3"/>
  <c r="CF96" i="3"/>
  <c r="CF95" i="3"/>
  <c r="CF94" i="3"/>
  <c r="CF93" i="3"/>
  <c r="CF92" i="3"/>
  <c r="CF91" i="3"/>
  <c r="CF90" i="3"/>
  <c r="CF89" i="3"/>
  <c r="CF88" i="3"/>
  <c r="CF87" i="3"/>
  <c r="CF86" i="3"/>
  <c r="CF85" i="3"/>
  <c r="CF84" i="3"/>
  <c r="CF83" i="3"/>
  <c r="CF82" i="3"/>
  <c r="CE79" i="3"/>
  <c r="CG79" i="3"/>
  <c r="CE75" i="3"/>
  <c r="CG75" i="3"/>
  <c r="CE71" i="3"/>
  <c r="CG71" i="3"/>
  <c r="CE832" i="3"/>
  <c r="CG832" i="3"/>
  <c r="CE802" i="3"/>
  <c r="CG802" i="3"/>
  <c r="CE61" i="3"/>
  <c r="CG61" i="3"/>
  <c r="CE57" i="3"/>
  <c r="CG57" i="3"/>
  <c r="CG81" i="3"/>
  <c r="CF81" i="3"/>
  <c r="CG80" i="3"/>
  <c r="CE76" i="3"/>
  <c r="CG76" i="3"/>
  <c r="CE72" i="3"/>
  <c r="CG72" i="3"/>
  <c r="CE68" i="3"/>
  <c r="CG68" i="3"/>
  <c r="CE65" i="3"/>
  <c r="CG65" i="3"/>
  <c r="CE62" i="3"/>
  <c r="CG62" i="3"/>
  <c r="CE58" i="3"/>
  <c r="CG58" i="3"/>
  <c r="CG27" i="3"/>
  <c r="CG26" i="3"/>
  <c r="CG798" i="3"/>
  <c r="CG25" i="3"/>
  <c r="CG24" i="3"/>
  <c r="CG23" i="3"/>
  <c r="CG22" i="3"/>
  <c r="CG21" i="3"/>
  <c r="CG20" i="3"/>
  <c r="CG19" i="3"/>
  <c r="CG18" i="3"/>
  <c r="CG826" i="3"/>
  <c r="CG17" i="3"/>
  <c r="CG16" i="3"/>
  <c r="CG15" i="3"/>
  <c r="CG14" i="3"/>
  <c r="CG13" i="3"/>
  <c r="CG12" i="3"/>
  <c r="CG11" i="3"/>
  <c r="CG10" i="3"/>
  <c r="CG9" i="3"/>
  <c r="CG8" i="3"/>
  <c r="CG7" i="3"/>
  <c r="CG6" i="3"/>
  <c r="CG5" i="3"/>
  <c r="CG4" i="3"/>
  <c r="L366" i="1" l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J366" i="1" l="1"/>
  <c r="BK366" i="1"/>
  <c r="BI366" i="1"/>
  <c r="BH366" i="1"/>
  <c r="AV1249" i="1" l="1"/>
  <c r="AW1249" i="1"/>
  <c r="AX1249" i="1"/>
  <c r="AY1249" i="1"/>
  <c r="AZ1249" i="1"/>
  <c r="BA1249" i="1"/>
  <c r="BB1249" i="1"/>
  <c r="BC1249" i="1"/>
  <c r="BD1249" i="1"/>
  <c r="BE1249" i="1"/>
  <c r="BF1249" i="1"/>
  <c r="BG1249" i="1"/>
  <c r="L1249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AV1385" i="1"/>
  <c r="AW1385" i="1"/>
  <c r="AX1385" i="1"/>
  <c r="AY1385" i="1"/>
  <c r="AZ1385" i="1"/>
  <c r="BA1385" i="1"/>
  <c r="BB1385" i="1"/>
  <c r="BC1385" i="1"/>
  <c r="BD1385" i="1"/>
  <c r="BE1385" i="1"/>
  <c r="BF1385" i="1"/>
  <c r="BG1385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G1232" i="1"/>
  <c r="AV1233" i="1"/>
  <c r="AW1233" i="1"/>
  <c r="AX1233" i="1"/>
  <c r="AY1233" i="1"/>
  <c r="AZ1233" i="1"/>
  <c r="BA1233" i="1"/>
  <c r="BB1233" i="1"/>
  <c r="BC1233" i="1"/>
  <c r="BD1233" i="1"/>
  <c r="BE1233" i="1"/>
  <c r="BF1233" i="1"/>
  <c r="BG1233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AV1235" i="1"/>
  <c r="AW1235" i="1"/>
  <c r="AX1235" i="1"/>
  <c r="AY1235" i="1"/>
  <c r="AZ1235" i="1"/>
  <c r="BA1235" i="1"/>
  <c r="BB1235" i="1"/>
  <c r="BC1235" i="1"/>
  <c r="BD1235" i="1"/>
  <c r="BE1235" i="1"/>
  <c r="BF1235" i="1"/>
  <c r="BG1235" i="1"/>
  <c r="AV1236" i="1"/>
  <c r="AW1236" i="1"/>
  <c r="AX1236" i="1"/>
  <c r="AY1236" i="1"/>
  <c r="AZ1236" i="1"/>
  <c r="BA1236" i="1"/>
  <c r="BB1236" i="1"/>
  <c r="BC1236" i="1"/>
  <c r="BD1236" i="1"/>
  <c r="BE1236" i="1"/>
  <c r="BF1236" i="1"/>
  <c r="BG1236" i="1"/>
  <c r="AV1237" i="1"/>
  <c r="AW1237" i="1"/>
  <c r="AX1237" i="1"/>
  <c r="AY1237" i="1"/>
  <c r="AZ1237" i="1"/>
  <c r="BA1237" i="1"/>
  <c r="BB1237" i="1"/>
  <c r="BC1237" i="1"/>
  <c r="BD1237" i="1"/>
  <c r="BE1237" i="1"/>
  <c r="BF1237" i="1"/>
  <c r="BG1237" i="1"/>
  <c r="AV1238" i="1"/>
  <c r="AW1238" i="1"/>
  <c r="AX1238" i="1"/>
  <c r="AY1238" i="1"/>
  <c r="AZ1238" i="1"/>
  <c r="BA1238" i="1"/>
  <c r="BB1238" i="1"/>
  <c r="BC1238" i="1"/>
  <c r="BD1238" i="1"/>
  <c r="BE1238" i="1"/>
  <c r="BF1238" i="1"/>
  <c r="BG1238" i="1"/>
  <c r="AV1239" i="1"/>
  <c r="AW1239" i="1"/>
  <c r="AX1239" i="1"/>
  <c r="AY1239" i="1"/>
  <c r="AZ1239" i="1"/>
  <c r="BA1239" i="1"/>
  <c r="BB1239" i="1"/>
  <c r="BC1239" i="1"/>
  <c r="BD1239" i="1"/>
  <c r="BE1239" i="1"/>
  <c r="BF1239" i="1"/>
  <c r="BG1239" i="1"/>
  <c r="AV1451" i="1"/>
  <c r="AW1451" i="1"/>
  <c r="AX1451" i="1"/>
  <c r="AY1451" i="1"/>
  <c r="AZ1451" i="1"/>
  <c r="BA1451" i="1"/>
  <c r="BB1451" i="1"/>
  <c r="BC1451" i="1"/>
  <c r="BD1451" i="1"/>
  <c r="BE1451" i="1"/>
  <c r="BF1451" i="1"/>
  <c r="BG1451" i="1"/>
  <c r="AV1240" i="1"/>
  <c r="AW1240" i="1"/>
  <c r="AX1240" i="1"/>
  <c r="AY1240" i="1"/>
  <c r="AZ1240" i="1"/>
  <c r="BA1240" i="1"/>
  <c r="BB1240" i="1"/>
  <c r="BC1240" i="1"/>
  <c r="BD1240" i="1"/>
  <c r="BE1240" i="1"/>
  <c r="BF1240" i="1"/>
  <c r="BG1240" i="1"/>
  <c r="AV1241" i="1"/>
  <c r="AW1241" i="1"/>
  <c r="AX1241" i="1"/>
  <c r="AY1241" i="1"/>
  <c r="AZ1241" i="1"/>
  <c r="BA1241" i="1"/>
  <c r="BB1241" i="1"/>
  <c r="BC1241" i="1"/>
  <c r="BD1241" i="1"/>
  <c r="BE1241" i="1"/>
  <c r="BF1241" i="1"/>
  <c r="BG1241" i="1"/>
  <c r="AV1242" i="1"/>
  <c r="AW1242" i="1"/>
  <c r="AX1242" i="1"/>
  <c r="AY1242" i="1"/>
  <c r="AZ1242" i="1"/>
  <c r="BA1242" i="1"/>
  <c r="BB1242" i="1"/>
  <c r="BC1242" i="1"/>
  <c r="BD1242" i="1"/>
  <c r="BE1242" i="1"/>
  <c r="BF1242" i="1"/>
  <c r="BG1242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AV1244" i="1"/>
  <c r="AW1244" i="1"/>
  <c r="AX1244" i="1"/>
  <c r="AY1244" i="1"/>
  <c r="AZ1244" i="1"/>
  <c r="BA1244" i="1"/>
  <c r="BB1244" i="1"/>
  <c r="BC1244" i="1"/>
  <c r="BD1244" i="1"/>
  <c r="BE1244" i="1"/>
  <c r="BF1244" i="1"/>
  <c r="BG1244" i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AV1246" i="1"/>
  <c r="AW1246" i="1"/>
  <c r="AX1246" i="1"/>
  <c r="AY1246" i="1"/>
  <c r="AZ1246" i="1"/>
  <c r="BA1246" i="1"/>
  <c r="BB1246" i="1"/>
  <c r="BC1246" i="1"/>
  <c r="BD1246" i="1"/>
  <c r="BE1246" i="1"/>
  <c r="BF1246" i="1"/>
  <c r="BG1246" i="1"/>
  <c r="AV1247" i="1"/>
  <c r="AW1247" i="1"/>
  <c r="AX1247" i="1"/>
  <c r="AY1247" i="1"/>
  <c r="AZ1247" i="1"/>
  <c r="BA1247" i="1"/>
  <c r="BB1247" i="1"/>
  <c r="BC1247" i="1"/>
  <c r="BD1247" i="1"/>
  <c r="BE1247" i="1"/>
  <c r="BF1247" i="1"/>
  <c r="BG1247" i="1"/>
  <c r="AV1248" i="1"/>
  <c r="AW1248" i="1"/>
  <c r="AX1248" i="1"/>
  <c r="AY1248" i="1"/>
  <c r="AZ1248" i="1"/>
  <c r="BA1248" i="1"/>
  <c r="BB1248" i="1"/>
  <c r="BC1248" i="1"/>
  <c r="BD1248" i="1"/>
  <c r="BE1248" i="1"/>
  <c r="BF1248" i="1"/>
  <c r="BG1248" i="1"/>
  <c r="AV1394" i="1"/>
  <c r="AW1394" i="1"/>
  <c r="AX1394" i="1"/>
  <c r="AY1394" i="1"/>
  <c r="AZ1394" i="1"/>
  <c r="BA1394" i="1"/>
  <c r="BB1394" i="1"/>
  <c r="BC1394" i="1"/>
  <c r="BD1394" i="1"/>
  <c r="BE1394" i="1"/>
  <c r="BF1394" i="1"/>
  <c r="BG1394" i="1"/>
  <c r="L1231" i="1"/>
  <c r="L1385" i="1"/>
  <c r="L1232" i="1"/>
  <c r="L1233" i="1"/>
  <c r="L1234" i="1"/>
  <c r="L1235" i="1"/>
  <c r="L1236" i="1"/>
  <c r="L1237" i="1"/>
  <c r="L1238" i="1"/>
  <c r="L1239" i="1"/>
  <c r="L1451" i="1"/>
  <c r="L1240" i="1"/>
  <c r="L1241" i="1"/>
  <c r="L1242" i="1"/>
  <c r="L1243" i="1"/>
  <c r="L1244" i="1"/>
  <c r="L1245" i="1"/>
  <c r="L1246" i="1"/>
  <c r="L1247" i="1"/>
  <c r="L1248" i="1"/>
  <c r="L1394" i="1"/>
  <c r="BI1249" i="1" l="1"/>
  <c r="BJ1249" i="1"/>
  <c r="BI1248" i="1"/>
  <c r="BI1244" i="1"/>
  <c r="BJ1232" i="1"/>
  <c r="BI1385" i="1"/>
  <c r="BI1231" i="1"/>
  <c r="BJ1246" i="1"/>
  <c r="BI1451" i="1"/>
  <c r="BK1234" i="1"/>
  <c r="BI1394" i="1"/>
  <c r="BH1243" i="1"/>
  <c r="BI1241" i="1"/>
  <c r="BI1235" i="1"/>
  <c r="BJ1385" i="1"/>
  <c r="BI1247" i="1"/>
  <c r="BI1233" i="1"/>
  <c r="BK1385" i="1"/>
  <c r="BH1246" i="1"/>
  <c r="BJ1245" i="1"/>
  <c r="BH1240" i="1"/>
  <c r="BJ1240" i="1"/>
  <c r="BH1237" i="1"/>
  <c r="BJ1237" i="1"/>
  <c r="BJ1236" i="1"/>
  <c r="BJ1233" i="1"/>
  <c r="BH1232" i="1"/>
  <c r="BI1232" i="1"/>
  <c r="BJ1231" i="1"/>
  <c r="BK1233" i="1"/>
  <c r="BJ1243" i="1"/>
  <c r="BJ1242" i="1"/>
  <c r="BH1239" i="1"/>
  <c r="BJ1239" i="1"/>
  <c r="BJ1238" i="1"/>
  <c r="BH1234" i="1"/>
  <c r="BJ1234" i="1"/>
  <c r="BH1385" i="1"/>
  <c r="BH1248" i="1"/>
  <c r="BJ1248" i="1"/>
  <c r="BK1246" i="1"/>
  <c r="BI1245" i="1"/>
  <c r="BK1243" i="1"/>
  <c r="BI1242" i="1"/>
  <c r="BH1241" i="1"/>
  <c r="BJ1241" i="1"/>
  <c r="BK1240" i="1"/>
  <c r="BH1451" i="1"/>
  <c r="BJ1451" i="1"/>
  <c r="BK1239" i="1"/>
  <c r="BI1238" i="1"/>
  <c r="BK1237" i="1"/>
  <c r="BI1236" i="1"/>
  <c r="BH1235" i="1"/>
  <c r="BJ1235" i="1"/>
  <c r="BH1233" i="1"/>
  <c r="BH1231" i="1"/>
  <c r="BH1394" i="1"/>
  <c r="BJ1394" i="1"/>
  <c r="BH1247" i="1"/>
  <c r="BJ1247" i="1"/>
  <c r="BK1245" i="1"/>
  <c r="BH1244" i="1"/>
  <c r="BJ1244" i="1"/>
  <c r="BK1242" i="1"/>
  <c r="BK1238" i="1"/>
  <c r="BK1236" i="1"/>
  <c r="BH1249" i="1"/>
  <c r="BK1248" i="1"/>
  <c r="BK1241" i="1"/>
  <c r="BK1451" i="1"/>
  <c r="BK1235" i="1"/>
  <c r="BK1232" i="1"/>
  <c r="BK1231" i="1"/>
  <c r="BK1249" i="1"/>
  <c r="BK1394" i="1"/>
  <c r="BK1247" i="1"/>
  <c r="BI1246" i="1"/>
  <c r="BH1245" i="1"/>
  <c r="BK1244" i="1"/>
  <c r="BI1243" i="1"/>
  <c r="BH1242" i="1"/>
  <c r="BI1240" i="1"/>
  <c r="BI1239" i="1"/>
  <c r="BH1238" i="1"/>
  <c r="BI1237" i="1"/>
  <c r="BH1236" i="1"/>
  <c r="BI1234" i="1"/>
  <c r="AV1230" i="1" l="1"/>
  <c r="AW1230" i="1"/>
  <c r="AX1230" i="1"/>
  <c r="AY1230" i="1"/>
  <c r="AZ1230" i="1"/>
  <c r="BA1230" i="1"/>
  <c r="BB1230" i="1"/>
  <c r="BC1230" i="1"/>
  <c r="BD1230" i="1"/>
  <c r="BE1230" i="1"/>
  <c r="BF1230" i="1"/>
  <c r="BG1230" i="1"/>
  <c r="L1230" i="1"/>
  <c r="AV1355" i="1"/>
  <c r="AW1355" i="1"/>
  <c r="AX1355" i="1"/>
  <c r="AY1355" i="1"/>
  <c r="AZ1355" i="1"/>
  <c r="BA1355" i="1"/>
  <c r="BB1355" i="1"/>
  <c r="BC1355" i="1"/>
  <c r="BD1355" i="1"/>
  <c r="BE1355" i="1"/>
  <c r="BF1355" i="1"/>
  <c r="BG1355" i="1"/>
  <c r="AV1227" i="1"/>
  <c r="AW1227" i="1"/>
  <c r="AX1227" i="1"/>
  <c r="AY1227" i="1"/>
  <c r="AZ1227" i="1"/>
  <c r="BA1227" i="1"/>
  <c r="BB1227" i="1"/>
  <c r="BC1227" i="1"/>
  <c r="BD1227" i="1"/>
  <c r="BE1227" i="1"/>
  <c r="BF1227" i="1"/>
  <c r="BG1227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AV1435" i="1"/>
  <c r="AW1435" i="1"/>
  <c r="AX1435" i="1"/>
  <c r="AY1435" i="1"/>
  <c r="AZ1435" i="1"/>
  <c r="BA1435" i="1"/>
  <c r="BB1435" i="1"/>
  <c r="BC1435" i="1"/>
  <c r="BD1435" i="1"/>
  <c r="BE1435" i="1"/>
  <c r="BF1435" i="1"/>
  <c r="BG1435" i="1"/>
  <c r="AV1436" i="1"/>
  <c r="AW1436" i="1"/>
  <c r="AX1436" i="1"/>
  <c r="AY1436" i="1"/>
  <c r="AZ1436" i="1"/>
  <c r="BA1436" i="1"/>
  <c r="BB1436" i="1"/>
  <c r="BC1436" i="1"/>
  <c r="BD1436" i="1"/>
  <c r="BE1436" i="1"/>
  <c r="BF1436" i="1"/>
  <c r="BG1436" i="1"/>
  <c r="AV1229" i="1"/>
  <c r="AW1229" i="1"/>
  <c r="AX1229" i="1"/>
  <c r="AY1229" i="1"/>
  <c r="AZ1229" i="1"/>
  <c r="BA1229" i="1"/>
  <c r="BB1229" i="1"/>
  <c r="BC1229" i="1"/>
  <c r="BD1229" i="1"/>
  <c r="BE1229" i="1"/>
  <c r="BF1229" i="1"/>
  <c r="BG1229" i="1"/>
  <c r="L1355" i="1"/>
  <c r="L1227" i="1"/>
  <c r="L1228" i="1"/>
  <c r="L1435" i="1"/>
  <c r="L1436" i="1"/>
  <c r="L1229" i="1"/>
  <c r="BI1230" i="1" l="1"/>
  <c r="BJ1355" i="1"/>
  <c r="BI1436" i="1"/>
  <c r="BJ1230" i="1"/>
  <c r="BH1230" i="1"/>
  <c r="BI1229" i="1"/>
  <c r="BI1227" i="1"/>
  <c r="BI1355" i="1"/>
  <c r="BJ1436" i="1"/>
  <c r="BJ1435" i="1"/>
  <c r="BJ1228" i="1"/>
  <c r="BK1230" i="1"/>
  <c r="BH1229" i="1"/>
  <c r="BJ1229" i="1"/>
  <c r="BI1228" i="1"/>
  <c r="BK1228" i="1"/>
  <c r="BH1227" i="1"/>
  <c r="BJ1227" i="1"/>
  <c r="BH1436" i="1"/>
  <c r="BK1227" i="1"/>
  <c r="BH1435" i="1"/>
  <c r="BH1355" i="1"/>
  <c r="BI1435" i="1"/>
  <c r="BK1435" i="1"/>
  <c r="BH1228" i="1"/>
  <c r="BK1355" i="1"/>
  <c r="BK1229" i="1"/>
  <c r="BK1436" i="1"/>
  <c r="AV1393" i="1" l="1"/>
  <c r="AW1393" i="1"/>
  <c r="AX1393" i="1"/>
  <c r="AY1393" i="1"/>
  <c r="AZ1393" i="1"/>
  <c r="BA1393" i="1"/>
  <c r="BB1393" i="1"/>
  <c r="BC1393" i="1"/>
  <c r="BD1393" i="1"/>
  <c r="BE1393" i="1"/>
  <c r="BF1393" i="1"/>
  <c r="BG1393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L1393" i="1"/>
  <c r="L122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AV1222" i="1"/>
  <c r="AW1222" i="1"/>
  <c r="AX1222" i="1"/>
  <c r="AY1222" i="1"/>
  <c r="AZ1222" i="1"/>
  <c r="BA1222" i="1"/>
  <c r="BB1222" i="1"/>
  <c r="BC1222" i="1"/>
  <c r="BD1222" i="1"/>
  <c r="BE1222" i="1"/>
  <c r="BF1222" i="1"/>
  <c r="BG1222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L1216" i="1"/>
  <c r="L1217" i="1"/>
  <c r="L1218" i="1"/>
  <c r="L1219" i="1"/>
  <c r="L1220" i="1"/>
  <c r="L1221" i="1"/>
  <c r="L1222" i="1"/>
  <c r="L1223" i="1"/>
  <c r="L1224" i="1"/>
  <c r="L1225" i="1"/>
  <c r="BI1220" i="1" l="1"/>
  <c r="BI1222" i="1"/>
  <c r="BH1393" i="1"/>
  <c r="BI1393" i="1"/>
  <c r="BI1218" i="1"/>
  <c r="BJ1216" i="1"/>
  <c r="BK1393" i="1"/>
  <c r="BI1224" i="1"/>
  <c r="BI1223" i="1"/>
  <c r="BJ1218" i="1"/>
  <c r="BJ1222" i="1"/>
  <c r="BH1219" i="1"/>
  <c r="BI1219" i="1"/>
  <c r="BI1226" i="1"/>
  <c r="BJ1220" i="1"/>
  <c r="BI1217" i="1"/>
  <c r="BJ1225" i="1"/>
  <c r="BI1221" i="1"/>
  <c r="BJ1393" i="1"/>
  <c r="BJ1221" i="1"/>
  <c r="BJ1217" i="1"/>
  <c r="BI1216" i="1"/>
  <c r="BJ1226" i="1"/>
  <c r="BJ1224" i="1"/>
  <c r="BH1225" i="1"/>
  <c r="BK1225" i="1"/>
  <c r="BJ1223" i="1"/>
  <c r="BH1222" i="1"/>
  <c r="BK1222" i="1"/>
  <c r="BH1220" i="1"/>
  <c r="BK1220" i="1"/>
  <c r="BH1218" i="1"/>
  <c r="BK1218" i="1"/>
  <c r="BK1226" i="1"/>
  <c r="BH1226" i="1"/>
  <c r="BH1224" i="1"/>
  <c r="BK1224" i="1"/>
  <c r="BH1221" i="1"/>
  <c r="BK1221" i="1"/>
  <c r="BH1217" i="1"/>
  <c r="BK1217" i="1"/>
  <c r="BK1219" i="1"/>
  <c r="BH1223" i="1"/>
  <c r="BK1223" i="1"/>
  <c r="BJ1219" i="1"/>
  <c r="BH1216" i="1"/>
  <c r="BI1225" i="1"/>
  <c r="BK1216" i="1"/>
  <c r="AV1431" i="1" l="1"/>
  <c r="AW1431" i="1"/>
  <c r="AX1431" i="1"/>
  <c r="AY1431" i="1"/>
  <c r="AZ1431" i="1"/>
  <c r="BA1431" i="1"/>
  <c r="BB1431" i="1"/>
  <c r="BC1431" i="1"/>
  <c r="BD1431" i="1"/>
  <c r="BE1431" i="1"/>
  <c r="BF1431" i="1"/>
  <c r="BG1431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AV1401" i="1"/>
  <c r="AW1401" i="1"/>
  <c r="AX1401" i="1"/>
  <c r="AY1401" i="1"/>
  <c r="AZ1401" i="1"/>
  <c r="BA1401" i="1"/>
  <c r="BB1401" i="1"/>
  <c r="BC1401" i="1"/>
  <c r="BD1401" i="1"/>
  <c r="BE1401" i="1"/>
  <c r="BF1401" i="1"/>
  <c r="BG1401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AV1432" i="1"/>
  <c r="AW1432" i="1"/>
  <c r="AX1432" i="1"/>
  <c r="AY1432" i="1"/>
  <c r="AZ1432" i="1"/>
  <c r="BA1432" i="1"/>
  <c r="BB1432" i="1"/>
  <c r="BC1432" i="1"/>
  <c r="BD1432" i="1"/>
  <c r="BE1432" i="1"/>
  <c r="BF1432" i="1"/>
  <c r="BG1432" i="1"/>
  <c r="AV1383" i="1"/>
  <c r="AW1383" i="1"/>
  <c r="AX1383" i="1"/>
  <c r="AY1383" i="1"/>
  <c r="AZ1383" i="1"/>
  <c r="BA1383" i="1"/>
  <c r="BB1383" i="1"/>
  <c r="BC1383" i="1"/>
  <c r="BD1383" i="1"/>
  <c r="BE1383" i="1"/>
  <c r="BF1383" i="1"/>
  <c r="BG1383" i="1"/>
  <c r="AV1434" i="1"/>
  <c r="AW1434" i="1"/>
  <c r="AX1434" i="1"/>
  <c r="AY1434" i="1"/>
  <c r="AZ1434" i="1"/>
  <c r="BA1434" i="1"/>
  <c r="BB1434" i="1"/>
  <c r="BC1434" i="1"/>
  <c r="BD1434" i="1"/>
  <c r="BE1434" i="1"/>
  <c r="BF1434" i="1"/>
  <c r="BG1434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AV1433" i="1"/>
  <c r="AW1433" i="1"/>
  <c r="AX1433" i="1"/>
  <c r="AY1433" i="1"/>
  <c r="AZ1433" i="1"/>
  <c r="BA1433" i="1"/>
  <c r="BB1433" i="1"/>
  <c r="BC1433" i="1"/>
  <c r="BD1433" i="1"/>
  <c r="BE1433" i="1"/>
  <c r="BF1433" i="1"/>
  <c r="BG1433" i="1"/>
  <c r="AV1384" i="1"/>
  <c r="AW1384" i="1"/>
  <c r="AX1384" i="1"/>
  <c r="AY1384" i="1"/>
  <c r="AZ1384" i="1"/>
  <c r="BA1384" i="1"/>
  <c r="BB1384" i="1"/>
  <c r="BC1384" i="1"/>
  <c r="BD1384" i="1"/>
  <c r="BE1384" i="1"/>
  <c r="BF1384" i="1"/>
  <c r="BG1384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AV1215" i="1"/>
  <c r="AW1215" i="1"/>
  <c r="AX1215" i="1"/>
  <c r="AY1215" i="1"/>
  <c r="AZ1215" i="1"/>
  <c r="BA1215" i="1"/>
  <c r="BB1215" i="1"/>
  <c r="BC1215" i="1"/>
  <c r="BD1215" i="1"/>
  <c r="BE1215" i="1"/>
  <c r="BF1215" i="1"/>
  <c r="BG1215" i="1"/>
  <c r="L1205" i="1"/>
  <c r="L1432" i="1"/>
  <c r="L1383" i="1"/>
  <c r="L1434" i="1"/>
  <c r="L1206" i="1"/>
  <c r="L1433" i="1"/>
  <c r="L1384" i="1"/>
  <c r="L1207" i="1"/>
  <c r="L1208" i="1"/>
  <c r="L1209" i="1"/>
  <c r="L1210" i="1"/>
  <c r="L1211" i="1"/>
  <c r="L1212" i="1"/>
  <c r="L1213" i="1"/>
  <c r="L1214" i="1"/>
  <c r="L1215" i="1"/>
  <c r="BI1200" i="1" l="1"/>
  <c r="BI1192" i="1"/>
  <c r="BI1191" i="1"/>
  <c r="BI1211" i="1"/>
  <c r="BI1433" i="1"/>
  <c r="BI1434" i="1"/>
  <c r="BI1383" i="1"/>
  <c r="BI1204" i="1"/>
  <c r="BI1203" i="1"/>
  <c r="BI1199" i="1"/>
  <c r="BI1189" i="1"/>
  <c r="BI1401" i="1"/>
  <c r="BI1431" i="1"/>
  <c r="BI1215" i="1"/>
  <c r="BI1214" i="1"/>
  <c r="BI1212" i="1"/>
  <c r="BI1197" i="1"/>
  <c r="BI1432" i="1"/>
  <c r="BI1194" i="1"/>
  <c r="BH1401" i="1"/>
  <c r="BJ1433" i="1"/>
  <c r="BI1208" i="1"/>
  <c r="BJ1211" i="1"/>
  <c r="BH1202" i="1"/>
  <c r="BI1202" i="1"/>
  <c r="BH1201" i="1"/>
  <c r="BJ1201" i="1"/>
  <c r="BH1190" i="1"/>
  <c r="BJ1190" i="1"/>
  <c r="BI1195" i="1"/>
  <c r="BJ1215" i="1"/>
  <c r="BI1210" i="1"/>
  <c r="BI1198" i="1"/>
  <c r="BJ1212" i="1"/>
  <c r="BJ1207" i="1"/>
  <c r="BI1206" i="1"/>
  <c r="BH1197" i="1"/>
  <c r="BH1196" i="1"/>
  <c r="BJ1196" i="1"/>
  <c r="BI1209" i="1"/>
  <c r="BH1188" i="1"/>
  <c r="BJ1188" i="1"/>
  <c r="BH1213" i="1"/>
  <c r="BI1213" i="1"/>
  <c r="BJ1208" i="1"/>
  <c r="BH1205" i="1"/>
  <c r="BJ1205" i="1"/>
  <c r="BH1194" i="1"/>
  <c r="BH1193" i="1"/>
  <c r="BJ1193" i="1"/>
  <c r="BJ1214" i="1"/>
  <c r="BJ1209" i="1"/>
  <c r="BH1204" i="1"/>
  <c r="BJ1204" i="1"/>
  <c r="BI1201" i="1"/>
  <c r="BK1201" i="1"/>
  <c r="BH1200" i="1"/>
  <c r="BJ1200" i="1"/>
  <c r="BH1198" i="1"/>
  <c r="BJ1198" i="1"/>
  <c r="BI1196" i="1"/>
  <c r="BK1196" i="1"/>
  <c r="BI1193" i="1"/>
  <c r="BK1193" i="1"/>
  <c r="BH1192" i="1"/>
  <c r="BJ1192" i="1"/>
  <c r="BI1190" i="1"/>
  <c r="BK1190" i="1"/>
  <c r="BI1188" i="1"/>
  <c r="BK1188" i="1"/>
  <c r="BH1431" i="1"/>
  <c r="BJ1431" i="1"/>
  <c r="BH1384" i="1"/>
  <c r="BI1384" i="1"/>
  <c r="BK1204" i="1"/>
  <c r="BH1203" i="1"/>
  <c r="BJ1203" i="1"/>
  <c r="BK1200" i="1"/>
  <c r="BH1199" i="1"/>
  <c r="BJ1199" i="1"/>
  <c r="BK1198" i="1"/>
  <c r="BH1195" i="1"/>
  <c r="BJ1195" i="1"/>
  <c r="BK1192" i="1"/>
  <c r="BH1191" i="1"/>
  <c r="BJ1191" i="1"/>
  <c r="BH1189" i="1"/>
  <c r="BJ1189" i="1"/>
  <c r="BK1431" i="1"/>
  <c r="BK1203" i="1"/>
  <c r="BJ1202" i="1"/>
  <c r="BK1199" i="1"/>
  <c r="BJ1197" i="1"/>
  <c r="BK1195" i="1"/>
  <c r="BJ1194" i="1"/>
  <c r="BK1191" i="1"/>
  <c r="BK1189" i="1"/>
  <c r="BJ1401" i="1"/>
  <c r="BJ1210" i="1"/>
  <c r="BK1202" i="1"/>
  <c r="BK1197" i="1"/>
  <c r="BK1194" i="1"/>
  <c r="BK1401" i="1"/>
  <c r="BH1215" i="1"/>
  <c r="BJ1213" i="1"/>
  <c r="BH1212" i="1"/>
  <c r="BH1209" i="1"/>
  <c r="BJ1384" i="1"/>
  <c r="BH1433" i="1"/>
  <c r="BH1383" i="1"/>
  <c r="BJ1383" i="1"/>
  <c r="BI1205" i="1"/>
  <c r="BH1211" i="1"/>
  <c r="BH1208" i="1"/>
  <c r="BH1206" i="1"/>
  <c r="BJ1206" i="1"/>
  <c r="BK1383" i="1"/>
  <c r="BH1214" i="1"/>
  <c r="BH1210" i="1"/>
  <c r="BH1207" i="1"/>
  <c r="BI1207" i="1"/>
  <c r="BK1206" i="1"/>
  <c r="BH1434" i="1"/>
  <c r="BJ1434" i="1"/>
  <c r="BH1432" i="1"/>
  <c r="BJ1432" i="1"/>
  <c r="BK1434" i="1"/>
  <c r="BK1432" i="1"/>
  <c r="BK1205" i="1"/>
  <c r="BK1215" i="1"/>
  <c r="BK1214" i="1"/>
  <c r="BK1213" i="1"/>
  <c r="BK1212" i="1"/>
  <c r="BK1211" i="1"/>
  <c r="BK1210" i="1"/>
  <c r="BK1209" i="1"/>
  <c r="BK1208" i="1"/>
  <c r="BK1207" i="1"/>
  <c r="BK1384" i="1"/>
  <c r="BK1433" i="1"/>
  <c r="BA3" i="1"/>
  <c r="AZ3" i="1"/>
  <c r="AY3" i="1"/>
  <c r="AX3" i="1"/>
  <c r="AW3" i="1"/>
  <c r="AV3" i="1"/>
  <c r="L1203" i="1" l="1"/>
  <c r="L1204" i="1"/>
  <c r="L1431" i="1"/>
  <c r="L1188" i="1"/>
  <c r="L1401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BG3" i="1" l="1"/>
  <c r="BF3" i="1"/>
  <c r="BE3" i="1"/>
  <c r="BD3" i="1"/>
  <c r="BC3" i="1"/>
  <c r="BB3" i="1"/>
  <c r="BJ3" i="1" l="1"/>
  <c r="BH3" i="1"/>
  <c r="BK3" i="1"/>
  <c r="BI3" i="1"/>
  <c r="AV1169" i="1" l="1"/>
  <c r="AW1169" i="1"/>
  <c r="AX1169" i="1"/>
  <c r="AY1169" i="1"/>
  <c r="AZ1169" i="1"/>
  <c r="BA1169" i="1"/>
  <c r="BB1169" i="1"/>
  <c r="BC1169" i="1"/>
  <c r="BD1169" i="1"/>
  <c r="BE1169" i="1"/>
  <c r="BF1169" i="1"/>
  <c r="BG1169" i="1"/>
  <c r="L1169" i="1"/>
  <c r="BK1169" i="1" l="1"/>
  <c r="BI1169" i="1"/>
  <c r="BJ1169" i="1"/>
  <c r="BH1169" i="1"/>
  <c r="AV1398" i="1"/>
  <c r="AW1398" i="1"/>
  <c r="AX1398" i="1"/>
  <c r="AY1398" i="1"/>
  <c r="AZ1398" i="1"/>
  <c r="BA1398" i="1"/>
  <c r="BB1398" i="1"/>
  <c r="BC1398" i="1"/>
  <c r="BD1398" i="1"/>
  <c r="BE1398" i="1"/>
  <c r="BF1398" i="1"/>
  <c r="BG1398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L1398" i="1"/>
  <c r="L1170" i="1"/>
  <c r="L1171" i="1"/>
  <c r="BK1171" i="1" l="1"/>
  <c r="BK1170" i="1"/>
  <c r="BK1398" i="1"/>
  <c r="BI1170" i="1"/>
  <c r="BI1398" i="1"/>
  <c r="BJ1398" i="1"/>
  <c r="BJ1171" i="1"/>
  <c r="BH1398" i="1"/>
  <c r="BI1171" i="1"/>
  <c r="BH1171" i="1"/>
  <c r="BJ1170" i="1"/>
  <c r="BH1170" i="1"/>
  <c r="AV4" i="1" l="1"/>
  <c r="AW4" i="1"/>
  <c r="AX4" i="1"/>
  <c r="AY4" i="1"/>
  <c r="AZ4" i="1"/>
  <c r="BA4" i="1"/>
  <c r="BB4" i="1"/>
  <c r="BC4" i="1"/>
  <c r="BD4" i="1"/>
  <c r="BE4" i="1"/>
  <c r="BF4" i="1"/>
  <c r="BG4" i="1"/>
  <c r="AV5" i="1"/>
  <c r="AW5" i="1"/>
  <c r="AX5" i="1"/>
  <c r="AY5" i="1"/>
  <c r="AZ5" i="1"/>
  <c r="BA5" i="1"/>
  <c r="BB5" i="1"/>
  <c r="BC5" i="1"/>
  <c r="BD5" i="1"/>
  <c r="BE5" i="1"/>
  <c r="BF5" i="1"/>
  <c r="BG5" i="1"/>
  <c r="AV6" i="1"/>
  <c r="AW6" i="1"/>
  <c r="AX6" i="1"/>
  <c r="AY6" i="1"/>
  <c r="AZ6" i="1"/>
  <c r="BA6" i="1"/>
  <c r="BB6" i="1"/>
  <c r="BC6" i="1"/>
  <c r="BD6" i="1"/>
  <c r="BE6" i="1"/>
  <c r="BF6" i="1"/>
  <c r="BG6" i="1"/>
  <c r="AV7" i="1"/>
  <c r="AW7" i="1"/>
  <c r="AX7" i="1"/>
  <c r="AY7" i="1"/>
  <c r="AZ7" i="1"/>
  <c r="BA7" i="1"/>
  <c r="BB7" i="1"/>
  <c r="BC7" i="1"/>
  <c r="BD7" i="1"/>
  <c r="BE7" i="1"/>
  <c r="BF7" i="1"/>
  <c r="BG7" i="1"/>
  <c r="AV8" i="1"/>
  <c r="AW8" i="1"/>
  <c r="AX8" i="1"/>
  <c r="AY8" i="1"/>
  <c r="AZ8" i="1"/>
  <c r="BA8" i="1"/>
  <c r="BB8" i="1"/>
  <c r="BC8" i="1"/>
  <c r="BD8" i="1"/>
  <c r="BE8" i="1"/>
  <c r="BF8" i="1"/>
  <c r="BG8" i="1"/>
  <c r="AV9" i="1"/>
  <c r="AW9" i="1"/>
  <c r="AX9" i="1"/>
  <c r="AY9" i="1"/>
  <c r="AZ9" i="1"/>
  <c r="BA9" i="1"/>
  <c r="BB9" i="1"/>
  <c r="BC9" i="1"/>
  <c r="BD9" i="1"/>
  <c r="BE9" i="1"/>
  <c r="BF9" i="1"/>
  <c r="BG9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AV1363" i="1"/>
  <c r="AW1363" i="1"/>
  <c r="AX1363" i="1"/>
  <c r="AY1363" i="1"/>
  <c r="AZ1363" i="1"/>
  <c r="BA1363" i="1"/>
  <c r="BB1363" i="1"/>
  <c r="BC1363" i="1"/>
  <c r="BD1363" i="1"/>
  <c r="BE1363" i="1"/>
  <c r="BF1363" i="1"/>
  <c r="BG1363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AV1344" i="1"/>
  <c r="AW1344" i="1"/>
  <c r="AX1344" i="1"/>
  <c r="AY1344" i="1"/>
  <c r="AZ1344" i="1"/>
  <c r="BA1344" i="1"/>
  <c r="BB1344" i="1"/>
  <c r="BC1344" i="1"/>
  <c r="BD1344" i="1"/>
  <c r="BE1344" i="1"/>
  <c r="BF1344" i="1"/>
  <c r="BG1344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AV1405" i="1"/>
  <c r="AW1405" i="1"/>
  <c r="AX1405" i="1"/>
  <c r="AY1405" i="1"/>
  <c r="AZ1405" i="1"/>
  <c r="BA1405" i="1"/>
  <c r="BB1405" i="1"/>
  <c r="BC1405" i="1"/>
  <c r="BD1405" i="1"/>
  <c r="BE1405" i="1"/>
  <c r="BF1405" i="1"/>
  <c r="BG1405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AV1334" i="1"/>
  <c r="AW1334" i="1"/>
  <c r="AX1334" i="1"/>
  <c r="AY1334" i="1"/>
  <c r="AZ1334" i="1"/>
  <c r="BA1334" i="1"/>
  <c r="BB1334" i="1"/>
  <c r="BC1334" i="1"/>
  <c r="BD1334" i="1"/>
  <c r="BE1334" i="1"/>
  <c r="BF1334" i="1"/>
  <c r="BG1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AV1460" i="1"/>
  <c r="AW1460" i="1"/>
  <c r="AX1460" i="1"/>
  <c r="AY1460" i="1"/>
  <c r="AZ1460" i="1"/>
  <c r="BA1460" i="1"/>
  <c r="BB1460" i="1"/>
  <c r="BC1460" i="1"/>
  <c r="BD1460" i="1"/>
  <c r="BE1460" i="1"/>
  <c r="BF1460" i="1"/>
  <c r="BG1460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AV1396" i="1"/>
  <c r="AW1396" i="1"/>
  <c r="AX1396" i="1"/>
  <c r="AY1396" i="1"/>
  <c r="AZ1396" i="1"/>
  <c r="BA1396" i="1"/>
  <c r="BB1396" i="1"/>
  <c r="BC1396" i="1"/>
  <c r="BD1396" i="1"/>
  <c r="BE1396" i="1"/>
  <c r="BF1396" i="1"/>
  <c r="BG1396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AV1335" i="1"/>
  <c r="AW1335" i="1"/>
  <c r="AX1335" i="1"/>
  <c r="AY1335" i="1"/>
  <c r="AZ1335" i="1"/>
  <c r="BA1335" i="1"/>
  <c r="BB1335" i="1"/>
  <c r="BC1335" i="1"/>
  <c r="BD1335" i="1"/>
  <c r="BE1335" i="1"/>
  <c r="BF1335" i="1"/>
  <c r="BG1335" i="1"/>
  <c r="AV1406" i="1"/>
  <c r="AW1406" i="1"/>
  <c r="AX1406" i="1"/>
  <c r="AY1406" i="1"/>
  <c r="AZ1406" i="1"/>
  <c r="BA1406" i="1"/>
  <c r="BB1406" i="1"/>
  <c r="BC1406" i="1"/>
  <c r="BD1406" i="1"/>
  <c r="BE1406" i="1"/>
  <c r="BF1406" i="1"/>
  <c r="BG1406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AV1353" i="1"/>
  <c r="AW1353" i="1"/>
  <c r="AX1353" i="1"/>
  <c r="AY1353" i="1"/>
  <c r="AZ1353" i="1"/>
  <c r="BA1353" i="1"/>
  <c r="BB1353" i="1"/>
  <c r="BC1353" i="1"/>
  <c r="BD1353" i="1"/>
  <c r="BE1353" i="1"/>
  <c r="BF1353" i="1"/>
  <c r="BG1353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AV1346" i="1"/>
  <c r="AW1346" i="1"/>
  <c r="AX1346" i="1"/>
  <c r="AY1346" i="1"/>
  <c r="AZ1346" i="1"/>
  <c r="BA1346" i="1"/>
  <c r="BB1346" i="1"/>
  <c r="BC1346" i="1"/>
  <c r="BD1346" i="1"/>
  <c r="BE1346" i="1"/>
  <c r="BF1346" i="1"/>
  <c r="BG1346" i="1"/>
  <c r="AV1461" i="1"/>
  <c r="AW1461" i="1"/>
  <c r="AX1461" i="1"/>
  <c r="AY1461" i="1"/>
  <c r="AZ1461" i="1"/>
  <c r="BA1461" i="1"/>
  <c r="BB1461" i="1"/>
  <c r="BC1461" i="1"/>
  <c r="BD1461" i="1"/>
  <c r="BE1461" i="1"/>
  <c r="BF1461" i="1"/>
  <c r="BG1461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AV1348" i="1"/>
  <c r="AW1348" i="1"/>
  <c r="AX1348" i="1"/>
  <c r="AY1348" i="1"/>
  <c r="AZ1348" i="1"/>
  <c r="BA1348" i="1"/>
  <c r="BB1348" i="1"/>
  <c r="BC1348" i="1"/>
  <c r="BD1348" i="1"/>
  <c r="BE1348" i="1"/>
  <c r="BF1348" i="1"/>
  <c r="BG1348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AV1407" i="1"/>
  <c r="AW1407" i="1"/>
  <c r="AX1407" i="1"/>
  <c r="AY1407" i="1"/>
  <c r="AZ1407" i="1"/>
  <c r="BA1407" i="1"/>
  <c r="BB1407" i="1"/>
  <c r="BC1407" i="1"/>
  <c r="BD1407" i="1"/>
  <c r="BE1407" i="1"/>
  <c r="BF1407" i="1"/>
  <c r="BG1407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AV1386" i="1"/>
  <c r="AW1386" i="1"/>
  <c r="AX1386" i="1"/>
  <c r="AY1386" i="1"/>
  <c r="AZ1386" i="1"/>
  <c r="BA1386" i="1"/>
  <c r="BB1386" i="1"/>
  <c r="BC1386" i="1"/>
  <c r="BD1386" i="1"/>
  <c r="BE1386" i="1"/>
  <c r="BF1386" i="1"/>
  <c r="BG1386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AV1345" i="1"/>
  <c r="AW1345" i="1"/>
  <c r="AX1345" i="1"/>
  <c r="AY1345" i="1"/>
  <c r="AZ1345" i="1"/>
  <c r="BA1345" i="1"/>
  <c r="BB1345" i="1"/>
  <c r="BC1345" i="1"/>
  <c r="BD1345" i="1"/>
  <c r="BE1345" i="1"/>
  <c r="BF1345" i="1"/>
  <c r="BG1345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AV1336" i="1"/>
  <c r="AW1336" i="1"/>
  <c r="AX1336" i="1"/>
  <c r="AY1336" i="1"/>
  <c r="AZ1336" i="1"/>
  <c r="BA1336" i="1"/>
  <c r="BB1336" i="1"/>
  <c r="BC1336" i="1"/>
  <c r="BD1336" i="1"/>
  <c r="BE1336" i="1"/>
  <c r="BF1336" i="1"/>
  <c r="BG1336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AV1370" i="1"/>
  <c r="AW1370" i="1"/>
  <c r="AX1370" i="1"/>
  <c r="AY1370" i="1"/>
  <c r="AZ1370" i="1"/>
  <c r="BA1370" i="1"/>
  <c r="BB1370" i="1"/>
  <c r="BC1370" i="1"/>
  <c r="BD1370" i="1"/>
  <c r="BE1370" i="1"/>
  <c r="BF1370" i="1"/>
  <c r="BG1370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AV1343" i="1"/>
  <c r="AW1343" i="1"/>
  <c r="AX1343" i="1"/>
  <c r="AY1343" i="1"/>
  <c r="AZ1343" i="1"/>
  <c r="BA1343" i="1"/>
  <c r="BB1343" i="1"/>
  <c r="BC1343" i="1"/>
  <c r="BD1343" i="1"/>
  <c r="BE1343" i="1"/>
  <c r="BF1343" i="1"/>
  <c r="BG1343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AV1365" i="1"/>
  <c r="AW1365" i="1"/>
  <c r="AX1365" i="1"/>
  <c r="AY1365" i="1"/>
  <c r="AZ1365" i="1"/>
  <c r="BA1365" i="1"/>
  <c r="BB1365" i="1"/>
  <c r="BC1365" i="1"/>
  <c r="BD1365" i="1"/>
  <c r="BE1365" i="1"/>
  <c r="BF1365" i="1"/>
  <c r="BG1365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AV1349" i="1"/>
  <c r="AW1349" i="1"/>
  <c r="AX1349" i="1"/>
  <c r="AY1349" i="1"/>
  <c r="AZ1349" i="1"/>
  <c r="BA1349" i="1"/>
  <c r="BB1349" i="1"/>
  <c r="BC1349" i="1"/>
  <c r="BD1349" i="1"/>
  <c r="BE1349" i="1"/>
  <c r="BF1349" i="1"/>
  <c r="BG1349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AV1438" i="1"/>
  <c r="AW1438" i="1"/>
  <c r="AX1438" i="1"/>
  <c r="AY1438" i="1"/>
  <c r="AZ1438" i="1"/>
  <c r="BA1438" i="1"/>
  <c r="BB1438" i="1"/>
  <c r="BC1438" i="1"/>
  <c r="BD1438" i="1"/>
  <c r="BE1438" i="1"/>
  <c r="BF1438" i="1"/>
  <c r="BG1438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AV1408" i="1"/>
  <c r="AW1408" i="1"/>
  <c r="AX1408" i="1"/>
  <c r="AY1408" i="1"/>
  <c r="AZ1408" i="1"/>
  <c r="BA1408" i="1"/>
  <c r="BB1408" i="1"/>
  <c r="BC1408" i="1"/>
  <c r="BD1408" i="1"/>
  <c r="BE1408" i="1"/>
  <c r="BF1408" i="1"/>
  <c r="BG1408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AV1337" i="1"/>
  <c r="AW1337" i="1"/>
  <c r="AX1337" i="1"/>
  <c r="AY1337" i="1"/>
  <c r="AZ1337" i="1"/>
  <c r="BA1337" i="1"/>
  <c r="BB1337" i="1"/>
  <c r="BC1337" i="1"/>
  <c r="BD1337" i="1"/>
  <c r="BE1337" i="1"/>
  <c r="BF1337" i="1"/>
  <c r="BG133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AV1462" i="1"/>
  <c r="AW1462" i="1"/>
  <c r="AX1462" i="1"/>
  <c r="AY1462" i="1"/>
  <c r="AZ1462" i="1"/>
  <c r="BA1462" i="1"/>
  <c r="BB1462" i="1"/>
  <c r="BC1462" i="1"/>
  <c r="BD1462" i="1"/>
  <c r="BE1462" i="1"/>
  <c r="BF1462" i="1"/>
  <c r="BG1462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AV1338" i="1"/>
  <c r="AW1338" i="1"/>
  <c r="AX1338" i="1"/>
  <c r="AY1338" i="1"/>
  <c r="AZ1338" i="1"/>
  <c r="BA1338" i="1"/>
  <c r="BB1338" i="1"/>
  <c r="BC1338" i="1"/>
  <c r="BD1338" i="1"/>
  <c r="BE1338" i="1"/>
  <c r="BF1338" i="1"/>
  <c r="BG1338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AV1382" i="1"/>
  <c r="AW1382" i="1"/>
  <c r="AX1382" i="1"/>
  <c r="AY1382" i="1"/>
  <c r="AZ1382" i="1"/>
  <c r="BA1382" i="1"/>
  <c r="BB1382" i="1"/>
  <c r="BC1382" i="1"/>
  <c r="BD1382" i="1"/>
  <c r="BE1382" i="1"/>
  <c r="BF1382" i="1"/>
  <c r="BG1382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AV1339" i="1"/>
  <c r="AW1339" i="1"/>
  <c r="AX1339" i="1"/>
  <c r="AY1339" i="1"/>
  <c r="AZ1339" i="1"/>
  <c r="BA1339" i="1"/>
  <c r="BB1339" i="1"/>
  <c r="BC1339" i="1"/>
  <c r="BD1339" i="1"/>
  <c r="BE1339" i="1"/>
  <c r="BF1339" i="1"/>
  <c r="BG1339" i="1"/>
  <c r="AV1340" i="1"/>
  <c r="AW1340" i="1"/>
  <c r="AX1340" i="1"/>
  <c r="AY1340" i="1"/>
  <c r="AZ1340" i="1"/>
  <c r="BA1340" i="1"/>
  <c r="BB1340" i="1"/>
  <c r="BC1340" i="1"/>
  <c r="BD1340" i="1"/>
  <c r="BE1340" i="1"/>
  <c r="BF1340" i="1"/>
  <c r="BG1340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AV1352" i="1"/>
  <c r="AW1352" i="1"/>
  <c r="AX1352" i="1"/>
  <c r="AY1352" i="1"/>
  <c r="AZ1352" i="1"/>
  <c r="BA1352" i="1"/>
  <c r="BB1352" i="1"/>
  <c r="BC1352" i="1"/>
  <c r="BD1352" i="1"/>
  <c r="BE1352" i="1"/>
  <c r="BF1352" i="1"/>
  <c r="BG1352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AV1387" i="1"/>
  <c r="AW1387" i="1"/>
  <c r="AX1387" i="1"/>
  <c r="AY1387" i="1"/>
  <c r="AZ1387" i="1"/>
  <c r="BA1387" i="1"/>
  <c r="BB1387" i="1"/>
  <c r="BC1387" i="1"/>
  <c r="BD1387" i="1"/>
  <c r="BE1387" i="1"/>
  <c r="BF1387" i="1"/>
  <c r="BG138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AV1379" i="1"/>
  <c r="AW1379" i="1"/>
  <c r="AX1379" i="1"/>
  <c r="AY1379" i="1"/>
  <c r="AZ1379" i="1"/>
  <c r="BA1379" i="1"/>
  <c r="BB1379" i="1"/>
  <c r="BC1379" i="1"/>
  <c r="BD1379" i="1"/>
  <c r="BE1379" i="1"/>
  <c r="BF1379" i="1"/>
  <c r="BG1379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AV1448" i="1"/>
  <c r="AW1448" i="1"/>
  <c r="AX1448" i="1"/>
  <c r="AY1448" i="1"/>
  <c r="AZ1448" i="1"/>
  <c r="BA1448" i="1"/>
  <c r="BB1448" i="1"/>
  <c r="BC1448" i="1"/>
  <c r="BD1448" i="1"/>
  <c r="BE1448" i="1"/>
  <c r="BF1448" i="1"/>
  <c r="BG1448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AV1341" i="1"/>
  <c r="AW1341" i="1"/>
  <c r="AX1341" i="1"/>
  <c r="AY1341" i="1"/>
  <c r="AZ1341" i="1"/>
  <c r="BA1341" i="1"/>
  <c r="BB1341" i="1"/>
  <c r="BC1341" i="1"/>
  <c r="BD1341" i="1"/>
  <c r="BE1341" i="1"/>
  <c r="BF1341" i="1"/>
  <c r="BG1341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AV1388" i="1"/>
  <c r="AW1388" i="1"/>
  <c r="AX1388" i="1"/>
  <c r="AY1388" i="1"/>
  <c r="AZ1388" i="1"/>
  <c r="BA1388" i="1"/>
  <c r="BB1388" i="1"/>
  <c r="BC1388" i="1"/>
  <c r="BD1388" i="1"/>
  <c r="BE1388" i="1"/>
  <c r="BF1388" i="1"/>
  <c r="BG138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AV1351" i="1"/>
  <c r="AW1351" i="1"/>
  <c r="AX1351" i="1"/>
  <c r="AY1351" i="1"/>
  <c r="AZ1351" i="1"/>
  <c r="BA1351" i="1"/>
  <c r="BB1351" i="1"/>
  <c r="BC1351" i="1"/>
  <c r="BD1351" i="1"/>
  <c r="BE1351" i="1"/>
  <c r="BF1351" i="1"/>
  <c r="BG1351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AV1449" i="1"/>
  <c r="AW1449" i="1"/>
  <c r="AX1449" i="1"/>
  <c r="AY1449" i="1"/>
  <c r="AZ1449" i="1"/>
  <c r="BA1449" i="1"/>
  <c r="BB1449" i="1"/>
  <c r="BC1449" i="1"/>
  <c r="BD1449" i="1"/>
  <c r="BE1449" i="1"/>
  <c r="BF1449" i="1"/>
  <c r="BG1449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AV1378" i="1"/>
  <c r="AW1378" i="1"/>
  <c r="AX1378" i="1"/>
  <c r="AY1378" i="1"/>
  <c r="AZ1378" i="1"/>
  <c r="BA1378" i="1"/>
  <c r="BB1378" i="1"/>
  <c r="BC1378" i="1"/>
  <c r="BD1378" i="1"/>
  <c r="BE1378" i="1"/>
  <c r="BF1378" i="1"/>
  <c r="BG1378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AV1409" i="1"/>
  <c r="AW1409" i="1"/>
  <c r="AX1409" i="1"/>
  <c r="AY1409" i="1"/>
  <c r="AZ1409" i="1"/>
  <c r="BA1409" i="1"/>
  <c r="BB1409" i="1"/>
  <c r="BC1409" i="1"/>
  <c r="BD1409" i="1"/>
  <c r="BE1409" i="1"/>
  <c r="BF1409" i="1"/>
  <c r="BG1409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AV1450" i="1"/>
  <c r="AW1450" i="1"/>
  <c r="AX1450" i="1"/>
  <c r="AY1450" i="1"/>
  <c r="AZ1450" i="1"/>
  <c r="BA1450" i="1"/>
  <c r="BB1450" i="1"/>
  <c r="BC1450" i="1"/>
  <c r="BD1450" i="1"/>
  <c r="BE1450" i="1"/>
  <c r="BF1450" i="1"/>
  <c r="BG1450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AV1372" i="1"/>
  <c r="AW1372" i="1"/>
  <c r="AX1372" i="1"/>
  <c r="AY1372" i="1"/>
  <c r="AZ1372" i="1"/>
  <c r="BA1372" i="1"/>
  <c r="BB1372" i="1"/>
  <c r="BC1372" i="1"/>
  <c r="BD1372" i="1"/>
  <c r="BE1372" i="1"/>
  <c r="BF1372" i="1"/>
  <c r="BG1372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AV1333" i="1"/>
  <c r="AW1333" i="1"/>
  <c r="AX1333" i="1"/>
  <c r="AY1333" i="1"/>
  <c r="AZ1333" i="1"/>
  <c r="BA1333" i="1"/>
  <c r="BB1333" i="1"/>
  <c r="BC1333" i="1"/>
  <c r="BD1333" i="1"/>
  <c r="BE1333" i="1"/>
  <c r="BF1333" i="1"/>
  <c r="BG1333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AV1373" i="1"/>
  <c r="AW1373" i="1"/>
  <c r="AX1373" i="1"/>
  <c r="AY1373" i="1"/>
  <c r="AZ1373" i="1"/>
  <c r="BA1373" i="1"/>
  <c r="BB1373" i="1"/>
  <c r="BC1373" i="1"/>
  <c r="BD1373" i="1"/>
  <c r="BE1373" i="1"/>
  <c r="BF1373" i="1"/>
  <c r="BG1373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AV1439" i="1"/>
  <c r="AW1439" i="1"/>
  <c r="AX1439" i="1"/>
  <c r="AY1439" i="1"/>
  <c r="AZ1439" i="1"/>
  <c r="BA1439" i="1"/>
  <c r="BB1439" i="1"/>
  <c r="BC1439" i="1"/>
  <c r="BD1439" i="1"/>
  <c r="BE1439" i="1"/>
  <c r="BF1439" i="1"/>
  <c r="BG143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AV1440" i="1"/>
  <c r="AW1440" i="1"/>
  <c r="AX1440" i="1"/>
  <c r="AY1440" i="1"/>
  <c r="AZ1440" i="1"/>
  <c r="BA1440" i="1"/>
  <c r="BB1440" i="1"/>
  <c r="BC1440" i="1"/>
  <c r="BD1440" i="1"/>
  <c r="BE1440" i="1"/>
  <c r="BF1440" i="1"/>
  <c r="BG1440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AV1447" i="1"/>
  <c r="AW1447" i="1"/>
  <c r="AX1447" i="1"/>
  <c r="AY1447" i="1"/>
  <c r="AZ1447" i="1"/>
  <c r="BA1447" i="1"/>
  <c r="BB1447" i="1"/>
  <c r="BC1447" i="1"/>
  <c r="BD1447" i="1"/>
  <c r="BE1447" i="1"/>
  <c r="BF1447" i="1"/>
  <c r="BG14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AV1350" i="1"/>
  <c r="AW1350" i="1"/>
  <c r="AX1350" i="1"/>
  <c r="AY1350" i="1"/>
  <c r="AZ1350" i="1"/>
  <c r="BA1350" i="1"/>
  <c r="BB1350" i="1"/>
  <c r="BC1350" i="1"/>
  <c r="BD1350" i="1"/>
  <c r="BE1350" i="1"/>
  <c r="BF1350" i="1"/>
  <c r="BG1350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AV1410" i="1"/>
  <c r="AW1410" i="1"/>
  <c r="AX1410" i="1"/>
  <c r="AY1410" i="1"/>
  <c r="AZ1410" i="1"/>
  <c r="BA1410" i="1"/>
  <c r="BB1410" i="1"/>
  <c r="BC1410" i="1"/>
  <c r="BD1410" i="1"/>
  <c r="BE1410" i="1"/>
  <c r="BF1410" i="1"/>
  <c r="BG1410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AV1411" i="1"/>
  <c r="AW1411" i="1"/>
  <c r="AX1411" i="1"/>
  <c r="AY1411" i="1"/>
  <c r="AZ1411" i="1"/>
  <c r="BA1411" i="1"/>
  <c r="BB1411" i="1"/>
  <c r="BC1411" i="1"/>
  <c r="BD1411" i="1"/>
  <c r="BE1411" i="1"/>
  <c r="BF1411" i="1"/>
  <c r="BG1411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AV1374" i="1"/>
  <c r="AW1374" i="1"/>
  <c r="AX1374" i="1"/>
  <c r="AY1374" i="1"/>
  <c r="AZ1374" i="1"/>
  <c r="BA1374" i="1"/>
  <c r="BB1374" i="1"/>
  <c r="BC1374" i="1"/>
  <c r="BD1374" i="1"/>
  <c r="BE1374" i="1"/>
  <c r="BF1374" i="1"/>
  <c r="BG1374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AV1412" i="1"/>
  <c r="AW1412" i="1"/>
  <c r="AX1412" i="1"/>
  <c r="AY1412" i="1"/>
  <c r="AZ1412" i="1"/>
  <c r="BA1412" i="1"/>
  <c r="BB1412" i="1"/>
  <c r="BC1412" i="1"/>
  <c r="BD1412" i="1"/>
  <c r="BE1412" i="1"/>
  <c r="BF1412" i="1"/>
  <c r="BG141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AV1413" i="1"/>
  <c r="AW1413" i="1"/>
  <c r="AX1413" i="1"/>
  <c r="AY1413" i="1"/>
  <c r="AZ1413" i="1"/>
  <c r="BA1413" i="1"/>
  <c r="BB1413" i="1"/>
  <c r="BC1413" i="1"/>
  <c r="BD1413" i="1"/>
  <c r="BE1413" i="1"/>
  <c r="BF1413" i="1"/>
  <c r="BG1413" i="1"/>
  <c r="AV1375" i="1"/>
  <c r="AW1375" i="1"/>
  <c r="AX1375" i="1"/>
  <c r="AY1375" i="1"/>
  <c r="AZ1375" i="1"/>
  <c r="BA1375" i="1"/>
  <c r="BB1375" i="1"/>
  <c r="BC1375" i="1"/>
  <c r="BD1375" i="1"/>
  <c r="BE1375" i="1"/>
  <c r="BF1375" i="1"/>
  <c r="BG1375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AV1389" i="1"/>
  <c r="AW1389" i="1"/>
  <c r="AX1389" i="1"/>
  <c r="AY1389" i="1"/>
  <c r="AZ1389" i="1"/>
  <c r="BA1389" i="1"/>
  <c r="BB1389" i="1"/>
  <c r="BC1389" i="1"/>
  <c r="BD1389" i="1"/>
  <c r="BE1389" i="1"/>
  <c r="BF1389" i="1"/>
  <c r="BG138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AV1381" i="1"/>
  <c r="AW1381" i="1"/>
  <c r="AX1381" i="1"/>
  <c r="AY1381" i="1"/>
  <c r="AZ1381" i="1"/>
  <c r="BA1381" i="1"/>
  <c r="BB1381" i="1"/>
  <c r="BC1381" i="1"/>
  <c r="BD1381" i="1"/>
  <c r="BE1381" i="1"/>
  <c r="BF1381" i="1"/>
  <c r="BG1381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AV1415" i="1"/>
  <c r="AW1415" i="1"/>
  <c r="AX1415" i="1"/>
  <c r="AY1415" i="1"/>
  <c r="AZ1415" i="1"/>
  <c r="BA1415" i="1"/>
  <c r="BB1415" i="1"/>
  <c r="BC1415" i="1"/>
  <c r="BD1415" i="1"/>
  <c r="BE1415" i="1"/>
  <c r="BF1415" i="1"/>
  <c r="BG1415" i="1"/>
  <c r="AV1414" i="1"/>
  <c r="AW1414" i="1"/>
  <c r="AX1414" i="1"/>
  <c r="AY1414" i="1"/>
  <c r="AZ1414" i="1"/>
  <c r="BA1414" i="1"/>
  <c r="BB1414" i="1"/>
  <c r="BC1414" i="1"/>
  <c r="BD1414" i="1"/>
  <c r="BE1414" i="1"/>
  <c r="BF1414" i="1"/>
  <c r="BG1414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AV1390" i="1"/>
  <c r="AW1390" i="1"/>
  <c r="AX1390" i="1"/>
  <c r="AY1390" i="1"/>
  <c r="AZ1390" i="1"/>
  <c r="BA1390" i="1"/>
  <c r="BB1390" i="1"/>
  <c r="BC1390" i="1"/>
  <c r="BD1390" i="1"/>
  <c r="BE1390" i="1"/>
  <c r="BF1390" i="1"/>
  <c r="BG1390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AV1416" i="1"/>
  <c r="AW1416" i="1"/>
  <c r="AX1416" i="1"/>
  <c r="AY1416" i="1"/>
  <c r="AZ1416" i="1"/>
  <c r="BA1416" i="1"/>
  <c r="BB1416" i="1"/>
  <c r="BC1416" i="1"/>
  <c r="BD1416" i="1"/>
  <c r="BE1416" i="1"/>
  <c r="BF1416" i="1"/>
  <c r="BG1416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AV1417" i="1"/>
  <c r="AW1417" i="1"/>
  <c r="AX1417" i="1"/>
  <c r="AY1417" i="1"/>
  <c r="AZ1417" i="1"/>
  <c r="BA1417" i="1"/>
  <c r="BB1417" i="1"/>
  <c r="BC1417" i="1"/>
  <c r="BD1417" i="1"/>
  <c r="BE1417" i="1"/>
  <c r="BF1417" i="1"/>
  <c r="BG1417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AV1418" i="1"/>
  <c r="AW1418" i="1"/>
  <c r="AX1418" i="1"/>
  <c r="AY1418" i="1"/>
  <c r="AZ1418" i="1"/>
  <c r="BA1418" i="1"/>
  <c r="BB1418" i="1"/>
  <c r="BC1418" i="1"/>
  <c r="BD1418" i="1"/>
  <c r="BE1418" i="1"/>
  <c r="BF1418" i="1"/>
  <c r="BG1418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AV1441" i="1"/>
  <c r="AW1441" i="1"/>
  <c r="AX1441" i="1"/>
  <c r="AY1441" i="1"/>
  <c r="AZ1441" i="1"/>
  <c r="BA1441" i="1"/>
  <c r="BB1441" i="1"/>
  <c r="BC1441" i="1"/>
  <c r="BD1441" i="1"/>
  <c r="BE1441" i="1"/>
  <c r="BF1441" i="1"/>
  <c r="BG1441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AV1442" i="1"/>
  <c r="AW1442" i="1"/>
  <c r="AX1442" i="1"/>
  <c r="AY1442" i="1"/>
  <c r="AZ1442" i="1"/>
  <c r="BA1442" i="1"/>
  <c r="BB1442" i="1"/>
  <c r="BC1442" i="1"/>
  <c r="BD1442" i="1"/>
  <c r="BE1442" i="1"/>
  <c r="BF1442" i="1"/>
  <c r="BG1442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AV1419" i="1"/>
  <c r="AW1419" i="1"/>
  <c r="AX1419" i="1"/>
  <c r="AY1419" i="1"/>
  <c r="AZ1419" i="1"/>
  <c r="BA1419" i="1"/>
  <c r="BB1419" i="1"/>
  <c r="BC1419" i="1"/>
  <c r="BD1419" i="1"/>
  <c r="BE1419" i="1"/>
  <c r="BF1419" i="1"/>
  <c r="BG1419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AV1443" i="1"/>
  <c r="AW1443" i="1"/>
  <c r="AX1443" i="1"/>
  <c r="AY1443" i="1"/>
  <c r="AZ1443" i="1"/>
  <c r="BA1443" i="1"/>
  <c r="BB1443" i="1"/>
  <c r="BC1443" i="1"/>
  <c r="BD1443" i="1"/>
  <c r="BE1443" i="1"/>
  <c r="BF1443" i="1"/>
  <c r="BG1443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AV1391" i="1"/>
  <c r="AW1391" i="1"/>
  <c r="AX1391" i="1"/>
  <c r="AY1391" i="1"/>
  <c r="AZ1391" i="1"/>
  <c r="BA1391" i="1"/>
  <c r="BB1391" i="1"/>
  <c r="BC1391" i="1"/>
  <c r="BD1391" i="1"/>
  <c r="BE1391" i="1"/>
  <c r="BF1391" i="1"/>
  <c r="BG1391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AV1420" i="1"/>
  <c r="AW1420" i="1"/>
  <c r="AX1420" i="1"/>
  <c r="AY1420" i="1"/>
  <c r="AZ1420" i="1"/>
  <c r="BA1420" i="1"/>
  <c r="BB1420" i="1"/>
  <c r="BC1420" i="1"/>
  <c r="BD1420" i="1"/>
  <c r="BE1420" i="1"/>
  <c r="BF1420" i="1"/>
  <c r="BG1420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AV1421" i="1"/>
  <c r="AW1421" i="1"/>
  <c r="AX1421" i="1"/>
  <c r="AY1421" i="1"/>
  <c r="AZ1421" i="1"/>
  <c r="BA1421" i="1"/>
  <c r="BB1421" i="1"/>
  <c r="BC1421" i="1"/>
  <c r="BD1421" i="1"/>
  <c r="BE1421" i="1"/>
  <c r="BF1421" i="1"/>
  <c r="BG1421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AV1397" i="1"/>
  <c r="AW1397" i="1"/>
  <c r="AX1397" i="1"/>
  <c r="AY1397" i="1"/>
  <c r="AZ1397" i="1"/>
  <c r="BA1397" i="1"/>
  <c r="BB1397" i="1"/>
  <c r="BC1397" i="1"/>
  <c r="BD1397" i="1"/>
  <c r="BE1397" i="1"/>
  <c r="BF1397" i="1"/>
  <c r="BG1397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AV1362" i="1"/>
  <c r="AW1362" i="1"/>
  <c r="AX1362" i="1"/>
  <c r="AY1362" i="1"/>
  <c r="AZ1362" i="1"/>
  <c r="BA1362" i="1"/>
  <c r="BB1362" i="1"/>
  <c r="BC1362" i="1"/>
  <c r="BD1362" i="1"/>
  <c r="BE1362" i="1"/>
  <c r="BF1362" i="1"/>
  <c r="BG1362" i="1"/>
  <c r="AV1369" i="1"/>
  <c r="AW1369" i="1"/>
  <c r="AX1369" i="1"/>
  <c r="AY1369" i="1"/>
  <c r="AZ1369" i="1"/>
  <c r="BA1369" i="1"/>
  <c r="BB1369" i="1"/>
  <c r="BC1369" i="1"/>
  <c r="BD1369" i="1"/>
  <c r="BE1369" i="1"/>
  <c r="BF1369" i="1"/>
  <c r="BG1369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AV1358" i="1"/>
  <c r="AW1358" i="1"/>
  <c r="AX1358" i="1"/>
  <c r="AY1358" i="1"/>
  <c r="AZ1358" i="1"/>
  <c r="BA1358" i="1"/>
  <c r="BB1358" i="1"/>
  <c r="BC1358" i="1"/>
  <c r="BD1358" i="1"/>
  <c r="BE1358" i="1"/>
  <c r="BF1358" i="1"/>
  <c r="BG1358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AV1364" i="1"/>
  <c r="AW1364" i="1"/>
  <c r="AX1364" i="1"/>
  <c r="AY1364" i="1"/>
  <c r="AZ1364" i="1"/>
  <c r="BA1364" i="1"/>
  <c r="BB1364" i="1"/>
  <c r="BC1364" i="1"/>
  <c r="BD1364" i="1"/>
  <c r="BE1364" i="1"/>
  <c r="BF1364" i="1"/>
  <c r="BG136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AV1366" i="1"/>
  <c r="AW1366" i="1"/>
  <c r="AX1366" i="1"/>
  <c r="AY1366" i="1"/>
  <c r="AZ1366" i="1"/>
  <c r="BA1366" i="1"/>
  <c r="BB1366" i="1"/>
  <c r="BC1366" i="1"/>
  <c r="BD1366" i="1"/>
  <c r="BE1366" i="1"/>
  <c r="BF1366" i="1"/>
  <c r="BG1366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AV1371" i="1"/>
  <c r="AW1371" i="1"/>
  <c r="AX1371" i="1"/>
  <c r="AY1371" i="1"/>
  <c r="AZ1371" i="1"/>
  <c r="BA1371" i="1"/>
  <c r="BB1371" i="1"/>
  <c r="BC1371" i="1"/>
  <c r="BD1371" i="1"/>
  <c r="BE1371" i="1"/>
  <c r="BF1371" i="1"/>
  <c r="BG1371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AV1422" i="1"/>
  <c r="AW1422" i="1"/>
  <c r="AX1422" i="1"/>
  <c r="AY1422" i="1"/>
  <c r="AZ1422" i="1"/>
  <c r="BA1422" i="1"/>
  <c r="BB1422" i="1"/>
  <c r="BC1422" i="1"/>
  <c r="BD1422" i="1"/>
  <c r="BE1422" i="1"/>
  <c r="BF1422" i="1"/>
  <c r="BG1422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AV1423" i="1"/>
  <c r="AW1423" i="1"/>
  <c r="AX1423" i="1"/>
  <c r="AY1423" i="1"/>
  <c r="AZ1423" i="1"/>
  <c r="BA1423" i="1"/>
  <c r="BB1423" i="1"/>
  <c r="BC1423" i="1"/>
  <c r="BD1423" i="1"/>
  <c r="BE1423" i="1"/>
  <c r="BF1423" i="1"/>
  <c r="BG1423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AV1424" i="1"/>
  <c r="AW1424" i="1"/>
  <c r="AX1424" i="1"/>
  <c r="AY1424" i="1"/>
  <c r="AZ1424" i="1"/>
  <c r="BA1424" i="1"/>
  <c r="BB1424" i="1"/>
  <c r="BC1424" i="1"/>
  <c r="BD1424" i="1"/>
  <c r="BE1424" i="1"/>
  <c r="BF1424" i="1"/>
  <c r="BG142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AV1425" i="1"/>
  <c r="AW1425" i="1"/>
  <c r="AX1425" i="1"/>
  <c r="AY1425" i="1"/>
  <c r="AZ1425" i="1"/>
  <c r="BA1425" i="1"/>
  <c r="BB1425" i="1"/>
  <c r="BC1425" i="1"/>
  <c r="BD1425" i="1"/>
  <c r="BE1425" i="1"/>
  <c r="BF1425" i="1"/>
  <c r="BG1425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AV1347" i="1"/>
  <c r="AW1347" i="1"/>
  <c r="AX1347" i="1"/>
  <c r="AY1347" i="1"/>
  <c r="AZ1347" i="1"/>
  <c r="BA1347" i="1"/>
  <c r="BB1347" i="1"/>
  <c r="BC1347" i="1"/>
  <c r="BD1347" i="1"/>
  <c r="BE1347" i="1"/>
  <c r="BF1347" i="1"/>
  <c r="BG1347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AV1430" i="1"/>
  <c r="AW1430" i="1"/>
  <c r="AX1430" i="1"/>
  <c r="AY1430" i="1"/>
  <c r="AZ1430" i="1"/>
  <c r="BA1430" i="1"/>
  <c r="BB1430" i="1"/>
  <c r="BC1430" i="1"/>
  <c r="BD1430" i="1"/>
  <c r="BE1430" i="1"/>
  <c r="BF1430" i="1"/>
  <c r="BG1430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AV1399" i="1"/>
  <c r="AW1399" i="1"/>
  <c r="AX1399" i="1"/>
  <c r="AY1399" i="1"/>
  <c r="AZ1399" i="1"/>
  <c r="BA1399" i="1"/>
  <c r="BB1399" i="1"/>
  <c r="BC1399" i="1"/>
  <c r="BD1399" i="1"/>
  <c r="BE1399" i="1"/>
  <c r="BF1399" i="1"/>
  <c r="BG1399" i="1"/>
  <c r="AV1428" i="1"/>
  <c r="AW1428" i="1"/>
  <c r="AX1428" i="1"/>
  <c r="AY1428" i="1"/>
  <c r="AZ1428" i="1"/>
  <c r="BA1428" i="1"/>
  <c r="BB1428" i="1"/>
  <c r="BC1428" i="1"/>
  <c r="BD1428" i="1"/>
  <c r="BE1428" i="1"/>
  <c r="BF1428" i="1"/>
  <c r="BG1428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AV1400" i="1"/>
  <c r="AW1400" i="1"/>
  <c r="AX1400" i="1"/>
  <c r="AY1400" i="1"/>
  <c r="AZ1400" i="1"/>
  <c r="BA1400" i="1"/>
  <c r="BB1400" i="1"/>
  <c r="BC1400" i="1"/>
  <c r="BD1400" i="1"/>
  <c r="BE1400" i="1"/>
  <c r="BF1400" i="1"/>
  <c r="BG1400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AV1392" i="1"/>
  <c r="AW1392" i="1"/>
  <c r="AX1392" i="1"/>
  <c r="AY1392" i="1"/>
  <c r="AZ1392" i="1"/>
  <c r="BA1392" i="1"/>
  <c r="BB1392" i="1"/>
  <c r="BC1392" i="1"/>
  <c r="BD1392" i="1"/>
  <c r="BE1392" i="1"/>
  <c r="BF1392" i="1"/>
  <c r="BG1392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AV1427" i="1"/>
  <c r="AW1427" i="1"/>
  <c r="AX1427" i="1"/>
  <c r="AY1427" i="1"/>
  <c r="AZ1427" i="1"/>
  <c r="BA1427" i="1"/>
  <c r="BB1427" i="1"/>
  <c r="BC1427" i="1"/>
  <c r="BD1427" i="1"/>
  <c r="BE1427" i="1"/>
  <c r="BF1427" i="1"/>
  <c r="BG1427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AV1429" i="1"/>
  <c r="AW1429" i="1"/>
  <c r="AX1429" i="1"/>
  <c r="AY1429" i="1"/>
  <c r="AZ1429" i="1"/>
  <c r="BA1429" i="1"/>
  <c r="BB1429" i="1"/>
  <c r="BC1429" i="1"/>
  <c r="BD1429" i="1"/>
  <c r="BE1429" i="1"/>
  <c r="BF1429" i="1"/>
  <c r="BG1429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AV1426" i="1"/>
  <c r="AW1426" i="1"/>
  <c r="AX1426" i="1"/>
  <c r="AY1426" i="1"/>
  <c r="AZ1426" i="1"/>
  <c r="BA1426" i="1"/>
  <c r="BB1426" i="1"/>
  <c r="BC1426" i="1"/>
  <c r="BD1426" i="1"/>
  <c r="BE1426" i="1"/>
  <c r="BF1426" i="1"/>
  <c r="BG1426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K1187" i="1" l="1"/>
  <c r="BK1184" i="1"/>
  <c r="BK1429" i="1"/>
  <c r="BK1181" i="1"/>
  <c r="BK1180" i="1"/>
  <c r="BK1392" i="1"/>
  <c r="BK1400" i="1"/>
  <c r="BK1175" i="1"/>
  <c r="BK1428" i="1"/>
  <c r="BK1173" i="1"/>
  <c r="BK1347" i="1"/>
  <c r="BK1168" i="1"/>
  <c r="BK1165" i="1"/>
  <c r="BK1164" i="1"/>
  <c r="BK1163" i="1"/>
  <c r="BK1425" i="1"/>
  <c r="BK1162" i="1"/>
  <c r="BK1161" i="1"/>
  <c r="BK1160" i="1"/>
  <c r="BK1159" i="1"/>
  <c r="BK1158" i="1"/>
  <c r="BK1157" i="1"/>
  <c r="BK1156" i="1"/>
  <c r="BK1155" i="1"/>
  <c r="BK1154" i="1"/>
  <c r="BK1424" i="1"/>
  <c r="BK1153" i="1"/>
  <c r="BK1152" i="1"/>
  <c r="BK1423" i="1"/>
  <c r="BK1150" i="1"/>
  <c r="BK1149" i="1"/>
  <c r="BK1148" i="1"/>
  <c r="BK1422" i="1"/>
  <c r="BK1147" i="1"/>
  <c r="BK1146" i="1"/>
  <c r="BK1371" i="1"/>
  <c r="BK1145" i="1"/>
  <c r="BK1144" i="1"/>
  <c r="BK1151" i="1"/>
  <c r="BK1143" i="1"/>
  <c r="BK1142" i="1"/>
  <c r="BK1141" i="1"/>
  <c r="BK1366" i="1"/>
  <c r="BK1140" i="1"/>
  <c r="BK1139" i="1"/>
  <c r="BK1138" i="1"/>
  <c r="BK1137" i="1"/>
  <c r="BK1136" i="1"/>
  <c r="BK1135" i="1"/>
  <c r="BK1134" i="1"/>
  <c r="BK1364" i="1"/>
  <c r="BK1133" i="1"/>
  <c r="BK1132" i="1"/>
  <c r="BK1131" i="1"/>
  <c r="BK1130" i="1"/>
  <c r="BK1129" i="1"/>
  <c r="BK1128" i="1"/>
  <c r="BK1127" i="1"/>
  <c r="BK1126" i="1"/>
  <c r="BK1125" i="1"/>
  <c r="BK1124" i="1"/>
  <c r="BK1123" i="1"/>
  <c r="BK1122" i="1"/>
  <c r="BK1121" i="1"/>
  <c r="BK1358" i="1"/>
  <c r="BK1120" i="1"/>
  <c r="BK1119" i="1"/>
  <c r="BK1118" i="1"/>
  <c r="BK1117" i="1"/>
  <c r="BK1116" i="1"/>
  <c r="BK1115" i="1"/>
  <c r="BK1114" i="1"/>
  <c r="BK1369" i="1"/>
  <c r="BK1362" i="1"/>
  <c r="BK1113" i="1"/>
  <c r="BK1112" i="1"/>
  <c r="BK1111" i="1"/>
  <c r="BK1110" i="1"/>
  <c r="BK1109" i="1"/>
  <c r="BK1108" i="1"/>
  <c r="BK1107" i="1"/>
  <c r="BK1106" i="1"/>
  <c r="BK1105" i="1"/>
  <c r="BK1104" i="1"/>
  <c r="BK1103" i="1"/>
  <c r="BK1102" i="1"/>
  <c r="BK1397" i="1"/>
  <c r="BK1101" i="1"/>
  <c r="BK1100" i="1"/>
  <c r="BK1099" i="1"/>
  <c r="BK1098" i="1"/>
  <c r="BK1097" i="1"/>
  <c r="BK1096" i="1"/>
  <c r="BK1095" i="1"/>
  <c r="BK1094" i="1"/>
  <c r="BK1093" i="1"/>
  <c r="BK1092" i="1"/>
  <c r="BK1421" i="1"/>
  <c r="BK1091" i="1"/>
  <c r="BK1090" i="1"/>
  <c r="BK1089" i="1"/>
  <c r="BK1088" i="1"/>
  <c r="BK1087" i="1"/>
  <c r="BK1086" i="1"/>
  <c r="BK1085" i="1"/>
  <c r="BK1420" i="1"/>
  <c r="BK1084" i="1"/>
  <c r="BK1391" i="1"/>
  <c r="BK1083" i="1"/>
  <c r="BK1082" i="1"/>
  <c r="BK1081" i="1"/>
  <c r="BK1080" i="1"/>
  <c r="BK1079" i="1"/>
  <c r="BK1078" i="1"/>
  <c r="BK1077" i="1"/>
  <c r="BK1076" i="1"/>
  <c r="BK1075" i="1"/>
  <c r="BK1074" i="1"/>
  <c r="BK1443" i="1"/>
  <c r="BK1073" i="1"/>
  <c r="BK1072" i="1"/>
  <c r="BK1419" i="1"/>
  <c r="BK1071" i="1"/>
  <c r="BK1070" i="1"/>
  <c r="BK1069" i="1"/>
  <c r="BK1068" i="1"/>
  <c r="BK1067" i="1"/>
  <c r="BK1066" i="1"/>
  <c r="BK1065" i="1"/>
  <c r="BK1064" i="1"/>
  <c r="BK1442" i="1"/>
  <c r="BK1063" i="1"/>
  <c r="BK1062" i="1"/>
  <c r="BK1441" i="1"/>
  <c r="BK1061" i="1"/>
  <c r="BK1060" i="1"/>
  <c r="BK1418" i="1"/>
  <c r="BK1059" i="1"/>
  <c r="BK1058" i="1"/>
  <c r="BK1057" i="1"/>
  <c r="BK1056" i="1"/>
  <c r="BK1055" i="1"/>
  <c r="BK1054" i="1"/>
  <c r="BK1053" i="1"/>
  <c r="BK1052" i="1"/>
  <c r="BK1051" i="1"/>
  <c r="BK1050" i="1"/>
  <c r="BK1049" i="1"/>
  <c r="BK1048" i="1"/>
  <c r="BK1047" i="1"/>
  <c r="BK1046" i="1"/>
  <c r="BK1045" i="1"/>
  <c r="BK1044" i="1"/>
  <c r="BK1043" i="1"/>
  <c r="BK1042" i="1"/>
  <c r="BK1041" i="1"/>
  <c r="BK1040" i="1"/>
  <c r="BK1039" i="1"/>
  <c r="BK1038" i="1"/>
  <c r="BK1037" i="1"/>
  <c r="BK1036" i="1"/>
  <c r="BK1035" i="1"/>
  <c r="BK1417" i="1"/>
  <c r="BK1034" i="1"/>
  <c r="BK1416" i="1"/>
  <c r="BK1033" i="1"/>
  <c r="BK1032" i="1"/>
  <c r="BK1031" i="1"/>
  <c r="BK1030" i="1"/>
  <c r="BK1029" i="1"/>
  <c r="BK1390" i="1"/>
  <c r="BK1028" i="1"/>
  <c r="BK1027" i="1"/>
  <c r="BK1414" i="1"/>
  <c r="BK1415" i="1"/>
  <c r="BK1026" i="1"/>
  <c r="BK1381" i="1"/>
  <c r="BK1025" i="1"/>
  <c r="BK1024" i="1"/>
  <c r="BK1023" i="1"/>
  <c r="BK1022" i="1"/>
  <c r="BK1021" i="1"/>
  <c r="BK1020" i="1"/>
  <c r="BK1019" i="1"/>
  <c r="BK1389" i="1"/>
  <c r="BK1018" i="1"/>
  <c r="BK1375" i="1"/>
  <c r="BK1413" i="1"/>
  <c r="BK1017" i="1"/>
  <c r="BK1016" i="1"/>
  <c r="BK1015" i="1"/>
  <c r="BK1014" i="1"/>
  <c r="BK1013" i="1"/>
  <c r="BK1012" i="1"/>
  <c r="BK1011" i="1"/>
  <c r="BK1010" i="1"/>
  <c r="BK1009" i="1"/>
  <c r="BK1008" i="1"/>
  <c r="BK1007" i="1"/>
  <c r="BK1006" i="1"/>
  <c r="BK1005" i="1"/>
  <c r="BK1004" i="1"/>
  <c r="BK1003" i="1"/>
  <c r="BK1002" i="1"/>
  <c r="BK1412" i="1"/>
  <c r="BK1001" i="1"/>
  <c r="BK1000" i="1"/>
  <c r="BK999" i="1"/>
  <c r="BK1374" i="1"/>
  <c r="BK998" i="1"/>
  <c r="BK997" i="1"/>
  <c r="BK996" i="1"/>
  <c r="BK1411" i="1"/>
  <c r="BK995" i="1"/>
  <c r="BK994" i="1"/>
  <c r="BK993" i="1"/>
  <c r="BK992" i="1"/>
  <c r="BK991" i="1"/>
  <c r="BK990" i="1"/>
  <c r="BK989" i="1"/>
  <c r="BK988" i="1"/>
  <c r="BK1410" i="1"/>
  <c r="BK987" i="1"/>
  <c r="BK986" i="1"/>
  <c r="BK985" i="1"/>
  <c r="BK984" i="1"/>
  <c r="BK983" i="1"/>
  <c r="BK982" i="1"/>
  <c r="BK981" i="1"/>
  <c r="BK980" i="1"/>
  <c r="BK979" i="1"/>
  <c r="BK978" i="1"/>
  <c r="BK977" i="1"/>
  <c r="BK976" i="1"/>
  <c r="BK975" i="1"/>
  <c r="BK974" i="1"/>
  <c r="BK973" i="1"/>
  <c r="BK972" i="1"/>
  <c r="BK971" i="1"/>
  <c r="BK970" i="1"/>
  <c r="BK969" i="1"/>
  <c r="BK968" i="1"/>
  <c r="BK967" i="1"/>
  <c r="BK966" i="1"/>
  <c r="BK965" i="1"/>
  <c r="BK964" i="1"/>
  <c r="BK963" i="1"/>
  <c r="BK962" i="1"/>
  <c r="BK961" i="1"/>
  <c r="BK960" i="1"/>
  <c r="BK959" i="1"/>
  <c r="BK958" i="1"/>
  <c r="BK957" i="1"/>
  <c r="BK956" i="1"/>
  <c r="BK955" i="1"/>
  <c r="BK1350" i="1"/>
  <c r="BK954" i="1"/>
  <c r="BK953" i="1"/>
  <c r="BK952" i="1"/>
  <c r="BK951" i="1"/>
  <c r="BK950" i="1"/>
  <c r="BK949" i="1"/>
  <c r="BK948" i="1"/>
  <c r="BK947" i="1"/>
  <c r="BK1447" i="1"/>
  <c r="BK946" i="1"/>
  <c r="BK945" i="1"/>
  <c r="BK944" i="1"/>
  <c r="BK1440" i="1"/>
  <c r="BK943" i="1"/>
  <c r="BK942" i="1"/>
  <c r="BK941" i="1"/>
  <c r="BK940" i="1"/>
  <c r="BK939" i="1"/>
  <c r="BK938" i="1"/>
  <c r="BK937" i="1"/>
  <c r="BK936" i="1"/>
  <c r="BK935" i="1"/>
  <c r="BK934" i="1"/>
  <c r="BK933" i="1"/>
  <c r="BK932" i="1"/>
  <c r="BK931" i="1"/>
  <c r="BK930" i="1"/>
  <c r="BK929" i="1"/>
  <c r="BK1439" i="1"/>
  <c r="BK928" i="1"/>
  <c r="BK927" i="1"/>
  <c r="BK926" i="1"/>
  <c r="BK1426" i="1"/>
  <c r="BK1186" i="1"/>
  <c r="BK1185" i="1"/>
  <c r="BK1183" i="1"/>
  <c r="BK1182" i="1"/>
  <c r="BK1427" i="1"/>
  <c r="BK1179" i="1"/>
  <c r="BK1178" i="1"/>
  <c r="BK1177" i="1"/>
  <c r="BK1176" i="1"/>
  <c r="BK1399" i="1"/>
  <c r="BK1174" i="1"/>
  <c r="BK1430" i="1"/>
  <c r="BK1172" i="1"/>
  <c r="BK1167" i="1"/>
  <c r="BK1166" i="1"/>
  <c r="BK925" i="1"/>
  <c r="BK924" i="1"/>
  <c r="BK923" i="1"/>
  <c r="BK922" i="1"/>
  <c r="BK921" i="1"/>
  <c r="BK920" i="1"/>
  <c r="BK919" i="1"/>
  <c r="BK918" i="1"/>
  <c r="BK917" i="1"/>
  <c r="BK916" i="1"/>
  <c r="BK915" i="1"/>
  <c r="BK914" i="1"/>
  <c r="BK913" i="1"/>
  <c r="BK912" i="1"/>
  <c r="BK911" i="1"/>
  <c r="BK910" i="1"/>
  <c r="BK909" i="1"/>
  <c r="BK908" i="1"/>
  <c r="BK907" i="1"/>
  <c r="BK906" i="1"/>
  <c r="BK905" i="1"/>
  <c r="BK904" i="1"/>
  <c r="BK903" i="1"/>
  <c r="BK902" i="1"/>
  <c r="BK901" i="1"/>
  <c r="BK900" i="1"/>
  <c r="BK899" i="1"/>
  <c r="BK1373" i="1"/>
  <c r="BK898" i="1"/>
  <c r="BK897" i="1"/>
  <c r="BK896" i="1"/>
  <c r="BK895" i="1"/>
  <c r="BK894" i="1"/>
  <c r="BK893" i="1"/>
  <c r="BK892" i="1"/>
  <c r="BK891" i="1"/>
  <c r="BK890" i="1"/>
  <c r="BK889" i="1"/>
  <c r="BK888" i="1"/>
  <c r="BK1333" i="1"/>
  <c r="BK887" i="1"/>
  <c r="BK886" i="1"/>
  <c r="BK885" i="1"/>
  <c r="BK884" i="1"/>
  <c r="BK883" i="1"/>
  <c r="BK882" i="1"/>
  <c r="BK881" i="1"/>
  <c r="BK880" i="1"/>
  <c r="BK879" i="1"/>
  <c r="BK878" i="1"/>
  <c r="BK877" i="1"/>
  <c r="BK876" i="1"/>
  <c r="BK875" i="1"/>
  <c r="BK874" i="1"/>
  <c r="BK1372" i="1"/>
  <c r="BK873" i="1"/>
  <c r="BK872" i="1"/>
  <c r="BK871" i="1"/>
  <c r="BK870" i="1"/>
  <c r="BK869" i="1"/>
  <c r="BK868" i="1"/>
  <c r="BK867" i="1"/>
  <c r="BK866" i="1"/>
  <c r="BK865" i="1"/>
  <c r="BK864" i="1"/>
  <c r="BK863" i="1"/>
  <c r="BK862" i="1"/>
  <c r="BK861" i="1"/>
  <c r="BK860" i="1"/>
  <c r="BK859" i="1"/>
  <c r="BK858" i="1"/>
  <c r="BK857" i="1"/>
  <c r="BK856" i="1"/>
  <c r="BK855" i="1"/>
  <c r="BK854" i="1"/>
  <c r="BK853" i="1"/>
  <c r="BK852" i="1"/>
  <c r="BK851" i="1"/>
  <c r="BK850" i="1"/>
  <c r="BK849" i="1"/>
  <c r="BK848" i="1"/>
  <c r="BK847" i="1"/>
  <c r="BK846" i="1"/>
  <c r="BK845" i="1"/>
  <c r="BK844" i="1"/>
  <c r="BK843" i="1"/>
  <c r="BK842" i="1"/>
  <c r="BK841" i="1"/>
  <c r="BK840" i="1"/>
  <c r="BK839" i="1"/>
  <c r="BK838" i="1"/>
  <c r="BK837" i="1"/>
  <c r="BK836" i="1"/>
  <c r="BK835" i="1"/>
  <c r="BK834" i="1"/>
  <c r="BK833" i="1"/>
  <c r="BK1450" i="1"/>
  <c r="BK832" i="1"/>
  <c r="BK831" i="1"/>
  <c r="BK830" i="1"/>
  <c r="BK829" i="1"/>
  <c r="BK828" i="1"/>
  <c r="BK827" i="1"/>
  <c r="BK826" i="1"/>
  <c r="BK1409" i="1"/>
  <c r="BK825" i="1"/>
  <c r="BK824" i="1"/>
  <c r="BK823" i="1"/>
  <c r="BK822" i="1"/>
  <c r="BK821" i="1"/>
  <c r="BK820" i="1"/>
  <c r="BK819" i="1"/>
  <c r="BK818" i="1"/>
  <c r="BK817" i="1"/>
  <c r="BK816" i="1"/>
  <c r="BK815" i="1"/>
  <c r="BK814" i="1"/>
  <c r="BK813" i="1"/>
  <c r="BK812" i="1"/>
  <c r="BK811" i="1"/>
  <c r="BK810" i="1"/>
  <c r="BK809" i="1"/>
  <c r="BK808" i="1"/>
  <c r="BK807" i="1"/>
  <c r="BK806" i="1"/>
  <c r="BK805" i="1"/>
  <c r="BK804" i="1"/>
  <c r="BK803" i="1"/>
  <c r="BK802" i="1"/>
  <c r="BK801" i="1"/>
  <c r="BK800" i="1"/>
  <c r="BK799" i="1"/>
  <c r="BK798" i="1"/>
  <c r="BK797" i="1"/>
  <c r="BK796" i="1"/>
  <c r="BK795" i="1"/>
  <c r="BK794" i="1"/>
  <c r="BK793" i="1"/>
  <c r="BK792" i="1"/>
  <c r="BK791" i="1"/>
  <c r="BK790" i="1"/>
  <c r="BK789" i="1"/>
  <c r="BK788" i="1"/>
  <c r="BK787" i="1"/>
  <c r="BK786" i="1"/>
  <c r="BK785" i="1"/>
  <c r="BK784" i="1"/>
  <c r="BK783" i="1"/>
  <c r="BK782" i="1"/>
  <c r="BK781" i="1"/>
  <c r="BK780" i="1"/>
  <c r="BK779" i="1"/>
  <c r="BK778" i="1"/>
  <c r="BK777" i="1"/>
  <c r="BK776" i="1"/>
  <c r="BK775" i="1"/>
  <c r="BK774" i="1"/>
  <c r="BK773" i="1"/>
  <c r="BK772" i="1"/>
  <c r="BK771" i="1"/>
  <c r="BK1378" i="1"/>
  <c r="BK770" i="1"/>
  <c r="BK1449" i="1"/>
  <c r="BK769" i="1"/>
  <c r="BK768" i="1"/>
  <c r="BK767" i="1"/>
  <c r="BK766" i="1"/>
  <c r="BK765" i="1"/>
  <c r="BK764" i="1"/>
  <c r="BK763" i="1"/>
  <c r="BK762" i="1"/>
  <c r="BK761" i="1"/>
  <c r="BK760" i="1"/>
  <c r="BK1351" i="1"/>
  <c r="BK759" i="1"/>
  <c r="BK758" i="1"/>
  <c r="BK757" i="1"/>
  <c r="BK756" i="1"/>
  <c r="BK755" i="1"/>
  <c r="BK754" i="1"/>
  <c r="BK753" i="1"/>
  <c r="BK752" i="1"/>
  <c r="BK751" i="1"/>
  <c r="BK750" i="1"/>
  <c r="BK749" i="1"/>
  <c r="BK748" i="1"/>
  <c r="BK747" i="1"/>
  <c r="BK746" i="1"/>
  <c r="BK745" i="1"/>
  <c r="BK744" i="1"/>
  <c r="BK743" i="1"/>
  <c r="BK742" i="1"/>
  <c r="BK741" i="1"/>
  <c r="BK740" i="1"/>
  <c r="BK739" i="1"/>
  <c r="BK738" i="1"/>
  <c r="BK737" i="1"/>
  <c r="BK736" i="1"/>
  <c r="BK735" i="1"/>
  <c r="BK734" i="1"/>
  <c r="BK733" i="1"/>
  <c r="BK732" i="1"/>
  <c r="BK731" i="1"/>
  <c r="BK730" i="1"/>
  <c r="BK729" i="1"/>
  <c r="BK728" i="1"/>
  <c r="BK1388" i="1"/>
  <c r="BK727" i="1"/>
  <c r="BK726" i="1"/>
  <c r="BK725" i="1"/>
  <c r="BK724" i="1"/>
  <c r="BK723" i="1"/>
  <c r="BK722" i="1"/>
  <c r="BK721" i="1"/>
  <c r="BK720" i="1"/>
  <c r="BK719" i="1"/>
  <c r="BK718" i="1"/>
  <c r="BK717" i="1"/>
  <c r="BK716" i="1"/>
  <c r="BK715" i="1"/>
  <c r="BK714" i="1"/>
  <c r="BK713" i="1"/>
  <c r="BK712" i="1"/>
  <c r="BK711" i="1"/>
  <c r="BK710" i="1"/>
  <c r="BK709" i="1"/>
  <c r="BK708" i="1"/>
  <c r="BK707" i="1"/>
  <c r="BK706" i="1"/>
  <c r="BK705" i="1"/>
  <c r="BK704" i="1"/>
  <c r="BK703" i="1"/>
  <c r="BK702" i="1"/>
  <c r="BK701" i="1"/>
  <c r="BK700" i="1"/>
  <c r="BK699" i="1"/>
  <c r="BK698" i="1"/>
  <c r="BK697" i="1"/>
  <c r="BK696" i="1"/>
  <c r="BK695" i="1"/>
  <c r="BK694" i="1"/>
  <c r="BK693" i="1"/>
  <c r="BK692" i="1"/>
  <c r="BK691" i="1"/>
  <c r="BK690" i="1"/>
  <c r="BK689" i="1"/>
  <c r="BK688" i="1"/>
  <c r="BK1341" i="1"/>
  <c r="BK687" i="1"/>
  <c r="BK1448" i="1"/>
  <c r="BK686" i="1"/>
  <c r="BK685" i="1"/>
  <c r="BK684" i="1"/>
  <c r="BK683" i="1"/>
  <c r="BK682" i="1"/>
  <c r="BK681" i="1"/>
  <c r="BK680" i="1"/>
  <c r="BK679" i="1"/>
  <c r="BK678" i="1"/>
  <c r="BK677" i="1"/>
  <c r="BK676" i="1"/>
  <c r="BK675" i="1"/>
  <c r="BK674" i="1"/>
  <c r="BK673" i="1"/>
  <c r="BK672" i="1"/>
  <c r="BK671" i="1"/>
  <c r="BK670" i="1"/>
  <c r="BK669" i="1"/>
  <c r="BK668" i="1"/>
  <c r="BK667" i="1"/>
  <c r="BK666" i="1"/>
  <c r="BK665" i="1"/>
  <c r="BK664" i="1"/>
  <c r="BK663" i="1"/>
  <c r="BK662" i="1"/>
  <c r="BK661" i="1"/>
  <c r="BK660" i="1"/>
  <c r="BK659" i="1"/>
  <c r="BK658" i="1"/>
  <c r="BK657" i="1"/>
  <c r="BK656" i="1"/>
  <c r="BK655" i="1"/>
  <c r="BK654" i="1"/>
  <c r="BK653" i="1"/>
  <c r="BK652" i="1"/>
  <c r="BK651" i="1"/>
  <c r="BK650" i="1"/>
  <c r="BK649" i="1"/>
  <c r="BK648" i="1"/>
  <c r="BK1379" i="1"/>
  <c r="BK647" i="1"/>
  <c r="BK1387" i="1"/>
  <c r="BK646" i="1"/>
  <c r="BK1352" i="1"/>
  <c r="BK645" i="1"/>
  <c r="BK644" i="1"/>
  <c r="BK643" i="1"/>
  <c r="BK642" i="1"/>
  <c r="BK641" i="1"/>
  <c r="BK640" i="1"/>
  <c r="BK639" i="1"/>
  <c r="BK638" i="1"/>
  <c r="BK637" i="1"/>
  <c r="BK636" i="1"/>
  <c r="BK635" i="1"/>
  <c r="BK634" i="1"/>
  <c r="BK633" i="1"/>
  <c r="BK632" i="1"/>
  <c r="BK631" i="1"/>
  <c r="BK630" i="1"/>
  <c r="BK629" i="1"/>
  <c r="BK628" i="1"/>
  <c r="BK627" i="1"/>
  <c r="BK626" i="1"/>
  <c r="BK625" i="1"/>
  <c r="BK624" i="1"/>
  <c r="BK623" i="1"/>
  <c r="BK622" i="1"/>
  <c r="BK621" i="1"/>
  <c r="BK1340" i="1"/>
  <c r="BK1339" i="1"/>
  <c r="BK620" i="1"/>
  <c r="BK619" i="1"/>
  <c r="BK618" i="1"/>
  <c r="BK617" i="1"/>
  <c r="BK616" i="1"/>
  <c r="BK615" i="1"/>
  <c r="BK614" i="1"/>
  <c r="BK613" i="1"/>
  <c r="BK612" i="1"/>
  <c r="BK611" i="1"/>
  <c r="BK610" i="1"/>
  <c r="BK1382" i="1"/>
  <c r="BK609" i="1"/>
  <c r="BK608" i="1"/>
  <c r="BK607" i="1"/>
  <c r="BK606" i="1"/>
  <c r="BK605" i="1"/>
  <c r="BK604" i="1"/>
  <c r="BK603" i="1"/>
  <c r="BK602" i="1"/>
  <c r="BK601" i="1"/>
  <c r="BK600" i="1"/>
  <c r="BK1338" i="1"/>
  <c r="BK599" i="1"/>
  <c r="BK598" i="1"/>
  <c r="BK1462" i="1"/>
  <c r="BK597" i="1"/>
  <c r="BK1337" i="1"/>
  <c r="BK596" i="1"/>
  <c r="BK595" i="1"/>
  <c r="BK594" i="1"/>
  <c r="BK593" i="1"/>
  <c r="BK592" i="1"/>
  <c r="BK591" i="1"/>
  <c r="BK590" i="1"/>
  <c r="BK589" i="1"/>
  <c r="BK588" i="1"/>
  <c r="BK587" i="1"/>
  <c r="BK586" i="1"/>
  <c r="BK585" i="1"/>
  <c r="BK584" i="1"/>
  <c r="BK583" i="1"/>
  <c r="BK582" i="1"/>
  <c r="BK581" i="1"/>
  <c r="BK580" i="1"/>
  <c r="BK579" i="1"/>
  <c r="BK578" i="1"/>
  <c r="BK577" i="1"/>
  <c r="BK576" i="1"/>
  <c r="BK575" i="1"/>
  <c r="BK574" i="1"/>
  <c r="BK573" i="1"/>
  <c r="BK572" i="1"/>
  <c r="BK571" i="1"/>
  <c r="BK570" i="1"/>
  <c r="BK569" i="1"/>
  <c r="BK568" i="1"/>
  <c r="BK567" i="1"/>
  <c r="BK566" i="1"/>
  <c r="BK1408" i="1"/>
  <c r="BK565" i="1"/>
  <c r="BK564" i="1"/>
  <c r="BK563" i="1"/>
  <c r="BK562" i="1"/>
  <c r="BK561" i="1"/>
  <c r="BK560" i="1"/>
  <c r="BK559" i="1"/>
  <c r="BK558" i="1"/>
  <c r="BK557" i="1"/>
  <c r="BK556" i="1"/>
  <c r="BK555" i="1"/>
  <c r="BK554" i="1"/>
  <c r="BK553" i="1"/>
  <c r="BK552" i="1"/>
  <c r="BK551" i="1"/>
  <c r="BK550" i="1"/>
  <c r="BK549" i="1"/>
  <c r="BK548" i="1"/>
  <c r="BK547" i="1"/>
  <c r="BK546" i="1"/>
  <c r="BK545" i="1"/>
  <c r="BK544" i="1"/>
  <c r="BK1438" i="1"/>
  <c r="BK543" i="1"/>
  <c r="BK542" i="1"/>
  <c r="BK541" i="1"/>
  <c r="BK540" i="1"/>
  <c r="BK539" i="1"/>
  <c r="BK538" i="1"/>
  <c r="BK537" i="1"/>
  <c r="BK536" i="1"/>
  <c r="BK535" i="1"/>
  <c r="BK534" i="1"/>
  <c r="BK533" i="1"/>
  <c r="BK532" i="1"/>
  <c r="BK531" i="1"/>
  <c r="BK530" i="1"/>
  <c r="BK529" i="1"/>
  <c r="BK528" i="1"/>
  <c r="BK527" i="1"/>
  <c r="BK526" i="1"/>
  <c r="BK525" i="1"/>
  <c r="BK524" i="1"/>
  <c r="BK523" i="1"/>
  <c r="BK522" i="1"/>
  <c r="BK521" i="1"/>
  <c r="BK520" i="1"/>
  <c r="BK1349" i="1"/>
  <c r="BK519" i="1"/>
  <c r="BK518" i="1"/>
  <c r="BK517" i="1"/>
  <c r="BK516" i="1"/>
  <c r="BK515" i="1"/>
  <c r="BK514" i="1"/>
  <c r="BK1365" i="1"/>
  <c r="BK513" i="1"/>
  <c r="BK512" i="1"/>
  <c r="BK511" i="1"/>
  <c r="BK510" i="1"/>
  <c r="BK509" i="1"/>
  <c r="BK508" i="1"/>
  <c r="BK507" i="1"/>
  <c r="BK506" i="1"/>
  <c r="BK505" i="1"/>
  <c r="BK504" i="1"/>
  <c r="BK503" i="1"/>
  <c r="BK502" i="1"/>
  <c r="BK501" i="1"/>
  <c r="BK500" i="1"/>
  <c r="BK499" i="1"/>
  <c r="BK498" i="1"/>
  <c r="BK497" i="1"/>
  <c r="BK496" i="1"/>
  <c r="BK495" i="1"/>
  <c r="BK494" i="1"/>
  <c r="BK493" i="1"/>
  <c r="BK492" i="1"/>
  <c r="BK491" i="1"/>
  <c r="BK490" i="1"/>
  <c r="BK489" i="1"/>
  <c r="BK488" i="1"/>
  <c r="BK487" i="1"/>
  <c r="BK486" i="1"/>
  <c r="BK485" i="1"/>
  <c r="BK484" i="1"/>
  <c r="BK483" i="1"/>
  <c r="BK482" i="1"/>
  <c r="BK481" i="1"/>
  <c r="BK480" i="1"/>
  <c r="BK479" i="1"/>
  <c r="BK478" i="1"/>
  <c r="BK477" i="1"/>
  <c r="BK476" i="1"/>
  <c r="BK475" i="1"/>
  <c r="BK474" i="1"/>
  <c r="BK1343" i="1"/>
  <c r="BK473" i="1"/>
  <c r="BK472" i="1"/>
  <c r="BK471" i="1"/>
  <c r="BK470" i="1"/>
  <c r="BK469" i="1"/>
  <c r="BK468" i="1"/>
  <c r="BK467" i="1"/>
  <c r="BK466" i="1"/>
  <c r="BK465" i="1"/>
  <c r="BK464" i="1"/>
  <c r="BK463" i="1"/>
  <c r="BK462" i="1"/>
  <c r="BK461" i="1"/>
  <c r="BK1370" i="1"/>
  <c r="BK460" i="1"/>
  <c r="BK459" i="1"/>
  <c r="BK458" i="1"/>
  <c r="BK457" i="1"/>
  <c r="BK1336" i="1"/>
  <c r="BK456" i="1"/>
  <c r="BK455" i="1"/>
  <c r="BK454" i="1"/>
  <c r="BK453" i="1"/>
  <c r="BK452" i="1"/>
  <c r="BK451" i="1"/>
  <c r="BK1345" i="1"/>
  <c r="BK450" i="1"/>
  <c r="BK449" i="1"/>
  <c r="BK448" i="1"/>
  <c r="BK1386" i="1"/>
  <c r="BK447" i="1"/>
  <c r="BK446" i="1"/>
  <c r="BK445" i="1"/>
  <c r="BK444" i="1"/>
  <c r="BK443" i="1"/>
  <c r="BK442" i="1"/>
  <c r="BK441" i="1"/>
  <c r="BK440" i="1"/>
  <c r="BK439" i="1"/>
  <c r="BK438" i="1"/>
  <c r="BK437" i="1"/>
  <c r="BK436" i="1"/>
  <c r="BK435" i="1"/>
  <c r="BK434" i="1"/>
  <c r="BK433" i="1"/>
  <c r="BK432" i="1"/>
  <c r="BK431" i="1"/>
  <c r="BK430" i="1"/>
  <c r="BK429" i="1"/>
  <c r="BK428" i="1"/>
  <c r="BK427" i="1"/>
  <c r="BK426" i="1"/>
  <c r="BK1407" i="1"/>
  <c r="BK425" i="1"/>
  <c r="BK424" i="1"/>
  <c r="BK423" i="1"/>
  <c r="BK422" i="1"/>
  <c r="BK421" i="1"/>
  <c r="BK420" i="1"/>
  <c r="BK419" i="1"/>
  <c r="BK418" i="1"/>
  <c r="BK417" i="1"/>
  <c r="BK416" i="1"/>
  <c r="BK1348" i="1"/>
  <c r="BK415" i="1"/>
  <c r="BK414" i="1"/>
  <c r="BK413" i="1"/>
  <c r="BK412" i="1"/>
  <c r="BK411" i="1"/>
  <c r="BK410" i="1"/>
  <c r="BK409" i="1"/>
  <c r="BK408" i="1"/>
  <c r="BK407" i="1"/>
  <c r="BK406" i="1"/>
  <c r="BK405" i="1"/>
  <c r="BK404" i="1"/>
  <c r="BK403" i="1"/>
  <c r="BK402" i="1"/>
  <c r="BK401" i="1"/>
  <c r="BK400" i="1"/>
  <c r="BK399" i="1"/>
  <c r="BK398" i="1"/>
  <c r="BK397" i="1"/>
  <c r="BK396" i="1"/>
  <c r="BK395" i="1"/>
  <c r="BK394" i="1"/>
  <c r="BK393" i="1"/>
  <c r="BK392" i="1"/>
  <c r="BK391" i="1"/>
  <c r="BK390" i="1"/>
  <c r="BK1461" i="1"/>
  <c r="BK1346" i="1"/>
  <c r="BK389" i="1"/>
  <c r="BK388" i="1"/>
  <c r="BK387" i="1"/>
  <c r="BK386" i="1"/>
  <c r="BK385" i="1"/>
  <c r="BK384" i="1"/>
  <c r="BK383" i="1"/>
  <c r="BK382" i="1"/>
  <c r="BK381" i="1"/>
  <c r="BK380" i="1"/>
  <c r="BK379" i="1"/>
  <c r="BK378" i="1"/>
  <c r="BK377" i="1"/>
  <c r="BK1353" i="1"/>
  <c r="BK376" i="1"/>
  <c r="BK375" i="1"/>
  <c r="BK374" i="1"/>
  <c r="BK373" i="1"/>
  <c r="BK372" i="1"/>
  <c r="BK371" i="1"/>
  <c r="BK370" i="1"/>
  <c r="BK369" i="1"/>
  <c r="BK1406" i="1"/>
  <c r="BK1335" i="1"/>
  <c r="BK368" i="1"/>
  <c r="BK367" i="1"/>
  <c r="BK1396" i="1"/>
  <c r="BK365" i="1"/>
  <c r="BK364" i="1"/>
  <c r="BK363" i="1"/>
  <c r="BK362" i="1"/>
  <c r="BK361" i="1"/>
  <c r="BK360" i="1"/>
  <c r="BK359" i="1"/>
  <c r="BK358" i="1"/>
  <c r="BK1460" i="1"/>
  <c r="BK357" i="1"/>
  <c r="BK356" i="1"/>
  <c r="BK355" i="1"/>
  <c r="BK354" i="1"/>
  <c r="BK353" i="1"/>
  <c r="BK352" i="1"/>
  <c r="BK351" i="1"/>
  <c r="BK350" i="1"/>
  <c r="BK349" i="1"/>
  <c r="BK348" i="1"/>
  <c r="BK347" i="1"/>
  <c r="BK346" i="1"/>
  <c r="BK345" i="1"/>
  <c r="BK344" i="1"/>
  <c r="BK343" i="1"/>
  <c r="BK342" i="1"/>
  <c r="BK341" i="1"/>
  <c r="BK340" i="1"/>
  <c r="BK339" i="1"/>
  <c r="BK338" i="1"/>
  <c r="BK337" i="1"/>
  <c r="BK336" i="1"/>
  <c r="BK335" i="1"/>
  <c r="BK334" i="1"/>
  <c r="BK1334" i="1"/>
  <c r="BK333" i="1"/>
  <c r="BK332" i="1"/>
  <c r="BK331" i="1"/>
  <c r="BK330" i="1"/>
  <c r="BK329" i="1"/>
  <c r="BK328" i="1"/>
  <c r="BK327" i="1"/>
  <c r="BK326" i="1"/>
  <c r="BK325" i="1"/>
  <c r="BK324" i="1"/>
  <c r="BK323" i="1"/>
  <c r="BK322" i="1"/>
  <c r="BK321" i="1"/>
  <c r="BK320" i="1"/>
  <c r="BK319" i="1"/>
  <c r="BK318" i="1"/>
  <c r="BK317" i="1"/>
  <c r="BK316" i="1"/>
  <c r="BK315" i="1"/>
  <c r="BK314" i="1"/>
  <c r="BK313" i="1"/>
  <c r="BK312" i="1"/>
  <c r="BK311" i="1"/>
  <c r="BK310" i="1"/>
  <c r="BK309" i="1"/>
  <c r="BK1405" i="1"/>
  <c r="BK308" i="1"/>
  <c r="BK307" i="1"/>
  <c r="BK306" i="1"/>
  <c r="BK305" i="1"/>
  <c r="BK304" i="1"/>
  <c r="BK303" i="1"/>
  <c r="BK302" i="1"/>
  <c r="BK301" i="1"/>
  <c r="BK300" i="1"/>
  <c r="BK299" i="1"/>
  <c r="BK298" i="1"/>
  <c r="BK297" i="1"/>
  <c r="BK296" i="1"/>
  <c r="BK295" i="1"/>
  <c r="BK294" i="1"/>
  <c r="BK293" i="1"/>
  <c r="BK292" i="1"/>
  <c r="BK291" i="1"/>
  <c r="BK290" i="1"/>
  <c r="BK289" i="1"/>
  <c r="BK288" i="1"/>
  <c r="BK287" i="1"/>
  <c r="BK286" i="1"/>
  <c r="BK285" i="1"/>
  <c r="BK284" i="1"/>
  <c r="BK283" i="1"/>
  <c r="BK282" i="1"/>
  <c r="BK281" i="1"/>
  <c r="BK280" i="1"/>
  <c r="BK279" i="1"/>
  <c r="BK278" i="1"/>
  <c r="BK277" i="1"/>
  <c r="BK276" i="1"/>
  <c r="BK275" i="1"/>
  <c r="BK274" i="1"/>
  <c r="BK273" i="1"/>
  <c r="BK272" i="1"/>
  <c r="BK271" i="1"/>
  <c r="BK270" i="1"/>
  <c r="BK269" i="1"/>
  <c r="BK268" i="1"/>
  <c r="BK267" i="1"/>
  <c r="BK266" i="1"/>
  <c r="BK265" i="1"/>
  <c r="BK264" i="1"/>
  <c r="BK263" i="1"/>
  <c r="BK262" i="1"/>
  <c r="BK261" i="1"/>
  <c r="BK260" i="1"/>
  <c r="BK259" i="1"/>
  <c r="BK258" i="1"/>
  <c r="BK257" i="1"/>
  <c r="BK256" i="1"/>
  <c r="BK255" i="1"/>
  <c r="BK254" i="1"/>
  <c r="BK253" i="1"/>
  <c r="BK252" i="1"/>
  <c r="BK251" i="1"/>
  <c r="BK250" i="1"/>
  <c r="BK249" i="1"/>
  <c r="BK248" i="1"/>
  <c r="BK247" i="1"/>
  <c r="BK246" i="1"/>
  <c r="BK245" i="1"/>
  <c r="BK244" i="1"/>
  <c r="BK243" i="1"/>
  <c r="BK242" i="1"/>
  <c r="BK241" i="1"/>
  <c r="BK240" i="1"/>
  <c r="BK239" i="1"/>
  <c r="BK238" i="1"/>
  <c r="BK237" i="1"/>
  <c r="BK236" i="1"/>
  <c r="BK235" i="1"/>
  <c r="BK234" i="1"/>
  <c r="BK233" i="1"/>
  <c r="BK1344" i="1"/>
  <c r="BK232" i="1"/>
  <c r="BK231" i="1"/>
  <c r="BK230" i="1"/>
  <c r="BK229" i="1"/>
  <c r="BK228" i="1"/>
  <c r="BK227" i="1"/>
  <c r="BK226" i="1"/>
  <c r="BK225" i="1"/>
  <c r="BK224" i="1"/>
  <c r="BK223" i="1"/>
  <c r="BK222" i="1"/>
  <c r="BK221" i="1"/>
  <c r="BK220" i="1"/>
  <c r="BK219" i="1"/>
  <c r="BK218" i="1"/>
  <c r="BK217" i="1"/>
  <c r="BK216" i="1"/>
  <c r="BK215" i="1"/>
  <c r="BK214" i="1"/>
  <c r="BK213" i="1"/>
  <c r="BK212" i="1"/>
  <c r="BK211" i="1"/>
  <c r="BK210" i="1"/>
  <c r="BK209" i="1"/>
  <c r="BK208" i="1"/>
  <c r="BK207" i="1"/>
  <c r="BK206" i="1"/>
  <c r="BK205" i="1"/>
  <c r="BK204" i="1"/>
  <c r="BK203" i="1"/>
  <c r="BK202" i="1"/>
  <c r="BK201" i="1"/>
  <c r="BK200" i="1"/>
  <c r="BK199" i="1"/>
  <c r="BK198" i="1"/>
  <c r="BK197" i="1"/>
  <c r="BK196" i="1"/>
  <c r="BK195" i="1"/>
  <c r="BK194" i="1"/>
  <c r="BK193" i="1"/>
  <c r="BK192" i="1"/>
  <c r="BK191" i="1"/>
  <c r="BK190" i="1"/>
  <c r="BK189" i="1"/>
  <c r="BK188" i="1"/>
  <c r="BK187" i="1"/>
  <c r="BK186" i="1"/>
  <c r="BK185" i="1"/>
  <c r="BK184" i="1"/>
  <c r="BK183" i="1"/>
  <c r="BK182" i="1"/>
  <c r="BK181" i="1"/>
  <c r="BK180" i="1"/>
  <c r="BK179" i="1"/>
  <c r="BK178" i="1"/>
  <c r="BK177" i="1"/>
  <c r="BK176" i="1"/>
  <c r="BK175" i="1"/>
  <c r="BK174" i="1"/>
  <c r="BK173" i="1"/>
  <c r="BK172" i="1"/>
  <c r="BK171" i="1"/>
  <c r="BK170" i="1"/>
  <c r="BK169" i="1"/>
  <c r="BK168" i="1"/>
  <c r="BK167" i="1"/>
  <c r="BK166" i="1"/>
  <c r="BK165" i="1"/>
  <c r="BK164" i="1"/>
  <c r="BK163" i="1"/>
  <c r="BK162" i="1"/>
  <c r="BK161" i="1"/>
  <c r="BK160" i="1"/>
  <c r="BK159" i="1"/>
  <c r="BK158" i="1"/>
  <c r="BK157" i="1"/>
  <c r="BK156" i="1"/>
  <c r="BK155" i="1"/>
  <c r="BK154" i="1"/>
  <c r="BK153" i="1"/>
  <c r="BK152" i="1"/>
  <c r="BK151" i="1"/>
  <c r="BK150" i="1"/>
  <c r="BK149" i="1"/>
  <c r="BK148" i="1"/>
  <c r="BK147" i="1"/>
  <c r="BK146" i="1"/>
  <c r="BK145" i="1"/>
  <c r="BK144" i="1"/>
  <c r="BK143" i="1"/>
  <c r="BK142" i="1"/>
  <c r="BK141" i="1"/>
  <c r="BK140" i="1"/>
  <c r="BK139" i="1"/>
  <c r="BK138" i="1"/>
  <c r="BK137" i="1"/>
  <c r="BK136" i="1"/>
  <c r="BK135" i="1"/>
  <c r="BK134" i="1"/>
  <c r="BK133" i="1"/>
  <c r="BK132" i="1"/>
  <c r="BK131" i="1"/>
  <c r="BK130" i="1"/>
  <c r="BK129" i="1"/>
  <c r="BK128" i="1"/>
  <c r="BK127" i="1"/>
  <c r="BK126" i="1"/>
  <c r="BK125" i="1"/>
  <c r="BK124" i="1"/>
  <c r="BK123" i="1"/>
  <c r="BK122" i="1"/>
  <c r="BK121" i="1"/>
  <c r="BK120" i="1"/>
  <c r="BK119" i="1"/>
  <c r="BK118" i="1"/>
  <c r="BK117" i="1"/>
  <c r="BK116" i="1"/>
  <c r="BK115" i="1"/>
  <c r="BK114" i="1"/>
  <c r="BK113" i="1"/>
  <c r="BK112" i="1"/>
  <c r="BK111" i="1"/>
  <c r="BK110" i="1"/>
  <c r="BK109" i="1"/>
  <c r="BK108" i="1"/>
  <c r="BK107" i="1"/>
  <c r="BK106" i="1"/>
  <c r="BK105" i="1"/>
  <c r="BK104" i="1"/>
  <c r="BK103" i="1"/>
  <c r="BK102" i="1"/>
  <c r="BK101" i="1"/>
  <c r="BK100" i="1"/>
  <c r="BK99" i="1"/>
  <c r="BK98" i="1"/>
  <c r="BK97" i="1"/>
  <c r="BK96" i="1"/>
  <c r="BK95" i="1"/>
  <c r="BK94" i="1"/>
  <c r="BK93" i="1"/>
  <c r="BK92" i="1"/>
  <c r="BK91" i="1"/>
  <c r="BK90" i="1"/>
  <c r="BK89" i="1"/>
  <c r="BK88" i="1"/>
  <c r="BK87" i="1"/>
  <c r="BK86" i="1"/>
  <c r="BK85" i="1"/>
  <c r="BK1363" i="1"/>
  <c r="BK84" i="1"/>
  <c r="BK83" i="1"/>
  <c r="BK82" i="1"/>
  <c r="BK81" i="1"/>
  <c r="BK80" i="1"/>
  <c r="BK79" i="1"/>
  <c r="BK78" i="1"/>
  <c r="BK77" i="1"/>
  <c r="BK76" i="1"/>
  <c r="BK75" i="1"/>
  <c r="BK74" i="1"/>
  <c r="BK73" i="1"/>
  <c r="BK72" i="1"/>
  <c r="BK71" i="1"/>
  <c r="BK70" i="1"/>
  <c r="BK69" i="1"/>
  <c r="BK68" i="1"/>
  <c r="BK67" i="1"/>
  <c r="BK66" i="1"/>
  <c r="BK65" i="1"/>
  <c r="BK64" i="1"/>
  <c r="BK63" i="1"/>
  <c r="BK62" i="1"/>
  <c r="BK61" i="1"/>
  <c r="BK60" i="1"/>
  <c r="BK59" i="1"/>
  <c r="BK58" i="1"/>
  <c r="BK57" i="1"/>
  <c r="BK56" i="1"/>
  <c r="BK55" i="1"/>
  <c r="BK54" i="1"/>
  <c r="BK53" i="1"/>
  <c r="BK52" i="1"/>
  <c r="BK51" i="1"/>
  <c r="BK50" i="1"/>
  <c r="BK49" i="1"/>
  <c r="BK48" i="1"/>
  <c r="BK47" i="1"/>
  <c r="BK46" i="1"/>
  <c r="BK45" i="1"/>
  <c r="BK44" i="1"/>
  <c r="BK43" i="1"/>
  <c r="BK42" i="1"/>
  <c r="BK41" i="1"/>
  <c r="BK40" i="1"/>
  <c r="BK39" i="1"/>
  <c r="BK38" i="1"/>
  <c r="BK37" i="1"/>
  <c r="BK36" i="1"/>
  <c r="BK35" i="1"/>
  <c r="BK34" i="1"/>
  <c r="BK33" i="1"/>
  <c r="BK32" i="1"/>
  <c r="BK31" i="1"/>
  <c r="BK30" i="1"/>
  <c r="BK29" i="1"/>
  <c r="BK28" i="1"/>
  <c r="BK27" i="1"/>
  <c r="BK26" i="1"/>
  <c r="BK25" i="1"/>
  <c r="BK24" i="1"/>
  <c r="BK23" i="1"/>
  <c r="BK22" i="1"/>
  <c r="BK21" i="1"/>
  <c r="BK20" i="1"/>
  <c r="BK19" i="1"/>
  <c r="BK18" i="1"/>
  <c r="BK17" i="1"/>
  <c r="BK16" i="1"/>
  <c r="BK15" i="1"/>
  <c r="BK14" i="1"/>
  <c r="BK13" i="1"/>
  <c r="BK12" i="1"/>
  <c r="BK11" i="1"/>
  <c r="BK10" i="1"/>
  <c r="BK9" i="1"/>
  <c r="BK8" i="1"/>
  <c r="BK7" i="1"/>
  <c r="BK6" i="1"/>
  <c r="BK5" i="1"/>
  <c r="BK4" i="1"/>
  <c r="BI99" i="1"/>
  <c r="BI30" i="1"/>
  <c r="BI26" i="1"/>
  <c r="BI13" i="1"/>
  <c r="BI9" i="1"/>
  <c r="BI6" i="1"/>
  <c r="BI4" i="1"/>
  <c r="BI18" i="1"/>
  <c r="BI17" i="1"/>
  <c r="BI700" i="1"/>
  <c r="BI196" i="1"/>
  <c r="BJ174" i="1"/>
  <c r="BI137" i="1"/>
  <c r="BI131" i="1"/>
  <c r="BI129" i="1"/>
  <c r="BI123" i="1"/>
  <c r="BI121" i="1"/>
  <c r="BJ234" i="1"/>
  <c r="BJ225" i="1"/>
  <c r="BJ217" i="1"/>
  <c r="BJ210" i="1"/>
  <c r="BJ205" i="1"/>
  <c r="BI204" i="1"/>
  <c r="BJ198" i="1"/>
  <c r="BJ30" i="1"/>
  <c r="BI157" i="1"/>
  <c r="BI147" i="1"/>
  <c r="BJ196" i="1"/>
  <c r="BJ83" i="1"/>
  <c r="BI52" i="1"/>
  <c r="BI51" i="1"/>
  <c r="BI43" i="1"/>
  <c r="BI83" i="1"/>
  <c r="BI38" i="1"/>
  <c r="BJ1184" i="1"/>
  <c r="BI953" i="1"/>
  <c r="BI906" i="1"/>
  <c r="BI892" i="1"/>
  <c r="BI1333" i="1"/>
  <c r="BI883" i="1"/>
  <c r="BI882" i="1"/>
  <c r="BJ874" i="1"/>
  <c r="BJ1372" i="1"/>
  <c r="BJ871" i="1"/>
  <c r="BJ870" i="1"/>
  <c r="BJ863" i="1"/>
  <c r="BJ860" i="1"/>
  <c r="BJ859" i="1"/>
  <c r="BI804" i="1"/>
  <c r="BI767" i="1"/>
  <c r="BI759" i="1"/>
  <c r="BI744" i="1"/>
  <c r="BI740" i="1"/>
  <c r="BJ738" i="1"/>
  <c r="BJ737" i="1"/>
  <c r="BJ735" i="1"/>
  <c r="BJ734" i="1"/>
  <c r="BI733" i="1"/>
  <c r="BJ732" i="1"/>
  <c r="BJ731" i="1"/>
  <c r="BI730" i="1"/>
  <c r="BI727" i="1"/>
  <c r="BJ725" i="1"/>
  <c r="BJ724" i="1"/>
  <c r="BI723" i="1"/>
  <c r="BJ722" i="1"/>
  <c r="BJ721" i="1"/>
  <c r="BI720" i="1"/>
  <c r="BJ718" i="1"/>
  <c r="BJ717" i="1"/>
  <c r="BI716" i="1"/>
  <c r="BI712" i="1"/>
  <c r="BJ710" i="1"/>
  <c r="BJ709" i="1"/>
  <c r="BI708" i="1"/>
  <c r="BJ706" i="1"/>
  <c r="BJ705" i="1"/>
  <c r="BI704" i="1"/>
  <c r="BJ702" i="1"/>
  <c r="BJ701" i="1"/>
  <c r="BI115" i="1"/>
  <c r="BI114" i="1"/>
  <c r="BI106" i="1"/>
  <c r="BI1341" i="1"/>
  <c r="BJ622" i="1"/>
  <c r="BH469" i="1"/>
  <c r="BH468" i="1"/>
  <c r="BH456" i="1"/>
  <c r="BH455" i="1"/>
  <c r="BJ1348" i="1"/>
  <c r="BJ409" i="1"/>
  <c r="BJ408" i="1"/>
  <c r="BJ407" i="1"/>
  <c r="BI406" i="1"/>
  <c r="BJ404" i="1"/>
  <c r="BI403" i="1"/>
  <c r="BI393" i="1"/>
  <c r="BI381" i="1"/>
  <c r="BI323" i="1"/>
  <c r="BI269" i="1"/>
  <c r="BI25" i="1"/>
  <c r="BI23" i="1"/>
  <c r="BI22" i="1"/>
  <c r="BJ21" i="1"/>
  <c r="BI19" i="1"/>
  <c r="BI1184" i="1"/>
  <c r="BI1182" i="1"/>
  <c r="BI257" i="1"/>
  <c r="BJ253" i="1"/>
  <c r="BJ241" i="1"/>
  <c r="BJ191" i="1"/>
  <c r="BJ190" i="1"/>
  <c r="BJ181" i="1"/>
  <c r="BI98" i="1"/>
  <c r="BJ51" i="1"/>
  <c r="BI32" i="1"/>
  <c r="BI31" i="1"/>
  <c r="BI11" i="1"/>
  <c r="BJ4" i="1"/>
  <c r="BJ953" i="1"/>
  <c r="BJ323" i="1"/>
  <c r="BJ1344" i="1"/>
  <c r="BJ171" i="1"/>
  <c r="BI76" i="1"/>
  <c r="BI72" i="1"/>
  <c r="BI55" i="1"/>
  <c r="BJ43" i="1"/>
  <c r="BI946" i="1"/>
  <c r="BI930" i="1"/>
  <c r="BI922" i="1"/>
  <c r="BI920" i="1"/>
  <c r="BI919" i="1"/>
  <c r="BI918" i="1"/>
  <c r="BI917" i="1"/>
  <c r="BI916" i="1"/>
  <c r="BI915" i="1"/>
  <c r="BI914" i="1"/>
  <c r="BI913" i="1"/>
  <c r="BI912" i="1"/>
  <c r="BI310" i="1"/>
  <c r="BI301" i="1"/>
  <c r="BI297" i="1"/>
  <c r="BI295" i="1"/>
  <c r="BI293" i="1"/>
  <c r="BI292" i="1"/>
  <c r="BI291" i="1"/>
  <c r="BI289" i="1"/>
  <c r="BI288" i="1"/>
  <c r="BI287" i="1"/>
  <c r="BI285" i="1"/>
  <c r="BI279" i="1"/>
  <c r="BI277" i="1"/>
  <c r="BI275" i="1"/>
  <c r="BJ219" i="1"/>
  <c r="BI171" i="1"/>
  <c r="BI149" i="1"/>
  <c r="BI46" i="1"/>
  <c r="BI7" i="1"/>
  <c r="BI61" i="1"/>
  <c r="BI60" i="1"/>
  <c r="BI57" i="1"/>
  <c r="BI56" i="1"/>
  <c r="BI14" i="1"/>
  <c r="BJ906" i="1"/>
  <c r="BJ147" i="1"/>
  <c r="BJ76" i="1"/>
  <c r="BH21" i="1"/>
  <c r="BI1144" i="1"/>
  <c r="BI1013" i="1"/>
  <c r="BI1009" i="1"/>
  <c r="BI1007" i="1"/>
  <c r="BI1005" i="1"/>
  <c r="BI1003" i="1"/>
  <c r="BI1412" i="1"/>
  <c r="BI957" i="1"/>
  <c r="BI956" i="1"/>
  <c r="BI955" i="1"/>
  <c r="BI1350" i="1"/>
  <c r="BI954" i="1"/>
  <c r="BI90" i="1"/>
  <c r="BI85" i="1"/>
  <c r="BJ55" i="1"/>
  <c r="BJ38" i="1"/>
  <c r="BH872" i="1"/>
  <c r="BH868" i="1"/>
  <c r="BJ856" i="1"/>
  <c r="BJ855" i="1"/>
  <c r="BJ852" i="1"/>
  <c r="BJ851" i="1"/>
  <c r="BI842" i="1"/>
  <c r="BI1450" i="1"/>
  <c r="BI829" i="1"/>
  <c r="BI828" i="1"/>
  <c r="BJ1409" i="1"/>
  <c r="BI825" i="1"/>
  <c r="BI823" i="1"/>
  <c r="BI819" i="1"/>
  <c r="BI818" i="1"/>
  <c r="BJ816" i="1"/>
  <c r="BJ815" i="1"/>
  <c r="BI1387" i="1"/>
  <c r="BI635" i="1"/>
  <c r="BI634" i="1"/>
  <c r="BI633" i="1"/>
  <c r="BI632" i="1"/>
  <c r="BI631" i="1"/>
  <c r="BI630" i="1"/>
  <c r="BI629" i="1"/>
  <c r="BI628" i="1"/>
  <c r="BI627" i="1"/>
  <c r="BI626" i="1"/>
  <c r="BI625" i="1"/>
  <c r="BI624" i="1"/>
  <c r="BI623" i="1"/>
  <c r="BI331" i="1"/>
  <c r="BI328" i="1"/>
  <c r="BI327" i="1"/>
  <c r="BI326" i="1"/>
  <c r="BI325" i="1"/>
  <c r="BJ226" i="1"/>
  <c r="BI160" i="1"/>
  <c r="BI91" i="1"/>
  <c r="BH86" i="1"/>
  <c r="BI36" i="1"/>
  <c r="BI35" i="1"/>
  <c r="BI34" i="1"/>
  <c r="BH33" i="1"/>
  <c r="BI33" i="1"/>
  <c r="BI10" i="1"/>
  <c r="BJ892" i="1"/>
  <c r="BI314" i="1"/>
  <c r="BJ245" i="1"/>
  <c r="BJ183" i="1"/>
  <c r="BI107" i="1"/>
  <c r="BI48" i="1"/>
  <c r="BI47" i="1"/>
  <c r="BI15" i="1"/>
  <c r="BJ157" i="1"/>
  <c r="BJ72" i="1"/>
  <c r="BI1162" i="1"/>
  <c r="BJ1160" i="1"/>
  <c r="BI1159" i="1"/>
  <c r="BI1157" i="1"/>
  <c r="BI1155" i="1"/>
  <c r="BI1154" i="1"/>
  <c r="BI1424" i="1"/>
  <c r="BI1150" i="1"/>
  <c r="BI1148" i="1"/>
  <c r="BI1147" i="1"/>
  <c r="BI1146" i="1"/>
  <c r="BI1371" i="1"/>
  <c r="BJ946" i="1"/>
  <c r="BJ517" i="1"/>
  <c r="BI274" i="1"/>
  <c r="BI273" i="1"/>
  <c r="BI272" i="1"/>
  <c r="BI271" i="1"/>
  <c r="BJ211" i="1"/>
  <c r="BJ149" i="1"/>
  <c r="BI139" i="1"/>
  <c r="BJ85" i="1"/>
  <c r="BI82" i="1"/>
  <c r="BH81" i="1"/>
  <c r="BH80" i="1"/>
  <c r="BI80" i="1"/>
  <c r="BI79" i="1"/>
  <c r="BI78" i="1"/>
  <c r="BI77" i="1"/>
  <c r="BJ61" i="1"/>
  <c r="BJ46" i="1"/>
  <c r="BJ31" i="1"/>
  <c r="BI27" i="1"/>
  <c r="BI5" i="1"/>
  <c r="BJ1428" i="1"/>
  <c r="BI1399" i="1"/>
  <c r="BI1174" i="1"/>
  <c r="BI1173" i="1"/>
  <c r="BI1172" i="1"/>
  <c r="BI1168" i="1"/>
  <c r="BH1135" i="1"/>
  <c r="BH1130" i="1"/>
  <c r="BH1182" i="1"/>
  <c r="BH1126" i="1"/>
  <c r="BH1118" i="1"/>
  <c r="BH1114" i="1"/>
  <c r="BH1110" i="1"/>
  <c r="BH1108" i="1"/>
  <c r="BH1102" i="1"/>
  <c r="BH1100" i="1"/>
  <c r="BH1096" i="1"/>
  <c r="BH1092" i="1"/>
  <c r="BH1090" i="1"/>
  <c r="BH1086" i="1"/>
  <c r="BH1084" i="1"/>
  <c r="BH1082" i="1"/>
  <c r="BH1078" i="1"/>
  <c r="BH1072" i="1"/>
  <c r="BH1070" i="1"/>
  <c r="BH1066" i="1"/>
  <c r="BH1441" i="1"/>
  <c r="BH1059" i="1"/>
  <c r="BH1055" i="1"/>
  <c r="BH1052" i="1"/>
  <c r="BH1048" i="1"/>
  <c r="BH1041" i="1"/>
  <c r="BH1417" i="1"/>
  <c r="BH1032" i="1"/>
  <c r="BH1390" i="1"/>
  <c r="BH1027" i="1"/>
  <c r="BI901" i="1"/>
  <c r="BH900" i="1"/>
  <c r="BI900" i="1"/>
  <c r="BI899" i="1"/>
  <c r="BI1373" i="1"/>
  <c r="BI898" i="1"/>
  <c r="BI896" i="1"/>
  <c r="BI895" i="1"/>
  <c r="BI894" i="1"/>
  <c r="BI893" i="1"/>
  <c r="BH849" i="1"/>
  <c r="BJ1339" i="1"/>
  <c r="BJ619" i="1"/>
  <c r="BJ618" i="1"/>
  <c r="BJ617" i="1"/>
  <c r="BJ616" i="1"/>
  <c r="BJ615" i="1"/>
  <c r="BJ613" i="1"/>
  <c r="BJ612" i="1"/>
  <c r="BJ611" i="1"/>
  <c r="BJ610" i="1"/>
  <c r="BJ1382" i="1"/>
  <c r="BJ609" i="1"/>
  <c r="BJ608" i="1"/>
  <c r="BI606" i="1"/>
  <c r="BI389" i="1"/>
  <c r="BI387" i="1"/>
  <c r="BI386" i="1"/>
  <c r="BJ384" i="1"/>
  <c r="BI383" i="1"/>
  <c r="BJ382" i="1"/>
  <c r="BJ325" i="1"/>
  <c r="BI319" i="1"/>
  <c r="BI318" i="1"/>
  <c r="BI316" i="1"/>
  <c r="BI315" i="1"/>
  <c r="BI940" i="1"/>
  <c r="BI939" i="1"/>
  <c r="BI938" i="1"/>
  <c r="BI937" i="1"/>
  <c r="BI936" i="1"/>
  <c r="BI934" i="1"/>
  <c r="BI933" i="1"/>
  <c r="BI932" i="1"/>
  <c r="BI931" i="1"/>
  <c r="BI793" i="1"/>
  <c r="BI789" i="1"/>
  <c r="BI787" i="1"/>
  <c r="BJ784" i="1"/>
  <c r="BJ782" i="1"/>
  <c r="BI781" i="1"/>
  <c r="BI780" i="1"/>
  <c r="BI776" i="1"/>
  <c r="BI775" i="1"/>
  <c r="BJ772" i="1"/>
  <c r="BI771" i="1"/>
  <c r="BJ769" i="1"/>
  <c r="BJ768" i="1"/>
  <c r="BI674" i="1"/>
  <c r="BI670" i="1"/>
  <c r="BH669" i="1"/>
  <c r="BJ668" i="1"/>
  <c r="BJ667" i="1"/>
  <c r="BI666" i="1"/>
  <c r="BJ664" i="1"/>
  <c r="BI663" i="1"/>
  <c r="BJ661" i="1"/>
  <c r="BJ660" i="1"/>
  <c r="BI659" i="1"/>
  <c r="BI655" i="1"/>
  <c r="BJ653" i="1"/>
  <c r="BJ652" i="1"/>
  <c r="BI651" i="1"/>
  <c r="BJ649" i="1"/>
  <c r="BI648" i="1"/>
  <c r="BJ647" i="1"/>
  <c r="BI580" i="1"/>
  <c r="BI572" i="1"/>
  <c r="BH571" i="1"/>
  <c r="BI571" i="1"/>
  <c r="BH570" i="1"/>
  <c r="BH569" i="1"/>
  <c r="BI569" i="1"/>
  <c r="BH568" i="1"/>
  <c r="BI568" i="1"/>
  <c r="BI567" i="1"/>
  <c r="BI1408" i="1"/>
  <c r="BI550" i="1"/>
  <c r="BI1438" i="1"/>
  <c r="BH543" i="1"/>
  <c r="BI543" i="1"/>
  <c r="BH542" i="1"/>
  <c r="BH541" i="1"/>
  <c r="BI541" i="1"/>
  <c r="BH540" i="1"/>
  <c r="BI540" i="1"/>
  <c r="BI539" i="1"/>
  <c r="BI537" i="1"/>
  <c r="BJ536" i="1"/>
  <c r="BJ535" i="1"/>
  <c r="BI534" i="1"/>
  <c r="BJ532" i="1"/>
  <c r="BJ531" i="1"/>
  <c r="BI530" i="1"/>
  <c r="BI527" i="1"/>
  <c r="BJ525" i="1"/>
  <c r="BJ524" i="1"/>
  <c r="BI523" i="1"/>
  <c r="BJ521" i="1"/>
  <c r="BI1349" i="1"/>
  <c r="BH1008" i="1"/>
  <c r="BJ1333" i="1"/>
  <c r="BI849" i="1"/>
  <c r="BI847" i="1"/>
  <c r="BH739" i="1"/>
  <c r="BH517" i="1"/>
  <c r="BI308" i="1"/>
  <c r="BI306" i="1"/>
  <c r="BI305" i="1"/>
  <c r="BI303" i="1"/>
  <c r="BI302" i="1"/>
  <c r="BI283" i="1"/>
  <c r="BI282" i="1"/>
  <c r="BI281" i="1"/>
  <c r="BI280" i="1"/>
  <c r="BI265" i="1"/>
  <c r="BI263" i="1"/>
  <c r="BI261" i="1"/>
  <c r="BI259" i="1"/>
  <c r="BJ240" i="1"/>
  <c r="BJ238" i="1"/>
  <c r="BJ236" i="1"/>
  <c r="BI235" i="1"/>
  <c r="BJ222" i="1"/>
  <c r="BJ221" i="1"/>
  <c r="BJ209" i="1"/>
  <c r="BI208" i="1"/>
  <c r="BJ206" i="1"/>
  <c r="BJ195" i="1"/>
  <c r="BJ193" i="1"/>
  <c r="BI192" i="1"/>
  <c r="BJ178" i="1"/>
  <c r="BI176" i="1"/>
  <c r="BJ160" i="1"/>
  <c r="BI155" i="1"/>
  <c r="BI153" i="1"/>
  <c r="BI152" i="1"/>
  <c r="BI151" i="1"/>
  <c r="BI150" i="1"/>
  <c r="BI135" i="1"/>
  <c r="BJ134" i="1"/>
  <c r="BI133" i="1"/>
  <c r="BI119" i="1"/>
  <c r="BJ118" i="1"/>
  <c r="BI117" i="1"/>
  <c r="BJ116" i="1"/>
  <c r="BI103" i="1"/>
  <c r="BI102" i="1"/>
  <c r="BJ101" i="1"/>
  <c r="BJ100" i="1"/>
  <c r="BI88" i="1"/>
  <c r="BI87" i="1"/>
  <c r="BJ86" i="1"/>
  <c r="BI73" i="1"/>
  <c r="BJ60" i="1"/>
  <c r="BI44" i="1"/>
  <c r="BI8" i="1"/>
  <c r="BI84" i="1"/>
  <c r="BI71" i="1"/>
  <c r="BH69" i="1"/>
  <c r="BI69" i="1"/>
  <c r="BI68" i="1"/>
  <c r="BI67" i="1"/>
  <c r="BI65" i="1"/>
  <c r="BI64" i="1"/>
  <c r="BI63" i="1"/>
  <c r="BI62" i="1"/>
  <c r="BI42" i="1"/>
  <c r="BH41" i="1"/>
  <c r="BI41" i="1"/>
  <c r="BI40" i="1"/>
  <c r="BI39" i="1"/>
  <c r="BI12" i="1"/>
  <c r="BJ249" i="1"/>
  <c r="BJ247" i="1"/>
  <c r="BJ231" i="1"/>
  <c r="BI229" i="1"/>
  <c r="BH228" i="1"/>
  <c r="BI228" i="1"/>
  <c r="BJ227" i="1"/>
  <c r="BJ215" i="1"/>
  <c r="BJ214" i="1"/>
  <c r="BI213" i="1"/>
  <c r="BI212" i="1"/>
  <c r="BI200" i="1"/>
  <c r="BJ199" i="1"/>
  <c r="BJ189" i="1"/>
  <c r="BI187" i="1"/>
  <c r="BH186" i="1"/>
  <c r="BI186" i="1"/>
  <c r="BJ185" i="1"/>
  <c r="BI169" i="1"/>
  <c r="BI168" i="1"/>
  <c r="BI163" i="1"/>
  <c r="BI161" i="1"/>
  <c r="BI144" i="1"/>
  <c r="BJ143" i="1"/>
  <c r="BJ142" i="1"/>
  <c r="BI141" i="1"/>
  <c r="BI127" i="1"/>
  <c r="BJ126" i="1"/>
  <c r="BI125" i="1"/>
  <c r="BI111" i="1"/>
  <c r="BI110" i="1"/>
  <c r="BJ109" i="1"/>
  <c r="BJ108" i="1"/>
  <c r="BI95" i="1"/>
  <c r="BI94" i="1"/>
  <c r="BJ93" i="1"/>
  <c r="BJ92" i="1"/>
  <c r="BI50" i="1"/>
  <c r="BH49" i="1"/>
  <c r="BI49" i="1"/>
  <c r="BI28" i="1"/>
  <c r="BH17" i="1"/>
  <c r="BI16" i="1"/>
  <c r="BI1175" i="1"/>
  <c r="BJ1162" i="1"/>
  <c r="BH1375" i="1"/>
  <c r="BJ1010" i="1"/>
  <c r="BH956" i="1"/>
  <c r="BH915" i="1"/>
  <c r="BJ901" i="1"/>
  <c r="BH895" i="1"/>
  <c r="BH864" i="1"/>
  <c r="BH857" i="1"/>
  <c r="BH853" i="1"/>
  <c r="BH726" i="1"/>
  <c r="BJ1429" i="1"/>
  <c r="BH1392" i="1"/>
  <c r="BJ1167" i="1"/>
  <c r="BJ1166" i="1"/>
  <c r="BI1165" i="1"/>
  <c r="BI1423" i="1"/>
  <c r="BI1142" i="1"/>
  <c r="BH1140" i="1"/>
  <c r="BI951" i="1"/>
  <c r="BH950" i="1"/>
  <c r="BI950" i="1"/>
  <c r="BI949" i="1"/>
  <c r="BI948" i="1"/>
  <c r="BI947" i="1"/>
  <c r="BI1447" i="1"/>
  <c r="BH929" i="1"/>
  <c r="BI929" i="1"/>
  <c r="BI1439" i="1"/>
  <c r="BI928" i="1"/>
  <c r="BI927" i="1"/>
  <c r="BJ916" i="1"/>
  <c r="BI910" i="1"/>
  <c r="BH909" i="1"/>
  <c r="BI909" i="1"/>
  <c r="BI908" i="1"/>
  <c r="BI907" i="1"/>
  <c r="BI890" i="1"/>
  <c r="BI889" i="1"/>
  <c r="BI888" i="1"/>
  <c r="BH869" i="1"/>
  <c r="BI868" i="1"/>
  <c r="BI865" i="1"/>
  <c r="BH846" i="1"/>
  <c r="BJ845" i="1"/>
  <c r="BH844" i="1"/>
  <c r="BI843" i="1"/>
  <c r="BI811" i="1"/>
  <c r="BI809" i="1"/>
  <c r="BJ807" i="1"/>
  <c r="BJ806" i="1"/>
  <c r="BI805" i="1"/>
  <c r="BI766" i="1"/>
  <c r="BJ764" i="1"/>
  <c r="BI763" i="1"/>
  <c r="BJ760" i="1"/>
  <c r="BI1351" i="1"/>
  <c r="BH617" i="1"/>
  <c r="BI89" i="1"/>
  <c r="BJ89" i="1"/>
  <c r="BI1427" i="1"/>
  <c r="BJ1392" i="1"/>
  <c r="BI1179" i="1"/>
  <c r="BJ1164" i="1"/>
  <c r="BI1163" i="1"/>
  <c r="BH1145" i="1"/>
  <c r="BI1025" i="1"/>
  <c r="BH1024" i="1"/>
  <c r="BI1021" i="1"/>
  <c r="BI1019" i="1"/>
  <c r="BI1018" i="1"/>
  <c r="BI1016" i="1"/>
  <c r="BI945" i="1"/>
  <c r="BI944" i="1"/>
  <c r="BI1440" i="1"/>
  <c r="BI943" i="1"/>
  <c r="BI942" i="1"/>
  <c r="BI925" i="1"/>
  <c r="BI924" i="1"/>
  <c r="BI923" i="1"/>
  <c r="BI904" i="1"/>
  <c r="BI903" i="1"/>
  <c r="BI902" i="1"/>
  <c r="BH887" i="1"/>
  <c r="BI887" i="1"/>
  <c r="BI886" i="1"/>
  <c r="BI885" i="1"/>
  <c r="BH850" i="1"/>
  <c r="BI839" i="1"/>
  <c r="BI837" i="1"/>
  <c r="BJ835" i="1"/>
  <c r="BJ834" i="1"/>
  <c r="BI833" i="1"/>
  <c r="BI800" i="1"/>
  <c r="BI799" i="1"/>
  <c r="BJ796" i="1"/>
  <c r="BI795" i="1"/>
  <c r="BI685" i="1"/>
  <c r="BH684" i="1"/>
  <c r="BJ683" i="1"/>
  <c r="BI682" i="1"/>
  <c r="BJ680" i="1"/>
  <c r="BJ679" i="1"/>
  <c r="BI678" i="1"/>
  <c r="BJ676" i="1"/>
  <c r="BJ675" i="1"/>
  <c r="BI622" i="1"/>
  <c r="BI621" i="1"/>
  <c r="BJ1340" i="1"/>
  <c r="BI1363" i="1"/>
  <c r="BJ1363" i="1"/>
  <c r="BH711" i="1"/>
  <c r="BH654" i="1"/>
  <c r="BH526" i="1"/>
  <c r="BH416" i="1"/>
  <c r="BH410" i="1"/>
  <c r="BH330" i="1"/>
  <c r="BH212" i="1"/>
  <c r="BH161" i="1"/>
  <c r="BJ155" i="1"/>
  <c r="BH151" i="1"/>
  <c r="BH150" i="1"/>
  <c r="BJ144" i="1"/>
  <c r="BH140" i="1"/>
  <c r="BH132" i="1"/>
  <c r="BH124" i="1"/>
  <c r="BH109" i="1"/>
  <c r="BH101" i="1"/>
  <c r="BH93" i="1"/>
  <c r="BH87" i="1"/>
  <c r="BJ81" i="1"/>
  <c r="BJ71" i="1"/>
  <c r="BH64" i="1"/>
  <c r="BJ42" i="1"/>
  <c r="BJ35" i="1"/>
  <c r="BJ20" i="1"/>
  <c r="BI20" i="1"/>
  <c r="BI756" i="1"/>
  <c r="BH755" i="1"/>
  <c r="BJ754" i="1"/>
  <c r="BJ753" i="1"/>
  <c r="BI752" i="1"/>
  <c r="BJ750" i="1"/>
  <c r="BJ749" i="1"/>
  <c r="BI748" i="1"/>
  <c r="BJ746" i="1"/>
  <c r="BJ745" i="1"/>
  <c r="BI697" i="1"/>
  <c r="BH696" i="1"/>
  <c r="BJ695" i="1"/>
  <c r="BJ694" i="1"/>
  <c r="BJ692" i="1"/>
  <c r="BJ691" i="1"/>
  <c r="BI690" i="1"/>
  <c r="BJ689" i="1"/>
  <c r="BJ688" i="1"/>
  <c r="BH645" i="1"/>
  <c r="BJ644" i="1"/>
  <c r="BJ643" i="1"/>
  <c r="BI642" i="1"/>
  <c r="BJ640" i="1"/>
  <c r="BJ639" i="1"/>
  <c r="BI638" i="1"/>
  <c r="BJ636" i="1"/>
  <c r="BI615" i="1"/>
  <c r="BI599" i="1"/>
  <c r="BH597" i="1"/>
  <c r="BI597" i="1"/>
  <c r="BH1337" i="1"/>
  <c r="BH596" i="1"/>
  <c r="BI596" i="1"/>
  <c r="BI595" i="1"/>
  <c r="BI594" i="1"/>
  <c r="BI592" i="1"/>
  <c r="BI591" i="1"/>
  <c r="BI590" i="1"/>
  <c r="BI588" i="1"/>
  <c r="BI587" i="1"/>
  <c r="BI586" i="1"/>
  <c r="BI584" i="1"/>
  <c r="BI583" i="1"/>
  <c r="BI581" i="1"/>
  <c r="BI514" i="1"/>
  <c r="BH1365" i="1"/>
  <c r="BI513" i="1"/>
  <c r="BI512" i="1"/>
  <c r="BI511" i="1"/>
  <c r="BI507" i="1"/>
  <c r="BI506" i="1"/>
  <c r="BI505" i="1"/>
  <c r="BI504" i="1"/>
  <c r="BI500" i="1"/>
  <c r="BI499" i="1"/>
  <c r="BI498" i="1"/>
  <c r="BI497" i="1"/>
  <c r="BI398" i="1"/>
  <c r="BI396" i="1"/>
  <c r="BI395" i="1"/>
  <c r="BJ394" i="1"/>
  <c r="BI379" i="1"/>
  <c r="BJ378" i="1"/>
  <c r="BI376" i="1"/>
  <c r="BI312" i="1"/>
  <c r="BI311" i="1"/>
  <c r="BI299" i="1"/>
  <c r="BI298" i="1"/>
  <c r="BI286" i="1"/>
  <c r="BI278" i="1"/>
  <c r="BI270" i="1"/>
  <c r="BJ255" i="1"/>
  <c r="BI254" i="1"/>
  <c r="BJ243" i="1"/>
  <c r="BI242" i="1"/>
  <c r="BH218" i="1"/>
  <c r="BI218" i="1"/>
  <c r="BI197" i="1"/>
  <c r="BH172" i="1"/>
  <c r="BI172" i="1"/>
  <c r="BJ168" i="1"/>
  <c r="BI159" i="1"/>
  <c r="BI158" i="1"/>
  <c r="BJ152" i="1"/>
  <c r="BI148" i="1"/>
  <c r="BJ138" i="1"/>
  <c r="BJ130" i="1"/>
  <c r="BJ122" i="1"/>
  <c r="BJ88" i="1"/>
  <c r="BJ84" i="1"/>
  <c r="BJ77" i="1"/>
  <c r="BH75" i="1"/>
  <c r="BI75" i="1"/>
  <c r="BH74" i="1"/>
  <c r="BI74" i="1"/>
  <c r="BJ67" i="1"/>
  <c r="BJ47" i="1"/>
  <c r="BH45" i="1"/>
  <c r="BI45" i="1"/>
  <c r="BH25" i="1"/>
  <c r="BJ25" i="1"/>
  <c r="BJ24" i="1"/>
  <c r="BI24" i="1"/>
  <c r="BI21" i="1"/>
  <c r="BI565" i="1"/>
  <c r="BI564" i="1"/>
  <c r="BI562" i="1"/>
  <c r="BI561" i="1"/>
  <c r="BI560" i="1"/>
  <c r="BI558" i="1"/>
  <c r="BI557" i="1"/>
  <c r="BI556" i="1"/>
  <c r="BI554" i="1"/>
  <c r="BI553" i="1"/>
  <c r="BI551" i="1"/>
  <c r="BH487" i="1"/>
  <c r="BI486" i="1"/>
  <c r="BI485" i="1"/>
  <c r="BI484" i="1"/>
  <c r="BI483" i="1"/>
  <c r="BI481" i="1"/>
  <c r="BI480" i="1"/>
  <c r="BI479" i="1"/>
  <c r="BI478" i="1"/>
  <c r="BI477" i="1"/>
  <c r="BI476" i="1"/>
  <c r="BI392" i="1"/>
  <c r="BI390" i="1"/>
  <c r="BI1461" i="1"/>
  <c r="BJ1346" i="1"/>
  <c r="BH361" i="1"/>
  <c r="BH354" i="1"/>
  <c r="BI353" i="1"/>
  <c r="BI345" i="1"/>
  <c r="BI344" i="1"/>
  <c r="BI338" i="1"/>
  <c r="BI337" i="1"/>
  <c r="BH322" i="1"/>
  <c r="BI322" i="1"/>
  <c r="BI320" i="1"/>
  <c r="BI1405" i="1"/>
  <c r="BI296" i="1"/>
  <c r="BI284" i="1"/>
  <c r="BI276" i="1"/>
  <c r="BI267" i="1"/>
  <c r="BJ251" i="1"/>
  <c r="BI250" i="1"/>
  <c r="BI223" i="1"/>
  <c r="BI201" i="1"/>
  <c r="BI180" i="1"/>
  <c r="BH179" i="1"/>
  <c r="BH156" i="1"/>
  <c r="BI156" i="1"/>
  <c r="BH145" i="1"/>
  <c r="BI145" i="1"/>
  <c r="BH136" i="1"/>
  <c r="BH128" i="1"/>
  <c r="BH120" i="1"/>
  <c r="BH113" i="1"/>
  <c r="BJ113" i="1"/>
  <c r="BJ112" i="1"/>
  <c r="BH105" i="1"/>
  <c r="BJ105" i="1"/>
  <c r="BJ104" i="1"/>
  <c r="BH97" i="1"/>
  <c r="BJ97" i="1"/>
  <c r="BJ96" i="1"/>
  <c r="BH82" i="1"/>
  <c r="BH59" i="1"/>
  <c r="BI59" i="1"/>
  <c r="BH58" i="1"/>
  <c r="BI58" i="1"/>
  <c r="BH29" i="1"/>
  <c r="BI29" i="1"/>
  <c r="BJ65" i="1"/>
  <c r="BJ56" i="1"/>
  <c r="BH53" i="1"/>
  <c r="BI53" i="1"/>
  <c r="BJ50" i="1"/>
  <c r="BJ39" i="1"/>
  <c r="BH37" i="1"/>
  <c r="BI37" i="1"/>
  <c r="BJ34" i="1"/>
  <c r="BH6" i="1"/>
  <c r="BJ17" i="1"/>
  <c r="BH13" i="1"/>
  <c r="BJ13" i="1"/>
  <c r="BH9" i="1"/>
  <c r="BJ9" i="1"/>
  <c r="BH5" i="1"/>
  <c r="BJ5" i="1"/>
  <c r="BH1187" i="1"/>
  <c r="BH1186" i="1"/>
  <c r="BH1180" i="1"/>
  <c r="BI1429" i="1"/>
  <c r="BH1137" i="1"/>
  <c r="BH1134" i="1"/>
  <c r="BH1364" i="1"/>
  <c r="BH1132" i="1"/>
  <c r="BH1131" i="1"/>
  <c r="BH1129" i="1"/>
  <c r="BH1128" i="1"/>
  <c r="BH1125" i="1"/>
  <c r="BH1124" i="1"/>
  <c r="BH1122" i="1"/>
  <c r="BH1121" i="1"/>
  <c r="BH1120" i="1"/>
  <c r="BH1119" i="1"/>
  <c r="BH1117" i="1"/>
  <c r="BH1116" i="1"/>
  <c r="BH1369" i="1"/>
  <c r="BH1362" i="1"/>
  <c r="BH1112" i="1"/>
  <c r="BH1109" i="1"/>
  <c r="BH1107" i="1"/>
  <c r="BH1106" i="1"/>
  <c r="BH1104" i="1"/>
  <c r="BH1103" i="1"/>
  <c r="BH1397" i="1"/>
  <c r="BH1101" i="1"/>
  <c r="BH1099" i="1"/>
  <c r="BH1098" i="1"/>
  <c r="BH1095" i="1"/>
  <c r="BH1094" i="1"/>
  <c r="BH1421" i="1"/>
  <c r="BH1089" i="1"/>
  <c r="BH1088" i="1"/>
  <c r="BH1085" i="1"/>
  <c r="BH1391" i="1"/>
  <c r="BH1083" i="1"/>
  <c r="BH1081" i="1"/>
  <c r="BH1080" i="1"/>
  <c r="BH1077" i="1"/>
  <c r="BH1076" i="1"/>
  <c r="BH1074" i="1"/>
  <c r="BH1443" i="1"/>
  <c r="BH1419" i="1"/>
  <c r="BH1069" i="1"/>
  <c r="BH1068" i="1"/>
  <c r="BH1065" i="1"/>
  <c r="BH1442" i="1"/>
  <c r="BH1063" i="1"/>
  <c r="BH1061" i="1"/>
  <c r="BH1060" i="1"/>
  <c r="BH1058" i="1"/>
  <c r="BH1057" i="1"/>
  <c r="BH1054" i="1"/>
  <c r="BH1053" i="1"/>
  <c r="BH1051" i="1"/>
  <c r="BH1050" i="1"/>
  <c r="BH1047" i="1"/>
  <c r="BH1046" i="1"/>
  <c r="BH1044" i="1"/>
  <c r="BH1043" i="1"/>
  <c r="BH1040" i="1"/>
  <c r="BH1039" i="1"/>
  <c r="BH1037" i="1"/>
  <c r="BH1036" i="1"/>
  <c r="BH1034" i="1"/>
  <c r="BH1416" i="1"/>
  <c r="BH1031" i="1"/>
  <c r="BH1030" i="1"/>
  <c r="BH1028" i="1"/>
  <c r="BH1414" i="1"/>
  <c r="BI1415" i="1"/>
  <c r="BH1026" i="1"/>
  <c r="BI1026" i="1"/>
  <c r="BH1381" i="1"/>
  <c r="BH1389" i="1"/>
  <c r="BJ1389" i="1"/>
  <c r="BJ1375" i="1"/>
  <c r="BI1413" i="1"/>
  <c r="BH1012" i="1"/>
  <c r="BH1004" i="1"/>
  <c r="BH1001" i="1"/>
  <c r="BJ1001" i="1"/>
  <c r="BI997" i="1"/>
  <c r="BI996" i="1"/>
  <c r="BI992" i="1"/>
  <c r="BI991" i="1"/>
  <c r="BI990" i="1"/>
  <c r="BH986" i="1"/>
  <c r="BI986" i="1"/>
  <c r="BI985" i="1"/>
  <c r="BI984" i="1"/>
  <c r="BI983" i="1"/>
  <c r="BH980" i="1"/>
  <c r="BI980" i="1"/>
  <c r="BI979" i="1"/>
  <c r="BI978" i="1"/>
  <c r="BI977" i="1"/>
  <c r="BH972" i="1"/>
  <c r="BI972" i="1"/>
  <c r="BI971" i="1"/>
  <c r="BI970" i="1"/>
  <c r="BI969" i="1"/>
  <c r="BH965" i="1"/>
  <c r="BI965" i="1"/>
  <c r="BI964" i="1"/>
  <c r="BI963" i="1"/>
  <c r="BI958" i="1"/>
  <c r="BJ954" i="1"/>
  <c r="BI952" i="1"/>
  <c r="BJ947" i="1"/>
  <c r="BH941" i="1"/>
  <c r="BI941" i="1"/>
  <c r="BI935" i="1"/>
  <c r="BH926" i="1"/>
  <c r="BI926" i="1"/>
  <c r="BI921" i="1"/>
  <c r="BJ918" i="1"/>
  <c r="BJ912" i="1"/>
  <c r="BH911" i="1"/>
  <c r="BI911" i="1"/>
  <c r="BH905" i="1"/>
  <c r="BI905" i="1"/>
  <c r="BJ902" i="1"/>
  <c r="BJ898" i="1"/>
  <c r="BH897" i="1"/>
  <c r="BI897" i="1"/>
  <c r="BH891" i="1"/>
  <c r="BI891" i="1"/>
  <c r="BJ889" i="1"/>
  <c r="BJ885" i="1"/>
  <c r="BH884" i="1"/>
  <c r="BI884" i="1"/>
  <c r="BH876" i="1"/>
  <c r="BH873" i="1"/>
  <c r="BI872" i="1"/>
  <c r="BI869" i="1"/>
  <c r="BJ867" i="1"/>
  <c r="BJ866" i="1"/>
  <c r="BH854" i="1"/>
  <c r="BI853" i="1"/>
  <c r="BI850" i="1"/>
  <c r="BJ848" i="1"/>
  <c r="BJ843" i="1"/>
  <c r="BJ840" i="1"/>
  <c r="BH832" i="1"/>
  <c r="BH831" i="1"/>
  <c r="BJ831" i="1"/>
  <c r="BJ830" i="1"/>
  <c r="BH822" i="1"/>
  <c r="BJ821" i="1"/>
  <c r="BJ820" i="1"/>
  <c r="BH813" i="1"/>
  <c r="BJ812" i="1"/>
  <c r="BH803" i="1"/>
  <c r="BH802" i="1"/>
  <c r="BJ802" i="1"/>
  <c r="BJ801" i="1"/>
  <c r="BH792" i="1"/>
  <c r="BJ791" i="1"/>
  <c r="BJ790" i="1"/>
  <c r="BH779" i="1"/>
  <c r="BH778" i="1"/>
  <c r="BJ778" i="1"/>
  <c r="BJ777" i="1"/>
  <c r="BJ757" i="1"/>
  <c r="BH743" i="1"/>
  <c r="BJ742" i="1"/>
  <c r="BJ741" i="1"/>
  <c r="BH729" i="1"/>
  <c r="BJ728" i="1"/>
  <c r="BJ1388" i="1"/>
  <c r="BH715" i="1"/>
  <c r="BJ714" i="1"/>
  <c r="BJ713" i="1"/>
  <c r="BH699" i="1"/>
  <c r="BJ698" i="1"/>
  <c r="BH687" i="1"/>
  <c r="BJ1448" i="1"/>
  <c r="BJ686" i="1"/>
  <c r="BH673" i="1"/>
  <c r="BJ672" i="1"/>
  <c r="BJ671" i="1"/>
  <c r="BH658" i="1"/>
  <c r="BJ657" i="1"/>
  <c r="BJ656" i="1"/>
  <c r="BH646" i="1"/>
  <c r="BJ1352" i="1"/>
  <c r="BJ632" i="1"/>
  <c r="BJ628" i="1"/>
  <c r="BJ624" i="1"/>
  <c r="BJ620" i="1"/>
  <c r="BI616" i="1"/>
  <c r="BJ614" i="1"/>
  <c r="BH613" i="1"/>
  <c r="BI1382" i="1"/>
  <c r="BI603" i="1"/>
  <c r="BI602" i="1"/>
  <c r="BI601" i="1"/>
  <c r="BI1338" i="1"/>
  <c r="BH579" i="1"/>
  <c r="BI579" i="1"/>
  <c r="BH578" i="1"/>
  <c r="BH577" i="1"/>
  <c r="BI577" i="1"/>
  <c r="BI576" i="1"/>
  <c r="BI575" i="1"/>
  <c r="BI573" i="1"/>
  <c r="BH549" i="1"/>
  <c r="BI549" i="1"/>
  <c r="BH548" i="1"/>
  <c r="BH547" i="1"/>
  <c r="BI547" i="1"/>
  <c r="BI546" i="1"/>
  <c r="BI544" i="1"/>
  <c r="BH529" i="1"/>
  <c r="BJ528" i="1"/>
  <c r="BH516" i="1"/>
  <c r="BI516" i="1"/>
  <c r="BH494" i="1"/>
  <c r="BI493" i="1"/>
  <c r="BI492" i="1"/>
  <c r="BI491" i="1"/>
  <c r="BI490" i="1"/>
  <c r="BI489" i="1"/>
  <c r="BI474" i="1"/>
  <c r="BI1343" i="1"/>
  <c r="BI473" i="1"/>
  <c r="BH429" i="1"/>
  <c r="BJ428" i="1"/>
  <c r="BH427" i="1"/>
  <c r="BJ426" i="1"/>
  <c r="BH1407" i="1"/>
  <c r="BJ425" i="1"/>
  <c r="BJ423" i="1"/>
  <c r="BJ421" i="1"/>
  <c r="BJ419" i="1"/>
  <c r="BJ402" i="1"/>
  <c r="BJ401" i="1"/>
  <c r="BH400" i="1"/>
  <c r="BJ399" i="1"/>
  <c r="BJ380" i="1"/>
  <c r="BH373" i="1"/>
  <c r="BI372" i="1"/>
  <c r="BI371" i="1"/>
  <c r="BI370" i="1"/>
  <c r="BH368" i="1"/>
  <c r="BI367" i="1"/>
  <c r="BI1396" i="1"/>
  <c r="BH1175" i="1"/>
  <c r="BI1428" i="1"/>
  <c r="BJ1173" i="1"/>
  <c r="BH1347" i="1"/>
  <c r="BI1160" i="1"/>
  <c r="BH1158" i="1"/>
  <c r="BH1423" i="1"/>
  <c r="BI1149" i="1"/>
  <c r="BH1422" i="1"/>
  <c r="BH1142" i="1"/>
  <c r="BH1141" i="1"/>
  <c r="BJ415" i="1"/>
  <c r="BJ414" i="1"/>
  <c r="BJ413" i="1"/>
  <c r="BI360" i="1"/>
  <c r="BI359" i="1"/>
  <c r="BI1460" i="1"/>
  <c r="BI330" i="1"/>
  <c r="BI329" i="1"/>
  <c r="BH1400" i="1"/>
  <c r="BH1178" i="1"/>
  <c r="BJ1399" i="1"/>
  <c r="BI1166" i="1"/>
  <c r="BJ1163" i="1"/>
  <c r="BH1425" i="1"/>
  <c r="BI1156" i="1"/>
  <c r="BH1149" i="1"/>
  <c r="BI1143" i="1"/>
  <c r="BH1139" i="1"/>
  <c r="BH1133" i="1"/>
  <c r="BH1127" i="1"/>
  <c r="BH1123" i="1"/>
  <c r="BH1358" i="1"/>
  <c r="BH1115" i="1"/>
  <c r="BH1113" i="1"/>
  <c r="BH1111" i="1"/>
  <c r="BH1105" i="1"/>
  <c r="BH1097" i="1"/>
  <c r="BH1093" i="1"/>
  <c r="BH1091" i="1"/>
  <c r="BH1087" i="1"/>
  <c r="BH1420" i="1"/>
  <c r="BH1079" i="1"/>
  <c r="BH1075" i="1"/>
  <c r="BH1073" i="1"/>
  <c r="BH1071" i="1"/>
  <c r="BH1067" i="1"/>
  <c r="BH1064" i="1"/>
  <c r="BH1062" i="1"/>
  <c r="BH1418" i="1"/>
  <c r="BH1056" i="1"/>
  <c r="BH1049" i="1"/>
  <c r="BH1045" i="1"/>
  <c r="BH1042" i="1"/>
  <c r="BH1038" i="1"/>
  <c r="BH1035" i="1"/>
  <c r="BH1033" i="1"/>
  <c r="BH1029" i="1"/>
  <c r="BJ1022" i="1"/>
  <c r="BH1020" i="1"/>
  <c r="BH1010" i="1"/>
  <c r="BH1005" i="1"/>
  <c r="BJ957" i="1"/>
  <c r="BJ945" i="1"/>
  <c r="BH933" i="1"/>
  <c r="BH919" i="1"/>
  <c r="BH913" i="1"/>
  <c r="BJ910" i="1"/>
  <c r="BJ904" i="1"/>
  <c r="BH903" i="1"/>
  <c r="BH1373" i="1"/>
  <c r="BJ896" i="1"/>
  <c r="BH890" i="1"/>
  <c r="BH886" i="1"/>
  <c r="BJ883" i="1"/>
  <c r="BI880" i="1"/>
  <c r="BH865" i="1"/>
  <c r="BI864" i="1"/>
  <c r="BI862" i="1"/>
  <c r="BH861" i="1"/>
  <c r="BI861" i="1"/>
  <c r="BI858" i="1"/>
  <c r="BH847" i="1"/>
  <c r="BI846" i="1"/>
  <c r="BH836" i="1"/>
  <c r="BH826" i="1"/>
  <c r="BH817" i="1"/>
  <c r="BH816" i="1"/>
  <c r="BH808" i="1"/>
  <c r="BH797" i="1"/>
  <c r="BH785" i="1"/>
  <c r="BH762" i="1"/>
  <c r="BH761" i="1"/>
  <c r="BH751" i="1"/>
  <c r="BH736" i="1"/>
  <c r="BH707" i="1"/>
  <c r="BH693" i="1"/>
  <c r="BH681" i="1"/>
  <c r="BH665" i="1"/>
  <c r="BH650" i="1"/>
  <c r="BH641" i="1"/>
  <c r="BJ634" i="1"/>
  <c r="BJ630" i="1"/>
  <c r="BJ626" i="1"/>
  <c r="BI619" i="1"/>
  <c r="BI613" i="1"/>
  <c r="BH608" i="1"/>
  <c r="BH594" i="1"/>
  <c r="BH593" i="1"/>
  <c r="BH592" i="1"/>
  <c r="BH564" i="1"/>
  <c r="BH563" i="1"/>
  <c r="BH562" i="1"/>
  <c r="BH522" i="1"/>
  <c r="BH520" i="1"/>
  <c r="BH508" i="1"/>
  <c r="BH377" i="1"/>
  <c r="BH1353" i="1"/>
  <c r="BI352" i="1"/>
  <c r="BI351" i="1"/>
  <c r="BJ331" i="1"/>
  <c r="BH1183" i="1"/>
  <c r="BI1183" i="1"/>
  <c r="BJ1181" i="1"/>
  <c r="BJ1179" i="1"/>
  <c r="BH1177" i="1"/>
  <c r="BI1177" i="1"/>
  <c r="BJ1176" i="1"/>
  <c r="BJ1430" i="1"/>
  <c r="BJ1168" i="1"/>
  <c r="BJ1165" i="1"/>
  <c r="BH1161" i="1"/>
  <c r="BH1156" i="1"/>
  <c r="BH1153" i="1"/>
  <c r="BI1152" i="1"/>
  <c r="BI1145" i="1"/>
  <c r="BI1151" i="1"/>
  <c r="BH1143" i="1"/>
  <c r="BH1366" i="1"/>
  <c r="BH1136" i="1"/>
  <c r="BH1022" i="1"/>
  <c r="BH1018" i="1"/>
  <c r="BH1017" i="1"/>
  <c r="BH1015" i="1"/>
  <c r="BH1014" i="1"/>
  <c r="BH1006" i="1"/>
  <c r="BJ1006" i="1"/>
  <c r="BJ1004" i="1"/>
  <c r="BH1002" i="1"/>
  <c r="BH1000" i="1"/>
  <c r="BH999" i="1"/>
  <c r="BH1447" i="1"/>
  <c r="BH937" i="1"/>
  <c r="BH923" i="1"/>
  <c r="BH917" i="1"/>
  <c r="BJ914" i="1"/>
  <c r="BJ908" i="1"/>
  <c r="BH907" i="1"/>
  <c r="BJ899" i="1"/>
  <c r="BJ894" i="1"/>
  <c r="BH893" i="1"/>
  <c r="BH888" i="1"/>
  <c r="BH880" i="1"/>
  <c r="BI879" i="1"/>
  <c r="BI876" i="1"/>
  <c r="BI875" i="1"/>
  <c r="BI873" i="1"/>
  <c r="BH862" i="1"/>
  <c r="BH858" i="1"/>
  <c r="BI857" i="1"/>
  <c r="BI854" i="1"/>
  <c r="BI844" i="1"/>
  <c r="BH770" i="1"/>
  <c r="BH1449" i="1"/>
  <c r="BH747" i="1"/>
  <c r="BH719" i="1"/>
  <c r="BH703" i="1"/>
  <c r="BH677" i="1"/>
  <c r="BH662" i="1"/>
  <c r="BH1379" i="1"/>
  <c r="BH637" i="1"/>
  <c r="BH1339" i="1"/>
  <c r="BI611" i="1"/>
  <c r="BJ595" i="1"/>
  <c r="BH586" i="1"/>
  <c r="BH585" i="1"/>
  <c r="BH584" i="1"/>
  <c r="BH556" i="1"/>
  <c r="BH555" i="1"/>
  <c r="BH554" i="1"/>
  <c r="BH553" i="1"/>
  <c r="BH533" i="1"/>
  <c r="BH501" i="1"/>
  <c r="BH444" i="1"/>
  <c r="BH443" i="1"/>
  <c r="BH346" i="1"/>
  <c r="BH339" i="1"/>
  <c r="BH1334" i="1"/>
  <c r="BI333" i="1"/>
  <c r="BI332" i="1"/>
  <c r="BJ326" i="1"/>
  <c r="BI324" i="1"/>
  <c r="BI313" i="1"/>
  <c r="BI307" i="1"/>
  <c r="BI300" i="1"/>
  <c r="BI294" i="1"/>
  <c r="BJ280" i="1"/>
  <c r="BJ276" i="1"/>
  <c r="BJ272" i="1"/>
  <c r="BJ264" i="1"/>
  <c r="BH256" i="1"/>
  <c r="BH248" i="1"/>
  <c r="BH233" i="1"/>
  <c r="BJ229" i="1"/>
  <c r="BI227" i="1"/>
  <c r="BJ223" i="1"/>
  <c r="BH222" i="1"/>
  <c r="BI222" i="1"/>
  <c r="BJ218" i="1"/>
  <c r="BI217" i="1"/>
  <c r="BH216" i="1"/>
  <c r="BI216" i="1"/>
  <c r="BJ213" i="1"/>
  <c r="BI211" i="1"/>
  <c r="BI206" i="1"/>
  <c r="BJ201" i="1"/>
  <c r="BJ197" i="1"/>
  <c r="BI191" i="1"/>
  <c r="BJ187" i="1"/>
  <c r="BI185" i="1"/>
  <c r="BH184" i="1"/>
  <c r="BJ180" i="1"/>
  <c r="BI178" i="1"/>
  <c r="BH177" i="1"/>
  <c r="BI177" i="1"/>
  <c r="BH170" i="1"/>
  <c r="BI170" i="1"/>
  <c r="BJ163" i="1"/>
  <c r="BI246" i="1"/>
  <c r="BI239" i="1"/>
  <c r="BI232" i="1"/>
  <c r="BH226" i="1"/>
  <c r="BI226" i="1"/>
  <c r="BI221" i="1"/>
  <c r="BH220" i="1"/>
  <c r="BI220" i="1"/>
  <c r="BI215" i="1"/>
  <c r="BH210" i="1"/>
  <c r="BI210" i="1"/>
  <c r="BI205" i="1"/>
  <c r="BI199" i="1"/>
  <c r="BI195" i="1"/>
  <c r="BH194" i="1"/>
  <c r="BI194" i="1"/>
  <c r="BH190" i="1"/>
  <c r="BI190" i="1"/>
  <c r="BI183" i="1"/>
  <c r="BH182" i="1"/>
  <c r="BI182" i="1"/>
  <c r="BH176" i="1"/>
  <c r="BH175" i="1"/>
  <c r="BJ175" i="1"/>
  <c r="BI321" i="1"/>
  <c r="BJ319" i="1"/>
  <c r="BI317" i="1"/>
  <c r="BI309" i="1"/>
  <c r="BI304" i="1"/>
  <c r="BI290" i="1"/>
  <c r="BJ286" i="1"/>
  <c r="BJ278" i="1"/>
  <c r="BJ274" i="1"/>
  <c r="BJ270" i="1"/>
  <c r="BJ268" i="1"/>
  <c r="BJ260" i="1"/>
  <c r="BH252" i="1"/>
  <c r="BH244" i="1"/>
  <c r="BH237" i="1"/>
  <c r="BH230" i="1"/>
  <c r="BI225" i="1"/>
  <c r="BH224" i="1"/>
  <c r="BI224" i="1"/>
  <c r="BI219" i="1"/>
  <c r="BH214" i="1"/>
  <c r="BI214" i="1"/>
  <c r="BI209" i="1"/>
  <c r="BI203" i="1"/>
  <c r="BH202" i="1"/>
  <c r="BI202" i="1"/>
  <c r="BH198" i="1"/>
  <c r="BI198" i="1"/>
  <c r="BI193" i="1"/>
  <c r="BI189" i="1"/>
  <c r="BH188" i="1"/>
  <c r="BI181" i="1"/>
  <c r="BI174" i="1"/>
  <c r="BH173" i="1"/>
  <c r="BI173" i="1"/>
  <c r="BH167" i="1"/>
  <c r="BI167" i="1"/>
  <c r="BH166" i="1"/>
  <c r="BI166" i="1"/>
  <c r="BI165" i="1"/>
  <c r="BI164" i="1"/>
  <c r="BH266" i="1"/>
  <c r="BH258" i="1"/>
  <c r="BH207" i="1"/>
  <c r="BJ204" i="1"/>
  <c r="BH1426" i="1"/>
  <c r="BJ1183" i="1"/>
  <c r="BJ1161" i="1"/>
  <c r="BI1161" i="1"/>
  <c r="BH1138" i="1"/>
  <c r="BH1185" i="1"/>
  <c r="BJ1177" i="1"/>
  <c r="BJ1400" i="1"/>
  <c r="BI1400" i="1"/>
  <c r="BJ797" i="1"/>
  <c r="BI797" i="1"/>
  <c r="BJ785" i="1"/>
  <c r="BI785" i="1"/>
  <c r="BJ385" i="1"/>
  <c r="BI385" i="1"/>
  <c r="BI377" i="1"/>
  <c r="BJ316" i="1"/>
  <c r="BJ1405" i="1"/>
  <c r="BJ303" i="1"/>
  <c r="BJ192" i="1"/>
  <c r="BI184" i="1"/>
  <c r="BJ184" i="1"/>
  <c r="BH1184" i="1"/>
  <c r="BI1181" i="1"/>
  <c r="BI1180" i="1"/>
  <c r="BH1176" i="1"/>
  <c r="BH1399" i="1"/>
  <c r="BI1430" i="1"/>
  <c r="BI1347" i="1"/>
  <c r="BH1167" i="1"/>
  <c r="BH1165" i="1"/>
  <c r="BI1164" i="1"/>
  <c r="BI1425" i="1"/>
  <c r="BH1160" i="1"/>
  <c r="BI1158" i="1"/>
  <c r="BH1157" i="1"/>
  <c r="BH1154" i="1"/>
  <c r="BI1153" i="1"/>
  <c r="BH1152" i="1"/>
  <c r="BH1150" i="1"/>
  <c r="BI1422" i="1"/>
  <c r="BH1147" i="1"/>
  <c r="BH1371" i="1"/>
  <c r="BH1151" i="1"/>
  <c r="BH1415" i="1"/>
  <c r="BJ1024" i="1"/>
  <c r="BH1023" i="1"/>
  <c r="BJ1017" i="1"/>
  <c r="BH1016" i="1"/>
  <c r="BI1015" i="1"/>
  <c r="BJ1012" i="1"/>
  <c r="BH1011" i="1"/>
  <c r="BJ1002" i="1"/>
  <c r="BH1412" i="1"/>
  <c r="BI1000" i="1"/>
  <c r="BH996" i="1"/>
  <c r="BH991" i="1"/>
  <c r="BH984" i="1"/>
  <c r="BH978" i="1"/>
  <c r="BH970" i="1"/>
  <c r="BH964" i="1"/>
  <c r="BH958" i="1"/>
  <c r="BJ956" i="1"/>
  <c r="BJ1350" i="1"/>
  <c r="BH952" i="1"/>
  <c r="BJ950" i="1"/>
  <c r="BJ1440" i="1"/>
  <c r="BH943" i="1"/>
  <c r="BJ940" i="1"/>
  <c r="BH939" i="1"/>
  <c r="BJ936" i="1"/>
  <c r="BH935" i="1"/>
  <c r="BJ932" i="1"/>
  <c r="BH931" i="1"/>
  <c r="BJ1439" i="1"/>
  <c r="BH928" i="1"/>
  <c r="BJ925" i="1"/>
  <c r="BJ922" i="1"/>
  <c r="BH921" i="1"/>
  <c r="BJ770" i="1"/>
  <c r="BI770" i="1"/>
  <c r="BJ1449" i="1"/>
  <c r="BI1449" i="1"/>
  <c r="BJ817" i="1"/>
  <c r="BI817" i="1"/>
  <c r="BJ808" i="1"/>
  <c r="BI808" i="1"/>
  <c r="BJ762" i="1"/>
  <c r="BI762" i="1"/>
  <c r="BJ761" i="1"/>
  <c r="BI761" i="1"/>
  <c r="BJ736" i="1"/>
  <c r="BI736" i="1"/>
  <c r="BJ707" i="1"/>
  <c r="BI707" i="1"/>
  <c r="BJ681" i="1"/>
  <c r="BI681" i="1"/>
  <c r="BJ650" i="1"/>
  <c r="BI650" i="1"/>
  <c r="BJ641" i="1"/>
  <c r="BI641" i="1"/>
  <c r="BI361" i="1"/>
  <c r="BJ320" i="1"/>
  <c r="BJ289" i="1"/>
  <c r="BH1429" i="1"/>
  <c r="BI1392" i="1"/>
  <c r="BI1178" i="1"/>
  <c r="BI1176" i="1"/>
  <c r="BH1428" i="1"/>
  <c r="BH1174" i="1"/>
  <c r="BJ1174" i="1"/>
  <c r="BH1173" i="1"/>
  <c r="BI1167" i="1"/>
  <c r="BH1166" i="1"/>
  <c r="BH1163" i="1"/>
  <c r="BJ1381" i="1"/>
  <c r="BH1025" i="1"/>
  <c r="BI1023" i="1"/>
  <c r="BJ1020" i="1"/>
  <c r="BH1019" i="1"/>
  <c r="BJ1014" i="1"/>
  <c r="BH1013" i="1"/>
  <c r="BI1011" i="1"/>
  <c r="BJ1008" i="1"/>
  <c r="BH1007" i="1"/>
  <c r="BJ999" i="1"/>
  <c r="BH1411" i="1"/>
  <c r="BI1411" i="1"/>
  <c r="BI995" i="1"/>
  <c r="BH989" i="1"/>
  <c r="BI989" i="1"/>
  <c r="BI988" i="1"/>
  <c r="BH982" i="1"/>
  <c r="BI982" i="1"/>
  <c r="BH976" i="1"/>
  <c r="BI976" i="1"/>
  <c r="BI975" i="1"/>
  <c r="BI968" i="1"/>
  <c r="BH962" i="1"/>
  <c r="BI962" i="1"/>
  <c r="BI961" i="1"/>
  <c r="BJ958" i="1"/>
  <c r="BJ955" i="1"/>
  <c r="BH954" i="1"/>
  <c r="BJ952" i="1"/>
  <c r="BJ949" i="1"/>
  <c r="BJ832" i="1"/>
  <c r="BI832" i="1"/>
  <c r="BJ822" i="1"/>
  <c r="BI822" i="1"/>
  <c r="BJ813" i="1"/>
  <c r="BI813" i="1"/>
  <c r="BJ803" i="1"/>
  <c r="BI803" i="1"/>
  <c r="BJ792" i="1"/>
  <c r="BI792" i="1"/>
  <c r="BJ779" i="1"/>
  <c r="BI779" i="1"/>
  <c r="BJ836" i="1"/>
  <c r="BI836" i="1"/>
  <c r="BJ826" i="1"/>
  <c r="BI826" i="1"/>
  <c r="BJ751" i="1"/>
  <c r="BI751" i="1"/>
  <c r="BJ693" i="1"/>
  <c r="BI693" i="1"/>
  <c r="BJ665" i="1"/>
  <c r="BI665" i="1"/>
  <c r="BJ599" i="1"/>
  <c r="BH1181" i="1"/>
  <c r="BH1427" i="1"/>
  <c r="BJ1427" i="1"/>
  <c r="BH1179" i="1"/>
  <c r="BH1430" i="1"/>
  <c r="BH1172" i="1"/>
  <c r="BJ1172" i="1"/>
  <c r="BH1168" i="1"/>
  <c r="BH1164" i="1"/>
  <c r="BH1162" i="1"/>
  <c r="BH1159" i="1"/>
  <c r="BH1155" i="1"/>
  <c r="BH1424" i="1"/>
  <c r="BH1148" i="1"/>
  <c r="BH1146" i="1"/>
  <c r="BH1144" i="1"/>
  <c r="BH1021" i="1"/>
  <c r="BH1413" i="1"/>
  <c r="BH1009" i="1"/>
  <c r="BH1003" i="1"/>
  <c r="BH1374" i="1"/>
  <c r="BI1374" i="1"/>
  <c r="BI998" i="1"/>
  <c r="BH994" i="1"/>
  <c r="BI994" i="1"/>
  <c r="BI993" i="1"/>
  <c r="BH1410" i="1"/>
  <c r="BI1410" i="1"/>
  <c r="BI987" i="1"/>
  <c r="BI981" i="1"/>
  <c r="BH974" i="1"/>
  <c r="BI974" i="1"/>
  <c r="BI973" i="1"/>
  <c r="BH967" i="1"/>
  <c r="BI967" i="1"/>
  <c r="BI966" i="1"/>
  <c r="BH960" i="1"/>
  <c r="BI960" i="1"/>
  <c r="BI959" i="1"/>
  <c r="BJ948" i="1"/>
  <c r="BH945" i="1"/>
  <c r="BJ942" i="1"/>
  <c r="BJ938" i="1"/>
  <c r="BJ934" i="1"/>
  <c r="BJ930" i="1"/>
  <c r="BJ927" i="1"/>
  <c r="BJ924" i="1"/>
  <c r="BJ920" i="1"/>
  <c r="BJ842" i="1"/>
  <c r="BJ951" i="1"/>
  <c r="BH948" i="1"/>
  <c r="BJ1447" i="1"/>
  <c r="BJ944" i="1"/>
  <c r="BJ943" i="1"/>
  <c r="BJ941" i="1"/>
  <c r="BJ939" i="1"/>
  <c r="BJ937" i="1"/>
  <c r="BJ935" i="1"/>
  <c r="BJ933" i="1"/>
  <c r="BJ931" i="1"/>
  <c r="BJ929" i="1"/>
  <c r="BJ928" i="1"/>
  <c r="BJ926" i="1"/>
  <c r="BJ923" i="1"/>
  <c r="BJ921" i="1"/>
  <c r="BJ919" i="1"/>
  <c r="BJ917" i="1"/>
  <c r="BJ915" i="1"/>
  <c r="BJ913" i="1"/>
  <c r="BJ911" i="1"/>
  <c r="BJ909" i="1"/>
  <c r="BJ907" i="1"/>
  <c r="BJ905" i="1"/>
  <c r="BJ903" i="1"/>
  <c r="BJ900" i="1"/>
  <c r="BJ1373" i="1"/>
  <c r="BJ897" i="1"/>
  <c r="BJ895" i="1"/>
  <c r="BJ893" i="1"/>
  <c r="BJ891" i="1"/>
  <c r="BJ890" i="1"/>
  <c r="BJ888" i="1"/>
  <c r="BJ887" i="1"/>
  <c r="BJ886" i="1"/>
  <c r="BJ884" i="1"/>
  <c r="BJ882" i="1"/>
  <c r="BH879" i="1"/>
  <c r="BI878" i="1"/>
  <c r="BH875" i="1"/>
  <c r="BI874" i="1"/>
  <c r="BH1372" i="1"/>
  <c r="BI871" i="1"/>
  <c r="BH870" i="1"/>
  <c r="BI867" i="1"/>
  <c r="BH866" i="1"/>
  <c r="BI863" i="1"/>
  <c r="BI860" i="1"/>
  <c r="BH859" i="1"/>
  <c r="BI856" i="1"/>
  <c r="BH855" i="1"/>
  <c r="BI852" i="1"/>
  <c r="BH851" i="1"/>
  <c r="BH848" i="1"/>
  <c r="BH845" i="1"/>
  <c r="BH840" i="1"/>
  <c r="BH835" i="1"/>
  <c r="BH834" i="1"/>
  <c r="BH830" i="1"/>
  <c r="BH1409" i="1"/>
  <c r="BH821" i="1"/>
  <c r="BH820" i="1"/>
  <c r="BH815" i="1"/>
  <c r="BH812" i="1"/>
  <c r="BH807" i="1"/>
  <c r="BH806" i="1"/>
  <c r="BH801" i="1"/>
  <c r="BH796" i="1"/>
  <c r="BH791" i="1"/>
  <c r="BH790" i="1"/>
  <c r="BH784" i="1"/>
  <c r="BH783" i="1"/>
  <c r="BJ783" i="1"/>
  <c r="BI783" i="1"/>
  <c r="BH782" i="1"/>
  <c r="BJ747" i="1"/>
  <c r="BI747" i="1"/>
  <c r="BJ719" i="1"/>
  <c r="BI719" i="1"/>
  <c r="BJ703" i="1"/>
  <c r="BI703" i="1"/>
  <c r="BJ677" i="1"/>
  <c r="BI677" i="1"/>
  <c r="BJ662" i="1"/>
  <c r="BI662" i="1"/>
  <c r="BJ1379" i="1"/>
  <c r="BI1379" i="1"/>
  <c r="BJ637" i="1"/>
  <c r="BI637" i="1"/>
  <c r="BJ633" i="1"/>
  <c r="BJ629" i="1"/>
  <c r="BJ625" i="1"/>
  <c r="BH1440" i="1"/>
  <c r="BH942" i="1"/>
  <c r="BH940" i="1"/>
  <c r="BH938" i="1"/>
  <c r="BH936" i="1"/>
  <c r="BH934" i="1"/>
  <c r="BH932" i="1"/>
  <c r="BH930" i="1"/>
  <c r="BH1439" i="1"/>
  <c r="BH927" i="1"/>
  <c r="BH925" i="1"/>
  <c r="BH924" i="1"/>
  <c r="BH922" i="1"/>
  <c r="BH920" i="1"/>
  <c r="BH918" i="1"/>
  <c r="BH916" i="1"/>
  <c r="BH914" i="1"/>
  <c r="BH912" i="1"/>
  <c r="BH910" i="1"/>
  <c r="BH908" i="1"/>
  <c r="BH906" i="1"/>
  <c r="BH904" i="1"/>
  <c r="BH902" i="1"/>
  <c r="BH901" i="1"/>
  <c r="BH899" i="1"/>
  <c r="BH898" i="1"/>
  <c r="BH896" i="1"/>
  <c r="BH894" i="1"/>
  <c r="BH892" i="1"/>
  <c r="BH889" i="1"/>
  <c r="BH1333" i="1"/>
  <c r="BH885" i="1"/>
  <c r="BH883" i="1"/>
  <c r="BH882" i="1"/>
  <c r="BI881" i="1"/>
  <c r="BH878" i="1"/>
  <c r="BI877" i="1"/>
  <c r="BI1372" i="1"/>
  <c r="BI870" i="1"/>
  <c r="BI866" i="1"/>
  <c r="BI859" i="1"/>
  <c r="BI855" i="1"/>
  <c r="BI851" i="1"/>
  <c r="BI848" i="1"/>
  <c r="BI845" i="1"/>
  <c r="BI840" i="1"/>
  <c r="BH839" i="1"/>
  <c r="BJ839" i="1"/>
  <c r="BH838" i="1"/>
  <c r="BJ838" i="1"/>
  <c r="BI835" i="1"/>
  <c r="BH833" i="1"/>
  <c r="BJ833" i="1"/>
  <c r="BI830" i="1"/>
  <c r="BH829" i="1"/>
  <c r="BJ829" i="1"/>
  <c r="BI1409" i="1"/>
  <c r="BH825" i="1"/>
  <c r="BJ825" i="1"/>
  <c r="BH824" i="1"/>
  <c r="BJ824" i="1"/>
  <c r="BI821" i="1"/>
  <c r="BH819" i="1"/>
  <c r="BJ819" i="1"/>
  <c r="BI815" i="1"/>
  <c r="BI812" i="1"/>
  <c r="BH811" i="1"/>
  <c r="BJ811" i="1"/>
  <c r="BH810" i="1"/>
  <c r="BJ810" i="1"/>
  <c r="BI807" i="1"/>
  <c r="BH805" i="1"/>
  <c r="BJ805" i="1"/>
  <c r="BI801" i="1"/>
  <c r="BH800" i="1"/>
  <c r="BJ800" i="1"/>
  <c r="BI796" i="1"/>
  <c r="BH795" i="1"/>
  <c r="BJ795" i="1"/>
  <c r="BH794" i="1"/>
  <c r="BJ794" i="1"/>
  <c r="BI791" i="1"/>
  <c r="BH789" i="1"/>
  <c r="BJ789" i="1"/>
  <c r="BH788" i="1"/>
  <c r="BJ788" i="1"/>
  <c r="BI788" i="1"/>
  <c r="BI784" i="1"/>
  <c r="BH775" i="1"/>
  <c r="BJ775" i="1"/>
  <c r="BH774" i="1"/>
  <c r="BJ774" i="1"/>
  <c r="BH773" i="1"/>
  <c r="BJ773" i="1"/>
  <c r="BI773" i="1"/>
  <c r="BH766" i="1"/>
  <c r="BJ766" i="1"/>
  <c r="BH765" i="1"/>
  <c r="BJ765" i="1"/>
  <c r="BI765" i="1"/>
  <c r="BH759" i="1"/>
  <c r="BJ759" i="1"/>
  <c r="BH758" i="1"/>
  <c r="BJ758" i="1"/>
  <c r="BI758" i="1"/>
  <c r="BJ743" i="1"/>
  <c r="BI743" i="1"/>
  <c r="BJ729" i="1"/>
  <c r="BI729" i="1"/>
  <c r="BJ715" i="1"/>
  <c r="BI715" i="1"/>
  <c r="BJ699" i="1"/>
  <c r="BI699" i="1"/>
  <c r="BJ687" i="1"/>
  <c r="BI687" i="1"/>
  <c r="BJ673" i="1"/>
  <c r="BI673" i="1"/>
  <c r="BJ658" i="1"/>
  <c r="BI658" i="1"/>
  <c r="BJ646" i="1"/>
  <c r="BI646" i="1"/>
  <c r="BJ621" i="1"/>
  <c r="BJ400" i="1"/>
  <c r="BI400" i="1"/>
  <c r="BH881" i="1"/>
  <c r="BH877" i="1"/>
  <c r="BH874" i="1"/>
  <c r="BH871" i="1"/>
  <c r="BH867" i="1"/>
  <c r="BH863" i="1"/>
  <c r="BH860" i="1"/>
  <c r="BH856" i="1"/>
  <c r="BH852" i="1"/>
  <c r="BJ844" i="1"/>
  <c r="BH842" i="1"/>
  <c r="BH841" i="1"/>
  <c r="BJ841" i="1"/>
  <c r="BH837" i="1"/>
  <c r="BJ837" i="1"/>
  <c r="BH1450" i="1"/>
  <c r="BJ1450" i="1"/>
  <c r="BH828" i="1"/>
  <c r="BJ828" i="1"/>
  <c r="BH827" i="1"/>
  <c r="BJ827" i="1"/>
  <c r="BH823" i="1"/>
  <c r="BJ823" i="1"/>
  <c r="BH818" i="1"/>
  <c r="BJ818" i="1"/>
  <c r="BH814" i="1"/>
  <c r="BJ814" i="1"/>
  <c r="BH809" i="1"/>
  <c r="BJ809" i="1"/>
  <c r="BH804" i="1"/>
  <c r="BJ804" i="1"/>
  <c r="BH799" i="1"/>
  <c r="BJ799" i="1"/>
  <c r="BH798" i="1"/>
  <c r="BJ798" i="1"/>
  <c r="BH793" i="1"/>
  <c r="BJ793" i="1"/>
  <c r="BH780" i="1"/>
  <c r="BJ780" i="1"/>
  <c r="BJ755" i="1"/>
  <c r="BI755" i="1"/>
  <c r="BJ739" i="1"/>
  <c r="BI739" i="1"/>
  <c r="BJ726" i="1"/>
  <c r="BI726" i="1"/>
  <c r="BJ711" i="1"/>
  <c r="BI711" i="1"/>
  <c r="BJ696" i="1"/>
  <c r="BI696" i="1"/>
  <c r="BJ684" i="1"/>
  <c r="BI684" i="1"/>
  <c r="BJ669" i="1"/>
  <c r="BI669" i="1"/>
  <c r="BJ654" i="1"/>
  <c r="BI654" i="1"/>
  <c r="BJ645" i="1"/>
  <c r="BI645" i="1"/>
  <c r="BJ635" i="1"/>
  <c r="BJ631" i="1"/>
  <c r="BJ627" i="1"/>
  <c r="BJ623" i="1"/>
  <c r="BJ526" i="1"/>
  <c r="BI526" i="1"/>
  <c r="BI487" i="1"/>
  <c r="BJ416" i="1"/>
  <c r="BH754" i="1"/>
  <c r="BH750" i="1"/>
  <c r="BH746" i="1"/>
  <c r="BH742" i="1"/>
  <c r="BH738" i="1"/>
  <c r="BH735" i="1"/>
  <c r="BH732" i="1"/>
  <c r="BH728" i="1"/>
  <c r="BH725" i="1"/>
  <c r="BH722" i="1"/>
  <c r="BH718" i="1"/>
  <c r="BH714" i="1"/>
  <c r="BH710" i="1"/>
  <c r="BH706" i="1"/>
  <c r="BH702" i="1"/>
  <c r="BH695" i="1"/>
  <c r="BH692" i="1"/>
  <c r="BH689" i="1"/>
  <c r="BH1448" i="1"/>
  <c r="BH683" i="1"/>
  <c r="BH680" i="1"/>
  <c r="BH676" i="1"/>
  <c r="BH672" i="1"/>
  <c r="BH668" i="1"/>
  <c r="BH661" i="1"/>
  <c r="BH657" i="1"/>
  <c r="BH653" i="1"/>
  <c r="BH649" i="1"/>
  <c r="BH644" i="1"/>
  <c r="BH640" i="1"/>
  <c r="BH636" i="1"/>
  <c r="BH634" i="1"/>
  <c r="BH632" i="1"/>
  <c r="BH630" i="1"/>
  <c r="BH628" i="1"/>
  <c r="BH626" i="1"/>
  <c r="BH624" i="1"/>
  <c r="BH622" i="1"/>
  <c r="BI1340" i="1"/>
  <c r="BH620" i="1"/>
  <c r="BI618" i="1"/>
  <c r="BH616" i="1"/>
  <c r="BH602" i="1"/>
  <c r="BH600" i="1"/>
  <c r="BI600" i="1"/>
  <c r="BJ597" i="1"/>
  <c r="BJ522" i="1"/>
  <c r="BI522" i="1"/>
  <c r="BI508" i="1"/>
  <c r="BJ410" i="1"/>
  <c r="BJ397" i="1"/>
  <c r="BI397" i="1"/>
  <c r="BI354" i="1"/>
  <c r="BH777" i="1"/>
  <c r="BH772" i="1"/>
  <c r="BH769" i="1"/>
  <c r="BH768" i="1"/>
  <c r="BH764" i="1"/>
  <c r="BH760" i="1"/>
  <c r="BH757" i="1"/>
  <c r="BI754" i="1"/>
  <c r="BH753" i="1"/>
  <c r="BI750" i="1"/>
  <c r="BH749" i="1"/>
  <c r="BI746" i="1"/>
  <c r="BH745" i="1"/>
  <c r="BI742" i="1"/>
  <c r="BH741" i="1"/>
  <c r="BI738" i="1"/>
  <c r="BH737" i="1"/>
  <c r="BI735" i="1"/>
  <c r="BH734" i="1"/>
  <c r="BI732" i="1"/>
  <c r="BH731" i="1"/>
  <c r="BI728" i="1"/>
  <c r="BH1388" i="1"/>
  <c r="BI725" i="1"/>
  <c r="BH724" i="1"/>
  <c r="BI722" i="1"/>
  <c r="BH721" i="1"/>
  <c r="BI718" i="1"/>
  <c r="BH717" i="1"/>
  <c r="BI714" i="1"/>
  <c r="BH713" i="1"/>
  <c r="BI710" i="1"/>
  <c r="BH709" i="1"/>
  <c r="BI706" i="1"/>
  <c r="BH705" i="1"/>
  <c r="BI702" i="1"/>
  <c r="BH701" i="1"/>
  <c r="BH698" i="1"/>
  <c r="BI695" i="1"/>
  <c r="BH694" i="1"/>
  <c r="BI692" i="1"/>
  <c r="BH691" i="1"/>
  <c r="BI689" i="1"/>
  <c r="BH688" i="1"/>
  <c r="BI1448" i="1"/>
  <c r="BH686" i="1"/>
  <c r="BI683" i="1"/>
  <c r="BI680" i="1"/>
  <c r="BH679" i="1"/>
  <c r="BI676" i="1"/>
  <c r="BH675" i="1"/>
  <c r="BI672" i="1"/>
  <c r="BH671" i="1"/>
  <c r="BI668" i="1"/>
  <c r="BH667" i="1"/>
  <c r="BH664" i="1"/>
  <c r="BI661" i="1"/>
  <c r="BH660" i="1"/>
  <c r="BI657" i="1"/>
  <c r="BH656" i="1"/>
  <c r="BI653" i="1"/>
  <c r="BH652" i="1"/>
  <c r="BI649" i="1"/>
  <c r="BH647" i="1"/>
  <c r="BH1352" i="1"/>
  <c r="BI644" i="1"/>
  <c r="BH643" i="1"/>
  <c r="BI640" i="1"/>
  <c r="BH639" i="1"/>
  <c r="BI636" i="1"/>
  <c r="BH621" i="1"/>
  <c r="BI1339" i="1"/>
  <c r="BH619" i="1"/>
  <c r="BH611" i="1"/>
  <c r="BH610" i="1"/>
  <c r="BI609" i="1"/>
  <c r="BH607" i="1"/>
  <c r="BI607" i="1"/>
  <c r="BH591" i="1"/>
  <c r="BH576" i="1"/>
  <c r="BH561" i="1"/>
  <c r="BH546" i="1"/>
  <c r="BJ533" i="1"/>
  <c r="BI533" i="1"/>
  <c r="BH519" i="1"/>
  <c r="BI501" i="1"/>
  <c r="BJ405" i="1"/>
  <c r="BI405" i="1"/>
  <c r="BJ391" i="1"/>
  <c r="BI391" i="1"/>
  <c r="BJ388" i="1"/>
  <c r="BI388" i="1"/>
  <c r="BI373" i="1"/>
  <c r="BH787" i="1"/>
  <c r="BJ787" i="1"/>
  <c r="BH786" i="1"/>
  <c r="BJ786" i="1"/>
  <c r="BH781" i="1"/>
  <c r="BJ781" i="1"/>
  <c r="BI777" i="1"/>
  <c r="BH776" i="1"/>
  <c r="BJ776" i="1"/>
  <c r="BI772" i="1"/>
  <c r="BH771" i="1"/>
  <c r="BJ771" i="1"/>
  <c r="BH1378" i="1"/>
  <c r="BJ1378" i="1"/>
  <c r="BI769" i="1"/>
  <c r="BH767" i="1"/>
  <c r="BJ767" i="1"/>
  <c r="BI764" i="1"/>
  <c r="BH763" i="1"/>
  <c r="BJ763" i="1"/>
  <c r="BI760" i="1"/>
  <c r="BH1351" i="1"/>
  <c r="BJ1351" i="1"/>
  <c r="BI757" i="1"/>
  <c r="BH756" i="1"/>
  <c r="BJ756" i="1"/>
  <c r="BI753" i="1"/>
  <c r="BH752" i="1"/>
  <c r="BJ752" i="1"/>
  <c r="BI749" i="1"/>
  <c r="BH748" i="1"/>
  <c r="BJ748" i="1"/>
  <c r="BI745" i="1"/>
  <c r="BH744" i="1"/>
  <c r="BJ744" i="1"/>
  <c r="BI741" i="1"/>
  <c r="BH740" i="1"/>
  <c r="BJ740" i="1"/>
  <c r="BI737" i="1"/>
  <c r="BI734" i="1"/>
  <c r="BH733" i="1"/>
  <c r="BJ733" i="1"/>
  <c r="BI731" i="1"/>
  <c r="BH730" i="1"/>
  <c r="BJ730" i="1"/>
  <c r="BI1388" i="1"/>
  <c r="BH727" i="1"/>
  <c r="BJ727" i="1"/>
  <c r="BI724" i="1"/>
  <c r="BH723" i="1"/>
  <c r="BJ723" i="1"/>
  <c r="BI721" i="1"/>
  <c r="BH720" i="1"/>
  <c r="BJ720" i="1"/>
  <c r="BI717" i="1"/>
  <c r="BH716" i="1"/>
  <c r="BJ716" i="1"/>
  <c r="BI713" i="1"/>
  <c r="BH712" i="1"/>
  <c r="BJ712" i="1"/>
  <c r="BI709" i="1"/>
  <c r="BH708" i="1"/>
  <c r="BJ708" i="1"/>
  <c r="BI705" i="1"/>
  <c r="BH704" i="1"/>
  <c r="BJ704" i="1"/>
  <c r="BI701" i="1"/>
  <c r="BH700" i="1"/>
  <c r="BJ700" i="1"/>
  <c r="BI698" i="1"/>
  <c r="BH697" i="1"/>
  <c r="BJ697" i="1"/>
  <c r="BI694" i="1"/>
  <c r="BI691" i="1"/>
  <c r="BH690" i="1"/>
  <c r="BJ690" i="1"/>
  <c r="BI688" i="1"/>
  <c r="BH1341" i="1"/>
  <c r="BJ1341" i="1"/>
  <c r="BI686" i="1"/>
  <c r="BH685" i="1"/>
  <c r="BJ685" i="1"/>
  <c r="BH682" i="1"/>
  <c r="BJ682" i="1"/>
  <c r="BI679" i="1"/>
  <c r="BH678" i="1"/>
  <c r="BJ678" i="1"/>
  <c r="BI675" i="1"/>
  <c r="BH674" i="1"/>
  <c r="BJ674" i="1"/>
  <c r="BI671" i="1"/>
  <c r="BH670" i="1"/>
  <c r="BJ670" i="1"/>
  <c r="BI667" i="1"/>
  <c r="BH666" i="1"/>
  <c r="BJ666" i="1"/>
  <c r="BI664" i="1"/>
  <c r="BH663" i="1"/>
  <c r="BJ663" i="1"/>
  <c r="BI660" i="1"/>
  <c r="BH659" i="1"/>
  <c r="BJ659" i="1"/>
  <c r="BI656" i="1"/>
  <c r="BH655" i="1"/>
  <c r="BJ655" i="1"/>
  <c r="BI652" i="1"/>
  <c r="BH651" i="1"/>
  <c r="BJ651" i="1"/>
  <c r="BH648" i="1"/>
  <c r="BJ648" i="1"/>
  <c r="BI647" i="1"/>
  <c r="BH1387" i="1"/>
  <c r="BJ1387" i="1"/>
  <c r="BI1352" i="1"/>
  <c r="BI643" i="1"/>
  <c r="BH642" i="1"/>
  <c r="BJ642" i="1"/>
  <c r="BI639" i="1"/>
  <c r="BH638" i="1"/>
  <c r="BJ638" i="1"/>
  <c r="BH635" i="1"/>
  <c r="BH633" i="1"/>
  <c r="BH631" i="1"/>
  <c r="BH629" i="1"/>
  <c r="BH627" i="1"/>
  <c r="BH625" i="1"/>
  <c r="BH623" i="1"/>
  <c r="BH1340" i="1"/>
  <c r="BI620" i="1"/>
  <c r="BH618" i="1"/>
  <c r="BH614" i="1"/>
  <c r="BI612" i="1"/>
  <c r="BH1382" i="1"/>
  <c r="BI608" i="1"/>
  <c r="BH599" i="1"/>
  <c r="BH598" i="1"/>
  <c r="BH1462" i="1"/>
  <c r="BI1462" i="1"/>
  <c r="BJ594" i="1"/>
  <c r="BJ529" i="1"/>
  <c r="BI529" i="1"/>
  <c r="BH515" i="1"/>
  <c r="BI494" i="1"/>
  <c r="BI368" i="1"/>
  <c r="BH536" i="1"/>
  <c r="BH532" i="1"/>
  <c r="BH525" i="1"/>
  <c r="BH521" i="1"/>
  <c r="BJ1365" i="1"/>
  <c r="BH513" i="1"/>
  <c r="BH506" i="1"/>
  <c r="BH492" i="1"/>
  <c r="BH485" i="1"/>
  <c r="BJ481" i="1"/>
  <c r="BH480" i="1"/>
  <c r="BJ478" i="1"/>
  <c r="BH477" i="1"/>
  <c r="BJ474" i="1"/>
  <c r="BH1343" i="1"/>
  <c r="BH465" i="1"/>
  <c r="BH464" i="1"/>
  <c r="BH452" i="1"/>
  <c r="BH440" i="1"/>
  <c r="BH439" i="1"/>
  <c r="BH424" i="1"/>
  <c r="BH415" i="1"/>
  <c r="BH408" i="1"/>
  <c r="BH402" i="1"/>
  <c r="BH394" i="1"/>
  <c r="BH1346" i="1"/>
  <c r="BH382" i="1"/>
  <c r="BH380" i="1"/>
  <c r="BH378" i="1"/>
  <c r="BH371" i="1"/>
  <c r="BH1396" i="1"/>
  <c r="BH358" i="1"/>
  <c r="BI358" i="1"/>
  <c r="BI346" i="1"/>
  <c r="BJ314" i="1"/>
  <c r="BJ308" i="1"/>
  <c r="BJ301" i="1"/>
  <c r="BJ295" i="1"/>
  <c r="BJ287" i="1"/>
  <c r="BJ200" i="1"/>
  <c r="BJ591" i="1"/>
  <c r="BH590" i="1"/>
  <c r="BH589" i="1"/>
  <c r="BH588" i="1"/>
  <c r="BH583" i="1"/>
  <c r="BH582" i="1"/>
  <c r="BH581" i="1"/>
  <c r="BH575" i="1"/>
  <c r="BH574" i="1"/>
  <c r="BH573" i="1"/>
  <c r="BH567" i="1"/>
  <c r="BH566" i="1"/>
  <c r="BH1408" i="1"/>
  <c r="BH560" i="1"/>
  <c r="BH559" i="1"/>
  <c r="BH558" i="1"/>
  <c r="BH552" i="1"/>
  <c r="BH551" i="1"/>
  <c r="BH545" i="1"/>
  <c r="BH544" i="1"/>
  <c r="BH539" i="1"/>
  <c r="BH538" i="1"/>
  <c r="BI536" i="1"/>
  <c r="BH535" i="1"/>
  <c r="BI532" i="1"/>
  <c r="BH531" i="1"/>
  <c r="BH528" i="1"/>
  <c r="BI525" i="1"/>
  <c r="BH524" i="1"/>
  <c r="BI521" i="1"/>
  <c r="BJ519" i="1"/>
  <c r="BH518" i="1"/>
  <c r="BH512" i="1"/>
  <c r="BH498" i="1"/>
  <c r="BH490" i="1"/>
  <c r="BH483" i="1"/>
  <c r="BH462" i="1"/>
  <c r="BH461" i="1"/>
  <c r="BH1345" i="1"/>
  <c r="BH450" i="1"/>
  <c r="BH436" i="1"/>
  <c r="BH422" i="1"/>
  <c r="BH420" i="1"/>
  <c r="BH414" i="1"/>
  <c r="BH404" i="1"/>
  <c r="BI402" i="1"/>
  <c r="BI399" i="1"/>
  <c r="BH396" i="1"/>
  <c r="BJ396" i="1"/>
  <c r="BI394" i="1"/>
  <c r="BJ393" i="1"/>
  <c r="BH390" i="1"/>
  <c r="BJ390" i="1"/>
  <c r="BI1346" i="1"/>
  <c r="BJ389" i="1"/>
  <c r="BJ387" i="1"/>
  <c r="BI384" i="1"/>
  <c r="BI382" i="1"/>
  <c r="BI380" i="1"/>
  <c r="BI378" i="1"/>
  <c r="BJ1353" i="1"/>
  <c r="BH376" i="1"/>
  <c r="BH369" i="1"/>
  <c r="BI369" i="1"/>
  <c r="BI1406" i="1"/>
  <c r="BH365" i="1"/>
  <c r="BI365" i="1"/>
  <c r="BI364" i="1"/>
  <c r="BI339" i="1"/>
  <c r="BJ312" i="1"/>
  <c r="BJ299" i="1"/>
  <c r="BJ293" i="1"/>
  <c r="BI617" i="1"/>
  <c r="BH615" i="1"/>
  <c r="BI614" i="1"/>
  <c r="BH612" i="1"/>
  <c r="BI610" i="1"/>
  <c r="BH609" i="1"/>
  <c r="BH605" i="1"/>
  <c r="BI605" i="1"/>
  <c r="BI604" i="1"/>
  <c r="BH595" i="1"/>
  <c r="BJ590" i="1"/>
  <c r="BH587" i="1"/>
  <c r="BH580" i="1"/>
  <c r="BH572" i="1"/>
  <c r="BH565" i="1"/>
  <c r="BH557" i="1"/>
  <c r="BH550" i="1"/>
  <c r="BH1438" i="1"/>
  <c r="BH537" i="1"/>
  <c r="BJ537" i="1"/>
  <c r="BI535" i="1"/>
  <c r="BH534" i="1"/>
  <c r="BJ534" i="1"/>
  <c r="BI531" i="1"/>
  <c r="BH530" i="1"/>
  <c r="BJ530" i="1"/>
  <c r="BI528" i="1"/>
  <c r="BH527" i="1"/>
  <c r="BJ527" i="1"/>
  <c r="BI524" i="1"/>
  <c r="BH523" i="1"/>
  <c r="BJ523" i="1"/>
  <c r="BJ520" i="1"/>
  <c r="BH1349" i="1"/>
  <c r="BI518" i="1"/>
  <c r="BJ515" i="1"/>
  <c r="BH514" i="1"/>
  <c r="BH510" i="1"/>
  <c r="BI510" i="1"/>
  <c r="BI509" i="1"/>
  <c r="BH503" i="1"/>
  <c r="BI503" i="1"/>
  <c r="BI502" i="1"/>
  <c r="BH496" i="1"/>
  <c r="BI496" i="1"/>
  <c r="BI495" i="1"/>
  <c r="BH488" i="1"/>
  <c r="BI488" i="1"/>
  <c r="BH482" i="1"/>
  <c r="BI482" i="1"/>
  <c r="BJ479" i="1"/>
  <c r="BJ476" i="1"/>
  <c r="BH475" i="1"/>
  <c r="BI475" i="1"/>
  <c r="BJ473" i="1"/>
  <c r="BH472" i="1"/>
  <c r="BH471" i="1"/>
  <c r="BH459" i="1"/>
  <c r="BH458" i="1"/>
  <c r="BH1386" i="1"/>
  <c r="BH447" i="1"/>
  <c r="BH433" i="1"/>
  <c r="BH432" i="1"/>
  <c r="BJ430" i="1"/>
  <c r="BH418" i="1"/>
  <c r="BJ418" i="1"/>
  <c r="BJ417" i="1"/>
  <c r="BH412" i="1"/>
  <c r="BJ412" i="1"/>
  <c r="BJ411" i="1"/>
  <c r="BH406" i="1"/>
  <c r="BJ406" i="1"/>
  <c r="BI404" i="1"/>
  <c r="BJ403" i="1"/>
  <c r="BI401" i="1"/>
  <c r="BH398" i="1"/>
  <c r="BJ398" i="1"/>
  <c r="BJ395" i="1"/>
  <c r="BH392" i="1"/>
  <c r="BJ392" i="1"/>
  <c r="BJ1461" i="1"/>
  <c r="BJ386" i="1"/>
  <c r="BH383" i="1"/>
  <c r="BJ383" i="1"/>
  <c r="BH381" i="1"/>
  <c r="BJ381" i="1"/>
  <c r="BH379" i="1"/>
  <c r="BJ379" i="1"/>
  <c r="BH375" i="1"/>
  <c r="BI375" i="1"/>
  <c r="BI374" i="1"/>
  <c r="BI1335" i="1"/>
  <c r="BH356" i="1"/>
  <c r="BI1334" i="1"/>
  <c r="BJ328" i="1"/>
  <c r="BJ318" i="1"/>
  <c r="BJ310" i="1"/>
  <c r="BJ305" i="1"/>
  <c r="BJ297" i="1"/>
  <c r="BJ291" i="1"/>
  <c r="BJ285" i="1"/>
  <c r="BJ281" i="1"/>
  <c r="BJ277" i="1"/>
  <c r="BJ273" i="1"/>
  <c r="BJ269" i="1"/>
  <c r="BH352" i="1"/>
  <c r="BH344" i="1"/>
  <c r="BH332" i="1"/>
  <c r="BJ330" i="1"/>
  <c r="BJ327" i="1"/>
  <c r="BH324" i="1"/>
  <c r="BJ322" i="1"/>
  <c r="BH317" i="1"/>
  <c r="BH315" i="1"/>
  <c r="BH313" i="1"/>
  <c r="BH311" i="1"/>
  <c r="BH309" i="1"/>
  <c r="BH307" i="1"/>
  <c r="BH306" i="1"/>
  <c r="BH304" i="1"/>
  <c r="BH302" i="1"/>
  <c r="BH300" i="1"/>
  <c r="BH298" i="1"/>
  <c r="BH296" i="1"/>
  <c r="BH294" i="1"/>
  <c r="BH292" i="1"/>
  <c r="BH290" i="1"/>
  <c r="BH288" i="1"/>
  <c r="BJ284" i="1"/>
  <c r="BI256" i="1"/>
  <c r="BJ256" i="1"/>
  <c r="BI248" i="1"/>
  <c r="BJ248" i="1"/>
  <c r="BI233" i="1"/>
  <c r="BJ233" i="1"/>
  <c r="BI207" i="1"/>
  <c r="BJ207" i="1"/>
  <c r="BH363" i="1"/>
  <c r="BI363" i="1"/>
  <c r="BI362" i="1"/>
  <c r="BI357" i="1"/>
  <c r="BH350" i="1"/>
  <c r="BI350" i="1"/>
  <c r="BI349" i="1"/>
  <c r="BH343" i="1"/>
  <c r="BI343" i="1"/>
  <c r="BI342" i="1"/>
  <c r="BH336" i="1"/>
  <c r="BI336" i="1"/>
  <c r="BI335" i="1"/>
  <c r="BJ329" i="1"/>
  <c r="BH326" i="1"/>
  <c r="BJ324" i="1"/>
  <c r="BJ321" i="1"/>
  <c r="BJ317" i="1"/>
  <c r="BJ315" i="1"/>
  <c r="BJ313" i="1"/>
  <c r="BJ311" i="1"/>
  <c r="BJ309" i="1"/>
  <c r="BJ307" i="1"/>
  <c r="BJ306" i="1"/>
  <c r="BJ304" i="1"/>
  <c r="BJ302" i="1"/>
  <c r="BJ300" i="1"/>
  <c r="BJ298" i="1"/>
  <c r="BJ296" i="1"/>
  <c r="BJ294" i="1"/>
  <c r="BJ292" i="1"/>
  <c r="BJ290" i="1"/>
  <c r="BJ288" i="1"/>
  <c r="BJ283" i="1"/>
  <c r="BJ279" i="1"/>
  <c r="BJ275" i="1"/>
  <c r="BJ271" i="1"/>
  <c r="BH262" i="1"/>
  <c r="BJ228" i="1"/>
  <c r="BJ224" i="1"/>
  <c r="BJ220" i="1"/>
  <c r="BJ216" i="1"/>
  <c r="BJ212" i="1"/>
  <c r="BJ208" i="1"/>
  <c r="BJ202" i="1"/>
  <c r="BJ194" i="1"/>
  <c r="BI188" i="1"/>
  <c r="BJ188" i="1"/>
  <c r="BI356" i="1"/>
  <c r="BI355" i="1"/>
  <c r="BH348" i="1"/>
  <c r="BI348" i="1"/>
  <c r="BI347" i="1"/>
  <c r="BH341" i="1"/>
  <c r="BI341" i="1"/>
  <c r="BI340" i="1"/>
  <c r="BH334" i="1"/>
  <c r="BI334" i="1"/>
  <c r="BH328" i="1"/>
  <c r="BH320" i="1"/>
  <c r="BH318" i="1"/>
  <c r="BH316" i="1"/>
  <c r="BH314" i="1"/>
  <c r="BH312" i="1"/>
  <c r="BH310" i="1"/>
  <c r="BH1405" i="1"/>
  <c r="BH308" i="1"/>
  <c r="BH305" i="1"/>
  <c r="BH303" i="1"/>
  <c r="BH301" i="1"/>
  <c r="BH299" i="1"/>
  <c r="BH297" i="1"/>
  <c r="BH295" i="1"/>
  <c r="BH293" i="1"/>
  <c r="BH291" i="1"/>
  <c r="BH289" i="1"/>
  <c r="BH287" i="1"/>
  <c r="BH285" i="1"/>
  <c r="BJ282" i="1"/>
  <c r="BI252" i="1"/>
  <c r="BJ252" i="1"/>
  <c r="BI244" i="1"/>
  <c r="BJ244" i="1"/>
  <c r="BI237" i="1"/>
  <c r="BJ237" i="1"/>
  <c r="BJ230" i="1"/>
  <c r="BI230" i="1"/>
  <c r="BH286" i="1"/>
  <c r="BH284" i="1"/>
  <c r="BH282" i="1"/>
  <c r="BH280" i="1"/>
  <c r="BH278" i="1"/>
  <c r="BH276" i="1"/>
  <c r="BH274" i="1"/>
  <c r="BH272" i="1"/>
  <c r="BH270" i="1"/>
  <c r="BH267" i="1"/>
  <c r="BJ267" i="1"/>
  <c r="BH263" i="1"/>
  <c r="BJ263" i="1"/>
  <c r="BH259" i="1"/>
  <c r="BJ259" i="1"/>
  <c r="BH255" i="1"/>
  <c r="BI255" i="1"/>
  <c r="BH251" i="1"/>
  <c r="BI251" i="1"/>
  <c r="BH247" i="1"/>
  <c r="BI247" i="1"/>
  <c r="BH243" i="1"/>
  <c r="BI243" i="1"/>
  <c r="BH240" i="1"/>
  <c r="BI240" i="1"/>
  <c r="BH236" i="1"/>
  <c r="BI236" i="1"/>
  <c r="BH1344" i="1"/>
  <c r="BI1344" i="1"/>
  <c r="BH209" i="1"/>
  <c r="BH204" i="1"/>
  <c r="BH201" i="1"/>
  <c r="BH196" i="1"/>
  <c r="BH169" i="1"/>
  <c r="BJ136" i="1"/>
  <c r="BI136" i="1"/>
  <c r="BJ128" i="1"/>
  <c r="BI128" i="1"/>
  <c r="BJ120" i="1"/>
  <c r="BI120" i="1"/>
  <c r="BH254" i="1"/>
  <c r="BH250" i="1"/>
  <c r="BH246" i="1"/>
  <c r="BH242" i="1"/>
  <c r="BH239" i="1"/>
  <c r="BH235" i="1"/>
  <c r="BH232" i="1"/>
  <c r="BH229" i="1"/>
  <c r="BH227" i="1"/>
  <c r="BH225" i="1"/>
  <c r="BH223" i="1"/>
  <c r="BH221" i="1"/>
  <c r="BH219" i="1"/>
  <c r="BH217" i="1"/>
  <c r="BH215" i="1"/>
  <c r="BH213" i="1"/>
  <c r="BH211" i="1"/>
  <c r="BH206" i="1"/>
  <c r="BH203" i="1"/>
  <c r="BH283" i="1"/>
  <c r="BH281" i="1"/>
  <c r="BH279" i="1"/>
  <c r="BH277" i="1"/>
  <c r="BH275" i="1"/>
  <c r="BH273" i="1"/>
  <c r="BH271" i="1"/>
  <c r="BH269" i="1"/>
  <c r="BH268" i="1"/>
  <c r="BI266" i="1"/>
  <c r="BH265" i="1"/>
  <c r="BH264" i="1"/>
  <c r="BI262" i="1"/>
  <c r="BH261" i="1"/>
  <c r="BH260" i="1"/>
  <c r="BI258" i="1"/>
  <c r="BH257" i="1"/>
  <c r="BJ254" i="1"/>
  <c r="BH253" i="1"/>
  <c r="BI253" i="1"/>
  <c r="BJ250" i="1"/>
  <c r="BH249" i="1"/>
  <c r="BI249" i="1"/>
  <c r="BJ246" i="1"/>
  <c r="BH245" i="1"/>
  <c r="BI245" i="1"/>
  <c r="BJ242" i="1"/>
  <c r="BH241" i="1"/>
  <c r="BI241" i="1"/>
  <c r="BJ239" i="1"/>
  <c r="BH238" i="1"/>
  <c r="BI238" i="1"/>
  <c r="BJ235" i="1"/>
  <c r="BH234" i="1"/>
  <c r="BI234" i="1"/>
  <c r="BJ232" i="1"/>
  <c r="BH231" i="1"/>
  <c r="BI231" i="1"/>
  <c r="BH208" i="1"/>
  <c r="BH205" i="1"/>
  <c r="BJ203" i="1"/>
  <c r="BH200" i="1"/>
  <c r="BH192" i="1"/>
  <c r="BJ186" i="1"/>
  <c r="BJ182" i="1"/>
  <c r="BJ177" i="1"/>
  <c r="BJ173" i="1"/>
  <c r="BJ140" i="1"/>
  <c r="BI140" i="1"/>
  <c r="BJ132" i="1"/>
  <c r="BI132" i="1"/>
  <c r="BJ124" i="1"/>
  <c r="BI124" i="1"/>
  <c r="BI179" i="1"/>
  <c r="BI175" i="1"/>
  <c r="BJ167" i="1"/>
  <c r="BH165" i="1"/>
  <c r="BJ161" i="1"/>
  <c r="BH160" i="1"/>
  <c r="BJ156" i="1"/>
  <c r="BH155" i="1"/>
  <c r="BH154" i="1"/>
  <c r="BI154" i="1"/>
  <c r="BJ151" i="1"/>
  <c r="BH149" i="1"/>
  <c r="BJ145" i="1"/>
  <c r="BH144" i="1"/>
  <c r="BH139" i="1"/>
  <c r="BJ139" i="1"/>
  <c r="BH135" i="1"/>
  <c r="BJ135" i="1"/>
  <c r="BH131" i="1"/>
  <c r="BJ131" i="1"/>
  <c r="BH127" i="1"/>
  <c r="BJ127" i="1"/>
  <c r="BH123" i="1"/>
  <c r="BJ123" i="1"/>
  <c r="BH199" i="1"/>
  <c r="BH197" i="1"/>
  <c r="BH195" i="1"/>
  <c r="BH193" i="1"/>
  <c r="BH191" i="1"/>
  <c r="BH189" i="1"/>
  <c r="BH187" i="1"/>
  <c r="BH185" i="1"/>
  <c r="BH183" i="1"/>
  <c r="BH181" i="1"/>
  <c r="BH178" i="1"/>
  <c r="BH174" i="1"/>
  <c r="BH171" i="1"/>
  <c r="BJ165" i="1"/>
  <c r="BH164" i="1"/>
  <c r="BH159" i="1"/>
  <c r="BH158" i="1"/>
  <c r="BH153" i="1"/>
  <c r="BH148" i="1"/>
  <c r="BH143" i="1"/>
  <c r="BH142" i="1"/>
  <c r="BH138" i="1"/>
  <c r="BH134" i="1"/>
  <c r="BH130" i="1"/>
  <c r="BH126" i="1"/>
  <c r="BH122" i="1"/>
  <c r="BH118" i="1"/>
  <c r="BH180" i="1"/>
  <c r="BJ176" i="1"/>
  <c r="BJ172" i="1"/>
  <c r="BJ169" i="1"/>
  <c r="BH168" i="1"/>
  <c r="BJ164" i="1"/>
  <c r="BH163" i="1"/>
  <c r="BH162" i="1"/>
  <c r="BI162" i="1"/>
  <c r="BJ159" i="1"/>
  <c r="BH157" i="1"/>
  <c r="BJ153" i="1"/>
  <c r="BH152" i="1"/>
  <c r="BJ148" i="1"/>
  <c r="BH147" i="1"/>
  <c r="BH146" i="1"/>
  <c r="BI146" i="1"/>
  <c r="BI143" i="1"/>
  <c r="BH141" i="1"/>
  <c r="BJ141" i="1"/>
  <c r="BI138" i="1"/>
  <c r="BH137" i="1"/>
  <c r="BJ137" i="1"/>
  <c r="BI134" i="1"/>
  <c r="BH133" i="1"/>
  <c r="BJ133" i="1"/>
  <c r="BI130" i="1"/>
  <c r="BH129" i="1"/>
  <c r="BJ129" i="1"/>
  <c r="BI126" i="1"/>
  <c r="BH125" i="1"/>
  <c r="BJ125" i="1"/>
  <c r="BI122" i="1"/>
  <c r="BH121" i="1"/>
  <c r="BJ121" i="1"/>
  <c r="BI118" i="1"/>
  <c r="BH117" i="1"/>
  <c r="BJ117" i="1"/>
  <c r="BH116" i="1"/>
  <c r="BH119" i="1"/>
  <c r="BJ119" i="1"/>
  <c r="BI116" i="1"/>
  <c r="BH115" i="1"/>
  <c r="BJ115" i="1"/>
  <c r="BI112" i="1"/>
  <c r="BH111" i="1"/>
  <c r="BJ111" i="1"/>
  <c r="BI108" i="1"/>
  <c r="BH107" i="1"/>
  <c r="BJ107" i="1"/>
  <c r="BI104" i="1"/>
  <c r="BH103" i="1"/>
  <c r="BJ103" i="1"/>
  <c r="BI100" i="1"/>
  <c r="BH99" i="1"/>
  <c r="BJ99" i="1"/>
  <c r="BI96" i="1"/>
  <c r="BH95" i="1"/>
  <c r="BJ95" i="1"/>
  <c r="BI92" i="1"/>
  <c r="BH91" i="1"/>
  <c r="BJ91" i="1"/>
  <c r="BI86" i="1"/>
  <c r="BH84" i="1"/>
  <c r="BH83" i="1"/>
  <c r="BJ79" i="1"/>
  <c r="BH77" i="1"/>
  <c r="BJ73" i="1"/>
  <c r="BH72" i="1"/>
  <c r="BJ68" i="1"/>
  <c r="BH67" i="1"/>
  <c r="BH66" i="1"/>
  <c r="BI66" i="1"/>
  <c r="BJ63" i="1"/>
  <c r="BH61" i="1"/>
  <c r="BJ57" i="1"/>
  <c r="BH56" i="1"/>
  <c r="BJ52" i="1"/>
  <c r="BH51" i="1"/>
  <c r="BJ48" i="1"/>
  <c r="BH47" i="1"/>
  <c r="BJ44" i="1"/>
  <c r="BH43" i="1"/>
  <c r="BJ40" i="1"/>
  <c r="BH39" i="1"/>
  <c r="BJ36" i="1"/>
  <c r="BH35" i="1"/>
  <c r="BJ32" i="1"/>
  <c r="BH31" i="1"/>
  <c r="BJ28" i="1"/>
  <c r="BH27" i="1"/>
  <c r="BJ27" i="1"/>
  <c r="BH23" i="1"/>
  <c r="BJ23" i="1"/>
  <c r="BH19" i="1"/>
  <c r="BJ19" i="1"/>
  <c r="BH15" i="1"/>
  <c r="BJ15" i="1"/>
  <c r="BH11" i="1"/>
  <c r="BJ11" i="1"/>
  <c r="BH7" i="1"/>
  <c r="BJ7" i="1"/>
  <c r="BH4" i="1"/>
  <c r="BH114" i="1"/>
  <c r="BJ114" i="1"/>
  <c r="BH110" i="1"/>
  <c r="BJ110" i="1"/>
  <c r="BH106" i="1"/>
  <c r="BJ106" i="1"/>
  <c r="BH102" i="1"/>
  <c r="BJ102" i="1"/>
  <c r="BH98" i="1"/>
  <c r="BJ98" i="1"/>
  <c r="BH94" i="1"/>
  <c r="BJ94" i="1"/>
  <c r="BH90" i="1"/>
  <c r="BJ90" i="1"/>
  <c r="BH88" i="1"/>
  <c r="BH85" i="1"/>
  <c r="BI81" i="1"/>
  <c r="BH76" i="1"/>
  <c r="BH71" i="1"/>
  <c r="BH70" i="1"/>
  <c r="BI70" i="1"/>
  <c r="BH65" i="1"/>
  <c r="BH60" i="1"/>
  <c r="BH55" i="1"/>
  <c r="BH54" i="1"/>
  <c r="BI54" i="1"/>
  <c r="BH50" i="1"/>
  <c r="BH46" i="1"/>
  <c r="BH42" i="1"/>
  <c r="BH38" i="1"/>
  <c r="BH34" i="1"/>
  <c r="BH30" i="1"/>
  <c r="BH26" i="1"/>
  <c r="BJ26" i="1"/>
  <c r="BH22" i="1"/>
  <c r="BJ22" i="1"/>
  <c r="BH18" i="1"/>
  <c r="BJ18" i="1"/>
  <c r="BH14" i="1"/>
  <c r="BJ14" i="1"/>
  <c r="BH10" i="1"/>
  <c r="BJ10" i="1"/>
  <c r="BJ6" i="1"/>
  <c r="BI113" i="1"/>
  <c r="BH112" i="1"/>
  <c r="BI109" i="1"/>
  <c r="BH108" i="1"/>
  <c r="BI105" i="1"/>
  <c r="BH104" i="1"/>
  <c r="BI101" i="1"/>
  <c r="BH100" i="1"/>
  <c r="BI97" i="1"/>
  <c r="BH96" i="1"/>
  <c r="BI93" i="1"/>
  <c r="BH92" i="1"/>
  <c r="BH89" i="1"/>
  <c r="BJ87" i="1"/>
  <c r="BH1363" i="1"/>
  <c r="BJ80" i="1"/>
  <c r="BH79" i="1"/>
  <c r="BH78" i="1"/>
  <c r="BJ75" i="1"/>
  <c r="BH73" i="1"/>
  <c r="BJ69" i="1"/>
  <c r="BH68" i="1"/>
  <c r="BJ64" i="1"/>
  <c r="BH63" i="1"/>
  <c r="BH62" i="1"/>
  <c r="BJ59" i="1"/>
  <c r="BH57" i="1"/>
  <c r="BJ53" i="1"/>
  <c r="BH52" i="1"/>
  <c r="BJ49" i="1"/>
  <c r="BH48" i="1"/>
  <c r="BJ45" i="1"/>
  <c r="BH44" i="1"/>
  <c r="BJ41" i="1"/>
  <c r="BH40" i="1"/>
  <c r="BJ37" i="1"/>
  <c r="BH36" i="1"/>
  <c r="BJ33" i="1"/>
  <c r="BH32" i="1"/>
  <c r="BJ29" i="1"/>
  <c r="BH28" i="1"/>
  <c r="BH24" i="1"/>
  <c r="BH20" i="1"/>
  <c r="BH16" i="1"/>
  <c r="BJ16" i="1"/>
  <c r="BH12" i="1"/>
  <c r="BJ12" i="1"/>
  <c r="BH8" i="1"/>
  <c r="BJ8" i="1"/>
  <c r="BJ1187" i="1"/>
  <c r="BJ1426" i="1"/>
  <c r="BJ1186" i="1"/>
  <c r="BJ1185" i="1"/>
  <c r="BJ1182" i="1"/>
  <c r="BJ1180" i="1"/>
  <c r="BJ1178" i="1"/>
  <c r="BJ1175" i="1"/>
  <c r="BJ1347" i="1"/>
  <c r="BJ1425" i="1"/>
  <c r="BI1141" i="1"/>
  <c r="BJ1141" i="1"/>
  <c r="BI1138" i="1"/>
  <c r="BJ1138" i="1"/>
  <c r="BI1136" i="1"/>
  <c r="BJ1136" i="1"/>
  <c r="BI1364" i="1"/>
  <c r="BJ1364" i="1"/>
  <c r="BI1131" i="1"/>
  <c r="BJ1131" i="1"/>
  <c r="BI1128" i="1"/>
  <c r="BJ1128" i="1"/>
  <c r="BI1124" i="1"/>
  <c r="BJ1124" i="1"/>
  <c r="BI1121" i="1"/>
  <c r="BJ1121" i="1"/>
  <c r="BI1187" i="1"/>
  <c r="BI1426" i="1"/>
  <c r="BI1186" i="1"/>
  <c r="BI1185" i="1"/>
  <c r="BJ1158" i="1"/>
  <c r="BJ1156" i="1"/>
  <c r="BJ1153" i="1"/>
  <c r="BJ1423" i="1"/>
  <c r="BJ1149" i="1"/>
  <c r="BJ1422" i="1"/>
  <c r="BJ1145" i="1"/>
  <c r="BJ1143" i="1"/>
  <c r="BI1366" i="1"/>
  <c r="BJ1366" i="1"/>
  <c r="BI1137" i="1"/>
  <c r="BJ1137" i="1"/>
  <c r="BI1133" i="1"/>
  <c r="BJ1133" i="1"/>
  <c r="BI1127" i="1"/>
  <c r="BJ1127" i="1"/>
  <c r="BI1123" i="1"/>
  <c r="BJ1123" i="1"/>
  <c r="BI1358" i="1"/>
  <c r="BJ1358" i="1"/>
  <c r="BI1140" i="1"/>
  <c r="BJ1140" i="1"/>
  <c r="BI1135" i="1"/>
  <c r="BJ1135" i="1"/>
  <c r="BI1130" i="1"/>
  <c r="BJ1130" i="1"/>
  <c r="BI1126" i="1"/>
  <c r="BJ1126" i="1"/>
  <c r="BJ1159" i="1"/>
  <c r="BJ1157" i="1"/>
  <c r="BJ1155" i="1"/>
  <c r="BJ1154" i="1"/>
  <c r="BJ1424" i="1"/>
  <c r="BJ1152" i="1"/>
  <c r="BJ1150" i="1"/>
  <c r="BJ1148" i="1"/>
  <c r="BJ1147" i="1"/>
  <c r="BJ1146" i="1"/>
  <c r="BJ1371" i="1"/>
  <c r="BJ1144" i="1"/>
  <c r="BJ1151" i="1"/>
  <c r="BJ1142" i="1"/>
  <c r="BI1139" i="1"/>
  <c r="BJ1139" i="1"/>
  <c r="BI1134" i="1"/>
  <c r="BJ1134" i="1"/>
  <c r="BI1132" i="1"/>
  <c r="BJ1132" i="1"/>
  <c r="BI1129" i="1"/>
  <c r="BJ1129" i="1"/>
  <c r="BI1125" i="1"/>
  <c r="BJ1125" i="1"/>
  <c r="BI1122" i="1"/>
  <c r="BJ1122" i="1"/>
  <c r="BI1120" i="1"/>
  <c r="BJ1120" i="1"/>
  <c r="BJ1119" i="1"/>
  <c r="BJ1118" i="1"/>
  <c r="BJ1117" i="1"/>
  <c r="BJ1116" i="1"/>
  <c r="BJ1115" i="1"/>
  <c r="BJ1114" i="1"/>
  <c r="BJ1369" i="1"/>
  <c r="BJ1362" i="1"/>
  <c r="BJ1113" i="1"/>
  <c r="BJ1112" i="1"/>
  <c r="BJ1111" i="1"/>
  <c r="BJ1110" i="1"/>
  <c r="BJ1109" i="1"/>
  <c r="BJ1108" i="1"/>
  <c r="BJ1107" i="1"/>
  <c r="BJ1106" i="1"/>
  <c r="BJ1105" i="1"/>
  <c r="BJ1104" i="1"/>
  <c r="BJ1103" i="1"/>
  <c r="BJ1102" i="1"/>
  <c r="BJ1397" i="1"/>
  <c r="BJ1101" i="1"/>
  <c r="BJ1100" i="1"/>
  <c r="BJ1099" i="1"/>
  <c r="BJ1098" i="1"/>
  <c r="BJ1097" i="1"/>
  <c r="BJ1096" i="1"/>
  <c r="BJ1095" i="1"/>
  <c r="BJ1094" i="1"/>
  <c r="BJ1093" i="1"/>
  <c r="BJ1092" i="1"/>
  <c r="BJ1421" i="1"/>
  <c r="BJ1091" i="1"/>
  <c r="BJ1090" i="1"/>
  <c r="BJ1089" i="1"/>
  <c r="BJ1088" i="1"/>
  <c r="BJ1087" i="1"/>
  <c r="BJ1086" i="1"/>
  <c r="BJ1085" i="1"/>
  <c r="BJ1420" i="1"/>
  <c r="BJ1084" i="1"/>
  <c r="BJ1391" i="1"/>
  <c r="BJ1083" i="1"/>
  <c r="BJ1082" i="1"/>
  <c r="BJ1081" i="1"/>
  <c r="BJ1080" i="1"/>
  <c r="BJ1079" i="1"/>
  <c r="BJ1078" i="1"/>
  <c r="BJ1077" i="1"/>
  <c r="BJ1076" i="1"/>
  <c r="BJ1075" i="1"/>
  <c r="BJ1074" i="1"/>
  <c r="BJ1443" i="1"/>
  <c r="BJ1073" i="1"/>
  <c r="BJ1072" i="1"/>
  <c r="BJ1419" i="1"/>
  <c r="BJ1071" i="1"/>
  <c r="BJ1070" i="1"/>
  <c r="BJ1069" i="1"/>
  <c r="BJ1068" i="1"/>
  <c r="BJ1067" i="1"/>
  <c r="BJ1066" i="1"/>
  <c r="BJ1065" i="1"/>
  <c r="BJ1064" i="1"/>
  <c r="BJ1442" i="1"/>
  <c r="BJ1063" i="1"/>
  <c r="BJ1062" i="1"/>
  <c r="BJ1441" i="1"/>
  <c r="BJ1061" i="1"/>
  <c r="BJ1060" i="1"/>
  <c r="BJ1418" i="1"/>
  <c r="BJ1059" i="1"/>
  <c r="BJ1058" i="1"/>
  <c r="BJ1057" i="1"/>
  <c r="BJ1056" i="1"/>
  <c r="BJ1055" i="1"/>
  <c r="BJ1054" i="1"/>
  <c r="BJ1053" i="1"/>
  <c r="BJ1052" i="1"/>
  <c r="BJ1051" i="1"/>
  <c r="BJ1050" i="1"/>
  <c r="BJ1049" i="1"/>
  <c r="BJ1048" i="1"/>
  <c r="BJ1047" i="1"/>
  <c r="BJ1046" i="1"/>
  <c r="BJ1045" i="1"/>
  <c r="BJ1044" i="1"/>
  <c r="BJ1043" i="1"/>
  <c r="BJ1042" i="1"/>
  <c r="BJ1041" i="1"/>
  <c r="BJ1040" i="1"/>
  <c r="BJ1039" i="1"/>
  <c r="BJ1038" i="1"/>
  <c r="BJ1037" i="1"/>
  <c r="BJ1036" i="1"/>
  <c r="BJ1035" i="1"/>
  <c r="BJ1417" i="1"/>
  <c r="BJ1034" i="1"/>
  <c r="BJ1416" i="1"/>
  <c r="BJ1033" i="1"/>
  <c r="BJ1032" i="1"/>
  <c r="BJ1031" i="1"/>
  <c r="BJ1030" i="1"/>
  <c r="BJ1029" i="1"/>
  <c r="BJ1390" i="1"/>
  <c r="BJ1028" i="1"/>
  <c r="BJ1027" i="1"/>
  <c r="BJ1414" i="1"/>
  <c r="BH998" i="1"/>
  <c r="BH997" i="1"/>
  <c r="BH995" i="1"/>
  <c r="BH993" i="1"/>
  <c r="BH992" i="1"/>
  <c r="BH990" i="1"/>
  <c r="BH988" i="1"/>
  <c r="BH987" i="1"/>
  <c r="BH985" i="1"/>
  <c r="BH983" i="1"/>
  <c r="BH981" i="1"/>
  <c r="BH979" i="1"/>
  <c r="BH977" i="1"/>
  <c r="BH975" i="1"/>
  <c r="BH973" i="1"/>
  <c r="BH971" i="1"/>
  <c r="BH969" i="1"/>
  <c r="BH968" i="1"/>
  <c r="BH966" i="1"/>
  <c r="BH963" i="1"/>
  <c r="BH961" i="1"/>
  <c r="BH959" i="1"/>
  <c r="BH957" i="1"/>
  <c r="BH955" i="1"/>
  <c r="BH1350" i="1"/>
  <c r="BH953" i="1"/>
  <c r="BH951" i="1"/>
  <c r="BH949" i="1"/>
  <c r="BH947" i="1"/>
  <c r="BH946" i="1"/>
  <c r="BH944" i="1"/>
  <c r="BI1119" i="1"/>
  <c r="BI1118" i="1"/>
  <c r="BI1117" i="1"/>
  <c r="BI1116" i="1"/>
  <c r="BI1115" i="1"/>
  <c r="BI1114" i="1"/>
  <c r="BI1369" i="1"/>
  <c r="BI1362" i="1"/>
  <c r="BI1113" i="1"/>
  <c r="BI1112" i="1"/>
  <c r="BI1111" i="1"/>
  <c r="BI1110" i="1"/>
  <c r="BI1109" i="1"/>
  <c r="BI1108" i="1"/>
  <c r="BI1107" i="1"/>
  <c r="BI1106" i="1"/>
  <c r="BI1105" i="1"/>
  <c r="BI1104" i="1"/>
  <c r="BI1103" i="1"/>
  <c r="BI1102" i="1"/>
  <c r="BI1397" i="1"/>
  <c r="BI1101" i="1"/>
  <c r="BI1100" i="1"/>
  <c r="BI1099" i="1"/>
  <c r="BI1098" i="1"/>
  <c r="BI1097" i="1"/>
  <c r="BI1096" i="1"/>
  <c r="BI1095" i="1"/>
  <c r="BI1094" i="1"/>
  <c r="BI1093" i="1"/>
  <c r="BI1092" i="1"/>
  <c r="BI1421" i="1"/>
  <c r="BI1091" i="1"/>
  <c r="BI1090" i="1"/>
  <c r="BI1089" i="1"/>
  <c r="BI1088" i="1"/>
  <c r="BI1087" i="1"/>
  <c r="BI1086" i="1"/>
  <c r="BI1085" i="1"/>
  <c r="BI1420" i="1"/>
  <c r="BI1084" i="1"/>
  <c r="BI1391" i="1"/>
  <c r="BI1083" i="1"/>
  <c r="BI1082" i="1"/>
  <c r="BI1081" i="1"/>
  <c r="BI1080" i="1"/>
  <c r="BI1079" i="1"/>
  <c r="BI1078" i="1"/>
  <c r="BI1077" i="1"/>
  <c r="BI1076" i="1"/>
  <c r="BI1075" i="1"/>
  <c r="BI1074" i="1"/>
  <c r="BI1443" i="1"/>
  <c r="BI1073" i="1"/>
  <c r="BI1072" i="1"/>
  <c r="BI1419" i="1"/>
  <c r="BI1071" i="1"/>
  <c r="BI1070" i="1"/>
  <c r="BI1069" i="1"/>
  <c r="BI1068" i="1"/>
  <c r="BI1067" i="1"/>
  <c r="BI1066" i="1"/>
  <c r="BI1065" i="1"/>
  <c r="BI1064" i="1"/>
  <c r="BI1442" i="1"/>
  <c r="BI1063" i="1"/>
  <c r="BI1062" i="1"/>
  <c r="BI1441" i="1"/>
  <c r="BI1061" i="1"/>
  <c r="BI1060" i="1"/>
  <c r="BI1418" i="1"/>
  <c r="BI1059" i="1"/>
  <c r="BI1058" i="1"/>
  <c r="BI1057" i="1"/>
  <c r="BI1056" i="1"/>
  <c r="BI1055" i="1"/>
  <c r="BI1054" i="1"/>
  <c r="BI1053" i="1"/>
  <c r="BI1052" i="1"/>
  <c r="BI1051" i="1"/>
  <c r="BI1050" i="1"/>
  <c r="BI1049" i="1"/>
  <c r="BI1048" i="1"/>
  <c r="BI1047" i="1"/>
  <c r="BI1046" i="1"/>
  <c r="BI1045" i="1"/>
  <c r="BI1044" i="1"/>
  <c r="BI1043" i="1"/>
  <c r="BI1042" i="1"/>
  <c r="BI1041" i="1"/>
  <c r="BI1040" i="1"/>
  <c r="BI1039" i="1"/>
  <c r="BI1038" i="1"/>
  <c r="BI1037" i="1"/>
  <c r="BI1036" i="1"/>
  <c r="BI1035" i="1"/>
  <c r="BI1417" i="1"/>
  <c r="BI1034" i="1"/>
  <c r="BI1416" i="1"/>
  <c r="BI1033" i="1"/>
  <c r="BI1032" i="1"/>
  <c r="BI1031" i="1"/>
  <c r="BI1030" i="1"/>
  <c r="BI1029" i="1"/>
  <c r="BI1390" i="1"/>
  <c r="BI1028" i="1"/>
  <c r="BI1027" i="1"/>
  <c r="BI1414" i="1"/>
  <c r="BJ1415" i="1"/>
  <c r="BI1381" i="1"/>
  <c r="BJ1025" i="1"/>
  <c r="BI1022" i="1"/>
  <c r="BJ1021" i="1"/>
  <c r="BI1389" i="1"/>
  <c r="BJ1018" i="1"/>
  <c r="BI1017" i="1"/>
  <c r="BJ1016" i="1"/>
  <c r="BI1014" i="1"/>
  <c r="BJ1013" i="1"/>
  <c r="BI1010" i="1"/>
  <c r="BJ1009" i="1"/>
  <c r="BI1006" i="1"/>
  <c r="BJ1005" i="1"/>
  <c r="BI1002" i="1"/>
  <c r="BJ1412" i="1"/>
  <c r="BI999" i="1"/>
  <c r="BJ998" i="1"/>
  <c r="BJ997" i="1"/>
  <c r="BJ995" i="1"/>
  <c r="BJ993" i="1"/>
  <c r="BJ992" i="1"/>
  <c r="BJ990" i="1"/>
  <c r="BJ988" i="1"/>
  <c r="BJ987" i="1"/>
  <c r="BJ985" i="1"/>
  <c r="BJ983" i="1"/>
  <c r="BJ981" i="1"/>
  <c r="BJ979" i="1"/>
  <c r="BJ977" i="1"/>
  <c r="BJ975" i="1"/>
  <c r="BJ973" i="1"/>
  <c r="BJ971" i="1"/>
  <c r="BJ969" i="1"/>
  <c r="BJ968" i="1"/>
  <c r="BJ966" i="1"/>
  <c r="BJ963" i="1"/>
  <c r="BJ961" i="1"/>
  <c r="BJ959" i="1"/>
  <c r="BJ1026" i="1"/>
  <c r="BI1024" i="1"/>
  <c r="BJ1023" i="1"/>
  <c r="BI1020" i="1"/>
  <c r="BJ1019" i="1"/>
  <c r="BI1375" i="1"/>
  <c r="BJ1413" i="1"/>
  <c r="BJ1015" i="1"/>
  <c r="BI1012" i="1"/>
  <c r="BJ1011" i="1"/>
  <c r="BI1008" i="1"/>
  <c r="BJ1007" i="1"/>
  <c r="BI1004" i="1"/>
  <c r="BJ1003" i="1"/>
  <c r="BI1001" i="1"/>
  <c r="BJ1000" i="1"/>
  <c r="BJ1374" i="1"/>
  <c r="BJ996" i="1"/>
  <c r="BJ1411" i="1"/>
  <c r="BJ994" i="1"/>
  <c r="BJ991" i="1"/>
  <c r="BJ989" i="1"/>
  <c r="BJ1410" i="1"/>
  <c r="BJ986" i="1"/>
  <c r="BJ984" i="1"/>
  <c r="BJ982" i="1"/>
  <c r="BJ980" i="1"/>
  <c r="BJ978" i="1"/>
  <c r="BJ976" i="1"/>
  <c r="BJ974" i="1"/>
  <c r="BJ972" i="1"/>
  <c r="BJ970" i="1"/>
  <c r="BJ967" i="1"/>
  <c r="BJ965" i="1"/>
  <c r="BJ964" i="1"/>
  <c r="BJ962" i="1"/>
  <c r="BJ960" i="1"/>
  <c r="BJ881" i="1"/>
  <c r="BJ880" i="1"/>
  <c r="BJ879" i="1"/>
  <c r="BJ878" i="1"/>
  <c r="BJ877" i="1"/>
  <c r="BJ876" i="1"/>
  <c r="BJ875" i="1"/>
  <c r="BJ872" i="1"/>
  <c r="BJ868" i="1"/>
  <c r="BJ864" i="1"/>
  <c r="BJ861" i="1"/>
  <c r="BJ857" i="1"/>
  <c r="BJ853" i="1"/>
  <c r="BJ849" i="1"/>
  <c r="BJ846" i="1"/>
  <c r="BH843" i="1"/>
  <c r="BI841" i="1"/>
  <c r="BI838" i="1"/>
  <c r="BI834" i="1"/>
  <c r="BI831" i="1"/>
  <c r="BI827" i="1"/>
  <c r="BI824" i="1"/>
  <c r="BI820" i="1"/>
  <c r="BI816" i="1"/>
  <c r="BI814" i="1"/>
  <c r="BI810" i="1"/>
  <c r="BI806" i="1"/>
  <c r="BI802" i="1"/>
  <c r="BI798" i="1"/>
  <c r="BI794" i="1"/>
  <c r="BI790" i="1"/>
  <c r="BI786" i="1"/>
  <c r="BI782" i="1"/>
  <c r="BI778" i="1"/>
  <c r="BI774" i="1"/>
  <c r="BI1378" i="1"/>
  <c r="BI768" i="1"/>
  <c r="BJ873" i="1"/>
  <c r="BJ869" i="1"/>
  <c r="BJ865" i="1"/>
  <c r="BJ862" i="1"/>
  <c r="BJ858" i="1"/>
  <c r="BJ854" i="1"/>
  <c r="BJ850" i="1"/>
  <c r="BJ847" i="1"/>
  <c r="BJ606" i="1"/>
  <c r="BJ604" i="1"/>
  <c r="BJ603" i="1"/>
  <c r="BJ601" i="1"/>
  <c r="BJ1338" i="1"/>
  <c r="BJ1462" i="1"/>
  <c r="BJ596" i="1"/>
  <c r="BJ592" i="1"/>
  <c r="BJ588" i="1"/>
  <c r="BJ587" i="1"/>
  <c r="BJ580" i="1"/>
  <c r="BJ576" i="1"/>
  <c r="BJ572" i="1"/>
  <c r="BJ568" i="1"/>
  <c r="BJ565" i="1"/>
  <c r="BJ561" i="1"/>
  <c r="BJ557" i="1"/>
  <c r="BJ553" i="1"/>
  <c r="BJ550" i="1"/>
  <c r="BJ546" i="1"/>
  <c r="BJ1438" i="1"/>
  <c r="BJ540" i="1"/>
  <c r="BJ586" i="1"/>
  <c r="BJ583" i="1"/>
  <c r="BJ579" i="1"/>
  <c r="BJ575" i="1"/>
  <c r="BJ571" i="1"/>
  <c r="BJ567" i="1"/>
  <c r="BJ564" i="1"/>
  <c r="BJ560" i="1"/>
  <c r="BJ556" i="1"/>
  <c r="BJ549" i="1"/>
  <c r="BJ543" i="1"/>
  <c r="BJ539" i="1"/>
  <c r="BJ607" i="1"/>
  <c r="BJ605" i="1"/>
  <c r="BJ602" i="1"/>
  <c r="BJ600" i="1"/>
  <c r="BJ585" i="1"/>
  <c r="BJ582" i="1"/>
  <c r="BJ578" i="1"/>
  <c r="BJ574" i="1"/>
  <c r="BJ570" i="1"/>
  <c r="BJ566" i="1"/>
  <c r="BJ563" i="1"/>
  <c r="BJ559" i="1"/>
  <c r="BJ555" i="1"/>
  <c r="BJ552" i="1"/>
  <c r="BJ548" i="1"/>
  <c r="BJ545" i="1"/>
  <c r="BJ542" i="1"/>
  <c r="BJ538" i="1"/>
  <c r="BH606" i="1"/>
  <c r="BH604" i="1"/>
  <c r="BH603" i="1"/>
  <c r="BH601" i="1"/>
  <c r="BH1338" i="1"/>
  <c r="BI598" i="1"/>
  <c r="BJ598" i="1"/>
  <c r="BI1337" i="1"/>
  <c r="BJ1337" i="1"/>
  <c r="BI593" i="1"/>
  <c r="BJ593" i="1"/>
  <c r="BI589" i="1"/>
  <c r="BJ589" i="1"/>
  <c r="BI585" i="1"/>
  <c r="BJ584" i="1"/>
  <c r="BI582" i="1"/>
  <c r="BJ581" i="1"/>
  <c r="BI578" i="1"/>
  <c r="BJ577" i="1"/>
  <c r="BI574" i="1"/>
  <c r="BJ573" i="1"/>
  <c r="BI570" i="1"/>
  <c r="BJ569" i="1"/>
  <c r="BI566" i="1"/>
  <c r="BJ1408" i="1"/>
  <c r="BI563" i="1"/>
  <c r="BJ562" i="1"/>
  <c r="BI559" i="1"/>
  <c r="BJ558" i="1"/>
  <c r="BI555" i="1"/>
  <c r="BJ554" i="1"/>
  <c r="BI552" i="1"/>
  <c r="BJ551" i="1"/>
  <c r="BI548" i="1"/>
  <c r="BJ547" i="1"/>
  <c r="BI545" i="1"/>
  <c r="BJ544" i="1"/>
  <c r="BI542" i="1"/>
  <c r="BJ541" i="1"/>
  <c r="BI538" i="1"/>
  <c r="BH511" i="1"/>
  <c r="BH509" i="1"/>
  <c r="BH507" i="1"/>
  <c r="BH505" i="1"/>
  <c r="BH504" i="1"/>
  <c r="BH502" i="1"/>
  <c r="BH500" i="1"/>
  <c r="BH499" i="1"/>
  <c r="BH497" i="1"/>
  <c r="BH495" i="1"/>
  <c r="BH493" i="1"/>
  <c r="BH491" i="1"/>
  <c r="BH489" i="1"/>
  <c r="BH486" i="1"/>
  <c r="BH484" i="1"/>
  <c r="BH481" i="1"/>
  <c r="BH479" i="1"/>
  <c r="BH478" i="1"/>
  <c r="BH476" i="1"/>
  <c r="BH474" i="1"/>
  <c r="BH473" i="1"/>
  <c r="BH470" i="1"/>
  <c r="BJ470" i="1"/>
  <c r="BI470" i="1"/>
  <c r="BH466" i="1"/>
  <c r="BJ466" i="1"/>
  <c r="BI466" i="1"/>
  <c r="BH460" i="1"/>
  <c r="BJ460" i="1"/>
  <c r="BI460" i="1"/>
  <c r="BH1336" i="1"/>
  <c r="BJ1336" i="1"/>
  <c r="BI1336" i="1"/>
  <c r="BH453" i="1"/>
  <c r="BJ453" i="1"/>
  <c r="BI453" i="1"/>
  <c r="BH451" i="1"/>
  <c r="BJ451" i="1"/>
  <c r="BI451" i="1"/>
  <c r="BH448" i="1"/>
  <c r="BJ448" i="1"/>
  <c r="BI448" i="1"/>
  <c r="BH445" i="1"/>
  <c r="BJ445" i="1"/>
  <c r="BI445" i="1"/>
  <c r="BH441" i="1"/>
  <c r="BJ441" i="1"/>
  <c r="BI441" i="1"/>
  <c r="BH437" i="1"/>
  <c r="BJ437" i="1"/>
  <c r="BI437" i="1"/>
  <c r="BH434" i="1"/>
  <c r="BJ434" i="1"/>
  <c r="BI434" i="1"/>
  <c r="BH430" i="1"/>
  <c r="BJ424" i="1"/>
  <c r="BI424" i="1"/>
  <c r="BI520" i="1"/>
  <c r="BJ1349" i="1"/>
  <c r="BI517" i="1"/>
  <c r="BJ516" i="1"/>
  <c r="BI1365" i="1"/>
  <c r="BJ513" i="1"/>
  <c r="BJ511" i="1"/>
  <c r="BJ509" i="1"/>
  <c r="BJ507" i="1"/>
  <c r="BJ505" i="1"/>
  <c r="BJ504" i="1"/>
  <c r="BJ502" i="1"/>
  <c r="BJ500" i="1"/>
  <c r="BJ499" i="1"/>
  <c r="BJ497" i="1"/>
  <c r="BJ495" i="1"/>
  <c r="BJ493" i="1"/>
  <c r="BJ491" i="1"/>
  <c r="BJ489" i="1"/>
  <c r="BJ486" i="1"/>
  <c r="BJ484" i="1"/>
  <c r="BJ472" i="1"/>
  <c r="BI472" i="1"/>
  <c r="BJ469" i="1"/>
  <c r="BI469" i="1"/>
  <c r="BJ465" i="1"/>
  <c r="BI465" i="1"/>
  <c r="BJ462" i="1"/>
  <c r="BI462" i="1"/>
  <c r="BJ459" i="1"/>
  <c r="BI459" i="1"/>
  <c r="BJ456" i="1"/>
  <c r="BI456" i="1"/>
  <c r="BJ452" i="1"/>
  <c r="BI452" i="1"/>
  <c r="BJ1345" i="1"/>
  <c r="BI1345" i="1"/>
  <c r="BJ1386" i="1"/>
  <c r="BI1386" i="1"/>
  <c r="BJ444" i="1"/>
  <c r="BI444" i="1"/>
  <c r="BJ440" i="1"/>
  <c r="BI440" i="1"/>
  <c r="BJ433" i="1"/>
  <c r="BI433" i="1"/>
  <c r="BJ429" i="1"/>
  <c r="BI429" i="1"/>
  <c r="BJ422" i="1"/>
  <c r="BI422" i="1"/>
  <c r="BJ471" i="1"/>
  <c r="BI471" i="1"/>
  <c r="BJ468" i="1"/>
  <c r="BI468" i="1"/>
  <c r="BJ464" i="1"/>
  <c r="BI464" i="1"/>
  <c r="BJ461" i="1"/>
  <c r="BI461" i="1"/>
  <c r="BJ458" i="1"/>
  <c r="BI458" i="1"/>
  <c r="BJ455" i="1"/>
  <c r="BI455" i="1"/>
  <c r="BJ450" i="1"/>
  <c r="BI450" i="1"/>
  <c r="BJ447" i="1"/>
  <c r="BI447" i="1"/>
  <c r="BJ443" i="1"/>
  <c r="BI443" i="1"/>
  <c r="BJ439" i="1"/>
  <c r="BI439" i="1"/>
  <c r="BJ436" i="1"/>
  <c r="BI436" i="1"/>
  <c r="BJ432" i="1"/>
  <c r="BI432" i="1"/>
  <c r="BJ427" i="1"/>
  <c r="BI427" i="1"/>
  <c r="BJ420" i="1"/>
  <c r="BI420" i="1"/>
  <c r="BI519" i="1"/>
  <c r="BJ518" i="1"/>
  <c r="BI515" i="1"/>
  <c r="BJ514" i="1"/>
  <c r="BJ512" i="1"/>
  <c r="BJ510" i="1"/>
  <c r="BJ508" i="1"/>
  <c r="BJ506" i="1"/>
  <c r="BJ503" i="1"/>
  <c r="BJ501" i="1"/>
  <c r="BJ498" i="1"/>
  <c r="BJ496" i="1"/>
  <c r="BJ494" i="1"/>
  <c r="BJ492" i="1"/>
  <c r="BJ490" i="1"/>
  <c r="BJ488" i="1"/>
  <c r="BJ487" i="1"/>
  <c r="BJ485" i="1"/>
  <c r="BJ483" i="1"/>
  <c r="BJ482" i="1"/>
  <c r="BJ480" i="1"/>
  <c r="BJ477" i="1"/>
  <c r="BJ475" i="1"/>
  <c r="BJ1343" i="1"/>
  <c r="BH467" i="1"/>
  <c r="BJ467" i="1"/>
  <c r="BI467" i="1"/>
  <c r="BH463" i="1"/>
  <c r="BJ463" i="1"/>
  <c r="BI463" i="1"/>
  <c r="BH1370" i="1"/>
  <c r="BJ1370" i="1"/>
  <c r="BI1370" i="1"/>
  <c r="BH457" i="1"/>
  <c r="BJ457" i="1"/>
  <c r="BI457" i="1"/>
  <c r="BH454" i="1"/>
  <c r="BJ454" i="1"/>
  <c r="BI454" i="1"/>
  <c r="BH449" i="1"/>
  <c r="BJ449" i="1"/>
  <c r="BI449" i="1"/>
  <c r="BH446" i="1"/>
  <c r="BJ446" i="1"/>
  <c r="BI446" i="1"/>
  <c r="BH442" i="1"/>
  <c r="BJ442" i="1"/>
  <c r="BI442" i="1"/>
  <c r="BH438" i="1"/>
  <c r="BJ438" i="1"/>
  <c r="BI438" i="1"/>
  <c r="BH435" i="1"/>
  <c r="BJ435" i="1"/>
  <c r="BI435" i="1"/>
  <c r="BH431" i="1"/>
  <c r="BJ431" i="1"/>
  <c r="BI431" i="1"/>
  <c r="BJ1407" i="1"/>
  <c r="BI1407" i="1"/>
  <c r="BI418" i="1"/>
  <c r="BI416" i="1"/>
  <c r="BI415" i="1"/>
  <c r="BI414" i="1"/>
  <c r="BI412" i="1"/>
  <c r="BI410" i="1"/>
  <c r="BI408" i="1"/>
  <c r="BH428" i="1"/>
  <c r="BH426" i="1"/>
  <c r="BH425" i="1"/>
  <c r="BH423" i="1"/>
  <c r="BH421" i="1"/>
  <c r="BH419" i="1"/>
  <c r="BH417" i="1"/>
  <c r="BH1348" i="1"/>
  <c r="BH413" i="1"/>
  <c r="BH411" i="1"/>
  <c r="BH409" i="1"/>
  <c r="BH407" i="1"/>
  <c r="BH405" i="1"/>
  <c r="BH403" i="1"/>
  <c r="BH401" i="1"/>
  <c r="BH399" i="1"/>
  <c r="BH397" i="1"/>
  <c r="BH395" i="1"/>
  <c r="BH393" i="1"/>
  <c r="BH391" i="1"/>
  <c r="BH1461" i="1"/>
  <c r="BH389" i="1"/>
  <c r="BH386" i="1"/>
  <c r="BH384" i="1"/>
  <c r="BI430" i="1"/>
  <c r="BI428" i="1"/>
  <c r="BI426" i="1"/>
  <c r="BI425" i="1"/>
  <c r="BI423" i="1"/>
  <c r="BI421" i="1"/>
  <c r="BI419" i="1"/>
  <c r="BI417" i="1"/>
  <c r="BI1348" i="1"/>
  <c r="BI413" i="1"/>
  <c r="BI411" i="1"/>
  <c r="BI409" i="1"/>
  <c r="BI407" i="1"/>
  <c r="BH388" i="1"/>
  <c r="BH387" i="1"/>
  <c r="BH385" i="1"/>
  <c r="BH374" i="1"/>
  <c r="BH372" i="1"/>
  <c r="BH370" i="1"/>
  <c r="BH1406" i="1"/>
  <c r="BH1335" i="1"/>
  <c r="BH367" i="1"/>
  <c r="BH364" i="1"/>
  <c r="BH362" i="1"/>
  <c r="BH360" i="1"/>
  <c r="BH359" i="1"/>
  <c r="BH1460" i="1"/>
  <c r="BH357" i="1"/>
  <c r="BH355" i="1"/>
  <c r="BH353" i="1"/>
  <c r="BH351" i="1"/>
  <c r="BH349" i="1"/>
  <c r="BH347" i="1"/>
  <c r="BH345" i="1"/>
  <c r="BH342" i="1"/>
  <c r="BH340" i="1"/>
  <c r="BH338" i="1"/>
  <c r="BH337" i="1"/>
  <c r="BH335" i="1"/>
  <c r="BH333" i="1"/>
  <c r="BH331" i="1"/>
  <c r="BH329" i="1"/>
  <c r="BH327" i="1"/>
  <c r="BH325" i="1"/>
  <c r="BH323" i="1"/>
  <c r="BH321" i="1"/>
  <c r="BH319" i="1"/>
  <c r="BI1353" i="1"/>
  <c r="BJ376" i="1"/>
  <c r="BJ374" i="1"/>
  <c r="BJ372" i="1"/>
  <c r="BJ370" i="1"/>
  <c r="BJ1406" i="1"/>
  <c r="BJ1335" i="1"/>
  <c r="BJ367" i="1"/>
  <c r="BJ364" i="1"/>
  <c r="BJ362" i="1"/>
  <c r="BJ360" i="1"/>
  <c r="BJ359" i="1"/>
  <c r="BJ1460" i="1"/>
  <c r="BJ357" i="1"/>
  <c r="BJ355" i="1"/>
  <c r="BJ353" i="1"/>
  <c r="BJ351" i="1"/>
  <c r="BJ349" i="1"/>
  <c r="BJ347" i="1"/>
  <c r="BJ345" i="1"/>
  <c r="BJ342" i="1"/>
  <c r="BJ340" i="1"/>
  <c r="BJ338" i="1"/>
  <c r="BJ337" i="1"/>
  <c r="BJ335" i="1"/>
  <c r="BJ333" i="1"/>
  <c r="BJ377" i="1"/>
  <c r="BJ375" i="1"/>
  <c r="BJ373" i="1"/>
  <c r="BJ371" i="1"/>
  <c r="BJ369" i="1"/>
  <c r="BJ368" i="1"/>
  <c r="BJ1396" i="1"/>
  <c r="BJ365" i="1"/>
  <c r="BJ363" i="1"/>
  <c r="BJ361" i="1"/>
  <c r="BJ358" i="1"/>
  <c r="BJ356" i="1"/>
  <c r="BJ354" i="1"/>
  <c r="BJ352" i="1"/>
  <c r="BJ350" i="1"/>
  <c r="BJ348" i="1"/>
  <c r="BJ346" i="1"/>
  <c r="BJ344" i="1"/>
  <c r="BJ343" i="1"/>
  <c r="BJ341" i="1"/>
  <c r="BJ339" i="1"/>
  <c r="BJ336" i="1"/>
  <c r="BJ334" i="1"/>
  <c r="BJ1334" i="1"/>
  <c r="BJ332" i="1"/>
  <c r="BJ266" i="1"/>
  <c r="BJ262" i="1"/>
  <c r="BJ258" i="1"/>
  <c r="BI268" i="1"/>
  <c r="BJ265" i="1"/>
  <c r="BI264" i="1"/>
  <c r="BJ261" i="1"/>
  <c r="BI260" i="1"/>
  <c r="BJ257" i="1"/>
  <c r="BJ166" i="1"/>
  <c r="BJ162" i="1"/>
  <c r="BJ158" i="1"/>
  <c r="BJ154" i="1"/>
  <c r="BJ150" i="1"/>
  <c r="BJ146" i="1"/>
  <c r="BI142" i="1"/>
  <c r="BJ179" i="1"/>
  <c r="BJ170" i="1"/>
  <c r="BJ78" i="1"/>
  <c r="BJ74" i="1"/>
  <c r="BJ70" i="1"/>
  <c r="BJ66" i="1"/>
  <c r="BJ62" i="1"/>
  <c r="BJ58" i="1"/>
  <c r="BJ54" i="1"/>
  <c r="BJ82" i="1"/>
  <c r="L1172" i="1"/>
  <c r="L1173" i="1"/>
  <c r="L1430" i="1"/>
  <c r="L1174" i="1"/>
  <c r="L1399" i="1"/>
  <c r="L1428" i="1"/>
  <c r="L1175" i="1"/>
  <c r="L1176" i="1"/>
  <c r="L1177" i="1"/>
  <c r="L1178" i="1"/>
  <c r="L1400" i="1"/>
  <c r="L1179" i="1"/>
  <c r="L1392" i="1"/>
  <c r="L1180" i="1"/>
  <c r="L1427" i="1"/>
  <c r="L1181" i="1"/>
  <c r="L1182" i="1"/>
  <c r="L1429" i="1"/>
  <c r="L1183" i="1"/>
  <c r="L1184" i="1"/>
  <c r="L1185" i="1"/>
  <c r="L1186" i="1"/>
  <c r="L1426" i="1"/>
  <c r="L1187" i="1"/>
  <c r="L1131" i="1" l="1"/>
  <c r="L1168" i="1" l="1"/>
  <c r="L1347" i="1"/>
  <c r="L1162" i="1"/>
  <c r="L1425" i="1"/>
  <c r="L1163" i="1"/>
  <c r="L1164" i="1"/>
  <c r="L1165" i="1"/>
  <c r="L1166" i="1"/>
  <c r="L1167" i="1"/>
  <c r="L642" i="3" l="1"/>
  <c r="L641" i="3"/>
  <c r="L768" i="3"/>
  <c r="L1152" i="1" l="1"/>
  <c r="L1153" i="1"/>
  <c r="L1424" i="1"/>
  <c r="L1154" i="1"/>
  <c r="L1155" i="1"/>
  <c r="L1156" i="1"/>
  <c r="L1157" i="1"/>
  <c r="L1158" i="1"/>
  <c r="L1159" i="1"/>
  <c r="L1160" i="1"/>
  <c r="L1161" i="1"/>
  <c r="L1151" i="1" l="1"/>
  <c r="L1144" i="1"/>
  <c r="L1145" i="1"/>
  <c r="L1371" i="1"/>
  <c r="L1146" i="1"/>
  <c r="L1147" i="1"/>
  <c r="L1422" i="1"/>
  <c r="L1148" i="1"/>
  <c r="L1149" i="1"/>
  <c r="L1150" i="1"/>
  <c r="L1423" i="1"/>
  <c r="L1137" i="1" l="1"/>
  <c r="L1138" i="1"/>
  <c r="L1139" i="1"/>
  <c r="L1140" i="1"/>
  <c r="L1366" i="1"/>
  <c r="L1141" i="1"/>
  <c r="L1142" i="1"/>
  <c r="L1143" i="1"/>
  <c r="L1364" i="1" l="1"/>
  <c r="L1134" i="1"/>
  <c r="L1135" i="1"/>
  <c r="L1136" i="1"/>
  <c r="G8" i="2" l="1"/>
  <c r="CC2" i="3"/>
  <c r="CB2" i="3"/>
  <c r="CA2" i="3"/>
  <c r="BZ2" i="3"/>
  <c r="BY2" i="3"/>
  <c r="BX2" i="3"/>
  <c r="BW2" i="3"/>
  <c r="BV2" i="3"/>
  <c r="BU2" i="3"/>
  <c r="BT2" i="3"/>
  <c r="BS2" i="3"/>
  <c r="BR2" i="3"/>
  <c r="CG2" i="3" l="1"/>
  <c r="L603" i="3" l="1"/>
  <c r="L1124" i="1" l="1"/>
  <c r="L1125" i="1"/>
  <c r="L1126" i="1"/>
  <c r="L1127" i="1"/>
  <c r="L1128" i="1"/>
  <c r="L1129" i="1"/>
  <c r="L1130" i="1"/>
  <c r="L1119" i="1" l="1"/>
  <c r="L1120" i="1"/>
  <c r="L1358" i="1"/>
  <c r="L1121" i="1"/>
  <c r="L1122" i="1"/>
  <c r="L1123" i="1"/>
  <c r="L3" i="3" l="1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826" i="3"/>
  <c r="L18" i="3"/>
  <c r="L19" i="3"/>
  <c r="L20" i="3"/>
  <c r="L21" i="3"/>
  <c r="L22" i="3"/>
  <c r="L23" i="3"/>
  <c r="L24" i="3"/>
  <c r="L25" i="3"/>
  <c r="L798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780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802" i="3"/>
  <c r="L65" i="3"/>
  <c r="L66" i="3"/>
  <c r="L67" i="3"/>
  <c r="L832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835" i="3"/>
  <c r="L149" i="3"/>
  <c r="L150" i="3"/>
  <c r="L151" i="3"/>
  <c r="L152" i="3"/>
  <c r="L796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770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783" i="3"/>
  <c r="L254" i="3"/>
  <c r="L778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833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785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834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803" i="3"/>
  <c r="L361" i="3"/>
  <c r="L362" i="3"/>
  <c r="L363" i="3"/>
  <c r="L804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773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774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827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831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805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799" i="3"/>
  <c r="L522" i="3"/>
  <c r="L523" i="3"/>
  <c r="L524" i="3"/>
  <c r="L775" i="3"/>
  <c r="L806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807" i="3"/>
  <c r="L776" i="3"/>
  <c r="L539" i="3"/>
  <c r="L786" i="3"/>
  <c r="L540" i="3"/>
  <c r="L541" i="3"/>
  <c r="L542" i="3"/>
  <c r="L779" i="3"/>
  <c r="L543" i="3"/>
  <c r="L544" i="3"/>
  <c r="L545" i="3"/>
  <c r="L546" i="3"/>
  <c r="L547" i="3"/>
  <c r="L548" i="3"/>
  <c r="L808" i="3"/>
  <c r="L797" i="3"/>
  <c r="L549" i="3"/>
  <c r="L550" i="3"/>
  <c r="L784" i="3"/>
  <c r="L551" i="3"/>
  <c r="L828" i="3"/>
  <c r="L809" i="3"/>
  <c r="L552" i="3"/>
  <c r="L823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810" i="3"/>
  <c r="L573" i="3"/>
  <c r="L829" i="3"/>
  <c r="L574" i="3"/>
  <c r="L575" i="3"/>
  <c r="L576" i="3"/>
  <c r="L577" i="3"/>
  <c r="L578" i="3"/>
  <c r="L579" i="3"/>
  <c r="L580" i="3"/>
  <c r="L581" i="3"/>
  <c r="L582" i="3"/>
  <c r="L811" i="3"/>
  <c r="L583" i="3"/>
  <c r="L584" i="3"/>
  <c r="L830" i="3"/>
  <c r="L585" i="3"/>
  <c r="L586" i="3"/>
  <c r="L587" i="3"/>
  <c r="L588" i="3"/>
  <c r="L589" i="3"/>
  <c r="L590" i="3"/>
  <c r="L591" i="3"/>
  <c r="L790" i="3"/>
  <c r="L592" i="3"/>
  <c r="L824" i="3"/>
  <c r="L593" i="3"/>
  <c r="L594" i="3"/>
  <c r="L595" i="3"/>
  <c r="L596" i="3"/>
  <c r="L597" i="3"/>
  <c r="L598" i="3"/>
  <c r="L599" i="3"/>
  <c r="L600" i="3"/>
  <c r="L601" i="3"/>
  <c r="L602" i="3"/>
  <c r="L1070" i="1" l="1"/>
  <c r="L1110" i="1" l="1"/>
  <c r="L1111" i="1"/>
  <c r="L1112" i="1"/>
  <c r="L1113" i="1"/>
  <c r="L1362" i="1"/>
  <c r="L1369" i="1"/>
  <c r="L1114" i="1"/>
  <c r="L1115" i="1"/>
  <c r="L1116" i="1"/>
  <c r="L1117" i="1"/>
  <c r="L1118" i="1"/>
  <c r="S1" i="1" l="1"/>
  <c r="L1109" i="1" l="1"/>
  <c r="L1088" i="1" l="1"/>
  <c r="K3" i="1" l="1"/>
  <c r="L1108" i="1" l="1"/>
  <c r="L1107" i="1"/>
  <c r="L1106" i="1"/>
  <c r="L1105" i="1"/>
  <c r="L1104" i="1"/>
  <c r="L1103" i="1"/>
  <c r="L1102" i="1"/>
  <c r="L1397" i="1"/>
  <c r="L1101" i="1"/>
  <c r="L1100" i="1"/>
  <c r="L1099" i="1"/>
  <c r="L390" i="1"/>
  <c r="L702" i="1"/>
  <c r="L1098" i="1"/>
  <c r="L1097" i="1"/>
  <c r="L1096" i="1"/>
  <c r="L1095" i="1"/>
  <c r="L1094" i="1"/>
  <c r="L1093" i="1"/>
  <c r="L1092" i="1"/>
  <c r="L1421" i="1"/>
  <c r="L1091" i="1"/>
  <c r="L1090" i="1"/>
  <c r="L1089" i="1"/>
  <c r="L1087" i="1"/>
  <c r="L1086" i="1"/>
  <c r="L1085" i="1"/>
  <c r="L1420" i="1"/>
  <c r="L1084" i="1"/>
  <c r="L1391" i="1"/>
  <c r="L1083" i="1"/>
  <c r="L1082" i="1"/>
  <c r="L1081" i="1"/>
  <c r="L1080" i="1"/>
  <c r="L1079" i="1"/>
  <c r="L1078" i="1"/>
  <c r="L1077" i="1"/>
  <c r="L1075" i="1"/>
  <c r="L1076" i="1"/>
  <c r="L1443" i="1"/>
  <c r="L1073" i="1"/>
  <c r="L1072" i="1"/>
  <c r="L1419" i="1"/>
  <c r="L1071" i="1"/>
  <c r="L1069" i="1"/>
  <c r="L1068" i="1"/>
  <c r="L1067" i="1"/>
  <c r="L1066" i="1"/>
  <c r="L1065" i="1"/>
  <c r="L1064" i="1"/>
  <c r="L1442" i="1"/>
  <c r="L1063" i="1"/>
  <c r="L1062" i="1"/>
  <c r="L1441" i="1"/>
  <c r="L1061" i="1"/>
  <c r="L1060" i="1"/>
  <c r="L1418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417" i="1"/>
  <c r="L1034" i="1"/>
  <c r="L1416" i="1"/>
  <c r="L1033" i="1"/>
  <c r="L1032" i="1"/>
  <c r="L1031" i="1"/>
  <c r="L1030" i="1"/>
  <c r="L1029" i="1"/>
  <c r="L1390" i="1"/>
  <c r="L1028" i="1"/>
  <c r="L1027" i="1"/>
  <c r="L1414" i="1"/>
  <c r="L1415" i="1"/>
  <c r="L1026" i="1"/>
  <c r="L1381" i="1"/>
  <c r="L1025" i="1"/>
  <c r="L976" i="1"/>
  <c r="L1024" i="1"/>
  <c r="L1023" i="1"/>
  <c r="L1022" i="1"/>
  <c r="L1021" i="1"/>
  <c r="L1020" i="1"/>
  <c r="L1019" i="1"/>
  <c r="L1389" i="1"/>
  <c r="L1018" i="1"/>
  <c r="L1375" i="1"/>
  <c r="L1413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412" i="1"/>
  <c r="L1001" i="1"/>
  <c r="L1000" i="1"/>
  <c r="L999" i="1"/>
  <c r="L1374" i="1"/>
  <c r="L998" i="1"/>
  <c r="L997" i="1"/>
  <c r="L996" i="1"/>
  <c r="L1411" i="1"/>
  <c r="L995" i="1"/>
  <c r="L993" i="1"/>
  <c r="L992" i="1"/>
  <c r="L991" i="1"/>
  <c r="L990" i="1"/>
  <c r="L989" i="1"/>
  <c r="L988" i="1"/>
  <c r="L1410" i="1"/>
  <c r="L987" i="1"/>
  <c r="L986" i="1"/>
  <c r="L985" i="1"/>
  <c r="L984" i="1"/>
  <c r="L983" i="1"/>
  <c r="L982" i="1"/>
  <c r="L981" i="1"/>
  <c r="L980" i="1"/>
  <c r="L979" i="1"/>
  <c r="L978" i="1"/>
  <c r="L977" i="1"/>
  <c r="L975" i="1"/>
  <c r="L974" i="1"/>
  <c r="L973" i="1"/>
  <c r="L972" i="1"/>
  <c r="L971" i="1"/>
  <c r="L970" i="1"/>
  <c r="L969" i="1"/>
  <c r="L1074" i="1"/>
  <c r="L967" i="1"/>
  <c r="L966" i="1"/>
  <c r="L965" i="1"/>
  <c r="L964" i="1"/>
  <c r="L962" i="1"/>
  <c r="L961" i="1"/>
  <c r="L960" i="1"/>
  <c r="L994" i="1"/>
  <c r="L958" i="1"/>
  <c r="L968" i="1"/>
  <c r="L963" i="1"/>
  <c r="L956" i="1"/>
  <c r="L955" i="1"/>
  <c r="L1350" i="1"/>
  <c r="L954" i="1"/>
  <c r="L953" i="1"/>
  <c r="L952" i="1"/>
  <c r="L951" i="1"/>
  <c r="L950" i="1"/>
  <c r="L949" i="1"/>
  <c r="L948" i="1"/>
  <c r="L947" i="1"/>
  <c r="L1447" i="1"/>
  <c r="L946" i="1"/>
  <c r="L945" i="1"/>
  <c r="L944" i="1"/>
  <c r="L1440" i="1"/>
  <c r="L943" i="1"/>
  <c r="L942" i="1"/>
  <c r="L941" i="1"/>
  <c r="L940" i="1"/>
  <c r="L939" i="1"/>
  <c r="L938" i="1"/>
  <c r="L937" i="1"/>
  <c r="L936" i="1"/>
  <c r="L935" i="1"/>
  <c r="L934" i="1"/>
  <c r="L959" i="1"/>
  <c r="L933" i="1"/>
  <c r="L932" i="1"/>
  <c r="L931" i="1"/>
  <c r="L930" i="1"/>
  <c r="L929" i="1"/>
  <c r="L143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57" i="1"/>
  <c r="L904" i="1"/>
  <c r="L902" i="1"/>
  <c r="L901" i="1"/>
  <c r="L900" i="1"/>
  <c r="L899" i="1"/>
  <c r="L1373" i="1"/>
  <c r="L898" i="1"/>
  <c r="L897" i="1"/>
  <c r="L896" i="1"/>
  <c r="L895" i="1"/>
  <c r="L894" i="1"/>
  <c r="L893" i="1"/>
  <c r="L892" i="1"/>
  <c r="L891" i="1"/>
  <c r="L890" i="1"/>
  <c r="L889" i="1"/>
  <c r="L888" i="1"/>
  <c r="L1333" i="1"/>
  <c r="L887" i="1"/>
  <c r="L906" i="1"/>
  <c r="L885" i="1"/>
  <c r="L884" i="1"/>
  <c r="L883" i="1"/>
  <c r="L905" i="1"/>
  <c r="L882" i="1"/>
  <c r="L881" i="1"/>
  <c r="L880" i="1"/>
  <c r="L879" i="1"/>
  <c r="L878" i="1"/>
  <c r="L877" i="1"/>
  <c r="L876" i="1"/>
  <c r="L875" i="1"/>
  <c r="L874" i="1"/>
  <c r="L1372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05" i="1"/>
  <c r="L804" i="1"/>
  <c r="L903" i="1"/>
  <c r="L780" i="1"/>
  <c r="L886" i="1"/>
  <c r="L772" i="1"/>
  <c r="L771" i="1"/>
  <c r="L1378" i="1"/>
  <c r="L736" i="1"/>
  <c r="L735" i="1"/>
  <c r="L730" i="1"/>
  <c r="L690" i="1"/>
  <c r="L803" i="1"/>
  <c r="L689" i="1"/>
  <c r="L677" i="1"/>
  <c r="L676" i="1"/>
  <c r="L773" i="1"/>
  <c r="L672" i="1"/>
  <c r="L608" i="1"/>
  <c r="L531" i="1"/>
  <c r="L517" i="1"/>
  <c r="L483" i="1"/>
  <c r="L452" i="1"/>
  <c r="L673" i="1"/>
  <c r="L1407" i="1"/>
  <c r="L418" i="1"/>
  <c r="L656" i="1"/>
  <c r="L394" i="1"/>
  <c r="L1352" i="1"/>
  <c r="L360" i="1"/>
  <c r="L331" i="1"/>
  <c r="L1405" i="1"/>
  <c r="L177" i="1"/>
  <c r="L176" i="1"/>
  <c r="L175" i="1"/>
  <c r="L174" i="1"/>
  <c r="L173" i="1"/>
  <c r="L172" i="1"/>
  <c r="L171" i="1"/>
  <c r="L170" i="1"/>
  <c r="L169" i="1"/>
  <c r="L168" i="1"/>
  <c r="L167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426" i="1"/>
  <c r="L845" i="1"/>
  <c r="L844" i="1"/>
  <c r="L843" i="1"/>
  <c r="L842" i="1"/>
  <c r="L841" i="1"/>
  <c r="L840" i="1"/>
  <c r="L839" i="1"/>
  <c r="L838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79" i="1"/>
  <c r="L778" i="1"/>
  <c r="L777" i="1"/>
  <c r="L776" i="1"/>
  <c r="L775" i="1"/>
  <c r="L774" i="1"/>
  <c r="L770" i="1"/>
  <c r="L1449" i="1"/>
  <c r="L388" i="1"/>
  <c r="L767" i="1"/>
  <c r="L766" i="1"/>
  <c r="L764" i="1"/>
  <c r="L769" i="1"/>
  <c r="L762" i="1"/>
  <c r="L761" i="1"/>
  <c r="L760" i="1"/>
  <c r="L1351" i="1"/>
  <c r="L759" i="1"/>
  <c r="L758" i="1"/>
  <c r="L757" i="1"/>
  <c r="L756" i="1"/>
  <c r="L755" i="1"/>
  <c r="L754" i="1"/>
  <c r="L753" i="1"/>
  <c r="L752" i="1"/>
  <c r="L751" i="1"/>
  <c r="L768" i="1"/>
  <c r="L765" i="1"/>
  <c r="L748" i="1"/>
  <c r="L747" i="1"/>
  <c r="L746" i="1"/>
  <c r="L745" i="1"/>
  <c r="L744" i="1"/>
  <c r="L743" i="1"/>
  <c r="L742" i="1"/>
  <c r="L741" i="1"/>
  <c r="L763" i="1"/>
  <c r="L739" i="1"/>
  <c r="L738" i="1"/>
  <c r="L737" i="1"/>
  <c r="L734" i="1"/>
  <c r="L733" i="1"/>
  <c r="L732" i="1"/>
  <c r="L731" i="1"/>
  <c r="L729" i="1"/>
  <c r="L728" i="1"/>
  <c r="L138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50" i="1"/>
  <c r="L712" i="1"/>
  <c r="L711" i="1"/>
  <c r="L710" i="1"/>
  <c r="L709" i="1"/>
  <c r="L708" i="1"/>
  <c r="L707" i="1"/>
  <c r="L706" i="1"/>
  <c r="L705" i="1"/>
  <c r="L704" i="1"/>
  <c r="L703" i="1"/>
  <c r="L749" i="1"/>
  <c r="L701" i="1"/>
  <c r="L700" i="1"/>
  <c r="L699" i="1"/>
  <c r="L740" i="1"/>
  <c r="L697" i="1"/>
  <c r="L696" i="1"/>
  <c r="L713" i="1"/>
  <c r="L694" i="1"/>
  <c r="L693" i="1"/>
  <c r="L692" i="1"/>
  <c r="L691" i="1"/>
  <c r="L688" i="1"/>
  <c r="L1341" i="1"/>
  <c r="L687" i="1"/>
  <c r="L1448" i="1"/>
  <c r="L686" i="1"/>
  <c r="L685" i="1"/>
  <c r="L684" i="1"/>
  <c r="L683" i="1"/>
  <c r="L682" i="1"/>
  <c r="L681" i="1"/>
  <c r="L680" i="1"/>
  <c r="L679" i="1"/>
  <c r="L678" i="1"/>
  <c r="L675" i="1"/>
  <c r="L674" i="1"/>
  <c r="L671" i="1"/>
  <c r="L670" i="1"/>
  <c r="L669" i="1"/>
  <c r="L668" i="1"/>
  <c r="L667" i="1"/>
  <c r="L666" i="1"/>
  <c r="L665" i="1"/>
  <c r="L664" i="1"/>
  <c r="L663" i="1"/>
  <c r="L662" i="1"/>
  <c r="L698" i="1"/>
  <c r="L660" i="1"/>
  <c r="L659" i="1"/>
  <c r="L658" i="1"/>
  <c r="L657" i="1"/>
  <c r="L655" i="1"/>
  <c r="L654" i="1"/>
  <c r="L653" i="1"/>
  <c r="L652" i="1"/>
  <c r="L651" i="1"/>
  <c r="L650" i="1"/>
  <c r="L695" i="1"/>
  <c r="L649" i="1"/>
  <c r="L661" i="1"/>
  <c r="L1379" i="1"/>
  <c r="L647" i="1"/>
  <c r="L646" i="1"/>
  <c r="L645" i="1"/>
  <c r="L644" i="1"/>
  <c r="L643" i="1"/>
  <c r="L648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1387" i="1"/>
  <c r="L642" i="1"/>
  <c r="L627" i="1"/>
  <c r="L626" i="1"/>
  <c r="L625" i="1"/>
  <c r="L624" i="1"/>
  <c r="L629" i="1"/>
  <c r="L628" i="1"/>
  <c r="L621" i="1"/>
  <c r="L1340" i="1"/>
  <c r="L1339" i="1"/>
  <c r="L623" i="1"/>
  <c r="L620" i="1"/>
  <c r="L614" i="1"/>
  <c r="L613" i="1"/>
  <c r="L607" i="1"/>
  <c r="L606" i="1"/>
  <c r="L605" i="1"/>
  <c r="L622" i="1"/>
  <c r="L576" i="1"/>
  <c r="L541" i="1"/>
  <c r="L540" i="1"/>
  <c r="L539" i="1"/>
  <c r="L538" i="1"/>
  <c r="L537" i="1"/>
  <c r="L536" i="1"/>
  <c r="L535" i="1"/>
  <c r="L534" i="1"/>
  <c r="L533" i="1"/>
  <c r="L532" i="1"/>
  <c r="L529" i="1"/>
  <c r="L599" i="1"/>
  <c r="L530" i="1"/>
  <c r="L528" i="1"/>
  <c r="L527" i="1"/>
  <c r="L526" i="1"/>
  <c r="L525" i="1"/>
  <c r="L524" i="1"/>
  <c r="L522" i="1"/>
  <c r="L521" i="1"/>
  <c r="L520" i="1"/>
  <c r="L523" i="1"/>
  <c r="L1349" i="1"/>
  <c r="L516" i="1"/>
  <c r="L515" i="1"/>
  <c r="L514" i="1"/>
  <c r="L1365" i="1"/>
  <c r="L513" i="1"/>
  <c r="L512" i="1"/>
  <c r="L511" i="1"/>
  <c r="L510" i="1"/>
  <c r="L509" i="1"/>
  <c r="L519" i="1"/>
  <c r="L507" i="1"/>
  <c r="L506" i="1"/>
  <c r="L518" i="1"/>
  <c r="L508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2" i="1"/>
  <c r="L481" i="1"/>
  <c r="L480" i="1"/>
  <c r="L479" i="1"/>
  <c r="L505" i="1"/>
  <c r="L478" i="1"/>
  <c r="L477" i="1"/>
  <c r="L476" i="1"/>
  <c r="L475" i="1"/>
  <c r="L474" i="1"/>
  <c r="L1343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1370" i="1"/>
  <c r="L460" i="1"/>
  <c r="L459" i="1"/>
  <c r="L458" i="1"/>
  <c r="L457" i="1"/>
  <c r="L1336" i="1"/>
  <c r="L456" i="1"/>
  <c r="L455" i="1"/>
  <c r="L454" i="1"/>
  <c r="L453" i="1"/>
  <c r="L451" i="1"/>
  <c r="L1345" i="1"/>
  <c r="L450" i="1"/>
  <c r="L449" i="1"/>
  <c r="L448" i="1"/>
  <c r="L1386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2" i="1"/>
  <c r="L431" i="1"/>
  <c r="L430" i="1"/>
  <c r="L429" i="1"/>
  <c r="L428" i="1"/>
  <c r="L427" i="1"/>
  <c r="L425" i="1"/>
  <c r="L424" i="1"/>
  <c r="L423" i="1"/>
  <c r="L422" i="1"/>
  <c r="L421" i="1"/>
  <c r="L420" i="1"/>
  <c r="L419" i="1"/>
  <c r="L417" i="1"/>
  <c r="L416" i="1"/>
  <c r="L1348" i="1"/>
  <c r="L415" i="1"/>
  <c r="L414" i="1"/>
  <c r="L412" i="1"/>
  <c r="L411" i="1"/>
  <c r="L410" i="1"/>
  <c r="L409" i="1"/>
  <c r="L408" i="1"/>
  <c r="L407" i="1"/>
  <c r="L406" i="1"/>
  <c r="L433" i="1"/>
  <c r="L404" i="1"/>
  <c r="L403" i="1"/>
  <c r="L402" i="1"/>
  <c r="L401" i="1"/>
  <c r="L400" i="1"/>
  <c r="L399" i="1"/>
  <c r="L398" i="1"/>
  <c r="L397" i="1"/>
  <c r="L396" i="1"/>
  <c r="L395" i="1"/>
  <c r="L393" i="1"/>
  <c r="L392" i="1"/>
  <c r="L391" i="1"/>
  <c r="L413" i="1"/>
  <c r="L1461" i="1"/>
  <c r="L1346" i="1"/>
  <c r="L389" i="1"/>
  <c r="L405" i="1"/>
  <c r="L386" i="1"/>
  <c r="L385" i="1"/>
  <c r="L384" i="1"/>
  <c r="L383" i="1"/>
  <c r="L382" i="1"/>
  <c r="L381" i="1"/>
  <c r="L387" i="1"/>
  <c r="L379" i="1"/>
  <c r="L378" i="1"/>
  <c r="L377" i="1"/>
  <c r="L1353" i="1"/>
  <c r="L376" i="1"/>
  <c r="L375" i="1"/>
  <c r="L374" i="1"/>
  <c r="L373" i="1"/>
  <c r="L372" i="1"/>
  <c r="L371" i="1"/>
  <c r="L370" i="1"/>
  <c r="L369" i="1"/>
  <c r="L380" i="1"/>
  <c r="L1335" i="1"/>
  <c r="L368" i="1"/>
  <c r="L367" i="1"/>
  <c r="L1406" i="1"/>
  <c r="L365" i="1"/>
  <c r="L1396" i="1"/>
  <c r="L363" i="1"/>
  <c r="L362" i="1"/>
  <c r="L361" i="1"/>
  <c r="L359" i="1"/>
  <c r="L364" i="1"/>
  <c r="L1460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58" i="1"/>
  <c r="L340" i="1"/>
  <c r="L339" i="1"/>
  <c r="L338" i="1"/>
  <c r="L337" i="1"/>
  <c r="L336" i="1"/>
  <c r="L341" i="1"/>
  <c r="L334" i="1"/>
  <c r="L1334" i="1"/>
  <c r="L333" i="1"/>
  <c r="L332" i="1"/>
  <c r="L330" i="1"/>
  <c r="L329" i="1"/>
  <c r="L328" i="1"/>
  <c r="L327" i="1"/>
  <c r="L326" i="1"/>
  <c r="L325" i="1"/>
  <c r="L324" i="1"/>
  <c r="L323" i="1"/>
  <c r="L335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1344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1363" i="1"/>
  <c r="L84" i="1"/>
  <c r="L83" i="1"/>
  <c r="L82" i="1"/>
  <c r="L81" i="1"/>
  <c r="L80" i="1"/>
  <c r="L79" i="1"/>
  <c r="L78" i="1"/>
  <c r="L77" i="1"/>
  <c r="L76" i="1"/>
  <c r="L75" i="1"/>
  <c r="L837" i="1"/>
  <c r="L836" i="1"/>
  <c r="L835" i="1"/>
  <c r="L834" i="1"/>
  <c r="L833" i="1"/>
  <c r="L1450" i="1"/>
  <c r="L832" i="1"/>
  <c r="L831" i="1"/>
  <c r="L830" i="1"/>
  <c r="L829" i="1"/>
  <c r="L828" i="1"/>
  <c r="L827" i="1"/>
  <c r="L826" i="1"/>
  <c r="L1409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2" i="1"/>
  <c r="L801" i="1"/>
  <c r="L800" i="1"/>
  <c r="L799" i="1"/>
  <c r="L798" i="1"/>
  <c r="L797" i="1"/>
  <c r="L796" i="1"/>
  <c r="L795" i="1"/>
  <c r="L794" i="1"/>
  <c r="L619" i="1"/>
  <c r="L618" i="1"/>
  <c r="L617" i="1"/>
  <c r="L616" i="1"/>
  <c r="L615" i="1"/>
  <c r="L612" i="1"/>
  <c r="L611" i="1"/>
  <c r="L610" i="1"/>
  <c r="L1382" i="1"/>
  <c r="L609" i="1"/>
  <c r="L604" i="1"/>
  <c r="L603" i="1"/>
  <c r="L602" i="1"/>
  <c r="L601" i="1"/>
  <c r="L600" i="1"/>
  <c r="L1338" i="1"/>
  <c r="L598" i="1"/>
  <c r="L1462" i="1"/>
  <c r="L597" i="1"/>
  <c r="L133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5" i="1"/>
  <c r="L574" i="1"/>
  <c r="L573" i="1"/>
  <c r="L572" i="1"/>
  <c r="L571" i="1"/>
  <c r="L570" i="1"/>
  <c r="L569" i="1"/>
  <c r="L568" i="1"/>
  <c r="L567" i="1"/>
  <c r="L566" i="1"/>
  <c r="L1408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1438" i="1"/>
  <c r="L543" i="1"/>
  <c r="L542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A3" i="3" l="1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L2" i="3"/>
  <c r="K2" i="3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AF8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F8" i="2"/>
  <c r="E8" i="2"/>
  <c r="D8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AC27" i="2" l="1"/>
  <c r="AC26" i="2"/>
  <c r="AB27" i="2"/>
  <c r="AB26" i="2"/>
  <c r="V27" i="2"/>
  <c r="V26" i="2"/>
  <c r="U27" i="2"/>
  <c r="U26" i="2"/>
  <c r="O27" i="2"/>
  <c r="O26" i="2"/>
  <c r="N27" i="2"/>
  <c r="N26" i="2"/>
  <c r="H27" i="2"/>
  <c r="H26" i="2"/>
  <c r="G27" i="2"/>
  <c r="G26" i="2"/>
  <c r="AF7" i="2"/>
  <c r="AF28" i="2"/>
  <c r="AF27" i="2"/>
  <c r="AF26" i="2"/>
  <c r="AE7" i="2"/>
  <c r="AE27" i="2"/>
  <c r="AE26" i="2"/>
  <c r="AE28" i="2"/>
  <c r="AD7" i="2"/>
  <c r="AD27" i="2"/>
  <c r="AD26" i="2"/>
  <c r="AD28" i="2"/>
  <c r="AB7" i="2"/>
  <c r="AA7" i="2"/>
  <c r="AC7" i="2"/>
  <c r="AA27" i="2"/>
  <c r="AC28" i="2"/>
  <c r="AA28" i="2"/>
  <c r="AB28" i="2"/>
  <c r="AA26" i="2"/>
  <c r="Z7" i="2"/>
  <c r="Y7" i="2"/>
  <c r="Y27" i="2"/>
  <c r="Z27" i="2"/>
  <c r="Y26" i="2"/>
  <c r="Z26" i="2"/>
  <c r="Y28" i="2"/>
  <c r="Z28" i="2"/>
  <c r="X7" i="2"/>
  <c r="X27" i="2"/>
  <c r="X26" i="2"/>
  <c r="X28" i="2"/>
  <c r="CF2" i="3"/>
  <c r="CD2" i="3"/>
  <c r="CE2" i="3"/>
  <c r="W28" i="2"/>
  <c r="W7" i="2"/>
  <c r="W27" i="2"/>
  <c r="W26" i="2"/>
  <c r="U7" i="2"/>
  <c r="E26" i="2"/>
  <c r="I26" i="2"/>
  <c r="M26" i="2"/>
  <c r="Q26" i="2"/>
  <c r="F26" i="2"/>
  <c r="J26" i="2"/>
  <c r="R26" i="2"/>
  <c r="K26" i="2"/>
  <c r="S26" i="2"/>
  <c r="L26" i="2"/>
  <c r="P26" i="2"/>
  <c r="T26" i="2"/>
  <c r="D26" i="2"/>
  <c r="V7" i="2"/>
  <c r="T28" i="2"/>
  <c r="U28" i="2"/>
  <c r="T7" i="2"/>
  <c r="T27" i="2"/>
  <c r="V28" i="2"/>
  <c r="P7" i="2"/>
  <c r="J7" i="2"/>
  <c r="N7" i="2"/>
  <c r="R7" i="2"/>
  <c r="E7" i="2"/>
  <c r="H7" i="2"/>
  <c r="L7" i="2"/>
  <c r="D7" i="2"/>
  <c r="F7" i="2"/>
  <c r="K7" i="2"/>
  <c r="O7" i="2"/>
  <c r="S7" i="2"/>
  <c r="E27" i="2"/>
  <c r="I27" i="2"/>
  <c r="M27" i="2"/>
  <c r="Q27" i="2"/>
  <c r="G28" i="2"/>
  <c r="K28" i="2"/>
  <c r="O28" i="2"/>
  <c r="S28" i="2"/>
  <c r="F27" i="2"/>
  <c r="J27" i="2"/>
  <c r="R27" i="2"/>
  <c r="D28" i="2"/>
  <c r="H28" i="2"/>
  <c r="L28" i="2"/>
  <c r="P28" i="2"/>
  <c r="I7" i="2"/>
  <c r="M7" i="2"/>
  <c r="Q7" i="2"/>
  <c r="G7" i="2"/>
  <c r="K27" i="2"/>
  <c r="S27" i="2"/>
  <c r="E28" i="2"/>
  <c r="I28" i="2"/>
  <c r="M28" i="2"/>
  <c r="Q28" i="2"/>
  <c r="D27" i="2"/>
  <c r="L27" i="2"/>
  <c r="P27" i="2"/>
  <c r="F28" i="2"/>
  <c r="J28" i="2"/>
  <c r="N28" i="2"/>
  <c r="R28" i="2"/>
  <c r="A334" i="1" l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</calcChain>
</file>

<file path=xl/sharedStrings.xml><?xml version="1.0" encoding="utf-8"?>
<sst xmlns="http://schemas.openxmlformats.org/spreadsheetml/2006/main" count="83498" uniqueCount="1665">
  <si>
    <t>Sr.No.</t>
  </si>
  <si>
    <t>Org</t>
  </si>
  <si>
    <t>OLD EMP ID</t>
  </si>
  <si>
    <t>New EMP ID</t>
  </si>
  <si>
    <t>Employee Name</t>
  </si>
  <si>
    <t>Designation</t>
  </si>
  <si>
    <t>DOJ</t>
  </si>
  <si>
    <t>Old DOJ</t>
  </si>
  <si>
    <t>DOL</t>
  </si>
  <si>
    <t>Tenure</t>
  </si>
  <si>
    <t>Billable Status</t>
  </si>
  <si>
    <t>Department</t>
  </si>
  <si>
    <t>Location</t>
  </si>
  <si>
    <t>Status</t>
  </si>
  <si>
    <t>Reporting Manager</t>
  </si>
  <si>
    <t>Count of P</t>
  </si>
  <si>
    <t>Count of HD</t>
  </si>
  <si>
    <t>DO</t>
  </si>
  <si>
    <t>UPL</t>
  </si>
  <si>
    <t>LWP</t>
  </si>
  <si>
    <t>PAT/MAT</t>
  </si>
  <si>
    <t>HO</t>
  </si>
  <si>
    <t>NA</t>
  </si>
  <si>
    <t>PL Taken</t>
  </si>
  <si>
    <t>CL Taken</t>
  </si>
  <si>
    <t>BL Taken</t>
  </si>
  <si>
    <t>CO Taken</t>
  </si>
  <si>
    <t>TOTAL LEAVE TAKEN</t>
  </si>
  <si>
    <t>PL Credited</t>
  </si>
  <si>
    <t>CL Credited</t>
  </si>
  <si>
    <t>Total Days</t>
  </si>
  <si>
    <t>Permanent Status WFH/Non WFH</t>
  </si>
  <si>
    <t>Comments</t>
  </si>
  <si>
    <t>XDBS</t>
  </si>
  <si>
    <t>Mahendra Mohan Pawar</t>
  </si>
  <si>
    <t>Manager</t>
  </si>
  <si>
    <t>-</t>
  </si>
  <si>
    <t>Administration</t>
  </si>
  <si>
    <t>Pune</t>
  </si>
  <si>
    <t>Active</t>
  </si>
  <si>
    <t>Imran Shaikh</t>
  </si>
  <si>
    <t>WFO</t>
  </si>
  <si>
    <t>Pramod Misal</t>
  </si>
  <si>
    <t>MIS</t>
  </si>
  <si>
    <t>Rizwan Raza</t>
  </si>
  <si>
    <t>Swati Divekar</t>
  </si>
  <si>
    <t>Sr.Manager</t>
  </si>
  <si>
    <t>Operations_Management</t>
  </si>
  <si>
    <t>Lovinta Simpson Miranda</t>
  </si>
  <si>
    <t>Nikhil Sonawane</t>
  </si>
  <si>
    <t>Sr.Quality Analyst</t>
  </si>
  <si>
    <t>Quality Assurance</t>
  </si>
  <si>
    <t>Danish Shaikh</t>
  </si>
  <si>
    <t>Sandip Pacharne</t>
  </si>
  <si>
    <t>Sr.Executive</t>
  </si>
  <si>
    <t>Preeti Kaur Makkad</t>
  </si>
  <si>
    <t>Syed Iftekhar Ali Iftekhar</t>
  </si>
  <si>
    <t>Satish Kharje</t>
  </si>
  <si>
    <t>Siddharth Pandey</t>
  </si>
  <si>
    <t>Raju Mane</t>
  </si>
  <si>
    <t>Pankaj Nitnware</t>
  </si>
  <si>
    <t>Team Mentor</t>
  </si>
  <si>
    <t>Navrose Jain</t>
  </si>
  <si>
    <t>Suryakant Khare</t>
  </si>
  <si>
    <t>Sr.Team Leader</t>
  </si>
  <si>
    <t>Dhananjay Kale</t>
  </si>
  <si>
    <t>Mohammad Kausar</t>
  </si>
  <si>
    <t>Prashant Hande</t>
  </si>
  <si>
    <t>Aalam Shaikh</t>
  </si>
  <si>
    <t>Veena Shende</t>
  </si>
  <si>
    <t>Ruokuovolie Pfusenuo</t>
  </si>
  <si>
    <t>Anand Mohan</t>
  </si>
  <si>
    <t>Assistant Manager</t>
  </si>
  <si>
    <t>Komal Waghmare</t>
  </si>
  <si>
    <t>Quality Analyst</t>
  </si>
  <si>
    <t>Sheetal Noel Torres</t>
  </si>
  <si>
    <t>Pradip Mandekar</t>
  </si>
  <si>
    <t>Maithili Sherki</t>
  </si>
  <si>
    <t>Suhas Rangrao Pawar</t>
  </si>
  <si>
    <t>Astik Chouhan</t>
  </si>
  <si>
    <t>Uday Mohite</t>
  </si>
  <si>
    <t>Manager-Project</t>
  </si>
  <si>
    <t>Srikant Ingawale</t>
  </si>
  <si>
    <t>Anandkumar Lanjulkar</t>
  </si>
  <si>
    <t>Prasad Sadegaonkar</t>
  </si>
  <si>
    <t>Finance</t>
  </si>
  <si>
    <t>Sandeep Vishnupant Satawkar</t>
  </si>
  <si>
    <t>Pradeep Kumar Pillay</t>
  </si>
  <si>
    <t>Mis Executive</t>
  </si>
  <si>
    <t>Shalaka Ganguly</t>
  </si>
  <si>
    <t>Kanchan Yadav</t>
  </si>
  <si>
    <t>Samnoon Shaikh</t>
  </si>
  <si>
    <t>Kirti Nitin Mudliyar</t>
  </si>
  <si>
    <t>Huzefa Nabisahab Pirzade</t>
  </si>
  <si>
    <t>Karan Shantilal Parmar</t>
  </si>
  <si>
    <t>Aamer Siddiqui</t>
  </si>
  <si>
    <t>Akash Harkesh Singh</t>
  </si>
  <si>
    <t>Akash Roshan Pandey</t>
  </si>
  <si>
    <t>Allan Philip Anthony</t>
  </si>
  <si>
    <t>Vandana Verma</t>
  </si>
  <si>
    <t>Executive</t>
  </si>
  <si>
    <t>Pradeep Anand Zende</t>
  </si>
  <si>
    <t>Samrudhi Ravindra Telore</t>
  </si>
  <si>
    <t>Akshay Kataria</t>
  </si>
  <si>
    <t>Rachana Shekhar Jannu</t>
  </si>
  <si>
    <t>Sheetal Anil Gaikwad</t>
  </si>
  <si>
    <t>Rajendra Shambhaji Kajale</t>
  </si>
  <si>
    <t>Prakash Mahadev Raut</t>
  </si>
  <si>
    <t>Anirudha Arun Ambekar</t>
  </si>
  <si>
    <t>Team Leader</t>
  </si>
  <si>
    <t>Venugopal Vijay Kundan</t>
  </si>
  <si>
    <t>Amol Sudhakar Lambe</t>
  </si>
  <si>
    <t>Deepak Bulaki Jaiswal</t>
  </si>
  <si>
    <t>Preeti Jageshwar Balpande</t>
  </si>
  <si>
    <t>Raj Sampatrao Patil</t>
  </si>
  <si>
    <t>Bhagyashri Mhetre</t>
  </si>
  <si>
    <t>Nitin Yuvraj Pardeshi</t>
  </si>
  <si>
    <t>Research Analyst Data Practice</t>
  </si>
  <si>
    <t>Email Verification</t>
  </si>
  <si>
    <t>Jins George</t>
  </si>
  <si>
    <t>Timothy Thoudam</t>
  </si>
  <si>
    <t>Dinesh Sunil Kenjalkar</t>
  </si>
  <si>
    <t>Order Management</t>
  </si>
  <si>
    <t>Digital Marketing Executive</t>
  </si>
  <si>
    <t>Digital Marketing</t>
  </si>
  <si>
    <t>Sheetal Gahlod</t>
  </si>
  <si>
    <t>Shivaji Khaire</t>
  </si>
  <si>
    <t>Sagar Suresh Rainatlu</t>
  </si>
  <si>
    <t>Debiya Serophina Minj</t>
  </si>
  <si>
    <t>Zoheb Nazir Chamanmalik</t>
  </si>
  <si>
    <t>Shahrukh Qureshi</t>
  </si>
  <si>
    <t>Nikhat Ebrahim Sutar</t>
  </si>
  <si>
    <t>Siddhi Rajesh Rathi</t>
  </si>
  <si>
    <t>Malladi Ravi Kiran</t>
  </si>
  <si>
    <t>Mohsin Kasam Shaikh</t>
  </si>
  <si>
    <t>Sr.Research Analyst Data Practice</t>
  </si>
  <si>
    <t>Atique Abdulla Wavgharkar</t>
  </si>
  <si>
    <t>Hafiz Sajid Khan</t>
  </si>
  <si>
    <t>Sumit Sunil Surve</t>
  </si>
  <si>
    <t>Zain Amiruddin Shaikh</t>
  </si>
  <si>
    <t>Anup Pahurkar Ashok</t>
  </si>
  <si>
    <t>Sabir Babu Shaikh</t>
  </si>
  <si>
    <t>Sohail Mehbub Shaikh</t>
  </si>
  <si>
    <t>Chavan Prakash Jayshing</t>
  </si>
  <si>
    <t>Rahul Thakur</t>
  </si>
  <si>
    <t>Sagar Arun Shirsath</t>
  </si>
  <si>
    <t>Akshay Sharma</t>
  </si>
  <si>
    <t>Faid Arif Shaikh</t>
  </si>
  <si>
    <t>Akash</t>
  </si>
  <si>
    <t>Atul Vitthal Bhalekar</t>
  </si>
  <si>
    <t>Santanu Chatterjee</t>
  </si>
  <si>
    <t>Akshay Kaluram Shivale</t>
  </si>
  <si>
    <t>Dipak Jiwan Mistary</t>
  </si>
  <si>
    <t>Payal Pradip Borawake</t>
  </si>
  <si>
    <t>Data Research Executive</t>
  </si>
  <si>
    <t>Pratik Kiran Kadam</t>
  </si>
  <si>
    <t>Pratik Kadam</t>
  </si>
  <si>
    <t>Fareed Jiyauddin Sayyed</t>
  </si>
  <si>
    <t>Amar Mishra</t>
  </si>
  <si>
    <t>Sachin Satpute Sanjay</t>
  </si>
  <si>
    <t>Jyoti Pandharinath Gaikwad</t>
  </si>
  <si>
    <t>Syed Sultan Ali Siyadat Ali</t>
  </si>
  <si>
    <t>Karan Mukesh Togralkar</t>
  </si>
  <si>
    <t>On Direct</t>
  </si>
  <si>
    <t>Sagar Sonawane</t>
  </si>
  <si>
    <t>Group Lead</t>
  </si>
  <si>
    <t>Sameer Usman Lukde</t>
  </si>
  <si>
    <t>Chetan Choudhari</t>
  </si>
  <si>
    <t>Pooja Rajesh Tomar</t>
  </si>
  <si>
    <t>Bibichand Rathod</t>
  </si>
  <si>
    <t>Shahrukh Yasin Shaikh</t>
  </si>
  <si>
    <t>Varun Milind Gavandi</t>
  </si>
  <si>
    <t>Naeem Khan</t>
  </si>
  <si>
    <t>Dhanesh Nair</t>
  </si>
  <si>
    <t>Hussain Mohammed Shaikh</t>
  </si>
  <si>
    <t>Tushar Jain</t>
  </si>
  <si>
    <t>Sana Mukthar Shaikh</t>
  </si>
  <si>
    <t>Demand Generation Executive</t>
  </si>
  <si>
    <t>Operations</t>
  </si>
  <si>
    <t>Faizan Shabbir Shaikh</t>
  </si>
  <si>
    <t>Jacob Jerome John</t>
  </si>
  <si>
    <t>Sr.Demand Generation Executive</t>
  </si>
  <si>
    <t>Quality Control</t>
  </si>
  <si>
    <t>Praful Kadam</t>
  </si>
  <si>
    <t>Atish Shahuraj Sirsat</t>
  </si>
  <si>
    <t>Shailesh Shrimant Haidale</t>
  </si>
  <si>
    <t>Shilpa Balasahab Jagtap</t>
  </si>
  <si>
    <t>Amir Tahalyani</t>
  </si>
  <si>
    <t>Nimran Rasheed Mohammad</t>
  </si>
  <si>
    <t>Sujit Kumar Sharma</t>
  </si>
  <si>
    <t>Training (L&amp;D)</t>
  </si>
  <si>
    <t>Manish Gopal Suhanda</t>
  </si>
  <si>
    <t>Sanjay Pardeshi</t>
  </si>
  <si>
    <t>Information Technology</t>
  </si>
  <si>
    <t>Ashutosh Vijaykumar Mahudkar</t>
  </si>
  <si>
    <t>Amar Kadam</t>
  </si>
  <si>
    <t>System Administrator</t>
  </si>
  <si>
    <t>Kunjan Dhumal</t>
  </si>
  <si>
    <t>Upasna Khanduri</t>
  </si>
  <si>
    <t>Shashikant Kate</t>
  </si>
  <si>
    <t>Dattatray Shankar Wandre</t>
  </si>
  <si>
    <t>Business HR</t>
  </si>
  <si>
    <t>Ketan Narendra Kunden</t>
  </si>
  <si>
    <t>Susanna Badges</t>
  </si>
  <si>
    <t>Manager-Talent Acquisiton</t>
  </si>
  <si>
    <t>Kalimoddin Mulla</t>
  </si>
  <si>
    <t>Jitesh Mistry</t>
  </si>
  <si>
    <t>Shivram Surendranath Goyal</t>
  </si>
  <si>
    <t>Prakash Dhavale</t>
  </si>
  <si>
    <t>Subhash Bhoite</t>
  </si>
  <si>
    <t>Vikas Dattatraya Darekar</t>
  </si>
  <si>
    <t>Tejashree Shivaji Desai</t>
  </si>
  <si>
    <t>Kailas Kashinath Badre</t>
  </si>
  <si>
    <t>Ramesh Jayshankar Dave</t>
  </si>
  <si>
    <t>Vikram Laxman Pardeshi</t>
  </si>
  <si>
    <t>Process Trainer (L&amp;D)</t>
  </si>
  <si>
    <t>Ramneek Singh</t>
  </si>
  <si>
    <t>Jayant Parashuram Pratape</t>
  </si>
  <si>
    <t>Manager - It Implementation</t>
  </si>
  <si>
    <t>Swati Meshram</t>
  </si>
  <si>
    <t>Satish Atmaram Desai</t>
  </si>
  <si>
    <t>Shreenivas</t>
  </si>
  <si>
    <t>Anil S Kadam</t>
  </si>
  <si>
    <t>Jackson Peter Maridas</t>
  </si>
  <si>
    <t>Desktop Support Engineer</t>
  </si>
  <si>
    <t>Thotzan Zimik</t>
  </si>
  <si>
    <t>Aaditya Bhatt</t>
  </si>
  <si>
    <t>Ashraf Sayyed</t>
  </si>
  <si>
    <t>Naved Ansari</t>
  </si>
  <si>
    <t>Amos Gonmei</t>
  </si>
  <si>
    <t>Bijendra Sharma</t>
  </si>
  <si>
    <t>Suraj Singh Negi</t>
  </si>
  <si>
    <t>Mandar Surve</t>
  </si>
  <si>
    <t>Nayan Sharma</t>
  </si>
  <si>
    <t>Girish Chaudhari</t>
  </si>
  <si>
    <t>Aditya Kamble</t>
  </si>
  <si>
    <t>Manmohan Singh</t>
  </si>
  <si>
    <t>Sneha Atul Lonkar</t>
  </si>
  <si>
    <t>Gauresh Y Gawas</t>
  </si>
  <si>
    <t>Faimaan Merchant</t>
  </si>
  <si>
    <t>Abhinav Raj Singh</t>
  </si>
  <si>
    <t>Thangmeiso Huileng</t>
  </si>
  <si>
    <t>Lijo Oommen Koshy</t>
  </si>
  <si>
    <t>Ibrahim Kungda</t>
  </si>
  <si>
    <t>Ashish Kumar Tiwari</t>
  </si>
  <si>
    <t>Satyanarayan Chaudhary</t>
  </si>
  <si>
    <t>Justin Sagyaraj John</t>
  </si>
  <si>
    <t>Roshan Mathew</t>
  </si>
  <si>
    <t>Sujitsagar Singaram</t>
  </si>
  <si>
    <t>Pawan Kadu</t>
  </si>
  <si>
    <t>Shrikesh Punwatkar</t>
  </si>
  <si>
    <t>Akshay Savalekar</t>
  </si>
  <si>
    <t>Quality Coach</t>
  </si>
  <si>
    <t>Kumar Lamani</t>
  </si>
  <si>
    <t>Rohit Rajendra Patil</t>
  </si>
  <si>
    <t>Abhishek Deshpande</t>
  </si>
  <si>
    <t>Rahul Kumar Mukhi</t>
  </si>
  <si>
    <t>Manoj Mahajan</t>
  </si>
  <si>
    <t>Munde Vijay Ramkisan</t>
  </si>
  <si>
    <t>Graphic Designer</t>
  </si>
  <si>
    <t>Noida</t>
  </si>
  <si>
    <t>Abhishek Srivastava</t>
  </si>
  <si>
    <t>Jitendra Prakashit</t>
  </si>
  <si>
    <t>L. Esther Tingneineng</t>
  </si>
  <si>
    <t>Sumit Jamnik</t>
  </si>
  <si>
    <t>Virendra Pratap</t>
  </si>
  <si>
    <t>Neeraj Kumar</t>
  </si>
  <si>
    <t>Amir Khan</t>
  </si>
  <si>
    <t>Jogendra Singh</t>
  </si>
  <si>
    <t>James Gaikwad</t>
  </si>
  <si>
    <t>Pratik Suresh Chandaliya</t>
  </si>
  <si>
    <t>Assistant Admin</t>
  </si>
  <si>
    <t>Kenny Waribam</t>
  </si>
  <si>
    <t>Nilesh Arun Kunjir</t>
  </si>
  <si>
    <t>Sunil Nazare</t>
  </si>
  <si>
    <t>Rahul Kasare</t>
  </si>
  <si>
    <t>Khoirom Narajit Singh</t>
  </si>
  <si>
    <t>Ashwin Bhalerao</t>
  </si>
  <si>
    <t>Richa Shukla</t>
  </si>
  <si>
    <t>Oscar Joseph</t>
  </si>
  <si>
    <t>Sr.Digital Marketing Executive</t>
  </si>
  <si>
    <t>Shaikh Abrar Shaikh Iqbal</t>
  </si>
  <si>
    <t>Ankush Gupta</t>
  </si>
  <si>
    <t>Yash Sharma</t>
  </si>
  <si>
    <t>Rohit Kumar</t>
  </si>
  <si>
    <t>Vinod Bhim Gavali</t>
  </si>
  <si>
    <t>Abhijit R. Giramkar</t>
  </si>
  <si>
    <t>Prashant Shankarrao Daithankar</t>
  </si>
  <si>
    <t>Training Manager</t>
  </si>
  <si>
    <t>Thirupati Raju Chintanboina</t>
  </si>
  <si>
    <t>Alex Touthang</t>
  </si>
  <si>
    <t>Akshay Jungare</t>
  </si>
  <si>
    <t>Vinod Balu Pacharne</t>
  </si>
  <si>
    <t>Manish Babulal Yadav</t>
  </si>
  <si>
    <t>Rahul Kapoor</t>
  </si>
  <si>
    <t>Johnson Saloman Kodmal</t>
  </si>
  <si>
    <t>Aarati Vilas Shinde</t>
  </si>
  <si>
    <t>Piyush Anil Bawankar</t>
  </si>
  <si>
    <t>Aniket Anil Uttekar</t>
  </si>
  <si>
    <t>Jayesh Kashinath Patil</t>
  </si>
  <si>
    <t>Ashwin Kumar</t>
  </si>
  <si>
    <t>Ashwin Ashok Jagtap</t>
  </si>
  <si>
    <t>Rahil Shaikhali Shaikh</t>
  </si>
  <si>
    <t>Dharmendra Nath</t>
  </si>
  <si>
    <t>Archana More</t>
  </si>
  <si>
    <t>Ajay Raj</t>
  </si>
  <si>
    <t>Shorab Tamboli</t>
  </si>
  <si>
    <t>Sharon Khant</t>
  </si>
  <si>
    <t>Robin David Jacob</t>
  </si>
  <si>
    <t>Swati Pandurangji Kohad</t>
  </si>
  <si>
    <t>Madhu Gudipaty</t>
  </si>
  <si>
    <t>Suraj Sitaram Solase</t>
  </si>
  <si>
    <t>Samir Pramod Halve</t>
  </si>
  <si>
    <t>Krishna Umakant Dayama</t>
  </si>
  <si>
    <t>Pervez Liyakat Khan</t>
  </si>
  <si>
    <t>Pritesh Prasadrao Deshmukh</t>
  </si>
  <si>
    <t>Ankush Byali</t>
  </si>
  <si>
    <t>Abhishek Bhar</t>
  </si>
  <si>
    <t>Yaseen Shaukat Sayyed</t>
  </si>
  <si>
    <t>Borase Bapurao Kunal</t>
  </si>
  <si>
    <t>Jagdish Ashokrao Tikkas</t>
  </si>
  <si>
    <t>Jatin Kamalsingh Varun</t>
  </si>
  <si>
    <t>Laljoy Neihsiel</t>
  </si>
  <si>
    <t>Amit Kumar</t>
  </si>
  <si>
    <t>Cyona Rohan Bhalerao</t>
  </si>
  <si>
    <t>Prasad Pandurang Salve</t>
  </si>
  <si>
    <t>Moumita Mallik</t>
  </si>
  <si>
    <t>Vijay Rajan Pillay</t>
  </si>
  <si>
    <t>Thangsei Semgin Haokip</t>
  </si>
  <si>
    <t>Monali Balasaheb Umap</t>
  </si>
  <si>
    <t>Yoyel Sandeep Dongre</t>
  </si>
  <si>
    <t>Allan Alex Fernandes</t>
  </si>
  <si>
    <t>Arushi Bawa</t>
  </si>
  <si>
    <t>Kausar Tajuddin Mujawar</t>
  </si>
  <si>
    <t>Shimon Mohan Budhgaonkar</t>
  </si>
  <si>
    <t>Mehul Sanjay Bafna</t>
  </si>
  <si>
    <t>Mukund Deshpande</t>
  </si>
  <si>
    <t>Usha Deepak Supekar</t>
  </si>
  <si>
    <t>Mitali Manohar Kadam</t>
  </si>
  <si>
    <t>Amruta Prasad Shinde</t>
  </si>
  <si>
    <t>Rohini Bichitkar</t>
  </si>
  <si>
    <t>Suvendu Chakraborty</t>
  </si>
  <si>
    <t>Punjani Kunal Shailesh</t>
  </si>
  <si>
    <t>Fawaz Farooq Sayyed</t>
  </si>
  <si>
    <t>Shekhar Suresh Shinde</t>
  </si>
  <si>
    <t>Ruchika Arun Meshram</t>
  </si>
  <si>
    <t>Jyoti Shamrao Chavan</t>
  </si>
  <si>
    <t>Pratiksha Vijay Nerlekar</t>
  </si>
  <si>
    <t>Reena Rajan Pardeshi</t>
  </si>
  <si>
    <t>Ritesh Subodh Patti</t>
  </si>
  <si>
    <t>Jigar Rohitkumar Pujari</t>
  </si>
  <si>
    <t>Pankaj Kumar</t>
  </si>
  <si>
    <t>Anuja Bhaskar Patil</t>
  </si>
  <si>
    <t>Shubham Raju Avghade</t>
  </si>
  <si>
    <t>Sujita Chavan</t>
  </si>
  <si>
    <t>Neha Bundela</t>
  </si>
  <si>
    <t>Prathamesh Sunil Jadhav</t>
  </si>
  <si>
    <t>Bharat Banty Pantawney</t>
  </si>
  <si>
    <t>Ajit Govind Khandale</t>
  </si>
  <si>
    <t>Rehan Shaikh</t>
  </si>
  <si>
    <t>Sayyed Saif Md Ali</t>
  </si>
  <si>
    <t>Shrideep Jadhav</t>
  </si>
  <si>
    <t>Lawrence Babu Anthony</t>
  </si>
  <si>
    <t>Mohd Taqi Askari</t>
  </si>
  <si>
    <t>Gaurav Ashok Tadke</t>
  </si>
  <si>
    <t>Alisha Vijaykumar Nirmal</t>
  </si>
  <si>
    <t>Dinkar Rankhamb Vinayak</t>
  </si>
  <si>
    <t>Sachin Jaysing Chavan</t>
  </si>
  <si>
    <t>Pranjal Kumar Sharma</t>
  </si>
  <si>
    <t>Abhishek Prashant Gosavi</t>
  </si>
  <si>
    <t>Sufiyan Saleem Sayyed</t>
  </si>
  <si>
    <t>Raskar Suraj Popat</t>
  </si>
  <si>
    <t>Vishal Vijay Sangle</t>
  </si>
  <si>
    <t>Prerna Sharma Kailash</t>
  </si>
  <si>
    <t>Nilam Bayas Hansraj</t>
  </si>
  <si>
    <t>Gopal Wazire Prakash</t>
  </si>
  <si>
    <t>Yogesh Wagh Devidas</t>
  </si>
  <si>
    <t>Sanobar Shaikh Tanveer</t>
  </si>
  <si>
    <t>Prathamesh Marsale Sunil</t>
  </si>
  <si>
    <t>Faiz Khan Ayaz</t>
  </si>
  <si>
    <t>Chandan Kumar Upadhyay</t>
  </si>
  <si>
    <t>Margaret Dominic Xavier</t>
  </si>
  <si>
    <t>Dharmesh P Pardeshi</t>
  </si>
  <si>
    <t>Rajat Uttam Mane</t>
  </si>
  <si>
    <t>Ayesha Ibrahim Shaikh</t>
  </si>
  <si>
    <t>Asif Shaikh</t>
  </si>
  <si>
    <t>Sonam Sawant</t>
  </si>
  <si>
    <t>Kevin Francis</t>
  </si>
  <si>
    <t>Yasmin Jamir Sayyed</t>
  </si>
  <si>
    <t>Ravindra Siddharth Ingle</t>
  </si>
  <si>
    <t>Rajashri Maruti Fagare</t>
  </si>
  <si>
    <t>Harish Ajay Jadhav</t>
  </si>
  <si>
    <t>Kajal Prabhakar Gaikwad</t>
  </si>
  <si>
    <t>Padmini Balaji Rodde</t>
  </si>
  <si>
    <t>Mohsin Iqbal Shaikh</t>
  </si>
  <si>
    <t>Abul Hasan Arshad Shaikh</t>
  </si>
  <si>
    <t>Shubham Chandrashekhar Kapadi</t>
  </si>
  <si>
    <t>Shekhar Datta Narune</t>
  </si>
  <si>
    <t>Sanket Prakash Mohod</t>
  </si>
  <si>
    <t>Rinky Avnesh Agarwal</t>
  </si>
  <si>
    <t>Rajbhahadur Shardaprasad Yadav</t>
  </si>
  <si>
    <t>Gauri Ganesh  Wad</t>
  </si>
  <si>
    <t>Vidya Ganesh Bhandari</t>
  </si>
  <si>
    <t>Shreyas Rakesh Sarkar</t>
  </si>
  <si>
    <t>Tanya Tripathi</t>
  </si>
  <si>
    <t>Supriya Bharat Shedge</t>
  </si>
  <si>
    <t>Pranav Balasaheb Kuldharan</t>
  </si>
  <si>
    <t>Sonali Keshav Mohite</t>
  </si>
  <si>
    <t>Rahul Sapate</t>
  </si>
  <si>
    <t>Mohini Sunil Jadhav</t>
  </si>
  <si>
    <t>Abhishek Saini</t>
  </si>
  <si>
    <t>Rakesh Vinodrao Nankade</t>
  </si>
  <si>
    <t>Sudhir Madhukar Vane</t>
  </si>
  <si>
    <t>Sham Dnyaneswar Dhad</t>
  </si>
  <si>
    <t>Rehan Rafiq Shaikh</t>
  </si>
  <si>
    <t>Mujahid Aslam Shaikh</t>
  </si>
  <si>
    <t>Aakash Subhash Chandanshive</t>
  </si>
  <si>
    <t>Fouzhan Navid Shaikh</t>
  </si>
  <si>
    <t>Atul Ramesh Kakade</t>
  </si>
  <si>
    <t>Ashok Vishnu Salve</t>
  </si>
  <si>
    <t>Arka Som</t>
  </si>
  <si>
    <t>Saeed Harun Patvekar</t>
  </si>
  <si>
    <t>Nikhil Suresh Jagdale</t>
  </si>
  <si>
    <t>Ganesh Mahesh Vibhute</t>
  </si>
  <si>
    <t>Feroj Rashid Patel</t>
  </si>
  <si>
    <t>Nikhil Shankar Yadav</t>
  </si>
  <si>
    <t>Swapnil Raju Jagtap</t>
  </si>
  <si>
    <t>Prasanna Prakash Khutkar</t>
  </si>
  <si>
    <t>Yogesh Yashwant Mahindrakar</t>
  </si>
  <si>
    <t>Harsh Wardhan Singh</t>
  </si>
  <si>
    <t>Dhiraj Shrirang Bhosale</t>
  </si>
  <si>
    <t>Tekcham Robinson Singh</t>
  </si>
  <si>
    <t>Khan Uzma Firdous Latif Khan</t>
  </si>
  <si>
    <t>Abhishek Salil Roy</t>
  </si>
  <si>
    <t>Chirag Kumar</t>
  </si>
  <si>
    <t>Qonain Javed Shariff</t>
  </si>
  <si>
    <t>Arpit Rajkumar Agarwal</t>
  </si>
  <si>
    <t>Awez Sadik Shaikh</t>
  </si>
  <si>
    <t>Vishal Deepak Vispute</t>
  </si>
  <si>
    <t>Shantanu Sunil Gandhe</t>
  </si>
  <si>
    <t>Rohit Rawat</t>
  </si>
  <si>
    <t>Sanchay Rai</t>
  </si>
  <si>
    <t>Mukesh Shivshankar Prasad</t>
  </si>
  <si>
    <t>Shifa Yusuf Pathan</t>
  </si>
  <si>
    <t>Sujitsingh Arvindsingh Bhadoriya</t>
  </si>
  <si>
    <t>Prathmesh Kodam</t>
  </si>
  <si>
    <t>Ijaj Shakeel Shaikh</t>
  </si>
  <si>
    <t>Milind Bhimrao Gaikwad</t>
  </si>
  <si>
    <t>Fiza Azhar Biradar</t>
  </si>
  <si>
    <t>Yogesh Sahadev Halande</t>
  </si>
  <si>
    <t>Saddam Rafik Shaikh</t>
  </si>
  <si>
    <t>Vitthal Arjun Vipat</t>
  </si>
  <si>
    <t>Pranjal Sanjay Bhoyar</t>
  </si>
  <si>
    <t>Suryakant Bhausaheb Kalkumbe</t>
  </si>
  <si>
    <t>Akshad Sunil Paiyawal</t>
  </si>
  <si>
    <t>Prachi Vinay Waghmare</t>
  </si>
  <si>
    <t>Krantiveer Kamalakar Jadhav</t>
  </si>
  <si>
    <t>Neha Jaydev Das</t>
  </si>
  <si>
    <t>Asifiqbal Rasul Dange</t>
  </si>
  <si>
    <t>Priya Dey</t>
  </si>
  <si>
    <t>Nazim Mohammad Yusuf Dalal</t>
  </si>
  <si>
    <t>Rushikesh Ramdas Solanki</t>
  </si>
  <si>
    <t>Bhushan Nandkumar Nair</t>
  </si>
  <si>
    <t>Eti Tiwari</t>
  </si>
  <si>
    <t>Raees Manju Khan</t>
  </si>
  <si>
    <t>Akshay Ramesh Mhaske</t>
  </si>
  <si>
    <t>Vasifkhan Salimkhan Pathan</t>
  </si>
  <si>
    <t>Anjali Gourishankar Randhire</t>
  </si>
  <si>
    <t>Saif Lal Mohammed Papde</t>
  </si>
  <si>
    <t>Mahendra Satish Dewang</t>
  </si>
  <si>
    <t>Roto Rebecca</t>
  </si>
  <si>
    <t>Manoj Micheal Bhingare</t>
  </si>
  <si>
    <t>Abhishek Satish Shingate</t>
  </si>
  <si>
    <t>Aman Arvind Bhosale</t>
  </si>
  <si>
    <t>Dhananjay Rajendra Waghmare</t>
  </si>
  <si>
    <t>Akshay Sunil Gaikwad</t>
  </si>
  <si>
    <t>Kalpesh Vasudev Patil</t>
  </si>
  <si>
    <t>Mohammad Arif</t>
  </si>
  <si>
    <t>Sagar Rajendra Walunjkar</t>
  </si>
  <si>
    <t>Jr.Server Administrator</t>
  </si>
  <si>
    <t>Arvind Shivaji Gore</t>
  </si>
  <si>
    <t>Snehal Suresh Jagtap</t>
  </si>
  <si>
    <t>Thota Triptamma</t>
  </si>
  <si>
    <t>Mohammed Arman Mohammed Izhar Ui Haq Shaikh</t>
  </si>
  <si>
    <t>Vicky Das</t>
  </si>
  <si>
    <t>Ankita Shaligram Khatte</t>
  </si>
  <si>
    <t>Kamei Gaichungliu</t>
  </si>
  <si>
    <t>Kuldeep Singh Chauhan</t>
  </si>
  <si>
    <t>Madhavi Santosh Jadhav</t>
  </si>
  <si>
    <t>Ila Mathur</t>
  </si>
  <si>
    <t>Amaan Faiyaz Khan</t>
  </si>
  <si>
    <t>Christopher Reginald Dscouza</t>
  </si>
  <si>
    <t>Misbah Iqbal Sayyed</t>
  </si>
  <si>
    <t>Minaz Mujahid Rizvi</t>
  </si>
  <si>
    <t>Arbaz Ahmed Shaikh</t>
  </si>
  <si>
    <t>Bhumika Singh</t>
  </si>
  <si>
    <t>Simon Vincent Dravium</t>
  </si>
  <si>
    <t>Revan Thorat</t>
  </si>
  <si>
    <t>Patil Shubhangi Shriram</t>
  </si>
  <si>
    <t>Rajmore Swarooparani Rajanna</t>
  </si>
  <si>
    <t>Joseph Anthony Francis</t>
  </si>
  <si>
    <t>Ram Suresh Dhage</t>
  </si>
  <si>
    <t>Tanya Tomar</t>
  </si>
  <si>
    <t>Abdul Wahab Kalim Shaikh</t>
  </si>
  <si>
    <t>Vaibhavi Suresh Pande</t>
  </si>
  <si>
    <t>Govinda Kashiprasad Jaiswar</t>
  </si>
  <si>
    <t>Naresh Choudhary</t>
  </si>
  <si>
    <t>Fardeen Shafik Halai</t>
  </si>
  <si>
    <t>Mangesh Bhikaji Malode</t>
  </si>
  <si>
    <t>Preeti Anil Kumar Garg</t>
  </si>
  <si>
    <t>Rohan Ramesh Galande</t>
  </si>
  <si>
    <t>Iyer Vijay Krishnan</t>
  </si>
  <si>
    <t>Pravin S Swami</t>
  </si>
  <si>
    <t>Sawane Arjun Rahul</t>
  </si>
  <si>
    <t>Bhushan Sunil Surve</t>
  </si>
  <si>
    <t>Akshay Shankar Pawar</t>
  </si>
  <si>
    <t>Lalasaheb Arun Bhalerao</t>
  </si>
  <si>
    <t>Chavan Ganesh Balu</t>
  </si>
  <si>
    <t>Mangesh Chandrabhan Gawande</t>
  </si>
  <si>
    <t>Nikam Vikram Prakash</t>
  </si>
  <si>
    <t>Manpreet Singh Onkar Singh Sehgal</t>
  </si>
  <si>
    <t>Ketan Devidas Deshmukh</t>
  </si>
  <si>
    <t>Viraj Vijay Shingate</t>
  </si>
  <si>
    <t>Satish Pandurang Lad</t>
  </si>
  <si>
    <t>Hari Bhiva Sonwalkar</t>
  </si>
  <si>
    <t>Mohammad Ali Mobin Sayed</t>
  </si>
  <si>
    <t>Gaurav Paraye</t>
  </si>
  <si>
    <t>Somnath Rajendra Kandekar</t>
  </si>
  <si>
    <t>Abhishek Manral</t>
  </si>
  <si>
    <t>Sohail Tanvir Shaikh</t>
  </si>
  <si>
    <t>Ram Shantappa Billore</t>
  </si>
  <si>
    <t>Krushna Gangadhar Raut</t>
  </si>
  <si>
    <t>Himanshu Anil Moon</t>
  </si>
  <si>
    <t>Erfan Yunus Shaikh</t>
  </si>
  <si>
    <t>Prasad Suresh Gujar</t>
  </si>
  <si>
    <t>Sachin Dhanaji Shinde</t>
  </si>
  <si>
    <t>Server Administrator</t>
  </si>
  <si>
    <t>Rohan</t>
  </si>
  <si>
    <t>Dishank</t>
  </si>
  <si>
    <t>Parth Prakash Dhanawade</t>
  </si>
  <si>
    <t>Mane Sonali Dattatray</t>
  </si>
  <si>
    <t>Snehal Baban Bhosale</t>
  </si>
  <si>
    <t>Software Tester</t>
  </si>
  <si>
    <t>Vaibhav Shivaji Choudhare</t>
  </si>
  <si>
    <t>Mahendra Mishra</t>
  </si>
  <si>
    <t>Akash Dilip Patankar</t>
  </si>
  <si>
    <t>Ajit Dnyandev Jadhav</t>
  </si>
  <si>
    <t>Manoj Chander Pawar</t>
  </si>
  <si>
    <t>Manisha Satish Mangwane</t>
  </si>
  <si>
    <t>Kartik Prashant Gupta</t>
  </si>
  <si>
    <t>Uma Uttam Thorat</t>
  </si>
  <si>
    <t>Lungthau Thaipou</t>
  </si>
  <si>
    <t>Vajid Bashir Shaikh</t>
  </si>
  <si>
    <t>Anil Ghatuary</t>
  </si>
  <si>
    <t>Satishkumar Maruti Gadadram</t>
  </si>
  <si>
    <t>Manoj Sanjay Bhong</t>
  </si>
  <si>
    <t>Rahul Dattatray Pangavhane</t>
  </si>
  <si>
    <t>Ketan Ramesh Gavada</t>
  </si>
  <si>
    <t>Ashutosh Arun Badhe</t>
  </si>
  <si>
    <t>Mohammadaatif Aslamahmed Siddique</t>
  </si>
  <si>
    <t>Shubhangi Arjun Bandgar</t>
  </si>
  <si>
    <t>Sahil Kiran Thorat</t>
  </si>
  <si>
    <t>Anjali Vikas Pardeshi</t>
  </si>
  <si>
    <t>Manish Sudhir Singh</t>
  </si>
  <si>
    <t>Mahrukh Mallick</t>
  </si>
  <si>
    <t>Omair Mehaboob Shaikh</t>
  </si>
  <si>
    <t>Ankit Ashok Dhole</t>
  </si>
  <si>
    <t>Sumit Kumar</t>
  </si>
  <si>
    <t>Faizan Feroz Sindgi</t>
  </si>
  <si>
    <t>Aditya Bhalchandra Kalbhor</t>
  </si>
  <si>
    <t>Ansari Gulsher Alam Gulam Sarvar</t>
  </si>
  <si>
    <t>Hitesh Chandrakant Rawat</t>
  </si>
  <si>
    <t>Abhishek Bose</t>
  </si>
  <si>
    <t>Vivek Ravi Deshmukh</t>
  </si>
  <si>
    <t>Narendra Dattatray Mahajan</t>
  </si>
  <si>
    <t>Vivek Bhardwaj</t>
  </si>
  <si>
    <t>Abhishek Chandrakant Jagtap</t>
  </si>
  <si>
    <t>Dev Dawar</t>
  </si>
  <si>
    <t>Rohit Ashok Bhandwalkar</t>
  </si>
  <si>
    <t>Sales Development Representative</t>
  </si>
  <si>
    <t>Amrin Anwarhusain Khan</t>
  </si>
  <si>
    <t>Utkarsh Ramesh Wakchaure</t>
  </si>
  <si>
    <t>Pratapsingh Umraosingh Thakur</t>
  </si>
  <si>
    <t>Sabby Sunil Sane</t>
  </si>
  <si>
    <t>Himanshu Tiwari</t>
  </si>
  <si>
    <t>Vinayak Bhanje</t>
  </si>
  <si>
    <t>Indumati Tapal</t>
  </si>
  <si>
    <t>Ashwini Sandip Choudary</t>
  </si>
  <si>
    <t>Wable Abhijeet Sanjay</t>
  </si>
  <si>
    <t>Musaib Ilyas Khan</t>
  </si>
  <si>
    <t>Nikhil Subhash Patole</t>
  </si>
  <si>
    <t>Jitendra Singh Aswal</t>
  </si>
  <si>
    <t>Siddharth Bhimrao Randhir</t>
  </si>
  <si>
    <t>Swapnil Ramesh Patil</t>
  </si>
  <si>
    <t>Hemant Tukaram Dhotre</t>
  </si>
  <si>
    <t>Nelson Raju Anthony</t>
  </si>
  <si>
    <t>Himanshu Abhayraj Shrishrimal</t>
  </si>
  <si>
    <t>Sriyash Budhakar</t>
  </si>
  <si>
    <t>Payal Deepak Tolani</t>
  </si>
  <si>
    <t>Nayan Pramod Date</t>
  </si>
  <si>
    <t>Himanshu Rai</t>
  </si>
  <si>
    <t>Spardha Deepak Kumar Uikey</t>
  </si>
  <si>
    <t>Sanket Sunil Tanpure</t>
  </si>
  <si>
    <t>Shivam Gangadhar Panchal</t>
  </si>
  <si>
    <t>Rocky Lamuwel Mhaske</t>
  </si>
  <si>
    <t>Akash Santosh Ghadage</t>
  </si>
  <si>
    <t>Bhagyashri Arun Patil</t>
  </si>
  <si>
    <t>Jagdish Bhalchandra Waghule</t>
  </si>
  <si>
    <t>Mohini Mahesh Kulkarni</t>
  </si>
  <si>
    <t>Priyanka Santosh Bhangade</t>
  </si>
  <si>
    <t>Tanaya Deepak Morgaonkar</t>
  </si>
  <si>
    <t>Hemant Premraj Mahajan</t>
  </si>
  <si>
    <t>Naeem Sadik Shaikh</t>
  </si>
  <si>
    <t>Akshay Vinayak Bhilare</t>
  </si>
  <si>
    <t>Harsha Dnyandev Jadhav</t>
  </si>
  <si>
    <t>Yogesh Thakur</t>
  </si>
  <si>
    <t>Avinash Sahoo</t>
  </si>
  <si>
    <t>Manish Prakash Bhosale</t>
  </si>
  <si>
    <t>Pinku Ramadnya Choube</t>
  </si>
  <si>
    <t>Ranjeet Jijabhau Jadhav</t>
  </si>
  <si>
    <t>Rajat Soni</t>
  </si>
  <si>
    <t>Niraj Pradip Waghmare</t>
  </si>
  <si>
    <t>Rohit Lucas Ghumare</t>
  </si>
  <si>
    <t>Shashank Anil Saravade</t>
  </si>
  <si>
    <t>Amruta Rahul Pophale</t>
  </si>
  <si>
    <t>Prasad Navnath Khandve</t>
  </si>
  <si>
    <t>Rohitkumar Rejendra Khajekar</t>
  </si>
  <si>
    <t>Naseer Ahmmad Ganie</t>
  </si>
  <si>
    <t>Anand Raj Deshmukh</t>
  </si>
  <si>
    <t>Inventory Executive</t>
  </si>
  <si>
    <t>Sunil Ramrao Garkal</t>
  </si>
  <si>
    <t>Rohit Ramesh Raut</t>
  </si>
  <si>
    <t>Ashutosh Raju Gudhe</t>
  </si>
  <si>
    <t>Radhika Vitthal Suryawanshi</t>
  </si>
  <si>
    <t>Laxman Shesharam Choudhary</t>
  </si>
  <si>
    <t>Saurabh Ramesh Patil</t>
  </si>
  <si>
    <t>Akriti Trivedi</t>
  </si>
  <si>
    <t>Ajay Kumar</t>
  </si>
  <si>
    <t>Rasul Abdul Baig</t>
  </si>
  <si>
    <t>Haider Haroon Shaikh</t>
  </si>
  <si>
    <t>Keshav Tukaram Bodakhe</t>
  </si>
  <si>
    <t>Viraj Vijay Mahamunkar</t>
  </si>
  <si>
    <t>Akshay Bhagwan Sawant</t>
  </si>
  <si>
    <t>Amaan Vikar Shaikh</t>
  </si>
  <si>
    <t>Chiranjeevi Ganesh Rastapuram</t>
  </si>
  <si>
    <t>Ritesh Shashikant Mishra</t>
  </si>
  <si>
    <t>Raj Bhupat Soni</t>
  </si>
  <si>
    <t>Shivani Dnyaneshwar Raut</t>
  </si>
  <si>
    <t>Disha Kankane</t>
  </si>
  <si>
    <t>Imran Mehaboob Mulla</t>
  </si>
  <si>
    <t>Tushar Vinod Pawar</t>
  </si>
  <si>
    <t>Mayank Rawat</t>
  </si>
  <si>
    <t>Kajal Ramesh Naik</t>
  </si>
  <si>
    <t>Amir Salim Shaikh</t>
  </si>
  <si>
    <t>Mohd Junaid Qureshi</t>
  </si>
  <si>
    <t>Swapnil Holambe</t>
  </si>
  <si>
    <t>Abhishek Nitin Gaikwad</t>
  </si>
  <si>
    <t>Mujahid Nasir Shaikh</t>
  </si>
  <si>
    <t>Vaishavi Dattaram Kanekar</t>
  </si>
  <si>
    <t>Santosh Subhash Dubey</t>
  </si>
  <si>
    <t>Sagar Gagan Singh Kudmal</t>
  </si>
  <si>
    <t>Tarun Patidar</t>
  </si>
  <si>
    <t>Saurabh Jasmod Pal</t>
  </si>
  <si>
    <t>Ravindra Rajaram Kamble</t>
  </si>
  <si>
    <t>Nabil Mohammed</t>
  </si>
  <si>
    <t>Rangnamei Bireipa</t>
  </si>
  <si>
    <t>Sanket Arun Shewale</t>
  </si>
  <si>
    <t>Faiz Yusuf Shaikh</t>
  </si>
  <si>
    <t>Laxman Vitthal Sarwade</t>
  </si>
  <si>
    <t>Rahul Kamble</t>
  </si>
  <si>
    <t>Sharad Gavhad</t>
  </si>
  <si>
    <t>Hemant Prabhakar Bari</t>
  </si>
  <si>
    <t>Pramod Dnyaneshwar Chaudhari</t>
  </si>
  <si>
    <t>Naheda Fayyaz Shaikh</t>
  </si>
  <si>
    <t>Padmaja Nandkishor Shinde</t>
  </si>
  <si>
    <t>Yasin Jakir Pathan</t>
  </si>
  <si>
    <t>Mustafa Sameer Bhaldar</t>
  </si>
  <si>
    <t>Mahesh Damodhar Jogdand</t>
  </si>
  <si>
    <t>Ileen Sirswal</t>
  </si>
  <si>
    <t>Nitin Samdade</t>
  </si>
  <si>
    <t>Anand Sunil Pandey</t>
  </si>
  <si>
    <t>Abhijeet Anil Bansode</t>
  </si>
  <si>
    <t>Harshal Sunil Kokse</t>
  </si>
  <si>
    <t>Sujal Sinha</t>
  </si>
  <si>
    <t>Pankaj Ramchandra Shinde</t>
  </si>
  <si>
    <t>Devanand Vilas Wakode</t>
  </si>
  <si>
    <t>Mohammed Saboor</t>
  </si>
  <si>
    <t>Kshitija Sandeep Ghanwat</t>
  </si>
  <si>
    <t>Vrushali Andrew Shingare</t>
  </si>
  <si>
    <t>Sanjeev Rai</t>
  </si>
  <si>
    <t>Harun Akbar Shaikh</t>
  </si>
  <si>
    <t>Prajakta Ravindra Bhosale</t>
  </si>
  <si>
    <t>James Peter Maridas</t>
  </si>
  <si>
    <t>Manali Ajitkumar Shete</t>
  </si>
  <si>
    <t>Vishal Kumar Lulla</t>
  </si>
  <si>
    <t>Saad Shakil Qureshi</t>
  </si>
  <si>
    <t>Abhishek Rajendra Dukare</t>
  </si>
  <si>
    <t>Anupam Surendra Jha</t>
  </si>
  <si>
    <t>Saurabh Maruti Fagare</t>
  </si>
  <si>
    <t>Rameshwar Dnyanoba Elkewad</t>
  </si>
  <si>
    <t>Amol Bhagwan Kolhe</t>
  </si>
  <si>
    <t>Gaurav Ravindra Shinde</t>
  </si>
  <si>
    <t>Akash Gangadhar Raut</t>
  </si>
  <si>
    <t>Baliram Manik Magar</t>
  </si>
  <si>
    <t>Savita Sunil Surgare</t>
  </si>
  <si>
    <t>Zainul Shaikh</t>
  </si>
  <si>
    <t>Prashant Kamaldas Chahande</t>
  </si>
  <si>
    <t>Kishor Mukesh Sharma</t>
  </si>
  <si>
    <t>Moomin Altaf Hajini</t>
  </si>
  <si>
    <t>Shubhal Joshi</t>
  </si>
  <si>
    <t>Sami Habib Khan</t>
  </si>
  <si>
    <t>Kshitiz Ajay Kakker</t>
  </si>
  <si>
    <t>Akshay Shekhar Sawant</t>
  </si>
  <si>
    <t>Vedant Laxman Kamble</t>
  </si>
  <si>
    <t>Sanika Vilas Nanaware</t>
  </si>
  <si>
    <t>Gerard Patrick Dcruz</t>
  </si>
  <si>
    <t>Prerna Sidram Kallanvar</t>
  </si>
  <si>
    <t>Kalpataru Vitthal Bharne</t>
  </si>
  <si>
    <t>Pradipti Maruti Karmare</t>
  </si>
  <si>
    <t>Shiwani Narayan Katkuri</t>
  </si>
  <si>
    <t>Pritam Namdev Suryawanshi</t>
  </si>
  <si>
    <t>Rituja Rajesh Gaikwad</t>
  </si>
  <si>
    <t>Swapnil Pramod Hate</t>
  </si>
  <si>
    <t>Raj Ravi Pujari</t>
  </si>
  <si>
    <t>Laxmi Sanjay Sonune</t>
  </si>
  <si>
    <t>Imran Khalid Bagwan</t>
  </si>
  <si>
    <t>Sayali Mahesh Dhotre</t>
  </si>
  <si>
    <t>Gaurav Yadav</t>
  </si>
  <si>
    <t>Loukik Suresh Khaire</t>
  </si>
  <si>
    <t>Network Engineer</t>
  </si>
  <si>
    <t>Pratiksha Sanjay Wadkar</t>
  </si>
  <si>
    <t>Rahul Rameshwar Patil</t>
  </si>
  <si>
    <t>Jyoti Sandeep Khetri</t>
  </si>
  <si>
    <t>Prathamesh Rajesh Salunke</t>
  </si>
  <si>
    <t>Utkarsha Sunil Deshmukh</t>
  </si>
  <si>
    <t>Abhay Anand Joshi</t>
  </si>
  <si>
    <t>Saurav Singh</t>
  </si>
  <si>
    <t>Moses Anok Bangare</t>
  </si>
  <si>
    <t>Deepak Omprakash Upadhyay</t>
  </si>
  <si>
    <t>Rushikesh Baburao Bhokare</t>
  </si>
  <si>
    <t>Abhishek Ganesh Pendharkar</t>
  </si>
  <si>
    <t>Ziyan Sabir Qureshi</t>
  </si>
  <si>
    <t>Harshvardhan Sandeep More</t>
  </si>
  <si>
    <t>Yash Samuvel Ingle</t>
  </si>
  <si>
    <t>Narendra Suresh Dhage</t>
  </si>
  <si>
    <t>Rutuja Ramesh Nikam</t>
  </si>
  <si>
    <t>Atish Kumar Swamy</t>
  </si>
  <si>
    <t>Priya Chandrakant Jadhav</t>
  </si>
  <si>
    <t>Akanksha Avinash Mohitkar</t>
  </si>
  <si>
    <t>Krutika Bapuji Shelar</t>
  </si>
  <si>
    <t>Chanda Adhikari</t>
  </si>
  <si>
    <t>Shalmon Yakob Gode</t>
  </si>
  <si>
    <t>Shubham Maruti Alkunte</t>
  </si>
  <si>
    <t>Avi Arun Kamble</t>
  </si>
  <si>
    <t>Rohan Balaram Chavan</t>
  </si>
  <si>
    <t>Shabana Kasim Shaikh</t>
  </si>
  <si>
    <t>Swalemahammad Yusuf Momin</t>
  </si>
  <si>
    <t>Shaikh Saklain Saeed</t>
  </si>
  <si>
    <t>Amit Ashok Surti</t>
  </si>
  <si>
    <t>Yakshubai Ratan Chavan</t>
  </si>
  <si>
    <t>Sidharth Ashok Dambale</t>
  </si>
  <si>
    <t>OJT</t>
  </si>
  <si>
    <t>Gokul Shalikram Kumavat</t>
  </si>
  <si>
    <t>Shraddha Rajendra Bhosale</t>
  </si>
  <si>
    <t>Neha Sanjay Sayaji</t>
  </si>
  <si>
    <t>Bhumika Ravindra Patil</t>
  </si>
  <si>
    <t>Sachin Shahji Nanaware</t>
  </si>
  <si>
    <t>Nishigandha Vishwanath Sanap</t>
  </si>
  <si>
    <t>Shaikh Mufaiz Aijaz</t>
  </si>
  <si>
    <t>Sana Khalil Sayyed</t>
  </si>
  <si>
    <t>Aastha Sunaliya</t>
  </si>
  <si>
    <t>Shagufta</t>
  </si>
  <si>
    <t>Kamal Pandey</t>
  </si>
  <si>
    <t>Nutan Nandkumar Nale</t>
  </si>
  <si>
    <t>Hemant Umaji Bhagat</t>
  </si>
  <si>
    <t>Prajakta Parihar</t>
  </si>
  <si>
    <t>Gautam Supadu Nikam</t>
  </si>
  <si>
    <t>Mansi Kawde</t>
  </si>
  <si>
    <t>Pratik Jaykumar Mohole</t>
  </si>
  <si>
    <t>Nitin Pawar</t>
  </si>
  <si>
    <t>Rohan Madhukar Bendre</t>
  </si>
  <si>
    <t>Mohammadsaif Sajid Shaikh</t>
  </si>
  <si>
    <t>David Lawrence Anthony</t>
  </si>
  <si>
    <t>Asif Ziya</t>
  </si>
  <si>
    <t>Naveen Lalit Prasad</t>
  </si>
  <si>
    <t>Suraj Hanmant Kadam</t>
  </si>
  <si>
    <t>Tanmay Umesh Kajale</t>
  </si>
  <si>
    <t>Shoaib Ajmoddin Tahsildar</t>
  </si>
  <si>
    <t>Shruti Datta Khandagale</t>
  </si>
  <si>
    <t>Mohd Faiz Gaffar</t>
  </si>
  <si>
    <t>Jai Vinod Chandani</t>
  </si>
  <si>
    <t>Saurabh Madhav Maturkar</t>
  </si>
  <si>
    <t>Soham Hemant Kalambekar</t>
  </si>
  <si>
    <t>Suyash Ravan Mane</t>
  </si>
  <si>
    <t>Praful Dalwi</t>
  </si>
  <si>
    <t>Pawan kadu</t>
  </si>
  <si>
    <t>Saurabh Balasaheb Korekar</t>
  </si>
  <si>
    <t>Harshal Sanjay Sonar</t>
  </si>
  <si>
    <t>Pritesh Chikhle</t>
  </si>
  <si>
    <t>Rahul Gorakh Kate</t>
  </si>
  <si>
    <t>Yash</t>
  </si>
  <si>
    <t>Sharad Kumar</t>
  </si>
  <si>
    <t>Chavan Vinod Vishwanath</t>
  </si>
  <si>
    <t>Parag Dhruv Dubey</t>
  </si>
  <si>
    <t>Jyoti Singh</t>
  </si>
  <si>
    <t>Sachin Laxman Davane</t>
  </si>
  <si>
    <t>Devanshi Davara</t>
  </si>
  <si>
    <t>Pravin Kumar Prabhashankar Tiwari</t>
  </si>
  <si>
    <t>Shrikant Machchhindra Thote</t>
  </si>
  <si>
    <t>Farooque Bashir Faniband</t>
  </si>
  <si>
    <t>Namrata Omkar Devdas</t>
  </si>
  <si>
    <t>Kshatriya Pranjal Kepiraj</t>
  </si>
  <si>
    <t>Vinayak Londhe</t>
  </si>
  <si>
    <t>Virendra Kumar Mehta</t>
  </si>
  <si>
    <t>Yogesh Ashok Tambe</t>
  </si>
  <si>
    <t>Sumit Vairagar</t>
  </si>
  <si>
    <t>Rushikesh Ramesh Valvi</t>
  </si>
  <si>
    <t>Akash Vanarse</t>
  </si>
  <si>
    <t>Vishal Rajesh Agarwal</t>
  </si>
  <si>
    <t>Devashish Sharma</t>
  </si>
  <si>
    <t>Sanjay Bisht</t>
  </si>
  <si>
    <t>Nagma Shah</t>
  </si>
  <si>
    <t>Bhairu Lal</t>
  </si>
  <si>
    <t>Adrian Anthony</t>
  </si>
  <si>
    <t>Shruti Vijay Shivalkar</t>
  </si>
  <si>
    <t>Siddharth Sanjay Zore</t>
  </si>
  <si>
    <t>Farhan Jamir Shaikh</t>
  </si>
  <si>
    <t>Reema Tupe</t>
  </si>
  <si>
    <t>Rabbani Shaikh</t>
  </si>
  <si>
    <t>Aqqib Mehboob Shaikh</t>
  </si>
  <si>
    <t>Rohan Shelke</t>
  </si>
  <si>
    <t>Austin Albert</t>
  </si>
  <si>
    <t>Divya Kishor Pardeshi</t>
  </si>
  <si>
    <t>Chennakeshwar Gurappa Kore</t>
  </si>
  <si>
    <t>Shubham Nihal Gosavi</t>
  </si>
  <si>
    <t>Yash S Lad</t>
  </si>
  <si>
    <t>Deepak Salve</t>
  </si>
  <si>
    <t>Simran Chetty</t>
  </si>
  <si>
    <t>Aman Rafik Beary</t>
  </si>
  <si>
    <t>Mansi Rajesh Pawar</t>
  </si>
  <si>
    <t>Soyal Gafar Shaikh</t>
  </si>
  <si>
    <t>Abhay Tukaram Kondalkar</t>
  </si>
  <si>
    <t>Shakil Vilas Yeram</t>
  </si>
  <si>
    <t>Paresh Patil</t>
  </si>
  <si>
    <t>Shubham Vinayak Thakare</t>
  </si>
  <si>
    <t>Aryan Asif Momin</t>
  </si>
  <si>
    <t>Mahesh Shivaji Rupnur</t>
  </si>
  <si>
    <t>Vishwanath Gopal Samal</t>
  </si>
  <si>
    <t>Anup Ganpat Jadhao</t>
  </si>
  <si>
    <t>Vinod Valmik Marathe</t>
  </si>
  <si>
    <t>Afara Aslam Shaikh</t>
  </si>
  <si>
    <t>Swapnil Sanjay Kakade</t>
  </si>
  <si>
    <t>Robinson Singh Hemam</t>
  </si>
  <si>
    <t>Sanskruti Shailendra Sakpal</t>
  </si>
  <si>
    <t>Reynold Julesh Gaikwad</t>
  </si>
  <si>
    <t>Aditya Manoj Gupta</t>
  </si>
  <si>
    <t>Mustafa Sayyad</t>
  </si>
  <si>
    <t>Kasim</t>
  </si>
  <si>
    <t>Sandeep Dawdikar</t>
  </si>
  <si>
    <t>Yash Pramod Adagale</t>
  </si>
  <si>
    <t>Shift Time</t>
  </si>
  <si>
    <t>Salutations</t>
  </si>
  <si>
    <t>Ms.</t>
  </si>
  <si>
    <t>Mr.</t>
  </si>
  <si>
    <t>Bedse Nilesh Machhindra</t>
  </si>
  <si>
    <t>Arwaz Khan</t>
  </si>
  <si>
    <t>Rahul Anil Sonawane</t>
  </si>
  <si>
    <t>Omkar Mahamun</t>
  </si>
  <si>
    <t>Prince Gajbhiye</t>
  </si>
  <si>
    <t>Jamadar Umarali Paigambar</t>
  </si>
  <si>
    <t>Process Trainer</t>
  </si>
  <si>
    <t>Ui Developer</t>
  </si>
  <si>
    <t>Assistant Manager Project</t>
  </si>
  <si>
    <t>Sr.Php Developer</t>
  </si>
  <si>
    <t>Sr.Data Research Executive</t>
  </si>
  <si>
    <t>Sr.Process Trainer</t>
  </si>
  <si>
    <t>Sumit Shinde</t>
  </si>
  <si>
    <t>Sakshi Singh</t>
  </si>
  <si>
    <t>Naman Sharma</t>
  </si>
  <si>
    <t>Aakash Verma</t>
  </si>
  <si>
    <t>P</t>
  </si>
  <si>
    <t>HD</t>
  </si>
  <si>
    <t>CL</t>
  </si>
  <si>
    <t>PL</t>
  </si>
  <si>
    <t>MAT</t>
  </si>
  <si>
    <t>BL</t>
  </si>
  <si>
    <t>TERM</t>
  </si>
  <si>
    <t>Shahrukh Rauf Khan</t>
  </si>
  <si>
    <t>Laxmikant Shivanand Dase</t>
  </si>
  <si>
    <t>CO</t>
  </si>
  <si>
    <t>RESIGNED</t>
  </si>
  <si>
    <t>SME</t>
  </si>
  <si>
    <t>Day</t>
  </si>
  <si>
    <t>Date</t>
  </si>
  <si>
    <t>Total Head Count</t>
  </si>
  <si>
    <t>PAT</t>
  </si>
  <si>
    <t>Shrinkage</t>
  </si>
  <si>
    <t>Total Shrinkage</t>
  </si>
  <si>
    <t>Planed Shrinkage</t>
  </si>
  <si>
    <t>Unplaned Shrinkage</t>
  </si>
  <si>
    <t>Patrick Joseph Daniel</t>
  </si>
  <si>
    <t>Mushtaq Babasaheb Shaikh</t>
  </si>
  <si>
    <t>Suraj Govindrao Shinde</t>
  </si>
  <si>
    <t>Pratik Bhagwan Chinchore</t>
  </si>
  <si>
    <t>Sakshi Pradip Girigosavi</t>
  </si>
  <si>
    <t>Priyanka Anil Kulthe</t>
  </si>
  <si>
    <t>PHP Developer</t>
  </si>
  <si>
    <t>SQL Developer</t>
  </si>
  <si>
    <t>Narendra Gokul Patil</t>
  </si>
  <si>
    <t>Tejas Arun Gaikwad</t>
  </si>
  <si>
    <t>Sana Husain Shaikh</t>
  </si>
  <si>
    <t>Raj Vitthalrao Ingale</t>
  </si>
  <si>
    <t>Omkar Sudhakar Mahamuni</t>
  </si>
  <si>
    <t>Prabhakar Ganesh Shinde</t>
  </si>
  <si>
    <t>Sonali Haresh Wadhwani</t>
  </si>
  <si>
    <t>Madhuri Manoj Bhosale</t>
  </si>
  <si>
    <t>Dhanenkula Venkatesh</t>
  </si>
  <si>
    <t>Saurabh Bhimraj Tupe</t>
  </si>
  <si>
    <t>Nadim Akabar Shaikh</t>
  </si>
  <si>
    <t>Rupali Balasaheb Kolhal</t>
  </si>
  <si>
    <t>Training</t>
  </si>
  <si>
    <t>Gorkha Harshada Deelip</t>
  </si>
  <si>
    <t>Shweta Ronghanpi</t>
  </si>
  <si>
    <t>Saifulla Bavagi</t>
  </si>
  <si>
    <t>Sanket Dnyandev Pichad</t>
  </si>
  <si>
    <t>Vitthal Ashok Choudhari</t>
  </si>
  <si>
    <t>Indu Ibrahim Kungda</t>
  </si>
  <si>
    <t>Akash Manohar Agarkar</t>
  </si>
  <si>
    <t>G.Poukinlung</t>
  </si>
  <si>
    <t>Pratik Ganesh Katkar</t>
  </si>
  <si>
    <t>Tausif Bashir Patel</t>
  </si>
  <si>
    <t>18:00 - 03:00</t>
  </si>
  <si>
    <t>19:00 - 04:00</t>
  </si>
  <si>
    <t>09:00 - 18:00</t>
  </si>
  <si>
    <t>21:00 - 06:00</t>
  </si>
  <si>
    <t>13:00 - 22:00</t>
  </si>
  <si>
    <t>12:00 - 21:00</t>
  </si>
  <si>
    <t>06:00 - 15:00</t>
  </si>
  <si>
    <t>Divya Sandeeprao Makode</t>
  </si>
  <si>
    <t>Nitin Kalinga Redekar</t>
  </si>
  <si>
    <t>Dhruv Choudhary</t>
  </si>
  <si>
    <t>Rahul Kumar jha</t>
  </si>
  <si>
    <t>Alisha Khan</t>
  </si>
  <si>
    <t>Mohd. Shakib</t>
  </si>
  <si>
    <t>Akhil Nelliparambil Girikumar</t>
  </si>
  <si>
    <t>Manisha Soni</t>
  </si>
  <si>
    <t>Sumita Nayak</t>
  </si>
  <si>
    <t>Mohammad Faraz Akbar Sayyad</t>
  </si>
  <si>
    <t>Aniket</t>
  </si>
  <si>
    <t>Shaikh Abdul Qadir Zahoor Ahmed</t>
  </si>
  <si>
    <t>Srushti Rajesh Dongre</t>
  </si>
  <si>
    <t>Xavier Mohan Nagarkanti</t>
  </si>
  <si>
    <t>Anmol Bhatt</t>
  </si>
  <si>
    <t>Armstrong Kamei</t>
  </si>
  <si>
    <t>Irwin Kamei</t>
  </si>
  <si>
    <t>Talha Mukhtar Shaikh</t>
  </si>
  <si>
    <t>Digvijay Uddhavrao Kolpe</t>
  </si>
  <si>
    <t>Atish Suresh Bhosale</t>
  </si>
  <si>
    <t>Ashley Anthony David</t>
  </si>
  <si>
    <t>Hemraj Chimnaram Jangid</t>
  </si>
  <si>
    <t>Sunil Tanaji Shinde</t>
  </si>
  <si>
    <t>Daphal Tushar Sadashiv</t>
  </si>
  <si>
    <t>Surveillance Executive</t>
  </si>
  <si>
    <t>Ritesh Joseph Salve</t>
  </si>
  <si>
    <t>Sumit Madhukar Choudhari</t>
  </si>
  <si>
    <t>Sufiyan Wahid Khan</t>
  </si>
  <si>
    <t>Akshay Madhavrao Gadkar</t>
  </si>
  <si>
    <t>Tina Raghuveer Bhojwani</t>
  </si>
  <si>
    <t>Arbaaz Rafique Khan</t>
  </si>
  <si>
    <t>Akash Narayan Ratnaparkhi</t>
  </si>
  <si>
    <t>Rahit Bhakta</t>
  </si>
  <si>
    <t>Vansh Saxena</t>
  </si>
  <si>
    <t>Samarth Mishra</t>
  </si>
  <si>
    <t>Pankaj Tiwari</t>
  </si>
  <si>
    <t>Jagdish Ashokkumar Madwani</t>
  </si>
  <si>
    <t>M Siddique A Samad Inamdar</t>
  </si>
  <si>
    <t>Prajwal Prakash Bhopale</t>
  </si>
  <si>
    <t>Wakhare Swapnil Subhash</t>
  </si>
  <si>
    <t>Badri Mahada Kuhite</t>
  </si>
  <si>
    <t>Dipak Balasaheb Bachute</t>
  </si>
  <si>
    <t>Shubham Kaduba Yermule</t>
  </si>
  <si>
    <t>Sajida Mashakh Jamadar</t>
  </si>
  <si>
    <t>Ankush Atinand Kumar Bhandari</t>
  </si>
  <si>
    <t>Yashwant S Jadhav</t>
  </si>
  <si>
    <t>Zakariya Mubeen Khan</t>
  </si>
  <si>
    <t>Amol Anandrao Desai</t>
  </si>
  <si>
    <t>Anuja Balasaheb Kolhe</t>
  </si>
  <si>
    <t>Ismail Arif Mulla</t>
  </si>
  <si>
    <t>Sr.Executive Mis</t>
  </si>
  <si>
    <t>Operations Manager</t>
  </si>
  <si>
    <t>Human Resource</t>
  </si>
  <si>
    <t>Chirulingadrulu Gokul</t>
  </si>
  <si>
    <t>Sweta Sunilkumar Gohil</t>
  </si>
  <si>
    <t>Shubham Mahesh Parab</t>
  </si>
  <si>
    <t>Arbaaj Sameer Shaikh</t>
  </si>
  <si>
    <t>Mustafa Jabbar Ahmed</t>
  </si>
  <si>
    <t>Hrushikesh Dhirendrapratap Sharma</t>
  </si>
  <si>
    <t>Sanyukta Ghosh</t>
  </si>
  <si>
    <t>Santosh Tanaji Magar</t>
  </si>
  <si>
    <t>Komal Munilal More</t>
  </si>
  <si>
    <t>Paigambar Jamadar</t>
  </si>
  <si>
    <t>Abhijay Kamble</t>
  </si>
  <si>
    <t>Seemab Riyaz Shaikh</t>
  </si>
  <si>
    <t>Joshua Charles Anthony</t>
  </si>
  <si>
    <t>Sahil Liyakat Sayyad</t>
  </si>
  <si>
    <t>Rushikesh Laxmikant Harde</t>
  </si>
  <si>
    <t>Pooja Vijay Alhat</t>
  </si>
  <si>
    <t>Bhushan Manohar Khonde</t>
  </si>
  <si>
    <t>Suraj Vasantrao Ghorpade</t>
  </si>
  <si>
    <t>Nikita Pramod Sonawane</t>
  </si>
  <si>
    <t>Sanjay Pawankumar Vyas</t>
  </si>
  <si>
    <t>Payal Suresh Chavan</t>
  </si>
  <si>
    <t>Ajay Vijay Sasane</t>
  </si>
  <si>
    <t>Snehal Tushar Shitole</t>
  </si>
  <si>
    <t>Sneha Ramesh More</t>
  </si>
  <si>
    <t>Vinay Gyansingh Pawar</t>
  </si>
  <si>
    <t>Riya Raghunath Pal</t>
  </si>
  <si>
    <t>Anjali Hanumant Waghmare</t>
  </si>
  <si>
    <t>Yash Gautam Aulolu</t>
  </si>
  <si>
    <t>Rahul Shankar Misal</t>
  </si>
  <si>
    <t>Sakshi Suryakant Mohite</t>
  </si>
  <si>
    <t>Satyam Garud</t>
  </si>
  <si>
    <t>Singh Sudhir Laxman</t>
  </si>
  <si>
    <t>Sakshi Yashwant Panchal</t>
  </si>
  <si>
    <t>Harsh Dhramdasji Bhondekar</t>
  </si>
  <si>
    <t>Monika Mohan Kamble</t>
  </si>
  <si>
    <t>Yash Santosh Chavan</t>
  </si>
  <si>
    <t>Krishna Shankar Pise</t>
  </si>
  <si>
    <t>Shubham Satish Patil</t>
  </si>
  <si>
    <t>Rupesh Ganesh Pandit</t>
  </si>
  <si>
    <t>Amar Suresh Dhavale</t>
  </si>
  <si>
    <t>Vaibhav Prakash Mahajan</t>
  </si>
  <si>
    <t>Shivani Amit Shelke</t>
  </si>
  <si>
    <t>Neelam Jaiprakash Choudhary</t>
  </si>
  <si>
    <t>Deepak Yuvaraj Banawade</t>
  </si>
  <si>
    <t>Pranay Santosh Kalokhe</t>
  </si>
  <si>
    <t>Priyank Mohan</t>
  </si>
  <si>
    <t>Ravikumar Shahajirao Bhosle</t>
  </si>
  <si>
    <t>Himali Matwankar</t>
  </si>
  <si>
    <t>Poonam Amit Avinashe</t>
  </si>
  <si>
    <t>Executive - Recruitment</t>
  </si>
  <si>
    <t>Suraj Arjun Jadhav</t>
  </si>
  <si>
    <t>Suraj Sanjay Bhosale</t>
  </si>
  <si>
    <t>Bhavesh Tulsidas Chavhan</t>
  </si>
  <si>
    <t>Umer Rashid Wani</t>
  </si>
  <si>
    <t>Abrar Asghar Khan</t>
  </si>
  <si>
    <t>Prajwal Subhash Vairal</t>
  </si>
  <si>
    <t>Mangesh Suresh Lahamge</t>
  </si>
  <si>
    <t>Tejas Shahaji Deokar</t>
  </si>
  <si>
    <t>Irfan Mahamadali Shaikh</t>
  </si>
  <si>
    <t>Sushant Shivdas Bansod</t>
  </si>
  <si>
    <t>Gaurav Chandrakant Rasage</t>
  </si>
  <si>
    <t>Vaibhav Subhash Bharekar</t>
  </si>
  <si>
    <t>Yogesh Verma</t>
  </si>
  <si>
    <t>Onkar Devendra Choure</t>
  </si>
  <si>
    <t>Gopal Dnyaneshwar Magar</t>
  </si>
  <si>
    <t>Sakshi Diliprao Bansod</t>
  </si>
  <si>
    <t>Pooja Tukaram Chitale</t>
  </si>
  <si>
    <t>Ashish Prabhakar Badgujar</t>
  </si>
  <si>
    <t>Huzair Nasir Shaikh</t>
  </si>
  <si>
    <t>Karan Ram Kadam</t>
  </si>
  <si>
    <t>Pratiksha Sanjay Tiwari</t>
  </si>
  <si>
    <t>Kiran Anil Sonawane</t>
  </si>
  <si>
    <t>Anuj Ravindra Nathe</t>
  </si>
  <si>
    <t>Shubhangi Bhimrao Gurchal</t>
  </si>
  <si>
    <t>Shubham Tukadu Dadmal</t>
  </si>
  <si>
    <t>Aditya Shekhar Tiwari</t>
  </si>
  <si>
    <t>Rajkumar Ramprasad Yadav</t>
  </si>
  <si>
    <t>Niraj Dnyanoba Biradar</t>
  </si>
  <si>
    <t>Pratiksha Ajit Bhosale</t>
  </si>
  <si>
    <t>Rahul Premdas Chavan</t>
  </si>
  <si>
    <t>Swamini Appasaheb Wabale</t>
  </si>
  <si>
    <t>Arkam Suhail Shaikh</t>
  </si>
  <si>
    <t>Chandrakant Kisan Wanve</t>
  </si>
  <si>
    <t>Mohammed Anas Yunus Shaikh</t>
  </si>
  <si>
    <t>Bhand Vedant Balasaheb</t>
  </si>
  <si>
    <t>Abhishek Mishra</t>
  </si>
  <si>
    <t>Mohd. Aman Shaheer</t>
  </si>
  <si>
    <t>Samita Rajendra More</t>
  </si>
  <si>
    <t>Rutvik Sunil Deshmukh</t>
  </si>
  <si>
    <t>Abhishek Rajendra Gadade</t>
  </si>
  <si>
    <t>Kedar Devendra Tankale</t>
  </si>
  <si>
    <t>Arya Pramod Bhorde</t>
  </si>
  <si>
    <t>Sonal Umanath Pathak</t>
  </si>
  <si>
    <t>Pankaj Vishwakarma</t>
  </si>
  <si>
    <t>Rakesh Ashok Gaikwad</t>
  </si>
  <si>
    <t>Nikhil Nishikant Ghodke</t>
  </si>
  <si>
    <t>Nakul Bhagwan Pawar</t>
  </si>
  <si>
    <t>Avishkar Sanjay Ingole</t>
  </si>
  <si>
    <t>Akash Rajendra Kadam</t>
  </si>
  <si>
    <t>Priya Roy</t>
  </si>
  <si>
    <t>Altaf Aslam Qureshi</t>
  </si>
  <si>
    <t>Rohan Narendra Chaporkar</t>
  </si>
  <si>
    <t>Vikarmsingh Harisingh Bhadoriya</t>
  </si>
  <si>
    <t>Kartik Mahesh Padale</t>
  </si>
  <si>
    <t>Rohan Hemant Pathak</t>
  </si>
  <si>
    <t>Mohit Pradip Patil</t>
  </si>
  <si>
    <t>Prasad Tanaji Chikane</t>
  </si>
  <si>
    <t>Sushant Tanaji Magdum</t>
  </si>
  <si>
    <t>Abrar Mehboob Sayyed</t>
  </si>
  <si>
    <t>Dhanashree Bhausaheb Borude</t>
  </si>
  <si>
    <t>15:00 - 00:01</t>
  </si>
  <si>
    <t>20:00 - 05:00</t>
  </si>
  <si>
    <t>Pankajkumar Nagesh Supekar</t>
  </si>
  <si>
    <t>Priyanshu Sudhir Fedar</t>
  </si>
  <si>
    <t>Gavin Felix Xavier</t>
  </si>
  <si>
    <t>Anupriya Mishra</t>
  </si>
  <si>
    <t>Momin Muzaffar Ashfaque</t>
  </si>
  <si>
    <t>Dhiraj Labheshwar Prasad Singh</t>
  </si>
  <si>
    <t>Ayaan Sameer Shaikh</t>
  </si>
  <si>
    <t>Swapnil Jitendra Sontakke</t>
  </si>
  <si>
    <t>Sagar Vasant Ghule</t>
  </si>
  <si>
    <t>Rakesh Macharla</t>
  </si>
  <si>
    <t>Sahil Prakashrao Dhenge</t>
  </si>
  <si>
    <t>Vaibhav Manikpuri</t>
  </si>
  <si>
    <t>Abhishek Ashok Kamble</t>
  </si>
  <si>
    <t>Shruti Bhamare</t>
  </si>
  <si>
    <t>Prajakta Vasant Desale</t>
  </si>
  <si>
    <t>Node JS Developer</t>
  </si>
  <si>
    <t>Srikant Barik</t>
  </si>
  <si>
    <t>Srushti Shivram Mane</t>
  </si>
  <si>
    <t>Balkrishna Yadav</t>
  </si>
  <si>
    <t>Vivekanand Chandrashekhar Jambhorkar</t>
  </si>
  <si>
    <t>Piyush Pralhad Dawale</t>
  </si>
  <si>
    <t>Sumer Sunil Mulke</t>
  </si>
  <si>
    <t>Faiz Istiyaq Shaikh</t>
  </si>
  <si>
    <t>Aadam Munnwar Shaikh</t>
  </si>
  <si>
    <t>Muzaffar Mehbub Shaikh</t>
  </si>
  <si>
    <t>Akash Manohar Sahastrabuddhe</t>
  </si>
  <si>
    <t>Shubham Shivaji Bhandari</t>
  </si>
  <si>
    <t>Nilesh Vijaykumar Homkar</t>
  </si>
  <si>
    <t>Pankaj Nandkumar Korde</t>
  </si>
  <si>
    <t>Vrushal Shinde</t>
  </si>
  <si>
    <t>Sanket Sanjay Waghchoure</t>
  </si>
  <si>
    <t>Swati Sunil Bothe</t>
  </si>
  <si>
    <t>Yogesh Sanjay Satpute</t>
  </si>
  <si>
    <t>Sharda Govind Shimple</t>
  </si>
  <si>
    <t>Siddhant Shreedhar Panse</t>
  </si>
  <si>
    <t>Hrushikesh Chandrakant Shinde</t>
  </si>
  <si>
    <t>Rupesh Bharat Darekar</t>
  </si>
  <si>
    <t>Abhishek Kaduba Gade</t>
  </si>
  <si>
    <t>Vikas Sanjay Jadhav</t>
  </si>
  <si>
    <t>Reshma Ganus Shaikh</t>
  </si>
  <si>
    <t>Shalu Bhingraj Bisi</t>
  </si>
  <si>
    <t>Harshpreet Jaspal Singh Lohar</t>
  </si>
  <si>
    <t>Singh Gulshankumar Manoj</t>
  </si>
  <si>
    <t>Joshi Neelkanth Jignesh</t>
  </si>
  <si>
    <t>Pallavi Harinath Shukla</t>
  </si>
  <si>
    <t>Menka Shesrao Pawar</t>
  </si>
  <si>
    <t>Akansh Dinesh Pardeshi</t>
  </si>
  <si>
    <t>Waganna Abhishek Prakash</t>
  </si>
  <si>
    <t>Mominul Mustafa Shaikh</t>
  </si>
  <si>
    <t>Pawan Chouhan</t>
  </si>
  <si>
    <t>Altamash Iqbal Sayyed</t>
  </si>
  <si>
    <t>Shivranjan Sandeep Shelke</t>
  </si>
  <si>
    <t>Baireddy Saikumar Venkatnarasaiaya</t>
  </si>
  <si>
    <t>Zubair Sattar Shaikh</t>
  </si>
  <si>
    <t>Krushnali Mukundrao Patil</t>
  </si>
  <si>
    <t>Ganesh Ramakant Chate</t>
  </si>
  <si>
    <t>Sajid Shahid Shaikh</t>
  </si>
  <si>
    <t>Prathmesh Balkrishna Mooliya</t>
  </si>
  <si>
    <t>Nair Bipin Rajesh</t>
  </si>
  <si>
    <t>Tayyaba Yasin Zamindar</t>
  </si>
  <si>
    <t>Balaji Birajdar</t>
  </si>
  <si>
    <t>Shaikh Sabir Abdul Sattar Maniyar</t>
  </si>
  <si>
    <t>Shradha Vivek Hedau</t>
  </si>
  <si>
    <t>Megha Shamrav Jawale</t>
  </si>
  <si>
    <t>Dunde Nilesh Dhondiba</t>
  </si>
  <si>
    <t>Yash Yadav</t>
  </si>
  <si>
    <t>Akshay Trivedi</t>
  </si>
  <si>
    <t>Monam Surender Khanna</t>
  </si>
  <si>
    <t>Nilesh Jatan Karotiya</t>
  </si>
  <si>
    <t>Anjali Rajendra Jawake</t>
  </si>
  <si>
    <t>Soham Dilip Jadhav</t>
  </si>
  <si>
    <t>Shweta Ravindra Mundhe</t>
  </si>
  <si>
    <t>Sagar Balasaheb Kadam</t>
  </si>
  <si>
    <t>Mahesh Rajendra Jadhav</t>
  </si>
  <si>
    <t>Vaibhav Dasharath Shete</t>
  </si>
  <si>
    <t>Geetanjali Sonowal</t>
  </si>
  <si>
    <t>Sanket Sureshrao Shinde</t>
  </si>
  <si>
    <t>Rohit Laxman Lohar</t>
  </si>
  <si>
    <t>Vetale Piyush Ganesh</t>
  </si>
  <si>
    <t>Prathamesh Dnyaneshwar Kamble</t>
  </si>
  <si>
    <t>Sana Kutbuddin Mulla</t>
  </si>
  <si>
    <t>Karlekar Rahul Anil</t>
  </si>
  <si>
    <t>Sayali Dipak Mandle</t>
  </si>
  <si>
    <t>Raj Vijay Mhamunkar</t>
  </si>
  <si>
    <t>Bittu Hazarika</t>
  </si>
  <si>
    <t>Shraddha Shivaji Gaikwad</t>
  </si>
  <si>
    <t>Alfaiz Rafik Shaikh</t>
  </si>
  <si>
    <t>Dnyaneshwar Gangadhar Sontakke</t>
  </si>
  <si>
    <t>Kavita Balasaheb Yewale</t>
  </si>
  <si>
    <t>Rahul Pradip Bagad</t>
  </si>
  <si>
    <t>Pradip Rambhau Bhoi</t>
  </si>
  <si>
    <t>Kumar Ramsingh Sonar</t>
  </si>
  <si>
    <t>Yash Bhandari</t>
  </si>
  <si>
    <t>Kajol Suresh Rathod</t>
  </si>
  <si>
    <t>Gauri Bhanudas Pawar</t>
  </si>
  <si>
    <t>Hrushikesh Dilip Deshmukh</t>
  </si>
  <si>
    <t>Javed Ramzan Sayyed</t>
  </si>
  <si>
    <t>Pooja Meenraj Khatri</t>
  </si>
  <si>
    <t>Niyamat Manjur Bhole</t>
  </si>
  <si>
    <t>Ganesh Sunil Lokhande</t>
  </si>
  <si>
    <t>Anand Vaijinath Unawane</t>
  </si>
  <si>
    <t>Tushar Deshwal</t>
  </si>
  <si>
    <t>Sharib Aziz</t>
  </si>
  <si>
    <t>Santosh Sopan Dhaigude</t>
  </si>
  <si>
    <t>Gajanan Moteeram Kadam</t>
  </si>
  <si>
    <t>Amir Hasan Tamboli</t>
  </si>
  <si>
    <t>Divya Nivrutti Chakkar</t>
  </si>
  <si>
    <t>Saraf Mohanish Kalpesh</t>
  </si>
  <si>
    <t>Shantanu Suresh Pawar</t>
  </si>
  <si>
    <t>Omkar Santosh Sirsat</t>
  </si>
  <si>
    <t>Adnan Asif Shaikh</t>
  </si>
  <si>
    <t>Tanmay Shamsundar Badki</t>
  </si>
  <si>
    <t>Aaftab Samshad Idrisi</t>
  </si>
  <si>
    <t>Prathmesh Purushottam Umrikar</t>
  </si>
  <si>
    <t>Saurabh Ankush Jagdale</t>
  </si>
  <si>
    <t>Swati Bhausaheb Sable</t>
  </si>
  <si>
    <t>Sanjay Rajendra Kuldharan</t>
  </si>
  <si>
    <t>Kunal Ajay Bangar</t>
  </si>
  <si>
    <t>Divesh Ramkrushna Madaswar</t>
  </si>
  <si>
    <t>Gaourav Shivnath Avhale</t>
  </si>
  <si>
    <t>Group Lead Accounts</t>
  </si>
  <si>
    <t>Sharik latif Sayyad</t>
  </si>
  <si>
    <t>Yasmin Musa Sayyad</t>
  </si>
  <si>
    <t>Geetika Ashwin Shah</t>
  </si>
  <si>
    <t>Ammar Akbar Parkar</t>
  </si>
  <si>
    <t>Rushikesh Rajkumar Mule</t>
  </si>
  <si>
    <t>Sumit Babanrao Naikar</t>
  </si>
  <si>
    <t>Diksha Laxman Chaudhari</t>
  </si>
  <si>
    <t>Prem Rajesh Dhende</t>
  </si>
  <si>
    <t>Atharv Sanjay Shimpi</t>
  </si>
  <si>
    <t>Anita Manohar Karamapuri</t>
  </si>
  <si>
    <t>Pramod Kailas Lakhane</t>
  </si>
  <si>
    <t>Vivek Verma</t>
  </si>
  <si>
    <t>Team Leader - MIS</t>
  </si>
  <si>
    <t>Jayesh Giridhar Kuthe</t>
  </si>
  <si>
    <t>Rohit Ratanlal Khandare</t>
  </si>
  <si>
    <t>Jitendra Sitaram Jadhav</t>
  </si>
  <si>
    <t>Saad Zakir Panhalkar</t>
  </si>
  <si>
    <t>Abhay Singh</t>
  </si>
  <si>
    <t>Pravin Pradeep Kadale</t>
  </si>
  <si>
    <t>Anjali</t>
  </si>
  <si>
    <t>Pratiksha Dnyandev Jadhav</t>
  </si>
  <si>
    <t>Prajakta Eknath Kanawade</t>
  </si>
  <si>
    <t>Vishal Dattatray Darekar</t>
  </si>
  <si>
    <t>Neha Ashok Kamble</t>
  </si>
  <si>
    <t>Saurabh Vijaykumar Choudhari</t>
  </si>
  <si>
    <t>Atharva Saachien Phadkay</t>
  </si>
  <si>
    <t>Maviya Javed Mulla</t>
  </si>
  <si>
    <t>Deepti Bharat Kudale</t>
  </si>
  <si>
    <t>Anisha Anandan Raghavan</t>
  </si>
  <si>
    <t>Vaibhav Bharat Desai</t>
  </si>
  <si>
    <t>Vaibhav Rajaram Chandanshive</t>
  </si>
  <si>
    <t>Akash Hanumant Panchal</t>
  </si>
  <si>
    <t>Nikita Ravindra Targe</t>
  </si>
  <si>
    <t>Diksha Rajendra Bhagat</t>
  </si>
  <si>
    <t>Rohit Ajay Bangar</t>
  </si>
  <si>
    <t>Dipali Sanjay Gawade</t>
  </si>
  <si>
    <t>Mohammad Amaan Shafiq Ahmad Ansari</t>
  </si>
  <si>
    <t>Mrunmayee Mankar</t>
  </si>
  <si>
    <t>Simran Kaur Kaliya</t>
  </si>
  <si>
    <t>Aniket Prakash Radke</t>
  </si>
  <si>
    <t>Vijay Shivajirao Shinde</t>
  </si>
  <si>
    <t>Ingawale Suryaji Vilas</t>
  </si>
  <si>
    <t>Sachin Avinash Deshmane</t>
  </si>
  <si>
    <t>Karan Somnath Thorat</t>
  </si>
  <si>
    <t>Mayuresh Mahesh Panchpor</t>
  </si>
  <si>
    <t>Ashish Shekhar Rathod</t>
  </si>
  <si>
    <t>Shaunak Sheetawi Lunawat</t>
  </si>
  <si>
    <t>Hussain Moosa Warwatkar</t>
  </si>
  <si>
    <t>Sakshi Prakash Patil</t>
  </si>
  <si>
    <t>Prasad Maharana</t>
  </si>
  <si>
    <t>Adesh Suryaprakash Gedam</t>
  </si>
  <si>
    <t>Ankit Ramashish Prasad</t>
  </si>
  <si>
    <t>Sawar Adnan Aziz</t>
  </si>
  <si>
    <t>Sadiq Shaikh Ashfaque</t>
  </si>
  <si>
    <t>Rohan Rajesh Gawade</t>
  </si>
  <si>
    <t>Harshal Hanumant Khude</t>
  </si>
  <si>
    <t>Faizan Sayyed</t>
  </si>
  <si>
    <t>Piyush Bharat Kapadnis</t>
  </si>
  <si>
    <t>Vineet Vinod Jagtap</t>
  </si>
  <si>
    <t>Deepa Dnyaneshwar Phate</t>
  </si>
  <si>
    <t>Hardik Ravi Sappal</t>
  </si>
  <si>
    <t>Mosin Hanif Shaikh</t>
  </si>
  <si>
    <t>Sakshi Santosh Khandare</t>
  </si>
  <si>
    <t>Ifaj Mehboob Mulla</t>
  </si>
  <si>
    <t>Devgeer Sanjeev Giri</t>
  </si>
  <si>
    <t>Parvez Feroz Khan</t>
  </si>
  <si>
    <t>Shahsank Shankar Mandale</t>
  </si>
  <si>
    <t>Md Hussain Rukhsad Siddiqui</t>
  </si>
  <si>
    <t>Pratiksha Bhima Dongare</t>
  </si>
  <si>
    <t>Aishwarya Manohar Choudhary</t>
  </si>
  <si>
    <t>Shubham Suryakant Undre</t>
  </si>
  <si>
    <t>Joy Ajay Brahmane</t>
  </si>
  <si>
    <t>Abhishek Mohan Shinde</t>
  </si>
  <si>
    <t>Amardeep Singh Ranjeet Singh Saluja</t>
  </si>
  <si>
    <t>Rina Nilkanthrao Gadge</t>
  </si>
  <si>
    <t>Sudarshan Uddhavrao Tilekar</t>
  </si>
  <si>
    <t>Shrutika Rajendra Masal</t>
  </si>
  <si>
    <t>Shubhanshu Singh</t>
  </si>
  <si>
    <t>Apurva Arun Pise</t>
  </si>
  <si>
    <t>Shantanu Bharat Borkar</t>
  </si>
  <si>
    <t>Tejal Kashiram Kamble</t>
  </si>
  <si>
    <t>Vaishnav Rajesh Thorat</t>
  </si>
  <si>
    <t>Nisha Sanjay Shelar</t>
  </si>
  <si>
    <t>Pallavi Shivaji Darunte</t>
  </si>
  <si>
    <t>Ravikumar Ramalu Rasala</t>
  </si>
  <si>
    <t>Umar Sajid Shaikh</t>
  </si>
  <si>
    <t>Sayyed Tabish Aqueel</t>
  </si>
  <si>
    <t>Kotkar Ravindra Rajendra</t>
  </si>
  <si>
    <t>Ashutosh Bapurao Shelar</t>
  </si>
  <si>
    <t>Izhar Nisar Shaikh</t>
  </si>
  <si>
    <t>Satyajit Popat Sarvade</t>
  </si>
  <si>
    <t>Suhas Vilas Gaikawad</t>
  </si>
  <si>
    <t>Ajaz Imtiyaz Ansari</t>
  </si>
  <si>
    <t>Shoheb Saleem Pathan</t>
  </si>
  <si>
    <t>Aditya Dattatrya Taware</t>
  </si>
  <si>
    <t>Zakeriya Talha Khan</t>
  </si>
  <si>
    <t>Shruti Manoj Pawar</t>
  </si>
  <si>
    <t>Sanjivanee Arun Nikam</t>
  </si>
  <si>
    <t>Sushree Aliva Smruti</t>
  </si>
  <si>
    <t>Deependra Pratap</t>
  </si>
  <si>
    <t>Tushar Gajbhiye</t>
  </si>
  <si>
    <t>Mohammad Ahmed Noor Mohammad Shaikh</t>
  </si>
  <si>
    <t>Poonam Jagdish Barange</t>
  </si>
  <si>
    <t>Jai Ajay Dhruv</t>
  </si>
  <si>
    <t>Amaan Irfan Sayyed</t>
  </si>
  <si>
    <t>Rohan Suresh Singh</t>
  </si>
  <si>
    <t>Gaurav Gajanan Patil</t>
  </si>
  <si>
    <t>Ramesh Rajman Gautam</t>
  </si>
  <si>
    <t>Nikita Vitthal Tumsare</t>
  </si>
  <si>
    <t>Shivangi Choudhary</t>
  </si>
  <si>
    <t>Sakshi Ashok Marathe</t>
  </si>
  <si>
    <t>Mahadevi Mallikarjun Swami</t>
  </si>
  <si>
    <t>Ria Singh</t>
  </si>
  <si>
    <t>Pallavi N Rathod</t>
  </si>
  <si>
    <t>Sadat Yousuf</t>
  </si>
  <si>
    <t>Affan Sameer Shaikh</t>
  </si>
  <si>
    <t>Anish Suresh Pujari</t>
  </si>
  <si>
    <t>Indrajeet Babalu Ahire</t>
  </si>
  <si>
    <t>Harshada Nishikant More</t>
  </si>
  <si>
    <t>Aniket Mukesh Gaikwad</t>
  </si>
  <si>
    <t>Keshav Devban Ban</t>
  </si>
  <si>
    <t>Vivek Ramesh Shinde</t>
  </si>
  <si>
    <t>Ronit Raju Shingare</t>
  </si>
  <si>
    <t>Hussain Hakim Chunawala</t>
  </si>
  <si>
    <t>Mrunali Anand Goski</t>
  </si>
  <si>
    <t>Huzefa Rizwan Shaikh</t>
  </si>
  <si>
    <t>Pragati Vinayak Kakad</t>
  </si>
  <si>
    <t>Komal Mahendra Shukla</t>
  </si>
  <si>
    <t>Mohit Gulab Singh</t>
  </si>
  <si>
    <t>Kartik Somnath Shelar</t>
  </si>
  <si>
    <t>Billable</t>
  </si>
  <si>
    <t>Vaibhav Bansal</t>
  </si>
  <si>
    <t>Vikas Singh</t>
  </si>
  <si>
    <t>Mahesh Dattatraya Kulkarni</t>
  </si>
  <si>
    <t>Regil Gaffur Shaikh</t>
  </si>
  <si>
    <t>Sanyukta Ulhas Kate</t>
  </si>
  <si>
    <t>Rohit Anil Jadhav</t>
  </si>
  <si>
    <t>Devi Dhaku Rathod</t>
  </si>
  <si>
    <t>Kalpesh Kailas Jagadhane</t>
  </si>
  <si>
    <t>Dagade Chandrakant Dilip</t>
  </si>
  <si>
    <t>Mahesh Satish Swamy</t>
  </si>
  <si>
    <t>Renuka Trimukhe</t>
  </si>
  <si>
    <t>Shraddha Sharad Mangar</t>
  </si>
  <si>
    <t>Bhavna Chandan Bagde</t>
  </si>
  <si>
    <t>Borraju Venkat Surendra</t>
  </si>
  <si>
    <t>Vinayak Ramdas Hon</t>
  </si>
  <si>
    <t>Simon Vijay Bhalerao</t>
  </si>
  <si>
    <t>Mustafa Haji Mahedvi</t>
  </si>
  <si>
    <t>Rimpa Radheshyam Guria</t>
  </si>
  <si>
    <t>Vijay Shahaji Gore</t>
  </si>
  <si>
    <t>Sanklesh Pandurang Shinde</t>
  </si>
  <si>
    <t>Ankita Ravindra Rokade</t>
  </si>
  <si>
    <t>Mohammad Jawwad Matin Shaikh</t>
  </si>
  <si>
    <t>Amey Viddyadhur Wadodkar</t>
  </si>
  <si>
    <t>Sylvester Muthalif Muthalif</t>
  </si>
  <si>
    <t>Ramesh Singh</t>
  </si>
  <si>
    <t>Shawn Victor Joseph</t>
  </si>
  <si>
    <t>Yasin Shahajan Sayyad</t>
  </si>
  <si>
    <t>Rahul Tukaram Sheravat</t>
  </si>
  <si>
    <t>Aishwarya Nandkumar Nimbalkar</t>
  </si>
  <si>
    <t>Jay Prakash Budhdev Ram</t>
  </si>
  <si>
    <t>Vishal Pramod Mupid</t>
  </si>
  <si>
    <t>Akash Rajesh Pardeshi</t>
  </si>
  <si>
    <t>Purva Jitendra Kadwe</t>
  </si>
  <si>
    <t>Aman Riyaz Shaikh</t>
  </si>
  <si>
    <t>Aditi Bhagwan Pilaware</t>
  </si>
  <si>
    <t>Saloni Suresh Mahadik</t>
  </si>
  <si>
    <t>Alok Satyendra Bendigeri</t>
  </si>
  <si>
    <t>SK Taufeeque Ahmad SK Rafique</t>
  </si>
  <si>
    <t>Sachin T Bashyal</t>
  </si>
  <si>
    <t>Qureshi Mohammed Hamza Abid Husain</t>
  </si>
  <si>
    <t>Yogesh Suresh Mane</t>
  </si>
  <si>
    <t>Dambale Pradnya Dnyandev</t>
  </si>
  <si>
    <t>Shruti Sinha</t>
  </si>
  <si>
    <t>Akhilesh Rajendrarao Bhombe</t>
  </si>
  <si>
    <t>Sanket Ambadas Padole</t>
  </si>
  <si>
    <t>Sangeet Ravindra Khadse</t>
  </si>
  <si>
    <t>Geetanjali Sadanand Ankam</t>
  </si>
  <si>
    <t>Sahil Rahul Agarwal</t>
  </si>
  <si>
    <t>Sairaj Shrikant Tavrej</t>
  </si>
  <si>
    <t>Rukaiyya Bi Iqbal Khan</t>
  </si>
  <si>
    <t>Rasul Ahamad Nabi Shaikh</t>
  </si>
  <si>
    <t>Shivam Sudhir Hirave</t>
  </si>
  <si>
    <t>Hasib Rehman H Buddannavar</t>
  </si>
  <si>
    <t>Shubham R Pathak</t>
  </si>
  <si>
    <t>Sunny Premnath Parkhe</t>
  </si>
  <si>
    <t>Alka Chandeshwar Choudhari</t>
  </si>
  <si>
    <t>Manisha Subhash Chavan</t>
  </si>
  <si>
    <t>Rohit Prakashrao Renguntwar</t>
  </si>
  <si>
    <t>Akash Kumar Singh</t>
  </si>
  <si>
    <t>Sachin Chandrakant Lavhate</t>
  </si>
  <si>
    <t>Rishi Villango Mudliar</t>
  </si>
  <si>
    <t>Sagar Chandrkant Gowda</t>
  </si>
  <si>
    <t>Piyush Nitin Chaudhari</t>
  </si>
  <si>
    <t>Gaurav Maharudra Mane</t>
  </si>
  <si>
    <t>Paresh Pradeep Kedari</t>
  </si>
  <si>
    <t>Anagha Ramdas Dhande</t>
  </si>
  <si>
    <t>Jeevan Sisodiya</t>
  </si>
  <si>
    <t>Rishabh Kumar Jha</t>
  </si>
  <si>
    <t>Shefali Jaiswal</t>
  </si>
  <si>
    <t>Shruti Khandelwal</t>
  </si>
  <si>
    <t>Sneha Shridharrao Jadhav</t>
  </si>
  <si>
    <t>Tejas Vinod Londhe</t>
  </si>
  <si>
    <t>Prem Sitaram Jadhav</t>
  </si>
  <si>
    <t>Valmik Balasaheb mane</t>
  </si>
  <si>
    <t>Sakshi Anil Bhange</t>
  </si>
  <si>
    <t>Surwase Vaibhav Laxman</t>
  </si>
  <si>
    <t>Shreyas Sampatrao Dhumal</t>
  </si>
  <si>
    <t>Sohel Afsar Shaikh</t>
  </si>
  <si>
    <t>Hemant Sham Bhandari</t>
  </si>
  <si>
    <t>Akash Gajanan Borkar</t>
  </si>
  <si>
    <t>Abhilash Rajesh Mahale</t>
  </si>
  <si>
    <t>Dhapre Mayuri Pankaj</t>
  </si>
  <si>
    <t>Vaishnavi Rajesh Dhake</t>
  </si>
  <si>
    <t>Mansi Virendra Inamdar</t>
  </si>
  <si>
    <t>Yakub Hanif Shaikh</t>
  </si>
  <si>
    <t>Hariprasad Janmaraj Jaishi</t>
  </si>
  <si>
    <t>Deepak Dinesh Bhadoriya</t>
  </si>
  <si>
    <t>Bhandalkar Aditya Amol</t>
  </si>
  <si>
    <t>Ajay Umesh Gawali</t>
  </si>
  <si>
    <t>Aman Umanath Pathak</t>
  </si>
  <si>
    <t>Anas Rouf Shah</t>
  </si>
  <si>
    <t>Ishwar Bharat Rathod</t>
  </si>
  <si>
    <t>Tejas Machindra More</t>
  </si>
  <si>
    <t>Sagar Shankar Mutha</t>
  </si>
  <si>
    <t>Shoaib Ejaz Shaikh</t>
  </si>
  <si>
    <t>Sanket Ravindra Shivade</t>
  </si>
  <si>
    <t>Vijay Shaligram Bhgat</t>
  </si>
  <si>
    <t>Vaishnavi Sambhaji Bhujbal</t>
  </si>
  <si>
    <t>Suparna Anand Jadhav</t>
  </si>
  <si>
    <t>Rahi Anand Jadhav</t>
  </si>
  <si>
    <t>Pawar Jagruti Ajay</t>
  </si>
  <si>
    <t>Apeksha Rajendra Bhosale</t>
  </si>
  <si>
    <t>Rohan Deepak Raut</t>
  </si>
  <si>
    <t>Abhishek Dipak Jagtap</t>
  </si>
  <si>
    <t>Gourav Das</t>
  </si>
  <si>
    <t>Vrishab Vilas Dhobale</t>
  </si>
  <si>
    <t>Akshay Nanasaheb Shirke</t>
  </si>
  <si>
    <t>Karan Hitendra Kalunkhe</t>
  </si>
  <si>
    <t>R Jackson Chiru</t>
  </si>
  <si>
    <t>Alfiya Shahid Shaikh</t>
  </si>
  <si>
    <t>Bushra Kayyum Patel</t>
  </si>
  <si>
    <t>Singh Saurabh Sanjeev</t>
  </si>
  <si>
    <t>Pradnya Sanjay Kakade</t>
  </si>
  <si>
    <t>Abez Ayub Khan</t>
  </si>
  <si>
    <t>Misbah Abdulriyaz Patel</t>
  </si>
  <si>
    <t>Akash Santosh Bidkar</t>
  </si>
  <si>
    <t>Subham Anand</t>
  </si>
  <si>
    <t>Deepak Kumar</t>
  </si>
  <si>
    <t>Anshika Sharma</t>
  </si>
  <si>
    <t>Garvit vivek mehrotra</t>
  </si>
  <si>
    <t>Pragati Raj</t>
  </si>
  <si>
    <t>Shreya Singh</t>
  </si>
  <si>
    <t>Demand generation executive</t>
  </si>
  <si>
    <t>Shaikh Avez Shaikh Kadir</t>
  </si>
  <si>
    <t>Adnan Ashfaqu Shaikh</t>
  </si>
  <si>
    <t>Shakib Hanif Shaikh</t>
  </si>
  <si>
    <t>Ketan Kailas Dhanawade</t>
  </si>
  <si>
    <t>Aruna Singh</t>
  </si>
  <si>
    <t>Tushar Arvindrao Tappu</t>
  </si>
  <si>
    <t>Premkumar Vyankat Maske</t>
  </si>
  <si>
    <t>Atul Singh</t>
  </si>
  <si>
    <t>Yogesh Tanji Pawar</t>
  </si>
  <si>
    <t>Dinesh Mohite</t>
  </si>
  <si>
    <t>Ratnaprabha Popat Musale</t>
  </si>
  <si>
    <t>Ajay Bhanudas Gore</t>
  </si>
  <si>
    <t>Neha Rahul Pardeshi</t>
  </si>
  <si>
    <t>Sahil Rajesh Jagriya</t>
  </si>
  <si>
    <t>Suprita Suresh Jeur</t>
  </si>
  <si>
    <t>Ritesh Tanaji Pawar</t>
  </si>
  <si>
    <t>Shantanu Sameer Harshe</t>
  </si>
  <si>
    <t>Vinit Vijaykumar Zurale</t>
  </si>
  <si>
    <t>Shreyas Vijay Jadhav</t>
  </si>
  <si>
    <t>Anup Rewachand Katariya</t>
  </si>
  <si>
    <t>Ayush Ashish Divekar</t>
  </si>
  <si>
    <t>Omkar Nanasaheb Varpe</t>
  </si>
  <si>
    <t>Karishma Zakaula Khan</t>
  </si>
  <si>
    <t>Summet Sujit Gale</t>
  </si>
  <si>
    <t>MIS Executive</t>
  </si>
  <si>
    <t>Moshin Firoz Khan</t>
  </si>
  <si>
    <t>Executive - Employee Relations</t>
  </si>
  <si>
    <t>Harpreetkour Gurbachan Singh Matharu</t>
  </si>
  <si>
    <t>Rushabh Rajendra Desai Kalekar</t>
  </si>
  <si>
    <t>Neha Mahadev Swami</t>
  </si>
  <si>
    <t>Sahil Firoz Khan</t>
  </si>
  <si>
    <t>Matin Mukhtar Shaikh</t>
  </si>
  <si>
    <t>Omkar Mahadev Rathod</t>
  </si>
  <si>
    <t>Ashish Kumar Singh</t>
  </si>
  <si>
    <t>Anand Krishna</t>
  </si>
  <si>
    <t>Shruti Vijaykumar Sukte</t>
  </si>
  <si>
    <t>Anjana Tirkey</t>
  </si>
  <si>
    <t>Prakhar Pandey</t>
  </si>
  <si>
    <t>Moin Ibrahim Shaikh</t>
  </si>
  <si>
    <t>Jerold Dennis Pereira</t>
  </si>
  <si>
    <t>Patil Aakash Vijay</t>
  </si>
  <si>
    <t>Hansha Jha</t>
  </si>
  <si>
    <t>Shoaib Nahid Shaikh</t>
  </si>
  <si>
    <t>Rahil Haider Shaikh</t>
  </si>
  <si>
    <t>Monika Osheen Shannahan</t>
  </si>
  <si>
    <t>Aryan Sachin Gaikwad</t>
  </si>
  <si>
    <t>Kshirsagar Kshitij Nitin</t>
  </si>
  <si>
    <t>Harshita Hardik Pathak</t>
  </si>
  <si>
    <t>Abhishek Surendra Yadav</t>
  </si>
  <si>
    <t>Jayesh bhardwaj</t>
  </si>
  <si>
    <t>Sonal karara</t>
  </si>
  <si>
    <t>Nikhil kumar</t>
  </si>
  <si>
    <t>Divyansh Pratap Singh</t>
  </si>
  <si>
    <t>Prashasti pandey</t>
  </si>
  <si>
    <t>Sajith sivaraman</t>
  </si>
  <si>
    <t>Pratyush kumar prajapati</t>
  </si>
  <si>
    <t>Kishor kumar dhaka</t>
  </si>
  <si>
    <t>Vivek Khan</t>
  </si>
  <si>
    <t>Tathagat Gautam</t>
  </si>
  <si>
    <t>Sr.Demand generation executive</t>
  </si>
  <si>
    <t>Aditya Yuvraj Patil</t>
  </si>
  <si>
    <t>Anugraha Shrikant Pathane</t>
  </si>
  <si>
    <t>Raheen Babalal Multani</t>
  </si>
  <si>
    <t>Jay Mahesh Jethani</t>
  </si>
  <si>
    <t>Nimisha Narendra Khedkar</t>
  </si>
  <si>
    <t>Pranali Laxman Dekate</t>
  </si>
  <si>
    <t>Aprita Mandal</t>
  </si>
  <si>
    <t>Arshad Ahmed Inamdar</t>
  </si>
  <si>
    <t>Jasper Michael Monteiro</t>
  </si>
  <si>
    <t>Chinmay Nitin Mangalekar</t>
  </si>
  <si>
    <t>Aniket Nirmal Maundekar</t>
  </si>
  <si>
    <t>Devanand Sidram Bhise</t>
  </si>
  <si>
    <t>Akshada Rithik Agarwal</t>
  </si>
  <si>
    <t>Harsh Vicky Londhe</t>
  </si>
  <si>
    <t>Rohit Ashok Puri</t>
  </si>
  <si>
    <t>Babumon P. T.</t>
  </si>
  <si>
    <t>Laxmi Basavraj Duble</t>
  </si>
  <si>
    <t>Sandesh Santosh Nair</t>
  </si>
  <si>
    <t>Vicky Suresh Gaikwad</t>
  </si>
  <si>
    <t>Aishwarya Shailendra Nalawade</t>
  </si>
  <si>
    <t>Janipasha Sharif Shaikh</t>
  </si>
  <si>
    <t>Sachin Sambaji Sugate</t>
  </si>
  <si>
    <t>Rajbhooshan Mahendra Ranpise</t>
  </si>
  <si>
    <t>Sohail Tamboli</t>
  </si>
  <si>
    <t>CRM Login Hours</t>
  </si>
  <si>
    <t>CRM Attendance</t>
  </si>
  <si>
    <t>23:00 - 08:00</t>
  </si>
  <si>
    <t>16:00 - 01:00</t>
  </si>
  <si>
    <t>22:00 - 07:00</t>
  </si>
  <si>
    <t>14:00 - 23:00</t>
  </si>
  <si>
    <t>08:00 - 17:00</t>
  </si>
  <si>
    <t>10:00 - 19:00</t>
  </si>
  <si>
    <t>17:00 - 02:00</t>
  </si>
  <si>
    <t>11:00 - 20:00</t>
  </si>
  <si>
    <t>07:00 - 16:00</t>
  </si>
  <si>
    <t>05:00 - 14:00</t>
  </si>
  <si>
    <t>Separation Status</t>
  </si>
  <si>
    <t>Separation Reason</t>
  </si>
  <si>
    <t>Absconding Case</t>
  </si>
  <si>
    <t>TERMINATED</t>
  </si>
  <si>
    <t>ATL</t>
  </si>
  <si>
    <t>ABSCOND</t>
  </si>
  <si>
    <t>Maternity leave for her from 30th OCT 2023 to 27th APR'2024</t>
  </si>
  <si>
    <t>Personal Reasons</t>
  </si>
  <si>
    <t>Gangadhar Laxman Gavhane</t>
  </si>
  <si>
    <t>Krishna Kumar</t>
  </si>
  <si>
    <t>NODE JS Developer</t>
  </si>
  <si>
    <t>Anjali Rajendra Sadafule</t>
  </si>
  <si>
    <t>Prerna Mishra</t>
  </si>
  <si>
    <t>Ashish Bhandalkar</t>
  </si>
  <si>
    <t>Dinesh Appasaheb Valekar</t>
  </si>
  <si>
    <t>Junaid Naushad Apradh</t>
  </si>
  <si>
    <t>Khushbu Kailas Chavan</t>
  </si>
  <si>
    <t>Shalvi Prasad Verulkar</t>
  </si>
  <si>
    <t>Aditya Dattatraya Marothi</t>
  </si>
  <si>
    <t>Sonu Nisar Bhaldar</t>
  </si>
  <si>
    <t>Palak Srivastava</t>
  </si>
  <si>
    <t>Vaishnavi Anilkumar Sharma</t>
  </si>
  <si>
    <t>Shrusti Bharat Bhosale</t>
  </si>
  <si>
    <t>Better Opportunity</t>
  </si>
  <si>
    <t>Agent met with an accident sent an email to HR</t>
  </si>
  <si>
    <t>Dnyaneshwar Ramprasad Gurav</t>
  </si>
  <si>
    <t>Rohit Rajesh Kalambe</t>
  </si>
  <si>
    <t>Ajinkya Jayant Khasnis</t>
  </si>
  <si>
    <t>Mangesh Kishor Kelkar</t>
  </si>
  <si>
    <t>Priyanka Vasant Patil</t>
  </si>
  <si>
    <t>DAP Not Cleared</t>
  </si>
  <si>
    <t>TERMINITED</t>
  </si>
  <si>
    <t>Assessment not clear</t>
  </si>
  <si>
    <t>leave</t>
  </si>
  <si>
    <t>Waiting for sabbatical</t>
  </si>
  <si>
    <t>Pranav Prashant Vedpathak</t>
  </si>
  <si>
    <t>Wordpress Develope</t>
  </si>
  <si>
    <t>Bhushan Laxman Bodare</t>
  </si>
  <si>
    <t>Akshay Dilip Bangar</t>
  </si>
  <si>
    <t>Shivam Vijay Vanjare</t>
  </si>
  <si>
    <t>Vignesh Vinesh Pillay</t>
  </si>
  <si>
    <t>Anjum Warisali Shaikh</t>
  </si>
  <si>
    <t>Arbaaz Ashraf Khan</t>
  </si>
  <si>
    <t>Prathmesh Vinod Gaikwad</t>
  </si>
  <si>
    <t>Shlok Ganesh Ladkat</t>
  </si>
  <si>
    <t>Rohan Manoj Bhosale</t>
  </si>
  <si>
    <t>Rajkumar Rajeshnath Tagore</t>
  </si>
  <si>
    <t>Pradip Dinu Bala</t>
  </si>
  <si>
    <t>Sanket Nivrutti Adak</t>
  </si>
  <si>
    <t>Aakar Ajay Dhar</t>
  </si>
  <si>
    <t>Juli Das</t>
  </si>
  <si>
    <t>Shraddha Vinodkumar Rathi</t>
  </si>
  <si>
    <t>Parag Sunil Balapure</t>
  </si>
  <si>
    <t>Ameya Sanjay Khatri</t>
  </si>
  <si>
    <t>Anup Ambadasrao Patmase</t>
  </si>
  <si>
    <t>RA had an accident and had undergone a surgery</t>
  </si>
  <si>
    <t>Absconding Case (Accident)</t>
  </si>
  <si>
    <t>She is having health issue will submit documents tomorrow</t>
  </si>
  <si>
    <t>PKT Not Cleared</t>
  </si>
  <si>
    <t>Shradha Arjun Kawade</t>
  </si>
  <si>
    <t>Mohammed Sufiyan Naushad Ali Ansari</t>
  </si>
  <si>
    <t>Akansha Sharaf</t>
  </si>
  <si>
    <t>Jayesh Yogesh Jadhav</t>
  </si>
  <si>
    <t>Shubham Suresh Ghadge</t>
  </si>
  <si>
    <t>Sumeet Deepak Shinde</t>
  </si>
  <si>
    <t xml:space="preserve">Admin Executive - MIS </t>
  </si>
  <si>
    <t>Executive - HR BP</t>
  </si>
  <si>
    <t>Ravi Kumar</t>
  </si>
  <si>
    <t>Mohit Poonia</t>
  </si>
  <si>
    <t>Sachin</t>
  </si>
  <si>
    <t>Chirag Sirohi</t>
  </si>
  <si>
    <t>Mayank Sharma</t>
  </si>
  <si>
    <t>Rehan Haider</t>
  </si>
  <si>
    <t>Vanshub Sharma</t>
  </si>
  <si>
    <t>Sanyam Sharma</t>
  </si>
  <si>
    <t>Absconding Case (mediacal)</t>
  </si>
  <si>
    <t>00:00 - 23:59</t>
  </si>
  <si>
    <t>Hospitalized, Documents will be submitted, Once the employee resumes work</t>
  </si>
  <si>
    <t>agent is on leave due to death in her family</t>
  </si>
  <si>
    <t>Anannya</t>
  </si>
  <si>
    <t>Akshay Rajendra Salve</t>
  </si>
  <si>
    <t>Priyanka Atish Salve</t>
  </si>
  <si>
    <t>Malhar Sunil Avachat</t>
  </si>
  <si>
    <t>Pranjali Jagdish Dhanvijay</t>
  </si>
  <si>
    <t>Aishwarya Mahendra Lonkar</t>
  </si>
  <si>
    <t>Arpith Baiju</t>
  </si>
  <si>
    <t>Rohit Vasant Chavan</t>
  </si>
  <si>
    <t>Vikram Shivaji Bhemdare</t>
  </si>
  <si>
    <t>Siddhant Sanjay Chavan</t>
  </si>
  <si>
    <t>04:00 - 13:00</t>
  </si>
  <si>
    <t>02:00 - 11:00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</si>
</sst>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[$-409]d\-mmm\-yy;@"/>
    <numFmt numFmtId="165" formatCode="0.0%"/>
    <numFmt numFmtId="166" formatCode="[h]:mm:ss;@"/>
    <numFmt numFmtId="167" formatCode="h:mm:ss;@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48">
    <xf numFmtId="0" fontId="0" fillId="0" borderId="0" xfId="0"/>
    <xf numFmtId="0" fontId="0" fillId="0" borderId="0" xfId="0" applyAlignment="1">
      <alignment horizontal="center"/>
    </xf>
    <xf numFmtId="164" fontId="2" fillId="2" borderId="1" xfId="0" applyNumberFormat="1" applyFont="1" applyFill="1" applyBorder="1" applyAlignment="1">
      <alignment horizontal="center" vertical="center"/>
    </xf>
    <xf numFmtId="164" fontId="2" fillId="2" borderId="2" xfId="0" applyNumberFormat="1" applyFont="1" applyFill="1" applyBorder="1" applyAlignment="1">
      <alignment horizontal="center" vertical="center"/>
    </xf>
    <xf numFmtId="164" fontId="2" fillId="2" borderId="3" xfId="0" applyNumberFormat="1" applyFont="1" applyFill="1" applyBorder="1" applyAlignment="1">
      <alignment horizontal="center" vertical="center"/>
    </xf>
    <xf numFmtId="15" fontId="2" fillId="2" borderId="3" xfId="0" applyNumberFormat="1" applyFont="1" applyFill="1" applyBorder="1" applyAlignment="1">
      <alignment horizontal="center" vertical="center"/>
    </xf>
    <xf numFmtId="15" fontId="3" fillId="3" borderId="3" xfId="0" applyNumberFormat="1" applyFont="1" applyFill="1" applyBorder="1" applyAlignment="1">
      <alignment horizontal="center" vertical="center"/>
    </xf>
    <xf numFmtId="164" fontId="2" fillId="2" borderId="4" xfId="0" applyNumberFormat="1" applyFont="1" applyFill="1" applyBorder="1" applyAlignment="1">
      <alignment horizontal="center" vertical="center"/>
    </xf>
    <xf numFmtId="15" fontId="2" fillId="4" borderId="3" xfId="0" applyNumberFormat="1" applyFont="1" applyFill="1" applyBorder="1" applyAlignment="1">
      <alignment horizontal="center" vertical="center" wrapText="1"/>
    </xf>
    <xf numFmtId="15" fontId="2" fillId="5" borderId="3" xfId="0" applyNumberFormat="1" applyFont="1" applyFill="1" applyBorder="1" applyAlignment="1">
      <alignment horizontal="center" vertical="center"/>
    </xf>
    <xf numFmtId="15" fontId="4" fillId="6" borderId="3" xfId="0" applyNumberFormat="1" applyFont="1" applyFill="1" applyBorder="1" applyAlignment="1">
      <alignment horizontal="center" vertical="center"/>
    </xf>
    <xf numFmtId="15" fontId="4" fillId="7" borderId="3" xfId="0" applyNumberFormat="1" applyFont="1" applyFill="1" applyBorder="1" applyAlignment="1">
      <alignment horizontal="center" vertical="center"/>
    </xf>
    <xf numFmtId="15" fontId="4" fillId="4" borderId="3" xfId="0" applyNumberFormat="1" applyFont="1" applyFill="1" applyBorder="1" applyAlignment="1">
      <alignment horizontal="center" vertical="center"/>
    </xf>
    <xf numFmtId="15" fontId="4" fillId="4" borderId="4" xfId="0" applyNumberFormat="1" applyFont="1" applyFill="1" applyBorder="1" applyAlignment="1">
      <alignment horizontal="center" vertical="center"/>
    </xf>
    <xf numFmtId="9" fontId="6" fillId="8" borderId="6" xfId="1" applyFont="1" applyFill="1" applyBorder="1" applyAlignment="1" applyProtection="1">
      <alignment horizontal="center" vertical="center"/>
      <protection hidden="1"/>
    </xf>
    <xf numFmtId="15" fontId="6" fillId="8" borderId="6" xfId="1" applyNumberFormat="1" applyFont="1" applyFill="1" applyBorder="1" applyAlignment="1" applyProtection="1">
      <alignment horizontal="center" vertical="center"/>
      <protection hidden="1"/>
    </xf>
    <xf numFmtId="0" fontId="0" fillId="0" borderId="6" xfId="0" applyBorder="1" applyAlignment="1">
      <alignment horizontal="center"/>
    </xf>
    <xf numFmtId="9" fontId="6" fillId="9" borderId="6" xfId="1" applyFont="1" applyFill="1" applyBorder="1" applyAlignment="1" applyProtection="1">
      <alignment horizontal="center" vertical="center"/>
      <protection hidden="1"/>
    </xf>
    <xf numFmtId="9" fontId="6" fillId="10" borderId="6" xfId="1" applyFont="1" applyFill="1" applyBorder="1" applyAlignment="1" applyProtection="1">
      <alignment horizontal="center" vertical="center"/>
      <protection hidden="1"/>
    </xf>
    <xf numFmtId="0" fontId="6" fillId="11" borderId="6" xfId="0" applyFont="1" applyFill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0" fontId="6" fillId="0" borderId="6" xfId="0" applyFont="1" applyBorder="1" applyAlignment="1" applyProtection="1">
      <alignment horizontal="center" vertical="center"/>
      <protection hidden="1"/>
    </xf>
    <xf numFmtId="165" fontId="0" fillId="0" borderId="6" xfId="0" applyNumberFormat="1" applyBorder="1" applyAlignment="1" applyProtection="1">
      <alignment horizontal="center"/>
      <protection hidden="1"/>
    </xf>
    <xf numFmtId="0" fontId="0" fillId="0" borderId="0" xfId="0" applyAlignment="1" applyProtection="1">
      <alignment vertical="center"/>
      <protection hidden="1"/>
    </xf>
    <xf numFmtId="15" fontId="2" fillId="2" borderId="7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0" fontId="0" fillId="0" borderId="0" xfId="0" applyNumberFormat="1"/>
    <xf numFmtId="9" fontId="0" fillId="0" borderId="0" xfId="0" applyNumberFormat="1"/>
    <xf numFmtId="15" fontId="0" fillId="0" borderId="0" xfId="0" applyNumberFormat="1" applyAlignment="1">
      <alignment horizontal="center"/>
    </xf>
    <xf numFmtId="15" fontId="4" fillId="7" borderId="5" xfId="0" applyNumberFormat="1" applyFon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/>
    <xf numFmtId="0" fontId="0" fillId="0" borderId="0" xfId="0" applyNumberFormat="1"/>
    <xf numFmtId="15" fontId="0" fillId="0" borderId="0" xfId="0" applyNumberFormat="1" applyAlignment="1">
      <alignment vertical="center"/>
    </xf>
    <xf numFmtId="9" fontId="0" fillId="0" borderId="6" xfId="0" applyNumberFormat="1" applyBorder="1" applyAlignment="1" applyProtection="1">
      <alignment horizontal="center"/>
      <protection hidden="1"/>
    </xf>
    <xf numFmtId="0" fontId="0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/>
    <xf numFmtId="15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left"/>
    </xf>
    <xf numFmtId="0" fontId="1" fillId="0" borderId="0" xfId="0" applyFont="1" applyBorder="1" applyAlignment="1" applyProtection="1">
      <alignment horizontal="center"/>
      <protection hidden="1"/>
    </xf>
    <xf numFmtId="166" fontId="2" fillId="7" borderId="7" xfId="0" applyNumberFormat="1" applyFont="1" applyFill="1" applyBorder="1" applyAlignment="1">
      <alignment horizontal="center" vertical="center"/>
    </xf>
    <xf numFmtId="15" fontId="2" fillId="4" borderId="7" xfId="0" applyNumberFormat="1" applyFont="1" applyFill="1" applyBorder="1" applyAlignment="1">
      <alignment horizontal="center" vertical="center"/>
    </xf>
    <xf numFmtId="167" fontId="0" fillId="0" borderId="0" xfId="0" applyNumberFormat="1" applyAlignment="1">
      <alignment horizontal="center"/>
    </xf>
    <xf numFmtId="167" fontId="1" fillId="0" borderId="0" xfId="0" applyNumberFormat="1" applyFont="1" applyBorder="1" applyAlignment="1" applyProtection="1">
      <alignment horizontal="center"/>
      <protection hidden="1"/>
    </xf>
    <xf numFmtId="0" fontId="0" fillId="0" borderId="0" xfId="0" applyFont="1"/>
  </cellXfs>
  <cellStyles count="2">
    <cellStyle name="Normal" xfId="0" builtinId="0"/>
    <cellStyle name="Percent" xfId="1" builtinId="5"/>
  </cellStyles>
  <dxfs count="461"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00000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ill>
        <patternFill>
          <bgColor rgb="FFFF635A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ill>
        <patternFill>
          <bgColor rgb="FFC00000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ill>
        <patternFill>
          <bgColor rgb="FFC00000"/>
        </patternFill>
      </fill>
    </dxf>
    <dxf>
      <fill>
        <patternFill>
          <bgColor rgb="FF00EE6C"/>
        </patternFill>
      </fill>
    </dxf>
    <dxf>
      <fill>
        <patternFill>
          <bgColor rgb="FF00EA6A"/>
        </patternFill>
      </fill>
    </dxf>
    <dxf>
      <fill>
        <patternFill>
          <bgColor rgb="FFFFB9B9"/>
        </patternFill>
      </fill>
    </dxf>
    <dxf>
      <fill>
        <patternFill>
          <bgColor rgb="FFE64853"/>
        </patternFill>
      </fill>
    </dxf>
    <dxf>
      <fill>
        <patternFill>
          <bgColor rgb="FFFF5B5B"/>
        </patternFill>
      </fill>
    </dxf>
    <dxf>
      <fill>
        <patternFill>
          <bgColor rgb="FFD0EE64"/>
        </patternFill>
      </fill>
    </dxf>
    <dxf>
      <fill>
        <patternFill>
          <bgColor theme="8" tint="0.39994506668294322"/>
        </patternFill>
      </fill>
    </dxf>
    <dxf>
      <fill>
        <patternFill>
          <bgColor rgb="FF4083CC"/>
        </patternFill>
      </fill>
    </dxf>
    <dxf>
      <fill>
        <patternFill>
          <bgColor rgb="FF2F70BF"/>
        </patternFill>
      </fill>
    </dxf>
    <dxf>
      <fill>
        <patternFill>
          <bgColor rgb="FFCDDBEB"/>
        </patternFill>
      </fill>
    </dxf>
    <dxf>
      <fill>
        <patternFill>
          <bgColor rgb="FFFF635A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59"/>
  <sheetViews>
    <sheetView showGridLines="0" workbookViewId="0">
      <pane xSplit="3" topLeftCell="H1" activePane="topRight" state="frozen"/>
      <selection pane="topRight" activeCell="T7" sqref="T7"/>
    </sheetView>
  </sheetViews>
  <sheetFormatPr defaultRowHeight="15" x14ac:dyDescent="0.25"/>
  <cols>
    <col min="1" max="1" width="11.5703125" bestFit="1" customWidth="1"/>
    <col min="3" max="3" width="29.7109375" bestFit="1" customWidth="1"/>
    <col min="4" max="6" width="9.85546875" bestFit="1" customWidth="1"/>
    <col min="7" max="7" width="12.140625" bestFit="1" customWidth="1"/>
    <col min="8" max="32" width="9.85546875" bestFit="1" customWidth="1"/>
    <col min="35" max="35" width="12.42578125" bestFit="1" customWidth="1"/>
  </cols>
  <sheetData>
    <row r="1" spans="1:35" x14ac:dyDescent="0.25">
      <c r="L1" s="26"/>
    </row>
    <row r="2" spans="1:35" x14ac:dyDescent="0.25">
      <c r="A2" s="26"/>
      <c r="L2" s="26"/>
      <c r="M2" s="26"/>
    </row>
    <row r="3" spans="1:35" x14ac:dyDescent="0.25">
      <c r="A3" s="26"/>
      <c r="L3" s="26"/>
      <c r="M3" s="26"/>
    </row>
    <row r="4" spans="1:35" x14ac:dyDescent="0.25">
      <c r="A4" s="26"/>
      <c r="C4" s="14" t="s">
        <v>892</v>
      </c>
      <c r="D4" s="14" t="str">
        <f>TEXT(D5,"DDD")</f>
        <v>Thu</v>
      </c>
      <c r="E4" s="14" t="str">
        <f t="shared" ref="E4:AF4" si="0">TEXT(E5,"DDD")</f>
        <v>Fri</v>
      </c>
      <c r="F4" s="14" t="str">
        <f t="shared" si="0"/>
        <v>Sat</v>
      </c>
      <c r="G4" s="14" t="str">
        <f t="shared" si="0"/>
        <v>Sun</v>
      </c>
      <c r="H4" s="14" t="str">
        <f t="shared" si="0"/>
        <v>Mon</v>
      </c>
      <c r="I4" s="14" t="str">
        <f t="shared" si="0"/>
        <v>Tue</v>
      </c>
      <c r="J4" s="14" t="str">
        <f t="shared" si="0"/>
        <v>Wed</v>
      </c>
      <c r="K4" s="14" t="str">
        <f t="shared" si="0"/>
        <v>Thu</v>
      </c>
      <c r="L4" s="14" t="str">
        <f t="shared" si="0"/>
        <v>Fri</v>
      </c>
      <c r="M4" s="14" t="str">
        <f t="shared" si="0"/>
        <v>Sat</v>
      </c>
      <c r="N4" s="14" t="str">
        <f t="shared" si="0"/>
        <v>Sun</v>
      </c>
      <c r="O4" s="14" t="str">
        <f t="shared" si="0"/>
        <v>Mon</v>
      </c>
      <c r="P4" s="14" t="str">
        <f t="shared" si="0"/>
        <v>Tue</v>
      </c>
      <c r="Q4" s="14" t="str">
        <f t="shared" si="0"/>
        <v>Wed</v>
      </c>
      <c r="R4" s="14" t="str">
        <f t="shared" si="0"/>
        <v>Thu</v>
      </c>
      <c r="S4" s="14" t="str">
        <f t="shared" si="0"/>
        <v>Fri</v>
      </c>
      <c r="T4" s="14" t="str">
        <f t="shared" si="0"/>
        <v>Sat</v>
      </c>
      <c r="U4" s="14" t="str">
        <f t="shared" si="0"/>
        <v>Sun</v>
      </c>
      <c r="V4" s="14" t="str">
        <f t="shared" si="0"/>
        <v>Mon</v>
      </c>
      <c r="W4" s="14" t="str">
        <f t="shared" si="0"/>
        <v>Tue</v>
      </c>
      <c r="X4" s="14" t="str">
        <f t="shared" si="0"/>
        <v>Wed</v>
      </c>
      <c r="Y4" s="14" t="str">
        <f t="shared" si="0"/>
        <v>Thu</v>
      </c>
      <c r="Z4" s="14" t="str">
        <f t="shared" si="0"/>
        <v>Fri</v>
      </c>
      <c r="AA4" s="14" t="str">
        <f t="shared" si="0"/>
        <v>Sat</v>
      </c>
      <c r="AB4" s="14" t="str">
        <f t="shared" si="0"/>
        <v>Sun</v>
      </c>
      <c r="AC4" s="14" t="str">
        <f t="shared" si="0"/>
        <v>Mon</v>
      </c>
      <c r="AD4" s="14" t="str">
        <f t="shared" si="0"/>
        <v>Tue</v>
      </c>
      <c r="AE4" s="14" t="str">
        <f t="shared" si="0"/>
        <v>Wed</v>
      </c>
      <c r="AF4" s="14" t="str">
        <f t="shared" si="0"/>
        <v>Thu</v>
      </c>
    </row>
    <row r="5" spans="1:35" x14ac:dyDescent="0.25">
      <c r="A5" s="26"/>
      <c r="C5" s="14" t="s">
        <v>893</v>
      </c>
      <c r="D5" s="15">
        <v>45323</v>
      </c>
      <c r="E5" s="15">
        <v>45324</v>
      </c>
      <c r="F5" s="15">
        <v>45325</v>
      </c>
      <c r="G5" s="15">
        <v>45326</v>
      </c>
      <c r="H5" s="15">
        <v>45327</v>
      </c>
      <c r="I5" s="15">
        <v>45328</v>
      </c>
      <c r="J5" s="15">
        <v>45329</v>
      </c>
      <c r="K5" s="15">
        <v>45330</v>
      </c>
      <c r="L5" s="15">
        <v>45331</v>
      </c>
      <c r="M5" s="15">
        <v>45332</v>
      </c>
      <c r="N5" s="15">
        <v>45333</v>
      </c>
      <c r="O5" s="15">
        <v>45334</v>
      </c>
      <c r="P5" s="15">
        <v>45335</v>
      </c>
      <c r="Q5" s="15">
        <v>45336</v>
      </c>
      <c r="R5" s="15">
        <v>45337</v>
      </c>
      <c r="S5" s="15">
        <v>45338</v>
      </c>
      <c r="T5" s="15">
        <v>45339</v>
      </c>
      <c r="U5" s="15">
        <v>45340</v>
      </c>
      <c r="V5" s="15">
        <v>45341</v>
      </c>
      <c r="W5" s="15">
        <v>45342</v>
      </c>
      <c r="X5" s="15">
        <v>45343</v>
      </c>
      <c r="Y5" s="15">
        <v>45344</v>
      </c>
      <c r="Z5" s="15">
        <v>45345</v>
      </c>
      <c r="AA5" s="15">
        <v>45346</v>
      </c>
      <c r="AB5" s="15">
        <v>45347</v>
      </c>
      <c r="AC5" s="15">
        <v>45348</v>
      </c>
      <c r="AD5" s="15">
        <v>45349</v>
      </c>
      <c r="AE5" s="15">
        <v>45350</v>
      </c>
      <c r="AF5" s="15">
        <v>45351</v>
      </c>
      <c r="AI5" s="1"/>
    </row>
    <row r="6" spans="1:35" x14ac:dyDescent="0.25">
      <c r="A6" s="26"/>
      <c r="C6" s="14" t="s">
        <v>894</v>
      </c>
      <c r="D6" s="16">
        <f ca="1">IF(D$5&gt;TODAY()-1,"",COUNTIF('On Direct Attendance'!$H:$H,"&lt;="&amp;Summary!D$5))</f>
        <v>1403</v>
      </c>
      <c r="E6" s="16">
        <f ca="1">IF(E$5&gt;TODAY()-1,"",COUNTIF('On Direct Attendance'!$H:$H,"&lt;="&amp;Summary!E$5))</f>
        <v>1403</v>
      </c>
      <c r="F6" s="16">
        <f ca="1">IF(F$5&gt;TODAY()-1,"",COUNTIF('On Direct Attendance'!$H:$H,"&lt;="&amp;Summary!F$5))</f>
        <v>1403</v>
      </c>
      <c r="G6" s="16">
        <f ca="1">IF(G$5&gt;TODAY()-1,"",COUNTIF('On Direct Attendance'!$H:$H,"&lt;="&amp;Summary!G$5))</f>
        <v>1403</v>
      </c>
      <c r="H6" s="16">
        <f ca="1">IF(H$5&gt;TODAY()-1,"",COUNTIF('On Direct Attendance'!$H:$H,"&lt;="&amp;Summary!H$5))</f>
        <v>1405</v>
      </c>
      <c r="I6" s="16">
        <f ca="1">IF(I$5&gt;TODAY()-1,"",COUNTIF('On Direct Attendance'!$H:$H,"&lt;="&amp;Summary!I$5))</f>
        <v>1422</v>
      </c>
      <c r="J6" s="16">
        <f ca="1">IF(J$5&gt;TODAY()-1,"",COUNTIF('On Direct Attendance'!$H:$H,"&lt;="&amp;Summary!J$5))</f>
        <v>1422</v>
      </c>
      <c r="K6" s="16">
        <f ca="1">IF(K$5&gt;TODAY()-1,"",COUNTIF('On Direct Attendance'!$H:$H,"&lt;="&amp;Summary!K$5))</f>
        <v>1423</v>
      </c>
      <c r="L6" s="16">
        <f ca="1">IF(L$5&gt;TODAY()-1,"",COUNTIF('On Direct Attendance'!$H:$H,"&lt;="&amp;Summary!L$5))</f>
        <v>1444</v>
      </c>
      <c r="M6" s="16">
        <f ca="1">IF(M$5&gt;TODAY()-1,"",COUNTIF('On Direct Attendance'!$H:$H,"&lt;="&amp;Summary!M$5))</f>
        <v>1444</v>
      </c>
      <c r="N6" s="16">
        <f ca="1">IF(N$5&gt;TODAY()-1,"",COUNTIF('On Direct Attendance'!$H:$H,"&lt;="&amp;Summary!N$5))</f>
        <v>1444</v>
      </c>
      <c r="O6" s="16">
        <f ca="1">IF(O$5&gt;TODAY()-1,"",COUNTIF('On Direct Attendance'!$H:$H,"&lt;="&amp;Summary!O$5))</f>
        <v>1447</v>
      </c>
      <c r="P6" s="16">
        <f ca="1">IF(P$5&gt;TODAY()-1,"",COUNTIF('On Direct Attendance'!$H:$H,"&lt;="&amp;Summary!P$5))</f>
        <v>1447</v>
      </c>
      <c r="Q6" s="16">
        <f ca="1">IF(Q$5&gt;TODAY()-1,"",COUNTIF('On Direct Attendance'!$H:$H,"&lt;="&amp;Summary!Q$5))</f>
        <v>1455</v>
      </c>
      <c r="R6" s="16">
        <f ca="1">IF(R$5&gt;TODAY()-1,"",COUNTIF('On Direct Attendance'!$H:$H,"&lt;="&amp;Summary!R$5))</f>
        <v>1455</v>
      </c>
      <c r="S6" s="16">
        <f ca="1">IF(S$5&gt;TODAY()-1,"",COUNTIF('On Direct Attendance'!$H:$H,"&lt;="&amp;Summary!S$5))</f>
        <v>1465</v>
      </c>
      <c r="T6" s="16">
        <f ca="1">IF(T$5&gt;TODAY()-1,"",COUNTIF('On Direct Attendance'!$H:$H,"&lt;="&amp;Summary!T$5))</f>
        <v>1465</v>
      </c>
      <c r="U6" s="16">
        <f ca="1">IF(U$5&gt;TODAY()-1,"",COUNTIF('On Direct Attendance'!$H:$H,"&lt;="&amp;Summary!U$5))</f>
        <v>1465</v>
      </c>
      <c r="V6" s="16">
        <f ca="1">IF(V$5&gt;TODAY()-1,"",COUNTIF('On Direct Attendance'!$H:$H,"&lt;="&amp;Summary!V$5))</f>
        <v>1465</v>
      </c>
      <c r="W6" s="16" t="str">
        <f ca="1">IF(W$5&gt;TODAY()-1,"",COUNTIF('On Direct Attendance'!$H:$H,"&lt;="&amp;Summary!W$5))</f>
        <v/>
      </c>
      <c r="X6" s="16" t="str">
        <f ca="1">IF(X$5&gt;TODAY()-1,"",COUNTIF('On Direct Attendance'!$H:$H,"&lt;="&amp;Summary!X$5))</f>
        <v/>
      </c>
      <c r="Y6" s="16" t="str">
        <f ca="1">IF(Y$5&gt;TODAY()-1,"",COUNTIF('On Direct Attendance'!$H:$H,"&lt;="&amp;Summary!Y$5))</f>
        <v/>
      </c>
      <c r="Z6" s="16" t="str">
        <f ca="1">IF(Z$5&gt;TODAY()-1,"",COUNTIF('On Direct Attendance'!$H:$H,"&lt;="&amp;Summary!Z$5))</f>
        <v/>
      </c>
      <c r="AA6" s="16" t="str">
        <f ca="1">IF(AA$5&gt;TODAY()-1,"",COUNTIF('On Direct Attendance'!$H:$H,"&lt;="&amp;Summary!AA$5))</f>
        <v/>
      </c>
      <c r="AB6" s="16" t="str">
        <f ca="1">IF(AB$5&gt;TODAY()-1,"",COUNTIF('On Direct Attendance'!$H:$H,"&lt;="&amp;Summary!AB$5))</f>
        <v/>
      </c>
      <c r="AC6" s="16" t="str">
        <f ca="1">IF(AC$5&gt;TODAY()-1,"",COUNTIF('On Direct Attendance'!$H:$H,"&lt;="&amp;Summary!AC$5))</f>
        <v/>
      </c>
      <c r="AD6" s="16" t="str">
        <f ca="1">IF(AD$5&gt;TODAY()-1,"",COUNTIF('On Direct Attendance'!$H:$H,"&lt;="&amp;Summary!AD$5))</f>
        <v/>
      </c>
      <c r="AE6" s="16" t="str">
        <f ca="1">IF(AE$5&gt;TODAY()-1,"",COUNTIF('On Direct Attendance'!$H:$H,"&lt;="&amp;Summary!AE$5))</f>
        <v/>
      </c>
      <c r="AF6" s="16" t="str">
        <f ca="1">IF(AF$5&gt;TODAY()-1,"",COUNTIF('On Direct Attendance'!$H:$H,"&lt;="&amp;Summary!AF$5))</f>
        <v/>
      </c>
      <c r="AI6" s="1"/>
    </row>
    <row r="7" spans="1:35" x14ac:dyDescent="0.25">
      <c r="A7" s="26"/>
      <c r="C7" s="14" t="s">
        <v>39</v>
      </c>
      <c r="D7" s="16">
        <f ca="1">IF(D$5&gt;TODAY()-1,"",D8+D9+D10+D11+D12+D13+D14+D15+D18+D19+D20+D16)</f>
        <v>1395</v>
      </c>
      <c r="E7" s="16">
        <f t="shared" ref="E7:AF7" ca="1" si="1">IF(E$5&gt;TODAY()-1,"",E8+E9+E10+E11+E12+E13+E14+E15+E18+E19+E20+E16)</f>
        <v>1382</v>
      </c>
      <c r="F7" s="16">
        <f t="shared" ca="1" si="1"/>
        <v>1403</v>
      </c>
      <c r="G7" s="16">
        <f t="shared" ca="1" si="1"/>
        <v>1403</v>
      </c>
      <c r="H7" s="16">
        <f t="shared" ca="1" si="1"/>
        <v>1375</v>
      </c>
      <c r="I7" s="16">
        <f t="shared" ca="1" si="1"/>
        <v>1359</v>
      </c>
      <c r="J7" s="16">
        <f t="shared" ca="1" si="1"/>
        <v>1350</v>
      </c>
      <c r="K7" s="16">
        <f t="shared" ca="1" si="1"/>
        <v>1340</v>
      </c>
      <c r="L7" s="16">
        <f t="shared" ca="1" si="1"/>
        <v>1358</v>
      </c>
      <c r="M7" s="16">
        <f t="shared" ca="1" si="1"/>
        <v>1444</v>
      </c>
      <c r="N7" s="16">
        <f t="shared" ca="1" si="1"/>
        <v>1444</v>
      </c>
      <c r="O7" s="16">
        <f t="shared" ca="1" si="1"/>
        <v>1357</v>
      </c>
      <c r="P7" s="16">
        <f t="shared" ca="1" si="1"/>
        <v>1348</v>
      </c>
      <c r="Q7" s="16">
        <f t="shared" ca="1" si="1"/>
        <v>1349</v>
      </c>
      <c r="R7" s="16">
        <f t="shared" ca="1" si="1"/>
        <v>1345</v>
      </c>
      <c r="S7" s="16">
        <f t="shared" ca="1" si="1"/>
        <v>1344</v>
      </c>
      <c r="T7" s="16">
        <f t="shared" ca="1" si="1"/>
        <v>1465</v>
      </c>
      <c r="U7" s="16">
        <f t="shared" ca="1" si="1"/>
        <v>1465</v>
      </c>
      <c r="V7" s="16">
        <f t="shared" ca="1" si="1"/>
        <v>1331</v>
      </c>
      <c r="W7" s="16" t="str">
        <f t="shared" ca="1" si="1"/>
        <v/>
      </c>
      <c r="X7" s="16" t="str">
        <f t="shared" ca="1" si="1"/>
        <v/>
      </c>
      <c r="Y7" s="16" t="str">
        <f t="shared" ca="1" si="1"/>
        <v/>
      </c>
      <c r="Z7" s="16" t="str">
        <f t="shared" ca="1" si="1"/>
        <v/>
      </c>
      <c r="AA7" s="16" t="str">
        <f t="shared" ca="1" si="1"/>
        <v/>
      </c>
      <c r="AB7" s="16" t="str">
        <f t="shared" ca="1" si="1"/>
        <v/>
      </c>
      <c r="AC7" s="16" t="str">
        <f t="shared" ca="1" si="1"/>
        <v/>
      </c>
      <c r="AD7" s="16" t="str">
        <f t="shared" ca="1" si="1"/>
        <v/>
      </c>
      <c r="AE7" s="16" t="str">
        <f t="shared" ca="1" si="1"/>
        <v/>
      </c>
      <c r="AF7" s="16" t="str">
        <f t="shared" ca="1" si="1"/>
        <v/>
      </c>
      <c r="AI7" s="1"/>
    </row>
    <row r="8" spans="1:35" x14ac:dyDescent="0.25">
      <c r="A8" s="26"/>
      <c r="C8" s="14" t="s">
        <v>880</v>
      </c>
      <c r="D8" s="16">
        <f ca="1">IF(D$5&gt;TODAY()-1,"",COUNTIFS(INDEX('On Direct Attendance'!$S$2:$AU$1468,,MATCH(Summary!D$5,'On Direct Attendance'!$S$2:$AU$2,0)),Summary!$C8))</f>
        <v>1164</v>
      </c>
      <c r="E8" s="16">
        <f ca="1">IF(E$5&gt;TODAY()-1,"",COUNTIFS(INDEX('On Direct Attendance'!$S$2:$AU$1468,,MATCH(Summary!E$5,'On Direct Attendance'!$S$2:$AU$2,0)),Summary!$C8))</f>
        <v>1127</v>
      </c>
      <c r="F8" s="16">
        <f ca="1">IF(F$5&gt;TODAY()-1,"",COUNTIFS(INDEX('On Direct Attendance'!$S$2:$AU$1468,,MATCH(Summary!F$5,'On Direct Attendance'!$S$2:$AU$2,0)),Summary!$C8))</f>
        <v>1</v>
      </c>
      <c r="G8" s="16">
        <f ca="1">IF(G$5&gt;TODAY()-1,"",COUNTIFS(INDEX('On Direct Attendance'!$S$2:$AU$1468,,MATCH(Summary!G$5,'On Direct Attendance'!$S$2:$AU$2,0)),Summary!$C8))</f>
        <v>0</v>
      </c>
      <c r="H8" s="16">
        <f ca="1">IF(H$5&gt;TODAY()-1,"",COUNTIFS(INDEX('On Direct Attendance'!$S$2:$AU$1468,,MATCH(Summary!H$5,'On Direct Attendance'!$S$2:$AU$2,0)),Summary!$C8))</f>
        <v>1111</v>
      </c>
      <c r="I8" s="16">
        <f ca="1">IF(I$5&gt;TODAY()-1,"",COUNTIFS(INDEX('On Direct Attendance'!$S$2:$AU$1468,,MATCH(Summary!I$5,'On Direct Attendance'!$S$2:$AU$2,0)),Summary!$C8))</f>
        <v>1192</v>
      </c>
      <c r="J8" s="16">
        <f ca="1">IF(J$5&gt;TODAY()-1,"",COUNTIFS(INDEX('On Direct Attendance'!$S$2:$AU$1468,,MATCH(Summary!J$5,'On Direct Attendance'!$S$2:$AU$2,0)),Summary!$C8))</f>
        <v>1159</v>
      </c>
      <c r="K8" s="16">
        <f ca="1">IF(K$5&gt;TODAY()-1,"",COUNTIFS(INDEX('On Direct Attendance'!$S$2:$AU$1468,,MATCH(Summary!K$5,'On Direct Attendance'!$S$2:$AU$2,0)),Summary!$C8))</f>
        <v>1199</v>
      </c>
      <c r="L8" s="16">
        <f ca="1">IF(L$5&gt;TODAY()-1,"",COUNTIFS(INDEX('On Direct Attendance'!$S$2:$AU$1468,,MATCH(Summary!L$5,'On Direct Attendance'!$S$2:$AU$2,0)),Summary!$C8))</f>
        <v>1152</v>
      </c>
      <c r="M8" s="16">
        <f ca="1">IF(M$5&gt;TODAY()-1,"",COUNTIFS(INDEX('On Direct Attendance'!$S$2:$AU$1468,,MATCH(Summary!M$5,'On Direct Attendance'!$S$2:$AU$2,0)),Summary!$C8))</f>
        <v>1</v>
      </c>
      <c r="N8" s="16">
        <f ca="1">IF(N$5&gt;TODAY()-1,"",COUNTIFS(INDEX('On Direct Attendance'!$S$2:$AU$1468,,MATCH(Summary!N$5,'On Direct Attendance'!$S$2:$AU$2,0)),Summary!$C8))</f>
        <v>0</v>
      </c>
      <c r="O8" s="16">
        <f ca="1">IF(O$5&gt;TODAY()-1,"",COUNTIFS(INDEX('On Direct Attendance'!$S$2:$AU$1468,,MATCH(Summary!O$5,'On Direct Attendance'!$S$2:$AU$2,0)),Summary!$C8))</f>
        <v>1111</v>
      </c>
      <c r="P8" s="16">
        <f ca="1">IF(P$5&gt;TODAY()-1,"",COUNTIFS(INDEX('On Direct Attendance'!$S$2:$AU$1468,,MATCH(Summary!P$5,'On Direct Attendance'!$S$2:$AU$2,0)),Summary!$C8))</f>
        <v>1177</v>
      </c>
      <c r="Q8" s="16">
        <f ca="1">IF(Q$5&gt;TODAY()-1,"",COUNTIFS(INDEX('On Direct Attendance'!$S$2:$AU$1468,,MATCH(Summary!Q$5,'On Direct Attendance'!$S$2:$AU$2,0)),Summary!$C8))</f>
        <v>1171</v>
      </c>
      <c r="R8" s="16">
        <f ca="1">IF(R$5&gt;TODAY()-1,"",COUNTIFS(INDEX('On Direct Attendance'!$S$2:$AU$1468,,MATCH(Summary!R$5,'On Direct Attendance'!$S$2:$AU$2,0)),Summary!$C8))</f>
        <v>1173</v>
      </c>
      <c r="S8" s="16">
        <f ca="1">IF(S$5&gt;TODAY()-1,"",COUNTIFS(INDEX('On Direct Attendance'!$S$2:$AU$1468,,MATCH(Summary!S$5,'On Direct Attendance'!$S$2:$AU$2,0)),Summary!$C8))</f>
        <v>1105</v>
      </c>
      <c r="T8" s="16">
        <f ca="1">IF(T$5&gt;TODAY()-1,"",COUNTIFS(INDEX('On Direct Attendance'!$S$2:$AU$1468,,MATCH(Summary!T$5,'On Direct Attendance'!$S$2:$AU$2,0)),Summary!$C8))</f>
        <v>0</v>
      </c>
      <c r="U8" s="16">
        <f ca="1">IF(U$5&gt;TODAY()-1,"",COUNTIFS(INDEX('On Direct Attendance'!$S$2:$AU$1468,,MATCH(Summary!U$5,'On Direct Attendance'!$S$2:$AU$2,0)),Summary!$C8))</f>
        <v>0</v>
      </c>
      <c r="V8" s="16">
        <f ca="1">IF(V$5&gt;TODAY()-1,"",COUNTIFS(INDEX('On Direct Attendance'!$S$2:$AU$1468,,MATCH(Summary!V$5,'On Direct Attendance'!$S$2:$AU$2,0)),Summary!$C8))</f>
        <v>959</v>
      </c>
      <c r="W8" s="16" t="str">
        <f ca="1">IF(W$5&gt;TODAY()-1,"",COUNTIFS(INDEX('On Direct Attendance'!$S$2:$AU$1468,,MATCH(Summary!W$5,'On Direct Attendance'!$S$2:$AU$2,0)),Summary!$C8))</f>
        <v/>
      </c>
      <c r="X8" s="16" t="str">
        <f ca="1">IF(X$5&gt;TODAY()-1,"",COUNTIFS(INDEX('On Direct Attendance'!$S$2:$AU$1468,,MATCH(Summary!X$5,'On Direct Attendance'!$S$2:$AU$2,0)),Summary!$C8))</f>
        <v/>
      </c>
      <c r="Y8" s="16" t="str">
        <f ca="1">IF(Y$5&gt;TODAY()-1,"",COUNTIFS(INDEX('On Direct Attendance'!$S$2:$AU$1468,,MATCH(Summary!Y$5,'On Direct Attendance'!$S$2:$AU$2,0)),Summary!$C8))</f>
        <v/>
      </c>
      <c r="Z8" s="16" t="str">
        <f ca="1">IF(Z$5&gt;TODAY()-1,"",COUNTIFS(INDEX('On Direct Attendance'!$S$2:$AU$1468,,MATCH(Summary!Z$5,'On Direct Attendance'!$S$2:$AU$2,0)),Summary!$C8))</f>
        <v/>
      </c>
      <c r="AA8" s="16" t="str">
        <f ca="1">IF(AA$5&gt;TODAY()-1,"",COUNTIFS(INDEX('On Direct Attendance'!$S$2:$AU$1468,,MATCH(Summary!AA$5,'On Direct Attendance'!$S$2:$AU$2,0)),Summary!$C8))</f>
        <v/>
      </c>
      <c r="AB8" s="16" t="str">
        <f ca="1">IF(AB$5&gt;TODAY()-1,"",COUNTIFS(INDEX('On Direct Attendance'!$S$2:$AU$1468,,MATCH(Summary!AB$5,'On Direct Attendance'!$S$2:$AU$2,0)),Summary!$C8))</f>
        <v/>
      </c>
      <c r="AC8" s="16" t="str">
        <f ca="1">IF(AC$5&gt;TODAY()-1,"",COUNTIFS(INDEX('On Direct Attendance'!$S$2:$AU$1468,,MATCH(Summary!AC$5,'On Direct Attendance'!$S$2:$AU$2,0)),Summary!$C8))</f>
        <v/>
      </c>
      <c r="AD8" s="16" t="str">
        <f ca="1">IF(AD$5&gt;TODAY()-1,"",COUNTIFS(INDEX('On Direct Attendance'!$S$2:$AU$1468,,MATCH(Summary!AD$5,'On Direct Attendance'!$S$2:$AU$2,0)),Summary!$C8))</f>
        <v/>
      </c>
      <c r="AE8" s="16" t="str">
        <f ca="1">IF(AE$5&gt;TODAY()-1,"",COUNTIFS(INDEX('On Direct Attendance'!$S$2:$AU$1468,,MATCH(Summary!AE$5,'On Direct Attendance'!$S$2:$AU$2,0)),Summary!$C8))</f>
        <v/>
      </c>
      <c r="AF8" s="16" t="str">
        <f ca="1">IF(AF$5&gt;TODAY()-1,"",COUNTIFS(INDEX('On Direct Attendance'!$S$2:$AU$1468,,MATCH(Summary!AF$5,'On Direct Attendance'!$S$2:$AU$2,0)),Summary!$C8))</f>
        <v/>
      </c>
    </row>
    <row r="9" spans="1:35" x14ac:dyDescent="0.25">
      <c r="A9" s="26"/>
      <c r="C9" s="14" t="s">
        <v>881</v>
      </c>
      <c r="D9" s="16">
        <f ca="1">IF(D$5&gt;TODAY()-1,"",COUNTIFS(INDEX('On Direct Attendance'!$S$2:$AU$1468,,MATCH(Summary!D$5,'On Direct Attendance'!$S$2:$AU$2,0)),Summary!$C9))</f>
        <v>11</v>
      </c>
      <c r="E9" s="16">
        <f ca="1">IF(E$5&gt;TODAY()-1,"",COUNTIFS(INDEX('On Direct Attendance'!$S$2:$AU$1468,,MATCH(Summary!E$5,'On Direct Attendance'!$S$2:$AU$2,0)),Summary!$C9))</f>
        <v>20</v>
      </c>
      <c r="F9" s="16">
        <f ca="1">IF(F$5&gt;TODAY()-1,"",COUNTIFS(INDEX('On Direct Attendance'!$S$2:$AU$1468,,MATCH(Summary!F$5,'On Direct Attendance'!$S$2:$AU$2,0)),Summary!$C9))</f>
        <v>0</v>
      </c>
      <c r="G9" s="16">
        <f ca="1">IF(G$5&gt;TODAY()-1,"",COUNTIFS(INDEX('On Direct Attendance'!$S$2:$AU$1468,,MATCH(Summary!G$5,'On Direct Attendance'!$S$2:$AU$2,0)),Summary!$C9))</f>
        <v>0</v>
      </c>
      <c r="H9" s="16">
        <f ca="1">IF(H$5&gt;TODAY()-1,"",COUNTIFS(INDEX('On Direct Attendance'!$S$2:$AU$1468,,MATCH(Summary!H$5,'On Direct Attendance'!$S$2:$AU$2,0)),Summary!$C9))</f>
        <v>15</v>
      </c>
      <c r="I9" s="16">
        <f ca="1">IF(I$5&gt;TODAY()-1,"",COUNTIFS(INDEX('On Direct Attendance'!$S$2:$AU$1468,,MATCH(Summary!I$5,'On Direct Attendance'!$S$2:$AU$2,0)),Summary!$C9))</f>
        <v>12</v>
      </c>
      <c r="J9" s="16">
        <f ca="1">IF(J$5&gt;TODAY()-1,"",COUNTIFS(INDEX('On Direct Attendance'!$S$2:$AU$1468,,MATCH(Summary!J$5,'On Direct Attendance'!$S$2:$AU$2,0)),Summary!$C9))</f>
        <v>24</v>
      </c>
      <c r="K9" s="16">
        <f ca="1">IF(K$5&gt;TODAY()-1,"",COUNTIFS(INDEX('On Direct Attendance'!$S$2:$AU$1468,,MATCH(Summary!K$5,'On Direct Attendance'!$S$2:$AU$2,0)),Summary!$C9))</f>
        <v>21</v>
      </c>
      <c r="L9" s="16">
        <f ca="1">IF(L$5&gt;TODAY()-1,"",COUNTIFS(INDEX('On Direct Attendance'!$S$2:$AU$1468,,MATCH(Summary!L$5,'On Direct Attendance'!$S$2:$AU$2,0)),Summary!$C9))</f>
        <v>16</v>
      </c>
      <c r="M9" s="16">
        <f ca="1">IF(M$5&gt;TODAY()-1,"",COUNTIFS(INDEX('On Direct Attendance'!$S$2:$AU$1468,,MATCH(Summary!M$5,'On Direct Attendance'!$S$2:$AU$2,0)),Summary!$C9))</f>
        <v>0</v>
      </c>
      <c r="N9" s="16">
        <f ca="1">IF(N$5&gt;TODAY()-1,"",COUNTIFS(INDEX('On Direct Attendance'!$S$2:$AU$1468,,MATCH(Summary!N$5,'On Direct Attendance'!$S$2:$AU$2,0)),Summary!$C9))</f>
        <v>0</v>
      </c>
      <c r="O9" s="16">
        <f ca="1">IF(O$5&gt;TODAY()-1,"",COUNTIFS(INDEX('On Direct Attendance'!$S$2:$AU$1468,,MATCH(Summary!O$5,'On Direct Attendance'!$S$2:$AU$2,0)),Summary!$C9))</f>
        <v>24</v>
      </c>
      <c r="P9" s="16">
        <f ca="1">IF(P$5&gt;TODAY()-1,"",COUNTIFS(INDEX('On Direct Attendance'!$S$2:$AU$1468,,MATCH(Summary!P$5,'On Direct Attendance'!$S$2:$AU$2,0)),Summary!$C9))</f>
        <v>20</v>
      </c>
      <c r="Q9" s="16">
        <f ca="1">IF(Q$5&gt;TODAY()-1,"",COUNTIFS(INDEX('On Direct Attendance'!$S$2:$AU$1468,,MATCH(Summary!Q$5,'On Direct Attendance'!$S$2:$AU$2,0)),Summary!$C9))</f>
        <v>24</v>
      </c>
      <c r="R9" s="16">
        <f ca="1">IF(R$5&gt;TODAY()-1,"",COUNTIFS(INDEX('On Direct Attendance'!$S$2:$AU$1468,,MATCH(Summary!R$5,'On Direct Attendance'!$S$2:$AU$2,0)),Summary!$C9))</f>
        <v>28</v>
      </c>
      <c r="S9" s="16">
        <f ca="1">IF(S$5&gt;TODAY()-1,"",COUNTIFS(INDEX('On Direct Attendance'!$S$2:$AU$1468,,MATCH(Summary!S$5,'On Direct Attendance'!$S$2:$AU$2,0)),Summary!$C9))</f>
        <v>33</v>
      </c>
      <c r="T9" s="16">
        <f ca="1">IF(T$5&gt;TODAY()-1,"",COUNTIFS(INDEX('On Direct Attendance'!$S$2:$AU$1468,,MATCH(Summary!T$5,'On Direct Attendance'!$S$2:$AU$2,0)),Summary!$C9))</f>
        <v>1</v>
      </c>
      <c r="U9" s="16">
        <f ca="1">IF(U$5&gt;TODAY()-1,"",COUNTIFS(INDEX('On Direct Attendance'!$S$2:$AU$1468,,MATCH(Summary!U$5,'On Direct Attendance'!$S$2:$AU$2,0)),Summary!$C9))</f>
        <v>0</v>
      </c>
      <c r="V9" s="16">
        <f ca="1">IF(V$5&gt;TODAY()-1,"",COUNTIFS(INDEX('On Direct Attendance'!$S$2:$AU$1468,,MATCH(Summary!V$5,'On Direct Attendance'!$S$2:$AU$2,0)),Summary!$C9))</f>
        <v>94</v>
      </c>
      <c r="W9" s="16" t="str">
        <f ca="1">IF(W$5&gt;TODAY()-1,"",COUNTIFS(INDEX('On Direct Attendance'!$S$2:$AU$1468,,MATCH(Summary!W$5,'On Direct Attendance'!$S$2:$AU$2,0)),Summary!$C9))</f>
        <v/>
      </c>
      <c r="X9" s="16" t="str">
        <f ca="1">IF(X$5&gt;TODAY()-1,"",COUNTIFS(INDEX('On Direct Attendance'!$S$2:$AU$1468,,MATCH(Summary!X$5,'On Direct Attendance'!$S$2:$AU$2,0)),Summary!$C9))</f>
        <v/>
      </c>
      <c r="Y9" s="16" t="str">
        <f ca="1">IF(Y$5&gt;TODAY()-1,"",COUNTIFS(INDEX('On Direct Attendance'!$S$2:$AU$1468,,MATCH(Summary!Y$5,'On Direct Attendance'!$S$2:$AU$2,0)),Summary!$C9))</f>
        <v/>
      </c>
      <c r="Z9" s="16" t="str">
        <f ca="1">IF(Z$5&gt;TODAY()-1,"",COUNTIFS(INDEX('On Direct Attendance'!$S$2:$AU$1468,,MATCH(Summary!Z$5,'On Direct Attendance'!$S$2:$AU$2,0)),Summary!$C9))</f>
        <v/>
      </c>
      <c r="AA9" s="16" t="str">
        <f ca="1">IF(AA$5&gt;TODAY()-1,"",COUNTIFS(INDEX('On Direct Attendance'!$S$2:$AU$1468,,MATCH(Summary!AA$5,'On Direct Attendance'!$S$2:$AU$2,0)),Summary!$C9))</f>
        <v/>
      </c>
      <c r="AB9" s="16" t="str">
        <f ca="1">IF(AB$5&gt;TODAY()-1,"",COUNTIFS(INDEX('On Direct Attendance'!$S$2:$AU$1468,,MATCH(Summary!AB$5,'On Direct Attendance'!$S$2:$AU$2,0)),Summary!$C9))</f>
        <v/>
      </c>
      <c r="AC9" s="16" t="str">
        <f ca="1">IF(AC$5&gt;TODAY()-1,"",COUNTIFS(INDEX('On Direct Attendance'!$S$2:$AU$1468,,MATCH(Summary!AC$5,'On Direct Attendance'!$S$2:$AU$2,0)),Summary!$C9))</f>
        <v/>
      </c>
      <c r="AD9" s="16" t="str">
        <f ca="1">IF(AD$5&gt;TODAY()-1,"",COUNTIFS(INDEX('On Direct Attendance'!$S$2:$AU$1468,,MATCH(Summary!AD$5,'On Direct Attendance'!$S$2:$AU$2,0)),Summary!$C9))</f>
        <v/>
      </c>
      <c r="AE9" s="16" t="str">
        <f ca="1">IF(AE$5&gt;TODAY()-1,"",COUNTIFS(INDEX('On Direct Attendance'!$S$2:$AU$1468,,MATCH(Summary!AE$5,'On Direct Attendance'!$S$2:$AU$2,0)),Summary!$C9))</f>
        <v/>
      </c>
      <c r="AF9" s="16" t="str">
        <f ca="1">IF(AF$5&gt;TODAY()-1,"",COUNTIFS(INDEX('On Direct Attendance'!$S$2:$AU$1468,,MATCH(Summary!AF$5,'On Direct Attendance'!$S$2:$AU$2,0)),Summary!$C9))</f>
        <v/>
      </c>
    </row>
    <row r="10" spans="1:35" x14ac:dyDescent="0.25">
      <c r="A10" s="26"/>
      <c r="C10" s="14" t="s">
        <v>883</v>
      </c>
      <c r="D10" s="16">
        <f ca="1">IF(D$5&gt;TODAY()-1,"",COUNTIFS(INDEX('On Direct Attendance'!$S$2:$AU$1468,,MATCH(Summary!D$5,'On Direct Attendance'!$S$2:$AU$2,0)),Summary!$C10))</f>
        <v>26</v>
      </c>
      <c r="E10" s="16">
        <f ca="1">IF(E$5&gt;TODAY()-1,"",COUNTIFS(INDEX('On Direct Attendance'!$S$2:$AU$1468,,MATCH(Summary!E$5,'On Direct Attendance'!$S$2:$AU$2,0)),Summary!$C10))</f>
        <v>40</v>
      </c>
      <c r="F10" s="16">
        <f ca="1">IF(F$5&gt;TODAY()-1,"",COUNTIFS(INDEX('On Direct Attendance'!$S$2:$AU$1468,,MATCH(Summary!F$5,'On Direct Attendance'!$S$2:$AU$2,0)),Summary!$C10))</f>
        <v>0</v>
      </c>
      <c r="G10" s="16">
        <f ca="1">IF(G$5&gt;TODAY()-1,"",COUNTIFS(INDEX('On Direct Attendance'!$S$2:$AU$1468,,MATCH(Summary!G$5,'On Direct Attendance'!$S$2:$AU$2,0)),Summary!$C10))</f>
        <v>0</v>
      </c>
      <c r="H10" s="16">
        <f ca="1">IF(H$5&gt;TODAY()-1,"",COUNTIFS(INDEX('On Direct Attendance'!$S$2:$AU$1468,,MATCH(Summary!H$5,'On Direct Attendance'!$S$2:$AU$2,0)),Summary!$C10))</f>
        <v>40</v>
      </c>
      <c r="I10" s="16">
        <f ca="1">IF(I$5&gt;TODAY()-1,"",COUNTIFS(INDEX('On Direct Attendance'!$S$2:$AU$1468,,MATCH(Summary!I$5,'On Direct Attendance'!$S$2:$AU$2,0)),Summary!$C10))</f>
        <v>33</v>
      </c>
      <c r="J10" s="16">
        <f ca="1">IF(J$5&gt;TODAY()-1,"",COUNTIFS(INDEX('On Direct Attendance'!$S$2:$AU$1468,,MATCH(Summary!J$5,'On Direct Attendance'!$S$2:$AU$2,0)),Summary!$C10))</f>
        <v>41</v>
      </c>
      <c r="K10" s="16">
        <f ca="1">IF(K$5&gt;TODAY()-1,"",COUNTIFS(INDEX('On Direct Attendance'!$S$2:$AU$1468,,MATCH(Summary!K$5,'On Direct Attendance'!$S$2:$AU$2,0)),Summary!$C10))</f>
        <v>25</v>
      </c>
      <c r="L10" s="16">
        <f ca="1">IF(L$5&gt;TODAY()-1,"",COUNTIFS(INDEX('On Direct Attendance'!$S$2:$AU$1468,,MATCH(Summary!L$5,'On Direct Attendance'!$S$2:$AU$2,0)),Summary!$C10))</f>
        <v>40</v>
      </c>
      <c r="M10" s="16">
        <f ca="1">IF(M$5&gt;TODAY()-1,"",COUNTIFS(INDEX('On Direct Attendance'!$S$2:$AU$1468,,MATCH(Summary!M$5,'On Direct Attendance'!$S$2:$AU$2,0)),Summary!$C10))</f>
        <v>0</v>
      </c>
      <c r="N10" s="16">
        <f ca="1">IF(N$5&gt;TODAY()-1,"",COUNTIFS(INDEX('On Direct Attendance'!$S$2:$AU$1468,,MATCH(Summary!N$5,'On Direct Attendance'!$S$2:$AU$2,0)),Summary!$C10))</f>
        <v>0</v>
      </c>
      <c r="O10" s="16">
        <f ca="1">IF(O$5&gt;TODAY()-1,"",COUNTIFS(INDEX('On Direct Attendance'!$S$2:$AU$1468,,MATCH(Summary!O$5,'On Direct Attendance'!$S$2:$AU$2,0)),Summary!$C10))</f>
        <v>41</v>
      </c>
      <c r="P10" s="16">
        <f ca="1">IF(P$5&gt;TODAY()-1,"",COUNTIFS(INDEX('On Direct Attendance'!$S$2:$AU$1468,,MATCH(Summary!P$5,'On Direct Attendance'!$S$2:$AU$2,0)),Summary!$C10))</f>
        <v>36</v>
      </c>
      <c r="Q10" s="16">
        <f ca="1">IF(Q$5&gt;TODAY()-1,"",COUNTIFS(INDEX('On Direct Attendance'!$S$2:$AU$1468,,MATCH(Summary!Q$5,'On Direct Attendance'!$S$2:$AU$2,0)),Summary!$C10))</f>
        <v>27</v>
      </c>
      <c r="R10" s="16">
        <f ca="1">IF(R$5&gt;TODAY()-1,"",COUNTIFS(INDEX('On Direct Attendance'!$S$2:$AU$1468,,MATCH(Summary!R$5,'On Direct Attendance'!$S$2:$AU$2,0)),Summary!$C10))</f>
        <v>25</v>
      </c>
      <c r="S10" s="16">
        <f ca="1">IF(S$5&gt;TODAY()-1,"",COUNTIFS(INDEX('On Direct Attendance'!$S$2:$AU$1468,,MATCH(Summary!S$5,'On Direct Attendance'!$S$2:$AU$2,0)),Summary!$C10))</f>
        <v>21</v>
      </c>
      <c r="T10" s="16">
        <f ca="1">IF(T$5&gt;TODAY()-1,"",COUNTIFS(INDEX('On Direct Attendance'!$S$2:$AU$1468,,MATCH(Summary!T$5,'On Direct Attendance'!$S$2:$AU$2,0)),Summary!$C10))</f>
        <v>0</v>
      </c>
      <c r="U10" s="16">
        <f ca="1">IF(U$5&gt;TODAY()-1,"",COUNTIFS(INDEX('On Direct Attendance'!$S$2:$AU$1468,,MATCH(Summary!U$5,'On Direct Attendance'!$S$2:$AU$2,0)),Summary!$C10))</f>
        <v>0</v>
      </c>
      <c r="V10" s="16">
        <f ca="1">IF(V$5&gt;TODAY()-1,"",COUNTIFS(INDEX('On Direct Attendance'!$S$2:$AU$1468,,MATCH(Summary!V$5,'On Direct Attendance'!$S$2:$AU$2,0)),Summary!$C10))</f>
        <v>20</v>
      </c>
      <c r="W10" s="16" t="str">
        <f ca="1">IF(W$5&gt;TODAY()-1,"",COUNTIFS(INDEX('On Direct Attendance'!$S$2:$AU$1468,,MATCH(Summary!W$5,'On Direct Attendance'!$S$2:$AU$2,0)),Summary!$C10))</f>
        <v/>
      </c>
      <c r="X10" s="16" t="str">
        <f ca="1">IF(X$5&gt;TODAY()-1,"",COUNTIFS(INDEX('On Direct Attendance'!$S$2:$AU$1468,,MATCH(Summary!X$5,'On Direct Attendance'!$S$2:$AU$2,0)),Summary!$C10))</f>
        <v/>
      </c>
      <c r="Y10" s="16" t="str">
        <f ca="1">IF(Y$5&gt;TODAY()-1,"",COUNTIFS(INDEX('On Direct Attendance'!$S$2:$AU$1468,,MATCH(Summary!Y$5,'On Direct Attendance'!$S$2:$AU$2,0)),Summary!$C10))</f>
        <v/>
      </c>
      <c r="Z10" s="16" t="str">
        <f ca="1">IF(Z$5&gt;TODAY()-1,"",COUNTIFS(INDEX('On Direct Attendance'!$S$2:$AU$1468,,MATCH(Summary!Z$5,'On Direct Attendance'!$S$2:$AU$2,0)),Summary!$C10))</f>
        <v/>
      </c>
      <c r="AA10" s="16" t="str">
        <f ca="1">IF(AA$5&gt;TODAY()-1,"",COUNTIFS(INDEX('On Direct Attendance'!$S$2:$AU$1468,,MATCH(Summary!AA$5,'On Direct Attendance'!$S$2:$AU$2,0)),Summary!$C10))</f>
        <v/>
      </c>
      <c r="AB10" s="16" t="str">
        <f ca="1">IF(AB$5&gt;TODAY()-1,"",COUNTIFS(INDEX('On Direct Attendance'!$S$2:$AU$1468,,MATCH(Summary!AB$5,'On Direct Attendance'!$S$2:$AU$2,0)),Summary!$C10))</f>
        <v/>
      </c>
      <c r="AC10" s="16" t="str">
        <f ca="1">IF(AC$5&gt;TODAY()-1,"",COUNTIFS(INDEX('On Direct Attendance'!$S$2:$AU$1468,,MATCH(Summary!AC$5,'On Direct Attendance'!$S$2:$AU$2,0)),Summary!$C10))</f>
        <v/>
      </c>
      <c r="AD10" s="16" t="str">
        <f ca="1">IF(AD$5&gt;TODAY()-1,"",COUNTIFS(INDEX('On Direct Attendance'!$S$2:$AU$1468,,MATCH(Summary!AD$5,'On Direct Attendance'!$S$2:$AU$2,0)),Summary!$C10))</f>
        <v/>
      </c>
      <c r="AE10" s="16" t="str">
        <f ca="1">IF(AE$5&gt;TODAY()-1,"",COUNTIFS(INDEX('On Direct Attendance'!$S$2:$AU$1468,,MATCH(Summary!AE$5,'On Direct Attendance'!$S$2:$AU$2,0)),Summary!$C10))</f>
        <v/>
      </c>
      <c r="AF10" s="16" t="str">
        <f ca="1">IF(AF$5&gt;TODAY()-1,"",COUNTIFS(INDEX('On Direct Attendance'!$S$2:$AU$1468,,MATCH(Summary!AF$5,'On Direct Attendance'!$S$2:$AU$2,0)),Summary!$C10))</f>
        <v/>
      </c>
    </row>
    <row r="11" spans="1:35" x14ac:dyDescent="0.25">
      <c r="A11" s="33"/>
      <c r="C11" s="14" t="s">
        <v>885</v>
      </c>
      <c r="D11" s="16">
        <f ca="1">IF(D$5&gt;TODAY()-1,"",COUNTIFS(INDEX('On Direct Attendance'!$S$2:$AU$1468,,MATCH(Summary!D$5,'On Direct Attendance'!$S$2:$AU$2,0)),Summary!$C11))</f>
        <v>1</v>
      </c>
      <c r="E11" s="16">
        <f ca="1">IF(E$5&gt;TODAY()-1,"",COUNTIFS(INDEX('On Direct Attendance'!$S$2:$AU$1468,,MATCH(Summary!E$5,'On Direct Attendance'!$S$2:$AU$2,0)),Summary!$C11))</f>
        <v>1</v>
      </c>
      <c r="F11" s="16">
        <f ca="1">IF(F$5&gt;TODAY()-1,"",COUNTIFS(INDEX('On Direct Attendance'!$S$2:$AU$1468,,MATCH(Summary!F$5,'On Direct Attendance'!$S$2:$AU$2,0)),Summary!$C11))</f>
        <v>0</v>
      </c>
      <c r="G11" s="16">
        <f ca="1">IF(G$5&gt;TODAY()-1,"",COUNTIFS(INDEX('On Direct Attendance'!$S$2:$AU$1468,,MATCH(Summary!G$5,'On Direct Attendance'!$S$2:$AU$2,0)),Summary!$C11))</f>
        <v>0</v>
      </c>
      <c r="H11" s="16">
        <f ca="1">IF(H$5&gt;TODAY()-1,"",COUNTIFS(INDEX('On Direct Attendance'!$S$2:$AU$1468,,MATCH(Summary!H$5,'On Direct Attendance'!$S$2:$AU$2,0)),Summary!$C11))</f>
        <v>0</v>
      </c>
      <c r="I11" s="16">
        <f ca="1">IF(I$5&gt;TODAY()-1,"",COUNTIFS(INDEX('On Direct Attendance'!$S$2:$AU$1468,,MATCH(Summary!I$5,'On Direct Attendance'!$S$2:$AU$2,0)),Summary!$C11))</f>
        <v>1</v>
      </c>
      <c r="J11" s="16">
        <f ca="1">IF(J$5&gt;TODAY()-1,"",COUNTIFS(INDEX('On Direct Attendance'!$S$2:$AU$1468,,MATCH(Summary!J$5,'On Direct Attendance'!$S$2:$AU$2,0)),Summary!$C11))</f>
        <v>2</v>
      </c>
      <c r="K11" s="16">
        <f ca="1">IF(K$5&gt;TODAY()-1,"",COUNTIFS(INDEX('On Direct Attendance'!$S$2:$AU$1468,,MATCH(Summary!K$5,'On Direct Attendance'!$S$2:$AU$2,0)),Summary!$C11))</f>
        <v>2</v>
      </c>
      <c r="L11" s="16">
        <f ca="1">IF(L$5&gt;TODAY()-1,"",COUNTIFS(INDEX('On Direct Attendance'!$S$2:$AU$1468,,MATCH(Summary!L$5,'On Direct Attendance'!$S$2:$AU$2,0)),Summary!$C11))</f>
        <v>4</v>
      </c>
      <c r="M11" s="16">
        <f ca="1">IF(M$5&gt;TODAY()-1,"",COUNTIFS(INDEX('On Direct Attendance'!$S$2:$AU$1468,,MATCH(Summary!M$5,'On Direct Attendance'!$S$2:$AU$2,0)),Summary!$C11))</f>
        <v>0</v>
      </c>
      <c r="N11" s="16">
        <f ca="1">IF(N$5&gt;TODAY()-1,"",COUNTIFS(INDEX('On Direct Attendance'!$S$2:$AU$1468,,MATCH(Summary!N$5,'On Direct Attendance'!$S$2:$AU$2,0)),Summary!$C11))</f>
        <v>0</v>
      </c>
      <c r="O11" s="16">
        <f ca="1">IF(O$5&gt;TODAY()-1,"",COUNTIFS(INDEX('On Direct Attendance'!$S$2:$AU$1468,,MATCH(Summary!O$5,'On Direct Attendance'!$S$2:$AU$2,0)),Summary!$C11))</f>
        <v>3</v>
      </c>
      <c r="P11" s="16">
        <f ca="1">IF(P$5&gt;TODAY()-1,"",COUNTIFS(INDEX('On Direct Attendance'!$S$2:$AU$1468,,MATCH(Summary!P$5,'On Direct Attendance'!$S$2:$AU$2,0)),Summary!$C11))</f>
        <v>2</v>
      </c>
      <c r="Q11" s="16">
        <f ca="1">IF(Q$5&gt;TODAY()-1,"",COUNTIFS(INDEX('On Direct Attendance'!$S$2:$AU$1468,,MATCH(Summary!Q$5,'On Direct Attendance'!$S$2:$AU$2,0)),Summary!$C11))</f>
        <v>1</v>
      </c>
      <c r="R11" s="16">
        <f ca="1">IF(R$5&gt;TODAY()-1,"",COUNTIFS(INDEX('On Direct Attendance'!$S$2:$AU$1468,,MATCH(Summary!R$5,'On Direct Attendance'!$S$2:$AU$2,0)),Summary!$C11))</f>
        <v>3</v>
      </c>
      <c r="S11" s="16">
        <f ca="1">IF(S$5&gt;TODAY()-1,"",COUNTIFS(INDEX('On Direct Attendance'!$S$2:$AU$1468,,MATCH(Summary!S$5,'On Direct Attendance'!$S$2:$AU$2,0)),Summary!$C11))</f>
        <v>3</v>
      </c>
      <c r="T11" s="16">
        <f ca="1">IF(T$5&gt;TODAY()-1,"",COUNTIFS(INDEX('On Direct Attendance'!$S$2:$AU$1468,,MATCH(Summary!T$5,'On Direct Attendance'!$S$2:$AU$2,0)),Summary!$C11))</f>
        <v>0</v>
      </c>
      <c r="U11" s="16">
        <f ca="1">IF(U$5&gt;TODAY()-1,"",COUNTIFS(INDEX('On Direct Attendance'!$S$2:$AU$1468,,MATCH(Summary!U$5,'On Direct Attendance'!$S$2:$AU$2,0)),Summary!$C11))</f>
        <v>0</v>
      </c>
      <c r="V11" s="16">
        <f ca="1">IF(V$5&gt;TODAY()-1,"",COUNTIFS(INDEX('On Direct Attendance'!$S$2:$AU$1468,,MATCH(Summary!V$5,'On Direct Attendance'!$S$2:$AU$2,0)),Summary!$C11))</f>
        <v>0</v>
      </c>
      <c r="W11" s="16" t="str">
        <f ca="1">IF(W$5&gt;TODAY()-1,"",COUNTIFS(INDEX('On Direct Attendance'!$S$2:$AU$1468,,MATCH(Summary!W$5,'On Direct Attendance'!$S$2:$AU$2,0)),Summary!$C11))</f>
        <v/>
      </c>
      <c r="X11" s="16" t="str">
        <f ca="1">IF(X$5&gt;TODAY()-1,"",COUNTIFS(INDEX('On Direct Attendance'!$S$2:$AU$1468,,MATCH(Summary!X$5,'On Direct Attendance'!$S$2:$AU$2,0)),Summary!$C11))</f>
        <v/>
      </c>
      <c r="Y11" s="16" t="str">
        <f ca="1">IF(Y$5&gt;TODAY()-1,"",COUNTIFS(INDEX('On Direct Attendance'!$S$2:$AU$1468,,MATCH(Summary!Y$5,'On Direct Attendance'!$S$2:$AU$2,0)),Summary!$C11))</f>
        <v/>
      </c>
      <c r="Z11" s="16" t="str">
        <f ca="1">IF(Z$5&gt;TODAY()-1,"",COUNTIFS(INDEX('On Direct Attendance'!$S$2:$AU$1468,,MATCH(Summary!Z$5,'On Direct Attendance'!$S$2:$AU$2,0)),Summary!$C11))</f>
        <v/>
      </c>
      <c r="AA11" s="16" t="str">
        <f ca="1">IF(AA$5&gt;TODAY()-1,"",COUNTIFS(INDEX('On Direct Attendance'!$S$2:$AU$1468,,MATCH(Summary!AA$5,'On Direct Attendance'!$S$2:$AU$2,0)),Summary!$C11))</f>
        <v/>
      </c>
      <c r="AB11" s="16" t="str">
        <f ca="1">IF(AB$5&gt;TODAY()-1,"",COUNTIFS(INDEX('On Direct Attendance'!$S$2:$AU$1468,,MATCH(Summary!AB$5,'On Direct Attendance'!$S$2:$AU$2,0)),Summary!$C11))</f>
        <v/>
      </c>
      <c r="AC11" s="16" t="str">
        <f ca="1">IF(AC$5&gt;TODAY()-1,"",COUNTIFS(INDEX('On Direct Attendance'!$S$2:$AU$1468,,MATCH(Summary!AC$5,'On Direct Attendance'!$S$2:$AU$2,0)),Summary!$C11))</f>
        <v/>
      </c>
      <c r="AD11" s="16" t="str">
        <f ca="1">IF(AD$5&gt;TODAY()-1,"",COUNTIFS(INDEX('On Direct Attendance'!$S$2:$AU$1468,,MATCH(Summary!AD$5,'On Direct Attendance'!$S$2:$AU$2,0)),Summary!$C11))</f>
        <v/>
      </c>
      <c r="AE11" s="16" t="str">
        <f ca="1">IF(AE$5&gt;TODAY()-1,"",COUNTIFS(INDEX('On Direct Attendance'!$S$2:$AU$1468,,MATCH(Summary!AE$5,'On Direct Attendance'!$S$2:$AU$2,0)),Summary!$C11))</f>
        <v/>
      </c>
      <c r="AF11" s="16" t="str">
        <f ca="1">IF(AF$5&gt;TODAY()-1,"",COUNTIFS(INDEX('On Direct Attendance'!$S$2:$AU$1468,,MATCH(Summary!AF$5,'On Direct Attendance'!$S$2:$AU$2,0)),Summary!$C11))</f>
        <v/>
      </c>
    </row>
    <row r="12" spans="1:35" x14ac:dyDescent="0.25">
      <c r="A12" s="26"/>
      <c r="C12" s="14" t="s">
        <v>882</v>
      </c>
      <c r="D12" s="16">
        <f ca="1">IF(D$5&gt;TODAY()-1,"",COUNTIFS(INDEX('On Direct Attendance'!$S$2:$AU$1468,,MATCH(Summary!D$5,'On Direct Attendance'!$S$2:$AU$2,0)),Summary!$C12))</f>
        <v>38</v>
      </c>
      <c r="E12" s="16">
        <f ca="1">IF(E$5&gt;TODAY()-1,"",COUNTIFS(INDEX('On Direct Attendance'!$S$2:$AU$1468,,MATCH(Summary!E$5,'On Direct Attendance'!$S$2:$AU$2,0)),Summary!$C12))</f>
        <v>50</v>
      </c>
      <c r="F12" s="16">
        <f ca="1">IF(F$5&gt;TODAY()-1,"",COUNTIFS(INDEX('On Direct Attendance'!$S$2:$AU$1468,,MATCH(Summary!F$5,'On Direct Attendance'!$S$2:$AU$2,0)),Summary!$C12))</f>
        <v>0</v>
      </c>
      <c r="G12" s="16">
        <f ca="1">IF(G$5&gt;TODAY()-1,"",COUNTIFS(INDEX('On Direct Attendance'!$S$2:$AU$1468,,MATCH(Summary!G$5,'On Direct Attendance'!$S$2:$AU$2,0)),Summary!$C12))</f>
        <v>0</v>
      </c>
      <c r="H12" s="16">
        <f ca="1">IF(H$5&gt;TODAY()-1,"",COUNTIFS(INDEX('On Direct Attendance'!$S$2:$AU$1468,,MATCH(Summary!H$5,'On Direct Attendance'!$S$2:$AU$2,0)),Summary!$C12))</f>
        <v>53</v>
      </c>
      <c r="I12" s="16">
        <f ca="1">IF(I$5&gt;TODAY()-1,"",COUNTIFS(INDEX('On Direct Attendance'!$S$2:$AU$1468,,MATCH(Summary!I$5,'On Direct Attendance'!$S$2:$AU$2,0)),Summary!$C12))</f>
        <v>12</v>
      </c>
      <c r="J12" s="16">
        <f ca="1">IF(J$5&gt;TODAY()-1,"",COUNTIFS(INDEX('On Direct Attendance'!$S$2:$AU$1468,,MATCH(Summary!J$5,'On Direct Attendance'!$S$2:$AU$2,0)),Summary!$C12))</f>
        <v>22</v>
      </c>
      <c r="K12" s="16">
        <f ca="1">IF(K$5&gt;TODAY()-1,"",COUNTIFS(INDEX('On Direct Attendance'!$S$2:$AU$1468,,MATCH(Summary!K$5,'On Direct Attendance'!$S$2:$AU$2,0)),Summary!$C12))</f>
        <v>15</v>
      </c>
      <c r="L12" s="16">
        <f ca="1">IF(L$5&gt;TODAY()-1,"",COUNTIFS(INDEX('On Direct Attendance'!$S$2:$AU$1468,,MATCH(Summary!L$5,'On Direct Attendance'!$S$2:$AU$2,0)),Summary!$C12))</f>
        <v>37</v>
      </c>
      <c r="M12" s="16">
        <f ca="1">IF(M$5&gt;TODAY()-1,"",COUNTIFS(INDEX('On Direct Attendance'!$S$2:$AU$1468,,MATCH(Summary!M$5,'On Direct Attendance'!$S$2:$AU$2,0)),Summary!$C12))</f>
        <v>0</v>
      </c>
      <c r="N12" s="16">
        <f ca="1">IF(N$5&gt;TODAY()-1,"",COUNTIFS(INDEX('On Direct Attendance'!$S$2:$AU$1468,,MATCH(Summary!N$5,'On Direct Attendance'!$S$2:$AU$2,0)),Summary!$C12))</f>
        <v>0</v>
      </c>
      <c r="O12" s="16">
        <f ca="1">IF(O$5&gt;TODAY()-1,"",COUNTIFS(INDEX('On Direct Attendance'!$S$2:$AU$1468,,MATCH(Summary!O$5,'On Direct Attendance'!$S$2:$AU$2,0)),Summary!$C12))</f>
        <v>48</v>
      </c>
      <c r="P12" s="16">
        <f ca="1">IF(P$5&gt;TODAY()-1,"",COUNTIFS(INDEX('On Direct Attendance'!$S$2:$AU$1468,,MATCH(Summary!P$5,'On Direct Attendance'!$S$2:$AU$2,0)),Summary!$C12))</f>
        <v>11</v>
      </c>
      <c r="Q12" s="16">
        <f ca="1">IF(Q$5&gt;TODAY()-1,"",COUNTIFS(INDEX('On Direct Attendance'!$S$2:$AU$1468,,MATCH(Summary!Q$5,'On Direct Attendance'!$S$2:$AU$2,0)),Summary!$C12))</f>
        <v>19</v>
      </c>
      <c r="R12" s="16">
        <f ca="1">IF(R$5&gt;TODAY()-1,"",COUNTIFS(INDEX('On Direct Attendance'!$S$2:$AU$1468,,MATCH(Summary!R$5,'On Direct Attendance'!$S$2:$AU$2,0)),Summary!$C12))</f>
        <v>9</v>
      </c>
      <c r="S12" s="16">
        <f ca="1">IF(S$5&gt;TODAY()-1,"",COUNTIFS(INDEX('On Direct Attendance'!$S$2:$AU$1468,,MATCH(Summary!S$5,'On Direct Attendance'!$S$2:$AU$2,0)),Summary!$C12))</f>
        <v>24</v>
      </c>
      <c r="T12" s="16">
        <f ca="1">IF(T$5&gt;TODAY()-1,"",COUNTIFS(INDEX('On Direct Attendance'!$S$2:$AU$1468,,MATCH(Summary!T$5,'On Direct Attendance'!$S$2:$AU$2,0)),Summary!$C12))</f>
        <v>0</v>
      </c>
      <c r="U12" s="16">
        <f ca="1">IF(U$5&gt;TODAY()-1,"",COUNTIFS(INDEX('On Direct Attendance'!$S$2:$AU$1468,,MATCH(Summary!U$5,'On Direct Attendance'!$S$2:$AU$2,0)),Summary!$C12))</f>
        <v>0</v>
      </c>
      <c r="V12" s="16">
        <f ca="1">IF(V$5&gt;TODAY()-1,"",COUNTIFS(INDEX('On Direct Attendance'!$S$2:$AU$1468,,MATCH(Summary!V$5,'On Direct Attendance'!$S$2:$AU$2,0)),Summary!$C12))</f>
        <v>18</v>
      </c>
      <c r="W12" s="16" t="str">
        <f ca="1">IF(W$5&gt;TODAY()-1,"",COUNTIFS(INDEX('On Direct Attendance'!$S$2:$AU$1468,,MATCH(Summary!W$5,'On Direct Attendance'!$S$2:$AU$2,0)),Summary!$C12))</f>
        <v/>
      </c>
      <c r="X12" s="16" t="str">
        <f ca="1">IF(X$5&gt;TODAY()-1,"",COUNTIFS(INDEX('On Direct Attendance'!$S$2:$AU$1468,,MATCH(Summary!X$5,'On Direct Attendance'!$S$2:$AU$2,0)),Summary!$C12))</f>
        <v/>
      </c>
      <c r="Y12" s="16" t="str">
        <f ca="1">IF(Y$5&gt;TODAY()-1,"",COUNTIFS(INDEX('On Direct Attendance'!$S$2:$AU$1468,,MATCH(Summary!Y$5,'On Direct Attendance'!$S$2:$AU$2,0)),Summary!$C12))</f>
        <v/>
      </c>
      <c r="Z12" s="16" t="str">
        <f ca="1">IF(Z$5&gt;TODAY()-1,"",COUNTIFS(INDEX('On Direct Attendance'!$S$2:$AU$1468,,MATCH(Summary!Z$5,'On Direct Attendance'!$S$2:$AU$2,0)),Summary!$C12))</f>
        <v/>
      </c>
      <c r="AA12" s="16" t="str">
        <f ca="1">IF(AA$5&gt;TODAY()-1,"",COUNTIFS(INDEX('On Direct Attendance'!$S$2:$AU$1468,,MATCH(Summary!AA$5,'On Direct Attendance'!$S$2:$AU$2,0)),Summary!$C12))</f>
        <v/>
      </c>
      <c r="AB12" s="16" t="str">
        <f ca="1">IF(AB$5&gt;TODAY()-1,"",COUNTIFS(INDEX('On Direct Attendance'!$S$2:$AU$1468,,MATCH(Summary!AB$5,'On Direct Attendance'!$S$2:$AU$2,0)),Summary!$C12))</f>
        <v/>
      </c>
      <c r="AC12" s="16" t="str">
        <f ca="1">IF(AC$5&gt;TODAY()-1,"",COUNTIFS(INDEX('On Direct Attendance'!$S$2:$AU$1468,,MATCH(Summary!AC$5,'On Direct Attendance'!$S$2:$AU$2,0)),Summary!$C12))</f>
        <v/>
      </c>
      <c r="AD12" s="16" t="str">
        <f ca="1">IF(AD$5&gt;TODAY()-1,"",COUNTIFS(INDEX('On Direct Attendance'!$S$2:$AU$1468,,MATCH(Summary!AD$5,'On Direct Attendance'!$S$2:$AU$2,0)),Summary!$C12))</f>
        <v/>
      </c>
      <c r="AE12" s="16" t="str">
        <f ca="1">IF(AE$5&gt;TODAY()-1,"",COUNTIFS(INDEX('On Direct Attendance'!$S$2:$AU$1468,,MATCH(Summary!AE$5,'On Direct Attendance'!$S$2:$AU$2,0)),Summary!$C12))</f>
        <v/>
      </c>
      <c r="AF12" s="16" t="str">
        <f ca="1">IF(AF$5&gt;TODAY()-1,"",COUNTIFS(INDEX('On Direct Attendance'!$S$2:$AU$1468,,MATCH(Summary!AF$5,'On Direct Attendance'!$S$2:$AU$2,0)),Summary!$C12))</f>
        <v/>
      </c>
    </row>
    <row r="13" spans="1:35" x14ac:dyDescent="0.25">
      <c r="A13" s="26"/>
      <c r="C13" s="14" t="s">
        <v>884</v>
      </c>
      <c r="D13" s="16">
        <f ca="1">IF(D$5&gt;TODAY()-1,"",COUNTIFS(INDEX('On Direct Attendance'!$S$2:$AU$1468,,MATCH(Summary!D$5,'On Direct Attendance'!$S$2:$AU$2,0)),Summary!$C13))</f>
        <v>6</v>
      </c>
      <c r="E13" s="16">
        <f ca="1">IF(E$5&gt;TODAY()-1,"",COUNTIFS(INDEX('On Direct Attendance'!$S$2:$AU$1468,,MATCH(Summary!E$5,'On Direct Attendance'!$S$2:$AU$2,0)),Summary!$C13))</f>
        <v>6</v>
      </c>
      <c r="F13" s="16">
        <f ca="1">IF(F$5&gt;TODAY()-1,"",COUNTIFS(INDEX('On Direct Attendance'!$S$2:$AU$1468,,MATCH(Summary!F$5,'On Direct Attendance'!$S$2:$AU$2,0)),Summary!$C13))</f>
        <v>0</v>
      </c>
      <c r="G13" s="16">
        <f ca="1">IF(G$5&gt;TODAY()-1,"",COUNTIFS(INDEX('On Direct Attendance'!$S$2:$AU$1468,,MATCH(Summary!G$5,'On Direct Attendance'!$S$2:$AU$2,0)),Summary!$C13))</f>
        <v>0</v>
      </c>
      <c r="H13" s="16">
        <f ca="1">IF(H$5&gt;TODAY()-1,"",COUNTIFS(INDEX('On Direct Attendance'!$S$2:$AU$1468,,MATCH(Summary!H$5,'On Direct Attendance'!$S$2:$AU$2,0)),Summary!$C13))</f>
        <v>6</v>
      </c>
      <c r="I13" s="16">
        <f ca="1">IF(I$5&gt;TODAY()-1,"",COUNTIFS(INDEX('On Direct Attendance'!$S$2:$AU$1468,,MATCH(Summary!I$5,'On Direct Attendance'!$S$2:$AU$2,0)),Summary!$C13))</f>
        <v>6</v>
      </c>
      <c r="J13" s="16">
        <f ca="1">IF(J$5&gt;TODAY()-1,"",COUNTIFS(INDEX('On Direct Attendance'!$S$2:$AU$1468,,MATCH(Summary!J$5,'On Direct Attendance'!$S$2:$AU$2,0)),Summary!$C13))</f>
        <v>6</v>
      </c>
      <c r="K13" s="16">
        <f ca="1">IF(K$5&gt;TODAY()-1,"",COUNTIFS(INDEX('On Direct Attendance'!$S$2:$AU$1468,,MATCH(Summary!K$5,'On Direct Attendance'!$S$2:$AU$2,0)),Summary!$C13))</f>
        <v>5</v>
      </c>
      <c r="L13" s="16">
        <f ca="1">IF(L$5&gt;TODAY()-1,"",COUNTIFS(INDEX('On Direct Attendance'!$S$2:$AU$1468,,MATCH(Summary!L$5,'On Direct Attendance'!$S$2:$AU$2,0)),Summary!$C13))</f>
        <v>5</v>
      </c>
      <c r="M13" s="16">
        <f ca="1">IF(M$5&gt;TODAY()-1,"",COUNTIFS(INDEX('On Direct Attendance'!$S$2:$AU$1468,,MATCH(Summary!M$5,'On Direct Attendance'!$S$2:$AU$2,0)),Summary!$C13))</f>
        <v>0</v>
      </c>
      <c r="N13" s="16">
        <f ca="1">IF(N$5&gt;TODAY()-1,"",COUNTIFS(INDEX('On Direct Attendance'!$S$2:$AU$1468,,MATCH(Summary!N$5,'On Direct Attendance'!$S$2:$AU$2,0)),Summary!$C13))</f>
        <v>0</v>
      </c>
      <c r="O13" s="16">
        <f ca="1">IF(O$5&gt;TODAY()-1,"",COUNTIFS(INDEX('On Direct Attendance'!$S$2:$AU$1468,,MATCH(Summary!O$5,'On Direct Attendance'!$S$2:$AU$2,0)),Summary!$C13))</f>
        <v>5</v>
      </c>
      <c r="P13" s="16">
        <f ca="1">IF(P$5&gt;TODAY()-1,"",COUNTIFS(INDEX('On Direct Attendance'!$S$2:$AU$1468,,MATCH(Summary!P$5,'On Direct Attendance'!$S$2:$AU$2,0)),Summary!$C13))</f>
        <v>4</v>
      </c>
      <c r="Q13" s="16">
        <f ca="1">IF(Q$5&gt;TODAY()-1,"",COUNTIFS(INDEX('On Direct Attendance'!$S$2:$AU$1468,,MATCH(Summary!Q$5,'On Direct Attendance'!$S$2:$AU$2,0)),Summary!$C13))</f>
        <v>4</v>
      </c>
      <c r="R13" s="16">
        <f ca="1">IF(R$5&gt;TODAY()-1,"",COUNTIFS(INDEX('On Direct Attendance'!$S$2:$AU$1468,,MATCH(Summary!R$5,'On Direct Attendance'!$S$2:$AU$2,0)),Summary!$C13))</f>
        <v>4</v>
      </c>
      <c r="S13" s="16">
        <f ca="1">IF(S$5&gt;TODAY()-1,"",COUNTIFS(INDEX('On Direct Attendance'!$S$2:$AU$1468,,MATCH(Summary!S$5,'On Direct Attendance'!$S$2:$AU$2,0)),Summary!$C13))</f>
        <v>4</v>
      </c>
      <c r="T13" s="16">
        <f ca="1">IF(T$5&gt;TODAY()-1,"",COUNTIFS(INDEX('On Direct Attendance'!$S$2:$AU$1468,,MATCH(Summary!T$5,'On Direct Attendance'!$S$2:$AU$2,0)),Summary!$C13))</f>
        <v>0</v>
      </c>
      <c r="U13" s="16">
        <f ca="1">IF(U$5&gt;TODAY()-1,"",COUNTIFS(INDEX('On Direct Attendance'!$S$2:$AU$1468,,MATCH(Summary!U$5,'On Direct Attendance'!$S$2:$AU$2,0)),Summary!$C13))</f>
        <v>0</v>
      </c>
      <c r="V13" s="16">
        <f ca="1">IF(V$5&gt;TODAY()-1,"",COUNTIFS(INDEX('On Direct Attendance'!$S$2:$AU$1468,,MATCH(Summary!V$5,'On Direct Attendance'!$S$2:$AU$2,0)),Summary!$C13))</f>
        <v>4</v>
      </c>
      <c r="W13" s="16" t="str">
        <f ca="1">IF(W$5&gt;TODAY()-1,"",COUNTIFS(INDEX('On Direct Attendance'!$S$2:$AU$1468,,MATCH(Summary!W$5,'On Direct Attendance'!$S$2:$AU$2,0)),Summary!$C13))</f>
        <v/>
      </c>
      <c r="X13" s="16" t="str">
        <f ca="1">IF(X$5&gt;TODAY()-1,"",COUNTIFS(INDEX('On Direct Attendance'!$S$2:$AU$1468,,MATCH(Summary!X$5,'On Direct Attendance'!$S$2:$AU$2,0)),Summary!$C13))</f>
        <v/>
      </c>
      <c r="Y13" s="16" t="str">
        <f ca="1">IF(Y$5&gt;TODAY()-1,"",COUNTIFS(INDEX('On Direct Attendance'!$S$2:$AU$1468,,MATCH(Summary!Y$5,'On Direct Attendance'!$S$2:$AU$2,0)),Summary!$C13))</f>
        <v/>
      </c>
      <c r="Z13" s="16" t="str">
        <f ca="1">IF(Z$5&gt;TODAY()-1,"",COUNTIFS(INDEX('On Direct Attendance'!$S$2:$AU$1468,,MATCH(Summary!Z$5,'On Direct Attendance'!$S$2:$AU$2,0)),Summary!$C13))</f>
        <v/>
      </c>
      <c r="AA13" s="16" t="str">
        <f ca="1">IF(AA$5&gt;TODAY()-1,"",COUNTIFS(INDEX('On Direct Attendance'!$S$2:$AU$1468,,MATCH(Summary!AA$5,'On Direct Attendance'!$S$2:$AU$2,0)),Summary!$C13))</f>
        <v/>
      </c>
      <c r="AB13" s="16" t="str">
        <f ca="1">IF(AB$5&gt;TODAY()-1,"",COUNTIFS(INDEX('On Direct Attendance'!$S$2:$AU$1468,,MATCH(Summary!AB$5,'On Direct Attendance'!$S$2:$AU$2,0)),Summary!$C13))</f>
        <v/>
      </c>
      <c r="AC13" s="16" t="str">
        <f ca="1">IF(AC$5&gt;TODAY()-1,"",COUNTIFS(INDEX('On Direct Attendance'!$S$2:$AU$1468,,MATCH(Summary!AC$5,'On Direct Attendance'!$S$2:$AU$2,0)),Summary!$C13))</f>
        <v/>
      </c>
      <c r="AD13" s="16" t="str">
        <f ca="1">IF(AD$5&gt;TODAY()-1,"",COUNTIFS(INDEX('On Direct Attendance'!$S$2:$AU$1468,,MATCH(Summary!AD$5,'On Direct Attendance'!$S$2:$AU$2,0)),Summary!$C13))</f>
        <v/>
      </c>
      <c r="AE13" s="16" t="str">
        <f ca="1">IF(AE$5&gt;TODAY()-1,"",COUNTIFS(INDEX('On Direct Attendance'!$S$2:$AU$1468,,MATCH(Summary!AE$5,'On Direct Attendance'!$S$2:$AU$2,0)),Summary!$C13))</f>
        <v/>
      </c>
      <c r="AF13" s="16" t="str">
        <f ca="1">IF(AF$5&gt;TODAY()-1,"",COUNTIFS(INDEX('On Direct Attendance'!$S$2:$AU$1468,,MATCH(Summary!AF$5,'On Direct Attendance'!$S$2:$AU$2,0)),Summary!$C13))</f>
        <v/>
      </c>
    </row>
    <row r="14" spans="1:35" x14ac:dyDescent="0.25">
      <c r="A14" s="26"/>
      <c r="C14" s="14" t="s">
        <v>895</v>
      </c>
      <c r="D14" s="16">
        <f ca="1">IF(D$5&gt;TODAY()-1,"",COUNTIFS(INDEX('On Direct Attendance'!$S$2:$AU$1468,,MATCH(Summary!D$5,'On Direct Attendance'!$S$2:$AU$2,0)),Summary!$C14))</f>
        <v>0</v>
      </c>
      <c r="E14" s="16">
        <f ca="1">IF(E$5&gt;TODAY()-1,"",COUNTIFS(INDEX('On Direct Attendance'!$S$2:$AU$1468,,MATCH(Summary!E$5,'On Direct Attendance'!$S$2:$AU$2,0)),Summary!$C14))</f>
        <v>0</v>
      </c>
      <c r="F14" s="16">
        <f ca="1">IF(F$5&gt;TODAY()-1,"",COUNTIFS(INDEX('On Direct Attendance'!$S$2:$AU$1468,,MATCH(Summary!F$5,'On Direct Attendance'!$S$2:$AU$2,0)),Summary!$C14))</f>
        <v>0</v>
      </c>
      <c r="G14" s="16">
        <f ca="1">IF(G$5&gt;TODAY()-1,"",COUNTIFS(INDEX('On Direct Attendance'!$S$2:$AU$1468,,MATCH(Summary!G$5,'On Direct Attendance'!$S$2:$AU$2,0)),Summary!$C14))</f>
        <v>0</v>
      </c>
      <c r="H14" s="16">
        <f ca="1">IF(H$5&gt;TODAY()-1,"",COUNTIFS(INDEX('On Direct Attendance'!$S$2:$AU$1468,,MATCH(Summary!H$5,'On Direct Attendance'!$S$2:$AU$2,0)),Summary!$C14))</f>
        <v>0</v>
      </c>
      <c r="I14" s="16">
        <f ca="1">IF(I$5&gt;TODAY()-1,"",COUNTIFS(INDEX('On Direct Attendance'!$S$2:$AU$1468,,MATCH(Summary!I$5,'On Direct Attendance'!$S$2:$AU$2,0)),Summary!$C14))</f>
        <v>1</v>
      </c>
      <c r="J14" s="16">
        <f ca="1">IF(J$5&gt;TODAY()-1,"",COUNTIFS(INDEX('On Direct Attendance'!$S$2:$AU$1468,,MATCH(Summary!J$5,'On Direct Attendance'!$S$2:$AU$2,0)),Summary!$C14))</f>
        <v>1</v>
      </c>
      <c r="K14" s="16">
        <f ca="1">IF(K$5&gt;TODAY()-1,"",COUNTIFS(INDEX('On Direct Attendance'!$S$2:$AU$1468,,MATCH(Summary!K$5,'On Direct Attendance'!$S$2:$AU$2,0)),Summary!$C14))</f>
        <v>1</v>
      </c>
      <c r="L14" s="16">
        <f ca="1">IF(L$5&gt;TODAY()-1,"",COUNTIFS(INDEX('On Direct Attendance'!$S$2:$AU$1468,,MATCH(Summary!L$5,'On Direct Attendance'!$S$2:$AU$2,0)),Summary!$C14))</f>
        <v>1</v>
      </c>
      <c r="M14" s="16">
        <f ca="1">IF(M$5&gt;TODAY()-1,"",COUNTIFS(INDEX('On Direct Attendance'!$S$2:$AU$1468,,MATCH(Summary!M$5,'On Direct Attendance'!$S$2:$AU$2,0)),Summary!$C14))</f>
        <v>0</v>
      </c>
      <c r="N14" s="16">
        <f ca="1">IF(N$5&gt;TODAY()-1,"",COUNTIFS(INDEX('On Direct Attendance'!$S$2:$AU$1468,,MATCH(Summary!N$5,'On Direct Attendance'!$S$2:$AU$2,0)),Summary!$C14))</f>
        <v>0</v>
      </c>
      <c r="O14" s="16">
        <f ca="1">IF(O$5&gt;TODAY()-1,"",COUNTIFS(INDEX('On Direct Attendance'!$S$2:$AU$1468,,MATCH(Summary!O$5,'On Direct Attendance'!$S$2:$AU$2,0)),Summary!$C14))</f>
        <v>0</v>
      </c>
      <c r="P14" s="16">
        <f ca="1">IF(P$5&gt;TODAY()-1,"",COUNTIFS(INDEX('On Direct Attendance'!$S$2:$AU$1468,,MATCH(Summary!P$5,'On Direct Attendance'!$S$2:$AU$2,0)),Summary!$C14))</f>
        <v>0</v>
      </c>
      <c r="Q14" s="16">
        <f ca="1">IF(Q$5&gt;TODAY()-1,"",COUNTIFS(INDEX('On Direct Attendance'!$S$2:$AU$1468,,MATCH(Summary!Q$5,'On Direct Attendance'!$S$2:$AU$2,0)),Summary!$C14))</f>
        <v>0</v>
      </c>
      <c r="R14" s="16">
        <f ca="1">IF(R$5&gt;TODAY()-1,"",COUNTIFS(INDEX('On Direct Attendance'!$S$2:$AU$1468,,MATCH(Summary!R$5,'On Direct Attendance'!$S$2:$AU$2,0)),Summary!$C14))</f>
        <v>0</v>
      </c>
      <c r="S14" s="16">
        <f ca="1">IF(S$5&gt;TODAY()-1,"",COUNTIFS(INDEX('On Direct Attendance'!$S$2:$AU$1468,,MATCH(Summary!S$5,'On Direct Attendance'!$S$2:$AU$2,0)),Summary!$C14))</f>
        <v>0</v>
      </c>
      <c r="T14" s="16">
        <f ca="1">IF(T$5&gt;TODAY()-1,"",COUNTIFS(INDEX('On Direct Attendance'!$S$2:$AU$1468,,MATCH(Summary!T$5,'On Direct Attendance'!$S$2:$AU$2,0)),Summary!$C14))</f>
        <v>0</v>
      </c>
      <c r="U14" s="16">
        <f ca="1">IF(U$5&gt;TODAY()-1,"",COUNTIFS(INDEX('On Direct Attendance'!$S$2:$AU$1468,,MATCH(Summary!U$5,'On Direct Attendance'!$S$2:$AU$2,0)),Summary!$C14))</f>
        <v>0</v>
      </c>
      <c r="V14" s="16">
        <f ca="1">IF(V$5&gt;TODAY()-1,"",COUNTIFS(INDEX('On Direct Attendance'!$S$2:$AU$1468,,MATCH(Summary!V$5,'On Direct Attendance'!$S$2:$AU$2,0)),Summary!$C14))</f>
        <v>0</v>
      </c>
      <c r="W14" s="16" t="str">
        <f ca="1">IF(W$5&gt;TODAY()-1,"",COUNTIFS(INDEX('On Direct Attendance'!$S$2:$AU$1468,,MATCH(Summary!W$5,'On Direct Attendance'!$S$2:$AU$2,0)),Summary!$C14))</f>
        <v/>
      </c>
      <c r="X14" s="16" t="str">
        <f ca="1">IF(X$5&gt;TODAY()-1,"",COUNTIFS(INDEX('On Direct Attendance'!$S$2:$AU$1468,,MATCH(Summary!X$5,'On Direct Attendance'!$S$2:$AU$2,0)),Summary!$C14))</f>
        <v/>
      </c>
      <c r="Y14" s="16" t="str">
        <f ca="1">IF(Y$5&gt;TODAY()-1,"",COUNTIFS(INDEX('On Direct Attendance'!$S$2:$AU$1468,,MATCH(Summary!Y$5,'On Direct Attendance'!$S$2:$AU$2,0)),Summary!$C14))</f>
        <v/>
      </c>
      <c r="Z14" s="16" t="str">
        <f ca="1">IF(Z$5&gt;TODAY()-1,"",COUNTIFS(INDEX('On Direct Attendance'!$S$2:$AU$1468,,MATCH(Summary!Z$5,'On Direct Attendance'!$S$2:$AU$2,0)),Summary!$C14))</f>
        <v/>
      </c>
      <c r="AA14" s="16" t="str">
        <f ca="1">IF(AA$5&gt;TODAY()-1,"",COUNTIFS(INDEX('On Direct Attendance'!$S$2:$AU$1468,,MATCH(Summary!AA$5,'On Direct Attendance'!$S$2:$AU$2,0)),Summary!$C14))</f>
        <v/>
      </c>
      <c r="AB14" s="16" t="str">
        <f ca="1">IF(AB$5&gt;TODAY()-1,"",COUNTIFS(INDEX('On Direct Attendance'!$S$2:$AU$1468,,MATCH(Summary!AB$5,'On Direct Attendance'!$S$2:$AU$2,0)),Summary!$C14))</f>
        <v/>
      </c>
      <c r="AC14" s="16" t="str">
        <f ca="1">IF(AC$5&gt;TODAY()-1,"",COUNTIFS(INDEX('On Direct Attendance'!$S$2:$AU$1468,,MATCH(Summary!AC$5,'On Direct Attendance'!$S$2:$AU$2,0)),Summary!$C14))</f>
        <v/>
      </c>
      <c r="AD14" s="16" t="str">
        <f ca="1">IF(AD$5&gt;TODAY()-1,"",COUNTIFS(INDEX('On Direct Attendance'!$S$2:$AU$1468,,MATCH(Summary!AD$5,'On Direct Attendance'!$S$2:$AU$2,0)),Summary!$C14))</f>
        <v/>
      </c>
      <c r="AE14" s="16" t="str">
        <f ca="1">IF(AE$5&gt;TODAY()-1,"",COUNTIFS(INDEX('On Direct Attendance'!$S$2:$AU$1468,,MATCH(Summary!AE$5,'On Direct Attendance'!$S$2:$AU$2,0)),Summary!$C14))</f>
        <v/>
      </c>
      <c r="AF14" s="16" t="str">
        <f ca="1">IF(AF$5&gt;TODAY()-1,"",COUNTIFS(INDEX('On Direct Attendance'!$S$2:$AU$1468,,MATCH(Summary!AF$5,'On Direct Attendance'!$S$2:$AU$2,0)),Summary!$C14))</f>
        <v/>
      </c>
    </row>
    <row r="15" spans="1:35" x14ac:dyDescent="0.25">
      <c r="A15" s="26"/>
      <c r="C15" s="14" t="s">
        <v>889</v>
      </c>
      <c r="D15" s="16">
        <f ca="1">IF(D$5&gt;TODAY()-1,"",COUNTIFS(INDEX('On Direct Attendance'!$S$2:$AU$1468,,MATCH(Summary!D$5,'On Direct Attendance'!$S$2:$AU$2,0)),Summary!$C15))</f>
        <v>0</v>
      </c>
      <c r="E15" s="16">
        <f ca="1">IF(E$5&gt;TODAY()-1,"",COUNTIFS(INDEX('On Direct Attendance'!$S$2:$AU$1468,,MATCH(Summary!E$5,'On Direct Attendance'!$S$2:$AU$2,0)),Summary!$C15))</f>
        <v>0</v>
      </c>
      <c r="F15" s="16">
        <f ca="1">IF(F$5&gt;TODAY()-1,"",COUNTIFS(INDEX('On Direct Attendance'!$S$2:$AU$1468,,MATCH(Summary!F$5,'On Direct Attendance'!$S$2:$AU$2,0)),Summary!$C15))</f>
        <v>0</v>
      </c>
      <c r="G15" s="16">
        <f ca="1">IF(G$5&gt;TODAY()-1,"",COUNTIFS(INDEX('On Direct Attendance'!$S$2:$AU$1468,,MATCH(Summary!G$5,'On Direct Attendance'!$S$2:$AU$2,0)),Summary!$C15))</f>
        <v>0</v>
      </c>
      <c r="H15" s="16">
        <f ca="1">IF(H$5&gt;TODAY()-1,"",COUNTIFS(INDEX('On Direct Attendance'!$S$2:$AU$1468,,MATCH(Summary!H$5,'On Direct Attendance'!$S$2:$AU$2,0)),Summary!$C15))</f>
        <v>0</v>
      </c>
      <c r="I15" s="16">
        <f ca="1">IF(I$5&gt;TODAY()-1,"",COUNTIFS(INDEX('On Direct Attendance'!$S$2:$AU$1468,,MATCH(Summary!I$5,'On Direct Attendance'!$S$2:$AU$2,0)),Summary!$C15))</f>
        <v>0</v>
      </c>
      <c r="J15" s="16">
        <f ca="1">IF(J$5&gt;TODAY()-1,"",COUNTIFS(INDEX('On Direct Attendance'!$S$2:$AU$1468,,MATCH(Summary!J$5,'On Direct Attendance'!$S$2:$AU$2,0)),Summary!$C15))</f>
        <v>0</v>
      </c>
      <c r="K15" s="16">
        <f ca="1">IF(K$5&gt;TODAY()-1,"",COUNTIFS(INDEX('On Direct Attendance'!$S$2:$AU$1468,,MATCH(Summary!K$5,'On Direct Attendance'!$S$2:$AU$2,0)),Summary!$C15))</f>
        <v>0</v>
      </c>
      <c r="L15" s="16">
        <f ca="1">IF(L$5&gt;TODAY()-1,"",COUNTIFS(INDEX('On Direct Attendance'!$S$2:$AU$1468,,MATCH(Summary!L$5,'On Direct Attendance'!$S$2:$AU$2,0)),Summary!$C15))</f>
        <v>0</v>
      </c>
      <c r="M15" s="16">
        <f ca="1">IF(M$5&gt;TODAY()-1,"",COUNTIFS(INDEX('On Direct Attendance'!$S$2:$AU$1468,,MATCH(Summary!M$5,'On Direct Attendance'!$S$2:$AU$2,0)),Summary!$C15))</f>
        <v>0</v>
      </c>
      <c r="N15" s="16">
        <f ca="1">IF(N$5&gt;TODAY()-1,"",COUNTIFS(INDEX('On Direct Attendance'!$S$2:$AU$1468,,MATCH(Summary!N$5,'On Direct Attendance'!$S$2:$AU$2,0)),Summary!$C15))</f>
        <v>0</v>
      </c>
      <c r="O15" s="16">
        <f ca="1">IF(O$5&gt;TODAY()-1,"",COUNTIFS(INDEX('On Direct Attendance'!$S$2:$AU$1468,,MATCH(Summary!O$5,'On Direct Attendance'!$S$2:$AU$2,0)),Summary!$C15))</f>
        <v>0</v>
      </c>
      <c r="P15" s="16">
        <f ca="1">IF(P$5&gt;TODAY()-1,"",COUNTIFS(INDEX('On Direct Attendance'!$S$2:$AU$1468,,MATCH(Summary!P$5,'On Direct Attendance'!$S$2:$AU$2,0)),Summary!$C15))</f>
        <v>0</v>
      </c>
      <c r="Q15" s="16">
        <f ca="1">IF(Q$5&gt;TODAY()-1,"",COUNTIFS(INDEX('On Direct Attendance'!$S$2:$AU$1468,,MATCH(Summary!Q$5,'On Direct Attendance'!$S$2:$AU$2,0)),Summary!$C15))</f>
        <v>0</v>
      </c>
      <c r="R15" s="16">
        <f ca="1">IF(R$5&gt;TODAY()-1,"",COUNTIFS(INDEX('On Direct Attendance'!$S$2:$AU$1468,,MATCH(Summary!R$5,'On Direct Attendance'!$S$2:$AU$2,0)),Summary!$C15))</f>
        <v>0</v>
      </c>
      <c r="S15" s="16">
        <f ca="1">IF(S$5&gt;TODAY()-1,"",COUNTIFS(INDEX('On Direct Attendance'!$S$2:$AU$1468,,MATCH(Summary!S$5,'On Direct Attendance'!$S$2:$AU$2,0)),Summary!$C15))</f>
        <v>0</v>
      </c>
      <c r="T15" s="16">
        <f ca="1">IF(T$5&gt;TODAY()-1,"",COUNTIFS(INDEX('On Direct Attendance'!$S$2:$AU$1468,,MATCH(Summary!T$5,'On Direct Attendance'!$S$2:$AU$2,0)),Summary!$C15))</f>
        <v>0</v>
      </c>
      <c r="U15" s="16">
        <f ca="1">IF(U$5&gt;TODAY()-1,"",COUNTIFS(INDEX('On Direct Attendance'!$S$2:$AU$1468,,MATCH(Summary!U$5,'On Direct Attendance'!$S$2:$AU$2,0)),Summary!$C15))</f>
        <v>0</v>
      </c>
      <c r="V15" s="16">
        <f ca="1">IF(V$5&gt;TODAY()-1,"",COUNTIFS(INDEX('On Direct Attendance'!$S$2:$AU$1468,,MATCH(Summary!V$5,'On Direct Attendance'!$S$2:$AU$2,0)),Summary!$C15))</f>
        <v>0</v>
      </c>
      <c r="W15" s="16" t="str">
        <f ca="1">IF(W$5&gt;TODAY()-1,"",COUNTIFS(INDEX('On Direct Attendance'!$S$2:$AU$1468,,MATCH(Summary!W$5,'On Direct Attendance'!$S$2:$AU$2,0)),Summary!$C15))</f>
        <v/>
      </c>
      <c r="X15" s="16" t="str">
        <f ca="1">IF(X$5&gt;TODAY()-1,"",COUNTIFS(INDEX('On Direct Attendance'!$S$2:$AU$1468,,MATCH(Summary!X$5,'On Direct Attendance'!$S$2:$AU$2,0)),Summary!$C15))</f>
        <v/>
      </c>
      <c r="Y15" s="16" t="str">
        <f ca="1">IF(Y$5&gt;TODAY()-1,"",COUNTIFS(INDEX('On Direct Attendance'!$S$2:$AU$1468,,MATCH(Summary!Y$5,'On Direct Attendance'!$S$2:$AU$2,0)),Summary!$C15))</f>
        <v/>
      </c>
      <c r="Z15" s="16" t="str">
        <f ca="1">IF(Z$5&gt;TODAY()-1,"",COUNTIFS(INDEX('On Direct Attendance'!$S$2:$AU$1468,,MATCH(Summary!Z$5,'On Direct Attendance'!$S$2:$AU$2,0)),Summary!$C15))</f>
        <v/>
      </c>
      <c r="AA15" s="16" t="str">
        <f ca="1">IF(AA$5&gt;TODAY()-1,"",COUNTIFS(INDEX('On Direct Attendance'!$S$2:$AU$1468,,MATCH(Summary!AA$5,'On Direct Attendance'!$S$2:$AU$2,0)),Summary!$C15))</f>
        <v/>
      </c>
      <c r="AB15" s="16" t="str">
        <f ca="1">IF(AB$5&gt;TODAY()-1,"",COUNTIFS(INDEX('On Direct Attendance'!$S$2:$AU$1468,,MATCH(Summary!AB$5,'On Direct Attendance'!$S$2:$AU$2,0)),Summary!$C15))</f>
        <v/>
      </c>
      <c r="AC15" s="16" t="str">
        <f ca="1">IF(AC$5&gt;TODAY()-1,"",COUNTIFS(INDEX('On Direct Attendance'!$S$2:$AU$1468,,MATCH(Summary!AC$5,'On Direct Attendance'!$S$2:$AU$2,0)),Summary!$C15))</f>
        <v/>
      </c>
      <c r="AD15" s="16" t="str">
        <f ca="1">IF(AD$5&gt;TODAY()-1,"",COUNTIFS(INDEX('On Direct Attendance'!$S$2:$AU$1468,,MATCH(Summary!AD$5,'On Direct Attendance'!$S$2:$AU$2,0)),Summary!$C15))</f>
        <v/>
      </c>
      <c r="AE15" s="16" t="str">
        <f ca="1">IF(AE$5&gt;TODAY()-1,"",COUNTIFS(INDEX('On Direct Attendance'!$S$2:$AU$1468,,MATCH(Summary!AE$5,'On Direct Attendance'!$S$2:$AU$2,0)),Summary!$C15))</f>
        <v/>
      </c>
      <c r="AF15" s="16" t="str">
        <f ca="1">IF(AF$5&gt;TODAY()-1,"",COUNTIFS(INDEX('On Direct Attendance'!$S$2:$AU$1468,,MATCH(Summary!AF$5,'On Direct Attendance'!$S$2:$AU$2,0)),Summary!$C15))</f>
        <v/>
      </c>
    </row>
    <row r="16" spans="1:35" x14ac:dyDescent="0.25">
      <c r="A16" s="26"/>
      <c r="C16" s="14" t="s">
        <v>17</v>
      </c>
      <c r="D16" s="16">
        <f ca="1">IF(D$5&gt;TODAY()-1,"",COUNTIFS(INDEX('On Direct Attendance'!$S$2:$AU$1468,,MATCH(Summary!D$5,'On Direct Attendance'!$S$2:$AU$2,0)),Summary!$C16))</f>
        <v>0</v>
      </c>
      <c r="E16" s="16">
        <f ca="1">IF(E$5&gt;TODAY()-1,"",COUNTIFS(INDEX('On Direct Attendance'!$S$2:$AU$1468,,MATCH(Summary!E$5,'On Direct Attendance'!$S$2:$AU$2,0)),Summary!$C16))</f>
        <v>0</v>
      </c>
      <c r="F16" s="16">
        <f ca="1">IF(F$5&gt;TODAY()-1,"",COUNTIFS(INDEX('On Direct Attendance'!$S$2:$AU$1468,,MATCH(Summary!F$5,'On Direct Attendance'!$S$2:$AU$2,0)),Summary!$C16))</f>
        <v>1402</v>
      </c>
      <c r="G16" s="16">
        <f ca="1">IF(G$5&gt;TODAY()-1,"",COUNTIFS(INDEX('On Direct Attendance'!$S$2:$AU$1468,,MATCH(Summary!G$5,'On Direct Attendance'!$S$2:$AU$2,0)),Summary!$C16))</f>
        <v>1403</v>
      </c>
      <c r="H16" s="16">
        <f ca="1">IF(H$5&gt;TODAY()-1,"",COUNTIFS(INDEX('On Direct Attendance'!$S$2:$AU$1468,,MATCH(Summary!H$5,'On Direct Attendance'!$S$2:$AU$2,0)),Summary!$C16))</f>
        <v>1</v>
      </c>
      <c r="I16" s="16">
        <f ca="1">IF(I$5&gt;TODAY()-1,"",COUNTIFS(INDEX('On Direct Attendance'!$S$2:$AU$1468,,MATCH(Summary!I$5,'On Direct Attendance'!$S$2:$AU$2,0)),Summary!$C16))</f>
        <v>0</v>
      </c>
      <c r="J16" s="16">
        <f ca="1">IF(J$5&gt;TODAY()-1,"",COUNTIFS(INDEX('On Direct Attendance'!$S$2:$AU$1468,,MATCH(Summary!J$5,'On Direct Attendance'!$S$2:$AU$2,0)),Summary!$C16))</f>
        <v>0</v>
      </c>
      <c r="K16" s="16">
        <f ca="1">IF(K$5&gt;TODAY()-1,"",COUNTIFS(INDEX('On Direct Attendance'!$S$2:$AU$1468,,MATCH(Summary!K$5,'On Direct Attendance'!$S$2:$AU$2,0)),Summary!$C16))</f>
        <v>0</v>
      </c>
      <c r="L16" s="16">
        <f ca="1">IF(L$5&gt;TODAY()-1,"",COUNTIFS(INDEX('On Direct Attendance'!$S$2:$AU$1468,,MATCH(Summary!L$5,'On Direct Attendance'!$S$2:$AU$2,0)),Summary!$C16))</f>
        <v>0</v>
      </c>
      <c r="M16" s="16">
        <f ca="1">IF(M$5&gt;TODAY()-1,"",COUNTIFS(INDEX('On Direct Attendance'!$S$2:$AU$1468,,MATCH(Summary!M$5,'On Direct Attendance'!$S$2:$AU$2,0)),Summary!$C16))</f>
        <v>1443</v>
      </c>
      <c r="N16" s="16">
        <f ca="1">IF(N$5&gt;TODAY()-1,"",COUNTIFS(INDEX('On Direct Attendance'!$S$2:$AU$1468,,MATCH(Summary!N$5,'On Direct Attendance'!$S$2:$AU$2,0)),Summary!$C16))</f>
        <v>1444</v>
      </c>
      <c r="O16" s="16">
        <f ca="1">IF(O$5&gt;TODAY()-1,"",COUNTIFS(INDEX('On Direct Attendance'!$S$2:$AU$1468,,MATCH(Summary!O$5,'On Direct Attendance'!$S$2:$AU$2,0)),Summary!$C16))</f>
        <v>1</v>
      </c>
      <c r="P16" s="16">
        <f ca="1">IF(P$5&gt;TODAY()-1,"",COUNTIFS(INDEX('On Direct Attendance'!$S$2:$AU$1468,,MATCH(Summary!P$5,'On Direct Attendance'!$S$2:$AU$2,0)),Summary!$C16))</f>
        <v>0</v>
      </c>
      <c r="Q16" s="16">
        <f ca="1">IF(Q$5&gt;TODAY()-1,"",COUNTIFS(INDEX('On Direct Attendance'!$S$2:$AU$1468,,MATCH(Summary!Q$5,'On Direct Attendance'!$S$2:$AU$2,0)),Summary!$C16))</f>
        <v>0</v>
      </c>
      <c r="R16" s="16">
        <f ca="1">IF(R$5&gt;TODAY()-1,"",COUNTIFS(INDEX('On Direct Attendance'!$S$2:$AU$1468,,MATCH(Summary!R$5,'On Direct Attendance'!$S$2:$AU$2,0)),Summary!$C16))</f>
        <v>1</v>
      </c>
      <c r="S16" s="16">
        <f ca="1">IF(S$5&gt;TODAY()-1,"",COUNTIFS(INDEX('On Direct Attendance'!$S$2:$AU$1468,,MATCH(Summary!S$5,'On Direct Attendance'!$S$2:$AU$2,0)),Summary!$C16))</f>
        <v>0</v>
      </c>
      <c r="T16" s="16">
        <f ca="1">IF(T$5&gt;TODAY()-1,"",COUNTIFS(INDEX('On Direct Attendance'!$S$2:$AU$1468,,MATCH(Summary!T$5,'On Direct Attendance'!$S$2:$AU$2,0)),Summary!$C16))</f>
        <v>1464</v>
      </c>
      <c r="U16" s="16">
        <f ca="1">IF(U$5&gt;TODAY()-1,"",COUNTIFS(INDEX('On Direct Attendance'!$S$2:$AU$1468,,MATCH(Summary!U$5,'On Direct Attendance'!$S$2:$AU$2,0)),Summary!$C16))</f>
        <v>1465</v>
      </c>
      <c r="V16" s="16">
        <f ca="1">IF(V$5&gt;TODAY()-1,"",COUNTIFS(INDEX('On Direct Attendance'!$S$2:$AU$1468,,MATCH(Summary!V$5,'On Direct Attendance'!$S$2:$AU$2,0)),Summary!$C16))</f>
        <v>2</v>
      </c>
      <c r="W16" s="16" t="str">
        <f ca="1">IF(W$5&gt;TODAY()-1,"",COUNTIFS(INDEX('On Direct Attendance'!$S$2:$AU$1468,,MATCH(Summary!W$5,'On Direct Attendance'!$S$2:$AU$2,0)),Summary!$C16))</f>
        <v/>
      </c>
      <c r="X16" s="16" t="str">
        <f ca="1">IF(X$5&gt;TODAY()-1,"",COUNTIFS(INDEX('On Direct Attendance'!$S$2:$AU$1468,,MATCH(Summary!X$5,'On Direct Attendance'!$S$2:$AU$2,0)),Summary!$C16))</f>
        <v/>
      </c>
      <c r="Y16" s="16" t="str">
        <f ca="1">IF(Y$5&gt;TODAY()-1,"",COUNTIFS(INDEX('On Direct Attendance'!$S$2:$AU$1468,,MATCH(Summary!Y$5,'On Direct Attendance'!$S$2:$AU$2,0)),Summary!$C16))</f>
        <v/>
      </c>
      <c r="Z16" s="16" t="str">
        <f ca="1">IF(Z$5&gt;TODAY()-1,"",COUNTIFS(INDEX('On Direct Attendance'!$S$2:$AU$1468,,MATCH(Summary!Z$5,'On Direct Attendance'!$S$2:$AU$2,0)),Summary!$C16))</f>
        <v/>
      </c>
      <c r="AA16" s="16" t="str">
        <f ca="1">IF(AA$5&gt;TODAY()-1,"",COUNTIFS(INDEX('On Direct Attendance'!$S$2:$AU$1468,,MATCH(Summary!AA$5,'On Direct Attendance'!$S$2:$AU$2,0)),Summary!$C16))</f>
        <v/>
      </c>
      <c r="AB16" s="16" t="str">
        <f ca="1">IF(AB$5&gt;TODAY()-1,"",COUNTIFS(INDEX('On Direct Attendance'!$S$2:$AU$1468,,MATCH(Summary!AB$5,'On Direct Attendance'!$S$2:$AU$2,0)),Summary!$C16))</f>
        <v/>
      </c>
      <c r="AC16" s="16" t="str">
        <f ca="1">IF(AC$5&gt;TODAY()-1,"",COUNTIFS(INDEX('On Direct Attendance'!$S$2:$AU$1468,,MATCH(Summary!AC$5,'On Direct Attendance'!$S$2:$AU$2,0)),Summary!$C16))</f>
        <v/>
      </c>
      <c r="AD16" s="16" t="str">
        <f ca="1">IF(AD$5&gt;TODAY()-1,"",COUNTIFS(INDEX('On Direct Attendance'!$S$2:$AU$1468,,MATCH(Summary!AD$5,'On Direct Attendance'!$S$2:$AU$2,0)),Summary!$C16))</f>
        <v/>
      </c>
      <c r="AE16" s="16" t="str">
        <f ca="1">IF(AE$5&gt;TODAY()-1,"",COUNTIFS(INDEX('On Direct Attendance'!$S$2:$AU$1468,,MATCH(Summary!AE$5,'On Direct Attendance'!$S$2:$AU$2,0)),Summary!$C16))</f>
        <v/>
      </c>
      <c r="AF16" s="16" t="str">
        <f ca="1">IF(AF$5&gt;TODAY()-1,"",COUNTIFS(INDEX('On Direct Attendance'!$S$2:$AU$1468,,MATCH(Summary!AF$5,'On Direct Attendance'!$S$2:$AU$2,0)),Summary!$C16))</f>
        <v/>
      </c>
    </row>
    <row r="17" spans="1:32" x14ac:dyDescent="0.25">
      <c r="C17" s="14" t="s">
        <v>22</v>
      </c>
      <c r="D17" s="16">
        <f ca="1">IF(D$5&gt;TODAY()-1,"",COUNTIFS(INDEX('On Direct Attendance'!$S$2:$AU$1468,,MATCH(Summary!D$5,'On Direct Attendance'!$S$2:$AU$2,0)),Summary!$C17))</f>
        <v>62</v>
      </c>
      <c r="E17" s="16">
        <f ca="1">IF(E$5&gt;TODAY()-1,"",COUNTIFS(INDEX('On Direct Attendance'!$S$2:$AU$1468,,MATCH(Summary!E$5,'On Direct Attendance'!$S$2:$AU$2,0)),Summary!$C17))</f>
        <v>62</v>
      </c>
      <c r="F17" s="16">
        <f ca="1">IF(F$5&gt;TODAY()-1,"",COUNTIFS(INDEX('On Direct Attendance'!$S$2:$AU$1468,,MATCH(Summary!F$5,'On Direct Attendance'!$S$2:$AU$2,0)),Summary!$C17))</f>
        <v>62</v>
      </c>
      <c r="G17" s="16">
        <f ca="1">IF(G$5&gt;TODAY()-1,"",COUNTIFS(INDEX('On Direct Attendance'!$S$2:$AU$1468,,MATCH(Summary!G$5,'On Direct Attendance'!$S$2:$AU$2,0)),Summary!$C17))</f>
        <v>62</v>
      </c>
      <c r="H17" s="16">
        <f ca="1">IF(H$5&gt;TODAY()-1,"",COUNTIFS(INDEX('On Direct Attendance'!$S$2:$AU$1468,,MATCH(Summary!H$5,'On Direct Attendance'!$S$2:$AU$2,0)),Summary!$C17))</f>
        <v>60</v>
      </c>
      <c r="I17" s="16">
        <f ca="1">IF(I$5&gt;TODAY()-1,"",COUNTIFS(INDEX('On Direct Attendance'!$S$2:$AU$1468,,MATCH(Summary!I$5,'On Direct Attendance'!$S$2:$AU$2,0)),Summary!$C17))</f>
        <v>43</v>
      </c>
      <c r="J17" s="16">
        <f ca="1">IF(J$5&gt;TODAY()-1,"",COUNTIFS(INDEX('On Direct Attendance'!$S$2:$AU$1468,,MATCH(Summary!J$5,'On Direct Attendance'!$S$2:$AU$2,0)),Summary!$C17))</f>
        <v>43</v>
      </c>
      <c r="K17" s="16">
        <f ca="1">IF(K$5&gt;TODAY()-1,"",COUNTIFS(INDEX('On Direct Attendance'!$S$2:$AU$1468,,MATCH(Summary!K$5,'On Direct Attendance'!$S$2:$AU$2,0)),Summary!$C17))</f>
        <v>42</v>
      </c>
      <c r="L17" s="16">
        <f ca="1">IF(L$5&gt;TODAY()-1,"",COUNTIFS(INDEX('On Direct Attendance'!$S$2:$AU$1468,,MATCH(Summary!L$5,'On Direct Attendance'!$S$2:$AU$2,0)),Summary!$C17))</f>
        <v>21</v>
      </c>
      <c r="M17" s="16">
        <f ca="1">IF(M$5&gt;TODAY()-1,"",COUNTIFS(INDEX('On Direct Attendance'!$S$2:$AU$1468,,MATCH(Summary!M$5,'On Direct Attendance'!$S$2:$AU$2,0)),Summary!$C17))</f>
        <v>21</v>
      </c>
      <c r="N17" s="16">
        <f ca="1">IF(N$5&gt;TODAY()-1,"",COUNTIFS(INDEX('On Direct Attendance'!$S$2:$AU$1468,,MATCH(Summary!N$5,'On Direct Attendance'!$S$2:$AU$2,0)),Summary!$C17))</f>
        <v>21</v>
      </c>
      <c r="O17" s="16">
        <f ca="1">IF(O$5&gt;TODAY()-1,"",COUNTIFS(INDEX('On Direct Attendance'!$S$2:$AU$1468,,MATCH(Summary!O$5,'On Direct Attendance'!$S$2:$AU$2,0)),Summary!$C17))</f>
        <v>18</v>
      </c>
      <c r="P17" s="16">
        <f ca="1">IF(P$5&gt;TODAY()-1,"",COUNTIFS(INDEX('On Direct Attendance'!$S$2:$AU$1468,,MATCH(Summary!P$5,'On Direct Attendance'!$S$2:$AU$2,0)),Summary!$C17))</f>
        <v>18</v>
      </c>
      <c r="Q17" s="16">
        <f ca="1">IF(Q$5&gt;TODAY()-1,"",COUNTIFS(INDEX('On Direct Attendance'!$S$2:$AU$1468,,MATCH(Summary!Q$5,'On Direct Attendance'!$S$2:$AU$2,0)),Summary!$C17))</f>
        <v>10</v>
      </c>
      <c r="R17" s="16">
        <f ca="1">IF(R$5&gt;TODAY()-1,"",COUNTIFS(INDEX('On Direct Attendance'!$S$2:$AU$1468,,MATCH(Summary!R$5,'On Direct Attendance'!$S$2:$AU$2,0)),Summary!$C17))</f>
        <v>10</v>
      </c>
      <c r="S17" s="16">
        <f ca="1">IF(S$5&gt;TODAY()-1,"",COUNTIFS(INDEX('On Direct Attendance'!$S$2:$AU$1468,,MATCH(Summary!S$5,'On Direct Attendance'!$S$2:$AU$2,0)),Summary!$C17))</f>
        <v>0</v>
      </c>
      <c r="T17" s="16">
        <f ca="1">IF(T$5&gt;TODAY()-1,"",COUNTIFS(INDEX('On Direct Attendance'!$S$2:$AU$1468,,MATCH(Summary!T$5,'On Direct Attendance'!$S$2:$AU$2,0)),Summary!$C17))</f>
        <v>0</v>
      </c>
      <c r="U17" s="16">
        <f ca="1">IF(U$5&gt;TODAY()-1,"",COUNTIFS(INDEX('On Direct Attendance'!$S$2:$AU$1468,,MATCH(Summary!U$5,'On Direct Attendance'!$S$2:$AU$2,0)),Summary!$C17))</f>
        <v>0</v>
      </c>
      <c r="V17" s="16">
        <f ca="1">IF(V$5&gt;TODAY()-1,"",COUNTIFS(INDEX('On Direct Attendance'!$S$2:$AU$1468,,MATCH(Summary!V$5,'On Direct Attendance'!$S$2:$AU$2,0)),Summary!$C17))</f>
        <v>0</v>
      </c>
      <c r="W17" s="16" t="str">
        <f ca="1">IF(W$5&gt;TODAY()-1,"",COUNTIFS(INDEX('On Direct Attendance'!$S$2:$AU$1468,,MATCH(Summary!W$5,'On Direct Attendance'!$S$2:$AU$2,0)),Summary!$C17))</f>
        <v/>
      </c>
      <c r="X17" s="16" t="str">
        <f ca="1">IF(X$5&gt;TODAY()-1,"",COUNTIFS(INDEX('On Direct Attendance'!$S$2:$AU$1468,,MATCH(Summary!X$5,'On Direct Attendance'!$S$2:$AU$2,0)),Summary!$C17))</f>
        <v/>
      </c>
      <c r="Y17" s="16" t="str">
        <f ca="1">IF(Y$5&gt;TODAY()-1,"",COUNTIFS(INDEX('On Direct Attendance'!$S$2:$AU$1468,,MATCH(Summary!Y$5,'On Direct Attendance'!$S$2:$AU$2,0)),Summary!$C17))</f>
        <v/>
      </c>
      <c r="Z17" s="16" t="str">
        <f ca="1">IF(Z$5&gt;TODAY()-1,"",COUNTIFS(INDEX('On Direct Attendance'!$S$2:$AU$1468,,MATCH(Summary!Z$5,'On Direct Attendance'!$S$2:$AU$2,0)),Summary!$C17))</f>
        <v/>
      </c>
      <c r="AA17" s="16" t="str">
        <f ca="1">IF(AA$5&gt;TODAY()-1,"",COUNTIFS(INDEX('On Direct Attendance'!$S$2:$AU$1468,,MATCH(Summary!AA$5,'On Direct Attendance'!$S$2:$AU$2,0)),Summary!$C17))</f>
        <v/>
      </c>
      <c r="AB17" s="16" t="str">
        <f ca="1">IF(AB$5&gt;TODAY()-1,"",COUNTIFS(INDEX('On Direct Attendance'!$S$2:$AU$1468,,MATCH(Summary!AB$5,'On Direct Attendance'!$S$2:$AU$2,0)),Summary!$C17))</f>
        <v/>
      </c>
      <c r="AC17" s="16" t="str">
        <f ca="1">IF(AC$5&gt;TODAY()-1,"",COUNTIFS(INDEX('On Direct Attendance'!$S$2:$AU$1468,,MATCH(Summary!AC$5,'On Direct Attendance'!$S$2:$AU$2,0)),Summary!$C17))</f>
        <v/>
      </c>
      <c r="AD17" s="16" t="str">
        <f ca="1">IF(AD$5&gt;TODAY()-1,"",COUNTIFS(INDEX('On Direct Attendance'!$S$2:$AU$1468,,MATCH(Summary!AD$5,'On Direct Attendance'!$S$2:$AU$2,0)),Summary!$C17))</f>
        <v/>
      </c>
      <c r="AE17" s="16" t="str">
        <f ca="1">IF(AE$5&gt;TODAY()-1,"",COUNTIFS(INDEX('On Direct Attendance'!$S$2:$AU$1468,,MATCH(Summary!AE$5,'On Direct Attendance'!$S$2:$AU$2,0)),Summary!$C17))</f>
        <v/>
      </c>
      <c r="AF17" s="16" t="str">
        <f ca="1">IF(AF$5&gt;TODAY()-1,"",COUNTIFS(INDEX('On Direct Attendance'!$S$2:$AU$1468,,MATCH(Summary!AF$5,'On Direct Attendance'!$S$2:$AU$2,0)),Summary!$C17))</f>
        <v/>
      </c>
    </row>
    <row r="18" spans="1:32" x14ac:dyDescent="0.25">
      <c r="C18" s="14" t="s">
        <v>21</v>
      </c>
      <c r="D18" s="16">
        <f ca="1">IF(D$5&gt;TODAY()-1,"",COUNTIFS(INDEX('On Direct Attendance'!$S$2:$AU$1468,,MATCH(Summary!D$5,'On Direct Attendance'!$S$2:$AU$2,0)),Summary!$C18))</f>
        <v>0</v>
      </c>
      <c r="E18" s="16">
        <f ca="1">IF(E$5&gt;TODAY()-1,"",COUNTIFS(INDEX('On Direct Attendance'!$S$2:$AU$1468,,MATCH(Summary!E$5,'On Direct Attendance'!$S$2:$AU$2,0)),Summary!$C18))</f>
        <v>0</v>
      </c>
      <c r="F18" s="16">
        <f ca="1">IF(F$5&gt;TODAY()-1,"",COUNTIFS(INDEX('On Direct Attendance'!$S$2:$AU$1468,,MATCH(Summary!F$5,'On Direct Attendance'!$S$2:$AU$2,0)),Summary!$C18))</f>
        <v>0</v>
      </c>
      <c r="G18" s="16">
        <f ca="1">IF(G$5&gt;TODAY()-1,"",COUNTIFS(INDEX('On Direct Attendance'!$S$2:$AU$1468,,MATCH(Summary!G$5,'On Direct Attendance'!$S$2:$AU$2,0)),Summary!$C18))</f>
        <v>0</v>
      </c>
      <c r="H18" s="16">
        <f ca="1">IF(H$5&gt;TODAY()-1,"",COUNTIFS(INDEX('On Direct Attendance'!$S$2:$AU$1468,,MATCH(Summary!H$5,'On Direct Attendance'!$S$2:$AU$2,0)),Summary!$C18))</f>
        <v>0</v>
      </c>
      <c r="I18" s="16">
        <f ca="1">IF(I$5&gt;TODAY()-1,"",COUNTIFS(INDEX('On Direct Attendance'!$S$2:$AU$1468,,MATCH(Summary!I$5,'On Direct Attendance'!$S$2:$AU$2,0)),Summary!$C18))</f>
        <v>0</v>
      </c>
      <c r="J18" s="16">
        <f ca="1">IF(J$5&gt;TODAY()-1,"",COUNTIFS(INDEX('On Direct Attendance'!$S$2:$AU$1468,,MATCH(Summary!J$5,'On Direct Attendance'!$S$2:$AU$2,0)),Summary!$C18))</f>
        <v>0</v>
      </c>
      <c r="K18" s="16">
        <f ca="1">IF(K$5&gt;TODAY()-1,"",COUNTIFS(INDEX('On Direct Attendance'!$S$2:$AU$1468,,MATCH(Summary!K$5,'On Direct Attendance'!$S$2:$AU$2,0)),Summary!$C18))</f>
        <v>0</v>
      </c>
      <c r="L18" s="16">
        <f ca="1">IF(L$5&gt;TODAY()-1,"",COUNTIFS(INDEX('On Direct Attendance'!$S$2:$AU$1468,,MATCH(Summary!L$5,'On Direct Attendance'!$S$2:$AU$2,0)),Summary!$C18))</f>
        <v>0</v>
      </c>
      <c r="M18" s="16">
        <f ca="1">IF(M$5&gt;TODAY()-1,"",COUNTIFS(INDEX('On Direct Attendance'!$S$2:$AU$1468,,MATCH(Summary!M$5,'On Direct Attendance'!$S$2:$AU$2,0)),Summary!$C18))</f>
        <v>0</v>
      </c>
      <c r="N18" s="16">
        <f ca="1">IF(N$5&gt;TODAY()-1,"",COUNTIFS(INDEX('On Direct Attendance'!$S$2:$AU$1468,,MATCH(Summary!N$5,'On Direct Attendance'!$S$2:$AU$2,0)),Summary!$C18))</f>
        <v>0</v>
      </c>
      <c r="O18" s="16">
        <f ca="1">IF(O$5&gt;TODAY()-1,"",COUNTIFS(INDEX('On Direct Attendance'!$S$2:$AU$1468,,MATCH(Summary!O$5,'On Direct Attendance'!$S$2:$AU$2,0)),Summary!$C18))</f>
        <v>0</v>
      </c>
      <c r="P18" s="16">
        <f ca="1">IF(P$5&gt;TODAY()-1,"",COUNTIFS(INDEX('On Direct Attendance'!$S$2:$AU$1468,,MATCH(Summary!P$5,'On Direct Attendance'!$S$2:$AU$2,0)),Summary!$C18))</f>
        <v>0</v>
      </c>
      <c r="Q18" s="16">
        <f ca="1">IF(Q$5&gt;TODAY()-1,"",COUNTIFS(INDEX('On Direct Attendance'!$S$2:$AU$1468,,MATCH(Summary!Q$5,'On Direct Attendance'!$S$2:$AU$2,0)),Summary!$C18))</f>
        <v>0</v>
      </c>
      <c r="R18" s="16">
        <f ca="1">IF(R$5&gt;TODAY()-1,"",COUNTIFS(INDEX('On Direct Attendance'!$S$2:$AU$1468,,MATCH(Summary!R$5,'On Direct Attendance'!$S$2:$AU$2,0)),Summary!$C18))</f>
        <v>0</v>
      </c>
      <c r="S18" s="16">
        <f ca="1">IF(S$5&gt;TODAY()-1,"",COUNTIFS(INDEX('On Direct Attendance'!$S$2:$AU$1468,,MATCH(Summary!S$5,'On Direct Attendance'!$S$2:$AU$2,0)),Summary!$C18))</f>
        <v>0</v>
      </c>
      <c r="T18" s="16">
        <f ca="1">IF(T$5&gt;TODAY()-1,"",COUNTIFS(INDEX('On Direct Attendance'!$S$2:$AU$1468,,MATCH(Summary!T$5,'On Direct Attendance'!$S$2:$AU$2,0)),Summary!$C18))</f>
        <v>0</v>
      </c>
      <c r="U18" s="16">
        <f ca="1">IF(U$5&gt;TODAY()-1,"",COUNTIFS(INDEX('On Direct Attendance'!$S$2:$AU$1468,,MATCH(Summary!U$5,'On Direct Attendance'!$S$2:$AU$2,0)),Summary!$C18))</f>
        <v>0</v>
      </c>
      <c r="V18" s="16">
        <f ca="1">IF(V$5&gt;TODAY()-1,"",COUNTIFS(INDEX('On Direct Attendance'!$S$2:$AU$1468,,MATCH(Summary!V$5,'On Direct Attendance'!$S$2:$AU$2,0)),Summary!$C18))</f>
        <v>0</v>
      </c>
      <c r="W18" s="16" t="str">
        <f ca="1">IF(W$5&gt;TODAY()-1,"",COUNTIFS(INDEX('On Direct Attendance'!$S$2:$AU$1468,,MATCH(Summary!W$5,'On Direct Attendance'!$S$2:$AU$2,0)),Summary!$C18))</f>
        <v/>
      </c>
      <c r="X18" s="16" t="str">
        <f ca="1">IF(X$5&gt;TODAY()-1,"",COUNTIFS(INDEX('On Direct Attendance'!$S$2:$AU$1468,,MATCH(Summary!X$5,'On Direct Attendance'!$S$2:$AU$2,0)),Summary!$C18))</f>
        <v/>
      </c>
      <c r="Y18" s="16" t="str">
        <f ca="1">IF(Y$5&gt;TODAY()-1,"",COUNTIFS(INDEX('On Direct Attendance'!$S$2:$AU$1468,,MATCH(Summary!Y$5,'On Direct Attendance'!$S$2:$AU$2,0)),Summary!$C18))</f>
        <v/>
      </c>
      <c r="Z18" s="16" t="str">
        <f ca="1">IF(Z$5&gt;TODAY()-1,"",COUNTIFS(INDEX('On Direct Attendance'!$S$2:$AU$1468,,MATCH(Summary!Z$5,'On Direct Attendance'!$S$2:$AU$2,0)),Summary!$C18))</f>
        <v/>
      </c>
      <c r="AA18" s="16" t="str">
        <f ca="1">IF(AA$5&gt;TODAY()-1,"",COUNTIFS(INDEX('On Direct Attendance'!$S$2:$AU$1468,,MATCH(Summary!AA$5,'On Direct Attendance'!$S$2:$AU$2,0)),Summary!$C18))</f>
        <v/>
      </c>
      <c r="AB18" s="16" t="str">
        <f ca="1">IF(AB$5&gt;TODAY()-1,"",COUNTIFS(INDEX('On Direct Attendance'!$S$2:$AU$1468,,MATCH(Summary!AB$5,'On Direct Attendance'!$S$2:$AU$2,0)),Summary!$C18))</f>
        <v/>
      </c>
      <c r="AC18" s="16" t="str">
        <f ca="1">IF(AC$5&gt;TODAY()-1,"",COUNTIFS(INDEX('On Direct Attendance'!$S$2:$AU$1468,,MATCH(Summary!AC$5,'On Direct Attendance'!$S$2:$AU$2,0)),Summary!$C18))</f>
        <v/>
      </c>
      <c r="AD18" s="16" t="str">
        <f ca="1">IF(AD$5&gt;TODAY()-1,"",COUNTIFS(INDEX('On Direct Attendance'!$S$2:$AU$1468,,MATCH(Summary!AD$5,'On Direct Attendance'!$S$2:$AU$2,0)),Summary!$C18))</f>
        <v/>
      </c>
      <c r="AE18" s="16" t="str">
        <f ca="1">IF(AE$5&gt;TODAY()-1,"",COUNTIFS(INDEX('On Direct Attendance'!$S$2:$AU$1468,,MATCH(Summary!AE$5,'On Direct Attendance'!$S$2:$AU$2,0)),Summary!$C18))</f>
        <v/>
      </c>
      <c r="AF18" s="16" t="str">
        <f ca="1">IF(AF$5&gt;TODAY()-1,"",COUNTIFS(INDEX('On Direct Attendance'!$S$2:$AU$1468,,MATCH(Summary!AF$5,'On Direct Attendance'!$S$2:$AU$2,0)),Summary!$C18))</f>
        <v/>
      </c>
    </row>
    <row r="19" spans="1:32" x14ac:dyDescent="0.25">
      <c r="C19" s="17" t="s">
        <v>19</v>
      </c>
      <c r="D19" s="16">
        <f ca="1">IF(D$5&gt;TODAY()-1,"",COUNTIFS(INDEX('On Direct Attendance'!$S$2:$AU$1468,,MATCH(Summary!D$5,'On Direct Attendance'!$S$2:$AU$2,0)),Summary!$C19))</f>
        <v>55</v>
      </c>
      <c r="E19" s="16">
        <f ca="1">IF(E$5&gt;TODAY()-1,"",COUNTIFS(INDEX('On Direct Attendance'!$S$2:$AU$1468,,MATCH(Summary!E$5,'On Direct Attendance'!$S$2:$AU$2,0)),Summary!$C19))</f>
        <v>39</v>
      </c>
      <c r="F19" s="16">
        <f ca="1">IF(F$5&gt;TODAY()-1,"",COUNTIFS(INDEX('On Direct Attendance'!$S$2:$AU$1468,,MATCH(Summary!F$5,'On Direct Attendance'!$S$2:$AU$2,0)),Summary!$C19))</f>
        <v>0</v>
      </c>
      <c r="G19" s="16">
        <f ca="1">IF(G$5&gt;TODAY()-1,"",COUNTIFS(INDEX('On Direct Attendance'!$S$2:$AU$1468,,MATCH(Summary!G$5,'On Direct Attendance'!$S$2:$AU$2,0)),Summary!$C19))</f>
        <v>0</v>
      </c>
      <c r="H19" s="16">
        <f ca="1">IF(H$5&gt;TODAY()-1,"",COUNTIFS(INDEX('On Direct Attendance'!$S$2:$AU$1468,,MATCH(Summary!H$5,'On Direct Attendance'!$S$2:$AU$2,0)),Summary!$C19))</f>
        <v>46</v>
      </c>
      <c r="I19" s="16">
        <f ca="1">IF(I$5&gt;TODAY()-1,"",COUNTIFS(INDEX('On Direct Attendance'!$S$2:$AU$1468,,MATCH(Summary!I$5,'On Direct Attendance'!$S$2:$AU$2,0)),Summary!$C19))</f>
        <v>39</v>
      </c>
      <c r="J19" s="16">
        <f ca="1">IF(J$5&gt;TODAY()-1,"",COUNTIFS(INDEX('On Direct Attendance'!$S$2:$AU$1468,,MATCH(Summary!J$5,'On Direct Attendance'!$S$2:$AU$2,0)),Summary!$C19))</f>
        <v>48</v>
      </c>
      <c r="K19" s="16">
        <f ca="1">IF(K$5&gt;TODAY()-1,"",COUNTIFS(INDEX('On Direct Attendance'!$S$2:$AU$1468,,MATCH(Summary!K$5,'On Direct Attendance'!$S$2:$AU$2,0)),Summary!$C19))</f>
        <v>32</v>
      </c>
      <c r="L19" s="16">
        <f ca="1">IF(L$5&gt;TODAY()-1,"",COUNTIFS(INDEX('On Direct Attendance'!$S$2:$AU$1468,,MATCH(Summary!L$5,'On Direct Attendance'!$S$2:$AU$2,0)),Summary!$C19))</f>
        <v>46</v>
      </c>
      <c r="M19" s="16">
        <f ca="1">IF(M$5&gt;TODAY()-1,"",COUNTIFS(INDEX('On Direct Attendance'!$S$2:$AU$1468,,MATCH(Summary!M$5,'On Direct Attendance'!$S$2:$AU$2,0)),Summary!$C19))</f>
        <v>0</v>
      </c>
      <c r="N19" s="16">
        <f ca="1">IF(N$5&gt;TODAY()-1,"",COUNTIFS(INDEX('On Direct Attendance'!$S$2:$AU$1468,,MATCH(Summary!N$5,'On Direct Attendance'!$S$2:$AU$2,0)),Summary!$C19))</f>
        <v>0</v>
      </c>
      <c r="O19" s="16">
        <f ca="1">IF(O$5&gt;TODAY()-1,"",COUNTIFS(INDEX('On Direct Attendance'!$S$2:$AU$1468,,MATCH(Summary!O$5,'On Direct Attendance'!$S$2:$AU$2,0)),Summary!$C19))</f>
        <v>52</v>
      </c>
      <c r="P19" s="16">
        <f ca="1">IF(P$5&gt;TODAY()-1,"",COUNTIFS(INDEX('On Direct Attendance'!$S$2:$AU$1468,,MATCH(Summary!P$5,'On Direct Attendance'!$S$2:$AU$2,0)),Summary!$C19))</f>
        <v>37</v>
      </c>
      <c r="Q19" s="16">
        <f ca="1">IF(Q$5&gt;TODAY()-1,"",COUNTIFS(INDEX('On Direct Attendance'!$S$2:$AU$1468,,MATCH(Summary!Q$5,'On Direct Attendance'!$S$2:$AU$2,0)),Summary!$C19))</f>
        <v>45</v>
      </c>
      <c r="R19" s="16">
        <f ca="1">IF(R$5&gt;TODAY()-1,"",COUNTIFS(INDEX('On Direct Attendance'!$S$2:$AU$1468,,MATCH(Summary!R$5,'On Direct Attendance'!$S$2:$AU$2,0)),Summary!$C19))</f>
        <v>37</v>
      </c>
      <c r="S19" s="16">
        <f ca="1">IF(S$5&gt;TODAY()-1,"",COUNTIFS(INDEX('On Direct Attendance'!$S$2:$AU$1468,,MATCH(Summary!S$5,'On Direct Attendance'!$S$2:$AU$2,0)),Summary!$C19))</f>
        <v>69</v>
      </c>
      <c r="T19" s="16">
        <f ca="1">IF(T$5&gt;TODAY()-1,"",COUNTIFS(INDEX('On Direct Attendance'!$S$2:$AU$1468,,MATCH(Summary!T$5,'On Direct Attendance'!$S$2:$AU$2,0)),Summary!$C19))</f>
        <v>0</v>
      </c>
      <c r="U19" s="16">
        <f ca="1">IF(U$5&gt;TODAY()-1,"",COUNTIFS(INDEX('On Direct Attendance'!$S$2:$AU$1468,,MATCH(Summary!U$5,'On Direct Attendance'!$S$2:$AU$2,0)),Summary!$C19))</f>
        <v>0</v>
      </c>
      <c r="V19" s="16">
        <f ca="1">IF(V$5&gt;TODAY()-1,"",COUNTIFS(INDEX('On Direct Attendance'!$S$2:$AU$1468,,MATCH(Summary!V$5,'On Direct Attendance'!$S$2:$AU$2,0)),Summary!$C19))</f>
        <v>109</v>
      </c>
      <c r="W19" s="16" t="str">
        <f ca="1">IF(W$5&gt;TODAY()-1,"",COUNTIFS(INDEX('On Direct Attendance'!$S$2:$AU$1468,,MATCH(Summary!W$5,'On Direct Attendance'!$S$2:$AU$2,0)),Summary!$C19))</f>
        <v/>
      </c>
      <c r="X19" s="16" t="str">
        <f ca="1">IF(X$5&gt;TODAY()-1,"",COUNTIFS(INDEX('On Direct Attendance'!$S$2:$AU$1468,,MATCH(Summary!X$5,'On Direct Attendance'!$S$2:$AU$2,0)),Summary!$C19))</f>
        <v/>
      </c>
      <c r="Y19" s="16" t="str">
        <f ca="1">IF(Y$5&gt;TODAY()-1,"",COUNTIFS(INDEX('On Direct Attendance'!$S$2:$AU$1468,,MATCH(Summary!Y$5,'On Direct Attendance'!$S$2:$AU$2,0)),Summary!$C19))</f>
        <v/>
      </c>
      <c r="Z19" s="16" t="str">
        <f ca="1">IF(Z$5&gt;TODAY()-1,"",COUNTIFS(INDEX('On Direct Attendance'!$S$2:$AU$1468,,MATCH(Summary!Z$5,'On Direct Attendance'!$S$2:$AU$2,0)),Summary!$C19))</f>
        <v/>
      </c>
      <c r="AA19" s="16" t="str">
        <f ca="1">IF(AA$5&gt;TODAY()-1,"",COUNTIFS(INDEX('On Direct Attendance'!$S$2:$AU$1468,,MATCH(Summary!AA$5,'On Direct Attendance'!$S$2:$AU$2,0)),Summary!$C19))</f>
        <v/>
      </c>
      <c r="AB19" s="16" t="str">
        <f ca="1">IF(AB$5&gt;TODAY()-1,"",COUNTIFS(INDEX('On Direct Attendance'!$S$2:$AU$1468,,MATCH(Summary!AB$5,'On Direct Attendance'!$S$2:$AU$2,0)),Summary!$C19))</f>
        <v/>
      </c>
      <c r="AC19" s="16" t="str">
        <f ca="1">IF(AC$5&gt;TODAY()-1,"",COUNTIFS(INDEX('On Direct Attendance'!$S$2:$AU$1468,,MATCH(Summary!AC$5,'On Direct Attendance'!$S$2:$AU$2,0)),Summary!$C19))</f>
        <v/>
      </c>
      <c r="AD19" s="16" t="str">
        <f ca="1">IF(AD$5&gt;TODAY()-1,"",COUNTIFS(INDEX('On Direct Attendance'!$S$2:$AU$1468,,MATCH(Summary!AD$5,'On Direct Attendance'!$S$2:$AU$2,0)),Summary!$C19))</f>
        <v/>
      </c>
      <c r="AE19" s="16" t="str">
        <f ca="1">IF(AE$5&gt;TODAY()-1,"",COUNTIFS(INDEX('On Direct Attendance'!$S$2:$AU$1468,,MATCH(Summary!AE$5,'On Direct Attendance'!$S$2:$AU$2,0)),Summary!$C19))</f>
        <v/>
      </c>
      <c r="AF19" s="16" t="str">
        <f ca="1">IF(AF$5&gt;TODAY()-1,"",COUNTIFS(INDEX('On Direct Attendance'!$S$2:$AU$1468,,MATCH(Summary!AF$5,'On Direct Attendance'!$S$2:$AU$2,0)),Summary!$C19))</f>
        <v/>
      </c>
    </row>
    <row r="20" spans="1:32" x14ac:dyDescent="0.25">
      <c r="C20" s="17" t="s">
        <v>18</v>
      </c>
      <c r="D20" s="16">
        <f ca="1">IF(D$5&gt;TODAY()-1,"",COUNTIFS(INDEX('On Direct Attendance'!$S$2:$AU$1468,,MATCH(Summary!D$5,'On Direct Attendance'!$S$2:$AU$2,0)),Summary!$C20))</f>
        <v>94</v>
      </c>
      <c r="E20" s="16">
        <f ca="1">IF(E$5&gt;TODAY()-1,"",COUNTIFS(INDEX('On Direct Attendance'!$S$2:$AU$1468,,MATCH(Summary!E$5,'On Direct Attendance'!$S$2:$AU$2,0)),Summary!$C20))</f>
        <v>99</v>
      </c>
      <c r="F20" s="16">
        <f ca="1">IF(F$5&gt;TODAY()-1,"",COUNTIFS(INDEX('On Direct Attendance'!$S$2:$AU$1468,,MATCH(Summary!F$5,'On Direct Attendance'!$S$2:$AU$2,0)),Summary!$C20))</f>
        <v>0</v>
      </c>
      <c r="G20" s="16">
        <f ca="1">IF(G$5&gt;TODAY()-1,"",COUNTIFS(INDEX('On Direct Attendance'!$S$2:$AU$1468,,MATCH(Summary!G$5,'On Direct Attendance'!$S$2:$AU$2,0)),Summary!$C20))</f>
        <v>0</v>
      </c>
      <c r="H20" s="16">
        <f ca="1">IF(H$5&gt;TODAY()-1,"",COUNTIFS(INDEX('On Direct Attendance'!$S$2:$AU$1468,,MATCH(Summary!H$5,'On Direct Attendance'!$S$2:$AU$2,0)),Summary!$C20))</f>
        <v>103</v>
      </c>
      <c r="I20" s="16">
        <f ca="1">IF(I$5&gt;TODAY()-1,"",COUNTIFS(INDEX('On Direct Attendance'!$S$2:$AU$1468,,MATCH(Summary!I$5,'On Direct Attendance'!$S$2:$AU$2,0)),Summary!$C20))</f>
        <v>63</v>
      </c>
      <c r="J20" s="16">
        <f ca="1">IF(J$5&gt;TODAY()-1,"",COUNTIFS(INDEX('On Direct Attendance'!$S$2:$AU$1468,,MATCH(Summary!J$5,'On Direct Attendance'!$S$2:$AU$2,0)),Summary!$C20))</f>
        <v>47</v>
      </c>
      <c r="K20" s="16">
        <f ca="1">IF(K$5&gt;TODAY()-1,"",COUNTIFS(INDEX('On Direct Attendance'!$S$2:$AU$1468,,MATCH(Summary!K$5,'On Direct Attendance'!$S$2:$AU$2,0)),Summary!$C20))</f>
        <v>40</v>
      </c>
      <c r="L20" s="16">
        <f ca="1">IF(L$5&gt;TODAY()-1,"",COUNTIFS(INDEX('On Direct Attendance'!$S$2:$AU$1468,,MATCH(Summary!L$5,'On Direct Attendance'!$S$2:$AU$2,0)),Summary!$C20))</f>
        <v>57</v>
      </c>
      <c r="M20" s="16">
        <f ca="1">IF(M$5&gt;TODAY()-1,"",COUNTIFS(INDEX('On Direct Attendance'!$S$2:$AU$1468,,MATCH(Summary!M$5,'On Direct Attendance'!$S$2:$AU$2,0)),Summary!$C20))</f>
        <v>0</v>
      </c>
      <c r="N20" s="16">
        <f ca="1">IF(N$5&gt;TODAY()-1,"",COUNTIFS(INDEX('On Direct Attendance'!$S$2:$AU$1468,,MATCH(Summary!N$5,'On Direct Attendance'!$S$2:$AU$2,0)),Summary!$C20))</f>
        <v>0</v>
      </c>
      <c r="O20" s="16">
        <f ca="1">IF(O$5&gt;TODAY()-1,"",COUNTIFS(INDEX('On Direct Attendance'!$S$2:$AU$1468,,MATCH(Summary!O$5,'On Direct Attendance'!$S$2:$AU$2,0)),Summary!$C20))</f>
        <v>72</v>
      </c>
      <c r="P20" s="16">
        <f ca="1">IF(P$5&gt;TODAY()-1,"",COUNTIFS(INDEX('On Direct Attendance'!$S$2:$AU$1468,,MATCH(Summary!P$5,'On Direct Attendance'!$S$2:$AU$2,0)),Summary!$C20))</f>
        <v>61</v>
      </c>
      <c r="Q20" s="16">
        <f ca="1">IF(Q$5&gt;TODAY()-1,"",COUNTIFS(INDEX('On Direct Attendance'!$S$2:$AU$1468,,MATCH(Summary!Q$5,'On Direct Attendance'!$S$2:$AU$2,0)),Summary!$C20))</f>
        <v>58</v>
      </c>
      <c r="R20" s="16">
        <f ca="1">IF(R$5&gt;TODAY()-1,"",COUNTIFS(INDEX('On Direct Attendance'!$S$2:$AU$1468,,MATCH(Summary!R$5,'On Direct Attendance'!$S$2:$AU$2,0)),Summary!$C20))</f>
        <v>65</v>
      </c>
      <c r="S20" s="16">
        <f ca="1">IF(S$5&gt;TODAY()-1,"",COUNTIFS(INDEX('On Direct Attendance'!$S$2:$AU$1468,,MATCH(Summary!S$5,'On Direct Attendance'!$S$2:$AU$2,0)),Summary!$C20))</f>
        <v>85</v>
      </c>
      <c r="T20" s="16">
        <f ca="1">IF(T$5&gt;TODAY()-1,"",COUNTIFS(INDEX('On Direct Attendance'!$S$2:$AU$1468,,MATCH(Summary!T$5,'On Direct Attendance'!$S$2:$AU$2,0)),Summary!$C20))</f>
        <v>0</v>
      </c>
      <c r="U20" s="16">
        <f ca="1">IF(U$5&gt;TODAY()-1,"",COUNTIFS(INDEX('On Direct Attendance'!$S$2:$AU$1468,,MATCH(Summary!U$5,'On Direct Attendance'!$S$2:$AU$2,0)),Summary!$C20))</f>
        <v>0</v>
      </c>
      <c r="V20" s="16">
        <f ca="1">IF(V$5&gt;TODAY()-1,"",COUNTIFS(INDEX('On Direct Attendance'!$S$2:$AU$1468,,MATCH(Summary!V$5,'On Direct Attendance'!$S$2:$AU$2,0)),Summary!$C20))</f>
        <v>125</v>
      </c>
      <c r="W20" s="16" t="str">
        <f ca="1">IF(W$5&gt;TODAY()-1,"",COUNTIFS(INDEX('On Direct Attendance'!$S$2:$AU$1468,,MATCH(Summary!W$5,'On Direct Attendance'!$S$2:$AU$2,0)),Summary!$C20))</f>
        <v/>
      </c>
      <c r="X20" s="16" t="str">
        <f ca="1">IF(X$5&gt;TODAY()-1,"",COUNTIFS(INDEX('On Direct Attendance'!$S$2:$AU$1468,,MATCH(Summary!X$5,'On Direct Attendance'!$S$2:$AU$2,0)),Summary!$C20))</f>
        <v/>
      </c>
      <c r="Y20" s="16" t="str">
        <f ca="1">IF(Y$5&gt;TODAY()-1,"",COUNTIFS(INDEX('On Direct Attendance'!$S$2:$AU$1468,,MATCH(Summary!Y$5,'On Direct Attendance'!$S$2:$AU$2,0)),Summary!$C20))</f>
        <v/>
      </c>
      <c r="Z20" s="16" t="str">
        <f ca="1">IF(Z$5&gt;TODAY()-1,"",COUNTIFS(INDEX('On Direct Attendance'!$S$2:$AU$1468,,MATCH(Summary!Z$5,'On Direct Attendance'!$S$2:$AU$2,0)),Summary!$C20))</f>
        <v/>
      </c>
      <c r="AA20" s="16" t="str">
        <f ca="1">IF(AA$5&gt;TODAY()-1,"",COUNTIFS(INDEX('On Direct Attendance'!$S$2:$AU$1468,,MATCH(Summary!AA$5,'On Direct Attendance'!$S$2:$AU$2,0)),Summary!$C20))</f>
        <v/>
      </c>
      <c r="AB20" s="16" t="str">
        <f ca="1">IF(AB$5&gt;TODAY()-1,"",COUNTIFS(INDEX('On Direct Attendance'!$S$2:$AU$1468,,MATCH(Summary!AB$5,'On Direct Attendance'!$S$2:$AU$2,0)),Summary!$C20))</f>
        <v/>
      </c>
      <c r="AC20" s="16" t="str">
        <f ca="1">IF(AC$5&gt;TODAY()-1,"",COUNTIFS(INDEX('On Direct Attendance'!$S$2:$AU$1468,,MATCH(Summary!AC$5,'On Direct Attendance'!$S$2:$AU$2,0)),Summary!$C20))</f>
        <v/>
      </c>
      <c r="AD20" s="16" t="str">
        <f ca="1">IF(AD$5&gt;TODAY()-1,"",COUNTIFS(INDEX('On Direct Attendance'!$S$2:$AU$1468,,MATCH(Summary!AD$5,'On Direct Attendance'!$S$2:$AU$2,0)),Summary!$C20))</f>
        <v/>
      </c>
      <c r="AE20" s="16" t="str">
        <f ca="1">IF(AE$5&gt;TODAY()-1,"",COUNTIFS(INDEX('On Direct Attendance'!$S$2:$AU$1468,,MATCH(Summary!AE$5,'On Direct Attendance'!$S$2:$AU$2,0)),Summary!$C20))</f>
        <v/>
      </c>
      <c r="AF20" s="16" t="str">
        <f ca="1">IF(AF$5&gt;TODAY()-1,"",COUNTIFS(INDEX('On Direct Attendance'!$S$2:$AU$1468,,MATCH(Summary!AF$5,'On Direct Attendance'!$S$2:$AU$2,0)),Summary!$C20))</f>
        <v/>
      </c>
    </row>
    <row r="21" spans="1:32" x14ac:dyDescent="0.25">
      <c r="C21" s="18" t="s">
        <v>886</v>
      </c>
      <c r="D21" s="16">
        <f ca="1">IF(D$5&gt;TODAY()-1,"",COUNTIFS(INDEX('On Direct Attendance'!$S$2:$AU$1468,,MATCH(Summary!D$5,'On Direct Attendance'!$S$2:$AU$2,0)),Summary!$C21))</f>
        <v>8</v>
      </c>
      <c r="E21" s="16">
        <f ca="1">IF(E$5&gt;TODAY()-1,"",COUNTIFS(INDEX('On Direct Attendance'!$S$2:$AU$1468,,MATCH(Summary!E$5,'On Direct Attendance'!$S$2:$AU$2,0)),Summary!$C21))</f>
        <v>19</v>
      </c>
      <c r="F21" s="16">
        <f ca="1">IF(F$5&gt;TODAY()-1,"",COUNTIFS(INDEX('On Direct Attendance'!$S$2:$AU$1468,,MATCH(Summary!F$5,'On Direct Attendance'!$S$2:$AU$2,0)),Summary!$C21))</f>
        <v>0</v>
      </c>
      <c r="G21" s="16">
        <f ca="1">IF(G$5&gt;TODAY()-1,"",COUNTIFS(INDEX('On Direct Attendance'!$S$2:$AU$1468,,MATCH(Summary!G$5,'On Direct Attendance'!$S$2:$AU$2,0)),Summary!$C21))</f>
        <v>0</v>
      </c>
      <c r="H21" s="16">
        <f ca="1">IF(H$5&gt;TODAY()-1,"",COUNTIFS(INDEX('On Direct Attendance'!$S$2:$AU$1468,,MATCH(Summary!H$5,'On Direct Attendance'!$S$2:$AU$2,0)),Summary!$C21))</f>
        <v>26</v>
      </c>
      <c r="I21" s="16">
        <f ca="1">IF(I$5&gt;TODAY()-1,"",COUNTIFS(INDEX('On Direct Attendance'!$S$2:$AU$1468,,MATCH(Summary!I$5,'On Direct Attendance'!$S$2:$AU$2,0)),Summary!$C21))</f>
        <v>58</v>
      </c>
      <c r="J21" s="16">
        <f ca="1">IF(J$5&gt;TODAY()-1,"",COUNTIFS(INDEX('On Direct Attendance'!$S$2:$AU$1468,,MATCH(Summary!J$5,'On Direct Attendance'!$S$2:$AU$2,0)),Summary!$C21))</f>
        <v>67</v>
      </c>
      <c r="K21" s="16">
        <f ca="1">IF(K$5&gt;TODAY()-1,"",COUNTIFS(INDEX('On Direct Attendance'!$S$2:$AU$1468,,MATCH(Summary!K$5,'On Direct Attendance'!$S$2:$AU$2,0)),Summary!$C21))</f>
        <v>78</v>
      </c>
      <c r="L21" s="16">
        <f ca="1">IF(L$5&gt;TODAY()-1,"",COUNTIFS(INDEX('On Direct Attendance'!$S$2:$AU$1468,,MATCH(Summary!L$5,'On Direct Attendance'!$S$2:$AU$2,0)),Summary!$C21))</f>
        <v>81</v>
      </c>
      <c r="M21" s="16">
        <f ca="1">IF(M$5&gt;TODAY()-1,"",COUNTIFS(INDEX('On Direct Attendance'!$S$2:$AU$1468,,MATCH(Summary!M$5,'On Direct Attendance'!$S$2:$AU$2,0)),Summary!$C21))</f>
        <v>0</v>
      </c>
      <c r="N21" s="16">
        <f ca="1">IF(N$5&gt;TODAY()-1,"",COUNTIFS(INDEX('On Direct Attendance'!$S$2:$AU$1468,,MATCH(Summary!N$5,'On Direct Attendance'!$S$2:$AU$2,0)),Summary!$C21))</f>
        <v>0</v>
      </c>
      <c r="O21" s="16">
        <f ca="1">IF(O$5&gt;TODAY()-1,"",COUNTIFS(INDEX('On Direct Attendance'!$S$2:$AU$1468,,MATCH(Summary!O$5,'On Direct Attendance'!$S$2:$AU$2,0)),Summary!$C21))</f>
        <v>84</v>
      </c>
      <c r="P21" s="16">
        <f ca="1">IF(P$5&gt;TODAY()-1,"",COUNTIFS(INDEX('On Direct Attendance'!$S$2:$AU$1468,,MATCH(Summary!P$5,'On Direct Attendance'!$S$2:$AU$2,0)),Summary!$C21))</f>
        <v>88</v>
      </c>
      <c r="Q21" s="16">
        <f ca="1">IF(Q$5&gt;TODAY()-1,"",COUNTIFS(INDEX('On Direct Attendance'!$S$2:$AU$1468,,MATCH(Summary!Q$5,'On Direct Attendance'!$S$2:$AU$2,0)),Summary!$C21))</f>
        <v>93</v>
      </c>
      <c r="R21" s="16">
        <f ca="1">IF(R$5&gt;TODAY()-1,"",COUNTIFS(INDEX('On Direct Attendance'!$S$2:$AU$1468,,MATCH(Summary!R$5,'On Direct Attendance'!$S$2:$AU$2,0)),Summary!$C21))</f>
        <v>97</v>
      </c>
      <c r="S21" s="16">
        <f ca="1">IF(S$5&gt;TODAY()-1,"",COUNTIFS(INDEX('On Direct Attendance'!$S$2:$AU$1468,,MATCH(Summary!S$5,'On Direct Attendance'!$S$2:$AU$2,0)),Summary!$C21))</f>
        <v>104</v>
      </c>
      <c r="T21" s="16">
        <f ca="1">IF(T$5&gt;TODAY()-1,"",COUNTIFS(INDEX('On Direct Attendance'!$S$2:$AU$1468,,MATCH(Summary!T$5,'On Direct Attendance'!$S$2:$AU$2,0)),Summary!$C21))</f>
        <v>0</v>
      </c>
      <c r="U21" s="16">
        <f ca="1">IF(U$5&gt;TODAY()-1,"",COUNTIFS(INDEX('On Direct Attendance'!$S$2:$AU$1468,,MATCH(Summary!U$5,'On Direct Attendance'!$S$2:$AU$2,0)),Summary!$C21))</f>
        <v>0</v>
      </c>
      <c r="V21" s="16">
        <f ca="1">IF(V$5&gt;TODAY()-1,"",COUNTIFS(INDEX('On Direct Attendance'!$S$2:$AU$1468,,MATCH(Summary!V$5,'On Direct Attendance'!$S$2:$AU$2,0)),Summary!$C21))</f>
        <v>105</v>
      </c>
      <c r="W21" s="16" t="str">
        <f ca="1">IF(W$5&gt;TODAY()-1,"",COUNTIFS(INDEX('On Direct Attendance'!$S$2:$AU$1468,,MATCH(Summary!W$5,'On Direct Attendance'!$S$2:$AU$2,0)),Summary!$C21))</f>
        <v/>
      </c>
      <c r="X21" s="16" t="str">
        <f ca="1">IF(X$5&gt;TODAY()-1,"",COUNTIFS(INDEX('On Direct Attendance'!$S$2:$AU$1468,,MATCH(Summary!X$5,'On Direct Attendance'!$S$2:$AU$2,0)),Summary!$C21))</f>
        <v/>
      </c>
      <c r="Y21" s="16" t="str">
        <f ca="1">IF(Y$5&gt;TODAY()-1,"",COUNTIFS(INDEX('On Direct Attendance'!$S$2:$AU$1468,,MATCH(Summary!Y$5,'On Direct Attendance'!$S$2:$AU$2,0)),Summary!$C21))</f>
        <v/>
      </c>
      <c r="Z21" s="16" t="str">
        <f ca="1">IF(Z$5&gt;TODAY()-1,"",COUNTIFS(INDEX('On Direct Attendance'!$S$2:$AU$1468,,MATCH(Summary!Z$5,'On Direct Attendance'!$S$2:$AU$2,0)),Summary!$C21))</f>
        <v/>
      </c>
      <c r="AA21" s="16" t="str">
        <f ca="1">IF(AA$5&gt;TODAY()-1,"",COUNTIFS(INDEX('On Direct Attendance'!$S$2:$AU$1468,,MATCH(Summary!AA$5,'On Direct Attendance'!$S$2:$AU$2,0)),Summary!$C21))</f>
        <v/>
      </c>
      <c r="AB21" s="16" t="str">
        <f ca="1">IF(AB$5&gt;TODAY()-1,"",COUNTIFS(INDEX('On Direct Attendance'!$S$2:$AU$1468,,MATCH(Summary!AB$5,'On Direct Attendance'!$S$2:$AU$2,0)),Summary!$C21))</f>
        <v/>
      </c>
      <c r="AC21" s="16" t="str">
        <f ca="1">IF(AC$5&gt;TODAY()-1,"",COUNTIFS(INDEX('On Direct Attendance'!$S$2:$AU$1468,,MATCH(Summary!AC$5,'On Direct Attendance'!$S$2:$AU$2,0)),Summary!$C21))</f>
        <v/>
      </c>
      <c r="AD21" s="16" t="str">
        <f ca="1">IF(AD$5&gt;TODAY()-1,"",COUNTIFS(INDEX('On Direct Attendance'!$S$2:$AU$1468,,MATCH(Summary!AD$5,'On Direct Attendance'!$S$2:$AU$2,0)),Summary!$C21))</f>
        <v/>
      </c>
      <c r="AE21" s="16" t="str">
        <f ca="1">IF(AE$5&gt;TODAY()-1,"",COUNTIFS(INDEX('On Direct Attendance'!$S$2:$AU$1468,,MATCH(Summary!AE$5,'On Direct Attendance'!$S$2:$AU$2,0)),Summary!$C21))</f>
        <v/>
      </c>
      <c r="AF21" s="16" t="str">
        <f ca="1">IF(AF$5&gt;TODAY()-1,"",COUNTIFS(INDEX('On Direct Attendance'!$S$2:$AU$1468,,MATCH(Summary!AF$5,'On Direct Attendance'!$S$2:$AU$2,0)),Summary!$C21))</f>
        <v/>
      </c>
    </row>
    <row r="22" spans="1:32" x14ac:dyDescent="0.25">
      <c r="C22" s="18" t="s">
        <v>890</v>
      </c>
      <c r="D22" s="16">
        <f ca="1">IF(D$5&gt;TODAY()-1,"",COUNTIFS(INDEX('On Direct Attendance'!$S$2:$AU$1468,,MATCH(Summary!D$5,'On Direct Attendance'!$S$2:$AU$2,0)),Summary!$C22))</f>
        <v>0</v>
      </c>
      <c r="E22" s="16">
        <f ca="1">IF(E$5&gt;TODAY()-1,"",COUNTIFS(INDEX('On Direct Attendance'!$S$2:$AU$1468,,MATCH(Summary!E$5,'On Direct Attendance'!$S$2:$AU$2,0)),Summary!$C22))</f>
        <v>2</v>
      </c>
      <c r="F22" s="16">
        <f ca="1">IF(F$5&gt;TODAY()-1,"",COUNTIFS(INDEX('On Direct Attendance'!$S$2:$AU$1468,,MATCH(Summary!F$5,'On Direct Attendance'!$S$2:$AU$2,0)),Summary!$C22))</f>
        <v>0</v>
      </c>
      <c r="G22" s="16">
        <f ca="1">IF(G$5&gt;TODAY()-1,"",COUNTIFS(INDEX('On Direct Attendance'!$S$2:$AU$1468,,MATCH(Summary!G$5,'On Direct Attendance'!$S$2:$AU$2,0)),Summary!$C22))</f>
        <v>0</v>
      </c>
      <c r="H22" s="16">
        <f ca="1">IF(H$5&gt;TODAY()-1,"",COUNTIFS(INDEX('On Direct Attendance'!$S$2:$AU$1468,,MATCH(Summary!H$5,'On Direct Attendance'!$S$2:$AU$2,0)),Summary!$C22))</f>
        <v>4</v>
      </c>
      <c r="I22" s="16">
        <f ca="1">IF(I$5&gt;TODAY()-1,"",COUNTIFS(INDEX('On Direct Attendance'!$S$2:$AU$1468,,MATCH(Summary!I$5,'On Direct Attendance'!$S$2:$AU$2,0)),Summary!$C22))</f>
        <v>5</v>
      </c>
      <c r="J22" s="16">
        <f ca="1">IF(J$5&gt;TODAY()-1,"",COUNTIFS(INDEX('On Direct Attendance'!$S$2:$AU$1468,,MATCH(Summary!J$5,'On Direct Attendance'!$S$2:$AU$2,0)),Summary!$C22))</f>
        <v>5</v>
      </c>
      <c r="K22" s="16">
        <f ca="1">IF(K$5&gt;TODAY()-1,"",COUNTIFS(INDEX('On Direct Attendance'!$S$2:$AU$1468,,MATCH(Summary!K$5,'On Direct Attendance'!$S$2:$AU$2,0)),Summary!$C22))</f>
        <v>5</v>
      </c>
      <c r="L22" s="16">
        <f ca="1">IF(L$5&gt;TODAY()-1,"",COUNTIFS(INDEX('On Direct Attendance'!$S$2:$AU$1468,,MATCH(Summary!L$5,'On Direct Attendance'!$S$2:$AU$2,0)),Summary!$C22))</f>
        <v>5</v>
      </c>
      <c r="M22" s="16">
        <f ca="1">IF(M$5&gt;TODAY()-1,"",COUNTIFS(INDEX('On Direct Attendance'!$S$2:$AU$1468,,MATCH(Summary!M$5,'On Direct Attendance'!$S$2:$AU$2,0)),Summary!$C22))</f>
        <v>0</v>
      </c>
      <c r="N22" s="16">
        <f ca="1">IF(N$5&gt;TODAY()-1,"",COUNTIFS(INDEX('On Direct Attendance'!$S$2:$AU$1468,,MATCH(Summary!N$5,'On Direct Attendance'!$S$2:$AU$2,0)),Summary!$C22))</f>
        <v>0</v>
      </c>
      <c r="O22" s="16">
        <f ca="1">IF(O$5&gt;TODAY()-1,"",COUNTIFS(INDEX('On Direct Attendance'!$S$2:$AU$1468,,MATCH(Summary!O$5,'On Direct Attendance'!$S$2:$AU$2,0)),Summary!$C22))</f>
        <v>6</v>
      </c>
      <c r="P22" s="16">
        <f ca="1">IF(P$5&gt;TODAY()-1,"",COUNTIFS(INDEX('On Direct Attendance'!$S$2:$AU$1468,,MATCH(Summary!P$5,'On Direct Attendance'!$S$2:$AU$2,0)),Summary!$C22))</f>
        <v>11</v>
      </c>
      <c r="Q22" s="16">
        <f ca="1">IF(Q$5&gt;TODAY()-1,"",COUNTIFS(INDEX('On Direct Attendance'!$S$2:$AU$1468,,MATCH(Summary!Q$5,'On Direct Attendance'!$S$2:$AU$2,0)),Summary!$C22))</f>
        <v>13</v>
      </c>
      <c r="R22" s="16">
        <f ca="1">IF(R$5&gt;TODAY()-1,"",COUNTIFS(INDEX('On Direct Attendance'!$S$2:$AU$1468,,MATCH(Summary!R$5,'On Direct Attendance'!$S$2:$AU$2,0)),Summary!$C22))</f>
        <v>13</v>
      </c>
      <c r="S22" s="16">
        <f ca="1">IF(S$5&gt;TODAY()-1,"",COUNTIFS(INDEX('On Direct Attendance'!$S$2:$AU$1468,,MATCH(Summary!S$5,'On Direct Attendance'!$S$2:$AU$2,0)),Summary!$C22))</f>
        <v>17</v>
      </c>
      <c r="T22" s="16">
        <f ca="1">IF(T$5&gt;TODAY()-1,"",COUNTIFS(INDEX('On Direct Attendance'!$S$2:$AU$1468,,MATCH(Summary!T$5,'On Direct Attendance'!$S$2:$AU$2,0)),Summary!$C22))</f>
        <v>0</v>
      </c>
      <c r="U22" s="16">
        <f ca="1">IF(U$5&gt;TODAY()-1,"",COUNTIFS(INDEX('On Direct Attendance'!$S$2:$AU$1468,,MATCH(Summary!U$5,'On Direct Attendance'!$S$2:$AU$2,0)),Summary!$C22))</f>
        <v>0</v>
      </c>
      <c r="V22" s="16">
        <f ca="1">IF(V$5&gt;TODAY()-1,"",COUNTIFS(INDEX('On Direct Attendance'!$S$2:$AU$1468,,MATCH(Summary!V$5,'On Direct Attendance'!$S$2:$AU$2,0)),Summary!$C22))</f>
        <v>29</v>
      </c>
      <c r="W22" s="16" t="str">
        <f ca="1">IF(W$5&gt;TODAY()-1,"",COUNTIFS(INDEX('On Direct Attendance'!$S$2:$AU$1468,,MATCH(Summary!W$5,'On Direct Attendance'!$S$2:$AU$2,0)),Summary!$C22))</f>
        <v/>
      </c>
      <c r="X22" s="16" t="str">
        <f ca="1">IF(X$5&gt;TODAY()-1,"",COUNTIFS(INDEX('On Direct Attendance'!$S$2:$AU$1468,,MATCH(Summary!X$5,'On Direct Attendance'!$S$2:$AU$2,0)),Summary!$C22))</f>
        <v/>
      </c>
      <c r="Y22" s="16" t="str">
        <f ca="1">IF(Y$5&gt;TODAY()-1,"",COUNTIFS(INDEX('On Direct Attendance'!$S$2:$AU$1468,,MATCH(Summary!Y$5,'On Direct Attendance'!$S$2:$AU$2,0)),Summary!$C22))</f>
        <v/>
      </c>
      <c r="Z22" s="16" t="str">
        <f ca="1">IF(Z$5&gt;TODAY()-1,"",COUNTIFS(INDEX('On Direct Attendance'!$S$2:$AU$1468,,MATCH(Summary!Z$5,'On Direct Attendance'!$S$2:$AU$2,0)),Summary!$C22))</f>
        <v/>
      </c>
      <c r="AA22" s="16" t="str">
        <f ca="1">IF(AA$5&gt;TODAY()-1,"",COUNTIFS(INDEX('On Direct Attendance'!$S$2:$AU$1468,,MATCH(Summary!AA$5,'On Direct Attendance'!$S$2:$AU$2,0)),Summary!$C22))</f>
        <v/>
      </c>
      <c r="AB22" s="16" t="str">
        <f ca="1">IF(AB$5&gt;TODAY()-1,"",COUNTIFS(INDEX('On Direct Attendance'!$S$2:$AU$1468,,MATCH(Summary!AB$5,'On Direct Attendance'!$S$2:$AU$2,0)),Summary!$C22))</f>
        <v/>
      </c>
      <c r="AC22" s="16" t="str">
        <f ca="1">IF(AC$5&gt;TODAY()-1,"",COUNTIFS(INDEX('On Direct Attendance'!$S$2:$AU$1468,,MATCH(Summary!AC$5,'On Direct Attendance'!$S$2:$AU$2,0)),Summary!$C22))</f>
        <v/>
      </c>
      <c r="AD22" s="16" t="str">
        <f ca="1">IF(AD$5&gt;TODAY()-1,"",COUNTIFS(INDEX('On Direct Attendance'!$S$2:$AU$1468,,MATCH(Summary!AD$5,'On Direct Attendance'!$S$2:$AU$2,0)),Summary!$C22))</f>
        <v/>
      </c>
      <c r="AE22" s="16" t="str">
        <f ca="1">IF(AE$5&gt;TODAY()-1,"",COUNTIFS(INDEX('On Direct Attendance'!$S$2:$AU$1468,,MATCH(Summary!AE$5,'On Direct Attendance'!$S$2:$AU$2,0)),Summary!$C22))</f>
        <v/>
      </c>
      <c r="AF22" s="16" t="str">
        <f ca="1">IF(AF$5&gt;TODAY()-1,"",COUNTIFS(INDEX('On Direct Attendance'!$S$2:$AU$1468,,MATCH(Summary!AF$5,'On Direct Attendance'!$S$2:$AU$2,0)),Summary!$C22))</f>
        <v/>
      </c>
    </row>
    <row r="23" spans="1:32" x14ac:dyDescent="0.25">
      <c r="A23" s="26"/>
    </row>
    <row r="24" spans="1:32" x14ac:dyDescent="0.25">
      <c r="A24" s="26"/>
    </row>
    <row r="25" spans="1:32" x14ac:dyDescent="0.25">
      <c r="A25" s="26"/>
      <c r="C25" s="19" t="s">
        <v>896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</row>
    <row r="26" spans="1:32" x14ac:dyDescent="0.25">
      <c r="A26" s="26"/>
      <c r="C26" s="21" t="s">
        <v>897</v>
      </c>
      <c r="D26" s="35">
        <f ca="1">IF(D$5&gt;TODAY()-1,"",IF(OR(D4="Sat",D4="Sun"),"0%",IFERROR((D21+D20+(D10)/2+D16+D15+D14+D13+D12+D11)/D8,"0%")))</f>
        <v>0.13745704467353953</v>
      </c>
      <c r="E26" s="35">
        <f t="shared" ref="E26:AF26" ca="1" si="2">IF(E$5&gt;TODAY()-1,"",IF(OR(E4="Sat",E4="Sun"),"0%",IFERROR((E21+E20+(E10)/2+E16+E15+E14+E13+E12+E11)/E8,"0%")))</f>
        <v>0.17302573203194321</v>
      </c>
      <c r="F26" s="35" t="str">
        <f t="shared" ca="1" si="2"/>
        <v>0%</v>
      </c>
      <c r="G26" s="35" t="str">
        <f t="shared" ca="1" si="2"/>
        <v>0%</v>
      </c>
      <c r="H26" s="35">
        <f t="shared" ca="1" si="2"/>
        <v>0.18811881188118812</v>
      </c>
      <c r="I26" s="35">
        <f t="shared" ca="1" si="2"/>
        <v>0.13213087248322147</v>
      </c>
      <c r="J26" s="35">
        <f t="shared" ca="1" si="2"/>
        <v>0.14279551337359792</v>
      </c>
      <c r="K26" s="35">
        <f t="shared" ca="1" si="2"/>
        <v>0.12802335279399499</v>
      </c>
      <c r="L26" s="35">
        <f t="shared" ca="1" si="2"/>
        <v>0.1779513888888889</v>
      </c>
      <c r="M26" s="35" t="str">
        <f t="shared" ca="1" si="2"/>
        <v>0%</v>
      </c>
      <c r="N26" s="35" t="str">
        <f t="shared" ca="1" si="2"/>
        <v>0%</v>
      </c>
      <c r="O26" s="35">
        <f t="shared" ca="1" si="2"/>
        <v>0.21017101710171018</v>
      </c>
      <c r="P26" s="35">
        <f t="shared" ca="1" si="2"/>
        <v>0.15632965165675447</v>
      </c>
      <c r="Q26" s="35">
        <f t="shared" ca="1" si="2"/>
        <v>0.1609735269000854</v>
      </c>
      <c r="R26" s="35">
        <f t="shared" ca="1" si="2"/>
        <v>0.16325660699062233</v>
      </c>
      <c r="S26" s="35">
        <f t="shared" ca="1" si="2"/>
        <v>0.20859728506787331</v>
      </c>
      <c r="T26" s="35" t="str">
        <f t="shared" ca="1" si="2"/>
        <v>0%</v>
      </c>
      <c r="U26" s="35" t="str">
        <f t="shared" ca="1" si="2"/>
        <v>0%</v>
      </c>
      <c r="V26" s="35">
        <f t="shared" ca="1" si="2"/>
        <v>0.27528675703858185</v>
      </c>
      <c r="W26" s="35" t="str">
        <f t="shared" ca="1" si="2"/>
        <v/>
      </c>
      <c r="X26" s="35" t="str">
        <f t="shared" ca="1" si="2"/>
        <v/>
      </c>
      <c r="Y26" s="35" t="str">
        <f t="shared" ca="1" si="2"/>
        <v/>
      </c>
      <c r="Z26" s="35" t="str">
        <f t="shared" ca="1" si="2"/>
        <v/>
      </c>
      <c r="AA26" s="35" t="str">
        <f t="shared" ca="1" si="2"/>
        <v/>
      </c>
      <c r="AB26" s="35" t="str">
        <f t="shared" ca="1" si="2"/>
        <v/>
      </c>
      <c r="AC26" s="35" t="str">
        <f t="shared" ca="1" si="2"/>
        <v/>
      </c>
      <c r="AD26" s="35" t="str">
        <f t="shared" ca="1" si="2"/>
        <v/>
      </c>
      <c r="AE26" s="35" t="str">
        <f t="shared" ca="1" si="2"/>
        <v/>
      </c>
      <c r="AF26" s="35" t="str">
        <f t="shared" ca="1" si="2"/>
        <v/>
      </c>
    </row>
    <row r="27" spans="1:32" x14ac:dyDescent="0.25">
      <c r="A27" s="26"/>
      <c r="C27" s="21" t="s">
        <v>898</v>
      </c>
      <c r="D27" s="22">
        <f ca="1">IF(D$5&gt;TODAY()-1,"",IF(OR(D4="Sat",D4="Sun"),"0%",IFERROR((D16+D15+D14+D13+D12+D11)/D8,"0%")))</f>
        <v>3.8659793814432991E-2</v>
      </c>
      <c r="E27" s="22">
        <f t="shared" ref="E27:AF27" ca="1" si="3">IF(E$5&gt;TODAY()-1,"",IF(OR(E4="Sat",E4="Sun"),"0%",IFERROR((E16+E15+E14+E13+E12+E11)/E8,"0%")))</f>
        <v>5.0576752440106475E-2</v>
      </c>
      <c r="F27" s="22" t="str">
        <f t="shared" ca="1" si="3"/>
        <v>0%</v>
      </c>
      <c r="G27" s="22" t="str">
        <f t="shared" ca="1" si="3"/>
        <v>0%</v>
      </c>
      <c r="H27" s="22">
        <f t="shared" ca="1" si="3"/>
        <v>5.4005400540054004E-2</v>
      </c>
      <c r="I27" s="22">
        <f t="shared" ca="1" si="3"/>
        <v>1.6778523489932886E-2</v>
      </c>
      <c r="J27" s="22">
        <f t="shared" ca="1" si="3"/>
        <v>2.6747195858498704E-2</v>
      </c>
      <c r="K27" s="22">
        <f t="shared" ca="1" si="3"/>
        <v>1.9182652210175146E-2</v>
      </c>
      <c r="L27" s="22">
        <f t="shared" ca="1" si="3"/>
        <v>4.0798611111111112E-2</v>
      </c>
      <c r="M27" s="22" t="str">
        <f t="shared" ca="1" si="3"/>
        <v>0%</v>
      </c>
      <c r="N27" s="22" t="str">
        <f t="shared" ca="1" si="3"/>
        <v>0%</v>
      </c>
      <c r="O27" s="22">
        <f t="shared" ca="1" si="3"/>
        <v>5.1305130513051307E-2</v>
      </c>
      <c r="P27" s="22">
        <f t="shared" ca="1" si="3"/>
        <v>1.4443500424808835E-2</v>
      </c>
      <c r="Q27" s="22">
        <f t="shared" ca="1" si="3"/>
        <v>2.0495303159692571E-2</v>
      </c>
      <c r="R27" s="22">
        <f t="shared" ca="1" si="3"/>
        <v>1.4492753623188406E-2</v>
      </c>
      <c r="S27" s="22">
        <f t="shared" ca="1" si="3"/>
        <v>2.8054298642533938E-2</v>
      </c>
      <c r="T27" s="22" t="str">
        <f t="shared" ca="1" si="3"/>
        <v>0%</v>
      </c>
      <c r="U27" s="22" t="str">
        <f t="shared" ca="1" si="3"/>
        <v>0%</v>
      </c>
      <c r="V27" s="22">
        <f t="shared" ca="1" si="3"/>
        <v>2.502606882168926E-2</v>
      </c>
      <c r="W27" s="22" t="str">
        <f t="shared" ca="1" si="3"/>
        <v/>
      </c>
      <c r="X27" s="22" t="str">
        <f t="shared" ca="1" si="3"/>
        <v/>
      </c>
      <c r="Y27" s="22" t="str">
        <f t="shared" ca="1" si="3"/>
        <v/>
      </c>
      <c r="Z27" s="22" t="str">
        <f t="shared" ca="1" si="3"/>
        <v/>
      </c>
      <c r="AA27" s="22" t="str">
        <f t="shared" ca="1" si="3"/>
        <v/>
      </c>
      <c r="AB27" s="22" t="str">
        <f t="shared" ca="1" si="3"/>
        <v/>
      </c>
      <c r="AC27" s="22" t="str">
        <f t="shared" ca="1" si="3"/>
        <v/>
      </c>
      <c r="AD27" s="22" t="str">
        <f t="shared" ca="1" si="3"/>
        <v/>
      </c>
      <c r="AE27" s="22" t="str">
        <f t="shared" ca="1" si="3"/>
        <v/>
      </c>
      <c r="AF27" s="22" t="str">
        <f t="shared" ca="1" si="3"/>
        <v/>
      </c>
    </row>
    <row r="28" spans="1:32" x14ac:dyDescent="0.25">
      <c r="A28" s="26"/>
      <c r="C28" s="21" t="s">
        <v>899</v>
      </c>
      <c r="D28" s="22">
        <f ca="1">IF(D$5&gt;TODAY()-1,"",IFERROR((D21+D20+(D10)/2)/D8,"0%"))</f>
        <v>9.8797250859106525E-2</v>
      </c>
      <c r="E28" s="22">
        <f t="shared" ref="E28:AF28" ca="1" si="4">IF(E$5&gt;TODAY()-1,"",IFERROR((E21+E20+(E10)/2)/E8,"0%"))</f>
        <v>0.12244897959183673</v>
      </c>
      <c r="F28" s="22">
        <f t="shared" ca="1" si="4"/>
        <v>0</v>
      </c>
      <c r="G28" s="35" t="str">
        <f t="shared" ca="1" si="4"/>
        <v>0%</v>
      </c>
      <c r="H28" s="22">
        <f t="shared" ca="1" si="4"/>
        <v>0.13411341134113411</v>
      </c>
      <c r="I28" s="22">
        <f t="shared" ca="1" si="4"/>
        <v>0.11535234899328858</v>
      </c>
      <c r="J28" s="22">
        <f t="shared" ca="1" si="4"/>
        <v>0.11604831751509923</v>
      </c>
      <c r="K28" s="22">
        <f t="shared" ca="1" si="4"/>
        <v>0.10884070058381985</v>
      </c>
      <c r="L28" s="22">
        <f t="shared" ca="1" si="4"/>
        <v>0.13715277777777779</v>
      </c>
      <c r="M28" s="22">
        <f t="shared" ca="1" si="4"/>
        <v>0</v>
      </c>
      <c r="N28" s="22" t="str">
        <f t="shared" ca="1" si="4"/>
        <v>0%</v>
      </c>
      <c r="O28" s="22">
        <f t="shared" ca="1" si="4"/>
        <v>0.15886588658865886</v>
      </c>
      <c r="P28" s="22">
        <f t="shared" ca="1" si="4"/>
        <v>0.14188615123194562</v>
      </c>
      <c r="Q28" s="22">
        <f t="shared" ca="1" si="4"/>
        <v>0.14047822374039282</v>
      </c>
      <c r="R28" s="22">
        <f t="shared" ca="1" si="4"/>
        <v>0.14876385336743392</v>
      </c>
      <c r="S28" s="22">
        <f t="shared" ca="1" si="4"/>
        <v>0.18054298642533936</v>
      </c>
      <c r="T28" s="22" t="str">
        <f t="shared" ca="1" si="4"/>
        <v>0%</v>
      </c>
      <c r="U28" s="22" t="str">
        <f t="shared" ca="1" si="4"/>
        <v>0%</v>
      </c>
      <c r="V28" s="22">
        <f t="shared" ca="1" si="4"/>
        <v>0.25026068821689262</v>
      </c>
      <c r="W28" s="22" t="str">
        <f t="shared" ca="1" si="4"/>
        <v/>
      </c>
      <c r="X28" s="22" t="str">
        <f t="shared" ca="1" si="4"/>
        <v/>
      </c>
      <c r="Y28" s="22" t="str">
        <f t="shared" ca="1" si="4"/>
        <v/>
      </c>
      <c r="Z28" s="22" t="str">
        <f t="shared" ca="1" si="4"/>
        <v/>
      </c>
      <c r="AA28" s="22" t="str">
        <f t="shared" ca="1" si="4"/>
        <v/>
      </c>
      <c r="AB28" s="22" t="str">
        <f t="shared" ca="1" si="4"/>
        <v/>
      </c>
      <c r="AC28" s="22" t="str">
        <f t="shared" ca="1" si="4"/>
        <v/>
      </c>
      <c r="AD28" s="22" t="str">
        <f t="shared" ca="1" si="4"/>
        <v/>
      </c>
      <c r="AE28" s="22" t="str">
        <f t="shared" ca="1" si="4"/>
        <v/>
      </c>
      <c r="AF28" s="22" t="str">
        <f t="shared" ca="1" si="4"/>
        <v/>
      </c>
    </row>
    <row r="29" spans="1:32" x14ac:dyDescent="0.25">
      <c r="C29" s="23"/>
      <c r="D29" s="20"/>
    </row>
    <row r="34" spans="3:13" x14ac:dyDescent="0.25">
      <c r="C34" s="31"/>
    </row>
    <row r="35" spans="3:13" x14ac:dyDescent="0.25">
      <c r="C35" s="31"/>
    </row>
    <row r="36" spans="3:13" x14ac:dyDescent="0.25">
      <c r="C36" s="31"/>
    </row>
    <row r="37" spans="3:13" x14ac:dyDescent="0.25">
      <c r="C37" s="31"/>
    </row>
    <row r="38" spans="3:13" x14ac:dyDescent="0.25">
      <c r="C38" s="31"/>
    </row>
    <row r="39" spans="3:13" x14ac:dyDescent="0.25">
      <c r="C39" s="31"/>
    </row>
    <row r="40" spans="3:13" x14ac:dyDescent="0.25">
      <c r="C40" s="31"/>
    </row>
    <row r="41" spans="3:13" x14ac:dyDescent="0.25">
      <c r="C41" s="31"/>
    </row>
    <row r="42" spans="3:13" x14ac:dyDescent="0.25">
      <c r="C42" s="31"/>
    </row>
    <row r="43" spans="3:13" x14ac:dyDescent="0.25">
      <c r="C43" s="31"/>
      <c r="G43" s="26"/>
    </row>
    <row r="44" spans="3:13" x14ac:dyDescent="0.25">
      <c r="C44" s="31"/>
      <c r="G44" s="26"/>
    </row>
    <row r="45" spans="3:13" x14ac:dyDescent="0.25">
      <c r="C45" s="31"/>
      <c r="G45" s="26"/>
      <c r="M45" s="27"/>
    </row>
    <row r="46" spans="3:13" x14ac:dyDescent="0.25">
      <c r="C46" s="31"/>
    </row>
    <row r="47" spans="3:13" x14ac:dyDescent="0.25">
      <c r="C47" s="31"/>
    </row>
    <row r="48" spans="3:13" x14ac:dyDescent="0.25">
      <c r="C48" s="31"/>
    </row>
    <row r="49" spans="3:3" x14ac:dyDescent="0.25">
      <c r="C49" s="31"/>
    </row>
    <row r="50" spans="3:3" x14ac:dyDescent="0.25">
      <c r="C50" s="31"/>
    </row>
    <row r="51" spans="3:3" x14ac:dyDescent="0.25">
      <c r="C51" s="31"/>
    </row>
    <row r="52" spans="3:3" x14ac:dyDescent="0.25">
      <c r="C52" s="31"/>
    </row>
    <row r="53" spans="3:3" x14ac:dyDescent="0.25">
      <c r="C53" s="31"/>
    </row>
    <row r="54" spans="3:3" x14ac:dyDescent="0.25">
      <c r="C54" s="31"/>
    </row>
    <row r="55" spans="3:3" x14ac:dyDescent="0.25">
      <c r="C55" s="31"/>
    </row>
    <row r="56" spans="3:3" x14ac:dyDescent="0.25">
      <c r="C56" s="31"/>
    </row>
    <row r="57" spans="3:3" x14ac:dyDescent="0.25">
      <c r="C57" s="31"/>
    </row>
    <row r="58" spans="3:3" x14ac:dyDescent="0.25">
      <c r="C58" s="31"/>
    </row>
    <row r="59" spans="3:3" x14ac:dyDescent="0.25">
      <c r="C59" s="31"/>
    </row>
    <row r="60" spans="3:3" x14ac:dyDescent="0.25">
      <c r="C60" s="31"/>
    </row>
    <row r="61" spans="3:3" x14ac:dyDescent="0.25">
      <c r="C61" s="31"/>
    </row>
    <row r="62" spans="3:3" x14ac:dyDescent="0.25">
      <c r="C62" s="31"/>
    </row>
    <row r="63" spans="3:3" x14ac:dyDescent="0.25">
      <c r="C63" s="31"/>
    </row>
    <row r="64" spans="3:3" x14ac:dyDescent="0.25">
      <c r="C64" s="31"/>
    </row>
    <row r="65" spans="3:3" x14ac:dyDescent="0.25">
      <c r="C65" s="31"/>
    </row>
    <row r="66" spans="3:3" x14ac:dyDescent="0.25">
      <c r="C66" s="31"/>
    </row>
    <row r="67" spans="3:3" x14ac:dyDescent="0.25">
      <c r="C67" s="31"/>
    </row>
    <row r="68" spans="3:3" x14ac:dyDescent="0.25">
      <c r="C68" s="31"/>
    </row>
    <row r="69" spans="3:3" x14ac:dyDescent="0.25">
      <c r="C69" s="31"/>
    </row>
    <row r="70" spans="3:3" x14ac:dyDescent="0.25">
      <c r="C70" s="31"/>
    </row>
    <row r="71" spans="3:3" x14ac:dyDescent="0.25">
      <c r="C71" s="31"/>
    </row>
    <row r="72" spans="3:3" x14ac:dyDescent="0.25">
      <c r="C72" s="31"/>
    </row>
    <row r="73" spans="3:3" x14ac:dyDescent="0.25">
      <c r="C73" s="31"/>
    </row>
    <row r="74" spans="3:3" x14ac:dyDescent="0.25">
      <c r="C74" s="31"/>
    </row>
    <row r="75" spans="3:3" x14ac:dyDescent="0.25">
      <c r="C75" s="31"/>
    </row>
    <row r="76" spans="3:3" x14ac:dyDescent="0.25">
      <c r="C76" s="31"/>
    </row>
    <row r="77" spans="3:3" x14ac:dyDescent="0.25">
      <c r="C77" s="31"/>
    </row>
    <row r="78" spans="3:3" x14ac:dyDescent="0.25">
      <c r="C78" s="31"/>
    </row>
    <row r="79" spans="3:3" x14ac:dyDescent="0.25">
      <c r="C79" s="31"/>
    </row>
    <row r="80" spans="3:3" x14ac:dyDescent="0.25">
      <c r="C80" s="31"/>
    </row>
    <row r="81" spans="3:3" x14ac:dyDescent="0.25">
      <c r="C81" s="31"/>
    </row>
    <row r="82" spans="3:3" x14ac:dyDescent="0.25">
      <c r="C82" s="31"/>
    </row>
    <row r="83" spans="3:3" x14ac:dyDescent="0.25">
      <c r="C83" s="31"/>
    </row>
    <row r="84" spans="3:3" x14ac:dyDescent="0.25">
      <c r="C84" s="31"/>
    </row>
    <row r="85" spans="3:3" x14ac:dyDescent="0.25">
      <c r="C85" s="31"/>
    </row>
    <row r="86" spans="3:3" x14ac:dyDescent="0.25">
      <c r="C86" s="31"/>
    </row>
    <row r="87" spans="3:3" x14ac:dyDescent="0.25">
      <c r="C87" s="31"/>
    </row>
    <row r="88" spans="3:3" x14ac:dyDescent="0.25">
      <c r="C88" s="31"/>
    </row>
    <row r="89" spans="3:3" x14ac:dyDescent="0.25">
      <c r="C89" s="31"/>
    </row>
    <row r="90" spans="3:3" x14ac:dyDescent="0.25">
      <c r="C90" s="31"/>
    </row>
    <row r="91" spans="3:3" x14ac:dyDescent="0.25">
      <c r="C91" s="31"/>
    </row>
    <row r="92" spans="3:3" x14ac:dyDescent="0.25">
      <c r="C92" s="31"/>
    </row>
    <row r="93" spans="3:3" x14ac:dyDescent="0.25">
      <c r="C93" s="31"/>
    </row>
    <row r="94" spans="3:3" x14ac:dyDescent="0.25">
      <c r="C94" s="31"/>
    </row>
    <row r="95" spans="3:3" x14ac:dyDescent="0.25">
      <c r="C95" s="31"/>
    </row>
    <row r="96" spans="3:3" x14ac:dyDescent="0.25">
      <c r="C96" s="31"/>
    </row>
    <row r="97" spans="3:3" x14ac:dyDescent="0.25">
      <c r="C97" s="31"/>
    </row>
    <row r="98" spans="3:3" x14ac:dyDescent="0.25">
      <c r="C98" s="31"/>
    </row>
    <row r="99" spans="3:3" x14ac:dyDescent="0.25">
      <c r="C99" s="31"/>
    </row>
    <row r="100" spans="3:3" x14ac:dyDescent="0.25">
      <c r="C100" s="31"/>
    </row>
    <row r="101" spans="3:3" x14ac:dyDescent="0.25">
      <c r="C101" s="31"/>
    </row>
    <row r="102" spans="3:3" x14ac:dyDescent="0.25">
      <c r="C102" s="31"/>
    </row>
    <row r="103" spans="3:3" x14ac:dyDescent="0.25">
      <c r="C103" s="31"/>
    </row>
    <row r="104" spans="3:3" x14ac:dyDescent="0.25">
      <c r="C104" s="31"/>
    </row>
    <row r="105" spans="3:3" x14ac:dyDescent="0.25">
      <c r="C105" s="31"/>
    </row>
    <row r="106" spans="3:3" x14ac:dyDescent="0.25">
      <c r="C106" s="31"/>
    </row>
    <row r="107" spans="3:3" x14ac:dyDescent="0.25">
      <c r="C107" s="31"/>
    </row>
    <row r="108" spans="3:3" x14ac:dyDescent="0.25">
      <c r="C108" s="31"/>
    </row>
    <row r="109" spans="3:3" x14ac:dyDescent="0.25">
      <c r="C109" s="31"/>
    </row>
    <row r="110" spans="3:3" x14ac:dyDescent="0.25">
      <c r="C110" s="31"/>
    </row>
    <row r="111" spans="3:3" x14ac:dyDescent="0.25">
      <c r="C111" s="31"/>
    </row>
    <row r="112" spans="3:3" x14ac:dyDescent="0.25">
      <c r="C112" s="31"/>
    </row>
    <row r="113" spans="3:3" x14ac:dyDescent="0.25">
      <c r="C113" s="31"/>
    </row>
    <row r="114" spans="3:3" x14ac:dyDescent="0.25">
      <c r="C114" s="31"/>
    </row>
    <row r="115" spans="3:3" x14ac:dyDescent="0.25">
      <c r="C115" s="31"/>
    </row>
    <row r="116" spans="3:3" x14ac:dyDescent="0.25">
      <c r="C116" s="31"/>
    </row>
    <row r="117" spans="3:3" x14ac:dyDescent="0.25">
      <c r="C117" s="31"/>
    </row>
    <row r="118" spans="3:3" x14ac:dyDescent="0.25">
      <c r="C118" s="31"/>
    </row>
    <row r="119" spans="3:3" x14ac:dyDescent="0.25">
      <c r="C119" s="31"/>
    </row>
    <row r="120" spans="3:3" x14ac:dyDescent="0.25">
      <c r="C120" s="31"/>
    </row>
    <row r="121" spans="3:3" x14ac:dyDescent="0.25">
      <c r="C121" s="31"/>
    </row>
    <row r="122" spans="3:3" x14ac:dyDescent="0.25">
      <c r="C122" s="31"/>
    </row>
    <row r="123" spans="3:3" x14ac:dyDescent="0.25">
      <c r="C123" s="31"/>
    </row>
    <row r="124" spans="3:3" x14ac:dyDescent="0.25">
      <c r="C124" s="31"/>
    </row>
    <row r="125" spans="3:3" x14ac:dyDescent="0.25">
      <c r="C125" s="31"/>
    </row>
    <row r="126" spans="3:3" x14ac:dyDescent="0.25">
      <c r="C126" s="31"/>
    </row>
    <row r="127" spans="3:3" x14ac:dyDescent="0.25">
      <c r="C127" s="31"/>
    </row>
    <row r="128" spans="3:3" x14ac:dyDescent="0.25">
      <c r="C128" s="31"/>
    </row>
    <row r="129" spans="3:3" x14ac:dyDescent="0.25">
      <c r="C129" s="31"/>
    </row>
    <row r="130" spans="3:3" x14ac:dyDescent="0.25">
      <c r="C130" s="31"/>
    </row>
    <row r="131" spans="3:3" x14ac:dyDescent="0.25">
      <c r="C131" s="31"/>
    </row>
    <row r="132" spans="3:3" x14ac:dyDescent="0.25">
      <c r="C132" s="31"/>
    </row>
    <row r="133" spans="3:3" x14ac:dyDescent="0.25">
      <c r="C133" s="31"/>
    </row>
    <row r="134" spans="3:3" x14ac:dyDescent="0.25">
      <c r="C134" s="31"/>
    </row>
    <row r="135" spans="3:3" x14ac:dyDescent="0.25">
      <c r="C135" s="31"/>
    </row>
    <row r="136" spans="3:3" x14ac:dyDescent="0.25">
      <c r="C136" s="31"/>
    </row>
    <row r="137" spans="3:3" x14ac:dyDescent="0.25">
      <c r="C137" s="31"/>
    </row>
    <row r="138" spans="3:3" x14ac:dyDescent="0.25">
      <c r="C138" s="31"/>
    </row>
    <row r="139" spans="3:3" x14ac:dyDescent="0.25">
      <c r="C139" s="31"/>
    </row>
    <row r="140" spans="3:3" x14ac:dyDescent="0.25">
      <c r="C140" s="31"/>
    </row>
    <row r="141" spans="3:3" x14ac:dyDescent="0.25">
      <c r="C141" s="31"/>
    </row>
    <row r="142" spans="3:3" x14ac:dyDescent="0.25">
      <c r="C142" s="31"/>
    </row>
    <row r="143" spans="3:3" x14ac:dyDescent="0.25">
      <c r="C143" s="31"/>
    </row>
    <row r="144" spans="3:3" x14ac:dyDescent="0.25">
      <c r="C144" s="31"/>
    </row>
    <row r="145" spans="3:3" x14ac:dyDescent="0.25">
      <c r="C145" s="31"/>
    </row>
    <row r="146" spans="3:3" x14ac:dyDescent="0.25">
      <c r="C146" s="31"/>
    </row>
    <row r="147" spans="3:3" x14ac:dyDescent="0.25">
      <c r="C147" s="31"/>
    </row>
    <row r="148" spans="3:3" x14ac:dyDescent="0.25">
      <c r="C148" s="31"/>
    </row>
    <row r="149" spans="3:3" x14ac:dyDescent="0.25">
      <c r="C149" s="31"/>
    </row>
    <row r="150" spans="3:3" x14ac:dyDescent="0.25">
      <c r="C150" s="31"/>
    </row>
    <row r="151" spans="3:3" x14ac:dyDescent="0.25">
      <c r="C151" s="31"/>
    </row>
    <row r="152" spans="3:3" x14ac:dyDescent="0.25">
      <c r="C152" s="31"/>
    </row>
    <row r="153" spans="3:3" x14ac:dyDescent="0.25">
      <c r="C153" s="31"/>
    </row>
    <row r="154" spans="3:3" x14ac:dyDescent="0.25">
      <c r="C154" s="31"/>
    </row>
    <row r="155" spans="3:3" x14ac:dyDescent="0.25">
      <c r="C155" s="31"/>
    </row>
    <row r="156" spans="3:3" x14ac:dyDescent="0.25">
      <c r="C156" s="31"/>
    </row>
    <row r="157" spans="3:3" x14ac:dyDescent="0.25">
      <c r="C157" s="31"/>
    </row>
    <row r="158" spans="3:3" x14ac:dyDescent="0.25">
      <c r="C158" s="31"/>
    </row>
    <row r="159" spans="3:3" x14ac:dyDescent="0.25">
      <c r="C159" s="31"/>
    </row>
  </sheetData>
  <dataValidations disablePrompts="1" count="1">
    <dataValidation type="list" allowBlank="1" showInputMessage="1" showErrorMessage="1" sqref="AI5:AI7">
      <formula1>"MOVED ,RESIGNED, TERMINATED, ABSCOND"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N1470"/>
  <sheetViews>
    <sheetView tabSelected="1" zoomScaleNormal="100" workbookViewId="0">
      <pane ySplit="2" topLeftCell="A3" activePane="bottomLeft" state="frozen"/>
      <selection activeCell="H1" sqref="H1"/>
      <selection pane="bottomLeft" activeCell="A3" sqref="A3"/>
    </sheetView>
  </sheetViews>
  <sheetFormatPr defaultRowHeight="15" x14ac:dyDescent="0.25"/>
  <cols>
    <col min="1" max="1" width="10.28515625" customWidth="1"/>
    <col min="2" max="2" width="9.28515625" customWidth="1"/>
    <col min="3" max="3" width="14.7109375" customWidth="1"/>
    <col min="4" max="4" width="15.140625" customWidth="1"/>
    <col min="5" max="5" width="14.140625" customWidth="1"/>
    <col min="6" max="6" width="47.5703125" bestFit="1" customWidth="1"/>
    <col min="7" max="7" width="30.85546875" bestFit="1" customWidth="1"/>
    <col min="8" max="8" width="10.140625" bestFit="1" customWidth="1"/>
    <col min="9" max="9" width="11.7109375" customWidth="1"/>
    <col min="10" max="10" width="9.7109375" customWidth="1"/>
    <col min="11" max="11" width="11.140625" customWidth="1"/>
    <col min="12" max="12" width="16.42578125" customWidth="1"/>
    <col min="13" max="13" width="24" bestFit="1" customWidth="1"/>
    <col min="14" max="14" width="12.140625" customWidth="1"/>
    <col min="15" max="15" width="10.42578125" customWidth="1"/>
    <col min="16" max="16" width="19.42578125" hidden="1" customWidth="1"/>
    <col min="17" max="17" width="44.7109375" hidden="1" customWidth="1"/>
    <col min="18" max="18" width="29.7109375" bestFit="1" customWidth="1"/>
    <col min="19" max="47" width="13.5703125" bestFit="1" customWidth="1"/>
    <col min="48" max="48" width="13.7109375" bestFit="1" customWidth="1"/>
    <col min="49" max="49" width="15" customWidth="1"/>
    <col min="50" max="50" width="8" customWidth="1"/>
    <col min="51" max="51" width="8.5703125" customWidth="1"/>
    <col min="52" max="52" width="9.140625" customWidth="1"/>
    <col min="53" max="53" width="13" customWidth="1"/>
    <col min="54" max="55" width="8" customWidth="1"/>
    <col min="56" max="58" width="12.42578125" customWidth="1"/>
    <col min="59" max="59" width="12.85546875" customWidth="1"/>
    <col min="60" max="60" width="21.5703125" customWidth="1"/>
    <col min="61" max="62" width="14.7109375" customWidth="1"/>
    <col min="63" max="63" width="13.42578125" customWidth="1"/>
    <col min="64" max="64" width="32.7109375" customWidth="1"/>
    <col min="65" max="65" width="13.42578125" customWidth="1"/>
    <col min="66" max="66" width="72.42578125" hidden="1" customWidth="1"/>
  </cols>
  <sheetData>
    <row r="1" spans="1:66" ht="15.75" thickBot="1" x14ac:dyDescent="0.3">
      <c r="A1" s="1"/>
      <c r="B1" s="1"/>
      <c r="C1" s="1"/>
      <c r="D1" s="25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 t="str">
        <f>TEXT(S2,"ddd")</f>
        <v>Thu</v>
      </c>
      <c r="T1" s="1" t="str">
        <f t="shared" ref="T1:AU1" si="0">TEXT(T2,"ddd")</f>
        <v>Fri</v>
      </c>
      <c r="U1" s="1" t="str">
        <f t="shared" si="0"/>
        <v>Sat</v>
      </c>
      <c r="V1" s="1" t="str">
        <f t="shared" si="0"/>
        <v>Sun</v>
      </c>
      <c r="W1" s="1" t="str">
        <f t="shared" si="0"/>
        <v>Mon</v>
      </c>
      <c r="X1" s="1" t="str">
        <f t="shared" si="0"/>
        <v>Tue</v>
      </c>
      <c r="Y1" s="1" t="str">
        <f t="shared" si="0"/>
        <v>Wed</v>
      </c>
      <c r="Z1" s="1" t="str">
        <f t="shared" si="0"/>
        <v>Thu</v>
      </c>
      <c r="AA1" s="1" t="str">
        <f t="shared" si="0"/>
        <v>Fri</v>
      </c>
      <c r="AB1" s="1" t="str">
        <f t="shared" si="0"/>
        <v>Sat</v>
      </c>
      <c r="AC1" s="1" t="str">
        <f t="shared" si="0"/>
        <v>Sun</v>
      </c>
      <c r="AD1" s="1" t="str">
        <f t="shared" si="0"/>
        <v>Mon</v>
      </c>
      <c r="AE1" s="1" t="str">
        <f t="shared" si="0"/>
        <v>Tue</v>
      </c>
      <c r="AF1" s="1" t="str">
        <f t="shared" si="0"/>
        <v>Wed</v>
      </c>
      <c r="AG1" s="1" t="str">
        <f t="shared" si="0"/>
        <v>Thu</v>
      </c>
      <c r="AH1" s="1" t="str">
        <f t="shared" si="0"/>
        <v>Fri</v>
      </c>
      <c r="AI1" s="1" t="str">
        <f t="shared" si="0"/>
        <v>Sat</v>
      </c>
      <c r="AJ1" s="1" t="str">
        <f t="shared" si="0"/>
        <v>Sun</v>
      </c>
      <c r="AK1" s="1" t="str">
        <f t="shared" si="0"/>
        <v>Mon</v>
      </c>
      <c r="AL1" s="1" t="str">
        <f t="shared" si="0"/>
        <v>Tue</v>
      </c>
      <c r="AM1" s="1" t="str">
        <f t="shared" si="0"/>
        <v>Wed</v>
      </c>
      <c r="AN1" s="1" t="str">
        <f t="shared" si="0"/>
        <v>Thu</v>
      </c>
      <c r="AO1" s="1" t="str">
        <f t="shared" si="0"/>
        <v>Fri</v>
      </c>
      <c r="AP1" s="1" t="str">
        <f t="shared" si="0"/>
        <v>Sat</v>
      </c>
      <c r="AQ1" s="1" t="str">
        <f t="shared" si="0"/>
        <v>Sun</v>
      </c>
      <c r="AR1" s="1" t="str">
        <f t="shared" si="0"/>
        <v>Mon</v>
      </c>
      <c r="AS1" s="1" t="str">
        <f t="shared" si="0"/>
        <v>Tue</v>
      </c>
      <c r="AT1" s="1" t="str">
        <f t="shared" si="0"/>
        <v>Wed</v>
      </c>
      <c r="AU1" s="1" t="str">
        <f t="shared" si="0"/>
        <v>Thu</v>
      </c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32"/>
    </row>
    <row r="2" spans="1:66" ht="15.75" thickBot="1" x14ac:dyDescent="0.3">
      <c r="A2" s="2" t="s">
        <v>0</v>
      </c>
      <c r="B2" s="3" t="s">
        <v>1</v>
      </c>
      <c r="C2" s="4" t="s">
        <v>2</v>
      </c>
      <c r="D2" s="4" t="s">
        <v>3</v>
      </c>
      <c r="E2" s="4" t="s">
        <v>861</v>
      </c>
      <c r="F2" s="4" t="s">
        <v>4</v>
      </c>
      <c r="G2" s="5" t="s">
        <v>5</v>
      </c>
      <c r="H2" s="5" t="s">
        <v>6</v>
      </c>
      <c r="I2" s="6" t="s">
        <v>7</v>
      </c>
      <c r="J2" s="5" t="s">
        <v>8</v>
      </c>
      <c r="K2" s="4" t="s">
        <v>9</v>
      </c>
      <c r="L2" s="4" t="s">
        <v>10</v>
      </c>
      <c r="M2" s="4" t="s">
        <v>11</v>
      </c>
      <c r="N2" s="4" t="s">
        <v>12</v>
      </c>
      <c r="O2" s="4" t="s">
        <v>13</v>
      </c>
      <c r="P2" s="4" t="s">
        <v>1574</v>
      </c>
      <c r="Q2" s="4" t="s">
        <v>1575</v>
      </c>
      <c r="R2" s="7" t="s">
        <v>14</v>
      </c>
      <c r="S2" s="24">
        <v>45323</v>
      </c>
      <c r="T2" s="24">
        <v>45324</v>
      </c>
      <c r="U2" s="24">
        <v>45325</v>
      </c>
      <c r="V2" s="24">
        <v>45326</v>
      </c>
      <c r="W2" s="24">
        <v>45327</v>
      </c>
      <c r="X2" s="24">
        <v>45328</v>
      </c>
      <c r="Y2" s="24">
        <v>45329</v>
      </c>
      <c r="Z2" s="24">
        <v>45330</v>
      </c>
      <c r="AA2" s="24">
        <v>45331</v>
      </c>
      <c r="AB2" s="24">
        <v>45332</v>
      </c>
      <c r="AC2" s="24">
        <v>45333</v>
      </c>
      <c r="AD2" s="24">
        <v>45334</v>
      </c>
      <c r="AE2" s="24">
        <v>45335</v>
      </c>
      <c r="AF2" s="24">
        <v>45336</v>
      </c>
      <c r="AG2" s="24">
        <v>45337</v>
      </c>
      <c r="AH2" s="24">
        <v>45338</v>
      </c>
      <c r="AI2" s="24">
        <v>45339</v>
      </c>
      <c r="AJ2" s="24">
        <v>45340</v>
      </c>
      <c r="AK2" s="24">
        <v>45341</v>
      </c>
      <c r="AL2" s="24">
        <v>45342</v>
      </c>
      <c r="AM2" s="24">
        <v>45343</v>
      </c>
      <c r="AN2" s="24">
        <v>45344</v>
      </c>
      <c r="AO2" s="24">
        <v>45345</v>
      </c>
      <c r="AP2" s="24">
        <v>45346</v>
      </c>
      <c r="AQ2" s="24">
        <v>45347</v>
      </c>
      <c r="AR2" s="24">
        <v>45348</v>
      </c>
      <c r="AS2" s="24">
        <v>45349</v>
      </c>
      <c r="AT2" s="24">
        <v>45350</v>
      </c>
      <c r="AU2" s="24">
        <v>45351</v>
      </c>
      <c r="AV2" s="8" t="s">
        <v>15</v>
      </c>
      <c r="AW2" s="8" t="s">
        <v>16</v>
      </c>
      <c r="AX2" s="8" t="s">
        <v>17</v>
      </c>
      <c r="AY2" s="8" t="s">
        <v>18</v>
      </c>
      <c r="AZ2" s="8" t="s">
        <v>19</v>
      </c>
      <c r="BA2" s="8" t="s">
        <v>20</v>
      </c>
      <c r="BB2" s="8" t="s">
        <v>21</v>
      </c>
      <c r="BC2" s="8" t="s">
        <v>22</v>
      </c>
      <c r="BD2" s="9" t="s">
        <v>23</v>
      </c>
      <c r="BE2" s="9" t="s">
        <v>24</v>
      </c>
      <c r="BF2" s="9" t="s">
        <v>25</v>
      </c>
      <c r="BG2" s="9" t="s">
        <v>26</v>
      </c>
      <c r="BH2" s="10" t="s">
        <v>27</v>
      </c>
      <c r="BI2" s="10" t="s">
        <v>28</v>
      </c>
      <c r="BJ2" s="10" t="s">
        <v>29</v>
      </c>
      <c r="BK2" s="11" t="s">
        <v>30</v>
      </c>
      <c r="BL2" s="12" t="s">
        <v>31</v>
      </c>
      <c r="BM2" s="13" t="s">
        <v>860</v>
      </c>
      <c r="BN2" s="29" t="s">
        <v>32</v>
      </c>
    </row>
    <row r="3" spans="1:66" x14ac:dyDescent="0.25">
      <c r="A3" s="36">
        <v>1</v>
      </c>
      <c r="B3" s="37" t="s">
        <v>33</v>
      </c>
      <c r="C3" s="37">
        <v>10108</v>
      </c>
      <c r="D3" s="38">
        <v>10108</v>
      </c>
      <c r="E3" s="37" t="s">
        <v>863</v>
      </c>
      <c r="F3" s="39" t="s">
        <v>34</v>
      </c>
      <c r="G3" s="39" t="s">
        <v>35</v>
      </c>
      <c r="H3" s="40">
        <v>41260</v>
      </c>
      <c r="I3" s="40" t="s">
        <v>36</v>
      </c>
      <c r="J3" s="40" t="s">
        <v>36</v>
      </c>
      <c r="K3" s="37">
        <f ca="1">IF(O3="ACTIVE",(TODAY()-H3),(J3-H3))</f>
        <v>4082</v>
      </c>
      <c r="L3" s="39" t="str">
        <f>IF(OR(M3="Email Verification",M3="Operations",M3="OJT",M3="Bottom Quartile Group",M3="Training"),"Billable","Non Billable")</f>
        <v>Non Billable</v>
      </c>
      <c r="M3" s="39" t="s">
        <v>37</v>
      </c>
      <c r="N3" s="37" t="s">
        <v>38</v>
      </c>
      <c r="O3" s="37" t="s">
        <v>39</v>
      </c>
      <c r="P3" s="37"/>
      <c r="Q3" s="37"/>
      <c r="R3" s="41" t="s">
        <v>40</v>
      </c>
      <c r="S3" s="42" t="s">
        <v>880</v>
      </c>
      <c r="T3" s="42" t="s">
        <v>880</v>
      </c>
      <c r="U3" s="42" t="s">
        <v>17</v>
      </c>
      <c r="V3" s="42" t="s">
        <v>17</v>
      </c>
      <c r="W3" s="42" t="s">
        <v>18</v>
      </c>
      <c r="X3" s="42" t="s">
        <v>880</v>
      </c>
      <c r="Y3" s="42" t="s">
        <v>880</v>
      </c>
      <c r="Z3" s="42" t="s">
        <v>880</v>
      </c>
      <c r="AA3" s="42" t="s">
        <v>880</v>
      </c>
      <c r="AB3" s="42" t="s">
        <v>17</v>
      </c>
      <c r="AC3" s="42" t="s">
        <v>17</v>
      </c>
      <c r="AD3" s="42" t="s">
        <v>880</v>
      </c>
      <c r="AE3" s="42" t="s">
        <v>880</v>
      </c>
      <c r="AF3" s="42" t="s">
        <v>880</v>
      </c>
      <c r="AG3" s="42" t="s">
        <v>880</v>
      </c>
      <c r="AH3" s="42" t="s">
        <v>880</v>
      </c>
      <c r="AI3" s="42" t="s">
        <v>17</v>
      </c>
      <c r="AJ3" s="42" t="s">
        <v>17</v>
      </c>
      <c r="AK3" s="42" t="s">
        <v>880</v>
      </c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37">
        <f>COUNTIFS($S3:$AU3,"P")</f>
        <v>12</v>
      </c>
      <c r="AW3" s="37">
        <f>COUNTIFS($S3:$AU3,"HD")/2</f>
        <v>0</v>
      </c>
      <c r="AX3" s="37">
        <f>COUNTIFS($S3:$AU3,"DO")</f>
        <v>6</v>
      </c>
      <c r="AY3" s="1">
        <f>COUNTIFS($S3:$AU3,"UPL")</f>
        <v>1</v>
      </c>
      <c r="AZ3" s="37">
        <f>COUNTIFS($S3:$AU3,"LWP")</f>
        <v>0</v>
      </c>
      <c r="BA3" s="37">
        <f>SUM(COUNTIFS($S3:$AU3,{"PAT","MAT"}))</f>
        <v>0</v>
      </c>
      <c r="BB3" s="37">
        <f>COUNTIFS($S3:$AU3,"HO")</f>
        <v>0</v>
      </c>
      <c r="BC3" s="37">
        <f>COUNTIFS($S3:$AU3,"NA")</f>
        <v>0</v>
      </c>
      <c r="BD3" s="37">
        <f>COUNTIFS($S3:$AU3,"PL")</f>
        <v>0</v>
      </c>
      <c r="BE3" s="37">
        <f>COUNTIFS($S3:$AU3,"CL")</f>
        <v>0</v>
      </c>
      <c r="BF3" s="37">
        <f>COUNTIFS($S3:$AU3,"BL")</f>
        <v>0</v>
      </c>
      <c r="BG3" s="37">
        <f>COUNTIFS($S3:$AU3,"CO")</f>
        <v>0</v>
      </c>
      <c r="BH3" s="37">
        <f>SUM(BD3:BG3)</f>
        <v>0</v>
      </c>
      <c r="BI3" s="37">
        <f>IF(SUM(AV3+AW3)&gt;=17,1,0)</f>
        <v>0</v>
      </c>
      <c r="BJ3" s="37">
        <f>IF(SUM(AV3+AW3)&gt;=13,1,0)</f>
        <v>0</v>
      </c>
      <c r="BK3" s="37">
        <f>SUM(AV3:BG3)+SUM(COUNTIFS(R3:AU3,{"TERM","RESIGNED"}))</f>
        <v>19</v>
      </c>
      <c r="BL3" s="37" t="s">
        <v>41</v>
      </c>
      <c r="BM3" s="37"/>
    </row>
    <row r="4" spans="1:66" x14ac:dyDescent="0.25">
      <c r="A4" s="30">
        <f>A3+1</f>
        <v>2</v>
      </c>
      <c r="B4" s="37" t="s">
        <v>33</v>
      </c>
      <c r="C4" s="1">
        <v>10385</v>
      </c>
      <c r="D4" s="25">
        <v>10385</v>
      </c>
      <c r="E4" s="1" t="s">
        <v>863</v>
      </c>
      <c r="F4" s="32" t="s">
        <v>42</v>
      </c>
      <c r="G4" s="32" t="s">
        <v>46</v>
      </c>
      <c r="H4" s="28">
        <v>41398</v>
      </c>
      <c r="I4" s="28" t="s">
        <v>36</v>
      </c>
      <c r="J4" s="28" t="s">
        <v>36</v>
      </c>
      <c r="K4" s="37">
        <f ca="1">IF(O4="ACTIVE",(TODAY()-H4),(J4-H4))</f>
        <v>3944</v>
      </c>
      <c r="L4" s="39" t="str">
        <f>IF(OR(M4="Email Verification",M4="Operations",M4="OJT",M4="Bottom Quartile Group",M4="Training"),"Billable","Non Billable")</f>
        <v>Non Billable</v>
      </c>
      <c r="M4" s="32" t="s">
        <v>43</v>
      </c>
      <c r="N4" s="1" t="s">
        <v>38</v>
      </c>
      <c r="O4" s="1" t="s">
        <v>39</v>
      </c>
      <c r="P4" s="1"/>
      <c r="Q4" s="1"/>
      <c r="R4" s="31" t="s">
        <v>44</v>
      </c>
      <c r="S4" s="42" t="s">
        <v>880</v>
      </c>
      <c r="T4" s="42" t="s">
        <v>880</v>
      </c>
      <c r="U4" s="42" t="s">
        <v>17</v>
      </c>
      <c r="V4" s="42" t="s">
        <v>17</v>
      </c>
      <c r="W4" s="42" t="s">
        <v>880</v>
      </c>
      <c r="X4" s="42" t="s">
        <v>880</v>
      </c>
      <c r="Y4" s="42" t="s">
        <v>880</v>
      </c>
      <c r="Z4" s="42" t="s">
        <v>880</v>
      </c>
      <c r="AA4" s="42" t="s">
        <v>880</v>
      </c>
      <c r="AB4" s="42" t="s">
        <v>17</v>
      </c>
      <c r="AC4" s="42" t="s">
        <v>17</v>
      </c>
      <c r="AD4" s="42" t="s">
        <v>880</v>
      </c>
      <c r="AE4" s="42" t="s">
        <v>880</v>
      </c>
      <c r="AF4" s="42" t="s">
        <v>880</v>
      </c>
      <c r="AG4" s="42" t="s">
        <v>880</v>
      </c>
      <c r="AH4" s="42" t="s">
        <v>880</v>
      </c>
      <c r="AI4" s="42" t="s">
        <v>17</v>
      </c>
      <c r="AJ4" s="42" t="s">
        <v>17</v>
      </c>
      <c r="AK4" s="42" t="s">
        <v>880</v>
      </c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37">
        <f>COUNTIFS($S4:$AU4,"P")</f>
        <v>13</v>
      </c>
      <c r="AW4" s="37">
        <f>COUNTIFS($S4:$AU4,"HD")/2</f>
        <v>0</v>
      </c>
      <c r="AX4" s="37">
        <f>COUNTIFS($S4:$AU4,"DO")</f>
        <v>6</v>
      </c>
      <c r="AY4" s="1">
        <f>COUNTIFS($S4:$AU4,"UPL")</f>
        <v>0</v>
      </c>
      <c r="AZ4" s="37">
        <f>COUNTIFS($S4:$AU4,"LWP")</f>
        <v>0</v>
      </c>
      <c r="BA4" s="37">
        <f>SUM(COUNTIFS($S4:$AU4,{"PAT","MAT"}))</f>
        <v>0</v>
      </c>
      <c r="BB4" s="37">
        <f>COUNTIFS($S4:$AU4,"HO")</f>
        <v>0</v>
      </c>
      <c r="BC4" s="37">
        <f>COUNTIFS($S4:$AU4,"NA")</f>
        <v>0</v>
      </c>
      <c r="BD4" s="37">
        <f>COUNTIFS($S4:$AU4,"PL")</f>
        <v>0</v>
      </c>
      <c r="BE4" s="37">
        <f>COUNTIFS($S4:$AU4,"CL")</f>
        <v>0</v>
      </c>
      <c r="BF4" s="37">
        <f>COUNTIFS($S4:$AU4,"BL")</f>
        <v>0</v>
      </c>
      <c r="BG4" s="37">
        <f>COUNTIFS($S4:$AU4,"CO")</f>
        <v>0</v>
      </c>
      <c r="BH4" s="37">
        <f>SUM(BD4:BG4)</f>
        <v>0</v>
      </c>
      <c r="BI4" s="37">
        <f>IF(SUM(AV4+AW4)&gt;=17,1,0)</f>
        <v>0</v>
      </c>
      <c r="BJ4" s="37">
        <f>IF(SUM(AV4+AW4)&gt;=13,1,0)</f>
        <v>1</v>
      </c>
      <c r="BK4" s="37">
        <f>SUM(AV4:BG4)+SUM(COUNTIFS(R4:AU4,{"TERM","RESIGNED"}))</f>
        <v>19</v>
      </c>
      <c r="BL4" s="1" t="s">
        <v>41</v>
      </c>
      <c r="BM4" s="37" t="s">
        <v>932</v>
      </c>
    </row>
    <row r="5" spans="1:66" x14ac:dyDescent="0.25">
      <c r="A5" s="30">
        <f>A4+1</f>
        <v>3</v>
      </c>
      <c r="B5" s="1" t="s">
        <v>33</v>
      </c>
      <c r="C5" s="1">
        <v>10721</v>
      </c>
      <c r="D5" s="25">
        <v>10721</v>
      </c>
      <c r="E5" s="1" t="s">
        <v>863</v>
      </c>
      <c r="F5" s="32" t="s">
        <v>49</v>
      </c>
      <c r="G5" s="32" t="s">
        <v>50</v>
      </c>
      <c r="H5" s="28">
        <v>41962</v>
      </c>
      <c r="I5" s="28" t="s">
        <v>36</v>
      </c>
      <c r="J5" s="28" t="s">
        <v>36</v>
      </c>
      <c r="K5" s="37">
        <f ca="1">IF(O5="ACTIVE",(TODAY()-H5),(J5-H5))</f>
        <v>3380</v>
      </c>
      <c r="L5" s="39" t="str">
        <f>IF(OR(M5="Email Verification",M5="Operations",M5="OJT",M5="Bottom Quartile Group",M5="Training"),"Billable","Non Billable")</f>
        <v>Non Billable</v>
      </c>
      <c r="M5" s="32" t="s">
        <v>122</v>
      </c>
      <c r="N5" s="1" t="s">
        <v>38</v>
      </c>
      <c r="O5" s="1" t="s">
        <v>39</v>
      </c>
      <c r="P5" s="1"/>
      <c r="Q5" s="1"/>
      <c r="R5" s="31" t="s">
        <v>341</v>
      </c>
      <c r="S5" s="42" t="s">
        <v>880</v>
      </c>
      <c r="T5" s="42" t="s">
        <v>880</v>
      </c>
      <c r="U5" s="42" t="s">
        <v>17</v>
      </c>
      <c r="V5" s="42" t="s">
        <v>17</v>
      </c>
      <c r="W5" s="42" t="s">
        <v>880</v>
      </c>
      <c r="X5" s="42" t="s">
        <v>880</v>
      </c>
      <c r="Y5" s="42" t="s">
        <v>880</v>
      </c>
      <c r="Z5" s="42" t="s">
        <v>880</v>
      </c>
      <c r="AA5" s="42" t="s">
        <v>880</v>
      </c>
      <c r="AB5" s="42" t="s">
        <v>17</v>
      </c>
      <c r="AC5" s="42" t="s">
        <v>17</v>
      </c>
      <c r="AD5" s="42" t="s">
        <v>880</v>
      </c>
      <c r="AE5" s="42" t="s">
        <v>880</v>
      </c>
      <c r="AF5" s="42" t="s">
        <v>881</v>
      </c>
      <c r="AG5" s="42" t="s">
        <v>880</v>
      </c>
      <c r="AH5" s="42" t="s">
        <v>18</v>
      </c>
      <c r="AI5" s="42" t="s">
        <v>17</v>
      </c>
      <c r="AJ5" s="42" t="s">
        <v>17</v>
      </c>
      <c r="AK5" s="42" t="s">
        <v>880</v>
      </c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37">
        <f>COUNTIFS($S5:$AU5,"P")</f>
        <v>11</v>
      </c>
      <c r="AW5" s="37">
        <f>COUNTIFS($S5:$AU5,"HD")/2</f>
        <v>0.5</v>
      </c>
      <c r="AX5" s="37">
        <f>COUNTIFS($S5:$AU5,"DO")</f>
        <v>6</v>
      </c>
      <c r="AY5" s="1">
        <f>COUNTIFS($S5:$AU5,"UPL")</f>
        <v>1</v>
      </c>
      <c r="AZ5" s="37">
        <f>COUNTIFS($S5:$AU5,"LWP")</f>
        <v>0</v>
      </c>
      <c r="BA5" s="37">
        <f>SUM(COUNTIFS($S5:$AU5,{"PAT","MAT"}))</f>
        <v>0</v>
      </c>
      <c r="BB5" s="37">
        <f>COUNTIFS($S5:$AU5,"HO")</f>
        <v>0</v>
      </c>
      <c r="BC5" s="37">
        <f>COUNTIFS($S5:$AU5,"NA")</f>
        <v>0</v>
      </c>
      <c r="BD5" s="37">
        <f>COUNTIFS($S5:$AU5,"PL")</f>
        <v>0</v>
      </c>
      <c r="BE5" s="37">
        <f>COUNTIFS($S5:$AU5,"CL")</f>
        <v>0</v>
      </c>
      <c r="BF5" s="37">
        <f>COUNTIFS($S5:$AU5,"BL")</f>
        <v>0</v>
      </c>
      <c r="BG5" s="37">
        <f>COUNTIFS($S5:$AU5,"CO")</f>
        <v>0</v>
      </c>
      <c r="BH5" s="37">
        <f>SUM(BD5:BG5)</f>
        <v>0</v>
      </c>
      <c r="BI5" s="37">
        <f>IF(SUM(AV5+AW5)&gt;=17,1,0)</f>
        <v>0</v>
      </c>
      <c r="BJ5" s="37">
        <f>IF(SUM(AV5+AW5)&gt;=13,1,0)</f>
        <v>0</v>
      </c>
      <c r="BK5" s="37">
        <f>SUM(AV5:BG5)+SUM(COUNTIFS(R5:AU5,{"TERM","RESIGNED"}))</f>
        <v>18.5</v>
      </c>
      <c r="BL5" s="1" t="s">
        <v>41</v>
      </c>
      <c r="BM5" s="37" t="s">
        <v>934</v>
      </c>
    </row>
    <row r="6" spans="1:66" x14ac:dyDescent="0.25">
      <c r="A6" s="30">
        <f>A5+1</f>
        <v>4</v>
      </c>
      <c r="B6" s="1" t="s">
        <v>33</v>
      </c>
      <c r="C6" s="1">
        <v>11657</v>
      </c>
      <c r="D6" s="25">
        <v>11657</v>
      </c>
      <c r="E6" s="1" t="s">
        <v>863</v>
      </c>
      <c r="F6" s="32" t="s">
        <v>53</v>
      </c>
      <c r="G6" s="32" t="s">
        <v>988</v>
      </c>
      <c r="H6" s="28">
        <v>42488</v>
      </c>
      <c r="I6" s="28" t="s">
        <v>36</v>
      </c>
      <c r="J6" s="28" t="s">
        <v>36</v>
      </c>
      <c r="K6" s="37">
        <f ca="1">IF(O6="ACTIVE",(TODAY()-H6),(J6-H6))</f>
        <v>2854</v>
      </c>
      <c r="L6" s="39" t="str">
        <f>IF(OR(M6="Email Verification",M6="Operations",M6="OJT",M6="Bottom Quartile Group",M6="Training"),"Billable","Non Billable")</f>
        <v>Non Billable</v>
      </c>
      <c r="M6" s="32" t="s">
        <v>122</v>
      </c>
      <c r="N6" s="1" t="s">
        <v>38</v>
      </c>
      <c r="O6" s="1" t="s">
        <v>39</v>
      </c>
      <c r="P6" s="1"/>
      <c r="Q6" s="1"/>
      <c r="R6" s="31" t="s">
        <v>55</v>
      </c>
      <c r="S6" s="42" t="s">
        <v>880</v>
      </c>
      <c r="T6" s="42" t="s">
        <v>880</v>
      </c>
      <c r="U6" s="42" t="s">
        <v>17</v>
      </c>
      <c r="V6" s="42" t="s">
        <v>17</v>
      </c>
      <c r="W6" s="42" t="s">
        <v>880</v>
      </c>
      <c r="X6" s="42" t="s">
        <v>880</v>
      </c>
      <c r="Y6" s="42" t="s">
        <v>880</v>
      </c>
      <c r="Z6" s="42" t="s">
        <v>880</v>
      </c>
      <c r="AA6" s="42" t="s">
        <v>880</v>
      </c>
      <c r="AB6" s="42" t="s">
        <v>17</v>
      </c>
      <c r="AC6" s="42" t="s">
        <v>17</v>
      </c>
      <c r="AD6" s="42" t="s">
        <v>880</v>
      </c>
      <c r="AE6" s="42" t="s">
        <v>880</v>
      </c>
      <c r="AF6" s="42" t="s">
        <v>880</v>
      </c>
      <c r="AG6" s="42" t="s">
        <v>880</v>
      </c>
      <c r="AH6" s="42" t="s">
        <v>880</v>
      </c>
      <c r="AI6" s="42" t="s">
        <v>17</v>
      </c>
      <c r="AJ6" s="42" t="s">
        <v>17</v>
      </c>
      <c r="AK6" s="42" t="s">
        <v>880</v>
      </c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37">
        <f>COUNTIFS($S6:$AU6,"P")</f>
        <v>13</v>
      </c>
      <c r="AW6" s="37">
        <f>COUNTIFS($S6:$AU6,"HD")/2</f>
        <v>0</v>
      </c>
      <c r="AX6" s="37">
        <f>COUNTIFS($S6:$AU6,"DO")</f>
        <v>6</v>
      </c>
      <c r="AY6" s="1">
        <f>COUNTIFS($S6:$AU6,"UPL")</f>
        <v>0</v>
      </c>
      <c r="AZ6" s="37">
        <f>COUNTIFS($S6:$AU6,"LWP")</f>
        <v>0</v>
      </c>
      <c r="BA6" s="37">
        <f>SUM(COUNTIFS($S6:$AU6,{"PAT","MAT"}))</f>
        <v>0</v>
      </c>
      <c r="BB6" s="37">
        <f>COUNTIFS($S6:$AU6,"HO")</f>
        <v>0</v>
      </c>
      <c r="BC6" s="37">
        <f>COUNTIFS($S6:$AU6,"NA")</f>
        <v>0</v>
      </c>
      <c r="BD6" s="37">
        <f>COUNTIFS($S6:$AU6,"PL")</f>
        <v>0</v>
      </c>
      <c r="BE6" s="37">
        <f>COUNTIFS($S6:$AU6,"CL")</f>
        <v>0</v>
      </c>
      <c r="BF6" s="37">
        <f>COUNTIFS($S6:$AU6,"BL")</f>
        <v>0</v>
      </c>
      <c r="BG6" s="37">
        <f>COUNTIFS($S6:$AU6,"CO")</f>
        <v>0</v>
      </c>
      <c r="BH6" s="37">
        <f>SUM(BD6:BG6)</f>
        <v>0</v>
      </c>
      <c r="BI6" s="37">
        <f>IF(SUM(AV6+AW6)&gt;=17,1,0)</f>
        <v>0</v>
      </c>
      <c r="BJ6" s="37">
        <f>IF(SUM(AV6+AW6)&gt;=13,1,0)</f>
        <v>1</v>
      </c>
      <c r="BK6" s="37">
        <f>SUM(AV6:BG6)+SUM(COUNTIFS(R6:AU6,{"TERM","RESIGNED"}))</f>
        <v>19</v>
      </c>
      <c r="BL6" s="1" t="s">
        <v>41</v>
      </c>
      <c r="BM6" s="37" t="s">
        <v>931</v>
      </c>
    </row>
    <row r="7" spans="1:66" x14ac:dyDescent="0.25">
      <c r="A7" s="30">
        <f>A6+1</f>
        <v>5</v>
      </c>
      <c r="B7" s="1" t="s">
        <v>33</v>
      </c>
      <c r="C7" s="1">
        <v>11716</v>
      </c>
      <c r="D7" s="25">
        <v>11716</v>
      </c>
      <c r="E7" s="1" t="s">
        <v>863</v>
      </c>
      <c r="F7" s="32" t="s">
        <v>56</v>
      </c>
      <c r="G7" s="32" t="s">
        <v>54</v>
      </c>
      <c r="H7" s="28">
        <v>42510</v>
      </c>
      <c r="I7" s="28" t="s">
        <v>36</v>
      </c>
      <c r="J7" s="28" t="s">
        <v>36</v>
      </c>
      <c r="K7" s="37">
        <f ca="1">IF(O7="ACTIVE",(TODAY()-H7),(J7-H7))</f>
        <v>2832</v>
      </c>
      <c r="L7" s="39" t="str">
        <f>IF(OR(M7="Email Verification",M7="Operations",M7="OJT",M7="Bottom Quartile Group",M7="Training"),"Billable","Non Billable")</f>
        <v>Non Billable</v>
      </c>
      <c r="M7" s="32" t="s">
        <v>43</v>
      </c>
      <c r="N7" s="1" t="s">
        <v>38</v>
      </c>
      <c r="O7" s="1" t="s">
        <v>39</v>
      </c>
      <c r="P7" s="1"/>
      <c r="Q7" s="1"/>
      <c r="R7" s="31" t="s">
        <v>232</v>
      </c>
      <c r="S7" s="42" t="s">
        <v>880</v>
      </c>
      <c r="T7" s="42" t="s">
        <v>881</v>
      </c>
      <c r="U7" s="42" t="s">
        <v>17</v>
      </c>
      <c r="V7" s="42" t="s">
        <v>17</v>
      </c>
      <c r="W7" s="42" t="s">
        <v>880</v>
      </c>
      <c r="X7" s="42" t="s">
        <v>18</v>
      </c>
      <c r="Y7" s="42" t="s">
        <v>880</v>
      </c>
      <c r="Z7" s="42" t="s">
        <v>880</v>
      </c>
      <c r="AA7" s="42" t="s">
        <v>880</v>
      </c>
      <c r="AB7" s="42" t="s">
        <v>17</v>
      </c>
      <c r="AC7" s="42" t="s">
        <v>17</v>
      </c>
      <c r="AD7" s="42" t="s">
        <v>880</v>
      </c>
      <c r="AE7" s="42" t="s">
        <v>880</v>
      </c>
      <c r="AF7" s="42" t="s">
        <v>880</v>
      </c>
      <c r="AG7" s="42" t="s">
        <v>880</v>
      </c>
      <c r="AH7" s="42" t="s">
        <v>881</v>
      </c>
      <c r="AI7" s="42" t="s">
        <v>17</v>
      </c>
      <c r="AJ7" s="42" t="s">
        <v>17</v>
      </c>
      <c r="AK7" s="42" t="s">
        <v>19</v>
      </c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37">
        <f>COUNTIFS($S7:$AU7,"P")</f>
        <v>9</v>
      </c>
      <c r="AW7" s="37">
        <f>COUNTIFS($S7:$AU7,"HD")/2</f>
        <v>1</v>
      </c>
      <c r="AX7" s="37">
        <f>COUNTIFS($S7:$AU7,"DO")</f>
        <v>6</v>
      </c>
      <c r="AY7" s="1">
        <f>COUNTIFS($S7:$AU7,"UPL")</f>
        <v>1</v>
      </c>
      <c r="AZ7" s="37">
        <f>COUNTIFS($S7:$AU7,"LWP")</f>
        <v>1</v>
      </c>
      <c r="BA7" s="37">
        <f>SUM(COUNTIFS($S7:$AU7,{"PAT","MAT"}))</f>
        <v>0</v>
      </c>
      <c r="BB7" s="37">
        <f>COUNTIFS($S7:$AU7,"HO")</f>
        <v>0</v>
      </c>
      <c r="BC7" s="37">
        <f>COUNTIFS($S7:$AU7,"NA")</f>
        <v>0</v>
      </c>
      <c r="BD7" s="37">
        <f>COUNTIFS($S7:$AU7,"PL")</f>
        <v>0</v>
      </c>
      <c r="BE7" s="37">
        <f>COUNTIFS($S7:$AU7,"CL")</f>
        <v>0</v>
      </c>
      <c r="BF7" s="37">
        <f>COUNTIFS($S7:$AU7,"BL")</f>
        <v>0</v>
      </c>
      <c r="BG7" s="37">
        <f>COUNTIFS($S7:$AU7,"CO")</f>
        <v>0</v>
      </c>
      <c r="BH7" s="37">
        <f>SUM(BD7:BG7)</f>
        <v>0</v>
      </c>
      <c r="BI7" s="37">
        <f>IF(SUM(AV7+AW7)&gt;=17,1,0)</f>
        <v>0</v>
      </c>
      <c r="BJ7" s="37">
        <f>IF(SUM(AV7+AW7)&gt;=13,1,0)</f>
        <v>0</v>
      </c>
      <c r="BK7" s="37">
        <f>SUM(AV7:BG7)+SUM(COUNTIFS(R7:AU7,{"TERM","RESIGNED"}))</f>
        <v>18</v>
      </c>
      <c r="BL7" s="1" t="s">
        <v>41</v>
      </c>
      <c r="BM7" s="37" t="s">
        <v>1101</v>
      </c>
    </row>
    <row r="8" spans="1:66" x14ac:dyDescent="0.25">
      <c r="A8" s="30">
        <f>A7+1</f>
        <v>6</v>
      </c>
      <c r="B8" s="1" t="s">
        <v>33</v>
      </c>
      <c r="C8" s="1">
        <v>11969</v>
      </c>
      <c r="D8" s="25">
        <v>11969</v>
      </c>
      <c r="E8" s="1" t="s">
        <v>863</v>
      </c>
      <c r="F8" s="32" t="s">
        <v>58</v>
      </c>
      <c r="G8" s="32" t="s">
        <v>54</v>
      </c>
      <c r="H8" s="28">
        <v>42613</v>
      </c>
      <c r="I8" s="28" t="s">
        <v>36</v>
      </c>
      <c r="J8" s="28" t="s">
        <v>36</v>
      </c>
      <c r="K8" s="37">
        <f ca="1">IF(O8="ACTIVE",(TODAY()-H8),(J8-H8))</f>
        <v>2729</v>
      </c>
      <c r="L8" s="39" t="str">
        <f>IF(OR(M8="Email Verification",M8="Operations",M8="OJT",M8="Bottom Quartile Group",M8="Training"),"Billable","Non Billable")</f>
        <v>Non Billable</v>
      </c>
      <c r="M8" s="32" t="s">
        <v>43</v>
      </c>
      <c r="N8" s="1" t="s">
        <v>38</v>
      </c>
      <c r="O8" s="1" t="s">
        <v>39</v>
      </c>
      <c r="P8" s="1"/>
      <c r="Q8" s="1"/>
      <c r="R8" s="31" t="s">
        <v>63</v>
      </c>
      <c r="S8" s="42" t="s">
        <v>880</v>
      </c>
      <c r="T8" s="42" t="s">
        <v>880</v>
      </c>
      <c r="U8" s="42" t="s">
        <v>17</v>
      </c>
      <c r="V8" s="42" t="s">
        <v>17</v>
      </c>
      <c r="W8" s="42" t="s">
        <v>880</v>
      </c>
      <c r="X8" s="42" t="s">
        <v>880</v>
      </c>
      <c r="Y8" s="42" t="s">
        <v>880</v>
      </c>
      <c r="Z8" s="42" t="s">
        <v>880</v>
      </c>
      <c r="AA8" s="42" t="s">
        <v>880</v>
      </c>
      <c r="AB8" s="42" t="s">
        <v>17</v>
      </c>
      <c r="AC8" s="42" t="s">
        <v>17</v>
      </c>
      <c r="AD8" s="42" t="s">
        <v>883</v>
      </c>
      <c r="AE8" s="42" t="s">
        <v>880</v>
      </c>
      <c r="AF8" s="42" t="s">
        <v>880</v>
      </c>
      <c r="AG8" s="42" t="s">
        <v>880</v>
      </c>
      <c r="AH8" s="42" t="s">
        <v>880</v>
      </c>
      <c r="AI8" s="42" t="s">
        <v>17</v>
      </c>
      <c r="AJ8" s="42" t="s">
        <v>17</v>
      </c>
      <c r="AK8" s="42" t="s">
        <v>880</v>
      </c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37">
        <f>COUNTIFS($S8:$AU8,"P")</f>
        <v>12</v>
      </c>
      <c r="AW8" s="37">
        <f>COUNTIFS($S8:$AU8,"HD")/2</f>
        <v>0</v>
      </c>
      <c r="AX8" s="37">
        <f>COUNTIFS($S8:$AU8,"DO")</f>
        <v>6</v>
      </c>
      <c r="AY8" s="1">
        <f>COUNTIFS($S8:$AU8,"UPL")</f>
        <v>0</v>
      </c>
      <c r="AZ8" s="37">
        <f>COUNTIFS($S8:$AU8,"LWP")</f>
        <v>0</v>
      </c>
      <c r="BA8" s="37">
        <f>SUM(COUNTIFS($S8:$AU8,{"PAT","MAT"}))</f>
        <v>0</v>
      </c>
      <c r="BB8" s="37">
        <f>COUNTIFS($S8:$AU8,"HO")</f>
        <v>0</v>
      </c>
      <c r="BC8" s="37">
        <f>COUNTIFS($S8:$AU8,"NA")</f>
        <v>0</v>
      </c>
      <c r="BD8" s="37">
        <f>COUNTIFS($S8:$AU8,"PL")</f>
        <v>1</v>
      </c>
      <c r="BE8" s="37">
        <f>COUNTIFS($S8:$AU8,"CL")</f>
        <v>0</v>
      </c>
      <c r="BF8" s="37">
        <f>COUNTIFS($S8:$AU8,"BL")</f>
        <v>0</v>
      </c>
      <c r="BG8" s="37">
        <f>COUNTIFS($S8:$AU8,"CO")</f>
        <v>0</v>
      </c>
      <c r="BH8" s="37">
        <f>SUM(BD8:BG8)</f>
        <v>1</v>
      </c>
      <c r="BI8" s="37">
        <f>IF(SUM(AV8+AW8)&gt;=17,1,0)</f>
        <v>0</v>
      </c>
      <c r="BJ8" s="37">
        <f>IF(SUM(AV8+AW8)&gt;=13,1,0)</f>
        <v>0</v>
      </c>
      <c r="BK8" s="37">
        <f>SUM(AV8:BG8)+SUM(COUNTIFS(R8:AU8,{"TERM","RESIGNED"}))</f>
        <v>19</v>
      </c>
      <c r="BL8" s="1" t="s">
        <v>41</v>
      </c>
      <c r="BM8" s="37" t="s">
        <v>936</v>
      </c>
    </row>
    <row r="9" spans="1:66" x14ac:dyDescent="0.25">
      <c r="A9" s="30">
        <f>A8+1</f>
        <v>7</v>
      </c>
      <c r="B9" s="1" t="s">
        <v>33</v>
      </c>
      <c r="C9" s="1">
        <v>12059</v>
      </c>
      <c r="D9" s="25">
        <v>12059</v>
      </c>
      <c r="E9" s="1" t="s">
        <v>863</v>
      </c>
      <c r="F9" s="32" t="s">
        <v>60</v>
      </c>
      <c r="G9" s="32" t="s">
        <v>61</v>
      </c>
      <c r="H9" s="28">
        <v>42641</v>
      </c>
      <c r="I9" s="28" t="s">
        <v>36</v>
      </c>
      <c r="J9" s="28" t="s">
        <v>36</v>
      </c>
      <c r="K9" s="37">
        <f ca="1">IF(O9="ACTIVE",(TODAY()-H9),(J9-H9))</f>
        <v>2701</v>
      </c>
      <c r="L9" s="39" t="str">
        <f>IF(OR(M9="Email Verification",M9="Operations",M9="OJT",M9="Bottom Quartile Group",M9="Training"),"Billable","Non Billable")</f>
        <v>Non Billable</v>
      </c>
      <c r="M9" s="32" t="s">
        <v>47</v>
      </c>
      <c r="N9" s="1" t="s">
        <v>38</v>
      </c>
      <c r="O9" s="1" t="s">
        <v>39</v>
      </c>
      <c r="P9" s="1"/>
      <c r="Q9" s="1"/>
      <c r="R9" s="31" t="s">
        <v>242</v>
      </c>
      <c r="S9" s="42" t="s">
        <v>19</v>
      </c>
      <c r="T9" s="42" t="s">
        <v>19</v>
      </c>
      <c r="U9" s="42" t="s">
        <v>17</v>
      </c>
      <c r="V9" s="42" t="s">
        <v>17</v>
      </c>
      <c r="W9" s="42" t="s">
        <v>19</v>
      </c>
      <c r="X9" s="42" t="s">
        <v>880</v>
      </c>
      <c r="Y9" s="42" t="s">
        <v>19</v>
      </c>
      <c r="Z9" s="42" t="s">
        <v>19</v>
      </c>
      <c r="AA9" s="42" t="s">
        <v>880</v>
      </c>
      <c r="AB9" s="42" t="s">
        <v>17</v>
      </c>
      <c r="AC9" s="42" t="s">
        <v>17</v>
      </c>
      <c r="AD9" s="42" t="s">
        <v>19</v>
      </c>
      <c r="AE9" s="42" t="s">
        <v>880</v>
      </c>
      <c r="AF9" s="42" t="s">
        <v>880</v>
      </c>
      <c r="AG9" s="42" t="s">
        <v>19</v>
      </c>
      <c r="AH9" s="42" t="s">
        <v>19</v>
      </c>
      <c r="AI9" s="42" t="s">
        <v>17</v>
      </c>
      <c r="AJ9" s="42" t="s">
        <v>17</v>
      </c>
      <c r="AK9" s="42" t="s">
        <v>19</v>
      </c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37">
        <f>COUNTIFS($S9:$AU9,"P")</f>
        <v>4</v>
      </c>
      <c r="AW9" s="37">
        <f>COUNTIFS($S9:$AU9,"HD")/2</f>
        <v>0</v>
      </c>
      <c r="AX9" s="37">
        <f>COUNTIFS($S9:$AU9,"DO")</f>
        <v>6</v>
      </c>
      <c r="AY9" s="1">
        <f>COUNTIFS($S9:$AU9,"UPL")</f>
        <v>0</v>
      </c>
      <c r="AZ9" s="37">
        <f>COUNTIFS($S9:$AU9,"LWP")</f>
        <v>9</v>
      </c>
      <c r="BA9" s="37">
        <f>SUM(COUNTIFS($S9:$AU9,{"PAT","MAT"}))</f>
        <v>0</v>
      </c>
      <c r="BB9" s="37">
        <f>COUNTIFS($S9:$AU9,"HO")</f>
        <v>0</v>
      </c>
      <c r="BC9" s="37">
        <f>COUNTIFS($S9:$AU9,"NA")</f>
        <v>0</v>
      </c>
      <c r="BD9" s="37">
        <f>COUNTIFS($S9:$AU9,"PL")</f>
        <v>0</v>
      </c>
      <c r="BE9" s="37">
        <f>COUNTIFS($S9:$AU9,"CL")</f>
        <v>0</v>
      </c>
      <c r="BF9" s="37">
        <f>COUNTIFS($S9:$AU9,"BL")</f>
        <v>0</v>
      </c>
      <c r="BG9" s="37">
        <f>COUNTIFS($S9:$AU9,"CO")</f>
        <v>0</v>
      </c>
      <c r="BH9" s="37">
        <f>SUM(BD9:BG9)</f>
        <v>0</v>
      </c>
      <c r="BI9" s="37">
        <f>IF(SUM(AV9+AW9)&gt;=17,1,0)</f>
        <v>0</v>
      </c>
      <c r="BJ9" s="37">
        <f>IF(SUM(AV9+AW9)&gt;=13,1,0)</f>
        <v>0</v>
      </c>
      <c r="BK9" s="37">
        <f>SUM(AV9:BG9)+SUM(COUNTIFS(R9:AU9,{"TERM","RESIGNED"}))</f>
        <v>19</v>
      </c>
      <c r="BL9" s="1" t="s">
        <v>41</v>
      </c>
      <c r="BM9" s="37"/>
    </row>
    <row r="10" spans="1:66" x14ac:dyDescent="0.25">
      <c r="A10" s="30">
        <f>A9+1</f>
        <v>8</v>
      </c>
      <c r="B10" s="1" t="s">
        <v>33</v>
      </c>
      <c r="C10" s="1">
        <v>12127</v>
      </c>
      <c r="D10" s="25">
        <v>12127</v>
      </c>
      <c r="E10" s="1" t="s">
        <v>863</v>
      </c>
      <c r="F10" s="32" t="s">
        <v>63</v>
      </c>
      <c r="G10" s="32" t="s">
        <v>61</v>
      </c>
      <c r="H10" s="28">
        <v>42650</v>
      </c>
      <c r="I10" s="28" t="s">
        <v>36</v>
      </c>
      <c r="J10" s="28" t="s">
        <v>36</v>
      </c>
      <c r="K10" s="37">
        <f ca="1">IF(O10="ACTIVE",(TODAY()-H10),(J10-H10))</f>
        <v>2692</v>
      </c>
      <c r="L10" s="39" t="str">
        <f>IF(OR(M10="Email Verification",M10="Operations",M10="OJT",M10="Bottom Quartile Group",M10="Training"),"Billable","Non Billable")</f>
        <v>Non Billable</v>
      </c>
      <c r="M10" s="32" t="s">
        <v>43</v>
      </c>
      <c r="N10" s="1" t="s">
        <v>38</v>
      </c>
      <c r="O10" s="1" t="s">
        <v>39</v>
      </c>
      <c r="P10" s="1"/>
      <c r="Q10" s="1"/>
      <c r="R10" s="31" t="s">
        <v>57</v>
      </c>
      <c r="S10" s="42" t="s">
        <v>880</v>
      </c>
      <c r="T10" s="42" t="s">
        <v>880</v>
      </c>
      <c r="U10" s="42" t="s">
        <v>17</v>
      </c>
      <c r="V10" s="42" t="s">
        <v>17</v>
      </c>
      <c r="W10" s="42" t="s">
        <v>880</v>
      </c>
      <c r="X10" s="42" t="s">
        <v>880</v>
      </c>
      <c r="Y10" s="42" t="s">
        <v>880</v>
      </c>
      <c r="Z10" s="42" t="s">
        <v>880</v>
      </c>
      <c r="AA10" s="42" t="s">
        <v>880</v>
      </c>
      <c r="AB10" s="42" t="s">
        <v>17</v>
      </c>
      <c r="AC10" s="42" t="s">
        <v>17</v>
      </c>
      <c r="AD10" s="42" t="s">
        <v>880</v>
      </c>
      <c r="AE10" s="42" t="s">
        <v>880</v>
      </c>
      <c r="AF10" s="42" t="s">
        <v>880</v>
      </c>
      <c r="AG10" s="42" t="s">
        <v>880</v>
      </c>
      <c r="AH10" s="42" t="s">
        <v>880</v>
      </c>
      <c r="AI10" s="42" t="s">
        <v>17</v>
      </c>
      <c r="AJ10" s="42" t="s">
        <v>17</v>
      </c>
      <c r="AK10" s="42" t="s">
        <v>880</v>
      </c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37">
        <f>COUNTIFS($S10:$AU10,"P")</f>
        <v>13</v>
      </c>
      <c r="AW10" s="37">
        <f>COUNTIFS($S10:$AU10,"HD")/2</f>
        <v>0</v>
      </c>
      <c r="AX10" s="37">
        <f>COUNTIFS($S10:$AU10,"DO")</f>
        <v>6</v>
      </c>
      <c r="AY10" s="1">
        <f>COUNTIFS($S10:$AU10,"UPL")</f>
        <v>0</v>
      </c>
      <c r="AZ10" s="37">
        <f>COUNTIFS($S10:$AU10,"LWP")</f>
        <v>0</v>
      </c>
      <c r="BA10" s="37">
        <f>SUM(COUNTIFS($S10:$AU10,{"PAT","MAT"}))</f>
        <v>0</v>
      </c>
      <c r="BB10" s="37">
        <f>COUNTIFS($S10:$AU10,"HO")</f>
        <v>0</v>
      </c>
      <c r="BC10" s="37">
        <f>COUNTIFS($S10:$AU10,"NA")</f>
        <v>0</v>
      </c>
      <c r="BD10" s="37">
        <f>COUNTIFS($S10:$AU10,"PL")</f>
        <v>0</v>
      </c>
      <c r="BE10" s="37">
        <f>COUNTIFS($S10:$AU10,"CL")</f>
        <v>0</v>
      </c>
      <c r="BF10" s="37">
        <f>COUNTIFS($S10:$AU10,"BL")</f>
        <v>0</v>
      </c>
      <c r="BG10" s="37">
        <f>COUNTIFS($S10:$AU10,"CO")</f>
        <v>0</v>
      </c>
      <c r="BH10" s="37">
        <f>SUM(BD10:BG10)</f>
        <v>0</v>
      </c>
      <c r="BI10" s="37">
        <f>IF(SUM(AV10+AW10)&gt;=17,1,0)</f>
        <v>0</v>
      </c>
      <c r="BJ10" s="37">
        <f>IF(SUM(AV10+AW10)&gt;=13,1,0)</f>
        <v>1</v>
      </c>
      <c r="BK10" s="37">
        <f>SUM(AV10:BG10)+SUM(COUNTIFS(R10:AU10,{"TERM","RESIGNED"}))</f>
        <v>19</v>
      </c>
      <c r="BL10" s="1" t="s">
        <v>41</v>
      </c>
      <c r="BM10" s="37" t="s">
        <v>1101</v>
      </c>
    </row>
    <row r="11" spans="1:66" x14ac:dyDescent="0.25">
      <c r="A11" s="30">
        <f>A10+1</f>
        <v>9</v>
      </c>
      <c r="B11" s="1" t="s">
        <v>33</v>
      </c>
      <c r="C11" s="1">
        <v>12128</v>
      </c>
      <c r="D11" s="25">
        <v>12128</v>
      </c>
      <c r="E11" s="1" t="s">
        <v>863</v>
      </c>
      <c r="F11" s="32" t="s">
        <v>57</v>
      </c>
      <c r="G11" s="32" t="s">
        <v>64</v>
      </c>
      <c r="H11" s="28">
        <v>42655</v>
      </c>
      <c r="I11" s="28" t="s">
        <v>36</v>
      </c>
      <c r="J11" s="28" t="s">
        <v>36</v>
      </c>
      <c r="K11" s="37">
        <f ca="1">IF(O11="ACTIVE",(TODAY()-H11),(J11-H11))</f>
        <v>2687</v>
      </c>
      <c r="L11" s="39" t="str">
        <f>IF(OR(M11="Email Verification",M11="Operations",M11="OJT",M11="Bottom Quartile Group",M11="Training"),"Billable","Non Billable")</f>
        <v>Non Billable</v>
      </c>
      <c r="M11" s="32" t="s">
        <v>43</v>
      </c>
      <c r="N11" s="1" t="s">
        <v>38</v>
      </c>
      <c r="O11" s="1" t="s">
        <v>39</v>
      </c>
      <c r="P11" s="1"/>
      <c r="Q11" s="1"/>
      <c r="R11" s="31" t="s">
        <v>42</v>
      </c>
      <c r="S11" s="42" t="s">
        <v>883</v>
      </c>
      <c r="T11" s="42" t="s">
        <v>883</v>
      </c>
      <c r="U11" s="42" t="s">
        <v>17</v>
      </c>
      <c r="V11" s="42" t="s">
        <v>17</v>
      </c>
      <c r="W11" s="42" t="s">
        <v>883</v>
      </c>
      <c r="X11" s="42" t="s">
        <v>880</v>
      </c>
      <c r="Y11" s="42" t="s">
        <v>880</v>
      </c>
      <c r="Z11" s="42" t="s">
        <v>880</v>
      </c>
      <c r="AA11" s="42" t="s">
        <v>880</v>
      </c>
      <c r="AB11" s="42" t="s">
        <v>17</v>
      </c>
      <c r="AC11" s="42" t="s">
        <v>17</v>
      </c>
      <c r="AD11" s="42" t="s">
        <v>881</v>
      </c>
      <c r="AE11" s="42" t="s">
        <v>880</v>
      </c>
      <c r="AF11" s="42" t="s">
        <v>880</v>
      </c>
      <c r="AG11" s="42" t="s">
        <v>880</v>
      </c>
      <c r="AH11" s="42" t="s">
        <v>19</v>
      </c>
      <c r="AI11" s="42" t="s">
        <v>17</v>
      </c>
      <c r="AJ11" s="42" t="s">
        <v>17</v>
      </c>
      <c r="AK11" s="42" t="s">
        <v>880</v>
      </c>
      <c r="AL11" s="42"/>
      <c r="AM11" s="42"/>
      <c r="AN11" s="42"/>
      <c r="AO11" s="42"/>
      <c r="AP11" s="42"/>
      <c r="AQ11" s="42"/>
      <c r="AR11" s="42"/>
      <c r="AS11" s="42"/>
      <c r="AT11" s="42"/>
      <c r="AU11" s="42"/>
      <c r="AV11" s="37">
        <f>COUNTIFS($S11:$AU11,"P")</f>
        <v>8</v>
      </c>
      <c r="AW11" s="37">
        <f>COUNTIFS($S11:$AU11,"HD")/2</f>
        <v>0.5</v>
      </c>
      <c r="AX11" s="37">
        <f>COUNTIFS($S11:$AU11,"DO")</f>
        <v>6</v>
      </c>
      <c r="AY11" s="1">
        <f>COUNTIFS($S11:$AU11,"UPL")</f>
        <v>0</v>
      </c>
      <c r="AZ11" s="37">
        <f>COUNTIFS($S11:$AU11,"LWP")</f>
        <v>1</v>
      </c>
      <c r="BA11" s="37">
        <f>SUM(COUNTIFS($S11:$AU11,{"PAT","MAT"}))</f>
        <v>0</v>
      </c>
      <c r="BB11" s="37">
        <f>COUNTIFS($S11:$AU11,"HO")</f>
        <v>0</v>
      </c>
      <c r="BC11" s="37">
        <f>COUNTIFS($S11:$AU11,"NA")</f>
        <v>0</v>
      </c>
      <c r="BD11" s="37">
        <f>COUNTIFS($S11:$AU11,"PL")</f>
        <v>3</v>
      </c>
      <c r="BE11" s="37">
        <f>COUNTIFS($S11:$AU11,"CL")</f>
        <v>0</v>
      </c>
      <c r="BF11" s="37">
        <f>COUNTIFS($S11:$AU11,"BL")</f>
        <v>0</v>
      </c>
      <c r="BG11" s="37">
        <f>COUNTIFS($S11:$AU11,"CO")</f>
        <v>0</v>
      </c>
      <c r="BH11" s="37">
        <f>SUM(BD11:BG11)</f>
        <v>3</v>
      </c>
      <c r="BI11" s="37">
        <f>IF(SUM(AV11+AW11)&gt;=17,1,0)</f>
        <v>0</v>
      </c>
      <c r="BJ11" s="37">
        <f>IF(SUM(AV11+AW11)&gt;=13,1,0)</f>
        <v>0</v>
      </c>
      <c r="BK11" s="37">
        <f>SUM(AV11:BG11)+SUM(COUNTIFS(R11:AU11,{"TERM","RESIGNED"}))</f>
        <v>18.5</v>
      </c>
      <c r="BL11" s="1" t="s">
        <v>41</v>
      </c>
      <c r="BM11" s="37" t="s">
        <v>931</v>
      </c>
    </row>
    <row r="12" spans="1:66" x14ac:dyDescent="0.25">
      <c r="A12" s="30">
        <f>A11+1</f>
        <v>10</v>
      </c>
      <c r="B12" s="1" t="s">
        <v>33</v>
      </c>
      <c r="C12" s="1">
        <v>12161</v>
      </c>
      <c r="D12" s="25">
        <v>12161</v>
      </c>
      <c r="E12" s="1" t="s">
        <v>863</v>
      </c>
      <c r="F12" s="32" t="s">
        <v>65</v>
      </c>
      <c r="G12" s="32" t="s">
        <v>61</v>
      </c>
      <c r="H12" s="28">
        <v>42661</v>
      </c>
      <c r="I12" s="28" t="s">
        <v>36</v>
      </c>
      <c r="J12" s="28" t="s">
        <v>36</v>
      </c>
      <c r="K12" s="37">
        <f ca="1">IF(O12="ACTIVE",(TODAY()-H12),(J12-H12))</f>
        <v>2681</v>
      </c>
      <c r="L12" s="39" t="str">
        <f>IF(OR(M12="Email Verification",M12="Operations",M12="OJT",M12="Bottom Quartile Group",M12="Training"),"Billable","Non Billable")</f>
        <v>Non Billable</v>
      </c>
      <c r="M12" s="32" t="s">
        <v>43</v>
      </c>
      <c r="N12" s="1" t="s">
        <v>38</v>
      </c>
      <c r="O12" s="1" t="s">
        <v>39</v>
      </c>
      <c r="P12" s="1"/>
      <c r="Q12" s="1"/>
      <c r="R12" s="31" t="s">
        <v>59</v>
      </c>
      <c r="S12" s="42" t="s">
        <v>882</v>
      </c>
      <c r="T12" s="42" t="s">
        <v>880</v>
      </c>
      <c r="U12" s="42" t="s">
        <v>17</v>
      </c>
      <c r="V12" s="42" t="s">
        <v>17</v>
      </c>
      <c r="W12" s="42" t="s">
        <v>880</v>
      </c>
      <c r="X12" s="42" t="s">
        <v>880</v>
      </c>
      <c r="Y12" s="42" t="s">
        <v>880</v>
      </c>
      <c r="Z12" s="42" t="s">
        <v>880</v>
      </c>
      <c r="AA12" s="42" t="s">
        <v>880</v>
      </c>
      <c r="AB12" s="42" t="s">
        <v>17</v>
      </c>
      <c r="AC12" s="42" t="s">
        <v>17</v>
      </c>
      <c r="AD12" s="42" t="s">
        <v>880</v>
      </c>
      <c r="AE12" s="42" t="s">
        <v>880</v>
      </c>
      <c r="AF12" s="42" t="s">
        <v>880</v>
      </c>
      <c r="AG12" s="42" t="s">
        <v>880</v>
      </c>
      <c r="AH12" s="42" t="s">
        <v>880</v>
      </c>
      <c r="AI12" s="42" t="s">
        <v>17</v>
      </c>
      <c r="AJ12" s="42" t="s">
        <v>17</v>
      </c>
      <c r="AK12" s="42" t="s">
        <v>880</v>
      </c>
      <c r="AL12" s="42"/>
      <c r="AM12" s="42"/>
      <c r="AN12" s="42"/>
      <c r="AO12" s="42"/>
      <c r="AP12" s="42"/>
      <c r="AQ12" s="42"/>
      <c r="AR12" s="42"/>
      <c r="AS12" s="42"/>
      <c r="AT12" s="42"/>
      <c r="AU12" s="42"/>
      <c r="AV12" s="37">
        <f>COUNTIFS($S12:$AU12,"P")</f>
        <v>12</v>
      </c>
      <c r="AW12" s="37">
        <f>COUNTIFS($S12:$AU12,"HD")/2</f>
        <v>0</v>
      </c>
      <c r="AX12" s="37">
        <f>COUNTIFS($S12:$AU12,"DO")</f>
        <v>6</v>
      </c>
      <c r="AY12" s="1">
        <f>COUNTIFS($S12:$AU12,"UPL")</f>
        <v>0</v>
      </c>
      <c r="AZ12" s="37">
        <f>COUNTIFS($S12:$AU12,"LWP")</f>
        <v>0</v>
      </c>
      <c r="BA12" s="37">
        <f>SUM(COUNTIFS($S12:$AU12,{"PAT","MAT"}))</f>
        <v>0</v>
      </c>
      <c r="BB12" s="37">
        <f>COUNTIFS($S12:$AU12,"HO")</f>
        <v>0</v>
      </c>
      <c r="BC12" s="37">
        <f>COUNTIFS($S12:$AU12,"NA")</f>
        <v>0</v>
      </c>
      <c r="BD12" s="37">
        <f>COUNTIFS($S12:$AU12,"PL")</f>
        <v>0</v>
      </c>
      <c r="BE12" s="37">
        <f>COUNTIFS($S12:$AU12,"CL")</f>
        <v>1</v>
      </c>
      <c r="BF12" s="37">
        <f>COUNTIFS($S12:$AU12,"BL")</f>
        <v>0</v>
      </c>
      <c r="BG12" s="37">
        <f>COUNTIFS($S12:$AU12,"CO")</f>
        <v>0</v>
      </c>
      <c r="BH12" s="37">
        <f>SUM(BD12:BG12)</f>
        <v>1</v>
      </c>
      <c r="BI12" s="37">
        <f>IF(SUM(AV12+AW12)&gt;=17,1,0)</f>
        <v>0</v>
      </c>
      <c r="BJ12" s="37">
        <f>IF(SUM(AV12+AW12)&gt;=13,1,0)</f>
        <v>0</v>
      </c>
      <c r="BK12" s="37">
        <f>SUM(AV12:BG12)+SUM(COUNTIFS(R12:AU12,{"TERM","RESIGNED"}))</f>
        <v>19</v>
      </c>
      <c r="BL12" s="1" t="s">
        <v>41</v>
      </c>
      <c r="BM12" s="37" t="s">
        <v>931</v>
      </c>
    </row>
    <row r="13" spans="1:66" x14ac:dyDescent="0.25">
      <c r="A13" s="30">
        <f>A12+1</f>
        <v>11</v>
      </c>
      <c r="B13" s="1" t="s">
        <v>33</v>
      </c>
      <c r="C13" s="1">
        <v>12207</v>
      </c>
      <c r="D13" s="25">
        <v>12207</v>
      </c>
      <c r="E13" s="1" t="s">
        <v>863</v>
      </c>
      <c r="F13" s="32" t="s">
        <v>66</v>
      </c>
      <c r="G13" s="32" t="s">
        <v>109</v>
      </c>
      <c r="H13" s="28">
        <v>42688</v>
      </c>
      <c r="I13" s="28" t="s">
        <v>36</v>
      </c>
      <c r="J13" s="28" t="s">
        <v>36</v>
      </c>
      <c r="K13" s="37">
        <f ca="1">IF(O13="ACTIVE",(TODAY()-H13),(J13-H13))</f>
        <v>2654</v>
      </c>
      <c r="L13" s="39" t="str">
        <f>IF(OR(M13="Email Verification",M13="Operations",M13="OJT",M13="Bottom Quartile Group",M13="Training"),"Billable","Non Billable")</f>
        <v>Non Billable</v>
      </c>
      <c r="M13" s="32" t="s">
        <v>43</v>
      </c>
      <c r="N13" s="1" t="s">
        <v>38</v>
      </c>
      <c r="O13" s="1" t="s">
        <v>39</v>
      </c>
      <c r="P13" s="1"/>
      <c r="Q13" s="1"/>
      <c r="R13" s="31" t="s">
        <v>42</v>
      </c>
      <c r="S13" s="42" t="s">
        <v>880</v>
      </c>
      <c r="T13" s="42" t="s">
        <v>880</v>
      </c>
      <c r="U13" s="42" t="s">
        <v>17</v>
      </c>
      <c r="V13" s="42" t="s">
        <v>17</v>
      </c>
      <c r="W13" s="42" t="s">
        <v>880</v>
      </c>
      <c r="X13" s="42" t="s">
        <v>881</v>
      </c>
      <c r="Y13" s="42" t="s">
        <v>880</v>
      </c>
      <c r="Z13" s="42" t="s">
        <v>880</v>
      </c>
      <c r="AA13" s="42" t="s">
        <v>882</v>
      </c>
      <c r="AB13" s="42" t="s">
        <v>17</v>
      </c>
      <c r="AC13" s="42" t="s">
        <v>17</v>
      </c>
      <c r="AD13" s="42" t="s">
        <v>880</v>
      </c>
      <c r="AE13" s="42" t="s">
        <v>880</v>
      </c>
      <c r="AF13" s="42" t="s">
        <v>880</v>
      </c>
      <c r="AG13" s="42" t="s">
        <v>880</v>
      </c>
      <c r="AH13" s="42" t="s">
        <v>880</v>
      </c>
      <c r="AI13" s="42" t="s">
        <v>17</v>
      </c>
      <c r="AJ13" s="42" t="s">
        <v>17</v>
      </c>
      <c r="AK13" s="42" t="s">
        <v>880</v>
      </c>
      <c r="AL13" s="42"/>
      <c r="AM13" s="42"/>
      <c r="AN13" s="42"/>
      <c r="AO13" s="42"/>
      <c r="AP13" s="42"/>
      <c r="AQ13" s="42"/>
      <c r="AR13" s="42"/>
      <c r="AS13" s="42"/>
      <c r="AT13" s="42"/>
      <c r="AU13" s="42"/>
      <c r="AV13" s="37">
        <f>COUNTIFS($S13:$AU13,"P")</f>
        <v>11</v>
      </c>
      <c r="AW13" s="37">
        <f>COUNTIFS($S13:$AU13,"HD")/2</f>
        <v>0.5</v>
      </c>
      <c r="AX13" s="37">
        <f>COUNTIFS($S13:$AU13,"DO")</f>
        <v>6</v>
      </c>
      <c r="AY13" s="1">
        <f>COUNTIFS($S13:$AU13,"UPL")</f>
        <v>0</v>
      </c>
      <c r="AZ13" s="37">
        <f>COUNTIFS($S13:$AU13,"LWP")</f>
        <v>0</v>
      </c>
      <c r="BA13" s="37">
        <f>SUM(COUNTIFS($S13:$AU13,{"PAT","MAT"}))</f>
        <v>0</v>
      </c>
      <c r="BB13" s="37">
        <f>COUNTIFS($S13:$AU13,"HO")</f>
        <v>0</v>
      </c>
      <c r="BC13" s="37">
        <f>COUNTIFS($S13:$AU13,"NA")</f>
        <v>0</v>
      </c>
      <c r="BD13" s="37">
        <f>COUNTIFS($S13:$AU13,"PL")</f>
        <v>0</v>
      </c>
      <c r="BE13" s="37">
        <f>COUNTIFS($S13:$AU13,"CL")</f>
        <v>1</v>
      </c>
      <c r="BF13" s="37">
        <f>COUNTIFS($S13:$AU13,"BL")</f>
        <v>0</v>
      </c>
      <c r="BG13" s="37">
        <f>COUNTIFS($S13:$AU13,"CO")</f>
        <v>0</v>
      </c>
      <c r="BH13" s="37">
        <f>SUM(BD13:BG13)</f>
        <v>1</v>
      </c>
      <c r="BI13" s="37">
        <f>IF(SUM(AV13+AW13)&gt;=17,1,0)</f>
        <v>0</v>
      </c>
      <c r="BJ13" s="37">
        <f>IF(SUM(AV13+AW13)&gt;=13,1,0)</f>
        <v>0</v>
      </c>
      <c r="BK13" s="37">
        <f>SUM(AV13:BG13)+SUM(COUNTIFS(R13:AU13,{"TERM","RESIGNED"}))</f>
        <v>18.5</v>
      </c>
      <c r="BL13" s="1" t="s">
        <v>41</v>
      </c>
      <c r="BM13" s="37" t="s">
        <v>1570</v>
      </c>
    </row>
    <row r="14" spans="1:66" x14ac:dyDescent="0.25">
      <c r="A14" s="30">
        <f>A13+1</f>
        <v>12</v>
      </c>
      <c r="B14" s="1" t="s">
        <v>33</v>
      </c>
      <c r="C14" s="1">
        <v>12217</v>
      </c>
      <c r="D14" s="25">
        <v>12217</v>
      </c>
      <c r="E14" s="1" t="s">
        <v>863</v>
      </c>
      <c r="F14" s="32" t="s">
        <v>67</v>
      </c>
      <c r="G14" s="32" t="s">
        <v>109</v>
      </c>
      <c r="H14" s="28">
        <v>42697</v>
      </c>
      <c r="I14" s="28" t="s">
        <v>36</v>
      </c>
      <c r="J14" s="28" t="s">
        <v>36</v>
      </c>
      <c r="K14" s="37">
        <f ca="1">IF(O14="ACTIVE",(TODAY()-H14),(J14-H14))</f>
        <v>2645</v>
      </c>
      <c r="L14" s="39" t="str">
        <f>IF(OR(M14="Email Verification",M14="Operations",M14="OJT",M14="Bottom Quartile Group",M14="Training"),"Billable","Non Billable")</f>
        <v>Non Billable</v>
      </c>
      <c r="M14" s="32" t="s">
        <v>43</v>
      </c>
      <c r="N14" s="1" t="s">
        <v>38</v>
      </c>
      <c r="O14" s="1" t="s">
        <v>39</v>
      </c>
      <c r="P14" s="1"/>
      <c r="Q14" s="1"/>
      <c r="R14" s="31" t="s">
        <v>42</v>
      </c>
      <c r="S14" s="42" t="s">
        <v>880</v>
      </c>
      <c r="T14" s="42" t="s">
        <v>880</v>
      </c>
      <c r="U14" s="42" t="s">
        <v>17</v>
      </c>
      <c r="V14" s="42" t="s">
        <v>17</v>
      </c>
      <c r="W14" s="42" t="s">
        <v>880</v>
      </c>
      <c r="X14" s="42" t="s">
        <v>880</v>
      </c>
      <c r="Y14" s="42" t="s">
        <v>880</v>
      </c>
      <c r="Z14" s="42" t="s">
        <v>880</v>
      </c>
      <c r="AA14" s="42" t="s">
        <v>880</v>
      </c>
      <c r="AB14" s="42" t="s">
        <v>17</v>
      </c>
      <c r="AC14" s="42" t="s">
        <v>17</v>
      </c>
      <c r="AD14" s="42" t="s">
        <v>880</v>
      </c>
      <c r="AE14" s="42" t="s">
        <v>880</v>
      </c>
      <c r="AF14" s="42" t="s">
        <v>880</v>
      </c>
      <c r="AG14" s="42" t="s">
        <v>880</v>
      </c>
      <c r="AH14" s="42" t="s">
        <v>880</v>
      </c>
      <c r="AI14" s="42" t="s">
        <v>17</v>
      </c>
      <c r="AJ14" s="42" t="s">
        <v>17</v>
      </c>
      <c r="AK14" s="42" t="s">
        <v>880</v>
      </c>
      <c r="AL14" s="42"/>
      <c r="AM14" s="42"/>
      <c r="AN14" s="42"/>
      <c r="AO14" s="42"/>
      <c r="AP14" s="42"/>
      <c r="AQ14" s="42"/>
      <c r="AR14" s="42"/>
      <c r="AS14" s="42"/>
      <c r="AT14" s="42"/>
      <c r="AU14" s="42"/>
      <c r="AV14" s="37">
        <f>COUNTIFS($S14:$AU14,"P")</f>
        <v>13</v>
      </c>
      <c r="AW14" s="37">
        <f>COUNTIFS($S14:$AU14,"HD")/2</f>
        <v>0</v>
      </c>
      <c r="AX14" s="37">
        <f>COUNTIFS($S14:$AU14,"DO")</f>
        <v>6</v>
      </c>
      <c r="AY14" s="1">
        <f>COUNTIFS($S14:$AU14,"UPL")</f>
        <v>0</v>
      </c>
      <c r="AZ14" s="37">
        <f>COUNTIFS($S14:$AU14,"LWP")</f>
        <v>0</v>
      </c>
      <c r="BA14" s="37">
        <f>SUM(COUNTIFS($S14:$AU14,{"PAT","MAT"}))</f>
        <v>0</v>
      </c>
      <c r="BB14" s="37">
        <f>COUNTIFS($S14:$AU14,"HO")</f>
        <v>0</v>
      </c>
      <c r="BC14" s="37">
        <f>COUNTIFS($S14:$AU14,"NA")</f>
        <v>0</v>
      </c>
      <c r="BD14" s="37">
        <f>COUNTIFS($S14:$AU14,"PL")</f>
        <v>0</v>
      </c>
      <c r="BE14" s="37">
        <f>COUNTIFS($S14:$AU14,"CL")</f>
        <v>0</v>
      </c>
      <c r="BF14" s="37">
        <f>COUNTIFS($S14:$AU14,"BL")</f>
        <v>0</v>
      </c>
      <c r="BG14" s="37">
        <f>COUNTIFS($S14:$AU14,"CO")</f>
        <v>0</v>
      </c>
      <c r="BH14" s="37">
        <f>SUM(BD14:BG14)</f>
        <v>0</v>
      </c>
      <c r="BI14" s="37">
        <f>IF(SUM(AV14+AW14)&gt;=17,1,0)</f>
        <v>0</v>
      </c>
      <c r="BJ14" s="37">
        <f>IF(SUM(AV14+AW14)&gt;=13,1,0)</f>
        <v>1</v>
      </c>
      <c r="BK14" s="37">
        <f>SUM(AV14:BG14)+SUM(COUNTIFS(R14:AU14,{"TERM","RESIGNED"}))</f>
        <v>19</v>
      </c>
      <c r="BL14" s="1" t="s">
        <v>41</v>
      </c>
      <c r="BM14" s="37" t="s">
        <v>1565</v>
      </c>
    </row>
    <row r="15" spans="1:66" x14ac:dyDescent="0.25">
      <c r="A15" s="30">
        <f>A14+1</f>
        <v>13</v>
      </c>
      <c r="B15" s="1" t="s">
        <v>33</v>
      </c>
      <c r="C15" s="1">
        <v>12247</v>
      </c>
      <c r="D15" s="25">
        <v>12247</v>
      </c>
      <c r="E15" s="1" t="s">
        <v>863</v>
      </c>
      <c r="F15" s="32" t="s">
        <v>68</v>
      </c>
      <c r="G15" s="32" t="s">
        <v>988</v>
      </c>
      <c r="H15" s="28">
        <v>42703</v>
      </c>
      <c r="I15" s="28" t="s">
        <v>36</v>
      </c>
      <c r="J15" s="28" t="s">
        <v>36</v>
      </c>
      <c r="K15" s="37">
        <f ca="1">IF(O15="ACTIVE",(TODAY()-H15),(J15-H15))</f>
        <v>2639</v>
      </c>
      <c r="L15" s="39" t="str">
        <f>IF(OR(M15="Email Verification",M15="Operations",M15="OJT",M15="Bottom Quartile Group",M15="Training"),"Billable","Non Billable")</f>
        <v>Non Billable</v>
      </c>
      <c r="M15" s="32" t="s">
        <v>43</v>
      </c>
      <c r="N15" s="1" t="s">
        <v>38</v>
      </c>
      <c r="O15" s="1" t="s">
        <v>39</v>
      </c>
      <c r="P15" s="1"/>
      <c r="Q15" s="1"/>
      <c r="R15" s="31" t="s">
        <v>42</v>
      </c>
      <c r="S15" s="42" t="s">
        <v>883</v>
      </c>
      <c r="T15" s="42" t="s">
        <v>880</v>
      </c>
      <c r="U15" s="42" t="s">
        <v>17</v>
      </c>
      <c r="V15" s="42" t="s">
        <v>17</v>
      </c>
      <c r="W15" s="42" t="s">
        <v>880</v>
      </c>
      <c r="X15" s="42" t="s">
        <v>880</v>
      </c>
      <c r="Y15" s="42" t="s">
        <v>880</v>
      </c>
      <c r="Z15" s="42" t="s">
        <v>880</v>
      </c>
      <c r="AA15" s="42" t="s">
        <v>880</v>
      </c>
      <c r="AB15" s="42" t="s">
        <v>17</v>
      </c>
      <c r="AC15" s="42" t="s">
        <v>17</v>
      </c>
      <c r="AD15" s="42" t="s">
        <v>880</v>
      </c>
      <c r="AE15" s="42" t="s">
        <v>880</v>
      </c>
      <c r="AF15" s="42" t="s">
        <v>880</v>
      </c>
      <c r="AG15" s="42" t="s">
        <v>880</v>
      </c>
      <c r="AH15" s="42" t="s">
        <v>880</v>
      </c>
      <c r="AI15" s="42" t="s">
        <v>17</v>
      </c>
      <c r="AJ15" s="42" t="s">
        <v>17</v>
      </c>
      <c r="AK15" s="42" t="s">
        <v>19</v>
      </c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37">
        <f>COUNTIFS($S15:$AU15,"P")</f>
        <v>11</v>
      </c>
      <c r="AW15" s="37">
        <f>COUNTIFS($S15:$AU15,"HD")/2</f>
        <v>0</v>
      </c>
      <c r="AX15" s="37">
        <f>COUNTIFS($S15:$AU15,"DO")</f>
        <v>6</v>
      </c>
      <c r="AY15" s="1">
        <f>COUNTIFS($S15:$AU15,"UPL")</f>
        <v>0</v>
      </c>
      <c r="AZ15" s="37">
        <f>COUNTIFS($S15:$AU15,"LWP")</f>
        <v>1</v>
      </c>
      <c r="BA15" s="37">
        <f>SUM(COUNTIFS($S15:$AU15,{"PAT","MAT"}))</f>
        <v>0</v>
      </c>
      <c r="BB15" s="37">
        <f>COUNTIFS($S15:$AU15,"HO")</f>
        <v>0</v>
      </c>
      <c r="BC15" s="37">
        <f>COUNTIFS($S15:$AU15,"NA")</f>
        <v>0</v>
      </c>
      <c r="BD15" s="37">
        <f>COUNTIFS($S15:$AU15,"PL")</f>
        <v>1</v>
      </c>
      <c r="BE15" s="37">
        <f>COUNTIFS($S15:$AU15,"CL")</f>
        <v>0</v>
      </c>
      <c r="BF15" s="37">
        <f>COUNTIFS($S15:$AU15,"BL")</f>
        <v>0</v>
      </c>
      <c r="BG15" s="37">
        <f>COUNTIFS($S15:$AU15,"CO")</f>
        <v>0</v>
      </c>
      <c r="BH15" s="37">
        <f>SUM(BD15:BG15)</f>
        <v>1</v>
      </c>
      <c r="BI15" s="37">
        <f>IF(SUM(AV15+AW15)&gt;=17,1,0)</f>
        <v>0</v>
      </c>
      <c r="BJ15" s="37">
        <f>IF(SUM(AV15+AW15)&gt;=13,1,0)</f>
        <v>0</v>
      </c>
      <c r="BK15" s="37">
        <f>SUM(AV15:BG15)+SUM(COUNTIFS(R15:AU15,{"TERM","RESIGNED"}))</f>
        <v>19</v>
      </c>
      <c r="BL15" s="1" t="s">
        <v>41</v>
      </c>
      <c r="BM15" s="37" t="s">
        <v>1101</v>
      </c>
    </row>
    <row r="16" spans="1:66" x14ac:dyDescent="0.25">
      <c r="A16" s="30">
        <f>A15+1</f>
        <v>14</v>
      </c>
      <c r="B16" s="1" t="s">
        <v>33</v>
      </c>
      <c r="C16" s="1">
        <v>12356</v>
      </c>
      <c r="D16" s="25">
        <v>12356</v>
      </c>
      <c r="E16" s="1" t="s">
        <v>862</v>
      </c>
      <c r="F16" s="32" t="s">
        <v>69</v>
      </c>
      <c r="G16" s="32" t="s">
        <v>50</v>
      </c>
      <c r="H16" s="28">
        <v>42762</v>
      </c>
      <c r="I16" s="28" t="s">
        <v>36</v>
      </c>
      <c r="J16" s="28" t="s">
        <v>36</v>
      </c>
      <c r="K16" s="37">
        <f ca="1">IF(O16="ACTIVE",(TODAY()-H16),(J16-H16))</f>
        <v>2580</v>
      </c>
      <c r="L16" s="39" t="str">
        <f>IF(OR(M16="Email Verification",M16="Operations",M16="OJT",M16="Bottom Quartile Group",M16="Training"),"Billable","Non Billable")</f>
        <v>Non Billable</v>
      </c>
      <c r="M16" s="32" t="s">
        <v>51</v>
      </c>
      <c r="N16" s="1" t="s">
        <v>38</v>
      </c>
      <c r="O16" s="1" t="s">
        <v>39</v>
      </c>
      <c r="P16" s="1"/>
      <c r="Q16" s="1"/>
      <c r="R16" s="31" t="s">
        <v>299</v>
      </c>
      <c r="S16" s="42" t="s">
        <v>880</v>
      </c>
      <c r="T16" s="42" t="s">
        <v>880</v>
      </c>
      <c r="U16" s="42" t="s">
        <v>17</v>
      </c>
      <c r="V16" s="42" t="s">
        <v>17</v>
      </c>
      <c r="W16" s="42" t="s">
        <v>880</v>
      </c>
      <c r="X16" s="42" t="s">
        <v>880</v>
      </c>
      <c r="Y16" s="42" t="s">
        <v>880</v>
      </c>
      <c r="Z16" s="42" t="s">
        <v>880</v>
      </c>
      <c r="AA16" s="42" t="s">
        <v>880</v>
      </c>
      <c r="AB16" s="42" t="s">
        <v>17</v>
      </c>
      <c r="AC16" s="42" t="s">
        <v>17</v>
      </c>
      <c r="AD16" s="42" t="s">
        <v>880</v>
      </c>
      <c r="AE16" s="42" t="s">
        <v>880</v>
      </c>
      <c r="AF16" s="42" t="s">
        <v>880</v>
      </c>
      <c r="AG16" s="42" t="s">
        <v>880</v>
      </c>
      <c r="AH16" s="42" t="s">
        <v>880</v>
      </c>
      <c r="AI16" s="42" t="s">
        <v>17</v>
      </c>
      <c r="AJ16" s="42" t="s">
        <v>17</v>
      </c>
      <c r="AK16" s="42" t="s">
        <v>880</v>
      </c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37">
        <f>COUNTIFS($S16:$AU16,"P")</f>
        <v>13</v>
      </c>
      <c r="AW16" s="37">
        <f>COUNTIFS($S16:$AU16,"HD")/2</f>
        <v>0</v>
      </c>
      <c r="AX16" s="37">
        <f>COUNTIFS($S16:$AU16,"DO")</f>
        <v>6</v>
      </c>
      <c r="AY16" s="1">
        <f>COUNTIFS($S16:$AU16,"UPL")</f>
        <v>0</v>
      </c>
      <c r="AZ16" s="37">
        <f>COUNTIFS($S16:$AU16,"LWP")</f>
        <v>0</v>
      </c>
      <c r="BA16" s="37">
        <f>SUM(COUNTIFS($S16:$AU16,{"PAT","MAT"}))</f>
        <v>0</v>
      </c>
      <c r="BB16" s="37">
        <f>COUNTIFS($S16:$AU16,"HO")</f>
        <v>0</v>
      </c>
      <c r="BC16" s="37">
        <f>COUNTIFS($S16:$AU16,"NA")</f>
        <v>0</v>
      </c>
      <c r="BD16" s="37">
        <f>COUNTIFS($S16:$AU16,"PL")</f>
        <v>0</v>
      </c>
      <c r="BE16" s="37">
        <f>COUNTIFS($S16:$AU16,"CL")</f>
        <v>0</v>
      </c>
      <c r="BF16" s="37">
        <f>COUNTIFS($S16:$AU16,"BL")</f>
        <v>0</v>
      </c>
      <c r="BG16" s="37">
        <f>COUNTIFS($S16:$AU16,"CO")</f>
        <v>0</v>
      </c>
      <c r="BH16" s="37">
        <f>SUM(BD16:BG16)</f>
        <v>0</v>
      </c>
      <c r="BI16" s="37">
        <f>IF(SUM(AV16+AW16)&gt;=17,1,0)</f>
        <v>0</v>
      </c>
      <c r="BJ16" s="37">
        <f>IF(SUM(AV16+AW16)&gt;=13,1,0)</f>
        <v>1</v>
      </c>
      <c r="BK16" s="37">
        <f>SUM(AV16:BG16)+SUM(COUNTIFS(R16:AU16,{"TERM","RESIGNED"}))</f>
        <v>19</v>
      </c>
      <c r="BL16" s="1" t="s">
        <v>41</v>
      </c>
      <c r="BM16" s="37" t="s">
        <v>933</v>
      </c>
    </row>
    <row r="17" spans="1:65" x14ac:dyDescent="0.25">
      <c r="A17" s="30">
        <f>A16+1</f>
        <v>15</v>
      </c>
      <c r="B17" s="1" t="s">
        <v>33</v>
      </c>
      <c r="C17" s="1">
        <v>12432</v>
      </c>
      <c r="D17" s="25">
        <v>12432</v>
      </c>
      <c r="E17" s="1" t="s">
        <v>863</v>
      </c>
      <c r="F17" s="32" t="s">
        <v>71</v>
      </c>
      <c r="G17" s="32" t="s">
        <v>35</v>
      </c>
      <c r="H17" s="28">
        <v>42793</v>
      </c>
      <c r="I17" s="28" t="s">
        <v>36</v>
      </c>
      <c r="J17" s="28" t="s">
        <v>36</v>
      </c>
      <c r="K17" s="37">
        <f ca="1">IF(O17="ACTIVE",(TODAY()-H17),(J17-H17))</f>
        <v>2549</v>
      </c>
      <c r="L17" s="39" t="str">
        <f>IF(OR(M17="Email Verification",M17="Operations",M17="OJT",M17="Bottom Quartile Group",M17="Training"),"Billable","Non Billable")</f>
        <v>Non Billable</v>
      </c>
      <c r="M17" s="32" t="s">
        <v>37</v>
      </c>
      <c r="N17" s="1" t="s">
        <v>38</v>
      </c>
      <c r="O17" s="1" t="s">
        <v>39</v>
      </c>
      <c r="P17" s="1"/>
      <c r="Q17" s="1"/>
      <c r="R17" s="31" t="s">
        <v>40</v>
      </c>
      <c r="S17" s="42" t="s">
        <v>880</v>
      </c>
      <c r="T17" s="42" t="s">
        <v>18</v>
      </c>
      <c r="U17" s="42" t="s">
        <v>17</v>
      </c>
      <c r="V17" s="42" t="s">
        <v>17</v>
      </c>
      <c r="W17" s="42" t="s">
        <v>880</v>
      </c>
      <c r="X17" s="42" t="s">
        <v>19</v>
      </c>
      <c r="Y17" s="42" t="s">
        <v>19</v>
      </c>
      <c r="Z17" s="42" t="s">
        <v>19</v>
      </c>
      <c r="AA17" s="42" t="s">
        <v>880</v>
      </c>
      <c r="AB17" s="42" t="s">
        <v>17</v>
      </c>
      <c r="AC17" s="42" t="s">
        <v>17</v>
      </c>
      <c r="AD17" s="42" t="s">
        <v>19</v>
      </c>
      <c r="AE17" s="42" t="s">
        <v>880</v>
      </c>
      <c r="AF17" s="42" t="s">
        <v>19</v>
      </c>
      <c r="AG17" s="42" t="s">
        <v>19</v>
      </c>
      <c r="AH17" s="42" t="s">
        <v>19</v>
      </c>
      <c r="AI17" s="42" t="s">
        <v>17</v>
      </c>
      <c r="AJ17" s="42" t="s">
        <v>17</v>
      </c>
      <c r="AK17" s="42" t="s">
        <v>880</v>
      </c>
      <c r="AL17" s="42"/>
      <c r="AM17" s="42"/>
      <c r="AN17" s="42"/>
      <c r="AO17" s="42"/>
      <c r="AP17" s="42"/>
      <c r="AQ17" s="42"/>
      <c r="AR17" s="42"/>
      <c r="AS17" s="42"/>
      <c r="AT17" s="42"/>
      <c r="AU17" s="42"/>
      <c r="AV17" s="37">
        <f>COUNTIFS($S17:$AU17,"P")</f>
        <v>5</v>
      </c>
      <c r="AW17" s="37">
        <f>COUNTIFS($S17:$AU17,"HD")/2</f>
        <v>0</v>
      </c>
      <c r="AX17" s="37">
        <f>COUNTIFS($S17:$AU17,"DO")</f>
        <v>6</v>
      </c>
      <c r="AY17" s="1">
        <f>COUNTIFS($S17:$AU17,"UPL")</f>
        <v>1</v>
      </c>
      <c r="AZ17" s="37">
        <f>COUNTIFS($S17:$AU17,"LWP")</f>
        <v>7</v>
      </c>
      <c r="BA17" s="37">
        <f>SUM(COUNTIFS($S17:$AU17,{"PAT","MAT"}))</f>
        <v>0</v>
      </c>
      <c r="BB17" s="37">
        <f>COUNTIFS($S17:$AU17,"HO")</f>
        <v>0</v>
      </c>
      <c r="BC17" s="37">
        <f>COUNTIFS($S17:$AU17,"NA")</f>
        <v>0</v>
      </c>
      <c r="BD17" s="37">
        <f>COUNTIFS($S17:$AU17,"PL")</f>
        <v>0</v>
      </c>
      <c r="BE17" s="37">
        <f>COUNTIFS($S17:$AU17,"CL")</f>
        <v>0</v>
      </c>
      <c r="BF17" s="37">
        <f>COUNTIFS($S17:$AU17,"BL")</f>
        <v>0</v>
      </c>
      <c r="BG17" s="37">
        <f>COUNTIFS($S17:$AU17,"CO")</f>
        <v>0</v>
      </c>
      <c r="BH17" s="37">
        <f>SUM(BD17:BG17)</f>
        <v>0</v>
      </c>
      <c r="BI17" s="37">
        <f>IF(SUM(AV17+AW17)&gt;=17,1,0)</f>
        <v>0</v>
      </c>
      <c r="BJ17" s="37">
        <f>IF(SUM(AV17+AW17)&gt;=13,1,0)</f>
        <v>0</v>
      </c>
      <c r="BK17" s="37">
        <f>SUM(AV17:BG17)+SUM(COUNTIFS(R17:AU17,{"TERM","RESIGNED"}))</f>
        <v>19</v>
      </c>
      <c r="BL17" s="1" t="s">
        <v>41</v>
      </c>
      <c r="BM17" s="37"/>
    </row>
    <row r="18" spans="1:65" x14ac:dyDescent="0.25">
      <c r="A18" s="30">
        <f>A17+1</f>
        <v>16</v>
      </c>
      <c r="B18" s="1" t="s">
        <v>33</v>
      </c>
      <c r="C18" s="1">
        <v>12548</v>
      </c>
      <c r="D18" s="25">
        <v>12548</v>
      </c>
      <c r="E18" s="1" t="s">
        <v>862</v>
      </c>
      <c r="F18" s="32" t="s">
        <v>73</v>
      </c>
      <c r="G18" s="32" t="s">
        <v>74</v>
      </c>
      <c r="H18" s="28">
        <v>42853</v>
      </c>
      <c r="I18" s="28" t="s">
        <v>36</v>
      </c>
      <c r="J18" s="28" t="s">
        <v>36</v>
      </c>
      <c r="K18" s="37">
        <f ca="1">IF(O18="ACTIVE",(TODAY()-H18),(J18-H18))</f>
        <v>2489</v>
      </c>
      <c r="L18" s="39" t="str">
        <f>IF(OR(M18="Email Verification",M18="Operations",M18="OJT",M18="Bottom Quartile Group",M18="Training"),"Billable","Non Billable")</f>
        <v>Non Billable</v>
      </c>
      <c r="M18" s="32" t="s">
        <v>51</v>
      </c>
      <c r="N18" s="1" t="s">
        <v>38</v>
      </c>
      <c r="O18" s="1" t="s">
        <v>39</v>
      </c>
      <c r="P18" s="1"/>
      <c r="Q18" s="1"/>
      <c r="R18" s="31" t="s">
        <v>75</v>
      </c>
      <c r="S18" s="42" t="s">
        <v>880</v>
      </c>
      <c r="T18" s="42" t="s">
        <v>880</v>
      </c>
      <c r="U18" s="42" t="s">
        <v>17</v>
      </c>
      <c r="V18" s="42" t="s">
        <v>17</v>
      </c>
      <c r="W18" s="42" t="s">
        <v>880</v>
      </c>
      <c r="X18" s="42" t="s">
        <v>880</v>
      </c>
      <c r="Y18" s="42" t="s">
        <v>880</v>
      </c>
      <c r="Z18" s="42" t="s">
        <v>880</v>
      </c>
      <c r="AA18" s="42" t="s">
        <v>880</v>
      </c>
      <c r="AB18" s="42" t="s">
        <v>17</v>
      </c>
      <c r="AC18" s="42" t="s">
        <v>17</v>
      </c>
      <c r="AD18" s="42" t="s">
        <v>880</v>
      </c>
      <c r="AE18" s="42" t="s">
        <v>880</v>
      </c>
      <c r="AF18" s="42" t="s">
        <v>880</v>
      </c>
      <c r="AG18" s="42" t="s">
        <v>880</v>
      </c>
      <c r="AH18" s="42" t="s">
        <v>880</v>
      </c>
      <c r="AI18" s="42" t="s">
        <v>17</v>
      </c>
      <c r="AJ18" s="42" t="s">
        <v>17</v>
      </c>
      <c r="AK18" s="42" t="s">
        <v>880</v>
      </c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37">
        <f>COUNTIFS($S18:$AU18,"P")</f>
        <v>13</v>
      </c>
      <c r="AW18" s="37">
        <f>COUNTIFS($S18:$AU18,"HD")/2</f>
        <v>0</v>
      </c>
      <c r="AX18" s="37">
        <f>COUNTIFS($S18:$AU18,"DO")</f>
        <v>6</v>
      </c>
      <c r="AY18" s="1">
        <f>COUNTIFS($S18:$AU18,"UPL")</f>
        <v>0</v>
      </c>
      <c r="AZ18" s="37">
        <f>COUNTIFS($S18:$AU18,"LWP")</f>
        <v>0</v>
      </c>
      <c r="BA18" s="37">
        <f>SUM(COUNTIFS($S18:$AU18,{"PAT","MAT"}))</f>
        <v>0</v>
      </c>
      <c r="BB18" s="37">
        <f>COUNTIFS($S18:$AU18,"HO")</f>
        <v>0</v>
      </c>
      <c r="BC18" s="37">
        <f>COUNTIFS($S18:$AU18,"NA")</f>
        <v>0</v>
      </c>
      <c r="BD18" s="37">
        <f>COUNTIFS($S18:$AU18,"PL")</f>
        <v>0</v>
      </c>
      <c r="BE18" s="37">
        <f>COUNTIFS($S18:$AU18,"CL")</f>
        <v>0</v>
      </c>
      <c r="BF18" s="37">
        <f>COUNTIFS($S18:$AU18,"BL")</f>
        <v>0</v>
      </c>
      <c r="BG18" s="37">
        <f>COUNTIFS($S18:$AU18,"CO")</f>
        <v>0</v>
      </c>
      <c r="BH18" s="37">
        <f>SUM(BD18:BG18)</f>
        <v>0</v>
      </c>
      <c r="BI18" s="37">
        <f>IF(SUM(AV18+AW18)&gt;=17,1,0)</f>
        <v>0</v>
      </c>
      <c r="BJ18" s="37">
        <f>IF(SUM(AV18+AW18)&gt;=13,1,0)</f>
        <v>1</v>
      </c>
      <c r="BK18" s="37">
        <f>SUM(AV18:BG18)+SUM(COUNTIFS(R18:AU18,{"TERM","RESIGNED"}))</f>
        <v>19</v>
      </c>
      <c r="BL18" s="1" t="s">
        <v>41</v>
      </c>
      <c r="BM18" s="37" t="s">
        <v>1564</v>
      </c>
    </row>
    <row r="19" spans="1:65" x14ac:dyDescent="0.25">
      <c r="A19" s="30">
        <f>A18+1</f>
        <v>17</v>
      </c>
      <c r="B19" s="1" t="s">
        <v>33</v>
      </c>
      <c r="C19" s="1">
        <v>12572</v>
      </c>
      <c r="D19" s="25">
        <v>12572</v>
      </c>
      <c r="E19" s="1" t="s">
        <v>863</v>
      </c>
      <c r="F19" s="32" t="s">
        <v>76</v>
      </c>
      <c r="G19" s="32" t="s">
        <v>61</v>
      </c>
      <c r="H19" s="28">
        <v>42863</v>
      </c>
      <c r="I19" s="28" t="s">
        <v>36</v>
      </c>
      <c r="J19" s="28" t="s">
        <v>36</v>
      </c>
      <c r="K19" s="37">
        <f ca="1">IF(O19="ACTIVE",(TODAY()-H19),(J19-H19))</f>
        <v>2479</v>
      </c>
      <c r="L19" s="39" t="str">
        <f>IF(OR(M19="Email Verification",M19="Operations",M19="OJT",M19="Bottom Quartile Group",M19="Training"),"Billable","Non Billable")</f>
        <v>Non Billable</v>
      </c>
      <c r="M19" s="32" t="s">
        <v>43</v>
      </c>
      <c r="N19" s="1" t="s">
        <v>38</v>
      </c>
      <c r="O19" s="1" t="s">
        <v>39</v>
      </c>
      <c r="P19" s="1"/>
      <c r="Q19" s="1"/>
      <c r="R19" s="31" t="s">
        <v>59</v>
      </c>
      <c r="S19" s="42" t="s">
        <v>880</v>
      </c>
      <c r="T19" s="42" t="s">
        <v>880</v>
      </c>
      <c r="U19" s="42" t="s">
        <v>17</v>
      </c>
      <c r="V19" s="42" t="s">
        <v>17</v>
      </c>
      <c r="W19" s="42" t="s">
        <v>880</v>
      </c>
      <c r="X19" s="42" t="s">
        <v>880</v>
      </c>
      <c r="Y19" s="42" t="s">
        <v>880</v>
      </c>
      <c r="Z19" s="42" t="s">
        <v>882</v>
      </c>
      <c r="AA19" s="42" t="s">
        <v>880</v>
      </c>
      <c r="AB19" s="42" t="s">
        <v>17</v>
      </c>
      <c r="AC19" s="42" t="s">
        <v>17</v>
      </c>
      <c r="AD19" s="42" t="s">
        <v>880</v>
      </c>
      <c r="AE19" s="42" t="s">
        <v>880</v>
      </c>
      <c r="AF19" s="42" t="s">
        <v>19</v>
      </c>
      <c r="AG19" s="42" t="s">
        <v>880</v>
      </c>
      <c r="AH19" s="42" t="s">
        <v>880</v>
      </c>
      <c r="AI19" s="42" t="s">
        <v>17</v>
      </c>
      <c r="AJ19" s="42" t="s">
        <v>17</v>
      </c>
      <c r="AK19" s="42" t="s">
        <v>19</v>
      </c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37">
        <f>COUNTIFS($S19:$AU19,"P")</f>
        <v>10</v>
      </c>
      <c r="AW19" s="37">
        <f>COUNTIFS($S19:$AU19,"HD")/2</f>
        <v>0</v>
      </c>
      <c r="AX19" s="37">
        <f>COUNTIFS($S19:$AU19,"DO")</f>
        <v>6</v>
      </c>
      <c r="AY19" s="1">
        <f>COUNTIFS($S19:$AU19,"UPL")</f>
        <v>0</v>
      </c>
      <c r="AZ19" s="37">
        <f>COUNTIFS($S19:$AU19,"LWP")</f>
        <v>2</v>
      </c>
      <c r="BA19" s="37">
        <f>SUM(COUNTIFS($S19:$AU19,{"PAT","MAT"}))</f>
        <v>0</v>
      </c>
      <c r="BB19" s="37">
        <f>COUNTIFS($S19:$AU19,"HO")</f>
        <v>0</v>
      </c>
      <c r="BC19" s="37">
        <f>COUNTIFS($S19:$AU19,"NA")</f>
        <v>0</v>
      </c>
      <c r="BD19" s="37">
        <f>COUNTIFS($S19:$AU19,"PL")</f>
        <v>0</v>
      </c>
      <c r="BE19" s="37">
        <f>COUNTIFS($S19:$AU19,"CL")</f>
        <v>1</v>
      </c>
      <c r="BF19" s="37">
        <f>COUNTIFS($S19:$AU19,"BL")</f>
        <v>0</v>
      </c>
      <c r="BG19" s="37">
        <f>COUNTIFS($S19:$AU19,"CO")</f>
        <v>0</v>
      </c>
      <c r="BH19" s="37">
        <f>SUM(BD19:BG19)</f>
        <v>1</v>
      </c>
      <c r="BI19" s="37">
        <f>IF(SUM(AV19+AW19)&gt;=17,1,0)</f>
        <v>0</v>
      </c>
      <c r="BJ19" s="37">
        <f>IF(SUM(AV19+AW19)&gt;=13,1,0)</f>
        <v>0</v>
      </c>
      <c r="BK19" s="37">
        <f>SUM(AV19:BG19)+SUM(COUNTIFS(R19:AU19,{"TERM","RESIGNED"}))</f>
        <v>19</v>
      </c>
      <c r="BL19" s="1" t="s">
        <v>41</v>
      </c>
      <c r="BM19" s="37" t="s">
        <v>1565</v>
      </c>
    </row>
    <row r="20" spans="1:65" x14ac:dyDescent="0.25">
      <c r="A20" s="30">
        <f>A19+1</f>
        <v>18</v>
      </c>
      <c r="B20" s="1" t="s">
        <v>33</v>
      </c>
      <c r="C20" s="1">
        <v>12661</v>
      </c>
      <c r="D20" s="25">
        <v>12661</v>
      </c>
      <c r="E20" s="1" t="s">
        <v>862</v>
      </c>
      <c r="F20" s="32" t="s">
        <v>77</v>
      </c>
      <c r="G20" s="32" t="s">
        <v>61</v>
      </c>
      <c r="H20" s="28">
        <v>42891</v>
      </c>
      <c r="I20" s="28" t="s">
        <v>36</v>
      </c>
      <c r="J20" s="28" t="s">
        <v>36</v>
      </c>
      <c r="K20" s="37">
        <f ca="1">IF(O20="ACTIVE",(TODAY()-H20),(J20-H20))</f>
        <v>2451</v>
      </c>
      <c r="L20" s="39" t="str">
        <f>IF(OR(M20="Email Verification",M20="Operations",M20="OJT",M20="Bottom Quartile Group",M20="Training"),"Billable","Non Billable")</f>
        <v>Non Billable</v>
      </c>
      <c r="M20" s="32" t="s">
        <v>51</v>
      </c>
      <c r="N20" s="1" t="s">
        <v>38</v>
      </c>
      <c r="O20" s="1" t="s">
        <v>39</v>
      </c>
      <c r="P20" s="1"/>
      <c r="Q20" s="1"/>
      <c r="R20" s="31" t="s">
        <v>42</v>
      </c>
      <c r="S20" s="42" t="s">
        <v>881</v>
      </c>
      <c r="T20" s="42" t="s">
        <v>880</v>
      </c>
      <c r="U20" s="42" t="s">
        <v>17</v>
      </c>
      <c r="V20" s="42" t="s">
        <v>17</v>
      </c>
      <c r="W20" s="42" t="s">
        <v>880</v>
      </c>
      <c r="X20" s="42" t="s">
        <v>880</v>
      </c>
      <c r="Y20" s="42" t="s">
        <v>880</v>
      </c>
      <c r="Z20" s="42" t="s">
        <v>880</v>
      </c>
      <c r="AA20" s="42" t="s">
        <v>880</v>
      </c>
      <c r="AB20" s="42" t="s">
        <v>17</v>
      </c>
      <c r="AC20" s="42" t="s">
        <v>17</v>
      </c>
      <c r="AD20" s="42" t="s">
        <v>880</v>
      </c>
      <c r="AE20" s="42" t="s">
        <v>882</v>
      </c>
      <c r="AF20" s="42" t="s">
        <v>883</v>
      </c>
      <c r="AG20" s="42" t="s">
        <v>880</v>
      </c>
      <c r="AH20" s="42" t="s">
        <v>880</v>
      </c>
      <c r="AI20" s="42" t="s">
        <v>17</v>
      </c>
      <c r="AJ20" s="42" t="s">
        <v>17</v>
      </c>
      <c r="AK20" s="42" t="s">
        <v>880</v>
      </c>
      <c r="AL20" s="42"/>
      <c r="AM20" s="42"/>
      <c r="AN20" s="42"/>
      <c r="AO20" s="42"/>
      <c r="AP20" s="42"/>
      <c r="AQ20" s="42"/>
      <c r="AR20" s="42"/>
      <c r="AS20" s="42"/>
      <c r="AT20" s="42"/>
      <c r="AU20" s="42"/>
      <c r="AV20" s="37">
        <f>COUNTIFS($S20:$AU20,"P")</f>
        <v>10</v>
      </c>
      <c r="AW20" s="37">
        <f>COUNTIFS($S20:$AU20,"HD")/2</f>
        <v>0.5</v>
      </c>
      <c r="AX20" s="37">
        <f>COUNTIFS($S20:$AU20,"DO")</f>
        <v>6</v>
      </c>
      <c r="AY20" s="1">
        <f>COUNTIFS($S20:$AU20,"UPL")</f>
        <v>0</v>
      </c>
      <c r="AZ20" s="37">
        <f>COUNTIFS($S20:$AU20,"LWP")</f>
        <v>0</v>
      </c>
      <c r="BA20" s="37">
        <f>SUM(COUNTIFS($S20:$AU20,{"PAT","MAT"}))</f>
        <v>0</v>
      </c>
      <c r="BB20" s="37">
        <f>COUNTIFS($S20:$AU20,"HO")</f>
        <v>0</v>
      </c>
      <c r="BC20" s="37">
        <f>COUNTIFS($S20:$AU20,"NA")</f>
        <v>0</v>
      </c>
      <c r="BD20" s="37">
        <f>COUNTIFS($S20:$AU20,"PL")</f>
        <v>1</v>
      </c>
      <c r="BE20" s="37">
        <f>COUNTIFS($S20:$AU20,"CL")</f>
        <v>1</v>
      </c>
      <c r="BF20" s="37">
        <f>COUNTIFS($S20:$AU20,"BL")</f>
        <v>0</v>
      </c>
      <c r="BG20" s="37">
        <f>COUNTIFS($S20:$AU20,"CO")</f>
        <v>0</v>
      </c>
      <c r="BH20" s="37">
        <f>SUM(BD20:BG20)</f>
        <v>2</v>
      </c>
      <c r="BI20" s="37">
        <f>IF(SUM(AV20+AW20)&gt;=17,1,0)</f>
        <v>0</v>
      </c>
      <c r="BJ20" s="37">
        <f>IF(SUM(AV20+AW20)&gt;=13,1,0)</f>
        <v>0</v>
      </c>
      <c r="BK20" s="37">
        <f>SUM(AV20:BG20)+SUM(COUNTIFS(R20:AU20,{"TERM","RESIGNED"}))</f>
        <v>18.5</v>
      </c>
      <c r="BL20" s="1" t="s">
        <v>41</v>
      </c>
      <c r="BM20" s="37" t="s">
        <v>934</v>
      </c>
    </row>
    <row r="21" spans="1:65" x14ac:dyDescent="0.25">
      <c r="A21" s="30">
        <f>A20+1</f>
        <v>19</v>
      </c>
      <c r="B21" s="1" t="s">
        <v>33</v>
      </c>
      <c r="C21" s="1">
        <v>12666</v>
      </c>
      <c r="D21" s="25">
        <v>12666</v>
      </c>
      <c r="E21" s="1" t="s">
        <v>863</v>
      </c>
      <c r="F21" s="32" t="s">
        <v>79</v>
      </c>
      <c r="G21" s="32" t="s">
        <v>109</v>
      </c>
      <c r="H21" s="28">
        <v>42891</v>
      </c>
      <c r="I21" s="28" t="s">
        <v>36</v>
      </c>
      <c r="J21" s="28" t="s">
        <v>36</v>
      </c>
      <c r="K21" s="37">
        <f ca="1">IF(O21="ACTIVE",(TODAY()-H21),(J21-H21))</f>
        <v>2451</v>
      </c>
      <c r="L21" s="39" t="str">
        <f>IF(OR(M21="Email Verification",M21="Operations",M21="OJT",M21="Bottom Quartile Group",M21="Training"),"Billable","Non Billable")</f>
        <v>Non Billable</v>
      </c>
      <c r="M21" s="32" t="s">
        <v>51</v>
      </c>
      <c r="N21" s="1" t="s">
        <v>38</v>
      </c>
      <c r="O21" s="1" t="s">
        <v>39</v>
      </c>
      <c r="P21" s="1"/>
      <c r="Q21" s="1"/>
      <c r="R21" s="31" t="s">
        <v>900</v>
      </c>
      <c r="S21" s="42" t="s">
        <v>880</v>
      </c>
      <c r="T21" s="42" t="s">
        <v>880</v>
      </c>
      <c r="U21" s="42" t="s">
        <v>17</v>
      </c>
      <c r="V21" s="42" t="s">
        <v>17</v>
      </c>
      <c r="W21" s="42" t="s">
        <v>882</v>
      </c>
      <c r="X21" s="42" t="s">
        <v>883</v>
      </c>
      <c r="Y21" s="42" t="s">
        <v>883</v>
      </c>
      <c r="Z21" s="42" t="s">
        <v>883</v>
      </c>
      <c r="AA21" s="42" t="s">
        <v>883</v>
      </c>
      <c r="AB21" s="42" t="s">
        <v>17</v>
      </c>
      <c r="AC21" s="42" t="s">
        <v>17</v>
      </c>
      <c r="AD21" s="42" t="s">
        <v>880</v>
      </c>
      <c r="AE21" s="42" t="s">
        <v>880</v>
      </c>
      <c r="AF21" s="42" t="s">
        <v>880</v>
      </c>
      <c r="AG21" s="42" t="s">
        <v>880</v>
      </c>
      <c r="AH21" s="42" t="s">
        <v>880</v>
      </c>
      <c r="AI21" s="42" t="s">
        <v>17</v>
      </c>
      <c r="AJ21" s="42" t="s">
        <v>17</v>
      </c>
      <c r="AK21" s="42" t="s">
        <v>881</v>
      </c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37">
        <f>COUNTIFS($S21:$AU21,"P")</f>
        <v>7</v>
      </c>
      <c r="AW21" s="37">
        <f>COUNTIFS($S21:$AU21,"HD")/2</f>
        <v>0.5</v>
      </c>
      <c r="AX21" s="37">
        <f>COUNTIFS($S21:$AU21,"DO")</f>
        <v>6</v>
      </c>
      <c r="AY21" s="1">
        <f>COUNTIFS($S21:$AU21,"UPL")</f>
        <v>0</v>
      </c>
      <c r="AZ21" s="37">
        <f>COUNTIFS($S21:$AU21,"LWP")</f>
        <v>0</v>
      </c>
      <c r="BA21" s="37">
        <f>SUM(COUNTIFS($S21:$AU21,{"PAT","MAT"}))</f>
        <v>0</v>
      </c>
      <c r="BB21" s="37">
        <f>COUNTIFS($S21:$AU21,"HO")</f>
        <v>0</v>
      </c>
      <c r="BC21" s="37">
        <f>COUNTIFS($S21:$AU21,"NA")</f>
        <v>0</v>
      </c>
      <c r="BD21" s="37">
        <f>COUNTIFS($S21:$AU21,"PL")</f>
        <v>4</v>
      </c>
      <c r="BE21" s="37">
        <f>COUNTIFS($S21:$AU21,"CL")</f>
        <v>1</v>
      </c>
      <c r="BF21" s="37">
        <f>COUNTIFS($S21:$AU21,"BL")</f>
        <v>0</v>
      </c>
      <c r="BG21" s="37">
        <f>COUNTIFS($S21:$AU21,"CO")</f>
        <v>0</v>
      </c>
      <c r="BH21" s="37">
        <f>SUM(BD21:BG21)</f>
        <v>5</v>
      </c>
      <c r="BI21" s="37">
        <f>IF(SUM(AV21+AW21)&gt;=17,1,0)</f>
        <v>0</v>
      </c>
      <c r="BJ21" s="37">
        <f>IF(SUM(AV21+AW21)&gt;=13,1,0)</f>
        <v>0</v>
      </c>
      <c r="BK21" s="37">
        <f>SUM(AV21:BG21)+SUM(COUNTIFS(R21:AU21,{"TERM","RESIGNED"}))</f>
        <v>18.5</v>
      </c>
      <c r="BL21" s="1" t="s">
        <v>41</v>
      </c>
      <c r="BM21" s="37" t="s">
        <v>934</v>
      </c>
    </row>
    <row r="22" spans="1:65" x14ac:dyDescent="0.25">
      <c r="A22" s="30">
        <f>A21+1</f>
        <v>20</v>
      </c>
      <c r="B22" s="1" t="s">
        <v>33</v>
      </c>
      <c r="C22" s="1">
        <v>12751</v>
      </c>
      <c r="D22" s="25">
        <v>12751</v>
      </c>
      <c r="E22" s="1" t="s">
        <v>863</v>
      </c>
      <c r="F22" s="32" t="s">
        <v>80</v>
      </c>
      <c r="G22" s="32" t="s">
        <v>81</v>
      </c>
      <c r="H22" s="28">
        <v>42914</v>
      </c>
      <c r="I22" s="28" t="s">
        <v>36</v>
      </c>
      <c r="J22" s="28" t="s">
        <v>36</v>
      </c>
      <c r="K22" s="37">
        <f ca="1">IF(O22="ACTIVE",(TODAY()-H22),(J22-H22))</f>
        <v>2428</v>
      </c>
      <c r="L22" s="39" t="str">
        <f>IF(OR(M22="Email Verification",M22="Operations",M22="OJT",M22="Bottom Quartile Group",M22="Training"),"Billable","Non Billable")</f>
        <v>Non Billable</v>
      </c>
      <c r="M22" s="32" t="s">
        <v>37</v>
      </c>
      <c r="N22" s="1" t="s">
        <v>38</v>
      </c>
      <c r="O22" s="1" t="s">
        <v>39</v>
      </c>
      <c r="P22" s="1"/>
      <c r="Q22" s="1"/>
      <c r="R22" s="31" t="s">
        <v>40</v>
      </c>
      <c r="S22" s="42" t="s">
        <v>880</v>
      </c>
      <c r="T22" s="42" t="s">
        <v>880</v>
      </c>
      <c r="U22" s="42" t="s">
        <v>17</v>
      </c>
      <c r="V22" s="42" t="s">
        <v>17</v>
      </c>
      <c r="W22" s="42" t="s">
        <v>880</v>
      </c>
      <c r="X22" s="42" t="s">
        <v>880</v>
      </c>
      <c r="Y22" s="42" t="s">
        <v>880</v>
      </c>
      <c r="Z22" s="42" t="s">
        <v>881</v>
      </c>
      <c r="AA22" s="42" t="s">
        <v>880</v>
      </c>
      <c r="AB22" s="42" t="s">
        <v>17</v>
      </c>
      <c r="AC22" s="42" t="s">
        <v>17</v>
      </c>
      <c r="AD22" s="42" t="s">
        <v>880</v>
      </c>
      <c r="AE22" s="42" t="s">
        <v>880</v>
      </c>
      <c r="AF22" s="42" t="s">
        <v>880</v>
      </c>
      <c r="AG22" s="42" t="s">
        <v>880</v>
      </c>
      <c r="AH22" s="42" t="s">
        <v>881</v>
      </c>
      <c r="AI22" s="42" t="s">
        <v>17</v>
      </c>
      <c r="AJ22" s="42" t="s">
        <v>17</v>
      </c>
      <c r="AK22" s="42" t="s">
        <v>881</v>
      </c>
      <c r="AL22" s="42"/>
      <c r="AM22" s="42"/>
      <c r="AN22" s="42"/>
      <c r="AO22" s="42"/>
      <c r="AP22" s="42"/>
      <c r="AQ22" s="42"/>
      <c r="AR22" s="42"/>
      <c r="AS22" s="42"/>
      <c r="AT22" s="42"/>
      <c r="AU22" s="42"/>
      <c r="AV22" s="37">
        <f>COUNTIFS($S22:$AU22,"P")</f>
        <v>10</v>
      </c>
      <c r="AW22" s="37">
        <f>COUNTIFS($S22:$AU22,"HD")/2</f>
        <v>1.5</v>
      </c>
      <c r="AX22" s="37">
        <f>COUNTIFS($S22:$AU22,"DO")</f>
        <v>6</v>
      </c>
      <c r="AY22" s="1">
        <f>COUNTIFS($S22:$AU22,"UPL")</f>
        <v>0</v>
      </c>
      <c r="AZ22" s="37">
        <f>COUNTIFS($S22:$AU22,"LWP")</f>
        <v>0</v>
      </c>
      <c r="BA22" s="37">
        <f>SUM(COUNTIFS($S22:$AU22,{"PAT","MAT"}))</f>
        <v>0</v>
      </c>
      <c r="BB22" s="37">
        <f>COUNTIFS($S22:$AU22,"HO")</f>
        <v>0</v>
      </c>
      <c r="BC22" s="37">
        <f>COUNTIFS($S22:$AU22,"NA")</f>
        <v>0</v>
      </c>
      <c r="BD22" s="37">
        <f>COUNTIFS($S22:$AU22,"PL")</f>
        <v>0</v>
      </c>
      <c r="BE22" s="37">
        <f>COUNTIFS($S22:$AU22,"CL")</f>
        <v>0</v>
      </c>
      <c r="BF22" s="37">
        <f>COUNTIFS($S22:$AU22,"BL")</f>
        <v>0</v>
      </c>
      <c r="BG22" s="37">
        <f>COUNTIFS($S22:$AU22,"CO")</f>
        <v>0</v>
      </c>
      <c r="BH22" s="37">
        <f>SUM(BD22:BG22)</f>
        <v>0</v>
      </c>
      <c r="BI22" s="37">
        <f>IF(SUM(AV22+AW22)&gt;=17,1,0)</f>
        <v>0</v>
      </c>
      <c r="BJ22" s="37">
        <f>IF(SUM(AV22+AW22)&gt;=13,1,0)</f>
        <v>0</v>
      </c>
      <c r="BK22" s="37">
        <f>SUM(AV22:BG22)+SUM(COUNTIFS(R22:AU22,{"TERM","RESIGNED"}))</f>
        <v>17.5</v>
      </c>
      <c r="BL22" s="1" t="s">
        <v>41</v>
      </c>
      <c r="BM22" s="37"/>
    </row>
    <row r="23" spans="1:65" x14ac:dyDescent="0.25">
      <c r="A23" s="30">
        <f>A22+1</f>
        <v>21</v>
      </c>
      <c r="B23" s="1" t="s">
        <v>33</v>
      </c>
      <c r="C23" s="1">
        <v>12901</v>
      </c>
      <c r="D23" s="25">
        <v>12901</v>
      </c>
      <c r="E23" s="1" t="s">
        <v>863</v>
      </c>
      <c r="F23" s="32" t="s">
        <v>82</v>
      </c>
      <c r="G23" s="32" t="s">
        <v>50</v>
      </c>
      <c r="H23" s="28">
        <v>42944</v>
      </c>
      <c r="I23" s="28" t="s">
        <v>36</v>
      </c>
      <c r="J23" s="28" t="s">
        <v>36</v>
      </c>
      <c r="K23" s="37">
        <f ca="1">IF(O23="ACTIVE",(TODAY()-H23),(J23-H23))</f>
        <v>2398</v>
      </c>
      <c r="L23" s="39" t="str">
        <f>IF(OR(M23="Email Verification",M23="Operations",M23="OJT",M23="Bottom Quartile Group",M23="Training"),"Billable","Non Billable")</f>
        <v>Non Billable</v>
      </c>
      <c r="M23" s="32" t="s">
        <v>51</v>
      </c>
      <c r="N23" s="1" t="s">
        <v>38</v>
      </c>
      <c r="O23" s="1" t="s">
        <v>39</v>
      </c>
      <c r="P23" s="1"/>
      <c r="Q23" s="1"/>
      <c r="R23" s="31" t="s">
        <v>95</v>
      </c>
      <c r="S23" s="42" t="s">
        <v>880</v>
      </c>
      <c r="T23" s="42" t="s">
        <v>880</v>
      </c>
      <c r="U23" s="42" t="s">
        <v>17</v>
      </c>
      <c r="V23" s="42" t="s">
        <v>17</v>
      </c>
      <c r="W23" s="42" t="s">
        <v>880</v>
      </c>
      <c r="X23" s="42" t="s">
        <v>880</v>
      </c>
      <c r="Y23" s="42" t="s">
        <v>880</v>
      </c>
      <c r="Z23" s="42" t="s">
        <v>880</v>
      </c>
      <c r="AA23" s="42" t="s">
        <v>18</v>
      </c>
      <c r="AB23" s="42" t="s">
        <v>17</v>
      </c>
      <c r="AC23" s="42" t="s">
        <v>17</v>
      </c>
      <c r="AD23" s="42" t="s">
        <v>18</v>
      </c>
      <c r="AE23" s="42" t="s">
        <v>880</v>
      </c>
      <c r="AF23" s="42" t="s">
        <v>880</v>
      </c>
      <c r="AG23" s="42" t="s">
        <v>880</v>
      </c>
      <c r="AH23" s="42" t="s">
        <v>880</v>
      </c>
      <c r="AI23" s="42" t="s">
        <v>17</v>
      </c>
      <c r="AJ23" s="42" t="s">
        <v>17</v>
      </c>
      <c r="AK23" s="42" t="s">
        <v>880</v>
      </c>
      <c r="AL23" s="42"/>
      <c r="AM23" s="42"/>
      <c r="AN23" s="42"/>
      <c r="AO23" s="42"/>
      <c r="AP23" s="42"/>
      <c r="AQ23" s="42"/>
      <c r="AR23" s="42"/>
      <c r="AS23" s="42"/>
      <c r="AT23" s="42"/>
      <c r="AU23" s="42"/>
      <c r="AV23" s="37">
        <f>COUNTIFS($S23:$AU23,"P")</f>
        <v>11</v>
      </c>
      <c r="AW23" s="37">
        <f>COUNTIFS($S23:$AU23,"HD")/2</f>
        <v>0</v>
      </c>
      <c r="AX23" s="37">
        <f>COUNTIFS($S23:$AU23,"DO")</f>
        <v>6</v>
      </c>
      <c r="AY23" s="1">
        <f>COUNTIFS($S23:$AU23,"UPL")</f>
        <v>2</v>
      </c>
      <c r="AZ23" s="37">
        <f>COUNTIFS($S23:$AU23,"LWP")</f>
        <v>0</v>
      </c>
      <c r="BA23" s="37">
        <f>SUM(COUNTIFS($S23:$AU23,{"PAT","MAT"}))</f>
        <v>0</v>
      </c>
      <c r="BB23" s="37">
        <f>COUNTIFS($S23:$AU23,"HO")</f>
        <v>0</v>
      </c>
      <c r="BC23" s="37">
        <f>COUNTIFS($S23:$AU23,"NA")</f>
        <v>0</v>
      </c>
      <c r="BD23" s="37">
        <f>COUNTIFS($S23:$AU23,"PL")</f>
        <v>0</v>
      </c>
      <c r="BE23" s="37">
        <f>COUNTIFS($S23:$AU23,"CL")</f>
        <v>0</v>
      </c>
      <c r="BF23" s="37">
        <f>COUNTIFS($S23:$AU23,"BL")</f>
        <v>0</v>
      </c>
      <c r="BG23" s="37">
        <f>COUNTIFS($S23:$AU23,"CO")</f>
        <v>0</v>
      </c>
      <c r="BH23" s="37">
        <f>SUM(BD23:BG23)</f>
        <v>0</v>
      </c>
      <c r="BI23" s="37">
        <f>IF(SUM(AV23+AW23)&gt;=17,1,0)</f>
        <v>0</v>
      </c>
      <c r="BJ23" s="37">
        <f>IF(SUM(AV23+AW23)&gt;=13,1,0)</f>
        <v>0</v>
      </c>
      <c r="BK23" s="37">
        <f>SUM(AV23:BG23)+SUM(COUNTIFS(R23:AU23,{"TERM","RESIGNED"}))</f>
        <v>19</v>
      </c>
      <c r="BL23" s="1" t="s">
        <v>41</v>
      </c>
      <c r="BM23" s="37" t="s">
        <v>935</v>
      </c>
    </row>
    <row r="24" spans="1:65" x14ac:dyDescent="0.25">
      <c r="A24" s="30">
        <f>A23+1</f>
        <v>22</v>
      </c>
      <c r="B24" s="1" t="s">
        <v>33</v>
      </c>
      <c r="C24" s="1">
        <v>12920</v>
      </c>
      <c r="D24" s="25">
        <v>12920</v>
      </c>
      <c r="E24" s="1" t="s">
        <v>863</v>
      </c>
      <c r="F24" s="32" t="s">
        <v>83</v>
      </c>
      <c r="G24" s="32" t="s">
        <v>50</v>
      </c>
      <c r="H24" s="28">
        <v>42964</v>
      </c>
      <c r="I24" s="28" t="s">
        <v>36</v>
      </c>
      <c r="J24" s="28" t="s">
        <v>36</v>
      </c>
      <c r="K24" s="37">
        <f ca="1">IF(O24="ACTIVE",(TODAY()-H24),(J24-H24))</f>
        <v>2378</v>
      </c>
      <c r="L24" s="39" t="str">
        <f>IF(OR(M24="Email Verification",M24="Operations",M24="OJT",M24="Bottom Quartile Group",M24="Training"),"Billable","Non Billable")</f>
        <v>Non Billable</v>
      </c>
      <c r="M24" s="32" t="s">
        <v>51</v>
      </c>
      <c r="N24" s="1" t="s">
        <v>38</v>
      </c>
      <c r="O24" s="1" t="s">
        <v>39</v>
      </c>
      <c r="P24" s="1"/>
      <c r="Q24" s="1"/>
      <c r="R24" s="31" t="s">
        <v>78</v>
      </c>
      <c r="S24" s="42" t="s">
        <v>880</v>
      </c>
      <c r="T24" s="42" t="s">
        <v>880</v>
      </c>
      <c r="U24" s="42" t="s">
        <v>17</v>
      </c>
      <c r="V24" s="42" t="s">
        <v>17</v>
      </c>
      <c r="W24" s="42" t="s">
        <v>880</v>
      </c>
      <c r="X24" s="42" t="s">
        <v>880</v>
      </c>
      <c r="Y24" s="42" t="s">
        <v>880</v>
      </c>
      <c r="Z24" s="42" t="s">
        <v>880</v>
      </c>
      <c r="AA24" s="42" t="s">
        <v>880</v>
      </c>
      <c r="AB24" s="42" t="s">
        <v>17</v>
      </c>
      <c r="AC24" s="42" t="s">
        <v>17</v>
      </c>
      <c r="AD24" s="42" t="s">
        <v>882</v>
      </c>
      <c r="AE24" s="42" t="s">
        <v>883</v>
      </c>
      <c r="AF24" s="42" t="s">
        <v>880</v>
      </c>
      <c r="AG24" s="42" t="s">
        <v>880</v>
      </c>
      <c r="AH24" s="42" t="s">
        <v>880</v>
      </c>
      <c r="AI24" s="42" t="s">
        <v>17</v>
      </c>
      <c r="AJ24" s="42" t="s">
        <v>17</v>
      </c>
      <c r="AK24" s="42" t="s">
        <v>880</v>
      </c>
      <c r="AL24" s="42"/>
      <c r="AM24" s="42"/>
      <c r="AN24" s="42"/>
      <c r="AO24" s="42"/>
      <c r="AP24" s="42"/>
      <c r="AQ24" s="42"/>
      <c r="AR24" s="42"/>
      <c r="AS24" s="42"/>
      <c r="AT24" s="42"/>
      <c r="AU24" s="42"/>
      <c r="AV24" s="37">
        <f>COUNTIFS($S24:$AU24,"P")</f>
        <v>11</v>
      </c>
      <c r="AW24" s="37">
        <f>COUNTIFS($S24:$AU24,"HD")/2</f>
        <v>0</v>
      </c>
      <c r="AX24" s="37">
        <f>COUNTIFS($S24:$AU24,"DO")</f>
        <v>6</v>
      </c>
      <c r="AY24" s="1">
        <f>COUNTIFS($S24:$AU24,"UPL")</f>
        <v>0</v>
      </c>
      <c r="AZ24" s="37">
        <f>COUNTIFS($S24:$AU24,"LWP")</f>
        <v>0</v>
      </c>
      <c r="BA24" s="37">
        <f>SUM(COUNTIFS($S24:$AU24,{"PAT","MAT"}))</f>
        <v>0</v>
      </c>
      <c r="BB24" s="37">
        <f>COUNTIFS($S24:$AU24,"HO")</f>
        <v>0</v>
      </c>
      <c r="BC24" s="37">
        <f>COUNTIFS($S24:$AU24,"NA")</f>
        <v>0</v>
      </c>
      <c r="BD24" s="37">
        <f>COUNTIFS($S24:$AU24,"PL")</f>
        <v>1</v>
      </c>
      <c r="BE24" s="37">
        <f>COUNTIFS($S24:$AU24,"CL")</f>
        <v>1</v>
      </c>
      <c r="BF24" s="37">
        <f>COUNTIFS($S24:$AU24,"BL")</f>
        <v>0</v>
      </c>
      <c r="BG24" s="37">
        <f>COUNTIFS($S24:$AU24,"CO")</f>
        <v>0</v>
      </c>
      <c r="BH24" s="37">
        <f>SUM(BD24:BG24)</f>
        <v>2</v>
      </c>
      <c r="BI24" s="37">
        <f>IF(SUM(AV24+AW24)&gt;=17,1,0)</f>
        <v>0</v>
      </c>
      <c r="BJ24" s="37">
        <f>IF(SUM(AV24+AW24)&gt;=13,1,0)</f>
        <v>0</v>
      </c>
      <c r="BK24" s="37">
        <f>SUM(AV24:BG24)+SUM(COUNTIFS(R24:AU24,{"TERM","RESIGNED"}))</f>
        <v>19</v>
      </c>
      <c r="BL24" s="1" t="s">
        <v>41</v>
      </c>
      <c r="BM24" s="37" t="s">
        <v>935</v>
      </c>
    </row>
    <row r="25" spans="1:65" x14ac:dyDescent="0.25">
      <c r="A25" s="30">
        <f>A24+1</f>
        <v>23</v>
      </c>
      <c r="B25" s="1" t="s">
        <v>33</v>
      </c>
      <c r="C25" s="1">
        <v>13209</v>
      </c>
      <c r="D25" s="25">
        <v>13209</v>
      </c>
      <c r="E25" s="1" t="s">
        <v>863</v>
      </c>
      <c r="F25" s="32" t="s">
        <v>84</v>
      </c>
      <c r="G25" s="32" t="s">
        <v>72</v>
      </c>
      <c r="H25" s="28">
        <v>43073</v>
      </c>
      <c r="I25" s="28" t="s">
        <v>36</v>
      </c>
      <c r="J25" s="28" t="s">
        <v>36</v>
      </c>
      <c r="K25" s="37">
        <f ca="1">IF(O25="ACTIVE",(TODAY()-H25),(J25-H25))</f>
        <v>2269</v>
      </c>
      <c r="L25" s="39" t="str">
        <f>IF(OR(M25="Email Verification",M25="Operations",M25="OJT",M25="Bottom Quartile Group",M25="Training"),"Billable","Non Billable")</f>
        <v>Non Billable</v>
      </c>
      <c r="M25" s="32" t="s">
        <v>85</v>
      </c>
      <c r="N25" s="1" t="s">
        <v>38</v>
      </c>
      <c r="O25" s="1" t="s">
        <v>39</v>
      </c>
      <c r="P25" s="1"/>
      <c r="Q25" s="1"/>
      <c r="R25" s="31" t="s">
        <v>1119</v>
      </c>
      <c r="S25" s="42" t="s">
        <v>880</v>
      </c>
      <c r="T25" s="42" t="s">
        <v>880</v>
      </c>
      <c r="U25" s="42" t="s">
        <v>17</v>
      </c>
      <c r="V25" s="42" t="s">
        <v>17</v>
      </c>
      <c r="W25" s="42" t="s">
        <v>19</v>
      </c>
      <c r="X25" s="42" t="s">
        <v>880</v>
      </c>
      <c r="Y25" s="42" t="s">
        <v>880</v>
      </c>
      <c r="Z25" s="42" t="s">
        <v>880</v>
      </c>
      <c r="AA25" s="42" t="s">
        <v>881</v>
      </c>
      <c r="AB25" s="42" t="s">
        <v>17</v>
      </c>
      <c r="AC25" s="42" t="s">
        <v>17</v>
      </c>
      <c r="AD25" s="42" t="s">
        <v>880</v>
      </c>
      <c r="AE25" s="42" t="s">
        <v>880</v>
      </c>
      <c r="AF25" s="42" t="s">
        <v>880</v>
      </c>
      <c r="AG25" s="42" t="s">
        <v>880</v>
      </c>
      <c r="AH25" s="42" t="s">
        <v>18</v>
      </c>
      <c r="AI25" s="42" t="s">
        <v>17</v>
      </c>
      <c r="AJ25" s="42" t="s">
        <v>17</v>
      </c>
      <c r="AK25" s="42" t="s">
        <v>880</v>
      </c>
      <c r="AL25" s="42"/>
      <c r="AM25" s="42"/>
      <c r="AN25" s="42"/>
      <c r="AO25" s="42"/>
      <c r="AP25" s="42"/>
      <c r="AQ25" s="42"/>
      <c r="AR25" s="42"/>
      <c r="AS25" s="42"/>
      <c r="AT25" s="42"/>
      <c r="AU25" s="42"/>
      <c r="AV25" s="37">
        <f>COUNTIFS($S25:$AU25,"P")</f>
        <v>10</v>
      </c>
      <c r="AW25" s="37">
        <f>COUNTIFS($S25:$AU25,"HD")/2</f>
        <v>0.5</v>
      </c>
      <c r="AX25" s="37">
        <f>COUNTIFS($S25:$AU25,"DO")</f>
        <v>6</v>
      </c>
      <c r="AY25" s="1">
        <f>COUNTIFS($S25:$AU25,"UPL")</f>
        <v>1</v>
      </c>
      <c r="AZ25" s="37">
        <f>COUNTIFS($S25:$AU25,"LWP")</f>
        <v>1</v>
      </c>
      <c r="BA25" s="37">
        <f>SUM(COUNTIFS($S25:$AU25,{"PAT","MAT"}))</f>
        <v>0</v>
      </c>
      <c r="BB25" s="37">
        <f>COUNTIFS($S25:$AU25,"HO")</f>
        <v>0</v>
      </c>
      <c r="BC25" s="37">
        <f>COUNTIFS($S25:$AU25,"NA")</f>
        <v>0</v>
      </c>
      <c r="BD25" s="37">
        <f>COUNTIFS($S25:$AU25,"PL")</f>
        <v>0</v>
      </c>
      <c r="BE25" s="37">
        <f>COUNTIFS($S25:$AU25,"CL")</f>
        <v>0</v>
      </c>
      <c r="BF25" s="37">
        <f>COUNTIFS($S25:$AU25,"BL")</f>
        <v>0</v>
      </c>
      <c r="BG25" s="37">
        <f>COUNTIFS($S25:$AU25,"CO")</f>
        <v>0</v>
      </c>
      <c r="BH25" s="37">
        <f>SUM(BD25:BG25)</f>
        <v>0</v>
      </c>
      <c r="BI25" s="37">
        <f>IF(SUM(AV25+AW25)&gt;=17,1,0)</f>
        <v>0</v>
      </c>
      <c r="BJ25" s="37">
        <f>IF(SUM(AV25+AW25)&gt;=13,1,0)</f>
        <v>0</v>
      </c>
      <c r="BK25" s="37">
        <f>SUM(AV25:BG25)+SUM(COUNTIFS(R25:AU25,{"TERM","RESIGNED"}))</f>
        <v>18.5</v>
      </c>
      <c r="BL25" s="1" t="s">
        <v>41</v>
      </c>
      <c r="BM25" s="37"/>
    </row>
    <row r="26" spans="1:65" x14ac:dyDescent="0.25">
      <c r="A26" s="30">
        <f>A25+1</f>
        <v>24</v>
      </c>
      <c r="B26" s="1" t="s">
        <v>33</v>
      </c>
      <c r="C26" s="1">
        <v>13235</v>
      </c>
      <c r="D26" s="25">
        <v>13235</v>
      </c>
      <c r="E26" s="1" t="s">
        <v>863</v>
      </c>
      <c r="F26" s="32" t="s">
        <v>87</v>
      </c>
      <c r="G26" s="32" t="s">
        <v>61</v>
      </c>
      <c r="H26" s="28">
        <v>43080</v>
      </c>
      <c r="I26" s="28" t="s">
        <v>36</v>
      </c>
      <c r="J26" s="28" t="s">
        <v>36</v>
      </c>
      <c r="K26" s="37">
        <f ca="1">IF(O26="ACTIVE",(TODAY()-H26),(J26-H26))</f>
        <v>2262</v>
      </c>
      <c r="L26" s="39" t="str">
        <f>IF(OR(M26="Email Verification",M26="Operations",M26="OJT",M26="Bottom Quartile Group",M26="Training"),"Billable","Non Billable")</f>
        <v>Non Billable</v>
      </c>
      <c r="M26" s="32" t="s">
        <v>43</v>
      </c>
      <c r="N26" s="1" t="s">
        <v>38</v>
      </c>
      <c r="O26" s="1" t="s">
        <v>39</v>
      </c>
      <c r="P26" s="1"/>
      <c r="Q26" s="1"/>
      <c r="R26" s="31" t="s">
        <v>57</v>
      </c>
      <c r="S26" s="42" t="s">
        <v>880</v>
      </c>
      <c r="T26" s="42" t="s">
        <v>880</v>
      </c>
      <c r="U26" s="42" t="s">
        <v>17</v>
      </c>
      <c r="V26" s="42" t="s">
        <v>17</v>
      </c>
      <c r="W26" s="42" t="s">
        <v>880</v>
      </c>
      <c r="X26" s="42" t="s">
        <v>880</v>
      </c>
      <c r="Y26" s="42" t="s">
        <v>880</v>
      </c>
      <c r="Z26" s="42" t="s">
        <v>880</v>
      </c>
      <c r="AA26" s="42" t="s">
        <v>880</v>
      </c>
      <c r="AB26" s="42" t="s">
        <v>17</v>
      </c>
      <c r="AC26" s="42" t="s">
        <v>17</v>
      </c>
      <c r="AD26" s="42" t="s">
        <v>882</v>
      </c>
      <c r="AE26" s="42" t="s">
        <v>880</v>
      </c>
      <c r="AF26" s="42" t="s">
        <v>880</v>
      </c>
      <c r="AG26" s="42" t="s">
        <v>880</v>
      </c>
      <c r="AH26" s="42" t="s">
        <v>880</v>
      </c>
      <c r="AI26" s="42" t="s">
        <v>17</v>
      </c>
      <c r="AJ26" s="42" t="s">
        <v>17</v>
      </c>
      <c r="AK26" s="42" t="s">
        <v>883</v>
      </c>
      <c r="AL26" s="42"/>
      <c r="AM26" s="42"/>
      <c r="AN26" s="42"/>
      <c r="AO26" s="42"/>
      <c r="AP26" s="42"/>
      <c r="AQ26" s="42"/>
      <c r="AR26" s="42"/>
      <c r="AS26" s="42"/>
      <c r="AT26" s="42"/>
      <c r="AU26" s="42"/>
      <c r="AV26" s="37">
        <f>COUNTIFS($S26:$AU26,"P")</f>
        <v>11</v>
      </c>
      <c r="AW26" s="37">
        <f>COUNTIFS($S26:$AU26,"HD")/2</f>
        <v>0</v>
      </c>
      <c r="AX26" s="37">
        <f>COUNTIFS($S26:$AU26,"DO")</f>
        <v>6</v>
      </c>
      <c r="AY26" s="1">
        <f>COUNTIFS($S26:$AU26,"UPL")</f>
        <v>0</v>
      </c>
      <c r="AZ26" s="37">
        <f>COUNTIFS($S26:$AU26,"LWP")</f>
        <v>0</v>
      </c>
      <c r="BA26" s="37">
        <f>SUM(COUNTIFS($S26:$AU26,{"PAT","MAT"}))</f>
        <v>0</v>
      </c>
      <c r="BB26" s="37">
        <f>COUNTIFS($S26:$AU26,"HO")</f>
        <v>0</v>
      </c>
      <c r="BC26" s="37">
        <f>COUNTIFS($S26:$AU26,"NA")</f>
        <v>0</v>
      </c>
      <c r="BD26" s="37">
        <f>COUNTIFS($S26:$AU26,"PL")</f>
        <v>1</v>
      </c>
      <c r="BE26" s="37">
        <f>COUNTIFS($S26:$AU26,"CL")</f>
        <v>1</v>
      </c>
      <c r="BF26" s="37">
        <f>COUNTIFS($S26:$AU26,"BL")</f>
        <v>0</v>
      </c>
      <c r="BG26" s="37">
        <f>COUNTIFS($S26:$AU26,"CO")</f>
        <v>0</v>
      </c>
      <c r="BH26" s="37">
        <f>SUM(BD26:BG26)</f>
        <v>2</v>
      </c>
      <c r="BI26" s="37">
        <f>IF(SUM(AV26+AW26)&gt;=17,1,0)</f>
        <v>0</v>
      </c>
      <c r="BJ26" s="37">
        <f>IF(SUM(AV26+AW26)&gt;=13,1,0)</f>
        <v>0</v>
      </c>
      <c r="BK26" s="37">
        <f>SUM(AV26:BG26)+SUM(COUNTIFS(R26:AU26,{"TERM","RESIGNED"}))</f>
        <v>19</v>
      </c>
      <c r="BL26" s="1" t="s">
        <v>41</v>
      </c>
      <c r="BM26" s="37" t="s">
        <v>1101</v>
      </c>
    </row>
    <row r="27" spans="1:65" x14ac:dyDescent="0.25">
      <c r="A27" s="30">
        <f>A26+1</f>
        <v>25</v>
      </c>
      <c r="B27" s="1" t="s">
        <v>33</v>
      </c>
      <c r="C27" s="1">
        <v>13535</v>
      </c>
      <c r="D27" s="25">
        <v>13535</v>
      </c>
      <c r="E27" s="1" t="s">
        <v>862</v>
      </c>
      <c r="F27" s="32" t="s">
        <v>89</v>
      </c>
      <c r="G27" s="32" t="s">
        <v>891</v>
      </c>
      <c r="H27" s="28">
        <v>43140</v>
      </c>
      <c r="I27" s="28" t="s">
        <v>36</v>
      </c>
      <c r="J27" s="28" t="s">
        <v>36</v>
      </c>
      <c r="K27" s="37">
        <f ca="1">IF(O27="ACTIVE",(TODAY()-H27),(J27-H27))</f>
        <v>2202</v>
      </c>
      <c r="L27" s="39" t="str">
        <f>IF(OR(M27="Email Verification",M27="Operations",M27="OJT",M27="Bottom Quartile Group",M27="Training"),"Billable","Non Billable")</f>
        <v>Non Billable</v>
      </c>
      <c r="M27" s="32" t="s">
        <v>51</v>
      </c>
      <c r="N27" s="1" t="s">
        <v>38</v>
      </c>
      <c r="O27" s="1" t="s">
        <v>39</v>
      </c>
      <c r="P27" s="1"/>
      <c r="Q27" s="1"/>
      <c r="R27" s="31" t="s">
        <v>79</v>
      </c>
      <c r="S27" s="42" t="s">
        <v>880</v>
      </c>
      <c r="T27" s="42" t="s">
        <v>880</v>
      </c>
      <c r="U27" s="42" t="s">
        <v>17</v>
      </c>
      <c r="V27" s="42" t="s">
        <v>17</v>
      </c>
      <c r="W27" s="42" t="s">
        <v>880</v>
      </c>
      <c r="X27" s="42" t="s">
        <v>880</v>
      </c>
      <c r="Y27" s="42" t="s">
        <v>880</v>
      </c>
      <c r="Z27" s="42" t="s">
        <v>880</v>
      </c>
      <c r="AA27" s="42" t="s">
        <v>880</v>
      </c>
      <c r="AB27" s="42" t="s">
        <v>17</v>
      </c>
      <c r="AC27" s="42" t="s">
        <v>17</v>
      </c>
      <c r="AD27" s="42" t="s">
        <v>883</v>
      </c>
      <c r="AE27" s="42" t="s">
        <v>883</v>
      </c>
      <c r="AF27" s="42" t="s">
        <v>883</v>
      </c>
      <c r="AG27" s="42" t="s">
        <v>880</v>
      </c>
      <c r="AH27" s="42" t="s">
        <v>880</v>
      </c>
      <c r="AI27" s="42" t="s">
        <v>17</v>
      </c>
      <c r="AJ27" s="42" t="s">
        <v>17</v>
      </c>
      <c r="AK27" s="42" t="s">
        <v>18</v>
      </c>
      <c r="AL27" s="42"/>
      <c r="AM27" s="42"/>
      <c r="AN27" s="42"/>
      <c r="AO27" s="42"/>
      <c r="AP27" s="42"/>
      <c r="AQ27" s="42"/>
      <c r="AR27" s="42"/>
      <c r="AS27" s="42"/>
      <c r="AT27" s="42"/>
      <c r="AU27" s="42"/>
      <c r="AV27" s="37">
        <f>COUNTIFS($S27:$AU27,"P")</f>
        <v>9</v>
      </c>
      <c r="AW27" s="37">
        <f>COUNTIFS($S27:$AU27,"HD")/2</f>
        <v>0</v>
      </c>
      <c r="AX27" s="37">
        <f>COUNTIFS($S27:$AU27,"DO")</f>
        <v>6</v>
      </c>
      <c r="AY27" s="1">
        <f>COUNTIFS($S27:$AU27,"UPL")</f>
        <v>1</v>
      </c>
      <c r="AZ27" s="37">
        <f>COUNTIFS($S27:$AU27,"LWP")</f>
        <v>0</v>
      </c>
      <c r="BA27" s="37">
        <f>SUM(COUNTIFS($S27:$AU27,{"PAT","MAT"}))</f>
        <v>0</v>
      </c>
      <c r="BB27" s="37">
        <f>COUNTIFS($S27:$AU27,"HO")</f>
        <v>0</v>
      </c>
      <c r="BC27" s="37">
        <f>COUNTIFS($S27:$AU27,"NA")</f>
        <v>0</v>
      </c>
      <c r="BD27" s="37">
        <f>COUNTIFS($S27:$AU27,"PL")</f>
        <v>3</v>
      </c>
      <c r="BE27" s="37">
        <f>COUNTIFS($S27:$AU27,"CL")</f>
        <v>0</v>
      </c>
      <c r="BF27" s="37">
        <f>COUNTIFS($S27:$AU27,"BL")</f>
        <v>0</v>
      </c>
      <c r="BG27" s="37">
        <f>COUNTIFS($S27:$AU27,"CO")</f>
        <v>0</v>
      </c>
      <c r="BH27" s="37">
        <f>SUM(BD27:BG27)</f>
        <v>3</v>
      </c>
      <c r="BI27" s="37">
        <f>IF(SUM(AV27+AW27)&gt;=17,1,0)</f>
        <v>0</v>
      </c>
      <c r="BJ27" s="37">
        <f>IF(SUM(AV27+AW27)&gt;=13,1,0)</f>
        <v>0</v>
      </c>
      <c r="BK27" s="37">
        <f>SUM(AV27:BG27)+SUM(COUNTIFS(R27:AU27,{"TERM","RESIGNED"}))</f>
        <v>19</v>
      </c>
      <c r="BL27" s="1" t="s">
        <v>41</v>
      </c>
      <c r="BM27" s="37" t="s">
        <v>931</v>
      </c>
    </row>
    <row r="28" spans="1:65" x14ac:dyDescent="0.25">
      <c r="A28" s="30">
        <f>A27+1</f>
        <v>26</v>
      </c>
      <c r="B28" s="1" t="s">
        <v>33</v>
      </c>
      <c r="C28" s="1">
        <v>13551</v>
      </c>
      <c r="D28" s="25">
        <v>13551</v>
      </c>
      <c r="E28" s="1" t="s">
        <v>862</v>
      </c>
      <c r="F28" s="32" t="s">
        <v>90</v>
      </c>
      <c r="G28" s="32" t="s">
        <v>50</v>
      </c>
      <c r="H28" s="28">
        <v>43144</v>
      </c>
      <c r="I28" s="28" t="s">
        <v>36</v>
      </c>
      <c r="J28" s="28" t="s">
        <v>36</v>
      </c>
      <c r="K28" s="37">
        <f ca="1">IF(O28="ACTIVE",(TODAY()-H28),(J28-H28))</f>
        <v>2198</v>
      </c>
      <c r="L28" s="39" t="str">
        <f>IF(OR(M28="Email Verification",M28="Operations",M28="OJT",M28="Bottom Quartile Group",M28="Training"),"Billable","Non Billable")</f>
        <v>Non Billable</v>
      </c>
      <c r="M28" s="32" t="s">
        <v>51</v>
      </c>
      <c r="N28" s="1" t="s">
        <v>38</v>
      </c>
      <c r="O28" s="1" t="s">
        <v>39</v>
      </c>
      <c r="P28" s="1"/>
      <c r="Q28" s="1"/>
      <c r="R28" s="31" t="s">
        <v>1424</v>
      </c>
      <c r="S28" s="42" t="s">
        <v>880</v>
      </c>
      <c r="T28" s="42" t="s">
        <v>880</v>
      </c>
      <c r="U28" s="42" t="s">
        <v>17</v>
      </c>
      <c r="V28" s="42" t="s">
        <v>17</v>
      </c>
      <c r="W28" s="42" t="s">
        <v>880</v>
      </c>
      <c r="X28" s="42" t="s">
        <v>880</v>
      </c>
      <c r="Y28" s="42" t="s">
        <v>880</v>
      </c>
      <c r="Z28" s="42" t="s">
        <v>880</v>
      </c>
      <c r="AA28" s="42" t="s">
        <v>880</v>
      </c>
      <c r="AB28" s="42" t="s">
        <v>17</v>
      </c>
      <c r="AC28" s="42" t="s">
        <v>17</v>
      </c>
      <c r="AD28" s="42" t="s">
        <v>882</v>
      </c>
      <c r="AE28" s="42" t="s">
        <v>883</v>
      </c>
      <c r="AF28" s="42" t="s">
        <v>880</v>
      </c>
      <c r="AG28" s="42" t="s">
        <v>880</v>
      </c>
      <c r="AH28" s="42" t="s">
        <v>880</v>
      </c>
      <c r="AI28" s="42" t="s">
        <v>17</v>
      </c>
      <c r="AJ28" s="42" t="s">
        <v>17</v>
      </c>
      <c r="AK28" s="42" t="s">
        <v>880</v>
      </c>
      <c r="AL28" s="42"/>
      <c r="AM28" s="42"/>
      <c r="AN28" s="42"/>
      <c r="AO28" s="42"/>
      <c r="AP28" s="42"/>
      <c r="AQ28" s="42"/>
      <c r="AR28" s="42"/>
      <c r="AS28" s="42"/>
      <c r="AT28" s="42"/>
      <c r="AU28" s="42"/>
      <c r="AV28" s="37">
        <f>COUNTIFS($S28:$AU28,"P")</f>
        <v>11</v>
      </c>
      <c r="AW28" s="37">
        <f>COUNTIFS($S28:$AU28,"HD")/2</f>
        <v>0</v>
      </c>
      <c r="AX28" s="37">
        <f>COUNTIFS($S28:$AU28,"DO")</f>
        <v>6</v>
      </c>
      <c r="AY28" s="1">
        <f>COUNTIFS($S28:$AU28,"UPL")</f>
        <v>0</v>
      </c>
      <c r="AZ28" s="37">
        <f>COUNTIFS($S28:$AU28,"LWP")</f>
        <v>0</v>
      </c>
      <c r="BA28" s="37">
        <f>SUM(COUNTIFS($S28:$AU28,{"PAT","MAT"}))</f>
        <v>0</v>
      </c>
      <c r="BB28" s="37">
        <f>COUNTIFS($S28:$AU28,"HO")</f>
        <v>0</v>
      </c>
      <c r="BC28" s="37">
        <f>COUNTIFS($S28:$AU28,"NA")</f>
        <v>0</v>
      </c>
      <c r="BD28" s="37">
        <f>COUNTIFS($S28:$AU28,"PL")</f>
        <v>1</v>
      </c>
      <c r="BE28" s="37">
        <f>COUNTIFS($S28:$AU28,"CL")</f>
        <v>1</v>
      </c>
      <c r="BF28" s="37">
        <f>COUNTIFS($S28:$AU28,"BL")</f>
        <v>0</v>
      </c>
      <c r="BG28" s="37">
        <f>COUNTIFS($S28:$AU28,"CO")</f>
        <v>0</v>
      </c>
      <c r="BH28" s="37">
        <f>SUM(BD28:BG28)</f>
        <v>2</v>
      </c>
      <c r="BI28" s="37">
        <f>IF(SUM(AV28+AW28)&gt;=17,1,0)</f>
        <v>0</v>
      </c>
      <c r="BJ28" s="37">
        <f>IF(SUM(AV28+AW28)&gt;=13,1,0)</f>
        <v>0</v>
      </c>
      <c r="BK28" s="37">
        <f>SUM(AV28:BG28)+SUM(COUNTIFS(R28:AU28,{"TERM","RESIGNED"}))</f>
        <v>19</v>
      </c>
      <c r="BL28" s="1" t="s">
        <v>41</v>
      </c>
      <c r="BM28" s="37" t="s">
        <v>1572</v>
      </c>
    </row>
    <row r="29" spans="1:65" x14ac:dyDescent="0.25">
      <c r="A29" s="30">
        <f>A28+1</f>
        <v>27</v>
      </c>
      <c r="B29" s="1" t="s">
        <v>33</v>
      </c>
      <c r="C29" s="1">
        <v>13600</v>
      </c>
      <c r="D29" s="25">
        <v>13600</v>
      </c>
      <c r="E29" s="1" t="s">
        <v>863</v>
      </c>
      <c r="F29" s="32" t="s">
        <v>91</v>
      </c>
      <c r="G29" s="32" t="s">
        <v>61</v>
      </c>
      <c r="H29" s="28">
        <v>43154</v>
      </c>
      <c r="I29" s="28" t="s">
        <v>36</v>
      </c>
      <c r="J29" s="28" t="s">
        <v>36</v>
      </c>
      <c r="K29" s="37">
        <f ca="1">IF(O29="ACTIVE",(TODAY()-H29),(J29-H29))</f>
        <v>2188</v>
      </c>
      <c r="L29" s="39" t="str">
        <f>IF(OR(M29="Email Verification",M29="Operations",M29="OJT",M29="Bottom Quartile Group",M29="Training"),"Billable","Non Billable")</f>
        <v>Non Billable</v>
      </c>
      <c r="M29" s="32" t="s">
        <v>43</v>
      </c>
      <c r="N29" s="1" t="s">
        <v>38</v>
      </c>
      <c r="O29" s="1" t="s">
        <v>39</v>
      </c>
      <c r="P29" s="1"/>
      <c r="Q29" s="1"/>
      <c r="R29" s="31" t="s">
        <v>59</v>
      </c>
      <c r="S29" s="42" t="s">
        <v>880</v>
      </c>
      <c r="T29" s="42" t="s">
        <v>880</v>
      </c>
      <c r="U29" s="42" t="s">
        <v>17</v>
      </c>
      <c r="V29" s="42" t="s">
        <v>17</v>
      </c>
      <c r="W29" s="42" t="s">
        <v>880</v>
      </c>
      <c r="X29" s="42" t="s">
        <v>880</v>
      </c>
      <c r="Y29" s="42" t="s">
        <v>880</v>
      </c>
      <c r="Z29" s="42" t="s">
        <v>880</v>
      </c>
      <c r="AA29" s="42" t="s">
        <v>880</v>
      </c>
      <c r="AB29" s="42" t="s">
        <v>17</v>
      </c>
      <c r="AC29" s="42" t="s">
        <v>17</v>
      </c>
      <c r="AD29" s="42" t="s">
        <v>880</v>
      </c>
      <c r="AE29" s="42" t="s">
        <v>880</v>
      </c>
      <c r="AF29" s="42" t="s">
        <v>880</v>
      </c>
      <c r="AG29" s="42" t="s">
        <v>880</v>
      </c>
      <c r="AH29" s="42" t="s">
        <v>880</v>
      </c>
      <c r="AI29" s="42" t="s">
        <v>17</v>
      </c>
      <c r="AJ29" s="42" t="s">
        <v>17</v>
      </c>
      <c r="AK29" s="42" t="s">
        <v>880</v>
      </c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37">
        <f>COUNTIFS($S29:$AU29,"P")</f>
        <v>13</v>
      </c>
      <c r="AW29" s="37">
        <f>COUNTIFS($S29:$AU29,"HD")/2</f>
        <v>0</v>
      </c>
      <c r="AX29" s="37">
        <f>COUNTIFS($S29:$AU29,"DO")</f>
        <v>6</v>
      </c>
      <c r="AY29" s="1">
        <f>COUNTIFS($S29:$AU29,"UPL")</f>
        <v>0</v>
      </c>
      <c r="AZ29" s="37">
        <f>COUNTIFS($S29:$AU29,"LWP")</f>
        <v>0</v>
      </c>
      <c r="BA29" s="37">
        <f>SUM(COUNTIFS($S29:$AU29,{"PAT","MAT"}))</f>
        <v>0</v>
      </c>
      <c r="BB29" s="37">
        <f>COUNTIFS($S29:$AU29,"HO")</f>
        <v>0</v>
      </c>
      <c r="BC29" s="37">
        <f>COUNTIFS($S29:$AU29,"NA")</f>
        <v>0</v>
      </c>
      <c r="BD29" s="37">
        <f>COUNTIFS($S29:$AU29,"PL")</f>
        <v>0</v>
      </c>
      <c r="BE29" s="37">
        <f>COUNTIFS($S29:$AU29,"CL")</f>
        <v>0</v>
      </c>
      <c r="BF29" s="37">
        <f>COUNTIFS($S29:$AU29,"BL")</f>
        <v>0</v>
      </c>
      <c r="BG29" s="37">
        <f>COUNTIFS($S29:$AU29,"CO")</f>
        <v>0</v>
      </c>
      <c r="BH29" s="37">
        <f>SUM(BD29:BG29)</f>
        <v>0</v>
      </c>
      <c r="BI29" s="37">
        <f>IF(SUM(AV29+AW29)&gt;=17,1,0)</f>
        <v>0</v>
      </c>
      <c r="BJ29" s="37">
        <f>IF(SUM(AV29+AW29)&gt;=13,1,0)</f>
        <v>1</v>
      </c>
      <c r="BK29" s="37">
        <f>SUM(AV29:BG29)+SUM(COUNTIFS(R29:AU29,{"TERM","RESIGNED"}))</f>
        <v>19</v>
      </c>
      <c r="BL29" s="1" t="s">
        <v>41</v>
      </c>
      <c r="BM29" s="37" t="s">
        <v>1567</v>
      </c>
    </row>
    <row r="30" spans="1:65" x14ac:dyDescent="0.25">
      <c r="A30" s="30">
        <f>A29+1</f>
        <v>28</v>
      </c>
      <c r="B30" s="1" t="s">
        <v>33</v>
      </c>
      <c r="C30" s="1">
        <v>13894</v>
      </c>
      <c r="D30" s="25">
        <v>13894</v>
      </c>
      <c r="E30" s="1" t="s">
        <v>862</v>
      </c>
      <c r="F30" s="32" t="s">
        <v>92</v>
      </c>
      <c r="G30" s="32" t="s">
        <v>50</v>
      </c>
      <c r="H30" s="28">
        <v>43207</v>
      </c>
      <c r="I30" s="28" t="s">
        <v>36</v>
      </c>
      <c r="J30" s="28" t="s">
        <v>36</v>
      </c>
      <c r="K30" s="37">
        <f ca="1">IF(O30="ACTIVE",(TODAY()-H30),(J30-H30))</f>
        <v>2135</v>
      </c>
      <c r="L30" s="39" t="str">
        <f>IF(OR(M30="Email Verification",M30="Operations",M30="OJT",M30="Bottom Quartile Group",M30="Training"),"Billable","Non Billable")</f>
        <v>Non Billable</v>
      </c>
      <c r="M30" s="32" t="s">
        <v>51</v>
      </c>
      <c r="N30" s="1" t="s">
        <v>38</v>
      </c>
      <c r="O30" s="1" t="s">
        <v>39</v>
      </c>
      <c r="P30" s="1"/>
      <c r="Q30" s="1"/>
      <c r="R30" s="31" t="s">
        <v>1424</v>
      </c>
      <c r="S30" s="42" t="s">
        <v>880</v>
      </c>
      <c r="T30" s="42" t="s">
        <v>880</v>
      </c>
      <c r="U30" s="42" t="s">
        <v>17</v>
      </c>
      <c r="V30" s="42" t="s">
        <v>17</v>
      </c>
      <c r="W30" s="42" t="s">
        <v>880</v>
      </c>
      <c r="X30" s="42" t="s">
        <v>880</v>
      </c>
      <c r="Y30" s="42" t="s">
        <v>880</v>
      </c>
      <c r="Z30" s="42" t="s">
        <v>880</v>
      </c>
      <c r="AA30" s="42" t="s">
        <v>880</v>
      </c>
      <c r="AB30" s="42" t="s">
        <v>17</v>
      </c>
      <c r="AC30" s="42" t="s">
        <v>17</v>
      </c>
      <c r="AD30" s="42" t="s">
        <v>880</v>
      </c>
      <c r="AE30" s="42" t="s">
        <v>880</v>
      </c>
      <c r="AF30" s="42" t="s">
        <v>880</v>
      </c>
      <c r="AG30" s="42" t="s">
        <v>880</v>
      </c>
      <c r="AH30" s="42" t="s">
        <v>880</v>
      </c>
      <c r="AI30" s="42" t="s">
        <v>17</v>
      </c>
      <c r="AJ30" s="42" t="s">
        <v>17</v>
      </c>
      <c r="AK30" s="42" t="s">
        <v>880</v>
      </c>
      <c r="AL30" s="42"/>
      <c r="AM30" s="42"/>
      <c r="AN30" s="42"/>
      <c r="AO30" s="42"/>
      <c r="AP30" s="42"/>
      <c r="AQ30" s="42"/>
      <c r="AR30" s="42"/>
      <c r="AS30" s="42"/>
      <c r="AT30" s="42"/>
      <c r="AU30" s="42"/>
      <c r="AV30" s="37">
        <f>COUNTIFS($S30:$AU30,"P")</f>
        <v>13</v>
      </c>
      <c r="AW30" s="37">
        <f>COUNTIFS($S30:$AU30,"HD")/2</f>
        <v>0</v>
      </c>
      <c r="AX30" s="37">
        <f>COUNTIFS($S30:$AU30,"DO")</f>
        <v>6</v>
      </c>
      <c r="AY30" s="1">
        <f>COUNTIFS($S30:$AU30,"UPL")</f>
        <v>0</v>
      </c>
      <c r="AZ30" s="37">
        <f>COUNTIFS($S30:$AU30,"LWP")</f>
        <v>0</v>
      </c>
      <c r="BA30" s="37">
        <f>SUM(COUNTIFS($S30:$AU30,{"PAT","MAT"}))</f>
        <v>0</v>
      </c>
      <c r="BB30" s="37">
        <f>COUNTIFS($S30:$AU30,"HO")</f>
        <v>0</v>
      </c>
      <c r="BC30" s="37">
        <f>COUNTIFS($S30:$AU30,"NA")</f>
        <v>0</v>
      </c>
      <c r="BD30" s="37">
        <f>COUNTIFS($S30:$AU30,"PL")</f>
        <v>0</v>
      </c>
      <c r="BE30" s="37">
        <f>COUNTIFS($S30:$AU30,"CL")</f>
        <v>0</v>
      </c>
      <c r="BF30" s="37">
        <f>COUNTIFS($S30:$AU30,"BL")</f>
        <v>0</v>
      </c>
      <c r="BG30" s="37">
        <f>COUNTIFS($S30:$AU30,"CO")</f>
        <v>0</v>
      </c>
      <c r="BH30" s="37">
        <f>SUM(BD30:BG30)</f>
        <v>0</v>
      </c>
      <c r="BI30" s="37">
        <f>IF(SUM(AV30+AW30)&gt;=17,1,0)</f>
        <v>0</v>
      </c>
      <c r="BJ30" s="37">
        <f>IF(SUM(AV30+AW30)&gt;=13,1,0)</f>
        <v>1</v>
      </c>
      <c r="BK30" s="37">
        <f>SUM(AV30:BG30)+SUM(COUNTIFS(R30:AU30,{"TERM","RESIGNED"}))</f>
        <v>19</v>
      </c>
      <c r="BL30" s="1" t="s">
        <v>41</v>
      </c>
      <c r="BM30" s="37" t="s">
        <v>937</v>
      </c>
    </row>
    <row r="31" spans="1:65" x14ac:dyDescent="0.25">
      <c r="A31" s="30">
        <f>A30+1</f>
        <v>29</v>
      </c>
      <c r="B31" s="1" t="s">
        <v>33</v>
      </c>
      <c r="C31" s="1">
        <v>13976</v>
      </c>
      <c r="D31" s="25">
        <v>13976</v>
      </c>
      <c r="E31" s="1" t="s">
        <v>863</v>
      </c>
      <c r="F31" s="32" t="s">
        <v>93</v>
      </c>
      <c r="G31" s="32" t="s">
        <v>50</v>
      </c>
      <c r="H31" s="28">
        <v>43223</v>
      </c>
      <c r="I31" s="28" t="s">
        <v>36</v>
      </c>
      <c r="J31" s="28" t="s">
        <v>36</v>
      </c>
      <c r="K31" s="37">
        <f ca="1">IF(O31="ACTIVE",(TODAY()-H31),(J31-H31))</f>
        <v>2119</v>
      </c>
      <c r="L31" s="39" t="str">
        <f>IF(OR(M31="Email Verification",M31="Operations",M31="OJT",M31="Bottom Quartile Group",M31="Training"),"Billable","Non Billable")</f>
        <v>Non Billable</v>
      </c>
      <c r="M31" s="32" t="s">
        <v>51</v>
      </c>
      <c r="N31" s="1" t="s">
        <v>38</v>
      </c>
      <c r="O31" s="1" t="s">
        <v>39</v>
      </c>
      <c r="P31" s="1"/>
      <c r="Q31" s="1"/>
      <c r="R31" s="31" t="s">
        <v>185</v>
      </c>
      <c r="S31" s="42" t="s">
        <v>882</v>
      </c>
      <c r="T31" s="42" t="s">
        <v>883</v>
      </c>
      <c r="U31" s="42" t="s">
        <v>17</v>
      </c>
      <c r="V31" s="42" t="s">
        <v>17</v>
      </c>
      <c r="W31" s="42" t="s">
        <v>880</v>
      </c>
      <c r="X31" s="42" t="s">
        <v>880</v>
      </c>
      <c r="Y31" s="42" t="s">
        <v>880</v>
      </c>
      <c r="Z31" s="42" t="s">
        <v>880</v>
      </c>
      <c r="AA31" s="42" t="s">
        <v>880</v>
      </c>
      <c r="AB31" s="42" t="s">
        <v>17</v>
      </c>
      <c r="AC31" s="42" t="s">
        <v>17</v>
      </c>
      <c r="AD31" s="42" t="s">
        <v>880</v>
      </c>
      <c r="AE31" s="42" t="s">
        <v>880</v>
      </c>
      <c r="AF31" s="42" t="s">
        <v>880</v>
      </c>
      <c r="AG31" s="42" t="s">
        <v>880</v>
      </c>
      <c r="AH31" s="42" t="s">
        <v>880</v>
      </c>
      <c r="AI31" s="42" t="s">
        <v>17</v>
      </c>
      <c r="AJ31" s="42" t="s">
        <v>17</v>
      </c>
      <c r="AK31" s="42" t="s">
        <v>880</v>
      </c>
      <c r="AL31" s="42"/>
      <c r="AM31" s="42"/>
      <c r="AN31" s="42"/>
      <c r="AO31" s="42"/>
      <c r="AP31" s="42"/>
      <c r="AQ31" s="42"/>
      <c r="AR31" s="42"/>
      <c r="AS31" s="42"/>
      <c r="AT31" s="42"/>
      <c r="AU31" s="42"/>
      <c r="AV31" s="37">
        <f>COUNTIFS($S31:$AU31,"P")</f>
        <v>11</v>
      </c>
      <c r="AW31" s="37">
        <f>COUNTIFS($S31:$AU31,"HD")/2</f>
        <v>0</v>
      </c>
      <c r="AX31" s="37">
        <f>COUNTIFS($S31:$AU31,"DO")</f>
        <v>6</v>
      </c>
      <c r="AY31" s="1">
        <f>COUNTIFS($S31:$AU31,"UPL")</f>
        <v>0</v>
      </c>
      <c r="AZ31" s="37">
        <f>COUNTIFS($S31:$AU31,"LWP")</f>
        <v>0</v>
      </c>
      <c r="BA31" s="37">
        <f>SUM(COUNTIFS($S31:$AU31,{"PAT","MAT"}))</f>
        <v>0</v>
      </c>
      <c r="BB31" s="37">
        <f>COUNTIFS($S31:$AU31,"HO")</f>
        <v>0</v>
      </c>
      <c r="BC31" s="37">
        <f>COUNTIFS($S31:$AU31,"NA")</f>
        <v>0</v>
      </c>
      <c r="BD31" s="37">
        <f>COUNTIFS($S31:$AU31,"PL")</f>
        <v>1</v>
      </c>
      <c r="BE31" s="37">
        <f>COUNTIFS($S31:$AU31,"CL")</f>
        <v>1</v>
      </c>
      <c r="BF31" s="37">
        <f>COUNTIFS($S31:$AU31,"BL")</f>
        <v>0</v>
      </c>
      <c r="BG31" s="37">
        <f>COUNTIFS($S31:$AU31,"CO")</f>
        <v>0</v>
      </c>
      <c r="BH31" s="37">
        <f>SUM(BD31:BG31)</f>
        <v>2</v>
      </c>
      <c r="BI31" s="37">
        <f>IF(SUM(AV31+AW31)&gt;=17,1,0)</f>
        <v>0</v>
      </c>
      <c r="BJ31" s="37">
        <f>IF(SUM(AV31+AW31)&gt;=13,1,0)</f>
        <v>0</v>
      </c>
      <c r="BK31" s="37">
        <f>SUM(AV31:BG31)+SUM(COUNTIFS(R31:AU31,{"TERM","RESIGNED"}))</f>
        <v>19</v>
      </c>
      <c r="BL31" s="1" t="s">
        <v>41</v>
      </c>
      <c r="BM31" s="37" t="s">
        <v>1102</v>
      </c>
    </row>
    <row r="32" spans="1:65" x14ac:dyDescent="0.25">
      <c r="A32" s="30">
        <f>A31+1</f>
        <v>30</v>
      </c>
      <c r="B32" s="1" t="s">
        <v>33</v>
      </c>
      <c r="C32" s="1">
        <v>13992</v>
      </c>
      <c r="D32" s="25">
        <v>13992</v>
      </c>
      <c r="E32" s="1" t="s">
        <v>863</v>
      </c>
      <c r="F32" s="32" t="s">
        <v>94</v>
      </c>
      <c r="G32" s="32" t="s">
        <v>50</v>
      </c>
      <c r="H32" s="28">
        <v>43228</v>
      </c>
      <c r="I32" s="28" t="s">
        <v>36</v>
      </c>
      <c r="J32" s="28" t="s">
        <v>36</v>
      </c>
      <c r="K32" s="37">
        <f ca="1">IF(O32="ACTIVE",(TODAY()-H32),(J32-H32))</f>
        <v>2114</v>
      </c>
      <c r="L32" s="39" t="str">
        <f>IF(OR(M32="Email Verification",M32="Operations",M32="OJT",M32="Bottom Quartile Group",M32="Training"),"Billable","Non Billable")</f>
        <v>Non Billable</v>
      </c>
      <c r="M32" s="32" t="s">
        <v>51</v>
      </c>
      <c r="N32" s="1" t="s">
        <v>38</v>
      </c>
      <c r="O32" s="1" t="s">
        <v>39</v>
      </c>
      <c r="P32" s="1"/>
      <c r="Q32" s="1"/>
      <c r="R32" s="31" t="s">
        <v>70</v>
      </c>
      <c r="S32" s="42" t="s">
        <v>880</v>
      </c>
      <c r="T32" s="42" t="s">
        <v>880</v>
      </c>
      <c r="U32" s="42" t="s">
        <v>17</v>
      </c>
      <c r="V32" s="42" t="s">
        <v>17</v>
      </c>
      <c r="W32" s="42" t="s">
        <v>880</v>
      </c>
      <c r="X32" s="42" t="s">
        <v>880</v>
      </c>
      <c r="Y32" s="42" t="s">
        <v>880</v>
      </c>
      <c r="Z32" s="42" t="s">
        <v>880</v>
      </c>
      <c r="AA32" s="42" t="s">
        <v>880</v>
      </c>
      <c r="AB32" s="42" t="s">
        <v>17</v>
      </c>
      <c r="AC32" s="42" t="s">
        <v>17</v>
      </c>
      <c r="AD32" s="42" t="s">
        <v>880</v>
      </c>
      <c r="AE32" s="42" t="s">
        <v>880</v>
      </c>
      <c r="AF32" s="42" t="s">
        <v>880</v>
      </c>
      <c r="AG32" s="42" t="s">
        <v>880</v>
      </c>
      <c r="AH32" s="42" t="s">
        <v>880</v>
      </c>
      <c r="AI32" s="42" t="s">
        <v>17</v>
      </c>
      <c r="AJ32" s="42" t="s">
        <v>17</v>
      </c>
      <c r="AK32" s="42" t="s">
        <v>883</v>
      </c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37">
        <f>COUNTIFS($S32:$AU32,"P")</f>
        <v>12</v>
      </c>
      <c r="AW32" s="37">
        <f>COUNTIFS($S32:$AU32,"HD")/2</f>
        <v>0</v>
      </c>
      <c r="AX32" s="37">
        <f>COUNTIFS($S32:$AU32,"DO")</f>
        <v>6</v>
      </c>
      <c r="AY32" s="1">
        <f>COUNTIFS($S32:$AU32,"UPL")</f>
        <v>0</v>
      </c>
      <c r="AZ32" s="37">
        <f>COUNTIFS($S32:$AU32,"LWP")</f>
        <v>0</v>
      </c>
      <c r="BA32" s="37">
        <f>SUM(COUNTIFS($S32:$AU32,{"PAT","MAT"}))</f>
        <v>0</v>
      </c>
      <c r="BB32" s="37">
        <f>COUNTIFS($S32:$AU32,"HO")</f>
        <v>0</v>
      </c>
      <c r="BC32" s="37">
        <f>COUNTIFS($S32:$AU32,"NA")</f>
        <v>0</v>
      </c>
      <c r="BD32" s="37">
        <f>COUNTIFS($S32:$AU32,"PL")</f>
        <v>1</v>
      </c>
      <c r="BE32" s="37">
        <f>COUNTIFS($S32:$AU32,"CL")</f>
        <v>0</v>
      </c>
      <c r="BF32" s="37">
        <f>COUNTIFS($S32:$AU32,"BL")</f>
        <v>0</v>
      </c>
      <c r="BG32" s="37">
        <f>COUNTIFS($S32:$AU32,"CO")</f>
        <v>0</v>
      </c>
      <c r="BH32" s="37">
        <f>SUM(BD32:BG32)</f>
        <v>1</v>
      </c>
      <c r="BI32" s="37">
        <f>IF(SUM(AV32+AW32)&gt;=17,1,0)</f>
        <v>0</v>
      </c>
      <c r="BJ32" s="37">
        <f>IF(SUM(AV32+AW32)&gt;=13,1,0)</f>
        <v>0</v>
      </c>
      <c r="BK32" s="37">
        <f>SUM(AV32:BG32)+SUM(COUNTIFS(R32:AU32,{"TERM","RESIGNED"}))</f>
        <v>19</v>
      </c>
      <c r="BL32" s="1" t="s">
        <v>41</v>
      </c>
      <c r="BM32" s="37" t="s">
        <v>935</v>
      </c>
    </row>
    <row r="33" spans="1:65" x14ac:dyDescent="0.25">
      <c r="A33" s="30">
        <f>A32+1</f>
        <v>31</v>
      </c>
      <c r="B33" s="1" t="s">
        <v>33</v>
      </c>
      <c r="C33" s="1">
        <v>14005</v>
      </c>
      <c r="D33" s="25">
        <v>14005</v>
      </c>
      <c r="E33" s="1" t="s">
        <v>863</v>
      </c>
      <c r="F33" s="32" t="s">
        <v>95</v>
      </c>
      <c r="G33" s="32" t="s">
        <v>61</v>
      </c>
      <c r="H33" s="28">
        <v>43231</v>
      </c>
      <c r="I33" s="28" t="s">
        <v>36</v>
      </c>
      <c r="J33" s="28" t="s">
        <v>36</v>
      </c>
      <c r="K33" s="37">
        <f ca="1">IF(O33="ACTIVE",(TODAY()-H33),(J33-H33))</f>
        <v>2111</v>
      </c>
      <c r="L33" s="39" t="str">
        <f>IF(OR(M33="Email Verification",M33="Operations",M33="OJT",M33="Bottom Quartile Group",M33="Training"),"Billable","Non Billable")</f>
        <v>Non Billable</v>
      </c>
      <c r="M33" s="32" t="s">
        <v>51</v>
      </c>
      <c r="N33" s="1" t="s">
        <v>38</v>
      </c>
      <c r="O33" s="1" t="s">
        <v>39</v>
      </c>
      <c r="P33" s="1"/>
      <c r="Q33" s="1"/>
      <c r="R33" s="31" t="s">
        <v>52</v>
      </c>
      <c r="S33" s="42" t="s">
        <v>880</v>
      </c>
      <c r="T33" s="42" t="s">
        <v>881</v>
      </c>
      <c r="U33" s="42" t="s">
        <v>17</v>
      </c>
      <c r="V33" s="42" t="s">
        <v>17</v>
      </c>
      <c r="W33" s="42" t="s">
        <v>880</v>
      </c>
      <c r="X33" s="42" t="s">
        <v>19</v>
      </c>
      <c r="Y33" s="42" t="s">
        <v>880</v>
      </c>
      <c r="Z33" s="42" t="s">
        <v>880</v>
      </c>
      <c r="AA33" s="42" t="s">
        <v>880</v>
      </c>
      <c r="AB33" s="42" t="s">
        <v>17</v>
      </c>
      <c r="AC33" s="42" t="s">
        <v>17</v>
      </c>
      <c r="AD33" s="42" t="s">
        <v>880</v>
      </c>
      <c r="AE33" s="42" t="s">
        <v>880</v>
      </c>
      <c r="AF33" s="42" t="s">
        <v>880</v>
      </c>
      <c r="AG33" s="42" t="s">
        <v>880</v>
      </c>
      <c r="AH33" s="42" t="s">
        <v>880</v>
      </c>
      <c r="AI33" s="42" t="s">
        <v>17</v>
      </c>
      <c r="AJ33" s="42" t="s">
        <v>17</v>
      </c>
      <c r="AK33" s="42" t="s">
        <v>880</v>
      </c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37">
        <f>COUNTIFS($S33:$AU33,"P")</f>
        <v>11</v>
      </c>
      <c r="AW33" s="37">
        <f>COUNTIFS($S33:$AU33,"HD")/2</f>
        <v>0.5</v>
      </c>
      <c r="AX33" s="37">
        <f>COUNTIFS($S33:$AU33,"DO")</f>
        <v>6</v>
      </c>
      <c r="AY33" s="1">
        <f>COUNTIFS($S33:$AU33,"UPL")</f>
        <v>0</v>
      </c>
      <c r="AZ33" s="37">
        <f>COUNTIFS($S33:$AU33,"LWP")</f>
        <v>1</v>
      </c>
      <c r="BA33" s="37">
        <f>SUM(COUNTIFS($S33:$AU33,{"PAT","MAT"}))</f>
        <v>0</v>
      </c>
      <c r="BB33" s="37">
        <f>COUNTIFS($S33:$AU33,"HO")</f>
        <v>0</v>
      </c>
      <c r="BC33" s="37">
        <f>COUNTIFS($S33:$AU33,"NA")</f>
        <v>0</v>
      </c>
      <c r="BD33" s="37">
        <f>COUNTIFS($S33:$AU33,"PL")</f>
        <v>0</v>
      </c>
      <c r="BE33" s="37">
        <f>COUNTIFS($S33:$AU33,"CL")</f>
        <v>0</v>
      </c>
      <c r="BF33" s="37">
        <f>COUNTIFS($S33:$AU33,"BL")</f>
        <v>0</v>
      </c>
      <c r="BG33" s="37">
        <f>COUNTIFS($S33:$AU33,"CO")</f>
        <v>0</v>
      </c>
      <c r="BH33" s="37">
        <f>SUM(BD33:BG33)</f>
        <v>0</v>
      </c>
      <c r="BI33" s="37">
        <f>IF(SUM(AV33+AW33)&gt;=17,1,0)</f>
        <v>0</v>
      </c>
      <c r="BJ33" s="37">
        <f>IF(SUM(AV33+AW33)&gt;=13,1,0)</f>
        <v>0</v>
      </c>
      <c r="BK33" s="37">
        <f>SUM(AV33:BG33)+SUM(COUNTIFS(R33:AU33,{"TERM","RESIGNED"}))</f>
        <v>18.5</v>
      </c>
      <c r="BL33" s="1" t="s">
        <v>41</v>
      </c>
      <c r="BM33" s="37" t="s">
        <v>1567</v>
      </c>
    </row>
    <row r="34" spans="1:65" x14ac:dyDescent="0.25">
      <c r="A34" s="30">
        <f>A33+1</f>
        <v>32</v>
      </c>
      <c r="B34" s="1" t="s">
        <v>33</v>
      </c>
      <c r="C34" s="1">
        <v>14033</v>
      </c>
      <c r="D34" s="25">
        <v>14033</v>
      </c>
      <c r="E34" s="1" t="s">
        <v>863</v>
      </c>
      <c r="F34" s="32" t="s">
        <v>96</v>
      </c>
      <c r="G34" s="32" t="s">
        <v>50</v>
      </c>
      <c r="H34" s="28">
        <v>43236</v>
      </c>
      <c r="I34" s="28" t="s">
        <v>36</v>
      </c>
      <c r="J34" s="28" t="s">
        <v>36</v>
      </c>
      <c r="K34" s="37">
        <f ca="1">IF(O34="ACTIVE",(TODAY()-H34),(J34-H34))</f>
        <v>2106</v>
      </c>
      <c r="L34" s="39" t="str">
        <f>IF(OR(M34="Email Verification",M34="Operations",M34="OJT",M34="Bottom Quartile Group",M34="Training"),"Billable","Non Billable")</f>
        <v>Non Billable</v>
      </c>
      <c r="M34" s="32" t="s">
        <v>51</v>
      </c>
      <c r="N34" s="1" t="s">
        <v>38</v>
      </c>
      <c r="O34" s="1" t="s">
        <v>39</v>
      </c>
      <c r="P34" s="1"/>
      <c r="Q34" s="1"/>
      <c r="R34" s="31" t="s">
        <v>70</v>
      </c>
      <c r="S34" s="42" t="s">
        <v>880</v>
      </c>
      <c r="T34" s="42" t="s">
        <v>880</v>
      </c>
      <c r="U34" s="42" t="s">
        <v>17</v>
      </c>
      <c r="V34" s="42" t="s">
        <v>17</v>
      </c>
      <c r="W34" s="42" t="s">
        <v>881</v>
      </c>
      <c r="X34" s="42" t="s">
        <v>881</v>
      </c>
      <c r="Y34" s="42" t="s">
        <v>880</v>
      </c>
      <c r="Z34" s="42" t="s">
        <v>881</v>
      </c>
      <c r="AA34" s="42" t="s">
        <v>880</v>
      </c>
      <c r="AB34" s="42" t="s">
        <v>17</v>
      </c>
      <c r="AC34" s="42" t="s">
        <v>17</v>
      </c>
      <c r="AD34" s="42" t="s">
        <v>881</v>
      </c>
      <c r="AE34" s="42" t="s">
        <v>880</v>
      </c>
      <c r="AF34" s="42" t="s">
        <v>19</v>
      </c>
      <c r="AG34" s="42" t="s">
        <v>880</v>
      </c>
      <c r="AH34" s="42" t="s">
        <v>880</v>
      </c>
      <c r="AI34" s="42" t="s">
        <v>17</v>
      </c>
      <c r="AJ34" s="42" t="s">
        <v>17</v>
      </c>
      <c r="AK34" s="42" t="s">
        <v>18</v>
      </c>
      <c r="AL34" s="42"/>
      <c r="AM34" s="42"/>
      <c r="AN34" s="42"/>
      <c r="AO34" s="42"/>
      <c r="AP34" s="42"/>
      <c r="AQ34" s="42"/>
      <c r="AR34" s="42"/>
      <c r="AS34" s="42"/>
      <c r="AT34" s="42"/>
      <c r="AU34" s="42"/>
      <c r="AV34" s="37">
        <f>COUNTIFS($S34:$AU34,"P")</f>
        <v>7</v>
      </c>
      <c r="AW34" s="37">
        <f>COUNTIFS($S34:$AU34,"HD")/2</f>
        <v>2</v>
      </c>
      <c r="AX34" s="37">
        <f>COUNTIFS($S34:$AU34,"DO")</f>
        <v>6</v>
      </c>
      <c r="AY34" s="1">
        <f>COUNTIFS($S34:$AU34,"UPL")</f>
        <v>1</v>
      </c>
      <c r="AZ34" s="37">
        <f>COUNTIFS($S34:$AU34,"LWP")</f>
        <v>1</v>
      </c>
      <c r="BA34" s="37">
        <f>SUM(COUNTIFS($S34:$AU34,{"PAT","MAT"}))</f>
        <v>0</v>
      </c>
      <c r="BB34" s="37">
        <f>COUNTIFS($S34:$AU34,"HO")</f>
        <v>0</v>
      </c>
      <c r="BC34" s="37">
        <f>COUNTIFS($S34:$AU34,"NA")</f>
        <v>0</v>
      </c>
      <c r="BD34" s="37">
        <f>COUNTIFS($S34:$AU34,"PL")</f>
        <v>0</v>
      </c>
      <c r="BE34" s="37">
        <f>COUNTIFS($S34:$AU34,"CL")</f>
        <v>0</v>
      </c>
      <c r="BF34" s="37">
        <f>COUNTIFS($S34:$AU34,"BL")</f>
        <v>0</v>
      </c>
      <c r="BG34" s="37">
        <f>COUNTIFS($S34:$AU34,"CO")</f>
        <v>0</v>
      </c>
      <c r="BH34" s="37">
        <f>SUM(BD34:BG34)</f>
        <v>0</v>
      </c>
      <c r="BI34" s="37">
        <f>IF(SUM(AV34+AW34)&gt;=17,1,0)</f>
        <v>0</v>
      </c>
      <c r="BJ34" s="37">
        <f>IF(SUM(AV34+AW34)&gt;=13,1,0)</f>
        <v>0</v>
      </c>
      <c r="BK34" s="37">
        <f>SUM(AV34:BG34)+SUM(COUNTIFS(R34:AU34,{"TERM","RESIGNED"}))</f>
        <v>17</v>
      </c>
      <c r="BL34" s="1" t="s">
        <v>41</v>
      </c>
      <c r="BM34" s="37" t="s">
        <v>1566</v>
      </c>
    </row>
    <row r="35" spans="1:65" x14ac:dyDescent="0.25">
      <c r="A35" s="30">
        <f>A34+1</f>
        <v>33</v>
      </c>
      <c r="B35" s="1" t="s">
        <v>33</v>
      </c>
      <c r="C35" s="1">
        <v>14282</v>
      </c>
      <c r="D35" s="25">
        <v>14282</v>
      </c>
      <c r="E35" s="1" t="s">
        <v>863</v>
      </c>
      <c r="F35" s="32" t="s">
        <v>98</v>
      </c>
      <c r="G35" s="32" t="s">
        <v>74</v>
      </c>
      <c r="H35" s="28">
        <v>43287</v>
      </c>
      <c r="I35" s="28" t="s">
        <v>36</v>
      </c>
      <c r="J35" s="28" t="s">
        <v>36</v>
      </c>
      <c r="K35" s="37">
        <f ca="1">IF(O35="ACTIVE",(TODAY()-H35),(J35-H35))</f>
        <v>2055</v>
      </c>
      <c r="L35" s="39" t="str">
        <f>IF(OR(M35="Email Verification",M35="Operations",M35="OJT",M35="Bottom Quartile Group",M35="Training"),"Billable","Non Billable")</f>
        <v>Non Billable</v>
      </c>
      <c r="M35" s="32" t="s">
        <v>51</v>
      </c>
      <c r="N35" s="1" t="s">
        <v>38</v>
      </c>
      <c r="O35" s="1" t="s">
        <v>39</v>
      </c>
      <c r="P35" s="1"/>
      <c r="Q35" s="1"/>
      <c r="R35" s="31" t="s">
        <v>78</v>
      </c>
      <c r="S35" s="42" t="s">
        <v>880</v>
      </c>
      <c r="T35" s="42" t="s">
        <v>880</v>
      </c>
      <c r="U35" s="42" t="s">
        <v>17</v>
      </c>
      <c r="V35" s="42" t="s">
        <v>17</v>
      </c>
      <c r="W35" s="42" t="s">
        <v>880</v>
      </c>
      <c r="X35" s="42" t="s">
        <v>880</v>
      </c>
      <c r="Y35" s="42" t="s">
        <v>882</v>
      </c>
      <c r="Z35" s="42" t="s">
        <v>880</v>
      </c>
      <c r="AA35" s="42" t="s">
        <v>880</v>
      </c>
      <c r="AB35" s="42" t="s">
        <v>17</v>
      </c>
      <c r="AC35" s="42" t="s">
        <v>17</v>
      </c>
      <c r="AD35" s="42" t="s">
        <v>880</v>
      </c>
      <c r="AE35" s="42" t="s">
        <v>880</v>
      </c>
      <c r="AF35" s="42" t="s">
        <v>880</v>
      </c>
      <c r="AG35" s="42" t="s">
        <v>880</v>
      </c>
      <c r="AH35" s="42" t="s">
        <v>880</v>
      </c>
      <c r="AI35" s="42" t="s">
        <v>17</v>
      </c>
      <c r="AJ35" s="42" t="s">
        <v>17</v>
      </c>
      <c r="AK35" s="42" t="s">
        <v>880</v>
      </c>
      <c r="AL35" s="42"/>
      <c r="AM35" s="42"/>
      <c r="AN35" s="42"/>
      <c r="AO35" s="42"/>
      <c r="AP35" s="42"/>
      <c r="AQ35" s="42"/>
      <c r="AR35" s="42"/>
      <c r="AS35" s="42"/>
      <c r="AT35" s="42"/>
      <c r="AU35" s="42"/>
      <c r="AV35" s="37">
        <f>COUNTIFS($S35:$AU35,"P")</f>
        <v>12</v>
      </c>
      <c r="AW35" s="37">
        <f>COUNTIFS($S35:$AU35,"HD")/2</f>
        <v>0</v>
      </c>
      <c r="AX35" s="37">
        <f>COUNTIFS($S35:$AU35,"DO")</f>
        <v>6</v>
      </c>
      <c r="AY35" s="1">
        <f>COUNTIFS($S35:$AU35,"UPL")</f>
        <v>0</v>
      </c>
      <c r="AZ35" s="37">
        <f>COUNTIFS($S35:$AU35,"LWP")</f>
        <v>0</v>
      </c>
      <c r="BA35" s="37">
        <f>SUM(COUNTIFS($S35:$AU35,{"PAT","MAT"}))</f>
        <v>0</v>
      </c>
      <c r="BB35" s="37">
        <f>COUNTIFS($S35:$AU35,"HO")</f>
        <v>0</v>
      </c>
      <c r="BC35" s="37">
        <f>COUNTIFS($S35:$AU35,"NA")</f>
        <v>0</v>
      </c>
      <c r="BD35" s="37">
        <f>COUNTIFS($S35:$AU35,"PL")</f>
        <v>0</v>
      </c>
      <c r="BE35" s="37">
        <f>COUNTIFS($S35:$AU35,"CL")</f>
        <v>1</v>
      </c>
      <c r="BF35" s="37">
        <f>COUNTIFS($S35:$AU35,"BL")</f>
        <v>0</v>
      </c>
      <c r="BG35" s="37">
        <f>COUNTIFS($S35:$AU35,"CO")</f>
        <v>0</v>
      </c>
      <c r="BH35" s="37">
        <f>SUM(BD35:BG35)</f>
        <v>1</v>
      </c>
      <c r="BI35" s="37">
        <f>IF(SUM(AV35+AW35)&gt;=17,1,0)</f>
        <v>0</v>
      </c>
      <c r="BJ35" s="37">
        <f>IF(SUM(AV35+AW35)&gt;=13,1,0)</f>
        <v>0</v>
      </c>
      <c r="BK35" s="37">
        <f>SUM(AV35:BG35)+SUM(COUNTIFS(R35:AU35,{"TERM","RESIGNED"}))</f>
        <v>19</v>
      </c>
      <c r="BL35" s="1" t="s">
        <v>41</v>
      </c>
      <c r="BM35" s="37" t="s">
        <v>1568</v>
      </c>
    </row>
    <row r="36" spans="1:65" x14ac:dyDescent="0.25">
      <c r="A36" s="30">
        <f>A35+1</f>
        <v>34</v>
      </c>
      <c r="B36" s="1" t="s">
        <v>33</v>
      </c>
      <c r="C36" s="1">
        <v>14369</v>
      </c>
      <c r="D36" s="25">
        <v>14369</v>
      </c>
      <c r="E36" s="1" t="s">
        <v>862</v>
      </c>
      <c r="F36" s="32" t="s">
        <v>99</v>
      </c>
      <c r="G36" s="32" t="s">
        <v>50</v>
      </c>
      <c r="H36" s="28">
        <v>43308</v>
      </c>
      <c r="I36" s="28" t="s">
        <v>36</v>
      </c>
      <c r="J36" s="28" t="s">
        <v>36</v>
      </c>
      <c r="K36" s="37">
        <f ca="1">IF(O36="ACTIVE",(TODAY()-H36),(J36-H36))</f>
        <v>2034</v>
      </c>
      <c r="L36" s="39" t="str">
        <f>IF(OR(M36="Email Verification",M36="Operations",M36="OJT",M36="Bottom Quartile Group",M36="Training"),"Billable","Non Billable")</f>
        <v>Non Billable</v>
      </c>
      <c r="M36" s="32" t="s">
        <v>51</v>
      </c>
      <c r="N36" s="1" t="s">
        <v>38</v>
      </c>
      <c r="O36" s="1" t="s">
        <v>39</v>
      </c>
      <c r="P36" s="1"/>
      <c r="Q36" s="1"/>
      <c r="R36" s="31" t="s">
        <v>458</v>
      </c>
      <c r="S36" s="42" t="s">
        <v>880</v>
      </c>
      <c r="T36" s="42" t="s">
        <v>880</v>
      </c>
      <c r="U36" s="42" t="s">
        <v>17</v>
      </c>
      <c r="V36" s="42" t="s">
        <v>17</v>
      </c>
      <c r="W36" s="42" t="s">
        <v>880</v>
      </c>
      <c r="X36" s="42" t="s">
        <v>880</v>
      </c>
      <c r="Y36" s="42" t="s">
        <v>880</v>
      </c>
      <c r="Z36" s="42" t="s">
        <v>880</v>
      </c>
      <c r="AA36" s="42" t="s">
        <v>880</v>
      </c>
      <c r="AB36" s="42" t="s">
        <v>17</v>
      </c>
      <c r="AC36" s="42" t="s">
        <v>17</v>
      </c>
      <c r="AD36" s="42" t="s">
        <v>880</v>
      </c>
      <c r="AE36" s="42" t="s">
        <v>880</v>
      </c>
      <c r="AF36" s="42" t="s">
        <v>881</v>
      </c>
      <c r="AG36" s="42" t="s">
        <v>880</v>
      </c>
      <c r="AH36" s="42" t="s">
        <v>880</v>
      </c>
      <c r="AI36" s="42" t="s">
        <v>17</v>
      </c>
      <c r="AJ36" s="42" t="s">
        <v>17</v>
      </c>
      <c r="AK36" s="42" t="s">
        <v>880</v>
      </c>
      <c r="AL36" s="42"/>
      <c r="AM36" s="42"/>
      <c r="AN36" s="42"/>
      <c r="AO36" s="42"/>
      <c r="AP36" s="42"/>
      <c r="AQ36" s="42"/>
      <c r="AR36" s="42"/>
      <c r="AS36" s="42"/>
      <c r="AT36" s="42"/>
      <c r="AU36" s="42"/>
      <c r="AV36" s="37">
        <f>COUNTIFS($S36:$AU36,"P")</f>
        <v>12</v>
      </c>
      <c r="AW36" s="37">
        <f>COUNTIFS($S36:$AU36,"HD")/2</f>
        <v>0.5</v>
      </c>
      <c r="AX36" s="37">
        <f>COUNTIFS($S36:$AU36,"DO")</f>
        <v>6</v>
      </c>
      <c r="AY36" s="1">
        <f>COUNTIFS($S36:$AU36,"UPL")</f>
        <v>0</v>
      </c>
      <c r="AZ36" s="37">
        <f>COUNTIFS($S36:$AU36,"LWP")</f>
        <v>0</v>
      </c>
      <c r="BA36" s="37">
        <f>SUM(COUNTIFS($S36:$AU36,{"PAT","MAT"}))</f>
        <v>0</v>
      </c>
      <c r="BB36" s="37">
        <f>COUNTIFS($S36:$AU36,"HO")</f>
        <v>0</v>
      </c>
      <c r="BC36" s="37">
        <f>COUNTIFS($S36:$AU36,"NA")</f>
        <v>0</v>
      </c>
      <c r="BD36" s="37">
        <f>COUNTIFS($S36:$AU36,"PL")</f>
        <v>0</v>
      </c>
      <c r="BE36" s="37">
        <f>COUNTIFS($S36:$AU36,"CL")</f>
        <v>0</v>
      </c>
      <c r="BF36" s="37">
        <f>COUNTIFS($S36:$AU36,"BL")</f>
        <v>0</v>
      </c>
      <c r="BG36" s="37">
        <f>COUNTIFS($S36:$AU36,"CO")</f>
        <v>0</v>
      </c>
      <c r="BH36" s="37">
        <f>SUM(BD36:BG36)</f>
        <v>0</v>
      </c>
      <c r="BI36" s="37">
        <f>IF(SUM(AV36+AW36)&gt;=17,1,0)</f>
        <v>0</v>
      </c>
      <c r="BJ36" s="37">
        <f>IF(SUM(AV36+AW36)&gt;=13,1,0)</f>
        <v>0</v>
      </c>
      <c r="BK36" s="37">
        <f>SUM(AV36:BG36)+SUM(COUNTIFS(R36:AU36,{"TERM","RESIGNED"}))</f>
        <v>18.5</v>
      </c>
      <c r="BL36" s="1" t="s">
        <v>41</v>
      </c>
      <c r="BM36" s="37" t="s">
        <v>1569</v>
      </c>
    </row>
    <row r="37" spans="1:65" x14ac:dyDescent="0.25">
      <c r="A37" s="30">
        <f>A36+1</f>
        <v>35</v>
      </c>
      <c r="B37" s="1" t="s">
        <v>33</v>
      </c>
      <c r="C37" s="1">
        <v>14865</v>
      </c>
      <c r="D37" s="25">
        <v>14865</v>
      </c>
      <c r="E37" s="1" t="s">
        <v>863</v>
      </c>
      <c r="F37" s="32" t="s">
        <v>101</v>
      </c>
      <c r="G37" s="32" t="s">
        <v>74</v>
      </c>
      <c r="H37" s="28">
        <v>43424</v>
      </c>
      <c r="I37" s="28" t="s">
        <v>36</v>
      </c>
      <c r="J37" s="28" t="s">
        <v>36</v>
      </c>
      <c r="K37" s="37">
        <f ca="1">IF(O37="ACTIVE",(TODAY()-H37),(J37-H37))</f>
        <v>1918</v>
      </c>
      <c r="L37" s="39" t="str">
        <f>IF(OR(M37="Email Verification",M37="Operations",M37="OJT",M37="Bottom Quartile Group",M37="Training"),"Billable","Non Billable")</f>
        <v>Non Billable</v>
      </c>
      <c r="M37" s="32" t="s">
        <v>51</v>
      </c>
      <c r="N37" s="1" t="s">
        <v>38</v>
      </c>
      <c r="O37" s="1" t="s">
        <v>39</v>
      </c>
      <c r="P37" s="1"/>
      <c r="Q37" s="1"/>
      <c r="R37" s="31" t="s">
        <v>78</v>
      </c>
      <c r="S37" s="42" t="s">
        <v>880</v>
      </c>
      <c r="T37" s="42" t="s">
        <v>880</v>
      </c>
      <c r="U37" s="42" t="s">
        <v>17</v>
      </c>
      <c r="V37" s="42" t="s">
        <v>17</v>
      </c>
      <c r="W37" s="42" t="s">
        <v>880</v>
      </c>
      <c r="X37" s="42" t="s">
        <v>880</v>
      </c>
      <c r="Y37" s="42" t="s">
        <v>880</v>
      </c>
      <c r="Z37" s="42" t="s">
        <v>880</v>
      </c>
      <c r="AA37" s="42" t="s">
        <v>880</v>
      </c>
      <c r="AB37" s="42" t="s">
        <v>17</v>
      </c>
      <c r="AC37" s="42" t="s">
        <v>17</v>
      </c>
      <c r="AD37" s="42" t="s">
        <v>880</v>
      </c>
      <c r="AE37" s="42" t="s">
        <v>880</v>
      </c>
      <c r="AF37" s="42" t="s">
        <v>880</v>
      </c>
      <c r="AG37" s="42" t="s">
        <v>880</v>
      </c>
      <c r="AH37" s="42" t="s">
        <v>19</v>
      </c>
      <c r="AI37" s="42" t="s">
        <v>17</v>
      </c>
      <c r="AJ37" s="42" t="s">
        <v>17</v>
      </c>
      <c r="AK37" s="42" t="s">
        <v>18</v>
      </c>
      <c r="AL37" s="42"/>
      <c r="AM37" s="42"/>
      <c r="AN37" s="42"/>
      <c r="AO37" s="42"/>
      <c r="AP37" s="42"/>
      <c r="AQ37" s="42"/>
      <c r="AR37" s="42"/>
      <c r="AS37" s="42"/>
      <c r="AT37" s="42"/>
      <c r="AU37" s="42"/>
      <c r="AV37" s="37">
        <f>COUNTIFS($S37:$AU37,"P")</f>
        <v>11</v>
      </c>
      <c r="AW37" s="37">
        <f>COUNTIFS($S37:$AU37,"HD")/2</f>
        <v>0</v>
      </c>
      <c r="AX37" s="37">
        <f>COUNTIFS($S37:$AU37,"DO")</f>
        <v>6</v>
      </c>
      <c r="AY37" s="1">
        <f>COUNTIFS($S37:$AU37,"UPL")</f>
        <v>1</v>
      </c>
      <c r="AZ37" s="37">
        <f>COUNTIFS($S37:$AU37,"LWP")</f>
        <v>1</v>
      </c>
      <c r="BA37" s="37">
        <f>SUM(COUNTIFS($S37:$AU37,{"PAT","MAT"}))</f>
        <v>0</v>
      </c>
      <c r="BB37" s="37">
        <f>COUNTIFS($S37:$AU37,"HO")</f>
        <v>0</v>
      </c>
      <c r="BC37" s="37">
        <f>COUNTIFS($S37:$AU37,"NA")</f>
        <v>0</v>
      </c>
      <c r="BD37" s="37">
        <f>COUNTIFS($S37:$AU37,"PL")</f>
        <v>0</v>
      </c>
      <c r="BE37" s="37">
        <f>COUNTIFS($S37:$AU37,"CL")</f>
        <v>0</v>
      </c>
      <c r="BF37" s="37">
        <f>COUNTIFS($S37:$AU37,"BL")</f>
        <v>0</v>
      </c>
      <c r="BG37" s="37">
        <f>COUNTIFS($S37:$AU37,"CO")</f>
        <v>0</v>
      </c>
      <c r="BH37" s="37">
        <f>SUM(BD37:BG37)</f>
        <v>0</v>
      </c>
      <c r="BI37" s="37">
        <f>IF(SUM(AV37+AW37)&gt;=17,1,0)</f>
        <v>0</v>
      </c>
      <c r="BJ37" s="37">
        <f>IF(SUM(AV37+AW37)&gt;=13,1,0)</f>
        <v>0</v>
      </c>
      <c r="BK37" s="37">
        <f>SUM(AV37:BG37)+SUM(COUNTIFS(R37:AU37,{"TERM","RESIGNED"}))</f>
        <v>19</v>
      </c>
      <c r="BL37" s="1" t="s">
        <v>41</v>
      </c>
      <c r="BM37" s="37" t="s">
        <v>1101</v>
      </c>
    </row>
    <row r="38" spans="1:65" x14ac:dyDescent="0.25">
      <c r="A38" s="30">
        <f>A37+1</f>
        <v>36</v>
      </c>
      <c r="B38" s="1" t="s">
        <v>33</v>
      </c>
      <c r="C38" s="1">
        <v>15091</v>
      </c>
      <c r="D38" s="25">
        <v>15091</v>
      </c>
      <c r="E38" s="1" t="s">
        <v>863</v>
      </c>
      <c r="F38" s="32" t="s">
        <v>97</v>
      </c>
      <c r="G38" s="32" t="s">
        <v>891</v>
      </c>
      <c r="H38" s="28">
        <v>43455</v>
      </c>
      <c r="I38" s="28" t="s">
        <v>36</v>
      </c>
      <c r="J38" s="28" t="s">
        <v>36</v>
      </c>
      <c r="K38" s="37">
        <f ca="1">IF(O38="ACTIVE",(TODAY()-H38),(J38-H38))</f>
        <v>1887</v>
      </c>
      <c r="L38" s="39" t="str">
        <f>IF(OR(M38="Email Verification",M38="Operations",M38="OJT",M38="Bottom Quartile Group",M38="Training"),"Billable","Non Billable")</f>
        <v>Non Billable</v>
      </c>
      <c r="M38" s="32" t="s">
        <v>51</v>
      </c>
      <c r="N38" s="1" t="s">
        <v>38</v>
      </c>
      <c r="O38" s="1" t="s">
        <v>39</v>
      </c>
      <c r="P38" s="1"/>
      <c r="Q38" s="1"/>
      <c r="R38" s="31" t="s">
        <v>102</v>
      </c>
      <c r="S38" s="42" t="s">
        <v>880</v>
      </c>
      <c r="T38" s="42" t="s">
        <v>880</v>
      </c>
      <c r="U38" s="42" t="s">
        <v>17</v>
      </c>
      <c r="V38" s="42" t="s">
        <v>17</v>
      </c>
      <c r="W38" s="42" t="s">
        <v>880</v>
      </c>
      <c r="X38" s="42" t="s">
        <v>880</v>
      </c>
      <c r="Y38" s="42" t="s">
        <v>880</v>
      </c>
      <c r="Z38" s="42" t="s">
        <v>880</v>
      </c>
      <c r="AA38" s="42" t="s">
        <v>880</v>
      </c>
      <c r="AB38" s="42" t="s">
        <v>17</v>
      </c>
      <c r="AC38" s="42" t="s">
        <v>17</v>
      </c>
      <c r="AD38" s="42" t="s">
        <v>880</v>
      </c>
      <c r="AE38" s="42" t="s">
        <v>880</v>
      </c>
      <c r="AF38" s="42" t="s">
        <v>880</v>
      </c>
      <c r="AG38" s="42" t="s">
        <v>880</v>
      </c>
      <c r="AH38" s="42" t="s">
        <v>880</v>
      </c>
      <c r="AI38" s="42" t="s">
        <v>17</v>
      </c>
      <c r="AJ38" s="42" t="s">
        <v>17</v>
      </c>
      <c r="AK38" s="42" t="s">
        <v>880</v>
      </c>
      <c r="AL38" s="42"/>
      <c r="AM38" s="42"/>
      <c r="AN38" s="42"/>
      <c r="AO38" s="42"/>
      <c r="AP38" s="42"/>
      <c r="AQ38" s="42"/>
      <c r="AR38" s="42"/>
      <c r="AS38" s="42"/>
      <c r="AT38" s="42"/>
      <c r="AU38" s="42"/>
      <c r="AV38" s="37">
        <f>COUNTIFS($S38:$AU38,"P")</f>
        <v>13</v>
      </c>
      <c r="AW38" s="37">
        <f>COUNTIFS($S38:$AU38,"HD")/2</f>
        <v>0</v>
      </c>
      <c r="AX38" s="37">
        <f>COUNTIFS($S38:$AU38,"DO")</f>
        <v>6</v>
      </c>
      <c r="AY38" s="1">
        <f>COUNTIFS($S38:$AU38,"UPL")</f>
        <v>0</v>
      </c>
      <c r="AZ38" s="37">
        <f>COUNTIFS($S38:$AU38,"LWP")</f>
        <v>0</v>
      </c>
      <c r="BA38" s="37">
        <f>SUM(COUNTIFS($S38:$AU38,{"PAT","MAT"}))</f>
        <v>0</v>
      </c>
      <c r="BB38" s="37">
        <f>COUNTIFS($S38:$AU38,"HO")</f>
        <v>0</v>
      </c>
      <c r="BC38" s="37">
        <f>COUNTIFS($S38:$AU38,"NA")</f>
        <v>0</v>
      </c>
      <c r="BD38" s="37">
        <f>COUNTIFS($S38:$AU38,"PL")</f>
        <v>0</v>
      </c>
      <c r="BE38" s="37">
        <f>COUNTIFS($S38:$AU38,"CL")</f>
        <v>0</v>
      </c>
      <c r="BF38" s="37">
        <f>COUNTIFS($S38:$AU38,"BL")</f>
        <v>0</v>
      </c>
      <c r="BG38" s="37">
        <f>COUNTIFS($S38:$AU38,"CO")</f>
        <v>0</v>
      </c>
      <c r="BH38" s="37">
        <f>SUM(BD38:BG38)</f>
        <v>0</v>
      </c>
      <c r="BI38" s="37">
        <f>IF(SUM(AV38+AW38)&gt;=17,1,0)</f>
        <v>0</v>
      </c>
      <c r="BJ38" s="37">
        <f>IF(SUM(AV38+AW38)&gt;=13,1,0)</f>
        <v>1</v>
      </c>
      <c r="BK38" s="37">
        <f>SUM(AV38:BG38)+SUM(COUNTIFS(R38:AU38,{"TERM","RESIGNED"}))</f>
        <v>19</v>
      </c>
      <c r="BL38" s="1" t="s">
        <v>41</v>
      </c>
      <c r="BM38" s="37" t="s">
        <v>1568</v>
      </c>
    </row>
    <row r="39" spans="1:65" x14ac:dyDescent="0.25">
      <c r="A39" s="30">
        <f>A38+1</f>
        <v>37</v>
      </c>
      <c r="B39" s="1" t="s">
        <v>33</v>
      </c>
      <c r="C39" s="1">
        <v>15511</v>
      </c>
      <c r="D39" s="25">
        <v>15511</v>
      </c>
      <c r="E39" s="1" t="s">
        <v>862</v>
      </c>
      <c r="F39" s="32" t="s">
        <v>104</v>
      </c>
      <c r="G39" s="32" t="s">
        <v>74</v>
      </c>
      <c r="H39" s="28">
        <v>43503</v>
      </c>
      <c r="I39" s="28" t="s">
        <v>36</v>
      </c>
      <c r="J39" s="28" t="s">
        <v>36</v>
      </c>
      <c r="K39" s="37">
        <f ca="1">IF(O39="ACTIVE",(TODAY()-H39),(J39-H39))</f>
        <v>1839</v>
      </c>
      <c r="L39" s="39" t="str">
        <f>IF(OR(M39="Email Verification",M39="Operations",M39="OJT",M39="Bottom Quartile Group",M39="Training"),"Billable","Non Billable")</f>
        <v>Non Billable</v>
      </c>
      <c r="M39" s="32" t="s">
        <v>51</v>
      </c>
      <c r="N39" s="1" t="s">
        <v>38</v>
      </c>
      <c r="O39" s="1" t="s">
        <v>39</v>
      </c>
      <c r="P39" s="1"/>
      <c r="Q39" s="1"/>
      <c r="R39" s="31" t="s">
        <v>185</v>
      </c>
      <c r="S39" s="42" t="s">
        <v>880</v>
      </c>
      <c r="T39" s="42" t="s">
        <v>880</v>
      </c>
      <c r="U39" s="42" t="s">
        <v>17</v>
      </c>
      <c r="V39" s="42" t="s">
        <v>17</v>
      </c>
      <c r="W39" s="42" t="s">
        <v>880</v>
      </c>
      <c r="X39" s="42" t="s">
        <v>880</v>
      </c>
      <c r="Y39" s="42" t="s">
        <v>880</v>
      </c>
      <c r="Z39" s="42" t="s">
        <v>880</v>
      </c>
      <c r="AA39" s="42" t="s">
        <v>880</v>
      </c>
      <c r="AB39" s="42" t="s">
        <v>17</v>
      </c>
      <c r="AC39" s="42" t="s">
        <v>17</v>
      </c>
      <c r="AD39" s="42" t="s">
        <v>880</v>
      </c>
      <c r="AE39" s="42" t="s">
        <v>880</v>
      </c>
      <c r="AF39" s="42" t="s">
        <v>882</v>
      </c>
      <c r="AG39" s="42" t="s">
        <v>880</v>
      </c>
      <c r="AH39" s="42" t="s">
        <v>880</v>
      </c>
      <c r="AI39" s="42" t="s">
        <v>17</v>
      </c>
      <c r="AJ39" s="42" t="s">
        <v>17</v>
      </c>
      <c r="AK39" s="42" t="s">
        <v>19</v>
      </c>
      <c r="AL39" s="42"/>
      <c r="AM39" s="42"/>
      <c r="AN39" s="42"/>
      <c r="AO39" s="42"/>
      <c r="AP39" s="42"/>
      <c r="AQ39" s="42"/>
      <c r="AR39" s="42"/>
      <c r="AS39" s="42"/>
      <c r="AT39" s="42"/>
      <c r="AU39" s="42"/>
      <c r="AV39" s="37">
        <f>COUNTIFS($S39:$AU39,"P")</f>
        <v>11</v>
      </c>
      <c r="AW39" s="37">
        <f>COUNTIFS($S39:$AU39,"HD")/2</f>
        <v>0</v>
      </c>
      <c r="AX39" s="37">
        <f>COUNTIFS($S39:$AU39,"DO")</f>
        <v>6</v>
      </c>
      <c r="AY39" s="1">
        <f>COUNTIFS($S39:$AU39,"UPL")</f>
        <v>0</v>
      </c>
      <c r="AZ39" s="37">
        <f>COUNTIFS($S39:$AU39,"LWP")</f>
        <v>1</v>
      </c>
      <c r="BA39" s="37">
        <f>SUM(COUNTIFS($S39:$AU39,{"PAT","MAT"}))</f>
        <v>0</v>
      </c>
      <c r="BB39" s="37">
        <f>COUNTIFS($S39:$AU39,"HO")</f>
        <v>0</v>
      </c>
      <c r="BC39" s="37">
        <f>COUNTIFS($S39:$AU39,"NA")</f>
        <v>0</v>
      </c>
      <c r="BD39" s="37">
        <f>COUNTIFS($S39:$AU39,"PL")</f>
        <v>0</v>
      </c>
      <c r="BE39" s="37">
        <f>COUNTIFS($S39:$AU39,"CL")</f>
        <v>1</v>
      </c>
      <c r="BF39" s="37">
        <f>COUNTIFS($S39:$AU39,"BL")</f>
        <v>0</v>
      </c>
      <c r="BG39" s="37">
        <f>COUNTIFS($S39:$AU39,"CO")</f>
        <v>0</v>
      </c>
      <c r="BH39" s="37">
        <f>SUM(BD39:BG39)</f>
        <v>1</v>
      </c>
      <c r="BI39" s="37">
        <f>IF(SUM(AV39+AW39)&gt;=17,1,0)</f>
        <v>0</v>
      </c>
      <c r="BJ39" s="37">
        <f>IF(SUM(AV39+AW39)&gt;=13,1,0)</f>
        <v>0</v>
      </c>
      <c r="BK39" s="37">
        <f>SUM(AV39:BG39)+SUM(COUNTIFS(R39:AU39,{"TERM","RESIGNED"}))</f>
        <v>19</v>
      </c>
      <c r="BL39" s="1" t="s">
        <v>41</v>
      </c>
      <c r="BM39" s="37" t="s">
        <v>1564</v>
      </c>
    </row>
    <row r="40" spans="1:65" x14ac:dyDescent="0.25">
      <c r="A40" s="30">
        <f>A39+1</f>
        <v>38</v>
      </c>
      <c r="B40" s="1" t="s">
        <v>33</v>
      </c>
      <c r="C40" s="1">
        <v>15611</v>
      </c>
      <c r="D40" s="25">
        <v>15611</v>
      </c>
      <c r="E40" s="1" t="s">
        <v>862</v>
      </c>
      <c r="F40" s="32" t="s">
        <v>105</v>
      </c>
      <c r="G40" s="32" t="s">
        <v>50</v>
      </c>
      <c r="H40" s="28">
        <v>43522</v>
      </c>
      <c r="I40" s="28" t="s">
        <v>36</v>
      </c>
      <c r="J40" s="28" t="s">
        <v>36</v>
      </c>
      <c r="K40" s="37">
        <f ca="1">IF(O40="ACTIVE",(TODAY()-H40),(J40-H40))</f>
        <v>1820</v>
      </c>
      <c r="L40" s="39" t="str">
        <f>IF(OR(M40="Email Verification",M40="Operations",M40="OJT",M40="Bottom Quartile Group",M40="Training"),"Billable","Non Billable")</f>
        <v>Non Billable</v>
      </c>
      <c r="M40" s="32" t="s">
        <v>51</v>
      </c>
      <c r="N40" s="1" t="s">
        <v>38</v>
      </c>
      <c r="O40" s="1" t="s">
        <v>39</v>
      </c>
      <c r="P40" s="1"/>
      <c r="Q40" s="1"/>
      <c r="R40" s="31" t="s">
        <v>78</v>
      </c>
      <c r="S40" s="42" t="s">
        <v>880</v>
      </c>
      <c r="T40" s="42" t="s">
        <v>880</v>
      </c>
      <c r="U40" s="42" t="s">
        <v>17</v>
      </c>
      <c r="V40" s="42" t="s">
        <v>17</v>
      </c>
      <c r="W40" s="42" t="s">
        <v>880</v>
      </c>
      <c r="X40" s="42" t="s">
        <v>880</v>
      </c>
      <c r="Y40" s="42" t="s">
        <v>880</v>
      </c>
      <c r="Z40" s="42" t="s">
        <v>880</v>
      </c>
      <c r="AA40" s="42" t="s">
        <v>880</v>
      </c>
      <c r="AB40" s="42" t="s">
        <v>17</v>
      </c>
      <c r="AC40" s="42" t="s">
        <v>17</v>
      </c>
      <c r="AD40" s="42" t="s">
        <v>880</v>
      </c>
      <c r="AE40" s="42" t="s">
        <v>880</v>
      </c>
      <c r="AF40" s="42" t="s">
        <v>880</v>
      </c>
      <c r="AG40" s="42" t="s">
        <v>880</v>
      </c>
      <c r="AH40" s="42" t="s">
        <v>880</v>
      </c>
      <c r="AI40" s="42" t="s">
        <v>17</v>
      </c>
      <c r="AJ40" s="42" t="s">
        <v>17</v>
      </c>
      <c r="AK40" s="42" t="s">
        <v>880</v>
      </c>
      <c r="AL40" s="42"/>
      <c r="AM40" s="42"/>
      <c r="AN40" s="42"/>
      <c r="AO40" s="42"/>
      <c r="AP40" s="42"/>
      <c r="AQ40" s="42"/>
      <c r="AR40" s="42"/>
      <c r="AS40" s="42"/>
      <c r="AT40" s="42"/>
      <c r="AU40" s="42"/>
      <c r="AV40" s="37">
        <f>COUNTIFS($S40:$AU40,"P")</f>
        <v>13</v>
      </c>
      <c r="AW40" s="37">
        <f>COUNTIFS($S40:$AU40,"HD")/2</f>
        <v>0</v>
      </c>
      <c r="AX40" s="37">
        <f>COUNTIFS($S40:$AU40,"DO")</f>
        <v>6</v>
      </c>
      <c r="AY40" s="1">
        <f>COUNTIFS($S40:$AU40,"UPL")</f>
        <v>0</v>
      </c>
      <c r="AZ40" s="37">
        <f>COUNTIFS($S40:$AU40,"LWP")</f>
        <v>0</v>
      </c>
      <c r="BA40" s="37">
        <f>SUM(COUNTIFS($S40:$AU40,{"PAT","MAT"}))</f>
        <v>0</v>
      </c>
      <c r="BB40" s="37">
        <f>COUNTIFS($S40:$AU40,"HO")</f>
        <v>0</v>
      </c>
      <c r="BC40" s="37">
        <f>COUNTIFS($S40:$AU40,"NA")</f>
        <v>0</v>
      </c>
      <c r="BD40" s="37">
        <f>COUNTIFS($S40:$AU40,"PL")</f>
        <v>0</v>
      </c>
      <c r="BE40" s="37">
        <f>COUNTIFS($S40:$AU40,"CL")</f>
        <v>0</v>
      </c>
      <c r="BF40" s="37">
        <f>COUNTIFS($S40:$AU40,"BL")</f>
        <v>0</v>
      </c>
      <c r="BG40" s="37">
        <f>COUNTIFS($S40:$AU40,"CO")</f>
        <v>0</v>
      </c>
      <c r="BH40" s="37">
        <f>SUM(BD40:BG40)</f>
        <v>0</v>
      </c>
      <c r="BI40" s="37">
        <f>IF(SUM(AV40+AW40)&gt;=17,1,0)</f>
        <v>0</v>
      </c>
      <c r="BJ40" s="37">
        <f>IF(SUM(AV40+AW40)&gt;=13,1,0)</f>
        <v>1</v>
      </c>
      <c r="BK40" s="37">
        <f>SUM(AV40:BG40)+SUM(COUNTIFS(R40:AU40,{"TERM","RESIGNED"}))</f>
        <v>19</v>
      </c>
      <c r="BL40" s="1" t="s">
        <v>41</v>
      </c>
      <c r="BM40" s="37" t="s">
        <v>1568</v>
      </c>
    </row>
    <row r="41" spans="1:65" x14ac:dyDescent="0.25">
      <c r="A41" s="30">
        <f>A40+1</f>
        <v>39</v>
      </c>
      <c r="B41" s="1" t="s">
        <v>33</v>
      </c>
      <c r="C41" s="1">
        <v>15639</v>
      </c>
      <c r="D41" s="25">
        <v>15639</v>
      </c>
      <c r="E41" s="1" t="s">
        <v>863</v>
      </c>
      <c r="F41" s="32" t="s">
        <v>106</v>
      </c>
      <c r="G41" s="32" t="s">
        <v>100</v>
      </c>
      <c r="H41" s="28">
        <v>43525</v>
      </c>
      <c r="I41" s="28" t="s">
        <v>36</v>
      </c>
      <c r="J41" s="28" t="s">
        <v>36</v>
      </c>
      <c r="K41" s="37">
        <f ca="1">IF(O41="ACTIVE",(TODAY()-H41),(J41-H41))</f>
        <v>1817</v>
      </c>
      <c r="L41" s="39" t="str">
        <f>IF(OR(M41="Email Verification",M41="Operations",M41="OJT",M41="Bottom Quartile Group",M41="Training"),"Billable","Non Billable")</f>
        <v>Non Billable</v>
      </c>
      <c r="M41" s="32" t="s">
        <v>37</v>
      </c>
      <c r="N41" s="1" t="s">
        <v>38</v>
      </c>
      <c r="O41" s="1" t="s">
        <v>39</v>
      </c>
      <c r="P41" s="1"/>
      <c r="Q41" s="1"/>
      <c r="R41" s="31" t="s">
        <v>107</v>
      </c>
      <c r="S41" s="42" t="s">
        <v>880</v>
      </c>
      <c r="T41" s="42" t="s">
        <v>880</v>
      </c>
      <c r="U41" s="42" t="s">
        <v>17</v>
      </c>
      <c r="V41" s="42" t="s">
        <v>17</v>
      </c>
      <c r="W41" s="42" t="s">
        <v>880</v>
      </c>
      <c r="X41" s="42" t="s">
        <v>880</v>
      </c>
      <c r="Y41" s="42" t="s">
        <v>882</v>
      </c>
      <c r="Z41" s="42" t="s">
        <v>880</v>
      </c>
      <c r="AA41" s="42" t="s">
        <v>880</v>
      </c>
      <c r="AB41" s="42" t="s">
        <v>17</v>
      </c>
      <c r="AC41" s="42" t="s">
        <v>17</v>
      </c>
      <c r="AD41" s="42" t="s">
        <v>881</v>
      </c>
      <c r="AE41" s="42" t="s">
        <v>880</v>
      </c>
      <c r="AF41" s="42" t="s">
        <v>880</v>
      </c>
      <c r="AG41" s="42" t="s">
        <v>880</v>
      </c>
      <c r="AH41" s="42" t="s">
        <v>880</v>
      </c>
      <c r="AI41" s="42" t="s">
        <v>17</v>
      </c>
      <c r="AJ41" s="42" t="s">
        <v>17</v>
      </c>
      <c r="AK41" s="42" t="s">
        <v>880</v>
      </c>
      <c r="AL41" s="42"/>
      <c r="AM41" s="42"/>
      <c r="AN41" s="42"/>
      <c r="AO41" s="42"/>
      <c r="AP41" s="42"/>
      <c r="AQ41" s="42"/>
      <c r="AR41" s="42"/>
      <c r="AS41" s="42"/>
      <c r="AT41" s="42"/>
      <c r="AU41" s="42"/>
      <c r="AV41" s="37">
        <f>COUNTIFS($S41:$AU41,"P")</f>
        <v>11</v>
      </c>
      <c r="AW41" s="37">
        <f>COUNTIFS($S41:$AU41,"HD")/2</f>
        <v>0.5</v>
      </c>
      <c r="AX41" s="37">
        <f>COUNTIFS($S41:$AU41,"DO")</f>
        <v>6</v>
      </c>
      <c r="AY41" s="1">
        <f>COUNTIFS($S41:$AU41,"UPL")</f>
        <v>0</v>
      </c>
      <c r="AZ41" s="37">
        <f>COUNTIFS($S41:$AU41,"LWP")</f>
        <v>0</v>
      </c>
      <c r="BA41" s="37">
        <f>SUM(COUNTIFS($S41:$AU41,{"PAT","MAT"}))</f>
        <v>0</v>
      </c>
      <c r="BB41" s="37">
        <f>COUNTIFS($S41:$AU41,"HO")</f>
        <v>0</v>
      </c>
      <c r="BC41" s="37">
        <f>COUNTIFS($S41:$AU41,"NA")</f>
        <v>0</v>
      </c>
      <c r="BD41" s="37">
        <f>COUNTIFS($S41:$AU41,"PL")</f>
        <v>0</v>
      </c>
      <c r="BE41" s="37">
        <f>COUNTIFS($S41:$AU41,"CL")</f>
        <v>1</v>
      </c>
      <c r="BF41" s="37">
        <f>COUNTIFS($S41:$AU41,"BL")</f>
        <v>0</v>
      </c>
      <c r="BG41" s="37">
        <f>COUNTIFS($S41:$AU41,"CO")</f>
        <v>0</v>
      </c>
      <c r="BH41" s="37">
        <f>SUM(BD41:BG41)</f>
        <v>1</v>
      </c>
      <c r="BI41" s="37">
        <f>IF(SUM(AV41+AW41)&gt;=17,1,0)</f>
        <v>0</v>
      </c>
      <c r="BJ41" s="37">
        <f>IF(SUM(AV41+AW41)&gt;=13,1,0)</f>
        <v>0</v>
      </c>
      <c r="BK41" s="37">
        <f>SUM(AV41:BG41)+SUM(COUNTIFS(R41:AU41,{"TERM","RESIGNED"}))</f>
        <v>18.5</v>
      </c>
      <c r="BL41" s="1" t="s">
        <v>41</v>
      </c>
      <c r="BM41" s="37" t="s">
        <v>932</v>
      </c>
    </row>
    <row r="42" spans="1:65" x14ac:dyDescent="0.25">
      <c r="A42" s="30">
        <f>A41+1</f>
        <v>40</v>
      </c>
      <c r="B42" s="1" t="s">
        <v>33</v>
      </c>
      <c r="C42" s="1">
        <v>15680</v>
      </c>
      <c r="D42" s="25">
        <v>15680</v>
      </c>
      <c r="E42" s="1" t="s">
        <v>863</v>
      </c>
      <c r="F42" s="32" t="s">
        <v>108</v>
      </c>
      <c r="G42" s="32" t="s">
        <v>74</v>
      </c>
      <c r="H42" s="28">
        <v>43529</v>
      </c>
      <c r="I42" s="28" t="s">
        <v>36</v>
      </c>
      <c r="J42" s="28" t="s">
        <v>36</v>
      </c>
      <c r="K42" s="37">
        <f ca="1">IF(O42="ACTIVE",(TODAY()-H42),(J42-H42))</f>
        <v>1813</v>
      </c>
      <c r="L42" s="39" t="str">
        <f>IF(OR(M42="Email Verification",M42="Operations",M42="OJT",M42="Bottom Quartile Group",M42="Training"),"Billable","Non Billable")</f>
        <v>Non Billable</v>
      </c>
      <c r="M42" s="32" t="s">
        <v>51</v>
      </c>
      <c r="N42" s="1" t="s">
        <v>38</v>
      </c>
      <c r="O42" s="1" t="s">
        <v>39</v>
      </c>
      <c r="P42" s="1"/>
      <c r="Q42" s="1"/>
      <c r="R42" s="31" t="s">
        <v>78</v>
      </c>
      <c r="S42" s="42" t="s">
        <v>880</v>
      </c>
      <c r="T42" s="42" t="s">
        <v>880</v>
      </c>
      <c r="U42" s="42" t="s">
        <v>17</v>
      </c>
      <c r="V42" s="42" t="s">
        <v>17</v>
      </c>
      <c r="W42" s="42" t="s">
        <v>880</v>
      </c>
      <c r="X42" s="42" t="s">
        <v>880</v>
      </c>
      <c r="Y42" s="42" t="s">
        <v>880</v>
      </c>
      <c r="Z42" s="42" t="s">
        <v>880</v>
      </c>
      <c r="AA42" s="42" t="s">
        <v>880</v>
      </c>
      <c r="AB42" s="42" t="s">
        <v>17</v>
      </c>
      <c r="AC42" s="42" t="s">
        <v>17</v>
      </c>
      <c r="AD42" s="42" t="s">
        <v>880</v>
      </c>
      <c r="AE42" s="42" t="s">
        <v>880</v>
      </c>
      <c r="AF42" s="42" t="s">
        <v>880</v>
      </c>
      <c r="AG42" s="42" t="s">
        <v>880</v>
      </c>
      <c r="AH42" s="42" t="s">
        <v>880</v>
      </c>
      <c r="AI42" s="42" t="s">
        <v>17</v>
      </c>
      <c r="AJ42" s="42" t="s">
        <v>17</v>
      </c>
      <c r="AK42" s="42" t="s">
        <v>880</v>
      </c>
      <c r="AL42" s="42"/>
      <c r="AM42" s="42"/>
      <c r="AN42" s="42"/>
      <c r="AO42" s="42"/>
      <c r="AP42" s="42"/>
      <c r="AQ42" s="42"/>
      <c r="AR42" s="42"/>
      <c r="AS42" s="42"/>
      <c r="AT42" s="42"/>
      <c r="AU42" s="42"/>
      <c r="AV42" s="37">
        <f>COUNTIFS($S42:$AU42,"P")</f>
        <v>13</v>
      </c>
      <c r="AW42" s="37">
        <f>COUNTIFS($S42:$AU42,"HD")/2</f>
        <v>0</v>
      </c>
      <c r="AX42" s="37">
        <f>COUNTIFS($S42:$AU42,"DO")</f>
        <v>6</v>
      </c>
      <c r="AY42" s="1">
        <f>COUNTIFS($S42:$AU42,"UPL")</f>
        <v>0</v>
      </c>
      <c r="AZ42" s="37">
        <f>COUNTIFS($S42:$AU42,"LWP")</f>
        <v>0</v>
      </c>
      <c r="BA42" s="37">
        <f>SUM(COUNTIFS($S42:$AU42,{"PAT","MAT"}))</f>
        <v>0</v>
      </c>
      <c r="BB42" s="37">
        <f>COUNTIFS($S42:$AU42,"HO")</f>
        <v>0</v>
      </c>
      <c r="BC42" s="37">
        <f>COUNTIFS($S42:$AU42,"NA")</f>
        <v>0</v>
      </c>
      <c r="BD42" s="37">
        <f>COUNTIFS($S42:$AU42,"PL")</f>
        <v>0</v>
      </c>
      <c r="BE42" s="37">
        <f>COUNTIFS($S42:$AU42,"CL")</f>
        <v>0</v>
      </c>
      <c r="BF42" s="37">
        <f>COUNTIFS($S42:$AU42,"BL")</f>
        <v>0</v>
      </c>
      <c r="BG42" s="37">
        <f>COUNTIFS($S42:$AU42,"CO")</f>
        <v>0</v>
      </c>
      <c r="BH42" s="37">
        <f>SUM(BD42:BG42)</f>
        <v>0</v>
      </c>
      <c r="BI42" s="37">
        <f>IF(SUM(AV42+AW42)&gt;=17,1,0)</f>
        <v>0</v>
      </c>
      <c r="BJ42" s="37">
        <f>IF(SUM(AV42+AW42)&gt;=13,1,0)</f>
        <v>1</v>
      </c>
      <c r="BK42" s="37">
        <f>SUM(AV42:BG42)+SUM(COUNTIFS(R42:AU42,{"TERM","RESIGNED"}))</f>
        <v>19</v>
      </c>
      <c r="BL42" s="1" t="s">
        <v>41</v>
      </c>
      <c r="BM42" s="37" t="s">
        <v>1570</v>
      </c>
    </row>
    <row r="43" spans="1:65" x14ac:dyDescent="0.25">
      <c r="A43" s="30">
        <f>A42+1</f>
        <v>41</v>
      </c>
      <c r="B43" s="1" t="s">
        <v>33</v>
      </c>
      <c r="C43" s="1">
        <v>15831</v>
      </c>
      <c r="D43" s="25">
        <v>15831</v>
      </c>
      <c r="E43" s="1" t="s">
        <v>863</v>
      </c>
      <c r="F43" s="32" t="s">
        <v>78</v>
      </c>
      <c r="G43" s="32" t="s">
        <v>64</v>
      </c>
      <c r="H43" s="28">
        <v>43553</v>
      </c>
      <c r="I43" s="28" t="s">
        <v>36</v>
      </c>
      <c r="J43" s="28" t="s">
        <v>36</v>
      </c>
      <c r="K43" s="37">
        <f ca="1">IF(O43="ACTIVE",(TODAY()-H43),(J43-H43))</f>
        <v>1789</v>
      </c>
      <c r="L43" s="39" t="str">
        <f>IF(OR(M43="Email Verification",M43="Operations",M43="OJT",M43="Bottom Quartile Group",M43="Training"),"Billable","Non Billable")</f>
        <v>Non Billable</v>
      </c>
      <c r="M43" s="32" t="s">
        <v>51</v>
      </c>
      <c r="N43" s="1" t="s">
        <v>38</v>
      </c>
      <c r="O43" s="1" t="s">
        <v>39</v>
      </c>
      <c r="P43" s="1"/>
      <c r="Q43" s="1"/>
      <c r="R43" s="31" t="s">
        <v>42</v>
      </c>
      <c r="S43" s="42" t="s">
        <v>880</v>
      </c>
      <c r="T43" s="42" t="s">
        <v>880</v>
      </c>
      <c r="U43" s="42" t="s">
        <v>17</v>
      </c>
      <c r="V43" s="42" t="s">
        <v>17</v>
      </c>
      <c r="W43" s="42" t="s">
        <v>880</v>
      </c>
      <c r="X43" s="42" t="s">
        <v>880</v>
      </c>
      <c r="Y43" s="42" t="s">
        <v>880</v>
      </c>
      <c r="Z43" s="42" t="s">
        <v>880</v>
      </c>
      <c r="AA43" s="42" t="s">
        <v>880</v>
      </c>
      <c r="AB43" s="42" t="s">
        <v>17</v>
      </c>
      <c r="AC43" s="42" t="s">
        <v>17</v>
      </c>
      <c r="AD43" s="42" t="s">
        <v>880</v>
      </c>
      <c r="AE43" s="42" t="s">
        <v>880</v>
      </c>
      <c r="AF43" s="42" t="s">
        <v>880</v>
      </c>
      <c r="AG43" s="42" t="s">
        <v>880</v>
      </c>
      <c r="AH43" s="42" t="s">
        <v>19</v>
      </c>
      <c r="AI43" s="42" t="s">
        <v>17</v>
      </c>
      <c r="AJ43" s="42" t="s">
        <v>17</v>
      </c>
      <c r="AK43" s="42" t="s">
        <v>882</v>
      </c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37">
        <f>COUNTIFS($S43:$AU43,"P")</f>
        <v>11</v>
      </c>
      <c r="AW43" s="37">
        <f>COUNTIFS($S43:$AU43,"HD")/2</f>
        <v>0</v>
      </c>
      <c r="AX43" s="37">
        <f>COUNTIFS($S43:$AU43,"DO")</f>
        <v>6</v>
      </c>
      <c r="AY43" s="1">
        <f>COUNTIFS($S43:$AU43,"UPL")</f>
        <v>0</v>
      </c>
      <c r="AZ43" s="37">
        <f>COUNTIFS($S43:$AU43,"LWP")</f>
        <v>1</v>
      </c>
      <c r="BA43" s="37">
        <f>SUM(COUNTIFS($S43:$AU43,{"PAT","MAT"}))</f>
        <v>0</v>
      </c>
      <c r="BB43" s="37">
        <f>COUNTIFS($S43:$AU43,"HO")</f>
        <v>0</v>
      </c>
      <c r="BC43" s="37">
        <f>COUNTIFS($S43:$AU43,"NA")</f>
        <v>0</v>
      </c>
      <c r="BD43" s="37">
        <f>COUNTIFS($S43:$AU43,"PL")</f>
        <v>0</v>
      </c>
      <c r="BE43" s="37">
        <f>COUNTIFS($S43:$AU43,"CL")</f>
        <v>1</v>
      </c>
      <c r="BF43" s="37">
        <f>COUNTIFS($S43:$AU43,"BL")</f>
        <v>0</v>
      </c>
      <c r="BG43" s="37">
        <f>COUNTIFS($S43:$AU43,"CO")</f>
        <v>0</v>
      </c>
      <c r="BH43" s="37">
        <f>SUM(BD43:BG43)</f>
        <v>1</v>
      </c>
      <c r="BI43" s="37">
        <f>IF(SUM(AV43+AW43)&gt;=17,1,0)</f>
        <v>0</v>
      </c>
      <c r="BJ43" s="37">
        <f>IF(SUM(AV43+AW43)&gt;=13,1,0)</f>
        <v>0</v>
      </c>
      <c r="BK43" s="37">
        <f>SUM(AV43:BG43)+SUM(COUNTIFS(R43:AU43,{"TERM","RESIGNED"}))</f>
        <v>19</v>
      </c>
      <c r="BL43" s="1" t="s">
        <v>41</v>
      </c>
      <c r="BM43" s="37" t="s">
        <v>931</v>
      </c>
    </row>
    <row r="44" spans="1:65" x14ac:dyDescent="0.25">
      <c r="A44" s="30">
        <f>A43+1</f>
        <v>42</v>
      </c>
      <c r="B44" s="1" t="s">
        <v>33</v>
      </c>
      <c r="C44" s="1">
        <v>16033</v>
      </c>
      <c r="D44" s="25">
        <v>16033</v>
      </c>
      <c r="E44" s="1" t="s">
        <v>863</v>
      </c>
      <c r="F44" s="32" t="s">
        <v>110</v>
      </c>
      <c r="G44" s="32" t="s">
        <v>74</v>
      </c>
      <c r="H44" s="28">
        <v>43574</v>
      </c>
      <c r="I44" s="28" t="s">
        <v>36</v>
      </c>
      <c r="J44" s="28" t="s">
        <v>36</v>
      </c>
      <c r="K44" s="37">
        <f ca="1">IF(O44="ACTIVE",(TODAY()-H44),(J44-H44))</f>
        <v>1768</v>
      </c>
      <c r="L44" s="39" t="str">
        <f>IF(OR(M44="Email Verification",M44="Operations",M44="OJT",M44="Bottom Quartile Group",M44="Training"),"Billable","Non Billable")</f>
        <v>Non Billable</v>
      </c>
      <c r="M44" s="32" t="s">
        <v>51</v>
      </c>
      <c r="N44" s="1" t="s">
        <v>38</v>
      </c>
      <c r="O44" s="1" t="s">
        <v>39</v>
      </c>
      <c r="P44" s="1"/>
      <c r="Q44" s="1"/>
      <c r="R44" s="31" t="s">
        <v>78</v>
      </c>
      <c r="S44" s="42" t="s">
        <v>880</v>
      </c>
      <c r="T44" s="42" t="s">
        <v>880</v>
      </c>
      <c r="U44" s="42" t="s">
        <v>17</v>
      </c>
      <c r="V44" s="42" t="s">
        <v>17</v>
      </c>
      <c r="W44" s="42" t="s">
        <v>880</v>
      </c>
      <c r="X44" s="42" t="s">
        <v>880</v>
      </c>
      <c r="Y44" s="42" t="s">
        <v>880</v>
      </c>
      <c r="Z44" s="42" t="s">
        <v>880</v>
      </c>
      <c r="AA44" s="42" t="s">
        <v>880</v>
      </c>
      <c r="AB44" s="42" t="s">
        <v>17</v>
      </c>
      <c r="AC44" s="42" t="s">
        <v>17</v>
      </c>
      <c r="AD44" s="42" t="s">
        <v>882</v>
      </c>
      <c r="AE44" s="42" t="s">
        <v>883</v>
      </c>
      <c r="AF44" s="42" t="s">
        <v>880</v>
      </c>
      <c r="AG44" s="42" t="s">
        <v>880</v>
      </c>
      <c r="AH44" s="42" t="s">
        <v>880</v>
      </c>
      <c r="AI44" s="42" t="s">
        <v>17</v>
      </c>
      <c r="AJ44" s="42" t="s">
        <v>17</v>
      </c>
      <c r="AK44" s="42" t="s">
        <v>880</v>
      </c>
      <c r="AL44" s="42"/>
      <c r="AM44" s="42"/>
      <c r="AN44" s="42"/>
      <c r="AO44" s="42"/>
      <c r="AP44" s="42"/>
      <c r="AQ44" s="42"/>
      <c r="AR44" s="42"/>
      <c r="AS44" s="42"/>
      <c r="AT44" s="42"/>
      <c r="AU44" s="42"/>
      <c r="AV44" s="37">
        <f>COUNTIFS($S44:$AU44,"P")</f>
        <v>11</v>
      </c>
      <c r="AW44" s="37">
        <f>COUNTIFS($S44:$AU44,"HD")/2</f>
        <v>0</v>
      </c>
      <c r="AX44" s="37">
        <f>COUNTIFS($S44:$AU44,"DO")</f>
        <v>6</v>
      </c>
      <c r="AY44" s="1">
        <f>COUNTIFS($S44:$AU44,"UPL")</f>
        <v>0</v>
      </c>
      <c r="AZ44" s="37">
        <f>COUNTIFS($S44:$AU44,"LWP")</f>
        <v>0</v>
      </c>
      <c r="BA44" s="37">
        <f>SUM(COUNTIFS($S44:$AU44,{"PAT","MAT"}))</f>
        <v>0</v>
      </c>
      <c r="BB44" s="37">
        <f>COUNTIFS($S44:$AU44,"HO")</f>
        <v>0</v>
      </c>
      <c r="BC44" s="37">
        <f>COUNTIFS($S44:$AU44,"NA")</f>
        <v>0</v>
      </c>
      <c r="BD44" s="37">
        <f>COUNTIFS($S44:$AU44,"PL")</f>
        <v>1</v>
      </c>
      <c r="BE44" s="37">
        <f>COUNTIFS($S44:$AU44,"CL")</f>
        <v>1</v>
      </c>
      <c r="BF44" s="37">
        <f>COUNTIFS($S44:$AU44,"BL")</f>
        <v>0</v>
      </c>
      <c r="BG44" s="37">
        <f>COUNTIFS($S44:$AU44,"CO")</f>
        <v>0</v>
      </c>
      <c r="BH44" s="37">
        <f>SUM(BD44:BG44)</f>
        <v>2</v>
      </c>
      <c r="BI44" s="37">
        <f>IF(SUM(AV44+AW44)&gt;=17,1,0)</f>
        <v>0</v>
      </c>
      <c r="BJ44" s="37">
        <f>IF(SUM(AV44+AW44)&gt;=13,1,0)</f>
        <v>0</v>
      </c>
      <c r="BK44" s="37">
        <f>SUM(AV44:BG44)+SUM(COUNTIFS(R44:AU44,{"TERM","RESIGNED"}))</f>
        <v>19</v>
      </c>
      <c r="BL44" s="1" t="s">
        <v>41</v>
      </c>
      <c r="BM44" s="37" t="s">
        <v>931</v>
      </c>
    </row>
    <row r="45" spans="1:65" x14ac:dyDescent="0.25">
      <c r="A45" s="30">
        <f>A44+1</f>
        <v>43</v>
      </c>
      <c r="B45" s="1" t="s">
        <v>33</v>
      </c>
      <c r="C45" s="1">
        <v>16710</v>
      </c>
      <c r="D45" s="25">
        <v>16710</v>
      </c>
      <c r="E45" s="1" t="s">
        <v>863</v>
      </c>
      <c r="F45" s="32" t="s">
        <v>111</v>
      </c>
      <c r="G45" s="32" t="s">
        <v>54</v>
      </c>
      <c r="H45" s="28">
        <v>43693</v>
      </c>
      <c r="I45" s="28" t="s">
        <v>36</v>
      </c>
      <c r="J45" s="28" t="s">
        <v>36</v>
      </c>
      <c r="K45" s="37">
        <f ca="1">IF(O45="ACTIVE",(TODAY()-H45),(J45-H45))</f>
        <v>1649</v>
      </c>
      <c r="L45" s="39" t="str">
        <f>IF(OR(M45="Email Verification",M45="Operations",M45="OJT",M45="Bottom Quartile Group",M45="Training"),"Billable","Non Billable")</f>
        <v>Non Billable</v>
      </c>
      <c r="M45" s="32" t="s">
        <v>43</v>
      </c>
      <c r="N45" s="1" t="s">
        <v>38</v>
      </c>
      <c r="O45" s="1" t="s">
        <v>39</v>
      </c>
      <c r="P45" s="1"/>
      <c r="Q45" s="1"/>
      <c r="R45" s="31" t="s">
        <v>254</v>
      </c>
      <c r="S45" s="42" t="s">
        <v>880</v>
      </c>
      <c r="T45" s="42" t="s">
        <v>880</v>
      </c>
      <c r="U45" s="42" t="s">
        <v>17</v>
      </c>
      <c r="V45" s="42" t="s">
        <v>17</v>
      </c>
      <c r="W45" s="42" t="s">
        <v>880</v>
      </c>
      <c r="X45" s="42" t="s">
        <v>880</v>
      </c>
      <c r="Y45" s="42" t="s">
        <v>880</v>
      </c>
      <c r="Z45" s="42" t="s">
        <v>880</v>
      </c>
      <c r="AA45" s="42" t="s">
        <v>880</v>
      </c>
      <c r="AB45" s="42" t="s">
        <v>17</v>
      </c>
      <c r="AC45" s="42" t="s">
        <v>17</v>
      </c>
      <c r="AD45" s="42" t="s">
        <v>880</v>
      </c>
      <c r="AE45" s="42" t="s">
        <v>880</v>
      </c>
      <c r="AF45" s="42" t="s">
        <v>880</v>
      </c>
      <c r="AG45" s="42" t="s">
        <v>880</v>
      </c>
      <c r="AH45" s="42" t="s">
        <v>880</v>
      </c>
      <c r="AI45" s="42" t="s">
        <v>17</v>
      </c>
      <c r="AJ45" s="42" t="s">
        <v>17</v>
      </c>
      <c r="AK45" s="42" t="s">
        <v>880</v>
      </c>
      <c r="AL45" s="42"/>
      <c r="AM45" s="42"/>
      <c r="AN45" s="42"/>
      <c r="AO45" s="42"/>
      <c r="AP45" s="42"/>
      <c r="AQ45" s="42"/>
      <c r="AR45" s="42"/>
      <c r="AS45" s="42"/>
      <c r="AT45" s="42"/>
      <c r="AU45" s="42"/>
      <c r="AV45" s="37">
        <f>COUNTIFS($S45:$AU45,"P")</f>
        <v>13</v>
      </c>
      <c r="AW45" s="37">
        <f>COUNTIFS($S45:$AU45,"HD")/2</f>
        <v>0</v>
      </c>
      <c r="AX45" s="37">
        <f>COUNTIFS($S45:$AU45,"DO")</f>
        <v>6</v>
      </c>
      <c r="AY45" s="1">
        <f>COUNTIFS($S45:$AU45,"UPL")</f>
        <v>0</v>
      </c>
      <c r="AZ45" s="37">
        <f>COUNTIFS($S45:$AU45,"LWP")</f>
        <v>0</v>
      </c>
      <c r="BA45" s="37">
        <f>SUM(COUNTIFS($S45:$AU45,{"PAT","MAT"}))</f>
        <v>0</v>
      </c>
      <c r="BB45" s="37">
        <f>COUNTIFS($S45:$AU45,"HO")</f>
        <v>0</v>
      </c>
      <c r="BC45" s="37">
        <f>COUNTIFS($S45:$AU45,"NA")</f>
        <v>0</v>
      </c>
      <c r="BD45" s="37">
        <f>COUNTIFS($S45:$AU45,"PL")</f>
        <v>0</v>
      </c>
      <c r="BE45" s="37">
        <f>COUNTIFS($S45:$AU45,"CL")</f>
        <v>0</v>
      </c>
      <c r="BF45" s="37">
        <f>COUNTIFS($S45:$AU45,"BL")</f>
        <v>0</v>
      </c>
      <c r="BG45" s="37">
        <f>COUNTIFS($S45:$AU45,"CO")</f>
        <v>0</v>
      </c>
      <c r="BH45" s="37">
        <f>SUM(BD45:BG45)</f>
        <v>0</v>
      </c>
      <c r="BI45" s="37">
        <f>IF(SUM(AV45+AW45)&gt;=17,1,0)</f>
        <v>0</v>
      </c>
      <c r="BJ45" s="37">
        <f>IF(SUM(AV45+AW45)&gt;=13,1,0)</f>
        <v>1</v>
      </c>
      <c r="BK45" s="37">
        <f>SUM(AV45:BG45)+SUM(COUNTIFS(R45:AU45,{"TERM","RESIGNED"}))</f>
        <v>19</v>
      </c>
      <c r="BL45" s="1" t="s">
        <v>41</v>
      </c>
      <c r="BM45" s="37" t="s">
        <v>936</v>
      </c>
    </row>
    <row r="46" spans="1:65" x14ac:dyDescent="0.25">
      <c r="A46" s="30">
        <f>A45+1</f>
        <v>44</v>
      </c>
      <c r="B46" s="1" t="s">
        <v>33</v>
      </c>
      <c r="C46" s="1">
        <v>16711</v>
      </c>
      <c r="D46" s="25">
        <v>16711</v>
      </c>
      <c r="E46" s="1" t="s">
        <v>863</v>
      </c>
      <c r="F46" s="32" t="s">
        <v>112</v>
      </c>
      <c r="G46" s="32" t="s">
        <v>54</v>
      </c>
      <c r="H46" s="28">
        <v>43693</v>
      </c>
      <c r="I46" s="28" t="s">
        <v>36</v>
      </c>
      <c r="J46" s="28" t="s">
        <v>36</v>
      </c>
      <c r="K46" s="37">
        <f ca="1">IF(O46="ACTIVE",(TODAY()-H46),(J46-H46))</f>
        <v>1649</v>
      </c>
      <c r="L46" s="39" t="str">
        <f>IF(OR(M46="Email Verification",M46="Operations",M46="OJT",M46="Bottom Quartile Group",M46="Training"),"Billable","Non Billable")</f>
        <v>Non Billable</v>
      </c>
      <c r="M46" s="32" t="s">
        <v>43</v>
      </c>
      <c r="N46" s="1" t="s">
        <v>38</v>
      </c>
      <c r="O46" s="1" t="s">
        <v>39</v>
      </c>
      <c r="P46" s="1"/>
      <c r="Q46" s="1"/>
      <c r="R46" s="31" t="s">
        <v>63</v>
      </c>
      <c r="S46" s="42" t="s">
        <v>880</v>
      </c>
      <c r="T46" s="42" t="s">
        <v>880</v>
      </c>
      <c r="U46" s="42" t="s">
        <v>17</v>
      </c>
      <c r="V46" s="42" t="s">
        <v>17</v>
      </c>
      <c r="W46" s="42" t="s">
        <v>880</v>
      </c>
      <c r="X46" s="42" t="s">
        <v>880</v>
      </c>
      <c r="Y46" s="42" t="s">
        <v>880</v>
      </c>
      <c r="Z46" s="42" t="s">
        <v>880</v>
      </c>
      <c r="AA46" s="42" t="s">
        <v>882</v>
      </c>
      <c r="AB46" s="42" t="s">
        <v>17</v>
      </c>
      <c r="AC46" s="42" t="s">
        <v>17</v>
      </c>
      <c r="AD46" s="42" t="s">
        <v>883</v>
      </c>
      <c r="AE46" s="42" t="s">
        <v>880</v>
      </c>
      <c r="AF46" s="42" t="s">
        <v>880</v>
      </c>
      <c r="AG46" s="42" t="s">
        <v>880</v>
      </c>
      <c r="AH46" s="42" t="s">
        <v>880</v>
      </c>
      <c r="AI46" s="42" t="s">
        <v>17</v>
      </c>
      <c r="AJ46" s="42" t="s">
        <v>17</v>
      </c>
      <c r="AK46" s="42" t="s">
        <v>880</v>
      </c>
      <c r="AL46" s="42"/>
      <c r="AM46" s="42"/>
      <c r="AN46" s="42"/>
      <c r="AO46" s="42"/>
      <c r="AP46" s="42"/>
      <c r="AQ46" s="42"/>
      <c r="AR46" s="42"/>
      <c r="AS46" s="42"/>
      <c r="AT46" s="42"/>
      <c r="AU46" s="42"/>
      <c r="AV46" s="37">
        <f>COUNTIFS($S46:$AU46,"P")</f>
        <v>11</v>
      </c>
      <c r="AW46" s="37">
        <f>COUNTIFS($S46:$AU46,"HD")/2</f>
        <v>0</v>
      </c>
      <c r="AX46" s="37">
        <f>COUNTIFS($S46:$AU46,"DO")</f>
        <v>6</v>
      </c>
      <c r="AY46" s="1">
        <f>COUNTIFS($S46:$AU46,"UPL")</f>
        <v>0</v>
      </c>
      <c r="AZ46" s="37">
        <f>COUNTIFS($S46:$AU46,"LWP")</f>
        <v>0</v>
      </c>
      <c r="BA46" s="37">
        <f>SUM(COUNTIFS($S46:$AU46,{"PAT","MAT"}))</f>
        <v>0</v>
      </c>
      <c r="BB46" s="37">
        <f>COUNTIFS($S46:$AU46,"HO")</f>
        <v>0</v>
      </c>
      <c r="BC46" s="37">
        <f>COUNTIFS($S46:$AU46,"NA")</f>
        <v>0</v>
      </c>
      <c r="BD46" s="37">
        <f>COUNTIFS($S46:$AU46,"PL")</f>
        <v>1</v>
      </c>
      <c r="BE46" s="37">
        <f>COUNTIFS($S46:$AU46,"CL")</f>
        <v>1</v>
      </c>
      <c r="BF46" s="37">
        <f>COUNTIFS($S46:$AU46,"BL")</f>
        <v>0</v>
      </c>
      <c r="BG46" s="37">
        <f>COUNTIFS($S46:$AU46,"CO")</f>
        <v>0</v>
      </c>
      <c r="BH46" s="37">
        <f>SUM(BD46:BG46)</f>
        <v>2</v>
      </c>
      <c r="BI46" s="37">
        <f>IF(SUM(AV46+AW46)&gt;=17,1,0)</f>
        <v>0</v>
      </c>
      <c r="BJ46" s="37">
        <f>IF(SUM(AV46+AW46)&gt;=13,1,0)</f>
        <v>0</v>
      </c>
      <c r="BK46" s="37">
        <f>SUM(AV46:BG46)+SUM(COUNTIFS(R46:AU46,{"TERM","RESIGNED"}))</f>
        <v>19</v>
      </c>
      <c r="BL46" s="1" t="s">
        <v>41</v>
      </c>
      <c r="BM46" s="37" t="s">
        <v>935</v>
      </c>
    </row>
    <row r="47" spans="1:65" x14ac:dyDescent="0.25">
      <c r="A47" s="30">
        <f>A46+1</f>
        <v>45</v>
      </c>
      <c r="B47" s="1" t="s">
        <v>33</v>
      </c>
      <c r="C47" s="1">
        <v>17165</v>
      </c>
      <c r="D47" s="25">
        <v>17165</v>
      </c>
      <c r="E47" s="1" t="s">
        <v>863</v>
      </c>
      <c r="F47" s="32" t="s">
        <v>114</v>
      </c>
      <c r="G47" s="32" t="s">
        <v>50</v>
      </c>
      <c r="H47" s="28">
        <v>43810</v>
      </c>
      <c r="I47" s="28" t="s">
        <v>36</v>
      </c>
      <c r="J47" s="28" t="s">
        <v>36</v>
      </c>
      <c r="K47" s="37">
        <f ca="1">IF(O47="ACTIVE",(TODAY()-H47),(J47-H47))</f>
        <v>1532</v>
      </c>
      <c r="L47" s="39" t="str">
        <f>IF(OR(M47="Email Verification",M47="Operations",M47="OJT",M47="Bottom Quartile Group",M47="Training"),"Billable","Non Billable")</f>
        <v>Non Billable</v>
      </c>
      <c r="M47" s="32" t="s">
        <v>51</v>
      </c>
      <c r="N47" s="1" t="s">
        <v>38</v>
      </c>
      <c r="O47" s="1" t="s">
        <v>39</v>
      </c>
      <c r="P47" s="1"/>
      <c r="Q47" s="1"/>
      <c r="R47" s="31" t="s">
        <v>75</v>
      </c>
      <c r="S47" s="42" t="s">
        <v>880</v>
      </c>
      <c r="T47" s="42" t="s">
        <v>880</v>
      </c>
      <c r="U47" s="42" t="s">
        <v>17</v>
      </c>
      <c r="V47" s="42" t="s">
        <v>17</v>
      </c>
      <c r="W47" s="42" t="s">
        <v>883</v>
      </c>
      <c r="X47" s="42" t="s">
        <v>880</v>
      </c>
      <c r="Y47" s="42" t="s">
        <v>883</v>
      </c>
      <c r="Z47" s="42" t="s">
        <v>880</v>
      </c>
      <c r="AA47" s="42" t="s">
        <v>880</v>
      </c>
      <c r="AB47" s="42" t="s">
        <v>17</v>
      </c>
      <c r="AC47" s="42" t="s">
        <v>17</v>
      </c>
      <c r="AD47" s="42" t="s">
        <v>19</v>
      </c>
      <c r="AE47" s="42" t="s">
        <v>880</v>
      </c>
      <c r="AF47" s="42" t="s">
        <v>880</v>
      </c>
      <c r="AG47" s="42" t="s">
        <v>880</v>
      </c>
      <c r="AH47" s="42" t="s">
        <v>880</v>
      </c>
      <c r="AI47" s="42" t="s">
        <v>17</v>
      </c>
      <c r="AJ47" s="42" t="s">
        <v>17</v>
      </c>
      <c r="AK47" s="42" t="s">
        <v>880</v>
      </c>
      <c r="AL47" s="42"/>
      <c r="AM47" s="42"/>
      <c r="AN47" s="42"/>
      <c r="AO47" s="42"/>
      <c r="AP47" s="42"/>
      <c r="AQ47" s="42"/>
      <c r="AR47" s="42"/>
      <c r="AS47" s="42"/>
      <c r="AT47" s="42"/>
      <c r="AU47" s="42"/>
      <c r="AV47" s="37">
        <f>COUNTIFS($S47:$AU47,"P")</f>
        <v>10</v>
      </c>
      <c r="AW47" s="37">
        <f>COUNTIFS($S47:$AU47,"HD")/2</f>
        <v>0</v>
      </c>
      <c r="AX47" s="37">
        <f>COUNTIFS($S47:$AU47,"DO")</f>
        <v>6</v>
      </c>
      <c r="AY47" s="1">
        <f>COUNTIFS($S47:$AU47,"UPL")</f>
        <v>0</v>
      </c>
      <c r="AZ47" s="37">
        <f>COUNTIFS($S47:$AU47,"LWP")</f>
        <v>1</v>
      </c>
      <c r="BA47" s="37">
        <f>SUM(COUNTIFS($S47:$AU47,{"PAT","MAT"}))</f>
        <v>0</v>
      </c>
      <c r="BB47" s="37">
        <f>COUNTIFS($S47:$AU47,"HO")</f>
        <v>0</v>
      </c>
      <c r="BC47" s="37">
        <f>COUNTIFS($S47:$AU47,"NA")</f>
        <v>0</v>
      </c>
      <c r="BD47" s="37">
        <f>COUNTIFS($S47:$AU47,"PL")</f>
        <v>2</v>
      </c>
      <c r="BE47" s="37">
        <f>COUNTIFS($S47:$AU47,"CL")</f>
        <v>0</v>
      </c>
      <c r="BF47" s="37">
        <f>COUNTIFS($S47:$AU47,"BL")</f>
        <v>0</v>
      </c>
      <c r="BG47" s="37">
        <f>COUNTIFS($S47:$AU47,"CO")</f>
        <v>0</v>
      </c>
      <c r="BH47" s="37">
        <f>SUM(BD47:BG47)</f>
        <v>2</v>
      </c>
      <c r="BI47" s="37">
        <f>IF(SUM(AV47+AW47)&gt;=17,1,0)</f>
        <v>0</v>
      </c>
      <c r="BJ47" s="37">
        <f>IF(SUM(AV47+AW47)&gt;=13,1,0)</f>
        <v>0</v>
      </c>
      <c r="BK47" s="37">
        <f>SUM(AV47:BG47)+SUM(COUNTIFS(R47:AU47,{"TERM","RESIGNED"}))</f>
        <v>19</v>
      </c>
      <c r="BL47" s="1" t="s">
        <v>41</v>
      </c>
      <c r="BM47" s="37" t="s">
        <v>936</v>
      </c>
    </row>
    <row r="48" spans="1:65" x14ac:dyDescent="0.25">
      <c r="A48" s="30">
        <f>A47+1</f>
        <v>46</v>
      </c>
      <c r="B48" s="1" t="s">
        <v>33</v>
      </c>
      <c r="C48" s="1">
        <v>17166</v>
      </c>
      <c r="D48" s="25">
        <v>17166</v>
      </c>
      <c r="E48" s="1" t="s">
        <v>862</v>
      </c>
      <c r="F48" s="32" t="s">
        <v>113</v>
      </c>
      <c r="G48" s="32" t="s">
        <v>891</v>
      </c>
      <c r="H48" s="28">
        <v>43810</v>
      </c>
      <c r="I48" s="28" t="s">
        <v>36</v>
      </c>
      <c r="J48" s="28" t="s">
        <v>36</v>
      </c>
      <c r="K48" s="37">
        <f ca="1">IF(O48="ACTIVE",(TODAY()-H48),(J48-H48))</f>
        <v>1532</v>
      </c>
      <c r="L48" s="39" t="str">
        <f>IF(OR(M48="Email Verification",M48="Operations",M48="OJT",M48="Bottom Quartile Group",M48="Training"),"Billable","Non Billable")</f>
        <v>Non Billable</v>
      </c>
      <c r="M48" s="32" t="s">
        <v>51</v>
      </c>
      <c r="N48" s="1" t="s">
        <v>38</v>
      </c>
      <c r="O48" s="1" t="s">
        <v>39</v>
      </c>
      <c r="P48" s="1"/>
      <c r="Q48" s="1"/>
      <c r="R48" s="31" t="s">
        <v>70</v>
      </c>
      <c r="S48" s="42" t="s">
        <v>880</v>
      </c>
      <c r="T48" s="42" t="s">
        <v>880</v>
      </c>
      <c r="U48" s="42" t="s">
        <v>17</v>
      </c>
      <c r="V48" s="42" t="s">
        <v>17</v>
      </c>
      <c r="W48" s="42" t="s">
        <v>880</v>
      </c>
      <c r="X48" s="42" t="s">
        <v>880</v>
      </c>
      <c r="Y48" s="42" t="s">
        <v>880</v>
      </c>
      <c r="Z48" s="42" t="s">
        <v>880</v>
      </c>
      <c r="AA48" s="42" t="s">
        <v>880</v>
      </c>
      <c r="AB48" s="42" t="s">
        <v>17</v>
      </c>
      <c r="AC48" s="42" t="s">
        <v>17</v>
      </c>
      <c r="AD48" s="42" t="s">
        <v>883</v>
      </c>
      <c r="AE48" s="42" t="s">
        <v>883</v>
      </c>
      <c r="AF48" s="42" t="s">
        <v>880</v>
      </c>
      <c r="AG48" s="42" t="s">
        <v>880</v>
      </c>
      <c r="AH48" s="42" t="s">
        <v>880</v>
      </c>
      <c r="AI48" s="42" t="s">
        <v>17</v>
      </c>
      <c r="AJ48" s="42" t="s">
        <v>17</v>
      </c>
      <c r="AK48" s="42" t="s">
        <v>880</v>
      </c>
      <c r="AL48" s="42"/>
      <c r="AM48" s="42"/>
      <c r="AN48" s="42"/>
      <c r="AO48" s="42"/>
      <c r="AP48" s="42"/>
      <c r="AQ48" s="42"/>
      <c r="AR48" s="42"/>
      <c r="AS48" s="42"/>
      <c r="AT48" s="42"/>
      <c r="AU48" s="42"/>
      <c r="AV48" s="37">
        <f>COUNTIFS($S48:$AU48,"P")</f>
        <v>11</v>
      </c>
      <c r="AW48" s="37">
        <f>COUNTIFS($S48:$AU48,"HD")/2</f>
        <v>0</v>
      </c>
      <c r="AX48" s="37">
        <f>COUNTIFS($S48:$AU48,"DO")</f>
        <v>6</v>
      </c>
      <c r="AY48" s="1">
        <f>COUNTIFS($S48:$AU48,"UPL")</f>
        <v>0</v>
      </c>
      <c r="AZ48" s="37">
        <f>COUNTIFS($S48:$AU48,"LWP")</f>
        <v>0</v>
      </c>
      <c r="BA48" s="37">
        <f>SUM(COUNTIFS($S48:$AU48,{"PAT","MAT"}))</f>
        <v>0</v>
      </c>
      <c r="BB48" s="37">
        <f>COUNTIFS($S48:$AU48,"HO")</f>
        <v>0</v>
      </c>
      <c r="BC48" s="37">
        <f>COUNTIFS($S48:$AU48,"NA")</f>
        <v>0</v>
      </c>
      <c r="BD48" s="37">
        <f>COUNTIFS($S48:$AU48,"PL")</f>
        <v>2</v>
      </c>
      <c r="BE48" s="37">
        <f>COUNTIFS($S48:$AU48,"CL")</f>
        <v>0</v>
      </c>
      <c r="BF48" s="37">
        <f>COUNTIFS($S48:$AU48,"BL")</f>
        <v>0</v>
      </c>
      <c r="BG48" s="37">
        <f>COUNTIFS($S48:$AU48,"CO")</f>
        <v>0</v>
      </c>
      <c r="BH48" s="37">
        <f>SUM(BD48:BG48)</f>
        <v>2</v>
      </c>
      <c r="BI48" s="37">
        <f>IF(SUM(AV48+AW48)&gt;=17,1,0)</f>
        <v>0</v>
      </c>
      <c r="BJ48" s="37">
        <f>IF(SUM(AV48+AW48)&gt;=13,1,0)</f>
        <v>0</v>
      </c>
      <c r="BK48" s="37">
        <f>SUM(AV48:BG48)+SUM(COUNTIFS(R48:AU48,{"TERM","RESIGNED"}))</f>
        <v>19</v>
      </c>
      <c r="BL48" s="1" t="s">
        <v>41</v>
      </c>
      <c r="BM48" s="37" t="s">
        <v>933</v>
      </c>
    </row>
    <row r="49" spans="1:65" x14ac:dyDescent="0.25">
      <c r="A49" s="30">
        <f>A48+1</f>
        <v>47</v>
      </c>
      <c r="B49" s="1" t="s">
        <v>33</v>
      </c>
      <c r="C49" s="1">
        <v>17231</v>
      </c>
      <c r="D49" s="25">
        <v>17231</v>
      </c>
      <c r="E49" s="1" t="s">
        <v>862</v>
      </c>
      <c r="F49" s="32" t="s">
        <v>115</v>
      </c>
      <c r="G49" s="32" t="s">
        <v>50</v>
      </c>
      <c r="H49" s="28">
        <v>43830</v>
      </c>
      <c r="I49" s="28" t="s">
        <v>36</v>
      </c>
      <c r="J49" s="28" t="s">
        <v>36</v>
      </c>
      <c r="K49" s="37">
        <f ca="1">IF(O49="ACTIVE",(TODAY()-H49),(J49-H49))</f>
        <v>1512</v>
      </c>
      <c r="L49" s="39" t="str">
        <f>IF(OR(M49="Email Verification",M49="Operations",M49="OJT",M49="Bottom Quartile Group",M49="Training"),"Billable","Non Billable")</f>
        <v>Non Billable</v>
      </c>
      <c r="M49" s="32" t="s">
        <v>51</v>
      </c>
      <c r="N49" s="1" t="s">
        <v>38</v>
      </c>
      <c r="O49" s="1" t="s">
        <v>39</v>
      </c>
      <c r="P49" s="1"/>
      <c r="Q49" s="1"/>
      <c r="R49" s="31" t="s">
        <v>299</v>
      </c>
      <c r="S49" s="42" t="s">
        <v>880</v>
      </c>
      <c r="T49" s="42" t="s">
        <v>880</v>
      </c>
      <c r="U49" s="42" t="s">
        <v>17</v>
      </c>
      <c r="V49" s="42" t="s">
        <v>17</v>
      </c>
      <c r="W49" s="42" t="s">
        <v>880</v>
      </c>
      <c r="X49" s="42" t="s">
        <v>880</v>
      </c>
      <c r="Y49" s="42" t="s">
        <v>882</v>
      </c>
      <c r="Z49" s="42" t="s">
        <v>880</v>
      </c>
      <c r="AA49" s="42" t="s">
        <v>880</v>
      </c>
      <c r="AB49" s="42" t="s">
        <v>17</v>
      </c>
      <c r="AC49" s="42" t="s">
        <v>17</v>
      </c>
      <c r="AD49" s="42" t="s">
        <v>880</v>
      </c>
      <c r="AE49" s="42" t="s">
        <v>880</v>
      </c>
      <c r="AF49" s="42" t="s">
        <v>880</v>
      </c>
      <c r="AG49" s="42" t="s">
        <v>881</v>
      </c>
      <c r="AH49" s="42" t="s">
        <v>881</v>
      </c>
      <c r="AI49" s="42" t="s">
        <v>17</v>
      </c>
      <c r="AJ49" s="42" t="s">
        <v>17</v>
      </c>
      <c r="AK49" s="42" t="s">
        <v>880</v>
      </c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37">
        <f>COUNTIFS($S49:$AU49,"P")</f>
        <v>10</v>
      </c>
      <c r="AW49" s="37">
        <f>COUNTIFS($S49:$AU49,"HD")/2</f>
        <v>1</v>
      </c>
      <c r="AX49" s="37">
        <f>COUNTIFS($S49:$AU49,"DO")</f>
        <v>6</v>
      </c>
      <c r="AY49" s="1">
        <f>COUNTIFS($S49:$AU49,"UPL")</f>
        <v>0</v>
      </c>
      <c r="AZ49" s="37">
        <f>COUNTIFS($S49:$AU49,"LWP")</f>
        <v>0</v>
      </c>
      <c r="BA49" s="37">
        <f>SUM(COUNTIFS($S49:$AU49,{"PAT","MAT"}))</f>
        <v>0</v>
      </c>
      <c r="BB49" s="37">
        <f>COUNTIFS($S49:$AU49,"HO")</f>
        <v>0</v>
      </c>
      <c r="BC49" s="37">
        <f>COUNTIFS($S49:$AU49,"NA")</f>
        <v>0</v>
      </c>
      <c r="BD49" s="37">
        <f>COUNTIFS($S49:$AU49,"PL")</f>
        <v>0</v>
      </c>
      <c r="BE49" s="37">
        <f>COUNTIFS($S49:$AU49,"CL")</f>
        <v>1</v>
      </c>
      <c r="BF49" s="37">
        <f>COUNTIFS($S49:$AU49,"BL")</f>
        <v>0</v>
      </c>
      <c r="BG49" s="37">
        <f>COUNTIFS($S49:$AU49,"CO")</f>
        <v>0</v>
      </c>
      <c r="BH49" s="37">
        <f>SUM(BD49:BG49)</f>
        <v>1</v>
      </c>
      <c r="BI49" s="37">
        <f>IF(SUM(AV49+AW49)&gt;=17,1,0)</f>
        <v>0</v>
      </c>
      <c r="BJ49" s="37">
        <f>IF(SUM(AV49+AW49)&gt;=13,1,0)</f>
        <v>0</v>
      </c>
      <c r="BK49" s="37">
        <f>SUM(AV49:BG49)+SUM(COUNTIFS(R49:AU49,{"TERM","RESIGNED"}))</f>
        <v>18</v>
      </c>
      <c r="BL49" s="1" t="s">
        <v>41</v>
      </c>
      <c r="BM49" s="37" t="s">
        <v>1569</v>
      </c>
    </row>
    <row r="50" spans="1:65" x14ac:dyDescent="0.25">
      <c r="A50" s="30">
        <f>A49+1</f>
        <v>48</v>
      </c>
      <c r="B50" s="1" t="s">
        <v>33</v>
      </c>
      <c r="C50" s="1">
        <v>17270</v>
      </c>
      <c r="D50" s="25">
        <v>17270</v>
      </c>
      <c r="E50" s="1" t="s">
        <v>863</v>
      </c>
      <c r="F50" s="32" t="s">
        <v>70</v>
      </c>
      <c r="G50" s="32" t="s">
        <v>61</v>
      </c>
      <c r="H50" s="28">
        <v>43852</v>
      </c>
      <c r="I50" s="28" t="s">
        <v>36</v>
      </c>
      <c r="J50" s="28" t="s">
        <v>36</v>
      </c>
      <c r="K50" s="37">
        <f ca="1">IF(O50="ACTIVE",(TODAY()-H50),(J50-H50))</f>
        <v>1490</v>
      </c>
      <c r="L50" s="39" t="str">
        <f>IF(OR(M50="Email Verification",M50="Operations",M50="OJT",M50="Bottom Quartile Group",M50="Training"),"Billable","Non Billable")</f>
        <v>Non Billable</v>
      </c>
      <c r="M50" s="32" t="s">
        <v>51</v>
      </c>
      <c r="N50" s="1" t="s">
        <v>38</v>
      </c>
      <c r="O50" s="1" t="s">
        <v>39</v>
      </c>
      <c r="P50" s="1"/>
      <c r="Q50" s="1"/>
      <c r="R50" s="31" t="s">
        <v>900</v>
      </c>
      <c r="S50" s="42" t="s">
        <v>880</v>
      </c>
      <c r="T50" s="42" t="s">
        <v>18</v>
      </c>
      <c r="U50" s="42" t="s">
        <v>17</v>
      </c>
      <c r="V50" s="42" t="s">
        <v>17</v>
      </c>
      <c r="W50" s="42" t="s">
        <v>881</v>
      </c>
      <c r="X50" s="42" t="s">
        <v>880</v>
      </c>
      <c r="Y50" s="42" t="s">
        <v>880</v>
      </c>
      <c r="Z50" s="42" t="s">
        <v>881</v>
      </c>
      <c r="AA50" s="42" t="s">
        <v>880</v>
      </c>
      <c r="AB50" s="42" t="s">
        <v>17</v>
      </c>
      <c r="AC50" s="42" t="s">
        <v>17</v>
      </c>
      <c r="AD50" s="42" t="s">
        <v>880</v>
      </c>
      <c r="AE50" s="42" t="s">
        <v>18</v>
      </c>
      <c r="AF50" s="42" t="s">
        <v>880</v>
      </c>
      <c r="AG50" s="42" t="s">
        <v>880</v>
      </c>
      <c r="AH50" s="42" t="s">
        <v>880</v>
      </c>
      <c r="AI50" s="42" t="s">
        <v>17</v>
      </c>
      <c r="AJ50" s="42" t="s">
        <v>17</v>
      </c>
      <c r="AK50" s="42" t="s">
        <v>880</v>
      </c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37">
        <f>COUNTIFS($S50:$AU50,"P")</f>
        <v>9</v>
      </c>
      <c r="AW50" s="37">
        <f>COUNTIFS($S50:$AU50,"HD")/2</f>
        <v>1</v>
      </c>
      <c r="AX50" s="37">
        <f>COUNTIFS($S50:$AU50,"DO")</f>
        <v>6</v>
      </c>
      <c r="AY50" s="1">
        <f>COUNTIFS($S50:$AU50,"UPL")</f>
        <v>2</v>
      </c>
      <c r="AZ50" s="37">
        <f>COUNTIFS($S50:$AU50,"LWP")</f>
        <v>0</v>
      </c>
      <c r="BA50" s="37">
        <f>SUM(COUNTIFS($S50:$AU50,{"PAT","MAT"}))</f>
        <v>0</v>
      </c>
      <c r="BB50" s="37">
        <f>COUNTIFS($S50:$AU50,"HO")</f>
        <v>0</v>
      </c>
      <c r="BC50" s="37">
        <f>COUNTIFS($S50:$AU50,"NA")</f>
        <v>0</v>
      </c>
      <c r="BD50" s="37">
        <f>COUNTIFS($S50:$AU50,"PL")</f>
        <v>0</v>
      </c>
      <c r="BE50" s="37">
        <f>COUNTIFS($S50:$AU50,"CL")</f>
        <v>0</v>
      </c>
      <c r="BF50" s="37">
        <f>COUNTIFS($S50:$AU50,"BL")</f>
        <v>0</v>
      </c>
      <c r="BG50" s="37">
        <f>COUNTIFS($S50:$AU50,"CO")</f>
        <v>0</v>
      </c>
      <c r="BH50" s="37">
        <f>SUM(BD50:BG50)</f>
        <v>0</v>
      </c>
      <c r="BI50" s="37">
        <f>IF(SUM(AV50+AW50)&gt;=17,1,0)</f>
        <v>0</v>
      </c>
      <c r="BJ50" s="37">
        <f>IF(SUM(AV50+AW50)&gt;=13,1,0)</f>
        <v>0</v>
      </c>
      <c r="BK50" s="37">
        <f>SUM(AV50:BG50)+SUM(COUNTIFS(R50:AU50,{"TERM","RESIGNED"}))</f>
        <v>18</v>
      </c>
      <c r="BL50" s="1" t="s">
        <v>41</v>
      </c>
      <c r="BM50" s="37" t="s">
        <v>934</v>
      </c>
    </row>
    <row r="51" spans="1:65" x14ac:dyDescent="0.25">
      <c r="A51" s="30">
        <f>A50+1</f>
        <v>49</v>
      </c>
      <c r="B51" s="1" t="s">
        <v>33</v>
      </c>
      <c r="C51" s="1">
        <v>17443</v>
      </c>
      <c r="D51" s="25">
        <v>17443</v>
      </c>
      <c r="E51" s="1" t="s">
        <v>863</v>
      </c>
      <c r="F51" s="32" t="s">
        <v>116</v>
      </c>
      <c r="G51" s="32" t="s">
        <v>74</v>
      </c>
      <c r="H51" s="28">
        <v>43894</v>
      </c>
      <c r="I51" s="28" t="s">
        <v>36</v>
      </c>
      <c r="J51" s="28" t="s">
        <v>36</v>
      </c>
      <c r="K51" s="37">
        <f ca="1">IF(O51="ACTIVE",(TODAY()-H51),(J51-H51))</f>
        <v>1448</v>
      </c>
      <c r="L51" s="39" t="str">
        <f>IF(OR(M51="Email Verification",M51="Operations",M51="OJT",M51="Bottom Quartile Group",M51="Training"),"Billable","Non Billable")</f>
        <v>Non Billable</v>
      </c>
      <c r="M51" s="32" t="s">
        <v>51</v>
      </c>
      <c r="N51" s="1" t="s">
        <v>38</v>
      </c>
      <c r="O51" s="1" t="s">
        <v>39</v>
      </c>
      <c r="P51" s="1"/>
      <c r="Q51" s="1"/>
      <c r="R51" s="31" t="s">
        <v>70</v>
      </c>
      <c r="S51" s="42" t="s">
        <v>880</v>
      </c>
      <c r="T51" s="42" t="s">
        <v>880</v>
      </c>
      <c r="U51" s="42" t="s">
        <v>17</v>
      </c>
      <c r="V51" s="42" t="s">
        <v>17</v>
      </c>
      <c r="W51" s="42" t="s">
        <v>880</v>
      </c>
      <c r="X51" s="42" t="s">
        <v>880</v>
      </c>
      <c r="Y51" s="42" t="s">
        <v>880</v>
      </c>
      <c r="Z51" s="42" t="s">
        <v>880</v>
      </c>
      <c r="AA51" s="42" t="s">
        <v>880</v>
      </c>
      <c r="AB51" s="42" t="s">
        <v>17</v>
      </c>
      <c r="AC51" s="42" t="s">
        <v>17</v>
      </c>
      <c r="AD51" s="42" t="s">
        <v>880</v>
      </c>
      <c r="AE51" s="42" t="s">
        <v>880</v>
      </c>
      <c r="AF51" s="42" t="s">
        <v>880</v>
      </c>
      <c r="AG51" s="42" t="s">
        <v>880</v>
      </c>
      <c r="AH51" s="42" t="s">
        <v>883</v>
      </c>
      <c r="AI51" s="42" t="s">
        <v>17</v>
      </c>
      <c r="AJ51" s="42" t="s">
        <v>17</v>
      </c>
      <c r="AK51" s="42" t="s">
        <v>880</v>
      </c>
      <c r="AL51" s="42"/>
      <c r="AM51" s="42"/>
      <c r="AN51" s="42"/>
      <c r="AO51" s="42"/>
      <c r="AP51" s="42"/>
      <c r="AQ51" s="42"/>
      <c r="AR51" s="42"/>
      <c r="AS51" s="42"/>
      <c r="AT51" s="42"/>
      <c r="AU51" s="42"/>
      <c r="AV51" s="37">
        <f>COUNTIFS($S51:$AU51,"P")</f>
        <v>12</v>
      </c>
      <c r="AW51" s="37">
        <f>COUNTIFS($S51:$AU51,"HD")/2</f>
        <v>0</v>
      </c>
      <c r="AX51" s="37">
        <f>COUNTIFS($S51:$AU51,"DO")</f>
        <v>6</v>
      </c>
      <c r="AY51" s="1">
        <f>COUNTIFS($S51:$AU51,"UPL")</f>
        <v>0</v>
      </c>
      <c r="AZ51" s="37">
        <f>COUNTIFS($S51:$AU51,"LWP")</f>
        <v>0</v>
      </c>
      <c r="BA51" s="37">
        <f>SUM(COUNTIFS($S51:$AU51,{"PAT","MAT"}))</f>
        <v>0</v>
      </c>
      <c r="BB51" s="37">
        <f>COUNTIFS($S51:$AU51,"HO")</f>
        <v>0</v>
      </c>
      <c r="BC51" s="37">
        <f>COUNTIFS($S51:$AU51,"NA")</f>
        <v>0</v>
      </c>
      <c r="BD51" s="37">
        <f>COUNTIFS($S51:$AU51,"PL")</f>
        <v>1</v>
      </c>
      <c r="BE51" s="37">
        <f>COUNTIFS($S51:$AU51,"CL")</f>
        <v>0</v>
      </c>
      <c r="BF51" s="37">
        <f>COUNTIFS($S51:$AU51,"BL")</f>
        <v>0</v>
      </c>
      <c r="BG51" s="37">
        <f>COUNTIFS($S51:$AU51,"CO")</f>
        <v>0</v>
      </c>
      <c r="BH51" s="37">
        <f>SUM(BD51:BG51)</f>
        <v>1</v>
      </c>
      <c r="BI51" s="37">
        <f>IF(SUM(AV51+AW51)&gt;=17,1,0)</f>
        <v>0</v>
      </c>
      <c r="BJ51" s="37">
        <f>IF(SUM(AV51+AW51)&gt;=13,1,0)</f>
        <v>0</v>
      </c>
      <c r="BK51" s="37">
        <f>SUM(AV51:BG51)+SUM(COUNTIFS(R51:AU51,{"TERM","RESIGNED"}))</f>
        <v>19</v>
      </c>
      <c r="BL51" s="1" t="s">
        <v>41</v>
      </c>
      <c r="BM51" s="37" t="s">
        <v>1566</v>
      </c>
    </row>
    <row r="52" spans="1:65" x14ac:dyDescent="0.25">
      <c r="A52" s="30">
        <f>A51+1</f>
        <v>50</v>
      </c>
      <c r="B52" s="1" t="s">
        <v>33</v>
      </c>
      <c r="C52" s="1">
        <v>17637</v>
      </c>
      <c r="D52" s="25">
        <v>17637</v>
      </c>
      <c r="E52" s="1" t="s">
        <v>862</v>
      </c>
      <c r="F52" s="32" t="s">
        <v>75</v>
      </c>
      <c r="G52" s="32" t="s">
        <v>109</v>
      </c>
      <c r="H52" s="28">
        <v>44047</v>
      </c>
      <c r="I52" s="28" t="s">
        <v>36</v>
      </c>
      <c r="J52" s="28" t="s">
        <v>36</v>
      </c>
      <c r="K52" s="37">
        <f ca="1">IF(O52="ACTIVE",(TODAY()-H52),(J52-H52))</f>
        <v>1295</v>
      </c>
      <c r="L52" s="39" t="str">
        <f>IF(OR(M52="Email Verification",M52="Operations",M52="OJT",M52="Bottom Quartile Group",M52="Training"),"Billable","Non Billable")</f>
        <v>Non Billable</v>
      </c>
      <c r="M52" s="32" t="s">
        <v>51</v>
      </c>
      <c r="N52" s="1" t="s">
        <v>38</v>
      </c>
      <c r="O52" s="1" t="s">
        <v>39</v>
      </c>
      <c r="P52" s="1"/>
      <c r="Q52" s="1"/>
      <c r="R52" s="31" t="s">
        <v>900</v>
      </c>
      <c r="S52" s="42" t="s">
        <v>880</v>
      </c>
      <c r="T52" s="42" t="s">
        <v>880</v>
      </c>
      <c r="U52" s="42" t="s">
        <v>17</v>
      </c>
      <c r="V52" s="42" t="s">
        <v>17</v>
      </c>
      <c r="W52" s="42" t="s">
        <v>880</v>
      </c>
      <c r="X52" s="42" t="s">
        <v>880</v>
      </c>
      <c r="Y52" s="42" t="s">
        <v>880</v>
      </c>
      <c r="Z52" s="42" t="s">
        <v>880</v>
      </c>
      <c r="AA52" s="42" t="s">
        <v>19</v>
      </c>
      <c r="AB52" s="42" t="s">
        <v>17</v>
      </c>
      <c r="AC52" s="42" t="s">
        <v>17</v>
      </c>
      <c r="AD52" s="42" t="s">
        <v>880</v>
      </c>
      <c r="AE52" s="42" t="s">
        <v>880</v>
      </c>
      <c r="AF52" s="42" t="s">
        <v>880</v>
      </c>
      <c r="AG52" s="42" t="s">
        <v>880</v>
      </c>
      <c r="AH52" s="42" t="s">
        <v>881</v>
      </c>
      <c r="AI52" s="42" t="s">
        <v>17</v>
      </c>
      <c r="AJ52" s="42" t="s">
        <v>17</v>
      </c>
      <c r="AK52" s="42" t="s">
        <v>18</v>
      </c>
      <c r="AL52" s="42"/>
      <c r="AM52" s="42"/>
      <c r="AN52" s="42"/>
      <c r="AO52" s="42"/>
      <c r="AP52" s="42"/>
      <c r="AQ52" s="42"/>
      <c r="AR52" s="42"/>
      <c r="AS52" s="42"/>
      <c r="AT52" s="42"/>
      <c r="AU52" s="42"/>
      <c r="AV52" s="37">
        <f>COUNTIFS($S52:$AU52,"P")</f>
        <v>10</v>
      </c>
      <c r="AW52" s="37">
        <f>COUNTIFS($S52:$AU52,"HD")/2</f>
        <v>0.5</v>
      </c>
      <c r="AX52" s="37">
        <f>COUNTIFS($S52:$AU52,"DO")</f>
        <v>6</v>
      </c>
      <c r="AY52" s="1">
        <f>COUNTIFS($S52:$AU52,"UPL")</f>
        <v>1</v>
      </c>
      <c r="AZ52" s="37">
        <f>COUNTIFS($S52:$AU52,"LWP")</f>
        <v>1</v>
      </c>
      <c r="BA52" s="37">
        <f>SUM(COUNTIFS($S52:$AU52,{"PAT","MAT"}))</f>
        <v>0</v>
      </c>
      <c r="BB52" s="37">
        <f>COUNTIFS($S52:$AU52,"HO")</f>
        <v>0</v>
      </c>
      <c r="BC52" s="37">
        <f>COUNTIFS($S52:$AU52,"NA")</f>
        <v>0</v>
      </c>
      <c r="BD52" s="37">
        <f>COUNTIFS($S52:$AU52,"PL")</f>
        <v>0</v>
      </c>
      <c r="BE52" s="37">
        <f>COUNTIFS($S52:$AU52,"CL")</f>
        <v>0</v>
      </c>
      <c r="BF52" s="37">
        <f>COUNTIFS($S52:$AU52,"BL")</f>
        <v>0</v>
      </c>
      <c r="BG52" s="37">
        <f>COUNTIFS($S52:$AU52,"CO")</f>
        <v>0</v>
      </c>
      <c r="BH52" s="37">
        <f>SUM(BD52:BG52)</f>
        <v>0</v>
      </c>
      <c r="BI52" s="37">
        <f>IF(SUM(AV52+AW52)&gt;=17,1,0)</f>
        <v>0</v>
      </c>
      <c r="BJ52" s="37">
        <f>IF(SUM(AV52+AW52)&gt;=13,1,0)</f>
        <v>0</v>
      </c>
      <c r="BK52" s="37">
        <f>SUM(AV52:BG52)+SUM(COUNTIFS(R52:AU52,{"TERM","RESIGNED"}))</f>
        <v>18.5</v>
      </c>
      <c r="BL52" s="1" t="s">
        <v>41</v>
      </c>
      <c r="BM52" s="37" t="s">
        <v>1102</v>
      </c>
    </row>
    <row r="53" spans="1:65" x14ac:dyDescent="0.25">
      <c r="A53" s="30">
        <f>A52+1</f>
        <v>51</v>
      </c>
      <c r="B53" s="1" t="s">
        <v>33</v>
      </c>
      <c r="C53" s="1">
        <v>17770</v>
      </c>
      <c r="D53" s="25">
        <v>17770</v>
      </c>
      <c r="E53" s="1" t="s">
        <v>863</v>
      </c>
      <c r="F53" s="32" t="s">
        <v>119</v>
      </c>
      <c r="G53" s="32" t="s">
        <v>117</v>
      </c>
      <c r="H53" s="28">
        <v>44116</v>
      </c>
      <c r="I53" s="28" t="s">
        <v>36</v>
      </c>
      <c r="J53" s="28" t="s">
        <v>36</v>
      </c>
      <c r="K53" s="37">
        <f ca="1">IF(O53="ACTIVE",(TODAY()-H53),(J53-H53))</f>
        <v>1226</v>
      </c>
      <c r="L53" s="39" t="str">
        <f>IF(OR(M53="Email Verification",M53="Operations",M53="OJT",M53="Bottom Quartile Group",M53="Training"),"Billable","Non Billable")</f>
        <v>Billable</v>
      </c>
      <c r="M53" s="32" t="s">
        <v>118</v>
      </c>
      <c r="N53" s="1" t="s">
        <v>38</v>
      </c>
      <c r="O53" s="1" t="s">
        <v>39</v>
      </c>
      <c r="P53" s="1"/>
      <c r="Q53" s="1"/>
      <c r="R53" s="31" t="s">
        <v>293</v>
      </c>
      <c r="S53" s="42" t="s">
        <v>880</v>
      </c>
      <c r="T53" s="42" t="s">
        <v>880</v>
      </c>
      <c r="U53" s="42" t="s">
        <v>17</v>
      </c>
      <c r="V53" s="42" t="s">
        <v>17</v>
      </c>
      <c r="W53" s="42" t="s">
        <v>880</v>
      </c>
      <c r="X53" s="42" t="s">
        <v>880</v>
      </c>
      <c r="Y53" s="42" t="s">
        <v>880</v>
      </c>
      <c r="Z53" s="42" t="s">
        <v>880</v>
      </c>
      <c r="AA53" s="42" t="s">
        <v>880</v>
      </c>
      <c r="AB53" s="42" t="s">
        <v>17</v>
      </c>
      <c r="AC53" s="42" t="s">
        <v>17</v>
      </c>
      <c r="AD53" s="42" t="s">
        <v>880</v>
      </c>
      <c r="AE53" s="42" t="s">
        <v>880</v>
      </c>
      <c r="AF53" s="42" t="s">
        <v>880</v>
      </c>
      <c r="AG53" s="42" t="s">
        <v>880</v>
      </c>
      <c r="AH53" s="42" t="s">
        <v>880</v>
      </c>
      <c r="AI53" s="42" t="s">
        <v>17</v>
      </c>
      <c r="AJ53" s="42" t="s">
        <v>17</v>
      </c>
      <c r="AK53" s="42" t="s">
        <v>880</v>
      </c>
      <c r="AL53" s="42"/>
      <c r="AM53" s="42"/>
      <c r="AN53" s="42"/>
      <c r="AO53" s="42"/>
      <c r="AP53" s="42"/>
      <c r="AQ53" s="42"/>
      <c r="AR53" s="42"/>
      <c r="AS53" s="42"/>
      <c r="AT53" s="42"/>
      <c r="AU53" s="42"/>
      <c r="AV53" s="37">
        <f>COUNTIFS($S53:$AU53,"P")</f>
        <v>13</v>
      </c>
      <c r="AW53" s="37">
        <f>COUNTIFS($S53:$AU53,"HD")/2</f>
        <v>0</v>
      </c>
      <c r="AX53" s="37">
        <f>COUNTIFS($S53:$AU53,"DO")</f>
        <v>6</v>
      </c>
      <c r="AY53" s="1">
        <f>COUNTIFS($S53:$AU53,"UPL")</f>
        <v>0</v>
      </c>
      <c r="AZ53" s="37">
        <f>COUNTIFS($S53:$AU53,"LWP")</f>
        <v>0</v>
      </c>
      <c r="BA53" s="37">
        <f>SUM(COUNTIFS($S53:$AU53,{"PAT","MAT"}))</f>
        <v>0</v>
      </c>
      <c r="BB53" s="37">
        <f>COUNTIFS($S53:$AU53,"HO")</f>
        <v>0</v>
      </c>
      <c r="BC53" s="37">
        <f>COUNTIFS($S53:$AU53,"NA")</f>
        <v>0</v>
      </c>
      <c r="BD53" s="37">
        <f>COUNTIFS($S53:$AU53,"PL")</f>
        <v>0</v>
      </c>
      <c r="BE53" s="37">
        <f>COUNTIFS($S53:$AU53,"CL")</f>
        <v>0</v>
      </c>
      <c r="BF53" s="37">
        <f>COUNTIFS($S53:$AU53,"BL")</f>
        <v>0</v>
      </c>
      <c r="BG53" s="37">
        <f>COUNTIFS($S53:$AU53,"CO")</f>
        <v>0</v>
      </c>
      <c r="BH53" s="37">
        <f>SUM(BD53:BG53)</f>
        <v>0</v>
      </c>
      <c r="BI53" s="37">
        <f>IF(SUM(AV53+AW53)&gt;=17,1,0)</f>
        <v>0</v>
      </c>
      <c r="BJ53" s="37">
        <f>IF(SUM(AV53+AW53)&gt;=13,1,0)</f>
        <v>1</v>
      </c>
      <c r="BK53" s="37">
        <f>SUM(AV53:BG53)+SUM(COUNTIFS(R53:AU53,{"TERM","RESIGNED"}))</f>
        <v>19</v>
      </c>
      <c r="BL53" s="1" t="s">
        <v>41</v>
      </c>
      <c r="BM53" s="37" t="s">
        <v>933</v>
      </c>
    </row>
    <row r="54" spans="1:65" x14ac:dyDescent="0.25">
      <c r="A54" s="30">
        <f>A53+1</f>
        <v>52</v>
      </c>
      <c r="B54" s="1" t="s">
        <v>33</v>
      </c>
      <c r="C54" s="1">
        <v>17771</v>
      </c>
      <c r="D54" s="25">
        <v>17771</v>
      </c>
      <c r="E54" s="1" t="s">
        <v>863</v>
      </c>
      <c r="F54" s="32" t="s">
        <v>121</v>
      </c>
      <c r="G54" s="32" t="s">
        <v>117</v>
      </c>
      <c r="H54" s="28">
        <v>44116</v>
      </c>
      <c r="I54" s="28" t="s">
        <v>36</v>
      </c>
      <c r="J54" s="28" t="s">
        <v>36</v>
      </c>
      <c r="K54" s="37">
        <f ca="1">IF(O54="ACTIVE",(TODAY()-H54),(J54-H54))</f>
        <v>1226</v>
      </c>
      <c r="L54" s="39" t="str">
        <f>IF(OR(M54="Email Verification",M54="Operations",M54="OJT",M54="Bottom Quartile Group",M54="Training"),"Billable","Non Billable")</f>
        <v>Billable</v>
      </c>
      <c r="M54" s="32" t="s">
        <v>118</v>
      </c>
      <c r="N54" s="1" t="s">
        <v>38</v>
      </c>
      <c r="O54" s="1" t="s">
        <v>39</v>
      </c>
      <c r="P54" s="1"/>
      <c r="Q54" s="1"/>
      <c r="R54" s="31" t="s">
        <v>120</v>
      </c>
      <c r="S54" s="42" t="s">
        <v>880</v>
      </c>
      <c r="T54" s="42" t="s">
        <v>880</v>
      </c>
      <c r="U54" s="42" t="s">
        <v>17</v>
      </c>
      <c r="V54" s="42" t="s">
        <v>17</v>
      </c>
      <c r="W54" s="42" t="s">
        <v>880</v>
      </c>
      <c r="X54" s="42" t="s">
        <v>880</v>
      </c>
      <c r="Y54" s="42" t="s">
        <v>880</v>
      </c>
      <c r="Z54" s="42" t="s">
        <v>880</v>
      </c>
      <c r="AA54" s="42" t="s">
        <v>880</v>
      </c>
      <c r="AB54" s="42" t="s">
        <v>17</v>
      </c>
      <c r="AC54" s="42" t="s">
        <v>17</v>
      </c>
      <c r="AD54" s="42" t="s">
        <v>880</v>
      </c>
      <c r="AE54" s="42" t="s">
        <v>880</v>
      </c>
      <c r="AF54" s="42" t="s">
        <v>880</v>
      </c>
      <c r="AG54" s="42" t="s">
        <v>880</v>
      </c>
      <c r="AH54" s="42" t="s">
        <v>880</v>
      </c>
      <c r="AI54" s="42" t="s">
        <v>17</v>
      </c>
      <c r="AJ54" s="42" t="s">
        <v>17</v>
      </c>
      <c r="AK54" s="42" t="s">
        <v>18</v>
      </c>
      <c r="AL54" s="42"/>
      <c r="AM54" s="42"/>
      <c r="AN54" s="42"/>
      <c r="AO54" s="42"/>
      <c r="AP54" s="42"/>
      <c r="AQ54" s="42"/>
      <c r="AR54" s="42"/>
      <c r="AS54" s="42"/>
      <c r="AT54" s="42"/>
      <c r="AU54" s="42"/>
      <c r="AV54" s="37">
        <f>COUNTIFS($S54:$AU54,"P")</f>
        <v>12</v>
      </c>
      <c r="AW54" s="37">
        <f>COUNTIFS($S54:$AU54,"HD")/2</f>
        <v>0</v>
      </c>
      <c r="AX54" s="37">
        <f>COUNTIFS($S54:$AU54,"DO")</f>
        <v>6</v>
      </c>
      <c r="AY54" s="1">
        <f>COUNTIFS($S54:$AU54,"UPL")</f>
        <v>1</v>
      </c>
      <c r="AZ54" s="37">
        <f>COUNTIFS($S54:$AU54,"LWP")</f>
        <v>0</v>
      </c>
      <c r="BA54" s="37">
        <f>SUM(COUNTIFS($S54:$AU54,{"PAT","MAT"}))</f>
        <v>0</v>
      </c>
      <c r="BB54" s="37">
        <f>COUNTIFS($S54:$AU54,"HO")</f>
        <v>0</v>
      </c>
      <c r="BC54" s="37">
        <f>COUNTIFS($S54:$AU54,"NA")</f>
        <v>0</v>
      </c>
      <c r="BD54" s="37">
        <f>COUNTIFS($S54:$AU54,"PL")</f>
        <v>0</v>
      </c>
      <c r="BE54" s="37">
        <f>COUNTIFS($S54:$AU54,"CL")</f>
        <v>0</v>
      </c>
      <c r="BF54" s="37">
        <f>COUNTIFS($S54:$AU54,"BL")</f>
        <v>0</v>
      </c>
      <c r="BG54" s="37">
        <f>COUNTIFS($S54:$AU54,"CO")</f>
        <v>0</v>
      </c>
      <c r="BH54" s="37">
        <f>SUM(BD54:BG54)</f>
        <v>0</v>
      </c>
      <c r="BI54" s="37">
        <f>IF(SUM(AV54+AW54)&gt;=17,1,0)</f>
        <v>0</v>
      </c>
      <c r="BJ54" s="37">
        <f>IF(SUM(AV54+AW54)&gt;=13,1,0)</f>
        <v>0</v>
      </c>
      <c r="BK54" s="37">
        <f>SUM(AV54:BG54)+SUM(COUNTIFS(R54:AU54,{"TERM","RESIGNED"}))</f>
        <v>19</v>
      </c>
      <c r="BL54" s="1" t="s">
        <v>41</v>
      </c>
      <c r="BM54" s="37" t="s">
        <v>934</v>
      </c>
    </row>
    <row r="55" spans="1:65" x14ac:dyDescent="0.25">
      <c r="A55" s="30">
        <f>A54+1</f>
        <v>53</v>
      </c>
      <c r="B55" s="1" t="s">
        <v>33</v>
      </c>
      <c r="C55" s="1">
        <v>17846</v>
      </c>
      <c r="D55" s="25">
        <v>17846</v>
      </c>
      <c r="E55" s="1" t="s">
        <v>862</v>
      </c>
      <c r="F55" s="32" t="s">
        <v>128</v>
      </c>
      <c r="G55" s="32" t="s">
        <v>117</v>
      </c>
      <c r="H55" s="28">
        <v>44131</v>
      </c>
      <c r="I55" s="28" t="s">
        <v>36</v>
      </c>
      <c r="J55" s="28" t="s">
        <v>36</v>
      </c>
      <c r="K55" s="37">
        <f ca="1">IF(O55="ACTIVE",(TODAY()-H55),(J55-H55))</f>
        <v>1211</v>
      </c>
      <c r="L55" s="39" t="str">
        <f>IF(OR(M55="Email Verification",M55="Operations",M55="OJT",M55="Bottom Quartile Group",M55="Training"),"Billable","Non Billable")</f>
        <v>Billable</v>
      </c>
      <c r="M55" s="32" t="s">
        <v>118</v>
      </c>
      <c r="N55" s="1" t="s">
        <v>38</v>
      </c>
      <c r="O55" s="1" t="s">
        <v>39</v>
      </c>
      <c r="P55" s="1"/>
      <c r="Q55" s="1"/>
      <c r="R55" s="31" t="s">
        <v>129</v>
      </c>
      <c r="S55" s="42" t="s">
        <v>880</v>
      </c>
      <c r="T55" s="42" t="s">
        <v>880</v>
      </c>
      <c r="U55" s="42" t="s">
        <v>17</v>
      </c>
      <c r="V55" s="42" t="s">
        <v>17</v>
      </c>
      <c r="W55" s="42" t="s">
        <v>880</v>
      </c>
      <c r="X55" s="42" t="s">
        <v>880</v>
      </c>
      <c r="Y55" s="42" t="s">
        <v>880</v>
      </c>
      <c r="Z55" s="42" t="s">
        <v>880</v>
      </c>
      <c r="AA55" s="42" t="s">
        <v>880</v>
      </c>
      <c r="AB55" s="42" t="s">
        <v>17</v>
      </c>
      <c r="AC55" s="42" t="s">
        <v>17</v>
      </c>
      <c r="AD55" s="42" t="s">
        <v>880</v>
      </c>
      <c r="AE55" s="42" t="s">
        <v>880</v>
      </c>
      <c r="AF55" s="42" t="s">
        <v>883</v>
      </c>
      <c r="AG55" s="42" t="s">
        <v>882</v>
      </c>
      <c r="AH55" s="42" t="s">
        <v>880</v>
      </c>
      <c r="AI55" s="42" t="s">
        <v>17</v>
      </c>
      <c r="AJ55" s="42" t="s">
        <v>17</v>
      </c>
      <c r="AK55" s="42" t="s">
        <v>880</v>
      </c>
      <c r="AL55" s="42"/>
      <c r="AM55" s="42"/>
      <c r="AN55" s="42"/>
      <c r="AO55" s="42"/>
      <c r="AP55" s="42"/>
      <c r="AQ55" s="42"/>
      <c r="AR55" s="42"/>
      <c r="AS55" s="42"/>
      <c r="AT55" s="42"/>
      <c r="AU55" s="42"/>
      <c r="AV55" s="37">
        <f>COUNTIFS($S55:$AU55,"P")</f>
        <v>11</v>
      </c>
      <c r="AW55" s="37">
        <f>COUNTIFS($S55:$AU55,"HD")/2</f>
        <v>0</v>
      </c>
      <c r="AX55" s="37">
        <f>COUNTIFS($S55:$AU55,"DO")</f>
        <v>6</v>
      </c>
      <c r="AY55" s="1">
        <f>COUNTIFS($S55:$AU55,"UPL")</f>
        <v>0</v>
      </c>
      <c r="AZ55" s="37">
        <f>COUNTIFS($S55:$AU55,"LWP")</f>
        <v>0</v>
      </c>
      <c r="BA55" s="37">
        <f>SUM(COUNTIFS($S55:$AU55,{"PAT","MAT"}))</f>
        <v>0</v>
      </c>
      <c r="BB55" s="37">
        <f>COUNTIFS($S55:$AU55,"HO")</f>
        <v>0</v>
      </c>
      <c r="BC55" s="37">
        <f>COUNTIFS($S55:$AU55,"NA")</f>
        <v>0</v>
      </c>
      <c r="BD55" s="37">
        <f>COUNTIFS($S55:$AU55,"PL")</f>
        <v>1</v>
      </c>
      <c r="BE55" s="37">
        <f>COUNTIFS($S55:$AU55,"CL")</f>
        <v>1</v>
      </c>
      <c r="BF55" s="37">
        <f>COUNTIFS($S55:$AU55,"BL")</f>
        <v>0</v>
      </c>
      <c r="BG55" s="37">
        <f>COUNTIFS($S55:$AU55,"CO")</f>
        <v>0</v>
      </c>
      <c r="BH55" s="37">
        <f>SUM(BD55:BG55)</f>
        <v>2</v>
      </c>
      <c r="BI55" s="37">
        <f>IF(SUM(AV55+AW55)&gt;=17,1,0)</f>
        <v>0</v>
      </c>
      <c r="BJ55" s="37">
        <f>IF(SUM(AV55+AW55)&gt;=13,1,0)</f>
        <v>0</v>
      </c>
      <c r="BK55" s="37">
        <f>SUM(AV55:BG55)+SUM(COUNTIFS(R55:AU55,{"TERM","RESIGNED"}))</f>
        <v>19</v>
      </c>
      <c r="BL55" s="1" t="s">
        <v>41</v>
      </c>
      <c r="BM55" s="37" t="s">
        <v>934</v>
      </c>
    </row>
    <row r="56" spans="1:65" x14ac:dyDescent="0.25">
      <c r="A56" s="30">
        <f>A55+1</f>
        <v>54</v>
      </c>
      <c r="B56" s="1" t="s">
        <v>33</v>
      </c>
      <c r="C56" s="1">
        <v>17847</v>
      </c>
      <c r="D56" s="25">
        <v>17847</v>
      </c>
      <c r="E56" s="1" t="s">
        <v>863</v>
      </c>
      <c r="F56" s="32" t="s">
        <v>127</v>
      </c>
      <c r="G56" s="32" t="s">
        <v>88</v>
      </c>
      <c r="H56" s="28">
        <v>44131</v>
      </c>
      <c r="I56" s="28" t="s">
        <v>36</v>
      </c>
      <c r="J56" s="28" t="s">
        <v>36</v>
      </c>
      <c r="K56" s="37">
        <f ca="1">IF(O56="ACTIVE",(TODAY()-H56),(J56-H56))</f>
        <v>1211</v>
      </c>
      <c r="L56" s="39" t="str">
        <f>IF(OR(M56="Email Verification",M56="Operations",M56="OJT",M56="Bottom Quartile Group",M56="Training"),"Billable","Non Billable")</f>
        <v>Non Billable</v>
      </c>
      <c r="M56" s="32" t="s">
        <v>43</v>
      </c>
      <c r="N56" s="1" t="s">
        <v>38</v>
      </c>
      <c r="O56" s="1" t="s">
        <v>39</v>
      </c>
      <c r="P56" s="1"/>
      <c r="Q56" s="1"/>
      <c r="R56" s="31" t="s">
        <v>76</v>
      </c>
      <c r="S56" s="42" t="s">
        <v>880</v>
      </c>
      <c r="T56" s="42" t="s">
        <v>880</v>
      </c>
      <c r="U56" s="42" t="s">
        <v>17</v>
      </c>
      <c r="V56" s="42" t="s">
        <v>17</v>
      </c>
      <c r="W56" s="42" t="s">
        <v>880</v>
      </c>
      <c r="X56" s="42" t="s">
        <v>880</v>
      </c>
      <c r="Y56" s="42" t="s">
        <v>880</v>
      </c>
      <c r="Z56" s="42" t="s">
        <v>880</v>
      </c>
      <c r="AA56" s="42" t="s">
        <v>880</v>
      </c>
      <c r="AB56" s="42" t="s">
        <v>17</v>
      </c>
      <c r="AC56" s="42" t="s">
        <v>17</v>
      </c>
      <c r="AD56" s="42" t="s">
        <v>880</v>
      </c>
      <c r="AE56" s="42" t="s">
        <v>880</v>
      </c>
      <c r="AF56" s="42" t="s">
        <v>880</v>
      </c>
      <c r="AG56" s="42" t="s">
        <v>880</v>
      </c>
      <c r="AH56" s="42" t="s">
        <v>880</v>
      </c>
      <c r="AI56" s="42" t="s">
        <v>17</v>
      </c>
      <c r="AJ56" s="42" t="s">
        <v>17</v>
      </c>
      <c r="AK56" s="42" t="s">
        <v>880</v>
      </c>
      <c r="AL56" s="42"/>
      <c r="AM56" s="42"/>
      <c r="AN56" s="42"/>
      <c r="AO56" s="42"/>
      <c r="AP56" s="42"/>
      <c r="AQ56" s="42"/>
      <c r="AR56" s="42"/>
      <c r="AS56" s="42"/>
      <c r="AT56" s="42"/>
      <c r="AU56" s="42"/>
      <c r="AV56" s="37">
        <f>COUNTIFS($S56:$AU56,"P")</f>
        <v>13</v>
      </c>
      <c r="AW56" s="37">
        <f>COUNTIFS($S56:$AU56,"HD")/2</f>
        <v>0</v>
      </c>
      <c r="AX56" s="37">
        <f>COUNTIFS($S56:$AU56,"DO")</f>
        <v>6</v>
      </c>
      <c r="AY56" s="1">
        <f>COUNTIFS($S56:$AU56,"UPL")</f>
        <v>0</v>
      </c>
      <c r="AZ56" s="37">
        <f>COUNTIFS($S56:$AU56,"LWP")</f>
        <v>0</v>
      </c>
      <c r="BA56" s="37">
        <f>SUM(COUNTIFS($S56:$AU56,{"PAT","MAT"}))</f>
        <v>0</v>
      </c>
      <c r="BB56" s="37">
        <f>COUNTIFS($S56:$AU56,"HO")</f>
        <v>0</v>
      </c>
      <c r="BC56" s="37">
        <f>COUNTIFS($S56:$AU56,"NA")</f>
        <v>0</v>
      </c>
      <c r="BD56" s="37">
        <f>COUNTIFS($S56:$AU56,"PL")</f>
        <v>0</v>
      </c>
      <c r="BE56" s="37">
        <f>COUNTIFS($S56:$AU56,"CL")</f>
        <v>0</v>
      </c>
      <c r="BF56" s="37">
        <f>COUNTIFS($S56:$AU56,"BL")</f>
        <v>0</v>
      </c>
      <c r="BG56" s="37">
        <f>COUNTIFS($S56:$AU56,"CO")</f>
        <v>0</v>
      </c>
      <c r="BH56" s="37">
        <f>SUM(BD56:BG56)</f>
        <v>0</v>
      </c>
      <c r="BI56" s="37">
        <f>IF(SUM(AV56+AW56)&gt;=17,1,0)</f>
        <v>0</v>
      </c>
      <c r="BJ56" s="37">
        <f>IF(SUM(AV56+AW56)&gt;=13,1,0)</f>
        <v>1</v>
      </c>
      <c r="BK56" s="37">
        <f>SUM(AV56:BG56)+SUM(COUNTIFS(R56:AU56,{"TERM","RESIGNED"}))</f>
        <v>19</v>
      </c>
      <c r="BL56" s="1" t="s">
        <v>41</v>
      </c>
      <c r="BM56" s="37" t="s">
        <v>1568</v>
      </c>
    </row>
    <row r="57" spans="1:65" x14ac:dyDescent="0.25">
      <c r="A57" s="30">
        <f>A56+1</f>
        <v>55</v>
      </c>
      <c r="B57" s="1" t="s">
        <v>33</v>
      </c>
      <c r="C57" s="1">
        <v>17853</v>
      </c>
      <c r="D57" s="25">
        <v>17853</v>
      </c>
      <c r="E57" s="1" t="s">
        <v>862</v>
      </c>
      <c r="F57" s="32" t="s">
        <v>132</v>
      </c>
      <c r="G57" s="32" t="s">
        <v>135</v>
      </c>
      <c r="H57" s="28">
        <v>44134</v>
      </c>
      <c r="I57" s="28" t="s">
        <v>36</v>
      </c>
      <c r="J57" s="28" t="s">
        <v>36</v>
      </c>
      <c r="K57" s="37">
        <f ca="1">IF(O57="ACTIVE",(TODAY()-H57),(J57-H57))</f>
        <v>1208</v>
      </c>
      <c r="L57" s="39" t="str">
        <f>IF(OR(M57="Email Verification",M57="Operations",M57="OJT",M57="Bottom Quartile Group",M57="Training"),"Billable","Non Billable")</f>
        <v>Billable</v>
      </c>
      <c r="M57" s="32" t="s">
        <v>118</v>
      </c>
      <c r="N57" s="1" t="s">
        <v>38</v>
      </c>
      <c r="O57" s="1" t="s">
        <v>39</v>
      </c>
      <c r="P57" s="1"/>
      <c r="Q57" s="1"/>
      <c r="R57" s="31" t="s">
        <v>130</v>
      </c>
      <c r="S57" s="42" t="s">
        <v>880</v>
      </c>
      <c r="T57" s="42" t="s">
        <v>880</v>
      </c>
      <c r="U57" s="42" t="s">
        <v>17</v>
      </c>
      <c r="V57" s="42" t="s">
        <v>17</v>
      </c>
      <c r="W57" s="42" t="s">
        <v>882</v>
      </c>
      <c r="X57" s="42" t="s">
        <v>880</v>
      </c>
      <c r="Y57" s="42" t="s">
        <v>880</v>
      </c>
      <c r="Z57" s="42" t="s">
        <v>880</v>
      </c>
      <c r="AA57" s="42" t="s">
        <v>880</v>
      </c>
      <c r="AB57" s="42" t="s">
        <v>17</v>
      </c>
      <c r="AC57" s="42" t="s">
        <v>17</v>
      </c>
      <c r="AD57" s="42" t="s">
        <v>880</v>
      </c>
      <c r="AE57" s="42" t="s">
        <v>880</v>
      </c>
      <c r="AF57" s="42" t="s">
        <v>880</v>
      </c>
      <c r="AG57" s="42" t="s">
        <v>880</v>
      </c>
      <c r="AH57" s="42" t="s">
        <v>880</v>
      </c>
      <c r="AI57" s="42" t="s">
        <v>17</v>
      </c>
      <c r="AJ57" s="42" t="s">
        <v>17</v>
      </c>
      <c r="AK57" s="42" t="s">
        <v>880</v>
      </c>
      <c r="AL57" s="42"/>
      <c r="AM57" s="42"/>
      <c r="AN57" s="42"/>
      <c r="AO57" s="42"/>
      <c r="AP57" s="42"/>
      <c r="AQ57" s="42"/>
      <c r="AR57" s="42"/>
      <c r="AS57" s="42"/>
      <c r="AT57" s="42"/>
      <c r="AU57" s="42"/>
      <c r="AV57" s="37">
        <f>COUNTIFS($S57:$AU57,"P")</f>
        <v>12</v>
      </c>
      <c r="AW57" s="37">
        <f>COUNTIFS($S57:$AU57,"HD")/2</f>
        <v>0</v>
      </c>
      <c r="AX57" s="37">
        <f>COUNTIFS($S57:$AU57,"DO")</f>
        <v>6</v>
      </c>
      <c r="AY57" s="1">
        <f>COUNTIFS($S57:$AU57,"UPL")</f>
        <v>0</v>
      </c>
      <c r="AZ57" s="37">
        <f>COUNTIFS($S57:$AU57,"LWP")</f>
        <v>0</v>
      </c>
      <c r="BA57" s="37">
        <f>SUM(COUNTIFS($S57:$AU57,{"PAT","MAT"}))</f>
        <v>0</v>
      </c>
      <c r="BB57" s="37">
        <f>COUNTIFS($S57:$AU57,"HO")</f>
        <v>0</v>
      </c>
      <c r="BC57" s="37">
        <f>COUNTIFS($S57:$AU57,"NA")</f>
        <v>0</v>
      </c>
      <c r="BD57" s="37">
        <f>COUNTIFS($S57:$AU57,"PL")</f>
        <v>0</v>
      </c>
      <c r="BE57" s="37">
        <f>COUNTIFS($S57:$AU57,"CL")</f>
        <v>1</v>
      </c>
      <c r="BF57" s="37">
        <f>COUNTIFS($S57:$AU57,"BL")</f>
        <v>0</v>
      </c>
      <c r="BG57" s="37">
        <f>COUNTIFS($S57:$AU57,"CO")</f>
        <v>0</v>
      </c>
      <c r="BH57" s="37">
        <f>SUM(BD57:BG57)</f>
        <v>1</v>
      </c>
      <c r="BI57" s="37">
        <f>IF(SUM(AV57+AW57)&gt;=17,1,0)</f>
        <v>0</v>
      </c>
      <c r="BJ57" s="37">
        <f>IF(SUM(AV57+AW57)&gt;=13,1,0)</f>
        <v>0</v>
      </c>
      <c r="BK57" s="37">
        <f>SUM(AV57:BG57)+SUM(COUNTIFS(R57:AU57,{"TERM","RESIGNED"}))</f>
        <v>19</v>
      </c>
      <c r="BL57" s="1" t="s">
        <v>41</v>
      </c>
      <c r="BM57" s="37" t="s">
        <v>931</v>
      </c>
    </row>
    <row r="58" spans="1:65" x14ac:dyDescent="0.25">
      <c r="A58" s="30">
        <f>A57+1</f>
        <v>56</v>
      </c>
      <c r="B58" s="1" t="s">
        <v>33</v>
      </c>
      <c r="C58" s="1">
        <v>17869</v>
      </c>
      <c r="D58" s="25">
        <v>17869</v>
      </c>
      <c r="E58" s="1" t="s">
        <v>862</v>
      </c>
      <c r="F58" s="32" t="s">
        <v>131</v>
      </c>
      <c r="G58" s="32" t="s">
        <v>135</v>
      </c>
      <c r="H58" s="28">
        <v>44134</v>
      </c>
      <c r="I58" s="28" t="s">
        <v>36</v>
      </c>
      <c r="J58" s="28" t="s">
        <v>36</v>
      </c>
      <c r="K58" s="37">
        <f ca="1">IF(O58="ACTIVE",(TODAY()-H58),(J58-H58))</f>
        <v>1208</v>
      </c>
      <c r="L58" s="39" t="str">
        <f>IF(OR(M58="Email Verification",M58="Operations",M58="OJT",M58="Bottom Quartile Group",M58="Training"),"Billable","Non Billable")</f>
        <v>Billable</v>
      </c>
      <c r="M58" s="32" t="s">
        <v>118</v>
      </c>
      <c r="N58" s="1" t="s">
        <v>38</v>
      </c>
      <c r="O58" s="1" t="s">
        <v>39</v>
      </c>
      <c r="P58" s="1"/>
      <c r="Q58" s="1"/>
      <c r="R58" s="31" t="s">
        <v>130</v>
      </c>
      <c r="S58" s="42" t="s">
        <v>880</v>
      </c>
      <c r="T58" s="42" t="s">
        <v>880</v>
      </c>
      <c r="U58" s="42" t="s">
        <v>17</v>
      </c>
      <c r="V58" s="42" t="s">
        <v>17</v>
      </c>
      <c r="W58" s="42" t="s">
        <v>880</v>
      </c>
      <c r="X58" s="42" t="s">
        <v>880</v>
      </c>
      <c r="Y58" s="42" t="s">
        <v>880</v>
      </c>
      <c r="Z58" s="42" t="s">
        <v>880</v>
      </c>
      <c r="AA58" s="42" t="s">
        <v>880</v>
      </c>
      <c r="AB58" s="42" t="s">
        <v>17</v>
      </c>
      <c r="AC58" s="42" t="s">
        <v>17</v>
      </c>
      <c r="AD58" s="42" t="s">
        <v>18</v>
      </c>
      <c r="AE58" s="42" t="s">
        <v>880</v>
      </c>
      <c r="AF58" s="42" t="s">
        <v>880</v>
      </c>
      <c r="AG58" s="42" t="s">
        <v>880</v>
      </c>
      <c r="AH58" s="42" t="s">
        <v>880</v>
      </c>
      <c r="AI58" s="42" t="s">
        <v>17</v>
      </c>
      <c r="AJ58" s="42" t="s">
        <v>17</v>
      </c>
      <c r="AK58" s="42" t="s">
        <v>880</v>
      </c>
      <c r="AL58" s="42"/>
      <c r="AM58" s="42"/>
      <c r="AN58" s="42"/>
      <c r="AO58" s="42"/>
      <c r="AP58" s="42"/>
      <c r="AQ58" s="42"/>
      <c r="AR58" s="42"/>
      <c r="AS58" s="42"/>
      <c r="AT58" s="42"/>
      <c r="AU58" s="42"/>
      <c r="AV58" s="37">
        <f>COUNTIFS($S58:$AU58,"P")</f>
        <v>12</v>
      </c>
      <c r="AW58" s="37">
        <f>COUNTIFS($S58:$AU58,"HD")/2</f>
        <v>0</v>
      </c>
      <c r="AX58" s="37">
        <f>COUNTIFS($S58:$AU58,"DO")</f>
        <v>6</v>
      </c>
      <c r="AY58" s="1">
        <f>COUNTIFS($S58:$AU58,"UPL")</f>
        <v>1</v>
      </c>
      <c r="AZ58" s="37">
        <f>COUNTIFS($S58:$AU58,"LWP")</f>
        <v>0</v>
      </c>
      <c r="BA58" s="37">
        <f>SUM(COUNTIFS($S58:$AU58,{"PAT","MAT"}))</f>
        <v>0</v>
      </c>
      <c r="BB58" s="37">
        <f>COUNTIFS($S58:$AU58,"HO")</f>
        <v>0</v>
      </c>
      <c r="BC58" s="37">
        <f>COUNTIFS($S58:$AU58,"NA")</f>
        <v>0</v>
      </c>
      <c r="BD58" s="37">
        <f>COUNTIFS($S58:$AU58,"PL")</f>
        <v>0</v>
      </c>
      <c r="BE58" s="37">
        <f>COUNTIFS($S58:$AU58,"CL")</f>
        <v>0</v>
      </c>
      <c r="BF58" s="37">
        <f>COUNTIFS($S58:$AU58,"BL")</f>
        <v>0</v>
      </c>
      <c r="BG58" s="37">
        <f>COUNTIFS($S58:$AU58,"CO")</f>
        <v>0</v>
      </c>
      <c r="BH58" s="37">
        <f>SUM(BD58:BG58)</f>
        <v>0</v>
      </c>
      <c r="BI58" s="37">
        <f>IF(SUM(AV58+AW58)&gt;=17,1,0)</f>
        <v>0</v>
      </c>
      <c r="BJ58" s="37">
        <f>IF(SUM(AV58+AW58)&gt;=13,1,0)</f>
        <v>0</v>
      </c>
      <c r="BK58" s="37">
        <f>SUM(AV58:BG58)+SUM(COUNTIFS(R58:AU58,{"TERM","RESIGNED"}))</f>
        <v>19</v>
      </c>
      <c r="BL58" s="1" t="s">
        <v>41</v>
      </c>
      <c r="BM58" s="37" t="s">
        <v>931</v>
      </c>
    </row>
    <row r="59" spans="1:65" x14ac:dyDescent="0.25">
      <c r="A59" s="30">
        <f>A58+1</f>
        <v>57</v>
      </c>
      <c r="B59" s="1" t="s">
        <v>33</v>
      </c>
      <c r="C59" s="1">
        <v>17940</v>
      </c>
      <c r="D59" s="25">
        <v>17940</v>
      </c>
      <c r="E59" s="1" t="s">
        <v>863</v>
      </c>
      <c r="F59" s="32" t="s">
        <v>137</v>
      </c>
      <c r="G59" s="32" t="s">
        <v>74</v>
      </c>
      <c r="H59" s="28">
        <v>44145</v>
      </c>
      <c r="I59" s="28" t="s">
        <v>36</v>
      </c>
      <c r="J59" s="28" t="s">
        <v>36</v>
      </c>
      <c r="K59" s="37">
        <f ca="1">IF(O59="ACTIVE",(TODAY()-H59),(J59-H59))</f>
        <v>1197</v>
      </c>
      <c r="L59" s="39" t="str">
        <f>IF(OR(M59="Email Verification",M59="Operations",M59="OJT",M59="Bottom Quartile Group",M59="Training"),"Billable","Non Billable")</f>
        <v>Non Billable</v>
      </c>
      <c r="M59" s="32" t="s">
        <v>51</v>
      </c>
      <c r="N59" s="1" t="s">
        <v>38</v>
      </c>
      <c r="O59" s="1" t="s">
        <v>39</v>
      </c>
      <c r="P59" s="1"/>
      <c r="Q59" s="1"/>
      <c r="R59" s="31" t="s">
        <v>138</v>
      </c>
      <c r="S59" s="42" t="s">
        <v>880</v>
      </c>
      <c r="T59" s="42" t="s">
        <v>880</v>
      </c>
      <c r="U59" s="42" t="s">
        <v>17</v>
      </c>
      <c r="V59" s="42" t="s">
        <v>17</v>
      </c>
      <c r="W59" s="42" t="s">
        <v>880</v>
      </c>
      <c r="X59" s="42" t="s">
        <v>880</v>
      </c>
      <c r="Y59" s="42" t="s">
        <v>880</v>
      </c>
      <c r="Z59" s="42" t="s">
        <v>880</v>
      </c>
      <c r="AA59" s="42" t="s">
        <v>880</v>
      </c>
      <c r="AB59" s="42" t="s">
        <v>17</v>
      </c>
      <c r="AC59" s="42" t="s">
        <v>17</v>
      </c>
      <c r="AD59" s="42" t="s">
        <v>880</v>
      </c>
      <c r="AE59" s="42" t="s">
        <v>880</v>
      </c>
      <c r="AF59" s="42" t="s">
        <v>882</v>
      </c>
      <c r="AG59" s="42" t="s">
        <v>883</v>
      </c>
      <c r="AH59" s="42" t="s">
        <v>883</v>
      </c>
      <c r="AI59" s="42" t="s">
        <v>17</v>
      </c>
      <c r="AJ59" s="42" t="s">
        <v>17</v>
      </c>
      <c r="AK59" s="42" t="s">
        <v>880</v>
      </c>
      <c r="AL59" s="42"/>
      <c r="AM59" s="42"/>
      <c r="AN59" s="42"/>
      <c r="AO59" s="42"/>
      <c r="AP59" s="42"/>
      <c r="AQ59" s="42"/>
      <c r="AR59" s="42"/>
      <c r="AS59" s="42"/>
      <c r="AT59" s="42"/>
      <c r="AU59" s="42"/>
      <c r="AV59" s="37">
        <f>COUNTIFS($S59:$AU59,"P")</f>
        <v>10</v>
      </c>
      <c r="AW59" s="37">
        <f>COUNTIFS($S59:$AU59,"HD")/2</f>
        <v>0</v>
      </c>
      <c r="AX59" s="37">
        <f>COUNTIFS($S59:$AU59,"DO")</f>
        <v>6</v>
      </c>
      <c r="AY59" s="1">
        <f>COUNTIFS($S59:$AU59,"UPL")</f>
        <v>0</v>
      </c>
      <c r="AZ59" s="37">
        <f>COUNTIFS($S59:$AU59,"LWP")</f>
        <v>0</v>
      </c>
      <c r="BA59" s="37">
        <f>SUM(COUNTIFS($S59:$AU59,{"PAT","MAT"}))</f>
        <v>0</v>
      </c>
      <c r="BB59" s="37">
        <f>COUNTIFS($S59:$AU59,"HO")</f>
        <v>0</v>
      </c>
      <c r="BC59" s="37">
        <f>COUNTIFS($S59:$AU59,"NA")</f>
        <v>0</v>
      </c>
      <c r="BD59" s="37">
        <f>COUNTIFS($S59:$AU59,"PL")</f>
        <v>2</v>
      </c>
      <c r="BE59" s="37">
        <f>COUNTIFS($S59:$AU59,"CL")</f>
        <v>1</v>
      </c>
      <c r="BF59" s="37">
        <f>COUNTIFS($S59:$AU59,"BL")</f>
        <v>0</v>
      </c>
      <c r="BG59" s="37">
        <f>COUNTIFS($S59:$AU59,"CO")</f>
        <v>0</v>
      </c>
      <c r="BH59" s="37">
        <f>SUM(BD59:BG59)</f>
        <v>3</v>
      </c>
      <c r="BI59" s="37">
        <f>IF(SUM(AV59+AW59)&gt;=17,1,0)</f>
        <v>0</v>
      </c>
      <c r="BJ59" s="37">
        <f>IF(SUM(AV59+AW59)&gt;=13,1,0)</f>
        <v>0</v>
      </c>
      <c r="BK59" s="37">
        <f>SUM(AV59:BG59)+SUM(COUNTIFS(R59:AU59,{"TERM","RESIGNED"}))</f>
        <v>19</v>
      </c>
      <c r="BL59" s="1" t="s">
        <v>41</v>
      </c>
      <c r="BM59" s="37" t="s">
        <v>1569</v>
      </c>
    </row>
    <row r="60" spans="1:65" x14ac:dyDescent="0.25">
      <c r="A60" s="30">
        <f>A59+1</f>
        <v>58</v>
      </c>
      <c r="B60" s="1" t="s">
        <v>33</v>
      </c>
      <c r="C60" s="1">
        <v>17948</v>
      </c>
      <c r="D60" s="25">
        <v>17948</v>
      </c>
      <c r="E60" s="1" t="s">
        <v>863</v>
      </c>
      <c r="F60" s="32" t="s">
        <v>142</v>
      </c>
      <c r="G60" s="32" t="s">
        <v>135</v>
      </c>
      <c r="H60" s="28">
        <v>44148</v>
      </c>
      <c r="I60" s="28" t="s">
        <v>36</v>
      </c>
      <c r="J60" s="28" t="s">
        <v>36</v>
      </c>
      <c r="K60" s="37">
        <f ca="1">IF(O60="ACTIVE",(TODAY()-H60),(J60-H60))</f>
        <v>1194</v>
      </c>
      <c r="L60" s="39" t="str">
        <f>IF(OR(M60="Email Verification",M60="Operations",M60="OJT",M60="Bottom Quartile Group",M60="Training"),"Billable","Non Billable")</f>
        <v>Billable</v>
      </c>
      <c r="M60" s="32" t="s">
        <v>118</v>
      </c>
      <c r="N60" s="1" t="s">
        <v>38</v>
      </c>
      <c r="O60" s="1" t="s">
        <v>39</v>
      </c>
      <c r="P60" s="1"/>
      <c r="Q60" s="1"/>
      <c r="R60" s="31" t="s">
        <v>140</v>
      </c>
      <c r="S60" s="42" t="s">
        <v>880</v>
      </c>
      <c r="T60" s="42" t="s">
        <v>880</v>
      </c>
      <c r="U60" s="42" t="s">
        <v>17</v>
      </c>
      <c r="V60" s="42" t="s">
        <v>17</v>
      </c>
      <c r="W60" s="42" t="s">
        <v>880</v>
      </c>
      <c r="X60" s="42" t="s">
        <v>19</v>
      </c>
      <c r="Y60" s="42" t="s">
        <v>880</v>
      </c>
      <c r="Z60" s="42" t="s">
        <v>880</v>
      </c>
      <c r="AA60" s="42" t="s">
        <v>880</v>
      </c>
      <c r="AB60" s="42" t="s">
        <v>17</v>
      </c>
      <c r="AC60" s="42" t="s">
        <v>17</v>
      </c>
      <c r="AD60" s="42" t="s">
        <v>880</v>
      </c>
      <c r="AE60" s="42" t="s">
        <v>880</v>
      </c>
      <c r="AF60" s="42" t="s">
        <v>880</v>
      </c>
      <c r="AG60" s="42" t="s">
        <v>880</v>
      </c>
      <c r="AH60" s="42" t="s">
        <v>882</v>
      </c>
      <c r="AI60" s="42" t="s">
        <v>17</v>
      </c>
      <c r="AJ60" s="42" t="s">
        <v>17</v>
      </c>
      <c r="AK60" s="42" t="s">
        <v>880</v>
      </c>
      <c r="AL60" s="42"/>
      <c r="AM60" s="42"/>
      <c r="AN60" s="42"/>
      <c r="AO60" s="42"/>
      <c r="AP60" s="42"/>
      <c r="AQ60" s="42"/>
      <c r="AR60" s="42"/>
      <c r="AS60" s="42"/>
      <c r="AT60" s="42"/>
      <c r="AU60" s="42"/>
      <c r="AV60" s="37">
        <f>COUNTIFS($S60:$AU60,"P")</f>
        <v>11</v>
      </c>
      <c r="AW60" s="37">
        <f>COUNTIFS($S60:$AU60,"HD")/2</f>
        <v>0</v>
      </c>
      <c r="AX60" s="37">
        <f>COUNTIFS($S60:$AU60,"DO")</f>
        <v>6</v>
      </c>
      <c r="AY60" s="1">
        <f>COUNTIFS($S60:$AU60,"UPL")</f>
        <v>0</v>
      </c>
      <c r="AZ60" s="37">
        <f>COUNTIFS($S60:$AU60,"LWP")</f>
        <v>1</v>
      </c>
      <c r="BA60" s="37">
        <f>SUM(COUNTIFS($S60:$AU60,{"PAT","MAT"}))</f>
        <v>0</v>
      </c>
      <c r="BB60" s="37">
        <f>COUNTIFS($S60:$AU60,"HO")</f>
        <v>0</v>
      </c>
      <c r="BC60" s="37">
        <f>COUNTIFS($S60:$AU60,"NA")</f>
        <v>0</v>
      </c>
      <c r="BD60" s="37">
        <f>COUNTIFS($S60:$AU60,"PL")</f>
        <v>0</v>
      </c>
      <c r="BE60" s="37">
        <f>COUNTIFS($S60:$AU60,"CL")</f>
        <v>1</v>
      </c>
      <c r="BF60" s="37">
        <f>COUNTIFS($S60:$AU60,"BL")</f>
        <v>0</v>
      </c>
      <c r="BG60" s="37">
        <f>COUNTIFS($S60:$AU60,"CO")</f>
        <v>0</v>
      </c>
      <c r="BH60" s="37">
        <f>SUM(BD60:BG60)</f>
        <v>1</v>
      </c>
      <c r="BI60" s="37">
        <f>IF(SUM(AV60+AW60)&gt;=17,1,0)</f>
        <v>0</v>
      </c>
      <c r="BJ60" s="37">
        <f>IF(SUM(AV60+AW60)&gt;=13,1,0)</f>
        <v>0</v>
      </c>
      <c r="BK60" s="37">
        <f>SUM(AV60:BG60)+SUM(COUNTIFS(R60:AU60,{"TERM","RESIGNED"}))</f>
        <v>19</v>
      </c>
      <c r="BL60" s="1" t="s">
        <v>41</v>
      </c>
      <c r="BM60" s="37" t="s">
        <v>931</v>
      </c>
    </row>
    <row r="61" spans="1:65" x14ac:dyDescent="0.25">
      <c r="A61" s="30">
        <f>A60+1</f>
        <v>59</v>
      </c>
      <c r="B61" s="1" t="s">
        <v>33</v>
      </c>
      <c r="C61" s="1">
        <v>17949</v>
      </c>
      <c r="D61" s="25">
        <v>17949</v>
      </c>
      <c r="E61" s="1" t="s">
        <v>863</v>
      </c>
      <c r="F61" s="32" t="s">
        <v>139</v>
      </c>
      <c r="G61" s="32" t="s">
        <v>135</v>
      </c>
      <c r="H61" s="28">
        <v>44148</v>
      </c>
      <c r="I61" s="28" t="s">
        <v>36</v>
      </c>
      <c r="J61" s="28" t="s">
        <v>36</v>
      </c>
      <c r="K61" s="37">
        <f ca="1">IF(O61="ACTIVE",(TODAY()-H61),(J61-H61))</f>
        <v>1194</v>
      </c>
      <c r="L61" s="39" t="str">
        <f>IF(OR(M61="Email Verification",M61="Operations",M61="OJT",M61="Bottom Quartile Group",M61="Training"),"Billable","Non Billable")</f>
        <v>Billable</v>
      </c>
      <c r="M61" s="32" t="s">
        <v>118</v>
      </c>
      <c r="N61" s="1" t="s">
        <v>38</v>
      </c>
      <c r="O61" s="1" t="s">
        <v>39</v>
      </c>
      <c r="P61" s="1"/>
      <c r="Q61" s="1"/>
      <c r="R61" s="31" t="s">
        <v>140</v>
      </c>
      <c r="S61" s="42" t="s">
        <v>880</v>
      </c>
      <c r="T61" s="42" t="s">
        <v>880</v>
      </c>
      <c r="U61" s="42" t="s">
        <v>17</v>
      </c>
      <c r="V61" s="42" t="s">
        <v>17</v>
      </c>
      <c r="W61" s="42" t="s">
        <v>880</v>
      </c>
      <c r="X61" s="42" t="s">
        <v>19</v>
      </c>
      <c r="Y61" s="42" t="s">
        <v>882</v>
      </c>
      <c r="Z61" s="42" t="s">
        <v>883</v>
      </c>
      <c r="AA61" s="42" t="s">
        <v>883</v>
      </c>
      <c r="AB61" s="42" t="s">
        <v>17</v>
      </c>
      <c r="AC61" s="42" t="s">
        <v>17</v>
      </c>
      <c r="AD61" s="42" t="s">
        <v>18</v>
      </c>
      <c r="AE61" s="42" t="s">
        <v>880</v>
      </c>
      <c r="AF61" s="42" t="s">
        <v>880</v>
      </c>
      <c r="AG61" s="42" t="s">
        <v>880</v>
      </c>
      <c r="AH61" s="42" t="s">
        <v>880</v>
      </c>
      <c r="AI61" s="42" t="s">
        <v>17</v>
      </c>
      <c r="AJ61" s="42" t="s">
        <v>17</v>
      </c>
      <c r="AK61" s="42" t="s">
        <v>18</v>
      </c>
      <c r="AL61" s="42"/>
      <c r="AM61" s="42"/>
      <c r="AN61" s="42"/>
      <c r="AO61" s="42"/>
      <c r="AP61" s="42"/>
      <c r="AQ61" s="42"/>
      <c r="AR61" s="42"/>
      <c r="AS61" s="42"/>
      <c r="AT61" s="42"/>
      <c r="AU61" s="42"/>
      <c r="AV61" s="37">
        <f>COUNTIFS($S61:$AU61,"P")</f>
        <v>7</v>
      </c>
      <c r="AW61" s="37">
        <f>COUNTIFS($S61:$AU61,"HD")/2</f>
        <v>0</v>
      </c>
      <c r="AX61" s="37">
        <f>COUNTIFS($S61:$AU61,"DO")</f>
        <v>6</v>
      </c>
      <c r="AY61" s="1">
        <f>COUNTIFS($S61:$AU61,"UPL")</f>
        <v>2</v>
      </c>
      <c r="AZ61" s="37">
        <f>COUNTIFS($S61:$AU61,"LWP")</f>
        <v>1</v>
      </c>
      <c r="BA61" s="37">
        <f>SUM(COUNTIFS($S61:$AU61,{"PAT","MAT"}))</f>
        <v>0</v>
      </c>
      <c r="BB61" s="37">
        <f>COUNTIFS($S61:$AU61,"HO")</f>
        <v>0</v>
      </c>
      <c r="BC61" s="37">
        <f>COUNTIFS($S61:$AU61,"NA")</f>
        <v>0</v>
      </c>
      <c r="BD61" s="37">
        <f>COUNTIFS($S61:$AU61,"PL")</f>
        <v>2</v>
      </c>
      <c r="BE61" s="37">
        <f>COUNTIFS($S61:$AU61,"CL")</f>
        <v>1</v>
      </c>
      <c r="BF61" s="37">
        <f>COUNTIFS($S61:$AU61,"BL")</f>
        <v>0</v>
      </c>
      <c r="BG61" s="37">
        <f>COUNTIFS($S61:$AU61,"CO")</f>
        <v>0</v>
      </c>
      <c r="BH61" s="37">
        <f>SUM(BD61:BG61)</f>
        <v>3</v>
      </c>
      <c r="BI61" s="37">
        <f>IF(SUM(AV61+AW61)&gt;=17,1,0)</f>
        <v>0</v>
      </c>
      <c r="BJ61" s="37">
        <f>IF(SUM(AV61+AW61)&gt;=13,1,0)</f>
        <v>0</v>
      </c>
      <c r="BK61" s="37">
        <f>SUM(AV61:BG61)+SUM(COUNTIFS(R61:AU61,{"TERM","RESIGNED"}))</f>
        <v>19</v>
      </c>
      <c r="BL61" s="1" t="s">
        <v>41</v>
      </c>
      <c r="BM61" s="37" t="s">
        <v>931</v>
      </c>
    </row>
    <row r="62" spans="1:65" x14ac:dyDescent="0.25">
      <c r="A62" s="30">
        <f>A61+1</f>
        <v>60</v>
      </c>
      <c r="B62" s="1" t="s">
        <v>33</v>
      </c>
      <c r="C62" s="1">
        <v>17955</v>
      </c>
      <c r="D62" s="25">
        <v>17955</v>
      </c>
      <c r="E62" s="1" t="s">
        <v>863</v>
      </c>
      <c r="F62" s="32" t="s">
        <v>141</v>
      </c>
      <c r="G62" s="32" t="s">
        <v>135</v>
      </c>
      <c r="H62" s="28">
        <v>44148</v>
      </c>
      <c r="I62" s="28" t="s">
        <v>36</v>
      </c>
      <c r="J62" s="28" t="s">
        <v>36</v>
      </c>
      <c r="K62" s="37">
        <f ca="1">IF(O62="ACTIVE",(TODAY()-H62),(J62-H62))</f>
        <v>1194</v>
      </c>
      <c r="L62" s="39" t="str">
        <f>IF(OR(M62="Email Verification",M62="Operations",M62="OJT",M62="Bottom Quartile Group",M62="Training"),"Billable","Non Billable")</f>
        <v>Billable</v>
      </c>
      <c r="M62" s="32" t="s">
        <v>118</v>
      </c>
      <c r="N62" s="1" t="s">
        <v>38</v>
      </c>
      <c r="O62" s="1" t="s">
        <v>39</v>
      </c>
      <c r="P62" s="1"/>
      <c r="Q62" s="1"/>
      <c r="R62" s="31" t="s">
        <v>275</v>
      </c>
      <c r="S62" s="42" t="s">
        <v>880</v>
      </c>
      <c r="T62" s="42" t="s">
        <v>882</v>
      </c>
      <c r="U62" s="42" t="s">
        <v>17</v>
      </c>
      <c r="V62" s="42" t="s">
        <v>17</v>
      </c>
      <c r="W62" s="42" t="s">
        <v>881</v>
      </c>
      <c r="X62" s="42" t="s">
        <v>883</v>
      </c>
      <c r="Y62" s="42" t="s">
        <v>880</v>
      </c>
      <c r="Z62" s="42" t="s">
        <v>880</v>
      </c>
      <c r="AA62" s="42" t="s">
        <v>880</v>
      </c>
      <c r="AB62" s="42" t="s">
        <v>17</v>
      </c>
      <c r="AC62" s="42" t="s">
        <v>17</v>
      </c>
      <c r="AD62" s="42" t="s">
        <v>881</v>
      </c>
      <c r="AE62" s="42" t="s">
        <v>880</v>
      </c>
      <c r="AF62" s="42" t="s">
        <v>19</v>
      </c>
      <c r="AG62" s="42" t="s">
        <v>880</v>
      </c>
      <c r="AH62" s="42" t="s">
        <v>880</v>
      </c>
      <c r="AI62" s="42" t="s">
        <v>17</v>
      </c>
      <c r="AJ62" s="42" t="s">
        <v>17</v>
      </c>
      <c r="AK62" s="42" t="s">
        <v>881</v>
      </c>
      <c r="AL62" s="42"/>
      <c r="AM62" s="42"/>
      <c r="AN62" s="42"/>
      <c r="AO62" s="42"/>
      <c r="AP62" s="42"/>
      <c r="AQ62" s="42"/>
      <c r="AR62" s="42"/>
      <c r="AS62" s="42"/>
      <c r="AT62" s="42"/>
      <c r="AU62" s="42"/>
      <c r="AV62" s="37">
        <f>COUNTIFS($S62:$AU62,"P")</f>
        <v>7</v>
      </c>
      <c r="AW62" s="37">
        <f>COUNTIFS($S62:$AU62,"HD")/2</f>
        <v>1.5</v>
      </c>
      <c r="AX62" s="37">
        <f>COUNTIFS($S62:$AU62,"DO")</f>
        <v>6</v>
      </c>
      <c r="AY62" s="1">
        <f>COUNTIFS($S62:$AU62,"UPL")</f>
        <v>0</v>
      </c>
      <c r="AZ62" s="37">
        <f>COUNTIFS($S62:$AU62,"LWP")</f>
        <v>1</v>
      </c>
      <c r="BA62" s="37">
        <f>SUM(COUNTIFS($S62:$AU62,{"PAT","MAT"}))</f>
        <v>0</v>
      </c>
      <c r="BB62" s="37">
        <f>COUNTIFS($S62:$AU62,"HO")</f>
        <v>0</v>
      </c>
      <c r="BC62" s="37">
        <f>COUNTIFS($S62:$AU62,"NA")</f>
        <v>0</v>
      </c>
      <c r="BD62" s="37">
        <f>COUNTIFS($S62:$AU62,"PL")</f>
        <v>1</v>
      </c>
      <c r="BE62" s="37">
        <f>COUNTIFS($S62:$AU62,"CL")</f>
        <v>1</v>
      </c>
      <c r="BF62" s="37">
        <f>COUNTIFS($S62:$AU62,"BL")</f>
        <v>0</v>
      </c>
      <c r="BG62" s="37">
        <f>COUNTIFS($S62:$AU62,"CO")</f>
        <v>0</v>
      </c>
      <c r="BH62" s="37">
        <f>SUM(BD62:BG62)</f>
        <v>2</v>
      </c>
      <c r="BI62" s="37">
        <f>IF(SUM(AV62+AW62)&gt;=17,1,0)</f>
        <v>0</v>
      </c>
      <c r="BJ62" s="37">
        <f>IF(SUM(AV62+AW62)&gt;=13,1,0)</f>
        <v>0</v>
      </c>
      <c r="BK62" s="37">
        <f>SUM(AV62:BG62)+SUM(COUNTIFS(R62:AU62,{"TERM","RESIGNED"}))</f>
        <v>17.5</v>
      </c>
      <c r="BL62" s="1" t="s">
        <v>41</v>
      </c>
      <c r="BM62" s="37" t="s">
        <v>936</v>
      </c>
    </row>
    <row r="63" spans="1:65" x14ac:dyDescent="0.25">
      <c r="A63" s="30">
        <f>A62+1</f>
        <v>61</v>
      </c>
      <c r="B63" s="1" t="s">
        <v>33</v>
      </c>
      <c r="C63" s="1">
        <v>17980</v>
      </c>
      <c r="D63" s="25">
        <v>17980</v>
      </c>
      <c r="E63" s="1" t="s">
        <v>863</v>
      </c>
      <c r="F63" s="32" t="s">
        <v>143</v>
      </c>
      <c r="G63" s="32" t="s">
        <v>74</v>
      </c>
      <c r="H63" s="28">
        <v>44155</v>
      </c>
      <c r="I63" s="28" t="s">
        <v>36</v>
      </c>
      <c r="J63" s="28" t="s">
        <v>36</v>
      </c>
      <c r="K63" s="37">
        <f ca="1">IF(O63="ACTIVE",(TODAY()-H63),(J63-H63))</f>
        <v>1187</v>
      </c>
      <c r="L63" s="39" t="str">
        <f>IF(OR(M63="Email Verification",M63="Operations",M63="OJT",M63="Bottom Quartile Group",M63="Training"),"Billable","Non Billable")</f>
        <v>Non Billable</v>
      </c>
      <c r="M63" s="32" t="s">
        <v>51</v>
      </c>
      <c r="N63" s="1" t="s">
        <v>38</v>
      </c>
      <c r="O63" s="1" t="s">
        <v>39</v>
      </c>
      <c r="P63" s="1"/>
      <c r="Q63" s="1"/>
      <c r="R63" s="31" t="s">
        <v>97</v>
      </c>
      <c r="S63" s="42" t="s">
        <v>880</v>
      </c>
      <c r="T63" s="42" t="s">
        <v>882</v>
      </c>
      <c r="U63" s="42" t="s">
        <v>17</v>
      </c>
      <c r="V63" s="42" t="s">
        <v>17</v>
      </c>
      <c r="W63" s="42" t="s">
        <v>880</v>
      </c>
      <c r="X63" s="42" t="s">
        <v>880</v>
      </c>
      <c r="Y63" s="42" t="s">
        <v>880</v>
      </c>
      <c r="Z63" s="42" t="s">
        <v>880</v>
      </c>
      <c r="AA63" s="42" t="s">
        <v>880</v>
      </c>
      <c r="AB63" s="42" t="s">
        <v>17</v>
      </c>
      <c r="AC63" s="42" t="s">
        <v>17</v>
      </c>
      <c r="AD63" s="42" t="s">
        <v>883</v>
      </c>
      <c r="AE63" s="42" t="s">
        <v>880</v>
      </c>
      <c r="AF63" s="42" t="s">
        <v>880</v>
      </c>
      <c r="AG63" s="42" t="s">
        <v>880</v>
      </c>
      <c r="AH63" s="42" t="s">
        <v>880</v>
      </c>
      <c r="AI63" s="42" t="s">
        <v>17</v>
      </c>
      <c r="AJ63" s="42" t="s">
        <v>17</v>
      </c>
      <c r="AK63" s="42" t="s">
        <v>880</v>
      </c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37">
        <f>COUNTIFS($S63:$AU63,"P")</f>
        <v>11</v>
      </c>
      <c r="AW63" s="37">
        <f>COUNTIFS($S63:$AU63,"HD")/2</f>
        <v>0</v>
      </c>
      <c r="AX63" s="37">
        <f>COUNTIFS($S63:$AU63,"DO")</f>
        <v>6</v>
      </c>
      <c r="AY63" s="1">
        <f>COUNTIFS($S63:$AU63,"UPL")</f>
        <v>0</v>
      </c>
      <c r="AZ63" s="37">
        <f>COUNTIFS($S63:$AU63,"LWP")</f>
        <v>0</v>
      </c>
      <c r="BA63" s="37">
        <f>SUM(COUNTIFS($S63:$AU63,{"PAT","MAT"}))</f>
        <v>0</v>
      </c>
      <c r="BB63" s="37">
        <f>COUNTIFS($S63:$AU63,"HO")</f>
        <v>0</v>
      </c>
      <c r="BC63" s="37">
        <f>COUNTIFS($S63:$AU63,"NA")</f>
        <v>0</v>
      </c>
      <c r="BD63" s="37">
        <f>COUNTIFS($S63:$AU63,"PL")</f>
        <v>1</v>
      </c>
      <c r="BE63" s="37">
        <f>COUNTIFS($S63:$AU63,"CL")</f>
        <v>1</v>
      </c>
      <c r="BF63" s="37">
        <f>COUNTIFS($S63:$AU63,"BL")</f>
        <v>0</v>
      </c>
      <c r="BG63" s="37">
        <f>COUNTIFS($S63:$AU63,"CO")</f>
        <v>0</v>
      </c>
      <c r="BH63" s="37">
        <f>SUM(BD63:BG63)</f>
        <v>2</v>
      </c>
      <c r="BI63" s="37">
        <f>IF(SUM(AV63+AW63)&gt;=17,1,0)</f>
        <v>0</v>
      </c>
      <c r="BJ63" s="37">
        <f>IF(SUM(AV63+AW63)&gt;=13,1,0)</f>
        <v>0</v>
      </c>
      <c r="BK63" s="37">
        <f>SUM(AV63:BG63)+SUM(COUNTIFS(R63:AU63,{"TERM","RESIGNED"}))</f>
        <v>19</v>
      </c>
      <c r="BL63" s="1" t="s">
        <v>41</v>
      </c>
      <c r="BM63" s="37" t="s">
        <v>1573</v>
      </c>
    </row>
    <row r="64" spans="1:65" x14ac:dyDescent="0.25">
      <c r="A64" s="30">
        <f>A63+1</f>
        <v>62</v>
      </c>
      <c r="B64" s="1" t="s">
        <v>33</v>
      </c>
      <c r="C64" s="1">
        <v>17993</v>
      </c>
      <c r="D64" s="25">
        <v>17993</v>
      </c>
      <c r="E64" s="1" t="s">
        <v>863</v>
      </c>
      <c r="F64" s="32" t="s">
        <v>145</v>
      </c>
      <c r="G64" s="32" t="s">
        <v>135</v>
      </c>
      <c r="H64" s="28">
        <v>44162</v>
      </c>
      <c r="I64" s="28" t="s">
        <v>36</v>
      </c>
      <c r="J64" s="28" t="s">
        <v>36</v>
      </c>
      <c r="K64" s="37">
        <f ca="1">IF(O64="ACTIVE",(TODAY()-H64),(J64-H64))</f>
        <v>1180</v>
      </c>
      <c r="L64" s="39" t="str">
        <f>IF(OR(M64="Email Verification",M64="Operations",M64="OJT",M64="Bottom Quartile Group",M64="Training"),"Billable","Non Billable")</f>
        <v>Billable</v>
      </c>
      <c r="M64" s="32" t="s">
        <v>118</v>
      </c>
      <c r="N64" s="1" t="s">
        <v>38</v>
      </c>
      <c r="O64" s="1" t="s">
        <v>39</v>
      </c>
      <c r="P64" s="1"/>
      <c r="Q64" s="1"/>
      <c r="R64" s="31" t="s">
        <v>233</v>
      </c>
      <c r="S64" s="42" t="s">
        <v>880</v>
      </c>
      <c r="T64" s="42" t="s">
        <v>880</v>
      </c>
      <c r="U64" s="42" t="s">
        <v>17</v>
      </c>
      <c r="V64" s="42" t="s">
        <v>17</v>
      </c>
      <c r="W64" s="42" t="s">
        <v>883</v>
      </c>
      <c r="X64" s="42" t="s">
        <v>883</v>
      </c>
      <c r="Y64" s="42" t="s">
        <v>880</v>
      </c>
      <c r="Z64" s="42" t="s">
        <v>880</v>
      </c>
      <c r="AA64" s="42" t="s">
        <v>880</v>
      </c>
      <c r="AB64" s="42" t="s">
        <v>17</v>
      </c>
      <c r="AC64" s="42" t="s">
        <v>17</v>
      </c>
      <c r="AD64" s="42" t="s">
        <v>880</v>
      </c>
      <c r="AE64" s="42" t="s">
        <v>880</v>
      </c>
      <c r="AF64" s="42" t="s">
        <v>880</v>
      </c>
      <c r="AG64" s="42" t="s">
        <v>880</v>
      </c>
      <c r="AH64" s="42" t="s">
        <v>880</v>
      </c>
      <c r="AI64" s="42" t="s">
        <v>17</v>
      </c>
      <c r="AJ64" s="42" t="s">
        <v>17</v>
      </c>
      <c r="AK64" s="42" t="s">
        <v>880</v>
      </c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37">
        <f>COUNTIFS($S64:$AU64,"P")</f>
        <v>11</v>
      </c>
      <c r="AW64" s="37">
        <f>COUNTIFS($S64:$AU64,"HD")/2</f>
        <v>0</v>
      </c>
      <c r="AX64" s="37">
        <f>COUNTIFS($S64:$AU64,"DO")</f>
        <v>6</v>
      </c>
      <c r="AY64" s="1">
        <f>COUNTIFS($S64:$AU64,"UPL")</f>
        <v>0</v>
      </c>
      <c r="AZ64" s="37">
        <f>COUNTIFS($S64:$AU64,"LWP")</f>
        <v>0</v>
      </c>
      <c r="BA64" s="37">
        <f>SUM(COUNTIFS($S64:$AU64,{"PAT","MAT"}))</f>
        <v>0</v>
      </c>
      <c r="BB64" s="37">
        <f>COUNTIFS($S64:$AU64,"HO")</f>
        <v>0</v>
      </c>
      <c r="BC64" s="37">
        <f>COUNTIFS($S64:$AU64,"NA")</f>
        <v>0</v>
      </c>
      <c r="BD64" s="37">
        <f>COUNTIFS($S64:$AU64,"PL")</f>
        <v>2</v>
      </c>
      <c r="BE64" s="37">
        <f>COUNTIFS($S64:$AU64,"CL")</f>
        <v>0</v>
      </c>
      <c r="BF64" s="37">
        <f>COUNTIFS($S64:$AU64,"BL")</f>
        <v>0</v>
      </c>
      <c r="BG64" s="37">
        <f>COUNTIFS($S64:$AU64,"CO")</f>
        <v>0</v>
      </c>
      <c r="BH64" s="37">
        <f>SUM(BD64:BG64)</f>
        <v>2</v>
      </c>
      <c r="BI64" s="37">
        <f>IF(SUM(AV64+AW64)&gt;=17,1,0)</f>
        <v>0</v>
      </c>
      <c r="BJ64" s="37">
        <f>IF(SUM(AV64+AW64)&gt;=13,1,0)</f>
        <v>0</v>
      </c>
      <c r="BK64" s="37">
        <f>SUM(AV64:BG64)+SUM(COUNTIFS(R64:AU64,{"TERM","RESIGNED"}))</f>
        <v>19</v>
      </c>
      <c r="BL64" s="1" t="s">
        <v>41</v>
      </c>
      <c r="BM64" s="37" t="s">
        <v>933</v>
      </c>
    </row>
    <row r="65" spans="1:65" x14ac:dyDescent="0.25">
      <c r="A65" s="30">
        <f>A64+1</f>
        <v>63</v>
      </c>
      <c r="B65" s="1" t="s">
        <v>33</v>
      </c>
      <c r="C65" s="1">
        <v>17998</v>
      </c>
      <c r="D65" s="25">
        <v>17998</v>
      </c>
      <c r="E65" s="1" t="s">
        <v>863</v>
      </c>
      <c r="F65" s="32" t="s">
        <v>147</v>
      </c>
      <c r="G65" s="32" t="s">
        <v>135</v>
      </c>
      <c r="H65" s="28">
        <v>44162</v>
      </c>
      <c r="I65" s="28" t="s">
        <v>36</v>
      </c>
      <c r="J65" s="28" t="s">
        <v>36</v>
      </c>
      <c r="K65" s="37">
        <f ca="1">IF(O65="ACTIVE",(TODAY()-H65),(J65-H65))</f>
        <v>1180</v>
      </c>
      <c r="L65" s="39" t="str">
        <f>IF(OR(M65="Email Verification",M65="Operations",M65="OJT",M65="Bottom Quartile Group",M65="Training"),"Billable","Non Billable")</f>
        <v>Billable</v>
      </c>
      <c r="M65" s="32" t="s">
        <v>118</v>
      </c>
      <c r="N65" s="1" t="s">
        <v>38</v>
      </c>
      <c r="O65" s="1" t="s">
        <v>39</v>
      </c>
      <c r="P65" s="1"/>
      <c r="Q65" s="1"/>
      <c r="R65" s="31" t="s">
        <v>187</v>
      </c>
      <c r="S65" s="42" t="s">
        <v>881</v>
      </c>
      <c r="T65" s="42" t="s">
        <v>881</v>
      </c>
      <c r="U65" s="42" t="s">
        <v>17</v>
      </c>
      <c r="V65" s="42" t="s">
        <v>17</v>
      </c>
      <c r="W65" s="42" t="s">
        <v>880</v>
      </c>
      <c r="X65" s="42" t="s">
        <v>880</v>
      </c>
      <c r="Y65" s="42" t="s">
        <v>881</v>
      </c>
      <c r="Z65" s="42" t="s">
        <v>880</v>
      </c>
      <c r="AA65" s="42" t="s">
        <v>18</v>
      </c>
      <c r="AB65" s="42" t="s">
        <v>17</v>
      </c>
      <c r="AC65" s="42" t="s">
        <v>17</v>
      </c>
      <c r="AD65" s="42" t="s">
        <v>880</v>
      </c>
      <c r="AE65" s="42" t="s">
        <v>880</v>
      </c>
      <c r="AF65" s="42" t="s">
        <v>880</v>
      </c>
      <c r="AG65" s="42" t="s">
        <v>880</v>
      </c>
      <c r="AH65" s="42" t="s">
        <v>880</v>
      </c>
      <c r="AI65" s="42" t="s">
        <v>17</v>
      </c>
      <c r="AJ65" s="42" t="s">
        <v>17</v>
      </c>
      <c r="AK65" s="42" t="s">
        <v>19</v>
      </c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37">
        <f>COUNTIFS($S65:$AU65,"P")</f>
        <v>8</v>
      </c>
      <c r="AW65" s="37">
        <f>COUNTIFS($S65:$AU65,"HD")/2</f>
        <v>1.5</v>
      </c>
      <c r="AX65" s="37">
        <f>COUNTIFS($S65:$AU65,"DO")</f>
        <v>6</v>
      </c>
      <c r="AY65" s="1">
        <f>COUNTIFS($S65:$AU65,"UPL")</f>
        <v>1</v>
      </c>
      <c r="AZ65" s="37">
        <f>COUNTIFS($S65:$AU65,"LWP")</f>
        <v>1</v>
      </c>
      <c r="BA65" s="37">
        <f>SUM(COUNTIFS($S65:$AU65,{"PAT","MAT"}))</f>
        <v>0</v>
      </c>
      <c r="BB65" s="37">
        <f>COUNTIFS($S65:$AU65,"HO")</f>
        <v>0</v>
      </c>
      <c r="BC65" s="37">
        <f>COUNTIFS($S65:$AU65,"NA")</f>
        <v>0</v>
      </c>
      <c r="BD65" s="37">
        <f>COUNTIFS($S65:$AU65,"PL")</f>
        <v>0</v>
      </c>
      <c r="BE65" s="37">
        <f>COUNTIFS($S65:$AU65,"CL")</f>
        <v>0</v>
      </c>
      <c r="BF65" s="37">
        <f>COUNTIFS($S65:$AU65,"BL")</f>
        <v>0</v>
      </c>
      <c r="BG65" s="37">
        <f>COUNTIFS($S65:$AU65,"CO")</f>
        <v>0</v>
      </c>
      <c r="BH65" s="37">
        <f>SUM(BD65:BG65)</f>
        <v>0</v>
      </c>
      <c r="BI65" s="37">
        <f>IF(SUM(AV65+AW65)&gt;=17,1,0)</f>
        <v>0</v>
      </c>
      <c r="BJ65" s="37">
        <f>IF(SUM(AV65+AW65)&gt;=13,1,0)</f>
        <v>0</v>
      </c>
      <c r="BK65" s="37">
        <f>SUM(AV65:BG65)+SUM(COUNTIFS(R65:AU65,{"TERM","RESIGNED"}))</f>
        <v>17.5</v>
      </c>
      <c r="BL65" s="1" t="s">
        <v>41</v>
      </c>
      <c r="BM65" s="37" t="s">
        <v>933</v>
      </c>
    </row>
    <row r="66" spans="1:65" x14ac:dyDescent="0.25">
      <c r="A66" s="30">
        <f>A65+1</f>
        <v>64</v>
      </c>
      <c r="B66" s="1" t="s">
        <v>33</v>
      </c>
      <c r="C66" s="1">
        <v>18011</v>
      </c>
      <c r="D66" s="25">
        <v>18011</v>
      </c>
      <c r="E66" s="1" t="s">
        <v>863</v>
      </c>
      <c r="F66" s="32" t="s">
        <v>148</v>
      </c>
      <c r="G66" s="32" t="s">
        <v>117</v>
      </c>
      <c r="H66" s="28">
        <v>44167</v>
      </c>
      <c r="I66" s="28" t="s">
        <v>36</v>
      </c>
      <c r="J66" s="28" t="s">
        <v>36</v>
      </c>
      <c r="K66" s="37">
        <f ca="1">IF(O66="ACTIVE",(TODAY()-H66),(J66-H66))</f>
        <v>1175</v>
      </c>
      <c r="L66" s="39" t="str">
        <f>IF(OR(M66="Email Verification",M66="Operations",M66="OJT",M66="Bottom Quartile Group",M66="Training"),"Billable","Non Billable")</f>
        <v>Billable</v>
      </c>
      <c r="M66" s="32" t="s">
        <v>118</v>
      </c>
      <c r="N66" s="1" t="s">
        <v>38</v>
      </c>
      <c r="O66" s="1" t="s">
        <v>39</v>
      </c>
      <c r="P66" s="1"/>
      <c r="Q66" s="1"/>
      <c r="R66" s="31" t="s">
        <v>120</v>
      </c>
      <c r="S66" s="42" t="s">
        <v>880</v>
      </c>
      <c r="T66" s="42" t="s">
        <v>880</v>
      </c>
      <c r="U66" s="42" t="s">
        <v>17</v>
      </c>
      <c r="V66" s="42" t="s">
        <v>17</v>
      </c>
      <c r="W66" s="42" t="s">
        <v>880</v>
      </c>
      <c r="X66" s="42" t="s">
        <v>18</v>
      </c>
      <c r="Y66" s="42" t="s">
        <v>880</v>
      </c>
      <c r="Z66" s="42" t="s">
        <v>880</v>
      </c>
      <c r="AA66" s="42" t="s">
        <v>880</v>
      </c>
      <c r="AB66" s="42" t="s">
        <v>17</v>
      </c>
      <c r="AC66" s="42" t="s">
        <v>17</v>
      </c>
      <c r="AD66" s="42" t="s">
        <v>880</v>
      </c>
      <c r="AE66" s="42" t="s">
        <v>880</v>
      </c>
      <c r="AF66" s="42" t="s">
        <v>880</v>
      </c>
      <c r="AG66" s="42" t="s">
        <v>880</v>
      </c>
      <c r="AH66" s="42" t="s">
        <v>880</v>
      </c>
      <c r="AI66" s="42" t="s">
        <v>17</v>
      </c>
      <c r="AJ66" s="42" t="s">
        <v>17</v>
      </c>
      <c r="AK66" s="42" t="s">
        <v>880</v>
      </c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37">
        <f>COUNTIFS($S66:$AU66,"P")</f>
        <v>12</v>
      </c>
      <c r="AW66" s="37">
        <f>COUNTIFS($S66:$AU66,"HD")/2</f>
        <v>0</v>
      </c>
      <c r="AX66" s="37">
        <f>COUNTIFS($S66:$AU66,"DO")</f>
        <v>6</v>
      </c>
      <c r="AY66" s="1">
        <f>COUNTIFS($S66:$AU66,"UPL")</f>
        <v>1</v>
      </c>
      <c r="AZ66" s="37">
        <f>COUNTIFS($S66:$AU66,"LWP")</f>
        <v>0</v>
      </c>
      <c r="BA66" s="37">
        <f>SUM(COUNTIFS($S66:$AU66,{"PAT","MAT"}))</f>
        <v>0</v>
      </c>
      <c r="BB66" s="37">
        <f>COUNTIFS($S66:$AU66,"HO")</f>
        <v>0</v>
      </c>
      <c r="BC66" s="37">
        <f>COUNTIFS($S66:$AU66,"NA")</f>
        <v>0</v>
      </c>
      <c r="BD66" s="37">
        <f>COUNTIFS($S66:$AU66,"PL")</f>
        <v>0</v>
      </c>
      <c r="BE66" s="37">
        <f>COUNTIFS($S66:$AU66,"CL")</f>
        <v>0</v>
      </c>
      <c r="BF66" s="37">
        <f>COUNTIFS($S66:$AU66,"BL")</f>
        <v>0</v>
      </c>
      <c r="BG66" s="37">
        <f>COUNTIFS($S66:$AU66,"CO")</f>
        <v>0</v>
      </c>
      <c r="BH66" s="37">
        <f>SUM(BD66:BG66)</f>
        <v>0</v>
      </c>
      <c r="BI66" s="37">
        <f>IF(SUM(AV66+AW66)&gt;=17,1,0)</f>
        <v>0</v>
      </c>
      <c r="BJ66" s="37">
        <f>IF(SUM(AV66+AW66)&gt;=13,1,0)</f>
        <v>0</v>
      </c>
      <c r="BK66" s="37">
        <f>SUM(AV66:BG66)+SUM(COUNTIFS(R66:AU66,{"TERM","RESIGNED"}))</f>
        <v>19</v>
      </c>
      <c r="BL66" s="1" t="s">
        <v>41</v>
      </c>
      <c r="BM66" s="37" t="s">
        <v>934</v>
      </c>
    </row>
    <row r="67" spans="1:65" x14ac:dyDescent="0.25">
      <c r="A67" s="30">
        <f>A66+1</f>
        <v>65</v>
      </c>
      <c r="B67" s="1" t="s">
        <v>33</v>
      </c>
      <c r="C67" s="1">
        <v>18054</v>
      </c>
      <c r="D67" s="25">
        <v>18054</v>
      </c>
      <c r="E67" s="1" t="s">
        <v>863</v>
      </c>
      <c r="F67" s="32" t="s">
        <v>149</v>
      </c>
      <c r="G67" s="32" t="s">
        <v>88</v>
      </c>
      <c r="H67" s="28">
        <v>44169</v>
      </c>
      <c r="I67" s="28" t="s">
        <v>36</v>
      </c>
      <c r="J67" s="28" t="s">
        <v>36</v>
      </c>
      <c r="K67" s="37">
        <f ca="1">IF(O67="ACTIVE",(TODAY()-H67),(J67-H67))</f>
        <v>1173</v>
      </c>
      <c r="L67" s="39" t="str">
        <f>IF(OR(M67="Email Verification",M67="Operations",M67="OJT",M67="Bottom Quartile Group",M67="Training"),"Billable","Non Billable")</f>
        <v>Non Billable</v>
      </c>
      <c r="M67" s="32" t="s">
        <v>43</v>
      </c>
      <c r="N67" s="1" t="s">
        <v>38</v>
      </c>
      <c r="O67" s="1" t="s">
        <v>39</v>
      </c>
      <c r="P67" s="1"/>
      <c r="Q67" s="1"/>
      <c r="R67" s="31" t="s">
        <v>76</v>
      </c>
      <c r="S67" s="42" t="s">
        <v>880</v>
      </c>
      <c r="T67" s="42" t="s">
        <v>880</v>
      </c>
      <c r="U67" s="42" t="s">
        <v>17</v>
      </c>
      <c r="V67" s="42" t="s">
        <v>17</v>
      </c>
      <c r="W67" s="42" t="s">
        <v>880</v>
      </c>
      <c r="X67" s="42" t="s">
        <v>880</v>
      </c>
      <c r="Y67" s="42" t="s">
        <v>880</v>
      </c>
      <c r="Z67" s="42" t="s">
        <v>880</v>
      </c>
      <c r="AA67" s="42" t="s">
        <v>880</v>
      </c>
      <c r="AB67" s="42" t="s">
        <v>17</v>
      </c>
      <c r="AC67" s="42" t="s">
        <v>17</v>
      </c>
      <c r="AD67" s="42" t="s">
        <v>880</v>
      </c>
      <c r="AE67" s="42" t="s">
        <v>880</v>
      </c>
      <c r="AF67" s="42" t="s">
        <v>880</v>
      </c>
      <c r="AG67" s="42" t="s">
        <v>880</v>
      </c>
      <c r="AH67" s="42" t="s">
        <v>880</v>
      </c>
      <c r="AI67" s="42" t="s">
        <v>17</v>
      </c>
      <c r="AJ67" s="42" t="s">
        <v>17</v>
      </c>
      <c r="AK67" s="42" t="s">
        <v>18</v>
      </c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37">
        <f>COUNTIFS($S67:$AU67,"P")</f>
        <v>12</v>
      </c>
      <c r="AW67" s="37">
        <f>COUNTIFS($S67:$AU67,"HD")/2</f>
        <v>0</v>
      </c>
      <c r="AX67" s="37">
        <f>COUNTIFS($S67:$AU67,"DO")</f>
        <v>6</v>
      </c>
      <c r="AY67" s="1">
        <f>COUNTIFS($S67:$AU67,"UPL")</f>
        <v>1</v>
      </c>
      <c r="AZ67" s="37">
        <f>COUNTIFS($S67:$AU67,"LWP")</f>
        <v>0</v>
      </c>
      <c r="BA67" s="37">
        <f>SUM(COUNTIFS($S67:$AU67,{"PAT","MAT"}))</f>
        <v>0</v>
      </c>
      <c r="BB67" s="37">
        <f>COUNTIFS($S67:$AU67,"HO")</f>
        <v>0</v>
      </c>
      <c r="BC67" s="37">
        <f>COUNTIFS($S67:$AU67,"NA")</f>
        <v>0</v>
      </c>
      <c r="BD67" s="37">
        <f>COUNTIFS($S67:$AU67,"PL")</f>
        <v>0</v>
      </c>
      <c r="BE67" s="37">
        <f>COUNTIFS($S67:$AU67,"CL")</f>
        <v>0</v>
      </c>
      <c r="BF67" s="37">
        <f>COUNTIFS($S67:$AU67,"BL")</f>
        <v>0</v>
      </c>
      <c r="BG67" s="37">
        <f>COUNTIFS($S67:$AU67,"CO")</f>
        <v>0</v>
      </c>
      <c r="BH67" s="37">
        <f>SUM(BD67:BG67)</f>
        <v>0</v>
      </c>
      <c r="BI67" s="37">
        <f>IF(SUM(AV67+AW67)&gt;=17,1,0)</f>
        <v>0</v>
      </c>
      <c r="BJ67" s="37">
        <f>IF(SUM(AV67+AW67)&gt;=13,1,0)</f>
        <v>0</v>
      </c>
      <c r="BK67" s="37">
        <f>SUM(AV67:BG67)+SUM(COUNTIFS(R67:AU67,{"TERM","RESIGNED"}))</f>
        <v>19</v>
      </c>
      <c r="BL67" s="1" t="s">
        <v>41</v>
      </c>
      <c r="BM67" s="37" t="s">
        <v>934</v>
      </c>
    </row>
    <row r="68" spans="1:65" x14ac:dyDescent="0.25">
      <c r="A68" s="30">
        <f>A67+1</f>
        <v>66</v>
      </c>
      <c r="B68" s="1" t="s">
        <v>33</v>
      </c>
      <c r="C68" s="1">
        <v>18073</v>
      </c>
      <c r="D68" s="25">
        <v>18073</v>
      </c>
      <c r="E68" s="1" t="s">
        <v>863</v>
      </c>
      <c r="F68" s="32" t="s">
        <v>151</v>
      </c>
      <c r="G68" s="32" t="s">
        <v>135</v>
      </c>
      <c r="H68" s="28">
        <v>44174</v>
      </c>
      <c r="I68" s="28" t="s">
        <v>36</v>
      </c>
      <c r="J68" s="28" t="s">
        <v>36</v>
      </c>
      <c r="K68" s="37">
        <f ca="1">IF(O68="ACTIVE",(TODAY()-H68),(J68-H68))</f>
        <v>1168</v>
      </c>
      <c r="L68" s="39" t="str">
        <f>IF(OR(M68="Email Verification",M68="Operations",M68="OJT",M68="Bottom Quartile Group",M68="Training"),"Billable","Non Billable")</f>
        <v>Billable</v>
      </c>
      <c r="M68" s="32" t="s">
        <v>118</v>
      </c>
      <c r="N68" s="1" t="s">
        <v>38</v>
      </c>
      <c r="O68" s="1" t="s">
        <v>39</v>
      </c>
      <c r="P68" s="1"/>
      <c r="Q68" s="1"/>
      <c r="R68" s="31" t="s">
        <v>233</v>
      </c>
      <c r="S68" s="42" t="s">
        <v>880</v>
      </c>
      <c r="T68" s="42" t="s">
        <v>880</v>
      </c>
      <c r="U68" s="42" t="s">
        <v>17</v>
      </c>
      <c r="V68" s="42" t="s">
        <v>17</v>
      </c>
      <c r="W68" s="42" t="s">
        <v>880</v>
      </c>
      <c r="X68" s="42" t="s">
        <v>880</v>
      </c>
      <c r="Y68" s="42" t="s">
        <v>880</v>
      </c>
      <c r="Z68" s="42" t="s">
        <v>880</v>
      </c>
      <c r="AA68" s="42" t="s">
        <v>881</v>
      </c>
      <c r="AB68" s="42" t="s">
        <v>17</v>
      </c>
      <c r="AC68" s="42" t="s">
        <v>17</v>
      </c>
      <c r="AD68" s="42" t="s">
        <v>882</v>
      </c>
      <c r="AE68" s="42" t="s">
        <v>880</v>
      </c>
      <c r="AF68" s="42" t="s">
        <v>880</v>
      </c>
      <c r="AG68" s="42" t="s">
        <v>880</v>
      </c>
      <c r="AH68" s="42" t="s">
        <v>880</v>
      </c>
      <c r="AI68" s="42" t="s">
        <v>17</v>
      </c>
      <c r="AJ68" s="42" t="s">
        <v>17</v>
      </c>
      <c r="AK68" s="42" t="s">
        <v>880</v>
      </c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37">
        <f>COUNTIFS($S68:$AU68,"P")</f>
        <v>11</v>
      </c>
      <c r="AW68" s="37">
        <f>COUNTIFS($S68:$AU68,"HD")/2</f>
        <v>0.5</v>
      </c>
      <c r="AX68" s="37">
        <f>COUNTIFS($S68:$AU68,"DO")</f>
        <v>6</v>
      </c>
      <c r="AY68" s="1">
        <f>COUNTIFS($S68:$AU68,"UPL")</f>
        <v>0</v>
      </c>
      <c r="AZ68" s="37">
        <f>COUNTIFS($S68:$AU68,"LWP")</f>
        <v>0</v>
      </c>
      <c r="BA68" s="37">
        <f>SUM(COUNTIFS($S68:$AU68,{"PAT","MAT"}))</f>
        <v>0</v>
      </c>
      <c r="BB68" s="37">
        <f>COUNTIFS($S68:$AU68,"HO")</f>
        <v>0</v>
      </c>
      <c r="BC68" s="37">
        <f>COUNTIFS($S68:$AU68,"NA")</f>
        <v>0</v>
      </c>
      <c r="BD68" s="37">
        <f>COUNTIFS($S68:$AU68,"PL")</f>
        <v>0</v>
      </c>
      <c r="BE68" s="37">
        <f>COUNTIFS($S68:$AU68,"CL")</f>
        <v>1</v>
      </c>
      <c r="BF68" s="37">
        <f>COUNTIFS($S68:$AU68,"BL")</f>
        <v>0</v>
      </c>
      <c r="BG68" s="37">
        <f>COUNTIFS($S68:$AU68,"CO")</f>
        <v>0</v>
      </c>
      <c r="BH68" s="37">
        <f>SUM(BD68:BG68)</f>
        <v>1</v>
      </c>
      <c r="BI68" s="37">
        <f>IF(SUM(AV68+AW68)&gt;=17,1,0)</f>
        <v>0</v>
      </c>
      <c r="BJ68" s="37">
        <f>IF(SUM(AV68+AW68)&gt;=13,1,0)</f>
        <v>0</v>
      </c>
      <c r="BK68" s="37">
        <f>SUM(AV68:BG68)+SUM(COUNTIFS(R68:AU68,{"TERM","RESIGNED"}))</f>
        <v>18.5</v>
      </c>
      <c r="BL68" s="1" t="s">
        <v>41</v>
      </c>
      <c r="BM68" s="37" t="s">
        <v>933</v>
      </c>
    </row>
    <row r="69" spans="1:65" x14ac:dyDescent="0.25">
      <c r="A69" s="30">
        <f>A68+1</f>
        <v>67</v>
      </c>
      <c r="B69" s="1" t="s">
        <v>33</v>
      </c>
      <c r="C69" s="1">
        <v>18108</v>
      </c>
      <c r="D69" s="25">
        <v>18108</v>
      </c>
      <c r="E69" s="1" t="s">
        <v>863</v>
      </c>
      <c r="F69" s="32" t="s">
        <v>152</v>
      </c>
      <c r="G69" s="32" t="s">
        <v>74</v>
      </c>
      <c r="H69" s="28">
        <v>44180</v>
      </c>
      <c r="I69" s="28" t="s">
        <v>36</v>
      </c>
      <c r="J69" s="28" t="s">
        <v>36</v>
      </c>
      <c r="K69" s="37">
        <f ca="1">IF(O69="ACTIVE",(TODAY()-H69),(J69-H69))</f>
        <v>1162</v>
      </c>
      <c r="L69" s="39" t="str">
        <f>IF(OR(M69="Email Verification",M69="Operations",M69="OJT",M69="Bottom Quartile Group",M69="Training"),"Billable","Non Billable")</f>
        <v>Non Billable</v>
      </c>
      <c r="M69" s="32" t="s">
        <v>51</v>
      </c>
      <c r="N69" s="1" t="s">
        <v>38</v>
      </c>
      <c r="O69" s="1" t="s">
        <v>39</v>
      </c>
      <c r="P69" s="1"/>
      <c r="Q69" s="1"/>
      <c r="R69" s="31" t="s">
        <v>75</v>
      </c>
      <c r="S69" s="42" t="s">
        <v>880</v>
      </c>
      <c r="T69" s="42" t="s">
        <v>882</v>
      </c>
      <c r="U69" s="42" t="s">
        <v>17</v>
      </c>
      <c r="V69" s="42" t="s">
        <v>17</v>
      </c>
      <c r="W69" s="42" t="s">
        <v>883</v>
      </c>
      <c r="X69" s="42" t="s">
        <v>880</v>
      </c>
      <c r="Y69" s="42" t="s">
        <v>880</v>
      </c>
      <c r="Z69" s="42" t="s">
        <v>880</v>
      </c>
      <c r="AA69" s="42" t="s">
        <v>880</v>
      </c>
      <c r="AB69" s="42" t="s">
        <v>17</v>
      </c>
      <c r="AC69" s="42" t="s">
        <v>17</v>
      </c>
      <c r="AD69" s="42" t="s">
        <v>880</v>
      </c>
      <c r="AE69" s="42" t="s">
        <v>880</v>
      </c>
      <c r="AF69" s="42" t="s">
        <v>880</v>
      </c>
      <c r="AG69" s="42" t="s">
        <v>19</v>
      </c>
      <c r="AH69" s="42" t="s">
        <v>18</v>
      </c>
      <c r="AI69" s="42" t="s">
        <v>17</v>
      </c>
      <c r="AJ69" s="42" t="s">
        <v>17</v>
      </c>
      <c r="AK69" s="42" t="s">
        <v>19</v>
      </c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37">
        <f>COUNTIFS($S69:$AU69,"P")</f>
        <v>8</v>
      </c>
      <c r="AW69" s="37">
        <f>COUNTIFS($S69:$AU69,"HD")/2</f>
        <v>0</v>
      </c>
      <c r="AX69" s="37">
        <f>COUNTIFS($S69:$AU69,"DO")</f>
        <v>6</v>
      </c>
      <c r="AY69" s="1">
        <f>COUNTIFS($S69:$AU69,"UPL")</f>
        <v>1</v>
      </c>
      <c r="AZ69" s="37">
        <f>COUNTIFS($S69:$AU69,"LWP")</f>
        <v>2</v>
      </c>
      <c r="BA69" s="37">
        <f>SUM(COUNTIFS($S69:$AU69,{"PAT","MAT"}))</f>
        <v>0</v>
      </c>
      <c r="BB69" s="37">
        <f>COUNTIFS($S69:$AU69,"HO")</f>
        <v>0</v>
      </c>
      <c r="BC69" s="37">
        <f>COUNTIFS($S69:$AU69,"NA")</f>
        <v>0</v>
      </c>
      <c r="BD69" s="37">
        <f>COUNTIFS($S69:$AU69,"PL")</f>
        <v>1</v>
      </c>
      <c r="BE69" s="37">
        <f>COUNTIFS($S69:$AU69,"CL")</f>
        <v>1</v>
      </c>
      <c r="BF69" s="37">
        <f>COUNTIFS($S69:$AU69,"BL")</f>
        <v>0</v>
      </c>
      <c r="BG69" s="37">
        <f>COUNTIFS($S69:$AU69,"CO")</f>
        <v>0</v>
      </c>
      <c r="BH69" s="37">
        <f>SUM(BD69:BG69)</f>
        <v>2</v>
      </c>
      <c r="BI69" s="37">
        <f>IF(SUM(AV69+AW69)&gt;=17,1,0)</f>
        <v>0</v>
      </c>
      <c r="BJ69" s="37">
        <f>IF(SUM(AV69+AW69)&gt;=13,1,0)</f>
        <v>0</v>
      </c>
      <c r="BK69" s="37">
        <f>SUM(AV69:BG69)+SUM(COUNTIFS(R69:AU69,{"TERM","RESIGNED"}))</f>
        <v>19</v>
      </c>
      <c r="BL69" s="1" t="s">
        <v>41</v>
      </c>
      <c r="BM69" s="37" t="s">
        <v>934</v>
      </c>
    </row>
    <row r="70" spans="1:65" x14ac:dyDescent="0.25">
      <c r="A70" s="30">
        <f>A69+1</f>
        <v>68</v>
      </c>
      <c r="B70" s="1" t="s">
        <v>33</v>
      </c>
      <c r="C70" s="1">
        <v>18131</v>
      </c>
      <c r="D70" s="25">
        <v>18131</v>
      </c>
      <c r="E70" s="1" t="s">
        <v>862</v>
      </c>
      <c r="F70" s="32" t="s">
        <v>153</v>
      </c>
      <c r="G70" s="32" t="s">
        <v>154</v>
      </c>
      <c r="H70" s="28">
        <v>44181</v>
      </c>
      <c r="I70" s="28" t="s">
        <v>36</v>
      </c>
      <c r="J70" s="28" t="s">
        <v>36</v>
      </c>
      <c r="K70" s="37">
        <f ca="1">IF(O70="ACTIVE",(TODAY()-H70),(J70-H70))</f>
        <v>1161</v>
      </c>
      <c r="L70" s="39" t="str">
        <f>IF(OR(M70="Email Verification",M70="Operations",M70="OJT",M70="Bottom Quartile Group",M70="Training"),"Billable","Non Billable")</f>
        <v>Billable</v>
      </c>
      <c r="M70" s="32" t="s">
        <v>118</v>
      </c>
      <c r="N70" s="1" t="s">
        <v>38</v>
      </c>
      <c r="O70" s="1" t="s">
        <v>39</v>
      </c>
      <c r="P70" s="1"/>
      <c r="Q70" s="1"/>
      <c r="R70" s="31" t="s">
        <v>157</v>
      </c>
      <c r="S70" s="42" t="s">
        <v>880</v>
      </c>
      <c r="T70" s="42" t="s">
        <v>880</v>
      </c>
      <c r="U70" s="42" t="s">
        <v>17</v>
      </c>
      <c r="V70" s="42" t="s">
        <v>17</v>
      </c>
      <c r="W70" s="42" t="s">
        <v>880</v>
      </c>
      <c r="X70" s="42" t="s">
        <v>880</v>
      </c>
      <c r="Y70" s="42" t="s">
        <v>880</v>
      </c>
      <c r="Z70" s="42" t="s">
        <v>880</v>
      </c>
      <c r="AA70" s="42" t="s">
        <v>880</v>
      </c>
      <c r="AB70" s="42" t="s">
        <v>17</v>
      </c>
      <c r="AC70" s="42" t="s">
        <v>17</v>
      </c>
      <c r="AD70" s="42" t="s">
        <v>880</v>
      </c>
      <c r="AE70" s="42" t="s">
        <v>880</v>
      </c>
      <c r="AF70" s="42" t="s">
        <v>880</v>
      </c>
      <c r="AG70" s="42" t="s">
        <v>880</v>
      </c>
      <c r="AH70" s="42" t="s">
        <v>880</v>
      </c>
      <c r="AI70" s="42" t="s">
        <v>17</v>
      </c>
      <c r="AJ70" s="42" t="s">
        <v>17</v>
      </c>
      <c r="AK70" s="42" t="s">
        <v>880</v>
      </c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37">
        <f>COUNTIFS($S70:$AU70,"P")</f>
        <v>13</v>
      </c>
      <c r="AW70" s="37">
        <f>COUNTIFS($S70:$AU70,"HD")/2</f>
        <v>0</v>
      </c>
      <c r="AX70" s="37">
        <f>COUNTIFS($S70:$AU70,"DO")</f>
        <v>6</v>
      </c>
      <c r="AY70" s="1">
        <f>COUNTIFS($S70:$AU70,"UPL")</f>
        <v>0</v>
      </c>
      <c r="AZ70" s="37">
        <f>COUNTIFS($S70:$AU70,"LWP")</f>
        <v>0</v>
      </c>
      <c r="BA70" s="37">
        <f>SUM(COUNTIFS($S70:$AU70,{"PAT","MAT"}))</f>
        <v>0</v>
      </c>
      <c r="BB70" s="37">
        <f>COUNTIFS($S70:$AU70,"HO")</f>
        <v>0</v>
      </c>
      <c r="BC70" s="37">
        <f>COUNTIFS($S70:$AU70,"NA")</f>
        <v>0</v>
      </c>
      <c r="BD70" s="37">
        <f>COUNTIFS($S70:$AU70,"PL")</f>
        <v>0</v>
      </c>
      <c r="BE70" s="37">
        <f>COUNTIFS($S70:$AU70,"CL")</f>
        <v>0</v>
      </c>
      <c r="BF70" s="37">
        <f>COUNTIFS($S70:$AU70,"BL")</f>
        <v>0</v>
      </c>
      <c r="BG70" s="37">
        <f>COUNTIFS($S70:$AU70,"CO")</f>
        <v>0</v>
      </c>
      <c r="BH70" s="37">
        <f>SUM(BD70:BG70)</f>
        <v>0</v>
      </c>
      <c r="BI70" s="37">
        <f>IF(SUM(AV70+AW70)&gt;=17,1,0)</f>
        <v>0</v>
      </c>
      <c r="BJ70" s="37">
        <f>IF(SUM(AV70+AW70)&gt;=13,1,0)</f>
        <v>1</v>
      </c>
      <c r="BK70" s="37">
        <f>SUM(AV70:BG70)+SUM(COUNTIFS(R70:AU70,{"TERM","RESIGNED"}))</f>
        <v>19</v>
      </c>
      <c r="BL70" s="1" t="s">
        <v>41</v>
      </c>
      <c r="BM70" s="37" t="s">
        <v>937</v>
      </c>
    </row>
    <row r="71" spans="1:65" x14ac:dyDescent="0.25">
      <c r="A71" s="30">
        <f>A70+1</f>
        <v>69</v>
      </c>
      <c r="B71" s="1" t="s">
        <v>33</v>
      </c>
      <c r="C71" s="1">
        <v>18139</v>
      </c>
      <c r="D71" s="25">
        <v>18139</v>
      </c>
      <c r="E71" s="1" t="s">
        <v>863</v>
      </c>
      <c r="F71" s="32" t="s">
        <v>156</v>
      </c>
      <c r="G71" s="32" t="s">
        <v>874</v>
      </c>
      <c r="H71" s="28">
        <v>44181</v>
      </c>
      <c r="I71" s="28" t="s">
        <v>36</v>
      </c>
      <c r="J71" s="28" t="s">
        <v>36</v>
      </c>
      <c r="K71" s="37">
        <f ca="1">IF(O71="ACTIVE",(TODAY()-H71),(J71-H71))</f>
        <v>1161</v>
      </c>
      <c r="L71" s="39" t="str">
        <f>IF(OR(M71="Email Verification",M71="Operations",M71="OJT",M71="Bottom Quartile Group",M71="Training"),"Billable","Non Billable")</f>
        <v>Billable</v>
      </c>
      <c r="M71" s="32" t="s">
        <v>118</v>
      </c>
      <c r="N71" s="1" t="s">
        <v>38</v>
      </c>
      <c r="O71" s="1" t="s">
        <v>39</v>
      </c>
      <c r="P71" s="1"/>
      <c r="Q71" s="1"/>
      <c r="R71" s="31" t="s">
        <v>155</v>
      </c>
      <c r="S71" s="42" t="s">
        <v>881</v>
      </c>
      <c r="T71" s="42" t="s">
        <v>880</v>
      </c>
      <c r="U71" s="42" t="s">
        <v>17</v>
      </c>
      <c r="V71" s="42" t="s">
        <v>17</v>
      </c>
      <c r="W71" s="42" t="s">
        <v>880</v>
      </c>
      <c r="X71" s="42" t="s">
        <v>880</v>
      </c>
      <c r="Y71" s="42" t="s">
        <v>880</v>
      </c>
      <c r="Z71" s="42" t="s">
        <v>880</v>
      </c>
      <c r="AA71" s="42" t="s">
        <v>880</v>
      </c>
      <c r="AB71" s="42" t="s">
        <v>17</v>
      </c>
      <c r="AC71" s="42" t="s">
        <v>17</v>
      </c>
      <c r="AD71" s="42" t="s">
        <v>880</v>
      </c>
      <c r="AE71" s="42" t="s">
        <v>880</v>
      </c>
      <c r="AF71" s="42" t="s">
        <v>880</v>
      </c>
      <c r="AG71" s="42" t="s">
        <v>880</v>
      </c>
      <c r="AH71" s="42" t="s">
        <v>880</v>
      </c>
      <c r="AI71" s="42" t="s">
        <v>17</v>
      </c>
      <c r="AJ71" s="42" t="s">
        <v>17</v>
      </c>
      <c r="AK71" s="42" t="s">
        <v>881</v>
      </c>
      <c r="AL71" s="42"/>
      <c r="AM71" s="42"/>
      <c r="AN71" s="42"/>
      <c r="AO71" s="42"/>
      <c r="AP71" s="42"/>
      <c r="AQ71" s="42"/>
      <c r="AR71" s="42"/>
      <c r="AS71" s="42"/>
      <c r="AT71" s="42"/>
      <c r="AU71" s="42"/>
      <c r="AV71" s="37">
        <f>COUNTIFS($S71:$AU71,"P")</f>
        <v>11</v>
      </c>
      <c r="AW71" s="37">
        <f>COUNTIFS($S71:$AU71,"HD")/2</f>
        <v>1</v>
      </c>
      <c r="AX71" s="37">
        <f>COUNTIFS($S71:$AU71,"DO")</f>
        <v>6</v>
      </c>
      <c r="AY71" s="1">
        <f>COUNTIFS($S71:$AU71,"UPL")</f>
        <v>0</v>
      </c>
      <c r="AZ71" s="37">
        <f>COUNTIFS($S71:$AU71,"LWP")</f>
        <v>0</v>
      </c>
      <c r="BA71" s="37">
        <f>SUM(COUNTIFS($S71:$AU71,{"PAT","MAT"}))</f>
        <v>0</v>
      </c>
      <c r="BB71" s="37">
        <f>COUNTIFS($S71:$AU71,"HO")</f>
        <v>0</v>
      </c>
      <c r="BC71" s="37">
        <f>COUNTIFS($S71:$AU71,"NA")</f>
        <v>0</v>
      </c>
      <c r="BD71" s="37">
        <f>COUNTIFS($S71:$AU71,"PL")</f>
        <v>0</v>
      </c>
      <c r="BE71" s="37">
        <f>COUNTIFS($S71:$AU71,"CL")</f>
        <v>0</v>
      </c>
      <c r="BF71" s="37">
        <f>COUNTIFS($S71:$AU71,"BL")</f>
        <v>0</v>
      </c>
      <c r="BG71" s="37">
        <f>COUNTIFS($S71:$AU71,"CO")</f>
        <v>0</v>
      </c>
      <c r="BH71" s="37">
        <f>SUM(BD71:BG71)</f>
        <v>0</v>
      </c>
      <c r="BI71" s="37">
        <f>IF(SUM(AV71+AW71)&gt;=17,1,0)</f>
        <v>0</v>
      </c>
      <c r="BJ71" s="37">
        <f>IF(SUM(AV71+AW71)&gt;=13,1,0)</f>
        <v>0</v>
      </c>
      <c r="BK71" s="37">
        <f>SUM(AV71:BG71)+SUM(COUNTIFS(R71:AU71,{"TERM","RESIGNED"}))</f>
        <v>18</v>
      </c>
      <c r="BL71" s="1" t="s">
        <v>41</v>
      </c>
      <c r="BM71" s="37" t="s">
        <v>933</v>
      </c>
    </row>
    <row r="72" spans="1:65" x14ac:dyDescent="0.25">
      <c r="A72" s="30">
        <f>A71+1</f>
        <v>70</v>
      </c>
      <c r="B72" s="1" t="s">
        <v>33</v>
      </c>
      <c r="C72" s="1">
        <v>18148</v>
      </c>
      <c r="D72" s="25">
        <v>18148</v>
      </c>
      <c r="E72" s="1" t="s">
        <v>863</v>
      </c>
      <c r="F72" s="32" t="s">
        <v>158</v>
      </c>
      <c r="G72" s="32" t="s">
        <v>74</v>
      </c>
      <c r="H72" s="28">
        <v>44184</v>
      </c>
      <c r="I72" s="28" t="s">
        <v>36</v>
      </c>
      <c r="J72" s="28" t="s">
        <v>36</v>
      </c>
      <c r="K72" s="37">
        <f ca="1">IF(O72="ACTIVE",(TODAY()-H72),(J72-H72))</f>
        <v>1158</v>
      </c>
      <c r="L72" s="39" t="str">
        <f>IF(OR(M72="Email Verification",M72="Operations",M72="OJT",M72="Bottom Quartile Group",M72="Training"),"Billable","Non Billable")</f>
        <v>Non Billable</v>
      </c>
      <c r="M72" s="32" t="s">
        <v>51</v>
      </c>
      <c r="N72" s="1" t="s">
        <v>38</v>
      </c>
      <c r="O72" s="1" t="s">
        <v>39</v>
      </c>
      <c r="P72" s="1"/>
      <c r="Q72" s="1"/>
      <c r="R72" s="31" t="s">
        <v>185</v>
      </c>
      <c r="S72" s="42" t="s">
        <v>882</v>
      </c>
      <c r="T72" s="42" t="s">
        <v>880</v>
      </c>
      <c r="U72" s="42" t="s">
        <v>17</v>
      </c>
      <c r="V72" s="42" t="s">
        <v>17</v>
      </c>
      <c r="W72" s="42" t="s">
        <v>880</v>
      </c>
      <c r="X72" s="42" t="s">
        <v>880</v>
      </c>
      <c r="Y72" s="42" t="s">
        <v>880</v>
      </c>
      <c r="Z72" s="42" t="s">
        <v>880</v>
      </c>
      <c r="AA72" s="42" t="s">
        <v>880</v>
      </c>
      <c r="AB72" s="42" t="s">
        <v>17</v>
      </c>
      <c r="AC72" s="42" t="s">
        <v>17</v>
      </c>
      <c r="AD72" s="42" t="s">
        <v>880</v>
      </c>
      <c r="AE72" s="42" t="s">
        <v>880</v>
      </c>
      <c r="AF72" s="42" t="s">
        <v>880</v>
      </c>
      <c r="AG72" s="42" t="s">
        <v>19</v>
      </c>
      <c r="AH72" s="42" t="s">
        <v>880</v>
      </c>
      <c r="AI72" s="42" t="s">
        <v>17</v>
      </c>
      <c r="AJ72" s="42" t="s">
        <v>17</v>
      </c>
      <c r="AK72" s="42" t="s">
        <v>880</v>
      </c>
      <c r="AL72" s="42"/>
      <c r="AM72" s="42"/>
      <c r="AN72" s="42"/>
      <c r="AO72" s="42"/>
      <c r="AP72" s="42"/>
      <c r="AQ72" s="42"/>
      <c r="AR72" s="42"/>
      <c r="AS72" s="42"/>
      <c r="AT72" s="42"/>
      <c r="AU72" s="42"/>
      <c r="AV72" s="37">
        <f>COUNTIFS($S72:$AU72,"P")</f>
        <v>11</v>
      </c>
      <c r="AW72" s="37">
        <f>COUNTIFS($S72:$AU72,"HD")/2</f>
        <v>0</v>
      </c>
      <c r="AX72" s="37">
        <f>COUNTIFS($S72:$AU72,"DO")</f>
        <v>6</v>
      </c>
      <c r="AY72" s="1">
        <f>COUNTIFS($S72:$AU72,"UPL")</f>
        <v>0</v>
      </c>
      <c r="AZ72" s="37">
        <f>COUNTIFS($S72:$AU72,"LWP")</f>
        <v>1</v>
      </c>
      <c r="BA72" s="37">
        <f>SUM(COUNTIFS($S72:$AU72,{"PAT","MAT"}))</f>
        <v>0</v>
      </c>
      <c r="BB72" s="37">
        <f>COUNTIFS($S72:$AU72,"HO")</f>
        <v>0</v>
      </c>
      <c r="BC72" s="37">
        <f>COUNTIFS($S72:$AU72,"NA")</f>
        <v>0</v>
      </c>
      <c r="BD72" s="37">
        <f>COUNTIFS($S72:$AU72,"PL")</f>
        <v>0</v>
      </c>
      <c r="BE72" s="37">
        <f>COUNTIFS($S72:$AU72,"CL")</f>
        <v>1</v>
      </c>
      <c r="BF72" s="37">
        <f>COUNTIFS($S72:$AU72,"BL")</f>
        <v>0</v>
      </c>
      <c r="BG72" s="37">
        <f>COUNTIFS($S72:$AU72,"CO")</f>
        <v>0</v>
      </c>
      <c r="BH72" s="37">
        <f>SUM(BD72:BG72)</f>
        <v>1</v>
      </c>
      <c r="BI72" s="37">
        <f>IF(SUM(AV72+AW72)&gt;=17,1,0)</f>
        <v>0</v>
      </c>
      <c r="BJ72" s="37">
        <f>IF(SUM(AV72+AW72)&gt;=13,1,0)</f>
        <v>0</v>
      </c>
      <c r="BK72" s="37">
        <f>SUM(AV72:BG72)+SUM(COUNTIFS(R72:AU72,{"TERM","RESIGNED"}))</f>
        <v>19</v>
      </c>
      <c r="BL72" s="1" t="s">
        <v>41</v>
      </c>
      <c r="BM72" s="37" t="s">
        <v>1565</v>
      </c>
    </row>
    <row r="73" spans="1:65" x14ac:dyDescent="0.25">
      <c r="A73" s="30">
        <f>A72+1</f>
        <v>71</v>
      </c>
      <c r="B73" s="1" t="s">
        <v>33</v>
      </c>
      <c r="C73" s="1">
        <v>18181</v>
      </c>
      <c r="D73" s="25">
        <v>18181</v>
      </c>
      <c r="E73" s="1" t="s">
        <v>862</v>
      </c>
      <c r="F73" s="32" t="s">
        <v>160</v>
      </c>
      <c r="G73" s="32" t="s">
        <v>154</v>
      </c>
      <c r="H73" s="28">
        <v>44187</v>
      </c>
      <c r="I73" s="28" t="s">
        <v>36</v>
      </c>
      <c r="J73" s="28" t="s">
        <v>36</v>
      </c>
      <c r="K73" s="37">
        <f ca="1">IF(O73="ACTIVE",(TODAY()-H73),(J73-H73))</f>
        <v>1155</v>
      </c>
      <c r="L73" s="39" t="str">
        <f>IF(OR(M73="Email Verification",M73="Operations",M73="OJT",M73="Bottom Quartile Group",M73="Training"),"Billable","Non Billable")</f>
        <v>Billable</v>
      </c>
      <c r="M73" s="32" t="s">
        <v>118</v>
      </c>
      <c r="N73" s="1" t="s">
        <v>38</v>
      </c>
      <c r="O73" s="1" t="s">
        <v>39</v>
      </c>
      <c r="P73" s="1"/>
      <c r="Q73" s="1"/>
      <c r="R73" s="31" t="s">
        <v>157</v>
      </c>
      <c r="S73" s="42" t="s">
        <v>880</v>
      </c>
      <c r="T73" s="42" t="s">
        <v>880</v>
      </c>
      <c r="U73" s="42" t="s">
        <v>17</v>
      </c>
      <c r="V73" s="42" t="s">
        <v>17</v>
      </c>
      <c r="W73" s="42" t="s">
        <v>880</v>
      </c>
      <c r="X73" s="42" t="s">
        <v>880</v>
      </c>
      <c r="Y73" s="42" t="s">
        <v>880</v>
      </c>
      <c r="Z73" s="42" t="s">
        <v>880</v>
      </c>
      <c r="AA73" s="42" t="s">
        <v>880</v>
      </c>
      <c r="AB73" s="42" t="s">
        <v>17</v>
      </c>
      <c r="AC73" s="42" t="s">
        <v>17</v>
      </c>
      <c r="AD73" s="42" t="s">
        <v>880</v>
      </c>
      <c r="AE73" s="42" t="s">
        <v>880</v>
      </c>
      <c r="AF73" s="42" t="s">
        <v>880</v>
      </c>
      <c r="AG73" s="42" t="s">
        <v>880</v>
      </c>
      <c r="AH73" s="42" t="s">
        <v>880</v>
      </c>
      <c r="AI73" s="42" t="s">
        <v>17</v>
      </c>
      <c r="AJ73" s="42" t="s">
        <v>17</v>
      </c>
      <c r="AK73" s="42" t="s">
        <v>880</v>
      </c>
      <c r="AL73" s="42"/>
      <c r="AM73" s="42"/>
      <c r="AN73" s="42"/>
      <c r="AO73" s="42"/>
      <c r="AP73" s="42"/>
      <c r="AQ73" s="42"/>
      <c r="AR73" s="42"/>
      <c r="AS73" s="42"/>
      <c r="AT73" s="42"/>
      <c r="AU73" s="42"/>
      <c r="AV73" s="37">
        <f>COUNTIFS($S73:$AU73,"P")</f>
        <v>13</v>
      </c>
      <c r="AW73" s="37">
        <f>COUNTIFS($S73:$AU73,"HD")/2</f>
        <v>0</v>
      </c>
      <c r="AX73" s="37">
        <f>COUNTIFS($S73:$AU73,"DO")</f>
        <v>6</v>
      </c>
      <c r="AY73" s="1">
        <f>COUNTIFS($S73:$AU73,"UPL")</f>
        <v>0</v>
      </c>
      <c r="AZ73" s="37">
        <f>COUNTIFS($S73:$AU73,"LWP")</f>
        <v>0</v>
      </c>
      <c r="BA73" s="37">
        <f>SUM(COUNTIFS($S73:$AU73,{"PAT","MAT"}))</f>
        <v>0</v>
      </c>
      <c r="BB73" s="37">
        <f>COUNTIFS($S73:$AU73,"HO")</f>
        <v>0</v>
      </c>
      <c r="BC73" s="37">
        <f>COUNTIFS($S73:$AU73,"NA")</f>
        <v>0</v>
      </c>
      <c r="BD73" s="37">
        <f>COUNTIFS($S73:$AU73,"PL")</f>
        <v>0</v>
      </c>
      <c r="BE73" s="37">
        <f>COUNTIFS($S73:$AU73,"CL")</f>
        <v>0</v>
      </c>
      <c r="BF73" s="37">
        <f>COUNTIFS($S73:$AU73,"BL")</f>
        <v>0</v>
      </c>
      <c r="BG73" s="37">
        <f>COUNTIFS($S73:$AU73,"CO")</f>
        <v>0</v>
      </c>
      <c r="BH73" s="37">
        <f>SUM(BD73:BG73)</f>
        <v>0</v>
      </c>
      <c r="BI73" s="37">
        <f>IF(SUM(AV73+AW73)&gt;=17,1,0)</f>
        <v>0</v>
      </c>
      <c r="BJ73" s="37">
        <f>IF(SUM(AV73+AW73)&gt;=13,1,0)</f>
        <v>1</v>
      </c>
      <c r="BK73" s="37">
        <f>SUM(AV73:BG73)+SUM(COUNTIFS(R73:AU73,{"TERM","RESIGNED"}))</f>
        <v>19</v>
      </c>
      <c r="BL73" s="1" t="s">
        <v>41</v>
      </c>
      <c r="BM73" s="37" t="s">
        <v>937</v>
      </c>
    </row>
    <row r="74" spans="1:65" x14ac:dyDescent="0.25">
      <c r="A74" s="30">
        <f>A73+1</f>
        <v>72</v>
      </c>
      <c r="B74" s="1" t="s">
        <v>33</v>
      </c>
      <c r="C74" s="1">
        <v>18191</v>
      </c>
      <c r="D74" s="25">
        <v>18191</v>
      </c>
      <c r="E74" s="1" t="s">
        <v>863</v>
      </c>
      <c r="F74" s="32" t="s">
        <v>161</v>
      </c>
      <c r="G74" s="32" t="s">
        <v>891</v>
      </c>
      <c r="H74" s="28">
        <v>44187</v>
      </c>
      <c r="I74" s="28" t="s">
        <v>36</v>
      </c>
      <c r="J74" s="28" t="s">
        <v>36</v>
      </c>
      <c r="K74" s="37">
        <f ca="1">IF(O74="ACTIVE",(TODAY()-H74),(J74-H74))</f>
        <v>1155</v>
      </c>
      <c r="L74" s="39" t="str">
        <f>IF(OR(M74="Email Verification",M74="Operations",M74="OJT",M74="Bottom Quartile Group",M74="Training"),"Billable","Non Billable")</f>
        <v>Non Billable</v>
      </c>
      <c r="M74" s="32" t="s">
        <v>47</v>
      </c>
      <c r="N74" s="1" t="s">
        <v>38</v>
      </c>
      <c r="O74" s="1" t="s">
        <v>39</v>
      </c>
      <c r="P74" s="1"/>
      <c r="Q74" s="1"/>
      <c r="R74" s="31" t="s">
        <v>202</v>
      </c>
      <c r="S74" s="42" t="s">
        <v>883</v>
      </c>
      <c r="T74" s="42" t="s">
        <v>883</v>
      </c>
      <c r="U74" s="42" t="s">
        <v>17</v>
      </c>
      <c r="V74" s="42" t="s">
        <v>17</v>
      </c>
      <c r="W74" s="42" t="s">
        <v>882</v>
      </c>
      <c r="X74" s="42" t="s">
        <v>880</v>
      </c>
      <c r="Y74" s="42" t="s">
        <v>880</v>
      </c>
      <c r="Z74" s="42" t="s">
        <v>880</v>
      </c>
      <c r="AA74" s="42" t="s">
        <v>880</v>
      </c>
      <c r="AB74" s="42" t="s">
        <v>17</v>
      </c>
      <c r="AC74" s="42" t="s">
        <v>17</v>
      </c>
      <c r="AD74" s="42" t="s">
        <v>880</v>
      </c>
      <c r="AE74" s="42" t="s">
        <v>880</v>
      </c>
      <c r="AF74" s="42" t="s">
        <v>880</v>
      </c>
      <c r="AG74" s="42" t="s">
        <v>880</v>
      </c>
      <c r="AH74" s="42" t="s">
        <v>880</v>
      </c>
      <c r="AI74" s="42" t="s">
        <v>17</v>
      </c>
      <c r="AJ74" s="42" t="s">
        <v>17</v>
      </c>
      <c r="AK74" s="42" t="s">
        <v>880</v>
      </c>
      <c r="AL74" s="42"/>
      <c r="AM74" s="42"/>
      <c r="AN74" s="42"/>
      <c r="AO74" s="42"/>
      <c r="AP74" s="42"/>
      <c r="AQ74" s="42"/>
      <c r="AR74" s="42"/>
      <c r="AS74" s="42"/>
      <c r="AT74" s="42"/>
      <c r="AU74" s="42"/>
      <c r="AV74" s="37">
        <f>COUNTIFS($S74:$AU74,"P")</f>
        <v>10</v>
      </c>
      <c r="AW74" s="37">
        <f>COUNTIFS($S74:$AU74,"HD")/2</f>
        <v>0</v>
      </c>
      <c r="AX74" s="37">
        <f>COUNTIFS($S74:$AU74,"DO")</f>
        <v>6</v>
      </c>
      <c r="AY74" s="1">
        <f>COUNTIFS($S74:$AU74,"UPL")</f>
        <v>0</v>
      </c>
      <c r="AZ74" s="37">
        <f>COUNTIFS($S74:$AU74,"LWP")</f>
        <v>0</v>
      </c>
      <c r="BA74" s="37">
        <f>SUM(COUNTIFS($S74:$AU74,{"PAT","MAT"}))</f>
        <v>0</v>
      </c>
      <c r="BB74" s="37">
        <f>COUNTIFS($S74:$AU74,"HO")</f>
        <v>0</v>
      </c>
      <c r="BC74" s="37">
        <f>COUNTIFS($S74:$AU74,"NA")</f>
        <v>0</v>
      </c>
      <c r="BD74" s="37">
        <f>COUNTIFS($S74:$AU74,"PL")</f>
        <v>2</v>
      </c>
      <c r="BE74" s="37">
        <f>COUNTIFS($S74:$AU74,"CL")</f>
        <v>1</v>
      </c>
      <c r="BF74" s="37">
        <f>COUNTIFS($S74:$AU74,"BL")</f>
        <v>0</v>
      </c>
      <c r="BG74" s="37">
        <f>COUNTIFS($S74:$AU74,"CO")</f>
        <v>0</v>
      </c>
      <c r="BH74" s="37">
        <f>SUM(BD74:BG74)</f>
        <v>3</v>
      </c>
      <c r="BI74" s="37">
        <f>IF(SUM(AV74+AW74)&gt;=17,1,0)</f>
        <v>0</v>
      </c>
      <c r="BJ74" s="37">
        <f>IF(SUM(AV74+AW74)&gt;=13,1,0)</f>
        <v>0</v>
      </c>
      <c r="BK74" s="37">
        <f>SUM(AV74:BG74)+SUM(COUNTIFS(R74:AU74,{"TERM","RESIGNED"}))</f>
        <v>19</v>
      </c>
      <c r="BL74" s="1" t="s">
        <v>41</v>
      </c>
      <c r="BM74" s="37" t="s">
        <v>931</v>
      </c>
    </row>
    <row r="75" spans="1:65" x14ac:dyDescent="0.25">
      <c r="A75" s="30">
        <f>A74+1</f>
        <v>73</v>
      </c>
      <c r="B75" s="1" t="s">
        <v>163</v>
      </c>
      <c r="C75" s="1">
        <v>12781</v>
      </c>
      <c r="D75" s="25">
        <v>100006</v>
      </c>
      <c r="E75" s="1" t="s">
        <v>863</v>
      </c>
      <c r="F75" s="32" t="s">
        <v>164</v>
      </c>
      <c r="G75" s="32" t="s">
        <v>165</v>
      </c>
      <c r="H75" s="28">
        <v>44228</v>
      </c>
      <c r="I75" s="28">
        <v>42921</v>
      </c>
      <c r="J75" s="28" t="s">
        <v>36</v>
      </c>
      <c r="K75" s="37">
        <f ca="1">IF(O75="ACTIVE",(TODAY()-H75),(J75-H75))</f>
        <v>1114</v>
      </c>
      <c r="L75" s="39" t="str">
        <f>IF(OR(M75="Email Verification",M75="Operations",M75="OJT",M75="Bottom Quartile Group",M75="Training"),"Billable","Non Billable")</f>
        <v>Non Billable</v>
      </c>
      <c r="M75" s="32" t="s">
        <v>85</v>
      </c>
      <c r="N75" s="1" t="s">
        <v>38</v>
      </c>
      <c r="O75" s="1" t="s">
        <v>39</v>
      </c>
      <c r="P75" s="1"/>
      <c r="Q75" s="1"/>
      <c r="R75" s="31" t="s">
        <v>84</v>
      </c>
      <c r="S75" s="42" t="s">
        <v>880</v>
      </c>
      <c r="T75" s="42" t="s">
        <v>880</v>
      </c>
      <c r="U75" s="42" t="s">
        <v>17</v>
      </c>
      <c r="V75" s="42" t="s">
        <v>17</v>
      </c>
      <c r="W75" s="42" t="s">
        <v>880</v>
      </c>
      <c r="X75" s="42" t="s">
        <v>880</v>
      </c>
      <c r="Y75" s="42" t="s">
        <v>880</v>
      </c>
      <c r="Z75" s="42" t="s">
        <v>880</v>
      </c>
      <c r="AA75" s="42" t="s">
        <v>880</v>
      </c>
      <c r="AB75" s="42" t="s">
        <v>17</v>
      </c>
      <c r="AC75" s="42" t="s">
        <v>17</v>
      </c>
      <c r="AD75" s="42" t="s">
        <v>880</v>
      </c>
      <c r="AE75" s="42" t="s">
        <v>880</v>
      </c>
      <c r="AF75" s="42" t="s">
        <v>880</v>
      </c>
      <c r="AG75" s="42" t="s">
        <v>880</v>
      </c>
      <c r="AH75" s="42" t="s">
        <v>880</v>
      </c>
      <c r="AI75" s="42" t="s">
        <v>17</v>
      </c>
      <c r="AJ75" s="42" t="s">
        <v>17</v>
      </c>
      <c r="AK75" s="42" t="s">
        <v>18</v>
      </c>
      <c r="AL75" s="42"/>
      <c r="AM75" s="42"/>
      <c r="AN75" s="42"/>
      <c r="AO75" s="42"/>
      <c r="AP75" s="42"/>
      <c r="AQ75" s="42"/>
      <c r="AR75" s="42"/>
      <c r="AS75" s="42"/>
      <c r="AT75" s="42"/>
      <c r="AU75" s="42"/>
      <c r="AV75" s="37">
        <f>COUNTIFS($S75:$AU75,"P")</f>
        <v>12</v>
      </c>
      <c r="AW75" s="37">
        <f>COUNTIFS($S75:$AU75,"HD")/2</f>
        <v>0</v>
      </c>
      <c r="AX75" s="37">
        <f>COUNTIFS($S75:$AU75,"DO")</f>
        <v>6</v>
      </c>
      <c r="AY75" s="1">
        <f>COUNTIFS($S75:$AU75,"UPL")</f>
        <v>1</v>
      </c>
      <c r="AZ75" s="37">
        <f>COUNTIFS($S75:$AU75,"LWP")</f>
        <v>0</v>
      </c>
      <c r="BA75" s="37">
        <f>SUM(COUNTIFS($S75:$AU75,{"PAT","MAT"}))</f>
        <v>0</v>
      </c>
      <c r="BB75" s="37">
        <f>COUNTIFS($S75:$AU75,"HO")</f>
        <v>0</v>
      </c>
      <c r="BC75" s="37">
        <f>COUNTIFS($S75:$AU75,"NA")</f>
        <v>0</v>
      </c>
      <c r="BD75" s="37">
        <f>COUNTIFS($S75:$AU75,"PL")</f>
        <v>0</v>
      </c>
      <c r="BE75" s="37">
        <f>COUNTIFS($S75:$AU75,"CL")</f>
        <v>0</v>
      </c>
      <c r="BF75" s="37">
        <f>COUNTIFS($S75:$AU75,"BL")</f>
        <v>0</v>
      </c>
      <c r="BG75" s="37">
        <f>COUNTIFS($S75:$AU75,"CO")</f>
        <v>0</v>
      </c>
      <c r="BH75" s="37">
        <f>SUM(BD75:BG75)</f>
        <v>0</v>
      </c>
      <c r="BI75" s="37">
        <f>IF(SUM(AV75+AW75)&gt;=17,1,0)</f>
        <v>0</v>
      </c>
      <c r="BJ75" s="37">
        <f>IF(SUM(AV75+AW75)&gt;=13,1,0)</f>
        <v>0</v>
      </c>
      <c r="BK75" s="37">
        <f>SUM(AV75:BG75)+SUM(COUNTIFS(R75:AU75,{"TERM","RESIGNED"}))</f>
        <v>19</v>
      </c>
      <c r="BL75" s="1" t="s">
        <v>41</v>
      </c>
      <c r="BM75" s="37"/>
    </row>
    <row r="76" spans="1:65" x14ac:dyDescent="0.25">
      <c r="A76" s="30">
        <f>A75+1</f>
        <v>74</v>
      </c>
      <c r="B76" s="1" t="s">
        <v>163</v>
      </c>
      <c r="C76" s="1">
        <v>18288</v>
      </c>
      <c r="D76" s="25">
        <v>100013</v>
      </c>
      <c r="E76" s="1" t="s">
        <v>863</v>
      </c>
      <c r="F76" s="32" t="s">
        <v>167</v>
      </c>
      <c r="G76" s="32" t="s">
        <v>117</v>
      </c>
      <c r="H76" s="28">
        <v>44228</v>
      </c>
      <c r="I76" s="28">
        <v>44201</v>
      </c>
      <c r="J76" s="28" t="s">
        <v>36</v>
      </c>
      <c r="K76" s="37">
        <f ca="1">IF(O76="ACTIVE",(TODAY()-H76),(J76-H76))</f>
        <v>1114</v>
      </c>
      <c r="L76" s="39" t="str">
        <f>IF(OR(M76="Email Verification",M76="Operations",M76="OJT",M76="Bottom Quartile Group",M76="Training"),"Billable","Non Billable")</f>
        <v>Billable</v>
      </c>
      <c r="M76" s="32" t="s">
        <v>118</v>
      </c>
      <c r="N76" s="1" t="s">
        <v>38</v>
      </c>
      <c r="O76" s="1" t="s">
        <v>39</v>
      </c>
      <c r="P76" s="1"/>
      <c r="Q76" s="1"/>
      <c r="R76" s="31" t="s">
        <v>130</v>
      </c>
      <c r="S76" s="42" t="s">
        <v>880</v>
      </c>
      <c r="T76" s="42" t="s">
        <v>880</v>
      </c>
      <c r="U76" s="42" t="s">
        <v>17</v>
      </c>
      <c r="V76" s="42" t="s">
        <v>17</v>
      </c>
      <c r="W76" s="42" t="s">
        <v>880</v>
      </c>
      <c r="X76" s="42" t="s">
        <v>880</v>
      </c>
      <c r="Y76" s="42" t="s">
        <v>880</v>
      </c>
      <c r="Z76" s="42" t="s">
        <v>18</v>
      </c>
      <c r="AA76" s="42" t="s">
        <v>18</v>
      </c>
      <c r="AB76" s="42" t="s">
        <v>17</v>
      </c>
      <c r="AC76" s="42" t="s">
        <v>17</v>
      </c>
      <c r="AD76" s="42" t="s">
        <v>880</v>
      </c>
      <c r="AE76" s="42" t="s">
        <v>880</v>
      </c>
      <c r="AF76" s="42" t="s">
        <v>880</v>
      </c>
      <c r="AG76" s="42" t="s">
        <v>880</v>
      </c>
      <c r="AH76" s="42" t="s">
        <v>880</v>
      </c>
      <c r="AI76" s="42" t="s">
        <v>17</v>
      </c>
      <c r="AJ76" s="42" t="s">
        <v>17</v>
      </c>
      <c r="AK76" s="42" t="s">
        <v>880</v>
      </c>
      <c r="AL76" s="42"/>
      <c r="AM76" s="42"/>
      <c r="AN76" s="42"/>
      <c r="AO76" s="42"/>
      <c r="AP76" s="42"/>
      <c r="AQ76" s="42"/>
      <c r="AR76" s="42"/>
      <c r="AS76" s="42"/>
      <c r="AT76" s="42"/>
      <c r="AU76" s="42"/>
      <c r="AV76" s="37">
        <f>COUNTIFS($S76:$AU76,"P")</f>
        <v>11</v>
      </c>
      <c r="AW76" s="37">
        <f>COUNTIFS($S76:$AU76,"HD")/2</f>
        <v>0</v>
      </c>
      <c r="AX76" s="37">
        <f>COUNTIFS($S76:$AU76,"DO")</f>
        <v>6</v>
      </c>
      <c r="AY76" s="1">
        <f>COUNTIFS($S76:$AU76,"UPL")</f>
        <v>2</v>
      </c>
      <c r="AZ76" s="37">
        <f>COUNTIFS($S76:$AU76,"LWP")</f>
        <v>0</v>
      </c>
      <c r="BA76" s="37">
        <f>SUM(COUNTIFS($S76:$AU76,{"PAT","MAT"}))</f>
        <v>0</v>
      </c>
      <c r="BB76" s="37">
        <f>COUNTIFS($S76:$AU76,"HO")</f>
        <v>0</v>
      </c>
      <c r="BC76" s="37">
        <f>COUNTIFS($S76:$AU76,"NA")</f>
        <v>0</v>
      </c>
      <c r="BD76" s="37">
        <f>COUNTIFS($S76:$AU76,"PL")</f>
        <v>0</v>
      </c>
      <c r="BE76" s="37">
        <f>COUNTIFS($S76:$AU76,"CL")</f>
        <v>0</v>
      </c>
      <c r="BF76" s="37">
        <f>COUNTIFS($S76:$AU76,"BL")</f>
        <v>0</v>
      </c>
      <c r="BG76" s="37">
        <f>COUNTIFS($S76:$AU76,"CO")</f>
        <v>0</v>
      </c>
      <c r="BH76" s="37">
        <f>SUM(BD76:BG76)</f>
        <v>0</v>
      </c>
      <c r="BI76" s="37">
        <f>IF(SUM(AV76+AW76)&gt;=17,1,0)</f>
        <v>0</v>
      </c>
      <c r="BJ76" s="37">
        <f>IF(SUM(AV76+AW76)&gt;=13,1,0)</f>
        <v>0</v>
      </c>
      <c r="BK76" s="37">
        <f>SUM(AV76:BG76)+SUM(COUNTIFS(R76:AU76,{"TERM","RESIGNED"}))</f>
        <v>19</v>
      </c>
      <c r="BL76" s="1" t="s">
        <v>41</v>
      </c>
      <c r="BM76" s="37" t="s">
        <v>931</v>
      </c>
    </row>
    <row r="77" spans="1:65" x14ac:dyDescent="0.25">
      <c r="A77" s="30">
        <f>A76+1</f>
        <v>75</v>
      </c>
      <c r="B77" s="1" t="s">
        <v>163</v>
      </c>
      <c r="C77" s="1">
        <v>18291</v>
      </c>
      <c r="D77" s="25">
        <v>100016</v>
      </c>
      <c r="E77" s="1" t="s">
        <v>862</v>
      </c>
      <c r="F77" s="32" t="s">
        <v>168</v>
      </c>
      <c r="G77" s="32" t="s">
        <v>74</v>
      </c>
      <c r="H77" s="28">
        <v>44228</v>
      </c>
      <c r="I77" s="28">
        <v>44201</v>
      </c>
      <c r="J77" s="28" t="s">
        <v>36</v>
      </c>
      <c r="K77" s="37">
        <f ca="1">IF(O77="ACTIVE",(TODAY()-H77),(J77-H77))</f>
        <v>1114</v>
      </c>
      <c r="L77" s="39" t="str">
        <f>IF(OR(M77="Email Verification",M77="Operations",M77="OJT",M77="Bottom Quartile Group",M77="Training"),"Billable","Non Billable")</f>
        <v>Non Billable</v>
      </c>
      <c r="M77" s="32" t="s">
        <v>51</v>
      </c>
      <c r="N77" s="1" t="s">
        <v>38</v>
      </c>
      <c r="O77" s="1" t="s">
        <v>39</v>
      </c>
      <c r="P77" s="1"/>
      <c r="Q77" s="1"/>
      <c r="R77" s="31" t="s">
        <v>97</v>
      </c>
      <c r="S77" s="42" t="s">
        <v>880</v>
      </c>
      <c r="T77" s="42" t="s">
        <v>880</v>
      </c>
      <c r="U77" s="42" t="s">
        <v>17</v>
      </c>
      <c r="V77" s="42" t="s">
        <v>17</v>
      </c>
      <c r="W77" s="42" t="s">
        <v>880</v>
      </c>
      <c r="X77" s="42" t="s">
        <v>880</v>
      </c>
      <c r="Y77" s="42" t="s">
        <v>880</v>
      </c>
      <c r="Z77" s="42" t="s">
        <v>880</v>
      </c>
      <c r="AA77" s="42" t="s">
        <v>880</v>
      </c>
      <c r="AB77" s="42" t="s">
        <v>17</v>
      </c>
      <c r="AC77" s="42" t="s">
        <v>17</v>
      </c>
      <c r="AD77" s="42" t="s">
        <v>880</v>
      </c>
      <c r="AE77" s="42" t="s">
        <v>880</v>
      </c>
      <c r="AF77" s="42" t="s">
        <v>880</v>
      </c>
      <c r="AG77" s="42" t="s">
        <v>880</v>
      </c>
      <c r="AH77" s="42" t="s">
        <v>880</v>
      </c>
      <c r="AI77" s="42" t="s">
        <v>17</v>
      </c>
      <c r="AJ77" s="42" t="s">
        <v>17</v>
      </c>
      <c r="AK77" s="42" t="s">
        <v>880</v>
      </c>
      <c r="AL77" s="42"/>
      <c r="AM77" s="42"/>
      <c r="AN77" s="42"/>
      <c r="AO77" s="42"/>
      <c r="AP77" s="42"/>
      <c r="AQ77" s="42"/>
      <c r="AR77" s="42"/>
      <c r="AS77" s="42"/>
      <c r="AT77" s="42"/>
      <c r="AU77" s="42"/>
      <c r="AV77" s="37">
        <f>COUNTIFS($S77:$AU77,"P")</f>
        <v>13</v>
      </c>
      <c r="AW77" s="37">
        <f>COUNTIFS($S77:$AU77,"HD")/2</f>
        <v>0</v>
      </c>
      <c r="AX77" s="37">
        <f>COUNTIFS($S77:$AU77,"DO")</f>
        <v>6</v>
      </c>
      <c r="AY77" s="1">
        <f>COUNTIFS($S77:$AU77,"UPL")</f>
        <v>0</v>
      </c>
      <c r="AZ77" s="37">
        <f>COUNTIFS($S77:$AU77,"LWP")</f>
        <v>0</v>
      </c>
      <c r="BA77" s="37">
        <f>SUM(COUNTIFS($S77:$AU77,{"PAT","MAT"}))</f>
        <v>0</v>
      </c>
      <c r="BB77" s="37">
        <f>COUNTIFS($S77:$AU77,"HO")</f>
        <v>0</v>
      </c>
      <c r="BC77" s="37">
        <f>COUNTIFS($S77:$AU77,"NA")</f>
        <v>0</v>
      </c>
      <c r="BD77" s="37">
        <f>COUNTIFS($S77:$AU77,"PL")</f>
        <v>0</v>
      </c>
      <c r="BE77" s="37">
        <f>COUNTIFS($S77:$AU77,"CL")</f>
        <v>0</v>
      </c>
      <c r="BF77" s="37">
        <f>COUNTIFS($S77:$AU77,"BL")</f>
        <v>0</v>
      </c>
      <c r="BG77" s="37">
        <f>COUNTIFS($S77:$AU77,"CO")</f>
        <v>0</v>
      </c>
      <c r="BH77" s="37">
        <f>SUM(BD77:BG77)</f>
        <v>0</v>
      </c>
      <c r="BI77" s="37">
        <f>IF(SUM(AV77+AW77)&gt;=17,1,0)</f>
        <v>0</v>
      </c>
      <c r="BJ77" s="37">
        <f>IF(SUM(AV77+AW77)&gt;=13,1,0)</f>
        <v>1</v>
      </c>
      <c r="BK77" s="37">
        <f>SUM(AV77:BG77)+SUM(COUNTIFS(R77:AU77,{"TERM","RESIGNED"}))</f>
        <v>19</v>
      </c>
      <c r="BL77" s="1" t="s">
        <v>41</v>
      </c>
      <c r="BM77" s="37" t="s">
        <v>1572</v>
      </c>
    </row>
    <row r="78" spans="1:65" x14ac:dyDescent="0.25">
      <c r="A78" s="30">
        <f>A77+1</f>
        <v>76</v>
      </c>
      <c r="B78" s="1" t="s">
        <v>163</v>
      </c>
      <c r="C78" s="1">
        <v>18296</v>
      </c>
      <c r="D78" s="25">
        <v>100020</v>
      </c>
      <c r="E78" s="1" t="s">
        <v>863</v>
      </c>
      <c r="F78" s="32" t="s">
        <v>169</v>
      </c>
      <c r="G78" s="32" t="s">
        <v>117</v>
      </c>
      <c r="H78" s="28">
        <v>44228</v>
      </c>
      <c r="I78" s="28">
        <v>44201</v>
      </c>
      <c r="J78" s="28" t="s">
        <v>36</v>
      </c>
      <c r="K78" s="37">
        <f ca="1">IF(O78="ACTIVE",(TODAY()-H78),(J78-H78))</f>
        <v>1114</v>
      </c>
      <c r="L78" s="39" t="str">
        <f>IF(OR(M78="Email Verification",M78="Operations",M78="OJT",M78="Bottom Quartile Group",M78="Training"),"Billable","Non Billable")</f>
        <v>Non Billable</v>
      </c>
      <c r="M78" s="32" t="s">
        <v>122</v>
      </c>
      <c r="N78" s="1" t="s">
        <v>38</v>
      </c>
      <c r="O78" s="1" t="s">
        <v>39</v>
      </c>
      <c r="P78" s="1"/>
      <c r="Q78" s="1"/>
      <c r="R78" s="31" t="s">
        <v>55</v>
      </c>
      <c r="S78" s="42" t="s">
        <v>880</v>
      </c>
      <c r="T78" s="42" t="s">
        <v>880</v>
      </c>
      <c r="U78" s="42" t="s">
        <v>17</v>
      </c>
      <c r="V78" s="42" t="s">
        <v>17</v>
      </c>
      <c r="W78" s="42" t="s">
        <v>880</v>
      </c>
      <c r="X78" s="42" t="s">
        <v>880</v>
      </c>
      <c r="Y78" s="42" t="s">
        <v>880</v>
      </c>
      <c r="Z78" s="42" t="s">
        <v>880</v>
      </c>
      <c r="AA78" s="42" t="s">
        <v>880</v>
      </c>
      <c r="AB78" s="42" t="s">
        <v>17</v>
      </c>
      <c r="AC78" s="42" t="s">
        <v>17</v>
      </c>
      <c r="AD78" s="42" t="s">
        <v>880</v>
      </c>
      <c r="AE78" s="42" t="s">
        <v>880</v>
      </c>
      <c r="AF78" s="42" t="s">
        <v>880</v>
      </c>
      <c r="AG78" s="42" t="s">
        <v>880</v>
      </c>
      <c r="AH78" s="42" t="s">
        <v>880</v>
      </c>
      <c r="AI78" s="42" t="s">
        <v>17</v>
      </c>
      <c r="AJ78" s="42" t="s">
        <v>17</v>
      </c>
      <c r="AK78" s="42" t="s">
        <v>880</v>
      </c>
      <c r="AL78" s="42"/>
      <c r="AM78" s="42"/>
      <c r="AN78" s="42"/>
      <c r="AO78" s="42"/>
      <c r="AP78" s="42"/>
      <c r="AQ78" s="42"/>
      <c r="AR78" s="42"/>
      <c r="AS78" s="42"/>
      <c r="AT78" s="42"/>
      <c r="AU78" s="42"/>
      <c r="AV78" s="37">
        <f>COUNTIFS($S78:$AU78,"P")</f>
        <v>13</v>
      </c>
      <c r="AW78" s="37">
        <f>COUNTIFS($S78:$AU78,"HD")/2</f>
        <v>0</v>
      </c>
      <c r="AX78" s="37">
        <f>COUNTIFS($S78:$AU78,"DO")</f>
        <v>6</v>
      </c>
      <c r="AY78" s="1">
        <f>COUNTIFS($S78:$AU78,"UPL")</f>
        <v>0</v>
      </c>
      <c r="AZ78" s="37">
        <f>COUNTIFS($S78:$AU78,"LWP")</f>
        <v>0</v>
      </c>
      <c r="BA78" s="37">
        <f>SUM(COUNTIFS($S78:$AU78,{"PAT","MAT"}))</f>
        <v>0</v>
      </c>
      <c r="BB78" s="37">
        <f>COUNTIFS($S78:$AU78,"HO")</f>
        <v>0</v>
      </c>
      <c r="BC78" s="37">
        <f>COUNTIFS($S78:$AU78,"NA")</f>
        <v>0</v>
      </c>
      <c r="BD78" s="37">
        <f>COUNTIFS($S78:$AU78,"PL")</f>
        <v>0</v>
      </c>
      <c r="BE78" s="37">
        <f>COUNTIFS($S78:$AU78,"CL")</f>
        <v>0</v>
      </c>
      <c r="BF78" s="37">
        <f>COUNTIFS($S78:$AU78,"BL")</f>
        <v>0</v>
      </c>
      <c r="BG78" s="37">
        <f>COUNTIFS($S78:$AU78,"CO")</f>
        <v>0</v>
      </c>
      <c r="BH78" s="37">
        <f>SUM(BD78:BG78)</f>
        <v>0</v>
      </c>
      <c r="BI78" s="37">
        <f>IF(SUM(AV78+AW78)&gt;=17,1,0)</f>
        <v>0</v>
      </c>
      <c r="BJ78" s="37">
        <f>IF(SUM(AV78+AW78)&gt;=13,1,0)</f>
        <v>1</v>
      </c>
      <c r="BK78" s="37">
        <f>SUM(AV78:BG78)+SUM(COUNTIFS(R78:AU78,{"TERM","RESIGNED"}))</f>
        <v>19</v>
      </c>
      <c r="BL78" s="1" t="s">
        <v>41</v>
      </c>
      <c r="BM78" s="37" t="s">
        <v>931</v>
      </c>
    </row>
    <row r="79" spans="1:65" x14ac:dyDescent="0.25">
      <c r="A79" s="30">
        <f>A78+1</f>
        <v>77</v>
      </c>
      <c r="B79" s="1" t="s">
        <v>163</v>
      </c>
      <c r="C79" s="1">
        <v>18307</v>
      </c>
      <c r="D79" s="25">
        <v>100029</v>
      </c>
      <c r="E79" s="1" t="s">
        <v>863</v>
      </c>
      <c r="F79" s="32" t="s">
        <v>166</v>
      </c>
      <c r="G79" s="32" t="s">
        <v>117</v>
      </c>
      <c r="H79" s="28">
        <v>44228</v>
      </c>
      <c r="I79" s="28">
        <v>44201</v>
      </c>
      <c r="J79" s="28" t="s">
        <v>36</v>
      </c>
      <c r="K79" s="37">
        <f ca="1">IF(O79="ACTIVE",(TODAY()-H79),(J79-H79))</f>
        <v>1114</v>
      </c>
      <c r="L79" s="39" t="str">
        <f>IF(OR(M79="Email Verification",M79="Operations",M79="OJT",M79="Bottom Quartile Group",M79="Training"),"Billable","Non Billable")</f>
        <v>Billable</v>
      </c>
      <c r="M79" s="32" t="s">
        <v>118</v>
      </c>
      <c r="N79" s="1" t="s">
        <v>38</v>
      </c>
      <c r="O79" s="1" t="s">
        <v>39</v>
      </c>
      <c r="P79" s="1"/>
      <c r="Q79" s="1"/>
      <c r="R79" s="31" t="s">
        <v>130</v>
      </c>
      <c r="S79" s="42" t="s">
        <v>880</v>
      </c>
      <c r="T79" s="42" t="s">
        <v>880</v>
      </c>
      <c r="U79" s="42" t="s">
        <v>17</v>
      </c>
      <c r="V79" s="42" t="s">
        <v>17</v>
      </c>
      <c r="W79" s="42" t="s">
        <v>880</v>
      </c>
      <c r="X79" s="42" t="s">
        <v>880</v>
      </c>
      <c r="Y79" s="42" t="s">
        <v>882</v>
      </c>
      <c r="Z79" s="42" t="s">
        <v>880</v>
      </c>
      <c r="AA79" s="42" t="s">
        <v>880</v>
      </c>
      <c r="AB79" s="42" t="s">
        <v>17</v>
      </c>
      <c r="AC79" s="42" t="s">
        <v>17</v>
      </c>
      <c r="AD79" s="42" t="s">
        <v>880</v>
      </c>
      <c r="AE79" s="42" t="s">
        <v>880</v>
      </c>
      <c r="AF79" s="42" t="s">
        <v>880</v>
      </c>
      <c r="AG79" s="42" t="s">
        <v>880</v>
      </c>
      <c r="AH79" s="42" t="s">
        <v>880</v>
      </c>
      <c r="AI79" s="42" t="s">
        <v>17</v>
      </c>
      <c r="AJ79" s="42" t="s">
        <v>17</v>
      </c>
      <c r="AK79" s="42" t="s">
        <v>880</v>
      </c>
      <c r="AL79" s="42"/>
      <c r="AM79" s="42"/>
      <c r="AN79" s="42"/>
      <c r="AO79" s="42"/>
      <c r="AP79" s="42"/>
      <c r="AQ79" s="42"/>
      <c r="AR79" s="42"/>
      <c r="AS79" s="42"/>
      <c r="AT79" s="42"/>
      <c r="AU79" s="42"/>
      <c r="AV79" s="37">
        <f>COUNTIFS($S79:$AU79,"P")</f>
        <v>12</v>
      </c>
      <c r="AW79" s="37">
        <f>COUNTIFS($S79:$AU79,"HD")/2</f>
        <v>0</v>
      </c>
      <c r="AX79" s="37">
        <f>COUNTIFS($S79:$AU79,"DO")</f>
        <v>6</v>
      </c>
      <c r="AY79" s="1">
        <f>COUNTIFS($S79:$AU79,"UPL")</f>
        <v>0</v>
      </c>
      <c r="AZ79" s="37">
        <f>COUNTIFS($S79:$AU79,"LWP")</f>
        <v>0</v>
      </c>
      <c r="BA79" s="37">
        <f>SUM(COUNTIFS($S79:$AU79,{"PAT","MAT"}))</f>
        <v>0</v>
      </c>
      <c r="BB79" s="37">
        <f>COUNTIFS($S79:$AU79,"HO")</f>
        <v>0</v>
      </c>
      <c r="BC79" s="37">
        <f>COUNTIFS($S79:$AU79,"NA")</f>
        <v>0</v>
      </c>
      <c r="BD79" s="37">
        <f>COUNTIFS($S79:$AU79,"PL")</f>
        <v>0</v>
      </c>
      <c r="BE79" s="37">
        <f>COUNTIFS($S79:$AU79,"CL")</f>
        <v>1</v>
      </c>
      <c r="BF79" s="37">
        <f>COUNTIFS($S79:$AU79,"BL")</f>
        <v>0</v>
      </c>
      <c r="BG79" s="37">
        <f>COUNTIFS($S79:$AU79,"CO")</f>
        <v>0</v>
      </c>
      <c r="BH79" s="37">
        <f>SUM(BD79:BG79)</f>
        <v>1</v>
      </c>
      <c r="BI79" s="37">
        <f>IF(SUM(AV79+AW79)&gt;=17,1,0)</f>
        <v>0</v>
      </c>
      <c r="BJ79" s="37">
        <f>IF(SUM(AV79+AW79)&gt;=13,1,0)</f>
        <v>0</v>
      </c>
      <c r="BK79" s="37">
        <f>SUM(AV79:BG79)+SUM(COUNTIFS(R79:AU79,{"TERM","RESIGNED"}))</f>
        <v>19</v>
      </c>
      <c r="BL79" s="1" t="s">
        <v>41</v>
      </c>
      <c r="BM79" s="37" t="s">
        <v>931</v>
      </c>
    </row>
    <row r="80" spans="1:65" x14ac:dyDescent="0.25">
      <c r="A80" s="30">
        <f>A79+1</f>
        <v>78</v>
      </c>
      <c r="B80" s="1" t="s">
        <v>163</v>
      </c>
      <c r="C80" s="1">
        <v>18461</v>
      </c>
      <c r="D80" s="25">
        <v>100051</v>
      </c>
      <c r="E80" s="1" t="s">
        <v>863</v>
      </c>
      <c r="F80" s="32" t="s">
        <v>170</v>
      </c>
      <c r="G80" s="32" t="s">
        <v>154</v>
      </c>
      <c r="H80" s="28">
        <v>44232</v>
      </c>
      <c r="I80" s="28" t="s">
        <v>36</v>
      </c>
      <c r="J80" s="28" t="s">
        <v>36</v>
      </c>
      <c r="K80" s="37">
        <f ca="1">IF(O80="ACTIVE",(TODAY()-H80),(J80-H80))</f>
        <v>1110</v>
      </c>
      <c r="L80" s="39" t="str">
        <f>IF(OR(M80="Email Verification",M80="Operations",M80="OJT",M80="Bottom Quartile Group",M80="Training"),"Billable","Non Billable")</f>
        <v>Billable</v>
      </c>
      <c r="M80" s="32" t="s">
        <v>118</v>
      </c>
      <c r="N80" s="1" t="s">
        <v>38</v>
      </c>
      <c r="O80" s="1" t="s">
        <v>39</v>
      </c>
      <c r="P80" s="1"/>
      <c r="Q80" s="1"/>
      <c r="R80" s="31" t="s">
        <v>155</v>
      </c>
      <c r="S80" s="42" t="s">
        <v>882</v>
      </c>
      <c r="T80" s="42" t="s">
        <v>880</v>
      </c>
      <c r="U80" s="42" t="s">
        <v>17</v>
      </c>
      <c r="V80" s="42" t="s">
        <v>17</v>
      </c>
      <c r="W80" s="42" t="s">
        <v>880</v>
      </c>
      <c r="X80" s="42" t="s">
        <v>880</v>
      </c>
      <c r="Y80" s="42" t="s">
        <v>880</v>
      </c>
      <c r="Z80" s="42" t="s">
        <v>880</v>
      </c>
      <c r="AA80" s="42" t="s">
        <v>880</v>
      </c>
      <c r="AB80" s="42" t="s">
        <v>17</v>
      </c>
      <c r="AC80" s="42" t="s">
        <v>17</v>
      </c>
      <c r="AD80" s="42" t="s">
        <v>880</v>
      </c>
      <c r="AE80" s="42" t="s">
        <v>880</v>
      </c>
      <c r="AF80" s="42" t="s">
        <v>880</v>
      </c>
      <c r="AG80" s="42" t="s">
        <v>880</v>
      </c>
      <c r="AH80" s="42" t="s">
        <v>880</v>
      </c>
      <c r="AI80" s="42" t="s">
        <v>17</v>
      </c>
      <c r="AJ80" s="42" t="s">
        <v>17</v>
      </c>
      <c r="AK80" s="42" t="s">
        <v>881</v>
      </c>
      <c r="AL80" s="42"/>
      <c r="AM80" s="42"/>
      <c r="AN80" s="42"/>
      <c r="AO80" s="42"/>
      <c r="AP80" s="42"/>
      <c r="AQ80" s="42"/>
      <c r="AR80" s="42"/>
      <c r="AS80" s="42"/>
      <c r="AT80" s="42"/>
      <c r="AU80" s="42"/>
      <c r="AV80" s="37">
        <f>COUNTIFS($S80:$AU80,"P")</f>
        <v>11</v>
      </c>
      <c r="AW80" s="37">
        <f>COUNTIFS($S80:$AU80,"HD")/2</f>
        <v>0.5</v>
      </c>
      <c r="AX80" s="37">
        <f>COUNTIFS($S80:$AU80,"DO")</f>
        <v>6</v>
      </c>
      <c r="AY80" s="1">
        <f>COUNTIFS($S80:$AU80,"UPL")</f>
        <v>0</v>
      </c>
      <c r="AZ80" s="37">
        <f>COUNTIFS($S80:$AU80,"LWP")</f>
        <v>0</v>
      </c>
      <c r="BA80" s="37">
        <f>SUM(COUNTIFS($S80:$AU80,{"PAT","MAT"}))</f>
        <v>0</v>
      </c>
      <c r="BB80" s="37">
        <f>COUNTIFS($S80:$AU80,"HO")</f>
        <v>0</v>
      </c>
      <c r="BC80" s="37">
        <f>COUNTIFS($S80:$AU80,"NA")</f>
        <v>0</v>
      </c>
      <c r="BD80" s="37">
        <f>COUNTIFS($S80:$AU80,"PL")</f>
        <v>0</v>
      </c>
      <c r="BE80" s="37">
        <f>COUNTIFS($S80:$AU80,"CL")</f>
        <v>1</v>
      </c>
      <c r="BF80" s="37">
        <f>COUNTIFS($S80:$AU80,"BL")</f>
        <v>0</v>
      </c>
      <c r="BG80" s="37">
        <f>COUNTIFS($S80:$AU80,"CO")</f>
        <v>0</v>
      </c>
      <c r="BH80" s="37">
        <f>SUM(BD80:BG80)</f>
        <v>1</v>
      </c>
      <c r="BI80" s="37">
        <f>IF(SUM(AV80+AW80)&gt;=17,1,0)</f>
        <v>0</v>
      </c>
      <c r="BJ80" s="37">
        <f>IF(SUM(AV80+AW80)&gt;=13,1,0)</f>
        <v>0</v>
      </c>
      <c r="BK80" s="37">
        <f>SUM(AV80:BG80)+SUM(COUNTIFS(R80:AU80,{"TERM","RESIGNED"}))</f>
        <v>18.5</v>
      </c>
      <c r="BL80" s="1" t="s">
        <v>41</v>
      </c>
      <c r="BM80" s="37" t="s">
        <v>933</v>
      </c>
    </row>
    <row r="81" spans="1:65" x14ac:dyDescent="0.25">
      <c r="A81" s="30">
        <f>A80+1</f>
        <v>79</v>
      </c>
      <c r="B81" s="1" t="s">
        <v>163</v>
      </c>
      <c r="C81" s="1">
        <v>18462</v>
      </c>
      <c r="D81" s="25">
        <v>100052</v>
      </c>
      <c r="E81" s="1" t="s">
        <v>863</v>
      </c>
      <c r="F81" s="32" t="s">
        <v>150</v>
      </c>
      <c r="G81" s="32" t="s">
        <v>64</v>
      </c>
      <c r="H81" s="28">
        <v>44239</v>
      </c>
      <c r="I81" s="28" t="s">
        <v>36</v>
      </c>
      <c r="J81" s="28" t="s">
        <v>36</v>
      </c>
      <c r="K81" s="37">
        <f ca="1">IF(O81="ACTIVE",(TODAY()-H81),(J81-H81))</f>
        <v>1103</v>
      </c>
      <c r="L81" s="39" t="str">
        <f>IF(OR(M81="Email Verification",M81="Operations",M81="OJT",M81="Bottom Quartile Group",M81="Training"),"Billable","Non Billable")</f>
        <v>Non Billable</v>
      </c>
      <c r="M81" s="32" t="s">
        <v>47</v>
      </c>
      <c r="N81" s="1" t="s">
        <v>38</v>
      </c>
      <c r="O81" s="1" t="s">
        <v>39</v>
      </c>
      <c r="P81" s="1"/>
      <c r="Q81" s="1"/>
      <c r="R81" s="31" t="s">
        <v>172</v>
      </c>
      <c r="S81" s="42" t="s">
        <v>880</v>
      </c>
      <c r="T81" s="42" t="s">
        <v>880</v>
      </c>
      <c r="U81" s="42" t="s">
        <v>17</v>
      </c>
      <c r="V81" s="42" t="s">
        <v>17</v>
      </c>
      <c r="W81" s="42" t="s">
        <v>880</v>
      </c>
      <c r="X81" s="42" t="s">
        <v>18</v>
      </c>
      <c r="Y81" s="42" t="s">
        <v>18</v>
      </c>
      <c r="Z81" s="42" t="s">
        <v>880</v>
      </c>
      <c r="AA81" s="42" t="s">
        <v>880</v>
      </c>
      <c r="AB81" s="42" t="s">
        <v>17</v>
      </c>
      <c r="AC81" s="42" t="s">
        <v>17</v>
      </c>
      <c r="AD81" s="42" t="s">
        <v>880</v>
      </c>
      <c r="AE81" s="42" t="s">
        <v>880</v>
      </c>
      <c r="AF81" s="42" t="s">
        <v>880</v>
      </c>
      <c r="AG81" s="42" t="s">
        <v>880</v>
      </c>
      <c r="AH81" s="42" t="s">
        <v>880</v>
      </c>
      <c r="AI81" s="42" t="s">
        <v>17</v>
      </c>
      <c r="AJ81" s="42" t="s">
        <v>17</v>
      </c>
      <c r="AK81" s="42" t="s">
        <v>880</v>
      </c>
      <c r="AL81" s="42"/>
      <c r="AM81" s="42"/>
      <c r="AN81" s="42"/>
      <c r="AO81" s="42"/>
      <c r="AP81" s="42"/>
      <c r="AQ81" s="42"/>
      <c r="AR81" s="42"/>
      <c r="AS81" s="42"/>
      <c r="AT81" s="42"/>
      <c r="AU81" s="42"/>
      <c r="AV81" s="37">
        <f>COUNTIFS($S81:$AU81,"P")</f>
        <v>11</v>
      </c>
      <c r="AW81" s="37">
        <f>COUNTIFS($S81:$AU81,"HD")/2</f>
        <v>0</v>
      </c>
      <c r="AX81" s="37">
        <f>COUNTIFS($S81:$AU81,"DO")</f>
        <v>6</v>
      </c>
      <c r="AY81" s="1">
        <f>COUNTIFS($S81:$AU81,"UPL")</f>
        <v>2</v>
      </c>
      <c r="AZ81" s="37">
        <f>COUNTIFS($S81:$AU81,"LWP")</f>
        <v>0</v>
      </c>
      <c r="BA81" s="37">
        <f>SUM(COUNTIFS($S81:$AU81,{"PAT","MAT"}))</f>
        <v>0</v>
      </c>
      <c r="BB81" s="37">
        <f>COUNTIFS($S81:$AU81,"HO")</f>
        <v>0</v>
      </c>
      <c r="BC81" s="37">
        <f>COUNTIFS($S81:$AU81,"NA")</f>
        <v>0</v>
      </c>
      <c r="BD81" s="37">
        <f>COUNTIFS($S81:$AU81,"PL")</f>
        <v>0</v>
      </c>
      <c r="BE81" s="37">
        <f>COUNTIFS($S81:$AU81,"CL")</f>
        <v>0</v>
      </c>
      <c r="BF81" s="37">
        <f>COUNTIFS($S81:$AU81,"BL")</f>
        <v>0</v>
      </c>
      <c r="BG81" s="37">
        <f>COUNTIFS($S81:$AU81,"CO")</f>
        <v>0</v>
      </c>
      <c r="BH81" s="37">
        <f>SUM(BD81:BG81)</f>
        <v>0</v>
      </c>
      <c r="BI81" s="37">
        <f>IF(SUM(AV81+AW81)&gt;=17,1,0)</f>
        <v>0</v>
      </c>
      <c r="BJ81" s="37">
        <f>IF(SUM(AV81+AW81)&gt;=13,1,0)</f>
        <v>0</v>
      </c>
      <c r="BK81" s="37">
        <f>SUM(AV81:BG81)+SUM(COUNTIFS(R81:AU81,{"TERM","RESIGNED"}))</f>
        <v>19</v>
      </c>
      <c r="BL81" s="1" t="s">
        <v>41</v>
      </c>
      <c r="BM81" s="37" t="s">
        <v>931</v>
      </c>
    </row>
    <row r="82" spans="1:65" x14ac:dyDescent="0.25">
      <c r="A82" s="30">
        <f>A81+1</f>
        <v>80</v>
      </c>
      <c r="B82" s="1" t="s">
        <v>163</v>
      </c>
      <c r="C82" s="1">
        <v>18463</v>
      </c>
      <c r="D82" s="25">
        <v>100053</v>
      </c>
      <c r="E82" s="1" t="s">
        <v>863</v>
      </c>
      <c r="F82" s="32" t="s">
        <v>174</v>
      </c>
      <c r="G82" s="32" t="s">
        <v>74</v>
      </c>
      <c r="H82" s="28">
        <v>44239</v>
      </c>
      <c r="I82" s="28" t="s">
        <v>36</v>
      </c>
      <c r="J82" s="28" t="s">
        <v>36</v>
      </c>
      <c r="K82" s="37">
        <f ca="1">IF(O82="ACTIVE",(TODAY()-H82),(J82-H82))</f>
        <v>1103</v>
      </c>
      <c r="L82" s="39" t="str">
        <f>IF(OR(M82="Email Verification",M82="Operations",M82="OJT",M82="Bottom Quartile Group",M82="Training"),"Billable","Non Billable")</f>
        <v>Non Billable</v>
      </c>
      <c r="M82" s="32" t="s">
        <v>51</v>
      </c>
      <c r="N82" s="1" t="s">
        <v>38</v>
      </c>
      <c r="O82" s="1" t="s">
        <v>39</v>
      </c>
      <c r="P82" s="1"/>
      <c r="Q82" s="1"/>
      <c r="R82" s="31" t="s">
        <v>75</v>
      </c>
      <c r="S82" s="42" t="s">
        <v>880</v>
      </c>
      <c r="T82" s="42" t="s">
        <v>880</v>
      </c>
      <c r="U82" s="42" t="s">
        <v>17</v>
      </c>
      <c r="V82" s="42" t="s">
        <v>17</v>
      </c>
      <c r="W82" s="42" t="s">
        <v>880</v>
      </c>
      <c r="X82" s="42" t="s">
        <v>880</v>
      </c>
      <c r="Y82" s="42" t="s">
        <v>881</v>
      </c>
      <c r="Z82" s="42" t="s">
        <v>880</v>
      </c>
      <c r="AA82" s="42" t="s">
        <v>880</v>
      </c>
      <c r="AB82" s="42" t="s">
        <v>17</v>
      </c>
      <c r="AC82" s="42" t="s">
        <v>17</v>
      </c>
      <c r="AD82" s="42" t="s">
        <v>882</v>
      </c>
      <c r="AE82" s="42" t="s">
        <v>880</v>
      </c>
      <c r="AF82" s="42" t="s">
        <v>19</v>
      </c>
      <c r="AG82" s="42" t="s">
        <v>880</v>
      </c>
      <c r="AH82" s="42" t="s">
        <v>881</v>
      </c>
      <c r="AI82" s="42" t="s">
        <v>17</v>
      </c>
      <c r="AJ82" s="42" t="s">
        <v>17</v>
      </c>
      <c r="AK82" s="42" t="s">
        <v>880</v>
      </c>
      <c r="AL82" s="42"/>
      <c r="AM82" s="42"/>
      <c r="AN82" s="42"/>
      <c r="AO82" s="42"/>
      <c r="AP82" s="42"/>
      <c r="AQ82" s="42"/>
      <c r="AR82" s="42"/>
      <c r="AS82" s="42"/>
      <c r="AT82" s="42"/>
      <c r="AU82" s="42"/>
      <c r="AV82" s="37">
        <f>COUNTIFS($S82:$AU82,"P")</f>
        <v>9</v>
      </c>
      <c r="AW82" s="37">
        <f>COUNTIFS($S82:$AU82,"HD")/2</f>
        <v>1</v>
      </c>
      <c r="AX82" s="37">
        <f>COUNTIFS($S82:$AU82,"DO")</f>
        <v>6</v>
      </c>
      <c r="AY82" s="1">
        <f>COUNTIFS($S82:$AU82,"UPL")</f>
        <v>0</v>
      </c>
      <c r="AZ82" s="37">
        <f>COUNTIFS($S82:$AU82,"LWP")</f>
        <v>1</v>
      </c>
      <c r="BA82" s="37">
        <f>SUM(COUNTIFS($S82:$AU82,{"PAT","MAT"}))</f>
        <v>0</v>
      </c>
      <c r="BB82" s="37">
        <f>COUNTIFS($S82:$AU82,"HO")</f>
        <v>0</v>
      </c>
      <c r="BC82" s="37">
        <f>COUNTIFS($S82:$AU82,"NA")</f>
        <v>0</v>
      </c>
      <c r="BD82" s="37">
        <f>COUNTIFS($S82:$AU82,"PL")</f>
        <v>0</v>
      </c>
      <c r="BE82" s="37">
        <f>COUNTIFS($S82:$AU82,"CL")</f>
        <v>1</v>
      </c>
      <c r="BF82" s="37">
        <f>COUNTIFS($S82:$AU82,"BL")</f>
        <v>0</v>
      </c>
      <c r="BG82" s="37">
        <f>COUNTIFS($S82:$AU82,"CO")</f>
        <v>0</v>
      </c>
      <c r="BH82" s="37">
        <f>SUM(BD82:BG82)</f>
        <v>1</v>
      </c>
      <c r="BI82" s="37">
        <f>IF(SUM(AV82+AW82)&gt;=17,1,0)</f>
        <v>0</v>
      </c>
      <c r="BJ82" s="37">
        <f>IF(SUM(AV82+AW82)&gt;=13,1,0)</f>
        <v>0</v>
      </c>
      <c r="BK82" s="37">
        <f>SUM(AV82:BG82)+SUM(COUNTIFS(R82:AU82,{"TERM","RESIGNED"}))</f>
        <v>18</v>
      </c>
      <c r="BL82" s="1" t="s">
        <v>41</v>
      </c>
      <c r="BM82" s="37" t="s">
        <v>1102</v>
      </c>
    </row>
    <row r="83" spans="1:65" x14ac:dyDescent="0.25">
      <c r="A83" s="30">
        <f>A82+1</f>
        <v>81</v>
      </c>
      <c r="B83" s="1" t="s">
        <v>163</v>
      </c>
      <c r="C83" s="1">
        <v>100076</v>
      </c>
      <c r="D83" s="25">
        <v>100076</v>
      </c>
      <c r="E83" s="1" t="s">
        <v>863</v>
      </c>
      <c r="F83" s="32" t="s">
        <v>175</v>
      </c>
      <c r="G83" s="32" t="s">
        <v>50</v>
      </c>
      <c r="H83" s="28">
        <v>44246</v>
      </c>
      <c r="I83" s="28" t="s">
        <v>36</v>
      </c>
      <c r="J83" s="28" t="s">
        <v>36</v>
      </c>
      <c r="K83" s="37">
        <f ca="1">IF(O83="ACTIVE",(TODAY()-H83),(J83-H83))</f>
        <v>1096</v>
      </c>
      <c r="L83" s="39" t="str">
        <f>IF(OR(M83="Email Verification",M83="Operations",M83="OJT",M83="Bottom Quartile Group",M83="Training"),"Billable","Non Billable")</f>
        <v>Non Billable</v>
      </c>
      <c r="M83" s="32" t="s">
        <v>51</v>
      </c>
      <c r="N83" s="1" t="s">
        <v>38</v>
      </c>
      <c r="O83" s="1" t="s">
        <v>39</v>
      </c>
      <c r="P83" s="1"/>
      <c r="Q83" s="1"/>
      <c r="R83" s="31" t="s">
        <v>70</v>
      </c>
      <c r="S83" s="42" t="s">
        <v>880</v>
      </c>
      <c r="T83" s="42" t="s">
        <v>880</v>
      </c>
      <c r="U83" s="42" t="s">
        <v>17</v>
      </c>
      <c r="V83" s="42" t="s">
        <v>17</v>
      </c>
      <c r="W83" s="42" t="s">
        <v>880</v>
      </c>
      <c r="X83" s="42" t="s">
        <v>880</v>
      </c>
      <c r="Y83" s="42" t="s">
        <v>880</v>
      </c>
      <c r="Z83" s="42" t="s">
        <v>880</v>
      </c>
      <c r="AA83" s="42" t="s">
        <v>880</v>
      </c>
      <c r="AB83" s="42" t="s">
        <v>17</v>
      </c>
      <c r="AC83" s="42" t="s">
        <v>17</v>
      </c>
      <c r="AD83" s="42" t="s">
        <v>880</v>
      </c>
      <c r="AE83" s="42" t="s">
        <v>880</v>
      </c>
      <c r="AF83" s="42" t="s">
        <v>880</v>
      </c>
      <c r="AG83" s="42" t="s">
        <v>880</v>
      </c>
      <c r="AH83" s="42" t="s">
        <v>880</v>
      </c>
      <c r="AI83" s="42" t="s">
        <v>17</v>
      </c>
      <c r="AJ83" s="42" t="s">
        <v>17</v>
      </c>
      <c r="AK83" s="42" t="s">
        <v>880</v>
      </c>
      <c r="AL83" s="42"/>
      <c r="AM83" s="42"/>
      <c r="AN83" s="42"/>
      <c r="AO83" s="42"/>
      <c r="AP83" s="42"/>
      <c r="AQ83" s="42"/>
      <c r="AR83" s="42"/>
      <c r="AS83" s="42"/>
      <c r="AT83" s="42"/>
      <c r="AU83" s="42"/>
      <c r="AV83" s="37">
        <f>COUNTIFS($S83:$AU83,"P")</f>
        <v>13</v>
      </c>
      <c r="AW83" s="37">
        <f>COUNTIFS($S83:$AU83,"HD")/2</f>
        <v>0</v>
      </c>
      <c r="AX83" s="37">
        <f>COUNTIFS($S83:$AU83,"DO")</f>
        <v>6</v>
      </c>
      <c r="AY83" s="1">
        <f>COUNTIFS($S83:$AU83,"UPL")</f>
        <v>0</v>
      </c>
      <c r="AZ83" s="37">
        <f>COUNTIFS($S83:$AU83,"LWP")</f>
        <v>0</v>
      </c>
      <c r="BA83" s="37">
        <f>SUM(COUNTIFS($S83:$AU83,{"PAT","MAT"}))</f>
        <v>0</v>
      </c>
      <c r="BB83" s="37">
        <f>COUNTIFS($S83:$AU83,"HO")</f>
        <v>0</v>
      </c>
      <c r="BC83" s="37">
        <f>COUNTIFS($S83:$AU83,"NA")</f>
        <v>0</v>
      </c>
      <c r="BD83" s="37">
        <f>COUNTIFS($S83:$AU83,"PL")</f>
        <v>0</v>
      </c>
      <c r="BE83" s="37">
        <f>COUNTIFS($S83:$AU83,"CL")</f>
        <v>0</v>
      </c>
      <c r="BF83" s="37">
        <f>COUNTIFS($S83:$AU83,"BL")</f>
        <v>0</v>
      </c>
      <c r="BG83" s="37">
        <f>COUNTIFS($S83:$AU83,"CO")</f>
        <v>0</v>
      </c>
      <c r="BH83" s="37">
        <f>SUM(BD83:BG83)</f>
        <v>0</v>
      </c>
      <c r="BI83" s="37">
        <f>IF(SUM(AV83+AW83)&gt;=17,1,0)</f>
        <v>0</v>
      </c>
      <c r="BJ83" s="37">
        <f>IF(SUM(AV83+AW83)&gt;=13,1,0)</f>
        <v>1</v>
      </c>
      <c r="BK83" s="37">
        <f>SUM(AV83:BG83)+SUM(COUNTIFS(R83:AU83,{"TERM","RESIGNED"}))</f>
        <v>19</v>
      </c>
      <c r="BL83" s="1" t="s">
        <v>41</v>
      </c>
      <c r="BM83" s="37" t="s">
        <v>1565</v>
      </c>
    </row>
    <row r="84" spans="1:65" x14ac:dyDescent="0.25">
      <c r="A84" s="30">
        <f>A83+1</f>
        <v>82</v>
      </c>
      <c r="B84" s="1" t="s">
        <v>163</v>
      </c>
      <c r="C84" s="1">
        <v>100098</v>
      </c>
      <c r="D84" s="25">
        <v>100098</v>
      </c>
      <c r="E84" s="1" t="s">
        <v>862</v>
      </c>
      <c r="F84" s="32" t="s">
        <v>176</v>
      </c>
      <c r="G84" s="32" t="s">
        <v>177</v>
      </c>
      <c r="H84" s="28">
        <v>44253</v>
      </c>
      <c r="I84" s="28" t="s">
        <v>36</v>
      </c>
      <c r="J84" s="28" t="s">
        <v>36</v>
      </c>
      <c r="K84" s="37">
        <f ca="1">IF(O84="ACTIVE",(TODAY()-H84),(J84-H84))</f>
        <v>1089</v>
      </c>
      <c r="L84" s="39" t="str">
        <f>IF(OR(M84="Email Verification",M84="Operations",M84="OJT",M84="Bottom Quartile Group",M84="Training"),"Billable","Non Billable")</f>
        <v>Billable</v>
      </c>
      <c r="M84" s="32" t="s">
        <v>178</v>
      </c>
      <c r="N84" s="1" t="s">
        <v>38</v>
      </c>
      <c r="O84" s="1" t="s">
        <v>39</v>
      </c>
      <c r="P84" s="1"/>
      <c r="Q84" s="1"/>
      <c r="R84" s="31" t="s">
        <v>179</v>
      </c>
      <c r="S84" s="42" t="s">
        <v>880</v>
      </c>
      <c r="T84" s="42" t="s">
        <v>880</v>
      </c>
      <c r="U84" s="42" t="s">
        <v>17</v>
      </c>
      <c r="V84" s="42" t="s">
        <v>17</v>
      </c>
      <c r="W84" s="42" t="s">
        <v>880</v>
      </c>
      <c r="X84" s="42" t="s">
        <v>880</v>
      </c>
      <c r="Y84" s="42" t="s">
        <v>881</v>
      </c>
      <c r="Z84" s="42" t="s">
        <v>881</v>
      </c>
      <c r="AA84" s="42" t="s">
        <v>881</v>
      </c>
      <c r="AB84" s="42" t="s">
        <v>17</v>
      </c>
      <c r="AC84" s="42" t="s">
        <v>17</v>
      </c>
      <c r="AD84" s="42" t="s">
        <v>19</v>
      </c>
      <c r="AE84" s="42" t="s">
        <v>880</v>
      </c>
      <c r="AF84" s="42" t="s">
        <v>880</v>
      </c>
      <c r="AG84" s="42" t="s">
        <v>880</v>
      </c>
      <c r="AH84" s="42" t="s">
        <v>880</v>
      </c>
      <c r="AI84" s="42" t="s">
        <v>17</v>
      </c>
      <c r="AJ84" s="42" t="s">
        <v>17</v>
      </c>
      <c r="AK84" s="42" t="s">
        <v>881</v>
      </c>
      <c r="AL84" s="42"/>
      <c r="AM84" s="42"/>
      <c r="AN84" s="42"/>
      <c r="AO84" s="42"/>
      <c r="AP84" s="42"/>
      <c r="AQ84" s="42"/>
      <c r="AR84" s="42"/>
      <c r="AS84" s="42"/>
      <c r="AT84" s="42"/>
      <c r="AU84" s="42"/>
      <c r="AV84" s="37">
        <f>COUNTIFS($S84:$AU84,"P")</f>
        <v>8</v>
      </c>
      <c r="AW84" s="37">
        <f>COUNTIFS($S84:$AU84,"HD")/2</f>
        <v>2</v>
      </c>
      <c r="AX84" s="37">
        <f>COUNTIFS($S84:$AU84,"DO")</f>
        <v>6</v>
      </c>
      <c r="AY84" s="1">
        <f>COUNTIFS($S84:$AU84,"UPL")</f>
        <v>0</v>
      </c>
      <c r="AZ84" s="37">
        <f>COUNTIFS($S84:$AU84,"LWP")</f>
        <v>1</v>
      </c>
      <c r="BA84" s="37">
        <f>SUM(COUNTIFS($S84:$AU84,{"PAT","MAT"}))</f>
        <v>0</v>
      </c>
      <c r="BB84" s="37">
        <f>COUNTIFS($S84:$AU84,"HO")</f>
        <v>0</v>
      </c>
      <c r="BC84" s="37">
        <f>COUNTIFS($S84:$AU84,"NA")</f>
        <v>0</v>
      </c>
      <c r="BD84" s="37">
        <f>COUNTIFS($S84:$AU84,"PL")</f>
        <v>0</v>
      </c>
      <c r="BE84" s="37">
        <f>COUNTIFS($S84:$AU84,"CL")</f>
        <v>0</v>
      </c>
      <c r="BF84" s="37">
        <f>COUNTIFS($S84:$AU84,"BL")</f>
        <v>0</v>
      </c>
      <c r="BG84" s="37">
        <f>COUNTIFS($S84:$AU84,"CO")</f>
        <v>0</v>
      </c>
      <c r="BH84" s="37">
        <f>SUM(BD84:BG84)</f>
        <v>0</v>
      </c>
      <c r="BI84" s="37">
        <f>IF(SUM(AV84+AW84)&gt;=17,1,0)</f>
        <v>0</v>
      </c>
      <c r="BJ84" s="37">
        <f>IF(SUM(AV84+AW84)&gt;=13,1,0)</f>
        <v>0</v>
      </c>
      <c r="BK84" s="37">
        <f>SUM(AV84:BG84)+SUM(COUNTIFS(R84:AU84,{"TERM","RESIGNED"}))</f>
        <v>17</v>
      </c>
      <c r="BL84" s="1" t="s">
        <v>41</v>
      </c>
      <c r="BM84" s="37" t="s">
        <v>933</v>
      </c>
    </row>
    <row r="85" spans="1:65" x14ac:dyDescent="0.25">
      <c r="A85" s="30">
        <f>A84+1</f>
        <v>83</v>
      </c>
      <c r="B85" s="1" t="s">
        <v>163</v>
      </c>
      <c r="C85" s="1">
        <v>18378</v>
      </c>
      <c r="D85" s="25">
        <v>100180</v>
      </c>
      <c r="E85" s="1" t="s">
        <v>863</v>
      </c>
      <c r="F85" s="32" t="s">
        <v>180</v>
      </c>
      <c r="G85" s="32" t="s">
        <v>252</v>
      </c>
      <c r="H85" s="28">
        <v>44256</v>
      </c>
      <c r="I85" s="28">
        <v>44211</v>
      </c>
      <c r="J85" s="28" t="s">
        <v>36</v>
      </c>
      <c r="K85" s="37">
        <f ca="1">IF(O85="ACTIVE",(TODAY()-H85),(J85-H85))</f>
        <v>1086</v>
      </c>
      <c r="L85" s="39" t="str">
        <f>IF(OR(M85="Email Verification",M85="Operations",M85="OJT",M85="Bottom Quartile Group",M85="Training"),"Billable","Non Billable")</f>
        <v>Non Billable</v>
      </c>
      <c r="M85" s="32" t="s">
        <v>182</v>
      </c>
      <c r="N85" s="1" t="s">
        <v>38</v>
      </c>
      <c r="O85" s="1" t="s">
        <v>39</v>
      </c>
      <c r="P85" s="1"/>
      <c r="Q85" s="1"/>
      <c r="R85" s="31" t="s">
        <v>183</v>
      </c>
      <c r="S85" s="42" t="s">
        <v>880</v>
      </c>
      <c r="T85" s="42" t="s">
        <v>19</v>
      </c>
      <c r="U85" s="42" t="s">
        <v>17</v>
      </c>
      <c r="V85" s="42" t="s">
        <v>17</v>
      </c>
      <c r="W85" s="42" t="s">
        <v>880</v>
      </c>
      <c r="X85" s="42" t="s">
        <v>880</v>
      </c>
      <c r="Y85" s="42" t="s">
        <v>880</v>
      </c>
      <c r="Z85" s="42" t="s">
        <v>18</v>
      </c>
      <c r="AA85" s="42" t="s">
        <v>18</v>
      </c>
      <c r="AB85" s="42" t="s">
        <v>17</v>
      </c>
      <c r="AC85" s="42" t="s">
        <v>17</v>
      </c>
      <c r="AD85" s="42" t="s">
        <v>19</v>
      </c>
      <c r="AE85" s="42" t="s">
        <v>880</v>
      </c>
      <c r="AF85" s="42" t="s">
        <v>880</v>
      </c>
      <c r="AG85" s="42" t="s">
        <v>880</v>
      </c>
      <c r="AH85" s="42" t="s">
        <v>880</v>
      </c>
      <c r="AI85" s="42" t="s">
        <v>17</v>
      </c>
      <c r="AJ85" s="42" t="s">
        <v>17</v>
      </c>
      <c r="AK85" s="42" t="s">
        <v>880</v>
      </c>
      <c r="AL85" s="42"/>
      <c r="AM85" s="42"/>
      <c r="AN85" s="42"/>
      <c r="AO85" s="42"/>
      <c r="AP85" s="42"/>
      <c r="AQ85" s="42"/>
      <c r="AR85" s="42"/>
      <c r="AS85" s="42"/>
      <c r="AT85" s="42"/>
      <c r="AU85" s="42"/>
      <c r="AV85" s="37">
        <f>COUNTIFS($S85:$AU85,"P")</f>
        <v>9</v>
      </c>
      <c r="AW85" s="37">
        <f>COUNTIFS($S85:$AU85,"HD")/2</f>
        <v>0</v>
      </c>
      <c r="AX85" s="37">
        <f>COUNTIFS($S85:$AU85,"DO")</f>
        <v>6</v>
      </c>
      <c r="AY85" s="1">
        <f>COUNTIFS($S85:$AU85,"UPL")</f>
        <v>2</v>
      </c>
      <c r="AZ85" s="37">
        <f>COUNTIFS($S85:$AU85,"LWP")</f>
        <v>2</v>
      </c>
      <c r="BA85" s="37">
        <f>SUM(COUNTIFS($S85:$AU85,{"PAT","MAT"}))</f>
        <v>0</v>
      </c>
      <c r="BB85" s="37">
        <f>COUNTIFS($S85:$AU85,"HO")</f>
        <v>0</v>
      </c>
      <c r="BC85" s="37">
        <f>COUNTIFS($S85:$AU85,"NA")</f>
        <v>0</v>
      </c>
      <c r="BD85" s="37">
        <f>COUNTIFS($S85:$AU85,"PL")</f>
        <v>0</v>
      </c>
      <c r="BE85" s="37">
        <f>COUNTIFS($S85:$AU85,"CL")</f>
        <v>0</v>
      </c>
      <c r="BF85" s="37">
        <f>COUNTIFS($S85:$AU85,"BL")</f>
        <v>0</v>
      </c>
      <c r="BG85" s="37">
        <f>COUNTIFS($S85:$AU85,"CO")</f>
        <v>0</v>
      </c>
      <c r="BH85" s="37">
        <f>SUM(BD85:BG85)</f>
        <v>0</v>
      </c>
      <c r="BI85" s="37">
        <f>IF(SUM(AV85+AW85)&gt;=17,1,0)</f>
        <v>0</v>
      </c>
      <c r="BJ85" s="37">
        <f>IF(SUM(AV85+AW85)&gt;=13,1,0)</f>
        <v>0</v>
      </c>
      <c r="BK85" s="37">
        <f>SUM(AV85:BG85)+SUM(COUNTIFS(R85:AU85,{"TERM","RESIGNED"}))</f>
        <v>19</v>
      </c>
      <c r="BL85" s="1" t="s">
        <v>41</v>
      </c>
      <c r="BM85" s="37" t="s">
        <v>931</v>
      </c>
    </row>
    <row r="86" spans="1:65" x14ac:dyDescent="0.25">
      <c r="A86" s="30">
        <f>A85+1</f>
        <v>84</v>
      </c>
      <c r="B86" s="1" t="s">
        <v>163</v>
      </c>
      <c r="C86" s="1">
        <v>18396</v>
      </c>
      <c r="D86" s="25">
        <v>100195</v>
      </c>
      <c r="E86" s="1" t="s">
        <v>863</v>
      </c>
      <c r="F86" s="32" t="s">
        <v>184</v>
      </c>
      <c r="G86" s="32" t="s">
        <v>74</v>
      </c>
      <c r="H86" s="28">
        <v>44256</v>
      </c>
      <c r="I86" s="28">
        <v>44215</v>
      </c>
      <c r="J86" s="28" t="s">
        <v>36</v>
      </c>
      <c r="K86" s="37">
        <f ca="1">IF(O86="ACTIVE",(TODAY()-H86),(J86-H86))</f>
        <v>1086</v>
      </c>
      <c r="L86" s="39" t="str">
        <f>IF(OR(M86="Email Verification",M86="Operations",M86="OJT",M86="Bottom Quartile Group",M86="Training"),"Billable","Non Billable")</f>
        <v>Non Billable</v>
      </c>
      <c r="M86" s="32" t="s">
        <v>51</v>
      </c>
      <c r="N86" s="1" t="s">
        <v>38</v>
      </c>
      <c r="O86" s="1" t="s">
        <v>39</v>
      </c>
      <c r="P86" s="1"/>
      <c r="Q86" s="1"/>
      <c r="R86" s="31" t="s">
        <v>185</v>
      </c>
      <c r="S86" s="42" t="s">
        <v>880</v>
      </c>
      <c r="T86" s="42" t="s">
        <v>880</v>
      </c>
      <c r="U86" s="42" t="s">
        <v>17</v>
      </c>
      <c r="V86" s="42" t="s">
        <v>17</v>
      </c>
      <c r="W86" s="42" t="s">
        <v>880</v>
      </c>
      <c r="X86" s="42" t="s">
        <v>880</v>
      </c>
      <c r="Y86" s="42" t="s">
        <v>880</v>
      </c>
      <c r="Z86" s="42" t="s">
        <v>880</v>
      </c>
      <c r="AA86" s="42" t="s">
        <v>880</v>
      </c>
      <c r="AB86" s="42" t="s">
        <v>17</v>
      </c>
      <c r="AC86" s="42" t="s">
        <v>17</v>
      </c>
      <c r="AD86" s="42" t="s">
        <v>880</v>
      </c>
      <c r="AE86" s="42" t="s">
        <v>880</v>
      </c>
      <c r="AF86" s="42" t="s">
        <v>880</v>
      </c>
      <c r="AG86" s="42" t="s">
        <v>880</v>
      </c>
      <c r="AH86" s="42" t="s">
        <v>880</v>
      </c>
      <c r="AI86" s="42" t="s">
        <v>17</v>
      </c>
      <c r="AJ86" s="42" t="s">
        <v>17</v>
      </c>
      <c r="AK86" s="42" t="s">
        <v>880</v>
      </c>
      <c r="AL86" s="42"/>
      <c r="AM86" s="42"/>
      <c r="AN86" s="42"/>
      <c r="AO86" s="42"/>
      <c r="AP86" s="42"/>
      <c r="AQ86" s="42"/>
      <c r="AR86" s="42"/>
      <c r="AS86" s="42"/>
      <c r="AT86" s="42"/>
      <c r="AU86" s="42"/>
      <c r="AV86" s="37">
        <f>COUNTIFS($S86:$AU86,"P")</f>
        <v>13</v>
      </c>
      <c r="AW86" s="37">
        <f>COUNTIFS($S86:$AU86,"HD")/2</f>
        <v>0</v>
      </c>
      <c r="AX86" s="37">
        <f>COUNTIFS($S86:$AU86,"DO")</f>
        <v>6</v>
      </c>
      <c r="AY86" s="1">
        <f>COUNTIFS($S86:$AU86,"UPL")</f>
        <v>0</v>
      </c>
      <c r="AZ86" s="37">
        <f>COUNTIFS($S86:$AU86,"LWP")</f>
        <v>0</v>
      </c>
      <c r="BA86" s="37">
        <f>SUM(COUNTIFS($S86:$AU86,{"PAT","MAT"}))</f>
        <v>0</v>
      </c>
      <c r="BB86" s="37">
        <f>COUNTIFS($S86:$AU86,"HO")</f>
        <v>0</v>
      </c>
      <c r="BC86" s="37">
        <f>COUNTIFS($S86:$AU86,"NA")</f>
        <v>0</v>
      </c>
      <c r="BD86" s="37">
        <f>COUNTIFS($S86:$AU86,"PL")</f>
        <v>0</v>
      </c>
      <c r="BE86" s="37">
        <f>COUNTIFS($S86:$AU86,"CL")</f>
        <v>0</v>
      </c>
      <c r="BF86" s="37">
        <f>COUNTIFS($S86:$AU86,"BL")</f>
        <v>0</v>
      </c>
      <c r="BG86" s="37">
        <f>COUNTIFS($S86:$AU86,"CO")</f>
        <v>0</v>
      </c>
      <c r="BH86" s="37">
        <f>SUM(BD86:BG86)</f>
        <v>0</v>
      </c>
      <c r="BI86" s="37">
        <f>IF(SUM(AV86+AW86)&gt;=17,1,0)</f>
        <v>0</v>
      </c>
      <c r="BJ86" s="37">
        <f>IF(SUM(AV86+AW86)&gt;=13,1,0)</f>
        <v>1</v>
      </c>
      <c r="BK86" s="37">
        <f>SUM(AV86:BG86)+SUM(COUNTIFS(R86:AU86,{"TERM","RESIGNED"}))</f>
        <v>19</v>
      </c>
      <c r="BL86" s="1" t="s">
        <v>41</v>
      </c>
      <c r="BM86" s="37" t="s">
        <v>1102</v>
      </c>
    </row>
    <row r="87" spans="1:65" x14ac:dyDescent="0.25">
      <c r="A87" s="30">
        <f>A86+1</f>
        <v>85</v>
      </c>
      <c r="B87" s="1" t="s">
        <v>163</v>
      </c>
      <c r="C87" s="1">
        <v>18401</v>
      </c>
      <c r="D87" s="25">
        <v>100199</v>
      </c>
      <c r="E87" s="1" t="s">
        <v>863</v>
      </c>
      <c r="F87" s="32" t="s">
        <v>188</v>
      </c>
      <c r="G87" s="32" t="s">
        <v>181</v>
      </c>
      <c r="H87" s="28">
        <v>44256</v>
      </c>
      <c r="I87" s="28">
        <v>44215</v>
      </c>
      <c r="J87" s="28" t="s">
        <v>36</v>
      </c>
      <c r="K87" s="37">
        <f ca="1">IF(O87="ACTIVE",(TODAY()-H87),(J87-H87))</f>
        <v>1086</v>
      </c>
      <c r="L87" s="39" t="str">
        <f>IF(OR(M87="Email Verification",M87="Operations",M87="OJT",M87="Bottom Quartile Group",M87="Training"),"Billable","Non Billable")</f>
        <v>Billable</v>
      </c>
      <c r="M87" s="32" t="s">
        <v>178</v>
      </c>
      <c r="N87" s="1" t="s">
        <v>38</v>
      </c>
      <c r="O87" s="1" t="s">
        <v>39</v>
      </c>
      <c r="P87" s="1"/>
      <c r="Q87" s="1"/>
      <c r="R87" s="31" t="s">
        <v>95</v>
      </c>
      <c r="S87" s="42" t="s">
        <v>880</v>
      </c>
      <c r="T87" s="42" t="s">
        <v>880</v>
      </c>
      <c r="U87" s="42" t="s">
        <v>17</v>
      </c>
      <c r="V87" s="42" t="s">
        <v>17</v>
      </c>
      <c r="W87" s="42" t="s">
        <v>880</v>
      </c>
      <c r="X87" s="42" t="s">
        <v>880</v>
      </c>
      <c r="Y87" s="42" t="s">
        <v>880</v>
      </c>
      <c r="Z87" s="42" t="s">
        <v>880</v>
      </c>
      <c r="AA87" s="42" t="s">
        <v>880</v>
      </c>
      <c r="AB87" s="42" t="s">
        <v>17</v>
      </c>
      <c r="AC87" s="42" t="s">
        <v>17</v>
      </c>
      <c r="AD87" s="42" t="s">
        <v>880</v>
      </c>
      <c r="AE87" s="42" t="s">
        <v>880</v>
      </c>
      <c r="AF87" s="42" t="s">
        <v>880</v>
      </c>
      <c r="AG87" s="42" t="s">
        <v>880</v>
      </c>
      <c r="AH87" s="42" t="s">
        <v>880</v>
      </c>
      <c r="AI87" s="42" t="s">
        <v>17</v>
      </c>
      <c r="AJ87" s="42" t="s">
        <v>17</v>
      </c>
      <c r="AK87" s="42" t="s">
        <v>880</v>
      </c>
      <c r="AL87" s="42"/>
      <c r="AM87" s="42"/>
      <c r="AN87" s="42"/>
      <c r="AO87" s="42"/>
      <c r="AP87" s="42"/>
      <c r="AQ87" s="42"/>
      <c r="AR87" s="42"/>
      <c r="AS87" s="42"/>
      <c r="AT87" s="42"/>
      <c r="AU87" s="42"/>
      <c r="AV87" s="37">
        <f>COUNTIFS($S87:$AU87,"P")</f>
        <v>13</v>
      </c>
      <c r="AW87" s="37">
        <f>COUNTIFS($S87:$AU87,"HD")/2</f>
        <v>0</v>
      </c>
      <c r="AX87" s="37">
        <f>COUNTIFS($S87:$AU87,"DO")</f>
        <v>6</v>
      </c>
      <c r="AY87" s="1">
        <f>COUNTIFS($S87:$AU87,"UPL")</f>
        <v>0</v>
      </c>
      <c r="AZ87" s="37">
        <f>COUNTIFS($S87:$AU87,"LWP")</f>
        <v>0</v>
      </c>
      <c r="BA87" s="37">
        <f>SUM(COUNTIFS($S87:$AU87,{"PAT","MAT"}))</f>
        <v>0</v>
      </c>
      <c r="BB87" s="37">
        <f>COUNTIFS($S87:$AU87,"HO")</f>
        <v>0</v>
      </c>
      <c r="BC87" s="37">
        <f>COUNTIFS($S87:$AU87,"NA")</f>
        <v>0</v>
      </c>
      <c r="BD87" s="37">
        <f>COUNTIFS($S87:$AU87,"PL")</f>
        <v>0</v>
      </c>
      <c r="BE87" s="37">
        <f>COUNTIFS($S87:$AU87,"CL")</f>
        <v>0</v>
      </c>
      <c r="BF87" s="37">
        <f>COUNTIFS($S87:$AU87,"BL")</f>
        <v>0</v>
      </c>
      <c r="BG87" s="37">
        <f>COUNTIFS($S87:$AU87,"CO")</f>
        <v>0</v>
      </c>
      <c r="BH87" s="37">
        <f>SUM(BD87:BG87)</f>
        <v>0</v>
      </c>
      <c r="BI87" s="37">
        <f>IF(SUM(AV87+AW87)&gt;=17,1,0)</f>
        <v>0</v>
      </c>
      <c r="BJ87" s="37">
        <f>IF(SUM(AV87+AW87)&gt;=13,1,0)</f>
        <v>1</v>
      </c>
      <c r="BK87" s="37">
        <f>SUM(AV87:BG87)+SUM(COUNTIFS(R87:AU87,{"TERM","RESIGNED"}))</f>
        <v>19</v>
      </c>
      <c r="BL87" s="1" t="s">
        <v>41</v>
      </c>
      <c r="BM87" s="37" t="s">
        <v>935</v>
      </c>
    </row>
    <row r="88" spans="1:65" x14ac:dyDescent="0.25">
      <c r="A88" s="30">
        <f>A87+1</f>
        <v>86</v>
      </c>
      <c r="B88" s="1" t="s">
        <v>163</v>
      </c>
      <c r="C88" s="1">
        <v>10714</v>
      </c>
      <c r="D88" s="25">
        <v>100324</v>
      </c>
      <c r="E88" s="1" t="s">
        <v>863</v>
      </c>
      <c r="F88" s="32" t="s">
        <v>192</v>
      </c>
      <c r="G88" s="32" t="s">
        <v>72</v>
      </c>
      <c r="H88" s="28">
        <v>44287</v>
      </c>
      <c r="I88" s="28">
        <v>41957</v>
      </c>
      <c r="J88" s="28" t="s">
        <v>36</v>
      </c>
      <c r="K88" s="37">
        <f ca="1">IF(O88="ACTIVE",(TODAY()-H88),(J88-H88))</f>
        <v>1055</v>
      </c>
      <c r="L88" s="39" t="str">
        <f>IF(OR(M88="Email Verification",M88="Operations",M88="OJT",M88="Bottom Quartile Group",M88="Training"),"Billable","Non Billable")</f>
        <v>Non Billable</v>
      </c>
      <c r="M88" s="32" t="s">
        <v>193</v>
      </c>
      <c r="N88" s="1" t="s">
        <v>38</v>
      </c>
      <c r="O88" s="1" t="s">
        <v>39</v>
      </c>
      <c r="P88" s="1"/>
      <c r="Q88" s="1"/>
      <c r="R88" s="31" t="s">
        <v>194</v>
      </c>
      <c r="S88" s="42" t="s">
        <v>880</v>
      </c>
      <c r="T88" s="42" t="s">
        <v>880</v>
      </c>
      <c r="U88" s="42" t="s">
        <v>17</v>
      </c>
      <c r="V88" s="42" t="s">
        <v>17</v>
      </c>
      <c r="W88" s="42" t="s">
        <v>882</v>
      </c>
      <c r="X88" s="42" t="s">
        <v>880</v>
      </c>
      <c r="Y88" s="42" t="s">
        <v>880</v>
      </c>
      <c r="Z88" s="42" t="s">
        <v>880</v>
      </c>
      <c r="AA88" s="42" t="s">
        <v>880</v>
      </c>
      <c r="AB88" s="42" t="s">
        <v>17</v>
      </c>
      <c r="AC88" s="42" t="s">
        <v>17</v>
      </c>
      <c r="AD88" s="42" t="s">
        <v>880</v>
      </c>
      <c r="AE88" s="42" t="s">
        <v>880</v>
      </c>
      <c r="AF88" s="42" t="s">
        <v>880</v>
      </c>
      <c r="AG88" s="42" t="s">
        <v>880</v>
      </c>
      <c r="AH88" s="42" t="s">
        <v>880</v>
      </c>
      <c r="AI88" s="42" t="s">
        <v>17</v>
      </c>
      <c r="AJ88" s="42" t="s">
        <v>17</v>
      </c>
      <c r="AK88" s="42" t="s">
        <v>880</v>
      </c>
      <c r="AL88" s="42"/>
      <c r="AM88" s="42"/>
      <c r="AN88" s="42"/>
      <c r="AO88" s="42"/>
      <c r="AP88" s="42"/>
      <c r="AQ88" s="42"/>
      <c r="AR88" s="42"/>
      <c r="AS88" s="42"/>
      <c r="AT88" s="42"/>
      <c r="AU88" s="42"/>
      <c r="AV88" s="37">
        <f>COUNTIFS($S88:$AU88,"P")</f>
        <v>12</v>
      </c>
      <c r="AW88" s="37">
        <f>COUNTIFS($S88:$AU88,"HD")/2</f>
        <v>0</v>
      </c>
      <c r="AX88" s="37">
        <f>COUNTIFS($S88:$AU88,"DO")</f>
        <v>6</v>
      </c>
      <c r="AY88" s="1">
        <f>COUNTIFS($S88:$AU88,"UPL")</f>
        <v>0</v>
      </c>
      <c r="AZ88" s="37">
        <f>COUNTIFS($S88:$AU88,"LWP")</f>
        <v>0</v>
      </c>
      <c r="BA88" s="37">
        <f>SUM(COUNTIFS($S88:$AU88,{"PAT","MAT"}))</f>
        <v>0</v>
      </c>
      <c r="BB88" s="37">
        <f>COUNTIFS($S88:$AU88,"HO")</f>
        <v>0</v>
      </c>
      <c r="BC88" s="37">
        <f>COUNTIFS($S88:$AU88,"NA")</f>
        <v>0</v>
      </c>
      <c r="BD88" s="37">
        <f>COUNTIFS($S88:$AU88,"PL")</f>
        <v>0</v>
      </c>
      <c r="BE88" s="37">
        <f>COUNTIFS($S88:$AU88,"CL")</f>
        <v>1</v>
      </c>
      <c r="BF88" s="37">
        <f>COUNTIFS($S88:$AU88,"BL")</f>
        <v>0</v>
      </c>
      <c r="BG88" s="37">
        <f>COUNTIFS($S88:$AU88,"CO")</f>
        <v>0</v>
      </c>
      <c r="BH88" s="37">
        <f>SUM(BD88:BG88)</f>
        <v>1</v>
      </c>
      <c r="BI88" s="37">
        <f>IF(SUM(AV88+AW88)&gt;=17,1,0)</f>
        <v>0</v>
      </c>
      <c r="BJ88" s="37">
        <f>IF(SUM(AV88+AW88)&gt;=13,1,0)</f>
        <v>0</v>
      </c>
      <c r="BK88" s="37">
        <f>SUM(AV88:BG88)+SUM(COUNTIFS(R88:AU88,{"TERM","RESIGNED"}))</f>
        <v>19</v>
      </c>
      <c r="BL88" s="1" t="s">
        <v>41</v>
      </c>
      <c r="BM88" s="37" t="s">
        <v>1565</v>
      </c>
    </row>
    <row r="89" spans="1:65" x14ac:dyDescent="0.25">
      <c r="A89" s="30">
        <f>A88+1</f>
        <v>87</v>
      </c>
      <c r="B89" s="1" t="s">
        <v>163</v>
      </c>
      <c r="C89" s="1">
        <v>10918</v>
      </c>
      <c r="D89" s="25">
        <v>100325</v>
      </c>
      <c r="E89" s="1" t="s">
        <v>863</v>
      </c>
      <c r="F89" s="32" t="s">
        <v>195</v>
      </c>
      <c r="G89" s="32" t="s">
        <v>196</v>
      </c>
      <c r="H89" s="28">
        <v>44287</v>
      </c>
      <c r="I89" s="28">
        <v>42108</v>
      </c>
      <c r="J89" s="28" t="s">
        <v>36</v>
      </c>
      <c r="K89" s="37">
        <f ca="1">IF(O89="ACTIVE",(TODAY()-H89),(J89-H89))</f>
        <v>1055</v>
      </c>
      <c r="L89" s="39" t="str">
        <f>IF(OR(M89="Email Verification",M89="Operations",M89="OJT",M89="Bottom Quartile Group",M89="Training"),"Billable","Non Billable")</f>
        <v>Non Billable</v>
      </c>
      <c r="M89" s="32" t="s">
        <v>193</v>
      </c>
      <c r="N89" s="1" t="s">
        <v>38</v>
      </c>
      <c r="O89" s="1" t="s">
        <v>39</v>
      </c>
      <c r="P89" s="1"/>
      <c r="Q89" s="1"/>
      <c r="R89" s="31" t="s">
        <v>194</v>
      </c>
      <c r="S89" s="42" t="s">
        <v>880</v>
      </c>
      <c r="T89" s="42" t="s">
        <v>880</v>
      </c>
      <c r="U89" s="42" t="s">
        <v>17</v>
      </c>
      <c r="V89" s="42" t="s">
        <v>17</v>
      </c>
      <c r="W89" s="42" t="s">
        <v>880</v>
      </c>
      <c r="X89" s="42" t="s">
        <v>880</v>
      </c>
      <c r="Y89" s="42" t="s">
        <v>880</v>
      </c>
      <c r="Z89" s="42" t="s">
        <v>880</v>
      </c>
      <c r="AA89" s="42" t="s">
        <v>880</v>
      </c>
      <c r="AB89" s="42" t="s">
        <v>17</v>
      </c>
      <c r="AC89" s="42" t="s">
        <v>17</v>
      </c>
      <c r="AD89" s="42" t="s">
        <v>880</v>
      </c>
      <c r="AE89" s="42" t="s">
        <v>880</v>
      </c>
      <c r="AF89" s="42" t="s">
        <v>880</v>
      </c>
      <c r="AG89" s="42" t="s">
        <v>880</v>
      </c>
      <c r="AH89" s="42" t="s">
        <v>880</v>
      </c>
      <c r="AI89" s="42" t="s">
        <v>17</v>
      </c>
      <c r="AJ89" s="42" t="s">
        <v>17</v>
      </c>
      <c r="AK89" s="42" t="s">
        <v>880</v>
      </c>
      <c r="AL89" s="42"/>
      <c r="AM89" s="42"/>
      <c r="AN89" s="42"/>
      <c r="AO89" s="42"/>
      <c r="AP89" s="42"/>
      <c r="AQ89" s="42"/>
      <c r="AR89" s="42"/>
      <c r="AS89" s="42"/>
      <c r="AT89" s="42"/>
      <c r="AU89" s="42"/>
      <c r="AV89" s="37">
        <f>COUNTIFS($S89:$AU89,"P")</f>
        <v>13</v>
      </c>
      <c r="AW89" s="37">
        <f>COUNTIFS($S89:$AU89,"HD")/2</f>
        <v>0</v>
      </c>
      <c r="AX89" s="37">
        <f>COUNTIFS($S89:$AU89,"DO")</f>
        <v>6</v>
      </c>
      <c r="AY89" s="1">
        <f>COUNTIFS($S89:$AU89,"UPL")</f>
        <v>0</v>
      </c>
      <c r="AZ89" s="37">
        <f>COUNTIFS($S89:$AU89,"LWP")</f>
        <v>0</v>
      </c>
      <c r="BA89" s="37">
        <f>SUM(COUNTIFS($S89:$AU89,{"PAT","MAT"}))</f>
        <v>0</v>
      </c>
      <c r="BB89" s="37">
        <f>COUNTIFS($S89:$AU89,"HO")</f>
        <v>0</v>
      </c>
      <c r="BC89" s="37">
        <f>COUNTIFS($S89:$AU89,"NA")</f>
        <v>0</v>
      </c>
      <c r="BD89" s="37">
        <f>COUNTIFS($S89:$AU89,"PL")</f>
        <v>0</v>
      </c>
      <c r="BE89" s="37">
        <f>COUNTIFS($S89:$AU89,"CL")</f>
        <v>0</v>
      </c>
      <c r="BF89" s="37">
        <f>COUNTIFS($S89:$AU89,"BL")</f>
        <v>0</v>
      </c>
      <c r="BG89" s="37">
        <f>COUNTIFS($S89:$AU89,"CO")</f>
        <v>0</v>
      </c>
      <c r="BH89" s="37">
        <f>SUM(BD89:BG89)</f>
        <v>0</v>
      </c>
      <c r="BI89" s="37">
        <f>IF(SUM(AV89+AW89)&gt;=17,1,0)</f>
        <v>0</v>
      </c>
      <c r="BJ89" s="37">
        <f>IF(SUM(AV89+AW89)&gt;=13,1,0)</f>
        <v>1</v>
      </c>
      <c r="BK89" s="37">
        <f>SUM(AV89:BG89)+SUM(COUNTIFS(R89:AU89,{"TERM","RESIGNED"}))</f>
        <v>19</v>
      </c>
      <c r="BL89" s="1" t="s">
        <v>41</v>
      </c>
      <c r="BM89" s="37" t="s">
        <v>1566</v>
      </c>
    </row>
    <row r="90" spans="1:65" x14ac:dyDescent="0.25">
      <c r="A90" s="30">
        <f>A89+1</f>
        <v>88</v>
      </c>
      <c r="B90" s="1" t="s">
        <v>163</v>
      </c>
      <c r="C90" s="1">
        <v>11154</v>
      </c>
      <c r="D90" s="25">
        <v>100327</v>
      </c>
      <c r="E90" s="1" t="s">
        <v>863</v>
      </c>
      <c r="F90" s="32" t="s">
        <v>197</v>
      </c>
      <c r="G90" s="32" t="s">
        <v>46</v>
      </c>
      <c r="H90" s="28">
        <v>44287</v>
      </c>
      <c r="I90" s="28">
        <v>42219</v>
      </c>
      <c r="J90" s="28" t="s">
        <v>36</v>
      </c>
      <c r="K90" s="37">
        <f ca="1">IF(O90="ACTIVE",(TODAY()-H90),(J90-H90))</f>
        <v>1055</v>
      </c>
      <c r="L90" s="39" t="str">
        <f>IF(OR(M90="Email Verification",M90="Operations",M90="OJT",M90="Bottom Quartile Group",M90="Training"),"Billable","Non Billable")</f>
        <v>Non Billable</v>
      </c>
      <c r="M90" s="32" t="s">
        <v>990</v>
      </c>
      <c r="N90" s="1" t="s">
        <v>38</v>
      </c>
      <c r="O90" s="1" t="s">
        <v>39</v>
      </c>
      <c r="P90" s="1"/>
      <c r="Q90" s="1"/>
      <c r="R90" s="31" t="s">
        <v>198</v>
      </c>
      <c r="S90" s="42" t="s">
        <v>19</v>
      </c>
      <c r="T90" s="42" t="s">
        <v>880</v>
      </c>
      <c r="U90" s="42" t="s">
        <v>17</v>
      </c>
      <c r="V90" s="42" t="s">
        <v>17</v>
      </c>
      <c r="W90" s="42" t="s">
        <v>880</v>
      </c>
      <c r="X90" s="42" t="s">
        <v>880</v>
      </c>
      <c r="Y90" s="42" t="s">
        <v>880</v>
      </c>
      <c r="Z90" s="42" t="s">
        <v>880</v>
      </c>
      <c r="AA90" s="42" t="s">
        <v>880</v>
      </c>
      <c r="AB90" s="42" t="s">
        <v>17</v>
      </c>
      <c r="AC90" s="42" t="s">
        <v>17</v>
      </c>
      <c r="AD90" s="42" t="s">
        <v>880</v>
      </c>
      <c r="AE90" s="42" t="s">
        <v>880</v>
      </c>
      <c r="AF90" s="42" t="s">
        <v>19</v>
      </c>
      <c r="AG90" s="42" t="s">
        <v>880</v>
      </c>
      <c r="AH90" s="42" t="s">
        <v>881</v>
      </c>
      <c r="AI90" s="42" t="s">
        <v>17</v>
      </c>
      <c r="AJ90" s="42" t="s">
        <v>17</v>
      </c>
      <c r="AK90" s="42" t="s">
        <v>18</v>
      </c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37">
        <f>COUNTIFS($S90:$AU90,"P")</f>
        <v>9</v>
      </c>
      <c r="AW90" s="37">
        <f>COUNTIFS($S90:$AU90,"HD")/2</f>
        <v>0.5</v>
      </c>
      <c r="AX90" s="37">
        <f>COUNTIFS($S90:$AU90,"DO")</f>
        <v>6</v>
      </c>
      <c r="AY90" s="1">
        <f>COUNTIFS($S90:$AU90,"UPL")</f>
        <v>1</v>
      </c>
      <c r="AZ90" s="37">
        <f>COUNTIFS($S90:$AU90,"LWP")</f>
        <v>2</v>
      </c>
      <c r="BA90" s="37">
        <f>SUM(COUNTIFS($S90:$AU90,{"PAT","MAT"}))</f>
        <v>0</v>
      </c>
      <c r="BB90" s="37">
        <f>COUNTIFS($S90:$AU90,"HO")</f>
        <v>0</v>
      </c>
      <c r="BC90" s="37">
        <f>COUNTIFS($S90:$AU90,"NA")</f>
        <v>0</v>
      </c>
      <c r="BD90" s="37">
        <f>COUNTIFS($S90:$AU90,"PL")</f>
        <v>0</v>
      </c>
      <c r="BE90" s="37">
        <f>COUNTIFS($S90:$AU90,"CL")</f>
        <v>0</v>
      </c>
      <c r="BF90" s="37">
        <f>COUNTIFS($S90:$AU90,"BL")</f>
        <v>0</v>
      </c>
      <c r="BG90" s="37">
        <f>COUNTIFS($S90:$AU90,"CO")</f>
        <v>0</v>
      </c>
      <c r="BH90" s="37">
        <f>SUM(BD90:BG90)</f>
        <v>0</v>
      </c>
      <c r="BI90" s="37">
        <f>IF(SUM(AV90+AW90)&gt;=17,1,0)</f>
        <v>0</v>
      </c>
      <c r="BJ90" s="37">
        <f>IF(SUM(AV90+AW90)&gt;=13,1,0)</f>
        <v>0</v>
      </c>
      <c r="BK90" s="37">
        <f>SUM(AV90:BG90)+SUM(COUNTIFS(R90:AU90,{"TERM","RESIGNED"}))</f>
        <v>18.5</v>
      </c>
      <c r="BL90" s="1" t="s">
        <v>41</v>
      </c>
      <c r="BM90" s="37" t="s">
        <v>936</v>
      </c>
    </row>
    <row r="91" spans="1:65" x14ac:dyDescent="0.25">
      <c r="A91" s="30">
        <f>A90+1</f>
        <v>89</v>
      </c>
      <c r="B91" s="1" t="s">
        <v>163</v>
      </c>
      <c r="C91" s="1">
        <v>11245</v>
      </c>
      <c r="D91" s="25">
        <v>100328</v>
      </c>
      <c r="E91" s="1" t="s">
        <v>863</v>
      </c>
      <c r="F91" s="32" t="s">
        <v>199</v>
      </c>
      <c r="G91" s="32" t="s">
        <v>100</v>
      </c>
      <c r="H91" s="28">
        <v>44287</v>
      </c>
      <c r="I91" s="28">
        <v>41730</v>
      </c>
      <c r="J91" s="28" t="s">
        <v>36</v>
      </c>
      <c r="K91" s="37">
        <f ca="1">IF(O91="ACTIVE",(TODAY()-H91),(J91-H91))</f>
        <v>1055</v>
      </c>
      <c r="L91" s="39" t="str">
        <f>IF(OR(M91="Email Verification",M91="Operations",M91="OJT",M91="Bottom Quartile Group",M91="Training"),"Billable","Non Billable")</f>
        <v>Non Billable</v>
      </c>
      <c r="M91" s="32" t="s">
        <v>37</v>
      </c>
      <c r="N91" s="1" t="s">
        <v>38</v>
      </c>
      <c r="O91" s="1" t="s">
        <v>39</v>
      </c>
      <c r="P91" s="1"/>
      <c r="Q91" s="1"/>
      <c r="R91" s="31" t="s">
        <v>71</v>
      </c>
      <c r="S91" s="42" t="s">
        <v>880</v>
      </c>
      <c r="T91" s="42" t="s">
        <v>880</v>
      </c>
      <c r="U91" s="42" t="s">
        <v>17</v>
      </c>
      <c r="V91" s="42" t="s">
        <v>17</v>
      </c>
      <c r="W91" s="42" t="s">
        <v>880</v>
      </c>
      <c r="X91" s="42" t="s">
        <v>880</v>
      </c>
      <c r="Y91" s="42" t="s">
        <v>880</v>
      </c>
      <c r="Z91" s="42" t="s">
        <v>880</v>
      </c>
      <c r="AA91" s="42" t="s">
        <v>880</v>
      </c>
      <c r="AB91" s="42" t="s">
        <v>17</v>
      </c>
      <c r="AC91" s="42" t="s">
        <v>17</v>
      </c>
      <c r="AD91" s="42" t="s">
        <v>882</v>
      </c>
      <c r="AE91" s="42" t="s">
        <v>880</v>
      </c>
      <c r="AF91" s="42" t="s">
        <v>880</v>
      </c>
      <c r="AG91" s="42" t="s">
        <v>880</v>
      </c>
      <c r="AH91" s="42" t="s">
        <v>880</v>
      </c>
      <c r="AI91" s="42" t="s">
        <v>17</v>
      </c>
      <c r="AJ91" s="42" t="s">
        <v>17</v>
      </c>
      <c r="AK91" s="42" t="s">
        <v>18</v>
      </c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37">
        <f>COUNTIFS($S91:$AU91,"P")</f>
        <v>11</v>
      </c>
      <c r="AW91" s="37">
        <f>COUNTIFS($S91:$AU91,"HD")/2</f>
        <v>0</v>
      </c>
      <c r="AX91" s="37">
        <f>COUNTIFS($S91:$AU91,"DO")</f>
        <v>6</v>
      </c>
      <c r="AY91" s="1">
        <f>COUNTIFS($S91:$AU91,"UPL")</f>
        <v>1</v>
      </c>
      <c r="AZ91" s="37">
        <f>COUNTIFS($S91:$AU91,"LWP")</f>
        <v>0</v>
      </c>
      <c r="BA91" s="37">
        <f>SUM(COUNTIFS($S91:$AU91,{"PAT","MAT"}))</f>
        <v>0</v>
      </c>
      <c r="BB91" s="37">
        <f>COUNTIFS($S91:$AU91,"HO")</f>
        <v>0</v>
      </c>
      <c r="BC91" s="37">
        <f>COUNTIFS($S91:$AU91,"NA")</f>
        <v>0</v>
      </c>
      <c r="BD91" s="37">
        <f>COUNTIFS($S91:$AU91,"PL")</f>
        <v>0</v>
      </c>
      <c r="BE91" s="37">
        <f>COUNTIFS($S91:$AU91,"CL")</f>
        <v>1</v>
      </c>
      <c r="BF91" s="37">
        <f>COUNTIFS($S91:$AU91,"BL")</f>
        <v>0</v>
      </c>
      <c r="BG91" s="37">
        <f>COUNTIFS($S91:$AU91,"CO")</f>
        <v>0</v>
      </c>
      <c r="BH91" s="37">
        <f>SUM(BD91:BG91)</f>
        <v>1</v>
      </c>
      <c r="BI91" s="37">
        <f>IF(SUM(AV91+AW91)&gt;=17,1,0)</f>
        <v>0</v>
      </c>
      <c r="BJ91" s="37">
        <f>IF(SUM(AV91+AW91)&gt;=13,1,0)</f>
        <v>0</v>
      </c>
      <c r="BK91" s="37">
        <f>SUM(AV91:BG91)+SUM(COUNTIFS(R91:AU91,{"TERM","RESIGNED"}))</f>
        <v>19</v>
      </c>
      <c r="BL91" s="1" t="s">
        <v>41</v>
      </c>
      <c r="BM91" s="37" t="s">
        <v>1571</v>
      </c>
    </row>
    <row r="92" spans="1:65" x14ac:dyDescent="0.25">
      <c r="A92" s="30">
        <f>A91+1</f>
        <v>90</v>
      </c>
      <c r="B92" s="1" t="s">
        <v>163</v>
      </c>
      <c r="C92" s="1">
        <v>11756</v>
      </c>
      <c r="D92" s="25">
        <v>100329</v>
      </c>
      <c r="E92" s="1" t="s">
        <v>863</v>
      </c>
      <c r="F92" s="32" t="s">
        <v>200</v>
      </c>
      <c r="G92" s="32" t="s">
        <v>109</v>
      </c>
      <c r="H92" s="28">
        <v>44287</v>
      </c>
      <c r="I92" s="28">
        <v>42524</v>
      </c>
      <c r="J92" s="28" t="s">
        <v>36</v>
      </c>
      <c r="K92" s="37">
        <f ca="1">IF(O92="ACTIVE",(TODAY()-H92),(J92-H92))</f>
        <v>1055</v>
      </c>
      <c r="L92" s="39" t="str">
        <f>IF(OR(M92="Email Verification",M92="Operations",M92="OJT",M92="Bottom Quartile Group",M92="Training"),"Billable","Non Billable")</f>
        <v>Non Billable</v>
      </c>
      <c r="M92" s="32" t="s">
        <v>201</v>
      </c>
      <c r="N92" s="1" t="s">
        <v>38</v>
      </c>
      <c r="O92" s="1" t="s">
        <v>39</v>
      </c>
      <c r="P92" s="1"/>
      <c r="Q92" s="1"/>
      <c r="R92" s="31" t="s">
        <v>1119</v>
      </c>
      <c r="S92" s="42" t="s">
        <v>880</v>
      </c>
      <c r="T92" s="42" t="s">
        <v>880</v>
      </c>
      <c r="U92" s="42" t="s">
        <v>17</v>
      </c>
      <c r="V92" s="42" t="s">
        <v>17</v>
      </c>
      <c r="W92" s="42" t="s">
        <v>880</v>
      </c>
      <c r="X92" s="42" t="s">
        <v>880</v>
      </c>
      <c r="Y92" s="42" t="s">
        <v>880</v>
      </c>
      <c r="Z92" s="42" t="s">
        <v>880</v>
      </c>
      <c r="AA92" s="42" t="s">
        <v>880</v>
      </c>
      <c r="AB92" s="42" t="s">
        <v>17</v>
      </c>
      <c r="AC92" s="42" t="s">
        <v>17</v>
      </c>
      <c r="AD92" s="42" t="s">
        <v>880</v>
      </c>
      <c r="AE92" s="42" t="s">
        <v>880</v>
      </c>
      <c r="AF92" s="42" t="s">
        <v>880</v>
      </c>
      <c r="AG92" s="42" t="s">
        <v>880</v>
      </c>
      <c r="AH92" s="42" t="s">
        <v>880</v>
      </c>
      <c r="AI92" s="42" t="s">
        <v>17</v>
      </c>
      <c r="AJ92" s="42" t="s">
        <v>17</v>
      </c>
      <c r="AK92" s="42" t="s">
        <v>880</v>
      </c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37">
        <f>COUNTIFS($S92:$AU92,"P")</f>
        <v>13</v>
      </c>
      <c r="AW92" s="37">
        <f>COUNTIFS($S92:$AU92,"HD")/2</f>
        <v>0</v>
      </c>
      <c r="AX92" s="37">
        <f>COUNTIFS($S92:$AU92,"DO")</f>
        <v>6</v>
      </c>
      <c r="AY92" s="1">
        <f>COUNTIFS($S92:$AU92,"UPL")</f>
        <v>0</v>
      </c>
      <c r="AZ92" s="37">
        <f>COUNTIFS($S92:$AU92,"LWP")</f>
        <v>0</v>
      </c>
      <c r="BA92" s="37">
        <f>SUM(COUNTIFS($S92:$AU92,{"PAT","MAT"}))</f>
        <v>0</v>
      </c>
      <c r="BB92" s="37">
        <f>COUNTIFS($S92:$AU92,"HO")</f>
        <v>0</v>
      </c>
      <c r="BC92" s="37">
        <f>COUNTIFS($S92:$AU92,"NA")</f>
        <v>0</v>
      </c>
      <c r="BD92" s="37">
        <f>COUNTIFS($S92:$AU92,"PL")</f>
        <v>0</v>
      </c>
      <c r="BE92" s="37">
        <f>COUNTIFS($S92:$AU92,"CL")</f>
        <v>0</v>
      </c>
      <c r="BF92" s="37">
        <f>COUNTIFS($S92:$AU92,"BL")</f>
        <v>0</v>
      </c>
      <c r="BG92" s="37">
        <f>COUNTIFS($S92:$AU92,"CO")</f>
        <v>0</v>
      </c>
      <c r="BH92" s="37">
        <f>SUM(BD92:BG92)</f>
        <v>0</v>
      </c>
      <c r="BI92" s="37">
        <f>IF(SUM(AV92+AW92)&gt;=17,1,0)</f>
        <v>0</v>
      </c>
      <c r="BJ92" s="37">
        <f>IF(SUM(AV92+AW92)&gt;=13,1,0)</f>
        <v>1</v>
      </c>
      <c r="BK92" s="37">
        <f>SUM(AV92:BG92)+SUM(COUNTIFS(R92:AU92,{"TERM","RESIGNED"}))</f>
        <v>19</v>
      </c>
      <c r="BL92" s="1" t="s">
        <v>41</v>
      </c>
      <c r="BM92" s="37" t="s">
        <v>935</v>
      </c>
    </row>
    <row r="93" spans="1:65" x14ac:dyDescent="0.25">
      <c r="A93" s="30">
        <f>A92+1</f>
        <v>91</v>
      </c>
      <c r="B93" s="1" t="s">
        <v>163</v>
      </c>
      <c r="C93" s="1">
        <v>14077</v>
      </c>
      <c r="D93" s="25">
        <v>100332</v>
      </c>
      <c r="E93" s="1" t="s">
        <v>863</v>
      </c>
      <c r="F93" s="32" t="s">
        <v>189</v>
      </c>
      <c r="G93" s="32" t="s">
        <v>109</v>
      </c>
      <c r="H93" s="28">
        <v>44287</v>
      </c>
      <c r="I93" s="28">
        <v>43245</v>
      </c>
      <c r="J93" s="28" t="s">
        <v>36</v>
      </c>
      <c r="K93" s="37">
        <f ca="1">IF(O93="ACTIVE",(TODAY()-H93),(J93-H93))</f>
        <v>1055</v>
      </c>
      <c r="L93" s="39" t="str">
        <f>IF(OR(M93="Email Verification",M93="Operations",M93="OJT",M93="Bottom Quartile Group",M93="Training"),"Billable","Non Billable")</f>
        <v>Non Billable</v>
      </c>
      <c r="M93" s="32" t="s">
        <v>47</v>
      </c>
      <c r="N93" s="1" t="s">
        <v>38</v>
      </c>
      <c r="O93" s="1" t="s">
        <v>39</v>
      </c>
      <c r="P93" s="1"/>
      <c r="Q93" s="1"/>
      <c r="R93" s="31" t="s">
        <v>202</v>
      </c>
      <c r="S93" s="42" t="s">
        <v>880</v>
      </c>
      <c r="T93" s="42" t="s">
        <v>882</v>
      </c>
      <c r="U93" s="42" t="s">
        <v>17</v>
      </c>
      <c r="V93" s="42" t="s">
        <v>17</v>
      </c>
      <c r="W93" s="42" t="s">
        <v>880</v>
      </c>
      <c r="X93" s="42" t="s">
        <v>880</v>
      </c>
      <c r="Y93" s="42" t="s">
        <v>880</v>
      </c>
      <c r="Z93" s="42" t="s">
        <v>880</v>
      </c>
      <c r="AA93" s="42" t="s">
        <v>880</v>
      </c>
      <c r="AB93" s="42" t="s">
        <v>17</v>
      </c>
      <c r="AC93" s="42" t="s">
        <v>17</v>
      </c>
      <c r="AD93" s="42" t="s">
        <v>880</v>
      </c>
      <c r="AE93" s="42" t="s">
        <v>880</v>
      </c>
      <c r="AF93" s="42" t="s">
        <v>880</v>
      </c>
      <c r="AG93" s="42" t="s">
        <v>880</v>
      </c>
      <c r="AH93" s="42" t="s">
        <v>880</v>
      </c>
      <c r="AI93" s="42" t="s">
        <v>17</v>
      </c>
      <c r="AJ93" s="42" t="s">
        <v>17</v>
      </c>
      <c r="AK93" s="42" t="s">
        <v>880</v>
      </c>
      <c r="AL93" s="42"/>
      <c r="AM93" s="42"/>
      <c r="AN93" s="42"/>
      <c r="AO93" s="42"/>
      <c r="AP93" s="42"/>
      <c r="AQ93" s="42"/>
      <c r="AR93" s="42"/>
      <c r="AS93" s="42"/>
      <c r="AT93" s="42"/>
      <c r="AU93" s="42"/>
      <c r="AV93" s="37">
        <f>COUNTIFS($S93:$AU93,"P")</f>
        <v>12</v>
      </c>
      <c r="AW93" s="37">
        <f>COUNTIFS($S93:$AU93,"HD")/2</f>
        <v>0</v>
      </c>
      <c r="AX93" s="37">
        <f>COUNTIFS($S93:$AU93,"DO")</f>
        <v>6</v>
      </c>
      <c r="AY93" s="1">
        <f>COUNTIFS($S93:$AU93,"UPL")</f>
        <v>0</v>
      </c>
      <c r="AZ93" s="37">
        <f>COUNTIFS($S93:$AU93,"LWP")</f>
        <v>0</v>
      </c>
      <c r="BA93" s="37">
        <f>SUM(COUNTIFS($S93:$AU93,{"PAT","MAT"}))</f>
        <v>0</v>
      </c>
      <c r="BB93" s="37">
        <f>COUNTIFS($S93:$AU93,"HO")</f>
        <v>0</v>
      </c>
      <c r="BC93" s="37">
        <f>COUNTIFS($S93:$AU93,"NA")</f>
        <v>0</v>
      </c>
      <c r="BD93" s="37">
        <f>COUNTIFS($S93:$AU93,"PL")</f>
        <v>0</v>
      </c>
      <c r="BE93" s="37">
        <f>COUNTIFS($S93:$AU93,"CL")</f>
        <v>1</v>
      </c>
      <c r="BF93" s="37">
        <f>COUNTIFS($S93:$AU93,"BL")</f>
        <v>0</v>
      </c>
      <c r="BG93" s="37">
        <f>COUNTIFS($S93:$AU93,"CO")</f>
        <v>0</v>
      </c>
      <c r="BH93" s="37">
        <f>SUM(BD93:BG93)</f>
        <v>1</v>
      </c>
      <c r="BI93" s="37">
        <f>IF(SUM(AV93+AW93)&gt;=17,1,0)</f>
        <v>0</v>
      </c>
      <c r="BJ93" s="37">
        <f>IF(SUM(AV93+AW93)&gt;=13,1,0)</f>
        <v>0</v>
      </c>
      <c r="BK93" s="37">
        <f>SUM(AV93:BG93)+SUM(COUNTIFS(R93:AU93,{"TERM","RESIGNED"}))</f>
        <v>19</v>
      </c>
      <c r="BL93" s="1" t="s">
        <v>41</v>
      </c>
      <c r="BM93" s="37" t="s">
        <v>936</v>
      </c>
    </row>
    <row r="94" spans="1:65" x14ac:dyDescent="0.25">
      <c r="A94" s="30">
        <f>A93+1</f>
        <v>92</v>
      </c>
      <c r="B94" s="1" t="s">
        <v>163</v>
      </c>
      <c r="C94" s="1">
        <v>12498</v>
      </c>
      <c r="D94" s="25">
        <v>100333</v>
      </c>
      <c r="E94" s="1" t="s">
        <v>862</v>
      </c>
      <c r="F94" s="32" t="s">
        <v>203</v>
      </c>
      <c r="G94" s="32" t="s">
        <v>204</v>
      </c>
      <c r="H94" s="28">
        <v>44287</v>
      </c>
      <c r="I94" s="28">
        <v>42821</v>
      </c>
      <c r="J94" s="28" t="s">
        <v>36</v>
      </c>
      <c r="K94" s="37">
        <f ca="1">IF(O94="ACTIVE",(TODAY()-H94),(J94-H94))</f>
        <v>1055</v>
      </c>
      <c r="L94" s="39" t="str">
        <f>IF(OR(M94="Email Verification",M94="Operations",M94="OJT",M94="Bottom Quartile Group",M94="Training"),"Billable","Non Billable")</f>
        <v>Non Billable</v>
      </c>
      <c r="M94" s="32" t="s">
        <v>990</v>
      </c>
      <c r="N94" s="1" t="s">
        <v>38</v>
      </c>
      <c r="O94" s="1" t="s">
        <v>39</v>
      </c>
      <c r="P94" s="1"/>
      <c r="Q94" s="1"/>
      <c r="R94" s="31" t="s">
        <v>198</v>
      </c>
      <c r="S94" s="42" t="s">
        <v>880</v>
      </c>
      <c r="T94" s="42" t="s">
        <v>880</v>
      </c>
      <c r="U94" s="42" t="s">
        <v>17</v>
      </c>
      <c r="V94" s="42" t="s">
        <v>17</v>
      </c>
      <c r="W94" s="42" t="s">
        <v>880</v>
      </c>
      <c r="X94" s="42" t="s">
        <v>880</v>
      </c>
      <c r="Y94" s="42" t="s">
        <v>880</v>
      </c>
      <c r="Z94" s="42" t="s">
        <v>880</v>
      </c>
      <c r="AA94" s="42" t="s">
        <v>880</v>
      </c>
      <c r="AB94" s="42" t="s">
        <v>17</v>
      </c>
      <c r="AC94" s="42" t="s">
        <v>17</v>
      </c>
      <c r="AD94" s="42" t="s">
        <v>880</v>
      </c>
      <c r="AE94" s="42" t="s">
        <v>880</v>
      </c>
      <c r="AF94" s="42" t="s">
        <v>881</v>
      </c>
      <c r="AG94" s="42" t="s">
        <v>880</v>
      </c>
      <c r="AH94" s="42" t="s">
        <v>881</v>
      </c>
      <c r="AI94" s="42" t="s">
        <v>17</v>
      </c>
      <c r="AJ94" s="42" t="s">
        <v>17</v>
      </c>
      <c r="AK94" s="42" t="s">
        <v>880</v>
      </c>
      <c r="AL94" s="42"/>
      <c r="AM94" s="42"/>
      <c r="AN94" s="42"/>
      <c r="AO94" s="42"/>
      <c r="AP94" s="42"/>
      <c r="AQ94" s="42"/>
      <c r="AR94" s="42"/>
      <c r="AS94" s="42"/>
      <c r="AT94" s="42"/>
      <c r="AU94" s="42"/>
      <c r="AV94" s="37">
        <f>COUNTIFS($S94:$AU94,"P")</f>
        <v>11</v>
      </c>
      <c r="AW94" s="37">
        <f>COUNTIFS($S94:$AU94,"HD")/2</f>
        <v>1</v>
      </c>
      <c r="AX94" s="37">
        <f>COUNTIFS($S94:$AU94,"DO")</f>
        <v>6</v>
      </c>
      <c r="AY94" s="1">
        <f>COUNTIFS($S94:$AU94,"UPL")</f>
        <v>0</v>
      </c>
      <c r="AZ94" s="37">
        <f>COUNTIFS($S94:$AU94,"LWP")</f>
        <v>0</v>
      </c>
      <c r="BA94" s="37">
        <f>SUM(COUNTIFS($S94:$AU94,{"PAT","MAT"}))</f>
        <v>0</v>
      </c>
      <c r="BB94" s="37">
        <f>COUNTIFS($S94:$AU94,"HO")</f>
        <v>0</v>
      </c>
      <c r="BC94" s="37">
        <f>COUNTIFS($S94:$AU94,"NA")</f>
        <v>0</v>
      </c>
      <c r="BD94" s="37">
        <f>COUNTIFS($S94:$AU94,"PL")</f>
        <v>0</v>
      </c>
      <c r="BE94" s="37">
        <f>COUNTIFS($S94:$AU94,"CL")</f>
        <v>0</v>
      </c>
      <c r="BF94" s="37">
        <f>COUNTIFS($S94:$AU94,"BL")</f>
        <v>0</v>
      </c>
      <c r="BG94" s="37">
        <f>COUNTIFS($S94:$AU94,"CO")</f>
        <v>0</v>
      </c>
      <c r="BH94" s="37">
        <f>SUM(BD94:BG94)</f>
        <v>0</v>
      </c>
      <c r="BI94" s="37">
        <f>IF(SUM(AV94+AW94)&gt;=17,1,0)</f>
        <v>0</v>
      </c>
      <c r="BJ94" s="37">
        <f>IF(SUM(AV94+AW94)&gt;=13,1,0)</f>
        <v>0</v>
      </c>
      <c r="BK94" s="37">
        <f>SUM(AV94:BG94)+SUM(COUNTIFS(R94:AU94,{"TERM","RESIGNED"}))</f>
        <v>18</v>
      </c>
      <c r="BL94" s="1" t="s">
        <v>41</v>
      </c>
      <c r="BM94" s="37" t="s">
        <v>936</v>
      </c>
    </row>
    <row r="95" spans="1:65" x14ac:dyDescent="0.25">
      <c r="A95" s="30">
        <f>A94+1</f>
        <v>93</v>
      </c>
      <c r="B95" s="1" t="s">
        <v>163</v>
      </c>
      <c r="C95" s="1">
        <v>12652</v>
      </c>
      <c r="D95" s="25">
        <v>100336</v>
      </c>
      <c r="E95" s="1" t="s">
        <v>863</v>
      </c>
      <c r="F95" s="32" t="s">
        <v>107</v>
      </c>
      <c r="G95" s="32" t="s">
        <v>54</v>
      </c>
      <c r="H95" s="28">
        <v>44287</v>
      </c>
      <c r="I95" s="28">
        <v>42891</v>
      </c>
      <c r="J95" s="28" t="s">
        <v>36</v>
      </c>
      <c r="K95" s="37">
        <f ca="1">IF(O95="ACTIVE",(TODAY()-H95),(J95-H95))</f>
        <v>1055</v>
      </c>
      <c r="L95" s="39" t="str">
        <f>IF(OR(M95="Email Verification",M95="Operations",M95="OJT",M95="Bottom Quartile Group",M95="Training"),"Billable","Non Billable")</f>
        <v>Non Billable</v>
      </c>
      <c r="M95" s="32" t="s">
        <v>37</v>
      </c>
      <c r="N95" s="1" t="s">
        <v>38</v>
      </c>
      <c r="O95" s="1" t="s">
        <v>39</v>
      </c>
      <c r="P95" s="1"/>
      <c r="Q95" s="1"/>
      <c r="R95" s="31" t="s">
        <v>71</v>
      </c>
      <c r="S95" s="42" t="s">
        <v>880</v>
      </c>
      <c r="T95" s="42" t="s">
        <v>880</v>
      </c>
      <c r="U95" s="42" t="s">
        <v>17</v>
      </c>
      <c r="V95" s="42" t="s">
        <v>17</v>
      </c>
      <c r="W95" s="42" t="s">
        <v>880</v>
      </c>
      <c r="X95" s="42" t="s">
        <v>880</v>
      </c>
      <c r="Y95" s="42" t="s">
        <v>880</v>
      </c>
      <c r="Z95" s="42" t="s">
        <v>880</v>
      </c>
      <c r="AA95" s="42" t="s">
        <v>19</v>
      </c>
      <c r="AB95" s="42" t="s">
        <v>17</v>
      </c>
      <c r="AC95" s="42" t="s">
        <v>17</v>
      </c>
      <c r="AD95" s="42" t="s">
        <v>880</v>
      </c>
      <c r="AE95" s="42" t="s">
        <v>880</v>
      </c>
      <c r="AF95" s="42" t="s">
        <v>880</v>
      </c>
      <c r="AG95" s="42" t="s">
        <v>880</v>
      </c>
      <c r="AH95" s="42" t="s">
        <v>880</v>
      </c>
      <c r="AI95" s="42" t="s">
        <v>17</v>
      </c>
      <c r="AJ95" s="42" t="s">
        <v>17</v>
      </c>
      <c r="AK95" s="42" t="s">
        <v>880</v>
      </c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37">
        <f>COUNTIFS($S95:$AU95,"P")</f>
        <v>12</v>
      </c>
      <c r="AW95" s="37">
        <f>COUNTIFS($S95:$AU95,"HD")/2</f>
        <v>0</v>
      </c>
      <c r="AX95" s="37">
        <f>COUNTIFS($S95:$AU95,"DO")</f>
        <v>6</v>
      </c>
      <c r="AY95" s="1">
        <f>COUNTIFS($S95:$AU95,"UPL")</f>
        <v>0</v>
      </c>
      <c r="AZ95" s="37">
        <f>COUNTIFS($S95:$AU95,"LWP")</f>
        <v>1</v>
      </c>
      <c r="BA95" s="37">
        <f>SUM(COUNTIFS($S95:$AU95,{"PAT","MAT"}))</f>
        <v>0</v>
      </c>
      <c r="BB95" s="37">
        <f>COUNTIFS($S95:$AU95,"HO")</f>
        <v>0</v>
      </c>
      <c r="BC95" s="37">
        <f>COUNTIFS($S95:$AU95,"NA")</f>
        <v>0</v>
      </c>
      <c r="BD95" s="37">
        <f>COUNTIFS($S95:$AU95,"PL")</f>
        <v>0</v>
      </c>
      <c r="BE95" s="37">
        <f>COUNTIFS($S95:$AU95,"CL")</f>
        <v>0</v>
      </c>
      <c r="BF95" s="37">
        <f>COUNTIFS($S95:$AU95,"BL")</f>
        <v>0</v>
      </c>
      <c r="BG95" s="37">
        <f>COUNTIFS($S95:$AU95,"CO")</f>
        <v>0</v>
      </c>
      <c r="BH95" s="37">
        <f>SUM(BD95:BG95)</f>
        <v>0</v>
      </c>
      <c r="BI95" s="37">
        <f>IF(SUM(AV95+AW95)&gt;=17,1,0)</f>
        <v>0</v>
      </c>
      <c r="BJ95" s="37">
        <f>IF(SUM(AV95+AW95)&gt;=13,1,0)</f>
        <v>0</v>
      </c>
      <c r="BK95" s="37">
        <f>SUM(AV95:BG95)+SUM(COUNTIFS(R95:AU95,{"TERM","RESIGNED"}))</f>
        <v>19</v>
      </c>
      <c r="BL95" s="1" t="s">
        <v>41</v>
      </c>
      <c r="BM95" s="37" t="s">
        <v>1101</v>
      </c>
    </row>
    <row r="96" spans="1:65" x14ac:dyDescent="0.25">
      <c r="A96" s="30">
        <f>A95+1</f>
        <v>94</v>
      </c>
      <c r="B96" s="1" t="s">
        <v>163</v>
      </c>
      <c r="C96" s="1">
        <v>12713</v>
      </c>
      <c r="D96" s="25">
        <v>100338</v>
      </c>
      <c r="E96" s="1" t="s">
        <v>863</v>
      </c>
      <c r="F96" s="32" t="s">
        <v>205</v>
      </c>
      <c r="G96" s="32" t="s">
        <v>109</v>
      </c>
      <c r="H96" s="28">
        <v>44287</v>
      </c>
      <c r="I96" s="28">
        <v>42908</v>
      </c>
      <c r="J96" s="28" t="s">
        <v>36</v>
      </c>
      <c r="K96" s="37">
        <f ca="1">IF(O96="ACTIVE",(TODAY()-H96),(J96-H96))</f>
        <v>1055</v>
      </c>
      <c r="L96" s="39" t="str">
        <f>IF(OR(M96="Email Verification",M96="Operations",M96="OJT",M96="Bottom Quartile Group",M96="Training"),"Billable","Non Billable")</f>
        <v>Non Billable</v>
      </c>
      <c r="M96" s="32" t="s">
        <v>193</v>
      </c>
      <c r="N96" s="1" t="s">
        <v>38</v>
      </c>
      <c r="O96" s="1" t="s">
        <v>39</v>
      </c>
      <c r="P96" s="1"/>
      <c r="Q96" s="1"/>
      <c r="R96" s="31" t="s">
        <v>194</v>
      </c>
      <c r="S96" s="42" t="s">
        <v>880</v>
      </c>
      <c r="T96" s="42" t="s">
        <v>880</v>
      </c>
      <c r="U96" s="42" t="s">
        <v>17</v>
      </c>
      <c r="V96" s="42" t="s">
        <v>17</v>
      </c>
      <c r="W96" s="42" t="s">
        <v>880</v>
      </c>
      <c r="X96" s="42" t="s">
        <v>880</v>
      </c>
      <c r="Y96" s="42" t="s">
        <v>880</v>
      </c>
      <c r="Z96" s="42" t="s">
        <v>880</v>
      </c>
      <c r="AA96" s="42" t="s">
        <v>880</v>
      </c>
      <c r="AB96" s="42" t="s">
        <v>17</v>
      </c>
      <c r="AC96" s="42" t="s">
        <v>17</v>
      </c>
      <c r="AD96" s="42" t="s">
        <v>880</v>
      </c>
      <c r="AE96" s="42" t="s">
        <v>881</v>
      </c>
      <c r="AF96" s="42" t="s">
        <v>881</v>
      </c>
      <c r="AG96" s="42" t="s">
        <v>880</v>
      </c>
      <c r="AH96" s="42" t="s">
        <v>880</v>
      </c>
      <c r="AI96" s="42" t="s">
        <v>17</v>
      </c>
      <c r="AJ96" s="42" t="s">
        <v>17</v>
      </c>
      <c r="AK96" s="42" t="s">
        <v>880</v>
      </c>
      <c r="AL96" s="42"/>
      <c r="AM96" s="42"/>
      <c r="AN96" s="42"/>
      <c r="AO96" s="42"/>
      <c r="AP96" s="42"/>
      <c r="AQ96" s="42"/>
      <c r="AR96" s="42"/>
      <c r="AS96" s="42"/>
      <c r="AT96" s="42"/>
      <c r="AU96" s="42"/>
      <c r="AV96" s="37">
        <f>COUNTIFS($S96:$AU96,"P")</f>
        <v>11</v>
      </c>
      <c r="AW96" s="37">
        <f>COUNTIFS($S96:$AU96,"HD")/2</f>
        <v>1</v>
      </c>
      <c r="AX96" s="37">
        <f>COUNTIFS($S96:$AU96,"DO")</f>
        <v>6</v>
      </c>
      <c r="AY96" s="1">
        <f>COUNTIFS($S96:$AU96,"UPL")</f>
        <v>0</v>
      </c>
      <c r="AZ96" s="37">
        <f>COUNTIFS($S96:$AU96,"LWP")</f>
        <v>0</v>
      </c>
      <c r="BA96" s="37">
        <f>SUM(COUNTIFS($S96:$AU96,{"PAT","MAT"}))</f>
        <v>0</v>
      </c>
      <c r="BB96" s="37">
        <f>COUNTIFS($S96:$AU96,"HO")</f>
        <v>0</v>
      </c>
      <c r="BC96" s="37">
        <f>COUNTIFS($S96:$AU96,"NA")</f>
        <v>0</v>
      </c>
      <c r="BD96" s="37">
        <f>COUNTIFS($S96:$AU96,"PL")</f>
        <v>0</v>
      </c>
      <c r="BE96" s="37">
        <f>COUNTIFS($S96:$AU96,"CL")</f>
        <v>0</v>
      </c>
      <c r="BF96" s="37">
        <f>COUNTIFS($S96:$AU96,"BL")</f>
        <v>0</v>
      </c>
      <c r="BG96" s="37">
        <f>COUNTIFS($S96:$AU96,"CO")</f>
        <v>0</v>
      </c>
      <c r="BH96" s="37">
        <f>SUM(BD96:BG96)</f>
        <v>0</v>
      </c>
      <c r="BI96" s="37">
        <f>IF(SUM(AV96+AW96)&gt;=17,1,0)</f>
        <v>0</v>
      </c>
      <c r="BJ96" s="37">
        <f>IF(SUM(AV96+AW96)&gt;=13,1,0)</f>
        <v>0</v>
      </c>
      <c r="BK96" s="37">
        <f>SUM(AV96:BG96)+SUM(COUNTIFS(R96:AU96,{"TERM","RESIGNED"}))</f>
        <v>18</v>
      </c>
      <c r="BL96" s="1" t="s">
        <v>41</v>
      </c>
      <c r="BM96" s="37" t="s">
        <v>1570</v>
      </c>
    </row>
    <row r="97" spans="1:65" x14ac:dyDescent="0.25">
      <c r="A97" s="30">
        <f>A96+1</f>
        <v>95</v>
      </c>
      <c r="B97" s="1" t="s">
        <v>163</v>
      </c>
      <c r="C97" s="1">
        <v>10506</v>
      </c>
      <c r="D97" s="25">
        <v>100339</v>
      </c>
      <c r="E97" s="1" t="s">
        <v>863</v>
      </c>
      <c r="F97" s="32" t="s">
        <v>206</v>
      </c>
      <c r="G97" s="32" t="s">
        <v>72</v>
      </c>
      <c r="H97" s="28">
        <v>44287</v>
      </c>
      <c r="I97" s="28">
        <v>41799</v>
      </c>
      <c r="J97" s="28" t="s">
        <v>36</v>
      </c>
      <c r="K97" s="37">
        <f ca="1">IF(O97="ACTIVE",(TODAY()-H97),(J97-H97))</f>
        <v>1055</v>
      </c>
      <c r="L97" s="39" t="str">
        <f>IF(OR(M97="Email Verification",M97="Operations",M97="OJT",M97="Bottom Quartile Group",M97="Training"),"Billable","Non Billable")</f>
        <v>Non Billable</v>
      </c>
      <c r="M97" s="32" t="s">
        <v>47</v>
      </c>
      <c r="N97" s="1" t="s">
        <v>38</v>
      </c>
      <c r="O97" s="1" t="s">
        <v>39</v>
      </c>
      <c r="P97" s="1"/>
      <c r="Q97" s="1"/>
      <c r="R97" s="31" t="s">
        <v>207</v>
      </c>
      <c r="S97" s="42" t="s">
        <v>880</v>
      </c>
      <c r="T97" s="42" t="s">
        <v>880</v>
      </c>
      <c r="U97" s="42" t="s">
        <v>17</v>
      </c>
      <c r="V97" s="42" t="s">
        <v>17</v>
      </c>
      <c r="W97" s="42" t="s">
        <v>880</v>
      </c>
      <c r="X97" s="42" t="s">
        <v>880</v>
      </c>
      <c r="Y97" s="42" t="s">
        <v>880</v>
      </c>
      <c r="Z97" s="42" t="s">
        <v>880</v>
      </c>
      <c r="AA97" s="42" t="s">
        <v>882</v>
      </c>
      <c r="AB97" s="42" t="s">
        <v>17</v>
      </c>
      <c r="AC97" s="42" t="s">
        <v>17</v>
      </c>
      <c r="AD97" s="42" t="s">
        <v>880</v>
      </c>
      <c r="AE97" s="42" t="s">
        <v>880</v>
      </c>
      <c r="AF97" s="42" t="s">
        <v>880</v>
      </c>
      <c r="AG97" s="42" t="s">
        <v>880</v>
      </c>
      <c r="AH97" s="42" t="s">
        <v>880</v>
      </c>
      <c r="AI97" s="42" t="s">
        <v>17</v>
      </c>
      <c r="AJ97" s="42" t="s">
        <v>17</v>
      </c>
      <c r="AK97" s="42" t="s">
        <v>880</v>
      </c>
      <c r="AL97" s="42"/>
      <c r="AM97" s="42"/>
      <c r="AN97" s="42"/>
      <c r="AO97" s="42"/>
      <c r="AP97" s="42"/>
      <c r="AQ97" s="42"/>
      <c r="AR97" s="42"/>
      <c r="AS97" s="42"/>
      <c r="AT97" s="42"/>
      <c r="AU97" s="42"/>
      <c r="AV97" s="37">
        <f>COUNTIFS($S97:$AU97,"P")</f>
        <v>12</v>
      </c>
      <c r="AW97" s="37">
        <f>COUNTIFS($S97:$AU97,"HD")/2</f>
        <v>0</v>
      </c>
      <c r="AX97" s="37">
        <f>COUNTIFS($S97:$AU97,"DO")</f>
        <v>6</v>
      </c>
      <c r="AY97" s="1">
        <f>COUNTIFS($S97:$AU97,"UPL")</f>
        <v>0</v>
      </c>
      <c r="AZ97" s="37">
        <f>COUNTIFS($S97:$AU97,"LWP")</f>
        <v>0</v>
      </c>
      <c r="BA97" s="37">
        <f>SUM(COUNTIFS($S97:$AU97,{"PAT","MAT"}))</f>
        <v>0</v>
      </c>
      <c r="BB97" s="37">
        <f>COUNTIFS($S97:$AU97,"HO")</f>
        <v>0</v>
      </c>
      <c r="BC97" s="37">
        <f>COUNTIFS($S97:$AU97,"NA")</f>
        <v>0</v>
      </c>
      <c r="BD97" s="37">
        <f>COUNTIFS($S97:$AU97,"PL")</f>
        <v>0</v>
      </c>
      <c r="BE97" s="37">
        <f>COUNTIFS($S97:$AU97,"CL")</f>
        <v>1</v>
      </c>
      <c r="BF97" s="37">
        <f>COUNTIFS($S97:$AU97,"BL")</f>
        <v>0</v>
      </c>
      <c r="BG97" s="37">
        <f>COUNTIFS($S97:$AU97,"CO")</f>
        <v>0</v>
      </c>
      <c r="BH97" s="37">
        <f>SUM(BD97:BG97)</f>
        <v>1</v>
      </c>
      <c r="BI97" s="37">
        <f>IF(SUM(AV97+AW97)&gt;=17,1,0)</f>
        <v>0</v>
      </c>
      <c r="BJ97" s="37">
        <f>IF(SUM(AV97+AW97)&gt;=13,1,0)</f>
        <v>0</v>
      </c>
      <c r="BK97" s="37">
        <f>SUM(AV97:BG97)+SUM(COUNTIFS(R97:AU97,{"TERM","RESIGNED"}))</f>
        <v>19</v>
      </c>
      <c r="BL97" s="1" t="s">
        <v>41</v>
      </c>
      <c r="BM97" s="37" t="s">
        <v>933</v>
      </c>
    </row>
    <row r="98" spans="1:65" x14ac:dyDescent="0.25">
      <c r="A98" s="30">
        <f>A97+1</f>
        <v>96</v>
      </c>
      <c r="B98" s="1" t="s">
        <v>163</v>
      </c>
      <c r="C98" s="1">
        <v>13000</v>
      </c>
      <c r="D98" s="25">
        <v>100341</v>
      </c>
      <c r="E98" s="1" t="s">
        <v>863</v>
      </c>
      <c r="F98" s="32" t="s">
        <v>208</v>
      </c>
      <c r="G98" s="32" t="s">
        <v>165</v>
      </c>
      <c r="H98" s="28">
        <v>44287</v>
      </c>
      <c r="I98" s="28">
        <v>43003</v>
      </c>
      <c r="J98" s="28" t="s">
        <v>36</v>
      </c>
      <c r="K98" s="37">
        <f ca="1">IF(O98="ACTIVE",(TODAY()-H98),(J98-H98))</f>
        <v>1055</v>
      </c>
      <c r="L98" s="39" t="str">
        <f>IF(OR(M98="Email Verification",M98="Operations",M98="OJT",M98="Bottom Quartile Group",M98="Training"),"Billable","Non Billable")</f>
        <v>Non Billable</v>
      </c>
      <c r="M98" s="32" t="s">
        <v>85</v>
      </c>
      <c r="N98" s="1" t="s">
        <v>38</v>
      </c>
      <c r="O98" s="1" t="s">
        <v>39</v>
      </c>
      <c r="P98" s="1"/>
      <c r="Q98" s="1"/>
      <c r="R98" s="31" t="s">
        <v>1206</v>
      </c>
      <c r="S98" s="42" t="s">
        <v>880</v>
      </c>
      <c r="T98" s="42" t="s">
        <v>883</v>
      </c>
      <c r="U98" s="42" t="s">
        <v>17</v>
      </c>
      <c r="V98" s="42" t="s">
        <v>17</v>
      </c>
      <c r="W98" s="42" t="s">
        <v>880</v>
      </c>
      <c r="X98" s="42" t="s">
        <v>880</v>
      </c>
      <c r="Y98" s="42" t="s">
        <v>880</v>
      </c>
      <c r="Z98" s="42" t="s">
        <v>880</v>
      </c>
      <c r="AA98" s="42" t="s">
        <v>881</v>
      </c>
      <c r="AB98" s="42" t="s">
        <v>17</v>
      </c>
      <c r="AC98" s="42" t="s">
        <v>17</v>
      </c>
      <c r="AD98" s="42" t="s">
        <v>880</v>
      </c>
      <c r="AE98" s="42" t="s">
        <v>880</v>
      </c>
      <c r="AF98" s="42" t="s">
        <v>882</v>
      </c>
      <c r="AG98" s="42" t="s">
        <v>880</v>
      </c>
      <c r="AH98" s="42" t="s">
        <v>880</v>
      </c>
      <c r="AI98" s="42" t="s">
        <v>17</v>
      </c>
      <c r="AJ98" s="42" t="s">
        <v>17</v>
      </c>
      <c r="AK98" s="42" t="s">
        <v>880</v>
      </c>
      <c r="AL98" s="42"/>
      <c r="AM98" s="42"/>
      <c r="AN98" s="42"/>
      <c r="AO98" s="42"/>
      <c r="AP98" s="42"/>
      <c r="AQ98" s="42"/>
      <c r="AR98" s="42"/>
      <c r="AS98" s="42"/>
      <c r="AT98" s="42"/>
      <c r="AU98" s="42"/>
      <c r="AV98" s="37">
        <f>COUNTIFS($S98:$AU98,"P")</f>
        <v>10</v>
      </c>
      <c r="AW98" s="37">
        <f>COUNTIFS($S98:$AU98,"HD")/2</f>
        <v>0.5</v>
      </c>
      <c r="AX98" s="37">
        <f>COUNTIFS($S98:$AU98,"DO")</f>
        <v>6</v>
      </c>
      <c r="AY98" s="1">
        <f>COUNTIFS($S98:$AU98,"UPL")</f>
        <v>0</v>
      </c>
      <c r="AZ98" s="37">
        <f>COUNTIFS($S98:$AU98,"LWP")</f>
        <v>0</v>
      </c>
      <c r="BA98" s="37">
        <f>SUM(COUNTIFS($S98:$AU98,{"PAT","MAT"}))</f>
        <v>0</v>
      </c>
      <c r="BB98" s="37">
        <f>COUNTIFS($S98:$AU98,"HO")</f>
        <v>0</v>
      </c>
      <c r="BC98" s="37">
        <f>COUNTIFS($S98:$AU98,"NA")</f>
        <v>0</v>
      </c>
      <c r="BD98" s="37">
        <f>COUNTIFS($S98:$AU98,"PL")</f>
        <v>1</v>
      </c>
      <c r="BE98" s="37">
        <f>COUNTIFS($S98:$AU98,"CL")</f>
        <v>1</v>
      </c>
      <c r="BF98" s="37">
        <f>COUNTIFS($S98:$AU98,"BL")</f>
        <v>0</v>
      </c>
      <c r="BG98" s="37">
        <f>COUNTIFS($S98:$AU98,"CO")</f>
        <v>0</v>
      </c>
      <c r="BH98" s="37">
        <f>SUM(BD98:BG98)</f>
        <v>2</v>
      </c>
      <c r="BI98" s="37">
        <f>IF(SUM(AV98+AW98)&gt;=17,1,0)</f>
        <v>0</v>
      </c>
      <c r="BJ98" s="37">
        <f>IF(SUM(AV98+AW98)&gt;=13,1,0)</f>
        <v>0</v>
      </c>
      <c r="BK98" s="37">
        <f>SUM(AV98:BG98)+SUM(COUNTIFS(R98:AU98,{"TERM","RESIGNED"}))</f>
        <v>18.5</v>
      </c>
      <c r="BL98" s="1" t="s">
        <v>41</v>
      </c>
      <c r="BM98" s="37" t="s">
        <v>1571</v>
      </c>
    </row>
    <row r="99" spans="1:65" x14ac:dyDescent="0.25">
      <c r="A99" s="30">
        <f>A98+1</f>
        <v>97</v>
      </c>
      <c r="B99" s="1" t="s">
        <v>163</v>
      </c>
      <c r="C99" s="1">
        <v>13321</v>
      </c>
      <c r="D99" s="25">
        <v>100345</v>
      </c>
      <c r="E99" s="1" t="s">
        <v>863</v>
      </c>
      <c r="F99" s="32" t="s">
        <v>209</v>
      </c>
      <c r="G99" s="32" t="s">
        <v>100</v>
      </c>
      <c r="H99" s="28">
        <v>44287</v>
      </c>
      <c r="I99" s="28">
        <v>43102</v>
      </c>
      <c r="J99" s="28" t="s">
        <v>36</v>
      </c>
      <c r="K99" s="37">
        <f ca="1">IF(O99="ACTIVE",(TODAY()-H99),(J99-H99))</f>
        <v>1055</v>
      </c>
      <c r="L99" s="39" t="str">
        <f>IF(OR(M99="Email Verification",M99="Operations",M99="OJT",M99="Bottom Quartile Group",M99="Training"),"Billable","Non Billable")</f>
        <v>Non Billable</v>
      </c>
      <c r="M99" s="32" t="s">
        <v>37</v>
      </c>
      <c r="N99" s="1" t="s">
        <v>38</v>
      </c>
      <c r="O99" s="1" t="s">
        <v>39</v>
      </c>
      <c r="P99" s="1"/>
      <c r="Q99" s="1"/>
      <c r="R99" s="31" t="s">
        <v>210</v>
      </c>
      <c r="S99" s="42" t="s">
        <v>880</v>
      </c>
      <c r="T99" s="42" t="s">
        <v>880</v>
      </c>
      <c r="U99" s="42" t="s">
        <v>17</v>
      </c>
      <c r="V99" s="42" t="s">
        <v>17</v>
      </c>
      <c r="W99" s="42" t="s">
        <v>880</v>
      </c>
      <c r="X99" s="42" t="s">
        <v>880</v>
      </c>
      <c r="Y99" s="42" t="s">
        <v>880</v>
      </c>
      <c r="Z99" s="42" t="s">
        <v>880</v>
      </c>
      <c r="AA99" s="42" t="s">
        <v>880</v>
      </c>
      <c r="AB99" s="42" t="s">
        <v>17</v>
      </c>
      <c r="AC99" s="42" t="s">
        <v>17</v>
      </c>
      <c r="AD99" s="42" t="s">
        <v>880</v>
      </c>
      <c r="AE99" s="42" t="s">
        <v>880</v>
      </c>
      <c r="AF99" s="42" t="s">
        <v>880</v>
      </c>
      <c r="AG99" s="42" t="s">
        <v>880</v>
      </c>
      <c r="AH99" s="42" t="s">
        <v>880</v>
      </c>
      <c r="AI99" s="42" t="s">
        <v>17</v>
      </c>
      <c r="AJ99" s="42" t="s">
        <v>17</v>
      </c>
      <c r="AK99" s="42" t="s">
        <v>880</v>
      </c>
      <c r="AL99" s="42"/>
      <c r="AM99" s="42"/>
      <c r="AN99" s="42"/>
      <c r="AO99" s="42"/>
      <c r="AP99" s="42"/>
      <c r="AQ99" s="42"/>
      <c r="AR99" s="42"/>
      <c r="AS99" s="42"/>
      <c r="AT99" s="42"/>
      <c r="AU99" s="42"/>
      <c r="AV99" s="37">
        <f>COUNTIFS($S99:$AU99,"P")</f>
        <v>13</v>
      </c>
      <c r="AW99" s="37">
        <f>COUNTIFS($S99:$AU99,"HD")/2</f>
        <v>0</v>
      </c>
      <c r="AX99" s="37">
        <f>COUNTIFS($S99:$AU99,"DO")</f>
        <v>6</v>
      </c>
      <c r="AY99" s="1">
        <f>COUNTIFS($S99:$AU99,"UPL")</f>
        <v>0</v>
      </c>
      <c r="AZ99" s="37">
        <f>COUNTIFS($S99:$AU99,"LWP")</f>
        <v>0</v>
      </c>
      <c r="BA99" s="37">
        <f>SUM(COUNTIFS($S99:$AU99,{"PAT","MAT"}))</f>
        <v>0</v>
      </c>
      <c r="BB99" s="37">
        <f>COUNTIFS($S99:$AU99,"HO")</f>
        <v>0</v>
      </c>
      <c r="BC99" s="37">
        <f>COUNTIFS($S99:$AU99,"NA")</f>
        <v>0</v>
      </c>
      <c r="BD99" s="37">
        <f>COUNTIFS($S99:$AU99,"PL")</f>
        <v>0</v>
      </c>
      <c r="BE99" s="37">
        <f>COUNTIFS($S99:$AU99,"CL")</f>
        <v>0</v>
      </c>
      <c r="BF99" s="37">
        <f>COUNTIFS($S99:$AU99,"BL")</f>
        <v>0</v>
      </c>
      <c r="BG99" s="37">
        <f>COUNTIFS($S99:$AU99,"CO")</f>
        <v>0</v>
      </c>
      <c r="BH99" s="37">
        <f>SUM(BD99:BG99)</f>
        <v>0</v>
      </c>
      <c r="BI99" s="37">
        <f>IF(SUM(AV99+AW99)&gt;=17,1,0)</f>
        <v>0</v>
      </c>
      <c r="BJ99" s="37">
        <f>IF(SUM(AV99+AW99)&gt;=13,1,0)</f>
        <v>1</v>
      </c>
      <c r="BK99" s="37">
        <f>SUM(AV99:BG99)+SUM(COUNTIFS(R99:AU99,{"TERM","RESIGNED"}))</f>
        <v>19</v>
      </c>
      <c r="BL99" s="1" t="s">
        <v>41</v>
      </c>
      <c r="BM99" s="37" t="s">
        <v>935</v>
      </c>
    </row>
    <row r="100" spans="1:65" x14ac:dyDescent="0.25">
      <c r="A100" s="30">
        <f>A99+1</f>
        <v>98</v>
      </c>
      <c r="B100" s="1" t="s">
        <v>163</v>
      </c>
      <c r="C100" s="1">
        <v>13908</v>
      </c>
      <c r="D100" s="25">
        <v>100349</v>
      </c>
      <c r="E100" s="1" t="s">
        <v>863</v>
      </c>
      <c r="F100" s="32" t="s">
        <v>86</v>
      </c>
      <c r="G100" s="32" t="s">
        <v>35</v>
      </c>
      <c r="H100" s="28">
        <v>44287</v>
      </c>
      <c r="I100" s="28">
        <v>43210</v>
      </c>
      <c r="J100" s="28" t="s">
        <v>36</v>
      </c>
      <c r="K100" s="37">
        <f ca="1">IF(O100="ACTIVE",(TODAY()-H100),(J100-H100))</f>
        <v>1055</v>
      </c>
      <c r="L100" s="39" t="str">
        <f>IF(OR(M100="Email Verification",M100="Operations",M100="OJT",M100="Bottom Quartile Group",M100="Training"),"Billable","Non Billable")</f>
        <v>Non Billable</v>
      </c>
      <c r="M100" s="32" t="s">
        <v>85</v>
      </c>
      <c r="N100" s="1" t="s">
        <v>38</v>
      </c>
      <c r="O100" s="1" t="s">
        <v>39</v>
      </c>
      <c r="P100" s="1"/>
      <c r="Q100" s="1"/>
      <c r="R100" s="31" t="s">
        <v>40</v>
      </c>
      <c r="S100" s="42" t="s">
        <v>18</v>
      </c>
      <c r="T100" s="42" t="s">
        <v>18</v>
      </c>
      <c r="U100" s="42" t="s">
        <v>17</v>
      </c>
      <c r="V100" s="42" t="s">
        <v>17</v>
      </c>
      <c r="W100" s="42" t="s">
        <v>18</v>
      </c>
      <c r="X100" s="42" t="s">
        <v>18</v>
      </c>
      <c r="Y100" s="42" t="s">
        <v>19</v>
      </c>
      <c r="Z100" s="42" t="s">
        <v>881</v>
      </c>
      <c r="AA100" s="42" t="s">
        <v>880</v>
      </c>
      <c r="AB100" s="42" t="s">
        <v>17</v>
      </c>
      <c r="AC100" s="42" t="s">
        <v>17</v>
      </c>
      <c r="AD100" s="42" t="s">
        <v>881</v>
      </c>
      <c r="AE100" s="42" t="s">
        <v>18</v>
      </c>
      <c r="AF100" s="42" t="s">
        <v>18</v>
      </c>
      <c r="AG100" s="42" t="s">
        <v>18</v>
      </c>
      <c r="AH100" s="42" t="s">
        <v>18</v>
      </c>
      <c r="AI100" s="42" t="s">
        <v>17</v>
      </c>
      <c r="AJ100" s="42" t="s">
        <v>17</v>
      </c>
      <c r="AK100" s="42" t="s">
        <v>880</v>
      </c>
      <c r="AL100" s="42"/>
      <c r="AM100" s="42"/>
      <c r="AN100" s="42"/>
      <c r="AO100" s="42"/>
      <c r="AP100" s="42"/>
      <c r="AQ100" s="42"/>
      <c r="AR100" s="42"/>
      <c r="AS100" s="42"/>
      <c r="AT100" s="42"/>
      <c r="AU100" s="42"/>
      <c r="AV100" s="37">
        <f>COUNTIFS($S100:$AU100,"P")</f>
        <v>2</v>
      </c>
      <c r="AW100" s="37">
        <f>COUNTIFS($S100:$AU100,"HD")/2</f>
        <v>1</v>
      </c>
      <c r="AX100" s="37">
        <f>COUNTIFS($S100:$AU100,"DO")</f>
        <v>6</v>
      </c>
      <c r="AY100" s="1">
        <f>COUNTIFS($S100:$AU100,"UPL")</f>
        <v>8</v>
      </c>
      <c r="AZ100" s="37">
        <f>COUNTIFS($S100:$AU100,"LWP")</f>
        <v>1</v>
      </c>
      <c r="BA100" s="37">
        <f>SUM(COUNTIFS($S100:$AU100,{"PAT","MAT"}))</f>
        <v>0</v>
      </c>
      <c r="BB100" s="37">
        <f>COUNTIFS($S100:$AU100,"HO")</f>
        <v>0</v>
      </c>
      <c r="BC100" s="37">
        <f>COUNTIFS($S100:$AU100,"NA")</f>
        <v>0</v>
      </c>
      <c r="BD100" s="37">
        <f>COUNTIFS($S100:$AU100,"PL")</f>
        <v>0</v>
      </c>
      <c r="BE100" s="37">
        <f>COUNTIFS($S100:$AU100,"CL")</f>
        <v>0</v>
      </c>
      <c r="BF100" s="37">
        <f>COUNTIFS($S100:$AU100,"BL")</f>
        <v>0</v>
      </c>
      <c r="BG100" s="37">
        <f>COUNTIFS($S100:$AU100,"CO")</f>
        <v>0</v>
      </c>
      <c r="BH100" s="37">
        <f>SUM(BD100:BG100)</f>
        <v>0</v>
      </c>
      <c r="BI100" s="37">
        <f>IF(SUM(AV100+AW100)&gt;=17,1,0)</f>
        <v>0</v>
      </c>
      <c r="BJ100" s="37">
        <f>IF(SUM(AV100+AW100)&gt;=13,1,0)</f>
        <v>0</v>
      </c>
      <c r="BK100" s="37">
        <f>SUM(AV100:BG100)+SUM(COUNTIFS(R100:AU100,{"TERM","RESIGNED"}))</f>
        <v>18</v>
      </c>
      <c r="BL100" s="1" t="s">
        <v>41</v>
      </c>
      <c r="BM100" s="37" t="s">
        <v>1571</v>
      </c>
    </row>
    <row r="101" spans="1:65" x14ac:dyDescent="0.25">
      <c r="A101" s="30">
        <f>A100+1</f>
        <v>99</v>
      </c>
      <c r="B101" s="1" t="s">
        <v>163</v>
      </c>
      <c r="C101" s="1">
        <v>13942</v>
      </c>
      <c r="D101" s="25">
        <v>100350</v>
      </c>
      <c r="E101" s="1" t="s">
        <v>863</v>
      </c>
      <c r="F101" s="32" t="s">
        <v>210</v>
      </c>
      <c r="G101" s="32" t="s">
        <v>872</v>
      </c>
      <c r="H101" s="28">
        <v>44287</v>
      </c>
      <c r="I101" s="28">
        <v>43215</v>
      </c>
      <c r="J101" s="28" t="s">
        <v>36</v>
      </c>
      <c r="K101" s="37">
        <f ca="1">IF(O101="ACTIVE",(TODAY()-H101),(J101-H101))</f>
        <v>1055</v>
      </c>
      <c r="L101" s="39" t="str">
        <f>IF(OR(M101="Email Verification",M101="Operations",M101="OJT",M101="Bottom Quartile Group",M101="Training"),"Billable","Non Billable")</f>
        <v>Non Billable</v>
      </c>
      <c r="M101" s="32" t="s">
        <v>37</v>
      </c>
      <c r="N101" s="1" t="s">
        <v>38</v>
      </c>
      <c r="O101" s="1" t="s">
        <v>39</v>
      </c>
      <c r="P101" s="1"/>
      <c r="Q101" s="1"/>
      <c r="R101" s="31" t="s">
        <v>80</v>
      </c>
      <c r="S101" s="42" t="s">
        <v>880</v>
      </c>
      <c r="T101" s="42" t="s">
        <v>880</v>
      </c>
      <c r="U101" s="42" t="s">
        <v>17</v>
      </c>
      <c r="V101" s="42" t="s">
        <v>17</v>
      </c>
      <c r="W101" s="42" t="s">
        <v>880</v>
      </c>
      <c r="X101" s="42" t="s">
        <v>880</v>
      </c>
      <c r="Y101" s="42" t="s">
        <v>880</v>
      </c>
      <c r="Z101" s="42" t="s">
        <v>880</v>
      </c>
      <c r="AA101" s="42" t="s">
        <v>880</v>
      </c>
      <c r="AB101" s="42" t="s">
        <v>17</v>
      </c>
      <c r="AC101" s="42" t="s">
        <v>17</v>
      </c>
      <c r="AD101" s="42" t="s">
        <v>880</v>
      </c>
      <c r="AE101" s="42" t="s">
        <v>880</v>
      </c>
      <c r="AF101" s="42" t="s">
        <v>880</v>
      </c>
      <c r="AG101" s="42" t="s">
        <v>880</v>
      </c>
      <c r="AH101" s="42" t="s">
        <v>880</v>
      </c>
      <c r="AI101" s="42" t="s">
        <v>17</v>
      </c>
      <c r="AJ101" s="42" t="s">
        <v>17</v>
      </c>
      <c r="AK101" s="42" t="s">
        <v>880</v>
      </c>
      <c r="AL101" s="42"/>
      <c r="AM101" s="42"/>
      <c r="AN101" s="42"/>
      <c r="AO101" s="42"/>
      <c r="AP101" s="42"/>
      <c r="AQ101" s="42"/>
      <c r="AR101" s="42"/>
      <c r="AS101" s="42"/>
      <c r="AT101" s="42"/>
      <c r="AU101" s="42"/>
      <c r="AV101" s="37">
        <f>COUNTIFS($S101:$AU101,"P")</f>
        <v>13</v>
      </c>
      <c r="AW101" s="37">
        <f>COUNTIFS($S101:$AU101,"HD")/2</f>
        <v>0</v>
      </c>
      <c r="AX101" s="37">
        <f>COUNTIFS($S101:$AU101,"DO")</f>
        <v>6</v>
      </c>
      <c r="AY101" s="1">
        <f>COUNTIFS($S101:$AU101,"UPL")</f>
        <v>0</v>
      </c>
      <c r="AZ101" s="37">
        <f>COUNTIFS($S101:$AU101,"LWP")</f>
        <v>0</v>
      </c>
      <c r="BA101" s="37">
        <f>SUM(COUNTIFS($S101:$AU101,{"PAT","MAT"}))</f>
        <v>0</v>
      </c>
      <c r="BB101" s="37">
        <f>COUNTIFS($S101:$AU101,"HO")</f>
        <v>0</v>
      </c>
      <c r="BC101" s="37">
        <f>COUNTIFS($S101:$AU101,"NA")</f>
        <v>0</v>
      </c>
      <c r="BD101" s="37">
        <f>COUNTIFS($S101:$AU101,"PL")</f>
        <v>0</v>
      </c>
      <c r="BE101" s="37">
        <f>COUNTIFS($S101:$AU101,"CL")</f>
        <v>0</v>
      </c>
      <c r="BF101" s="37">
        <f>COUNTIFS($S101:$AU101,"BL")</f>
        <v>0</v>
      </c>
      <c r="BG101" s="37">
        <f>COUNTIFS($S101:$AU101,"CO")</f>
        <v>0</v>
      </c>
      <c r="BH101" s="37">
        <f>SUM(BD101:BG101)</f>
        <v>0</v>
      </c>
      <c r="BI101" s="37">
        <f>IF(SUM(AV101+AW101)&gt;=17,1,0)</f>
        <v>0</v>
      </c>
      <c r="BJ101" s="37">
        <f>IF(SUM(AV101+AW101)&gt;=13,1,0)</f>
        <v>1</v>
      </c>
      <c r="BK101" s="37">
        <f>SUM(AV101:BG101)+SUM(COUNTIFS(R101:AU101,{"TERM","RESIGNED"}))</f>
        <v>19</v>
      </c>
      <c r="BL101" s="1" t="s">
        <v>41</v>
      </c>
      <c r="BM101" s="37" t="s">
        <v>1569</v>
      </c>
    </row>
    <row r="102" spans="1:65" x14ac:dyDescent="0.25">
      <c r="A102" s="30">
        <f>A101+1</f>
        <v>100</v>
      </c>
      <c r="B102" s="1" t="s">
        <v>163</v>
      </c>
      <c r="C102" s="1">
        <v>14170</v>
      </c>
      <c r="D102" s="25">
        <v>100351</v>
      </c>
      <c r="E102" s="1" t="s">
        <v>862</v>
      </c>
      <c r="F102" s="32" t="s">
        <v>211</v>
      </c>
      <c r="G102" s="32" t="s">
        <v>72</v>
      </c>
      <c r="H102" s="28">
        <v>44287</v>
      </c>
      <c r="I102" s="28">
        <v>43265</v>
      </c>
      <c r="J102" s="28" t="s">
        <v>36</v>
      </c>
      <c r="K102" s="37">
        <f ca="1">IF(O102="ACTIVE",(TODAY()-H102),(J102-H102))</f>
        <v>1055</v>
      </c>
      <c r="L102" s="39" t="str">
        <f>IF(OR(M102="Email Verification",M102="Operations",M102="OJT",M102="Bottom Quartile Group",M102="Training"),"Billable","Non Billable")</f>
        <v>Non Billable</v>
      </c>
      <c r="M102" s="32" t="s">
        <v>990</v>
      </c>
      <c r="N102" s="1" t="s">
        <v>38</v>
      </c>
      <c r="O102" s="1" t="s">
        <v>39</v>
      </c>
      <c r="P102" s="1"/>
      <c r="Q102" s="1"/>
      <c r="R102" s="31" t="s">
        <v>198</v>
      </c>
      <c r="S102" s="42" t="s">
        <v>880</v>
      </c>
      <c r="T102" s="42" t="s">
        <v>880</v>
      </c>
      <c r="U102" s="42" t="s">
        <v>17</v>
      </c>
      <c r="V102" s="42" t="s">
        <v>17</v>
      </c>
      <c r="W102" s="42" t="s">
        <v>880</v>
      </c>
      <c r="X102" s="42" t="s">
        <v>880</v>
      </c>
      <c r="Y102" s="42" t="s">
        <v>880</v>
      </c>
      <c r="Z102" s="42" t="s">
        <v>880</v>
      </c>
      <c r="AA102" s="42" t="s">
        <v>880</v>
      </c>
      <c r="AB102" s="42" t="s">
        <v>17</v>
      </c>
      <c r="AC102" s="42" t="s">
        <v>17</v>
      </c>
      <c r="AD102" s="42" t="s">
        <v>883</v>
      </c>
      <c r="AE102" s="42" t="s">
        <v>883</v>
      </c>
      <c r="AF102" s="42" t="s">
        <v>883</v>
      </c>
      <c r="AG102" s="42" t="s">
        <v>883</v>
      </c>
      <c r="AH102" s="42" t="s">
        <v>883</v>
      </c>
      <c r="AI102" s="42" t="s">
        <v>17</v>
      </c>
      <c r="AJ102" s="42" t="s">
        <v>17</v>
      </c>
      <c r="AK102" s="42" t="s">
        <v>883</v>
      </c>
      <c r="AL102" s="42"/>
      <c r="AM102" s="42"/>
      <c r="AN102" s="42"/>
      <c r="AO102" s="42"/>
      <c r="AP102" s="42"/>
      <c r="AQ102" s="42"/>
      <c r="AR102" s="42"/>
      <c r="AS102" s="42"/>
      <c r="AT102" s="42"/>
      <c r="AU102" s="42"/>
      <c r="AV102" s="37">
        <f>COUNTIFS($S102:$AU102,"P")</f>
        <v>7</v>
      </c>
      <c r="AW102" s="37">
        <f>COUNTIFS($S102:$AU102,"HD")/2</f>
        <v>0</v>
      </c>
      <c r="AX102" s="37">
        <f>COUNTIFS($S102:$AU102,"DO")</f>
        <v>6</v>
      </c>
      <c r="AY102" s="1">
        <f>COUNTIFS($S102:$AU102,"UPL")</f>
        <v>0</v>
      </c>
      <c r="AZ102" s="37">
        <f>COUNTIFS($S102:$AU102,"LWP")</f>
        <v>0</v>
      </c>
      <c r="BA102" s="37">
        <f>SUM(COUNTIFS($S102:$AU102,{"PAT","MAT"}))</f>
        <v>0</v>
      </c>
      <c r="BB102" s="37">
        <f>COUNTIFS($S102:$AU102,"HO")</f>
        <v>0</v>
      </c>
      <c r="BC102" s="37">
        <f>COUNTIFS($S102:$AU102,"NA")</f>
        <v>0</v>
      </c>
      <c r="BD102" s="37">
        <f>COUNTIFS($S102:$AU102,"PL")</f>
        <v>6</v>
      </c>
      <c r="BE102" s="37">
        <f>COUNTIFS($S102:$AU102,"CL")</f>
        <v>0</v>
      </c>
      <c r="BF102" s="37">
        <f>COUNTIFS($S102:$AU102,"BL")</f>
        <v>0</v>
      </c>
      <c r="BG102" s="37">
        <f>COUNTIFS($S102:$AU102,"CO")</f>
        <v>0</v>
      </c>
      <c r="BH102" s="37">
        <f>SUM(BD102:BG102)</f>
        <v>6</v>
      </c>
      <c r="BI102" s="37">
        <f>IF(SUM(AV102+AW102)&gt;=17,1,0)</f>
        <v>0</v>
      </c>
      <c r="BJ102" s="37">
        <f>IF(SUM(AV102+AW102)&gt;=13,1,0)</f>
        <v>0</v>
      </c>
      <c r="BK102" s="37">
        <f>SUM(AV102:BG102)+SUM(COUNTIFS(R102:AU102,{"TERM","RESIGNED"}))</f>
        <v>19</v>
      </c>
      <c r="BL102" s="1" t="s">
        <v>41</v>
      </c>
      <c r="BM102" s="37" t="s">
        <v>1567</v>
      </c>
    </row>
    <row r="103" spans="1:65" x14ac:dyDescent="0.25">
      <c r="A103" s="30">
        <f>A102+1</f>
        <v>101</v>
      </c>
      <c r="B103" s="1" t="s">
        <v>163</v>
      </c>
      <c r="C103" s="1">
        <v>14908</v>
      </c>
      <c r="D103" s="25">
        <v>100353</v>
      </c>
      <c r="E103" s="1" t="s">
        <v>863</v>
      </c>
      <c r="F103" s="32" t="s">
        <v>212</v>
      </c>
      <c r="G103" s="32" t="s">
        <v>165</v>
      </c>
      <c r="H103" s="28">
        <v>44287</v>
      </c>
      <c r="I103" s="28">
        <v>43434</v>
      </c>
      <c r="J103" s="28" t="s">
        <v>36</v>
      </c>
      <c r="K103" s="37">
        <f ca="1">IF(O103="ACTIVE",(TODAY()-H103),(J103-H103))</f>
        <v>1055</v>
      </c>
      <c r="L103" s="39" t="str">
        <f>IF(OR(M103="Email Verification",M103="Operations",M103="OJT",M103="Bottom Quartile Group",M103="Training"),"Billable","Non Billable")</f>
        <v>Non Billable</v>
      </c>
      <c r="M103" s="32" t="s">
        <v>37</v>
      </c>
      <c r="N103" s="1" t="s">
        <v>38</v>
      </c>
      <c r="O103" s="1" t="s">
        <v>39</v>
      </c>
      <c r="P103" s="1"/>
      <c r="Q103" s="1"/>
      <c r="R103" s="31" t="s">
        <v>80</v>
      </c>
      <c r="S103" s="42" t="s">
        <v>881</v>
      </c>
      <c r="T103" s="42" t="s">
        <v>882</v>
      </c>
      <c r="U103" s="42" t="s">
        <v>17</v>
      </c>
      <c r="V103" s="42" t="s">
        <v>17</v>
      </c>
      <c r="W103" s="42" t="s">
        <v>880</v>
      </c>
      <c r="X103" s="42" t="s">
        <v>880</v>
      </c>
      <c r="Y103" s="42" t="s">
        <v>880</v>
      </c>
      <c r="Z103" s="42" t="s">
        <v>880</v>
      </c>
      <c r="AA103" s="42" t="s">
        <v>880</v>
      </c>
      <c r="AB103" s="42" t="s">
        <v>17</v>
      </c>
      <c r="AC103" s="42" t="s">
        <v>17</v>
      </c>
      <c r="AD103" s="42" t="s">
        <v>880</v>
      </c>
      <c r="AE103" s="42" t="s">
        <v>880</v>
      </c>
      <c r="AF103" s="42" t="s">
        <v>880</v>
      </c>
      <c r="AG103" s="42" t="s">
        <v>880</v>
      </c>
      <c r="AH103" s="42" t="s">
        <v>880</v>
      </c>
      <c r="AI103" s="42" t="s">
        <v>17</v>
      </c>
      <c r="AJ103" s="42" t="s">
        <v>17</v>
      </c>
      <c r="AK103" s="42" t="s">
        <v>881</v>
      </c>
      <c r="AL103" s="42"/>
      <c r="AM103" s="42"/>
      <c r="AN103" s="42"/>
      <c r="AO103" s="42"/>
      <c r="AP103" s="42"/>
      <c r="AQ103" s="42"/>
      <c r="AR103" s="42"/>
      <c r="AS103" s="42"/>
      <c r="AT103" s="42"/>
      <c r="AU103" s="42"/>
      <c r="AV103" s="37">
        <f>COUNTIFS($S103:$AU103,"P")</f>
        <v>10</v>
      </c>
      <c r="AW103" s="37">
        <f>COUNTIFS($S103:$AU103,"HD")/2</f>
        <v>1</v>
      </c>
      <c r="AX103" s="37">
        <f>COUNTIFS($S103:$AU103,"DO")</f>
        <v>6</v>
      </c>
      <c r="AY103" s="1">
        <f>COUNTIFS($S103:$AU103,"UPL")</f>
        <v>0</v>
      </c>
      <c r="AZ103" s="37">
        <f>COUNTIFS($S103:$AU103,"LWP")</f>
        <v>0</v>
      </c>
      <c r="BA103" s="37">
        <f>SUM(COUNTIFS($S103:$AU103,{"PAT","MAT"}))</f>
        <v>0</v>
      </c>
      <c r="BB103" s="37">
        <f>COUNTIFS($S103:$AU103,"HO")</f>
        <v>0</v>
      </c>
      <c r="BC103" s="37">
        <f>COUNTIFS($S103:$AU103,"NA")</f>
        <v>0</v>
      </c>
      <c r="BD103" s="37">
        <f>COUNTIFS($S103:$AU103,"PL")</f>
        <v>0</v>
      </c>
      <c r="BE103" s="37">
        <f>COUNTIFS($S103:$AU103,"CL")</f>
        <v>1</v>
      </c>
      <c r="BF103" s="37">
        <f>COUNTIFS($S103:$AU103,"BL")</f>
        <v>0</v>
      </c>
      <c r="BG103" s="37">
        <f>COUNTIFS($S103:$AU103,"CO")</f>
        <v>0</v>
      </c>
      <c r="BH103" s="37">
        <f>SUM(BD103:BG103)</f>
        <v>1</v>
      </c>
      <c r="BI103" s="37">
        <f>IF(SUM(AV103+AW103)&gt;=17,1,0)</f>
        <v>0</v>
      </c>
      <c r="BJ103" s="37">
        <f>IF(SUM(AV103+AW103)&gt;=13,1,0)</f>
        <v>0</v>
      </c>
      <c r="BK103" s="37">
        <f>SUM(AV103:BG103)+SUM(COUNTIFS(R103:AU103,{"TERM","RESIGNED"}))</f>
        <v>18</v>
      </c>
      <c r="BL103" s="1" t="s">
        <v>41</v>
      </c>
      <c r="BM103" s="37" t="s">
        <v>1571</v>
      </c>
    </row>
    <row r="104" spans="1:65" x14ac:dyDescent="0.25">
      <c r="A104" s="30">
        <f>A103+1</f>
        <v>102</v>
      </c>
      <c r="B104" s="1" t="s">
        <v>163</v>
      </c>
      <c r="C104" s="1">
        <v>15014</v>
      </c>
      <c r="D104" s="25">
        <v>100354</v>
      </c>
      <c r="E104" s="1" t="s">
        <v>863</v>
      </c>
      <c r="F104" s="32" t="s">
        <v>213</v>
      </c>
      <c r="G104" s="32" t="s">
        <v>165</v>
      </c>
      <c r="H104" s="28">
        <v>44287</v>
      </c>
      <c r="I104" s="28">
        <v>43448</v>
      </c>
      <c r="J104" s="28" t="s">
        <v>36</v>
      </c>
      <c r="K104" s="37">
        <f ca="1">IF(O104="ACTIVE",(TODAY()-H104),(J104-H104))</f>
        <v>1055</v>
      </c>
      <c r="L104" s="39" t="str">
        <f>IF(OR(M104="Email Verification",M104="Operations",M104="OJT",M104="Bottom Quartile Group",M104="Training"),"Billable","Non Billable")</f>
        <v>Non Billable</v>
      </c>
      <c r="M104" s="32" t="s">
        <v>85</v>
      </c>
      <c r="N104" s="1" t="s">
        <v>38</v>
      </c>
      <c r="O104" s="1" t="s">
        <v>39</v>
      </c>
      <c r="P104" s="1"/>
      <c r="Q104" s="1"/>
      <c r="R104" s="31" t="s">
        <v>1357</v>
      </c>
      <c r="S104" s="42" t="s">
        <v>880</v>
      </c>
      <c r="T104" s="42" t="s">
        <v>882</v>
      </c>
      <c r="U104" s="42" t="s">
        <v>17</v>
      </c>
      <c r="V104" s="42" t="s">
        <v>17</v>
      </c>
      <c r="W104" s="42" t="s">
        <v>880</v>
      </c>
      <c r="X104" s="42" t="s">
        <v>883</v>
      </c>
      <c r="Y104" s="42" t="s">
        <v>880</v>
      </c>
      <c r="Z104" s="42" t="s">
        <v>880</v>
      </c>
      <c r="AA104" s="42" t="s">
        <v>880</v>
      </c>
      <c r="AB104" s="42" t="s">
        <v>17</v>
      </c>
      <c r="AC104" s="42" t="s">
        <v>17</v>
      </c>
      <c r="AD104" s="42" t="s">
        <v>880</v>
      </c>
      <c r="AE104" s="42" t="s">
        <v>880</v>
      </c>
      <c r="AF104" s="42" t="s">
        <v>880</v>
      </c>
      <c r="AG104" s="42" t="s">
        <v>880</v>
      </c>
      <c r="AH104" s="42" t="s">
        <v>880</v>
      </c>
      <c r="AI104" s="42" t="s">
        <v>17</v>
      </c>
      <c r="AJ104" s="42" t="s">
        <v>17</v>
      </c>
      <c r="AK104" s="42" t="s">
        <v>19</v>
      </c>
      <c r="AL104" s="42"/>
      <c r="AM104" s="42"/>
      <c r="AN104" s="42"/>
      <c r="AO104" s="42"/>
      <c r="AP104" s="42"/>
      <c r="AQ104" s="42"/>
      <c r="AR104" s="42"/>
      <c r="AS104" s="42"/>
      <c r="AT104" s="42"/>
      <c r="AU104" s="42"/>
      <c r="AV104" s="37">
        <f>COUNTIFS($S104:$AU104,"P")</f>
        <v>10</v>
      </c>
      <c r="AW104" s="37">
        <f>COUNTIFS($S104:$AU104,"HD")/2</f>
        <v>0</v>
      </c>
      <c r="AX104" s="37">
        <f>COUNTIFS($S104:$AU104,"DO")</f>
        <v>6</v>
      </c>
      <c r="AY104" s="1">
        <f>COUNTIFS($S104:$AU104,"UPL")</f>
        <v>0</v>
      </c>
      <c r="AZ104" s="37">
        <f>COUNTIFS($S104:$AU104,"LWP")</f>
        <v>1</v>
      </c>
      <c r="BA104" s="37">
        <f>SUM(COUNTIFS($S104:$AU104,{"PAT","MAT"}))</f>
        <v>0</v>
      </c>
      <c r="BB104" s="37">
        <f>COUNTIFS($S104:$AU104,"HO")</f>
        <v>0</v>
      </c>
      <c r="BC104" s="37">
        <f>COUNTIFS($S104:$AU104,"NA")</f>
        <v>0</v>
      </c>
      <c r="BD104" s="37">
        <f>COUNTIFS($S104:$AU104,"PL")</f>
        <v>1</v>
      </c>
      <c r="BE104" s="37">
        <f>COUNTIFS($S104:$AU104,"CL")</f>
        <v>1</v>
      </c>
      <c r="BF104" s="37">
        <f>COUNTIFS($S104:$AU104,"BL")</f>
        <v>0</v>
      </c>
      <c r="BG104" s="37">
        <f>COUNTIFS($S104:$AU104,"CO")</f>
        <v>0</v>
      </c>
      <c r="BH104" s="37">
        <f>SUM(BD104:BG104)</f>
        <v>2</v>
      </c>
      <c r="BI104" s="37">
        <f>IF(SUM(AV104+AW104)&gt;=17,1,0)</f>
        <v>0</v>
      </c>
      <c r="BJ104" s="37">
        <f>IF(SUM(AV104+AW104)&gt;=13,1,0)</f>
        <v>0</v>
      </c>
      <c r="BK104" s="37">
        <f>SUM(AV104:BG104)+SUM(COUNTIFS(R104:AU104,{"TERM","RESIGNED"}))</f>
        <v>19</v>
      </c>
      <c r="BL104" s="1" t="s">
        <v>41</v>
      </c>
      <c r="BM104" s="37" t="s">
        <v>1571</v>
      </c>
    </row>
    <row r="105" spans="1:65" x14ac:dyDescent="0.25">
      <c r="A105" s="30">
        <f>A104+1</f>
        <v>103</v>
      </c>
      <c r="B105" s="1" t="s">
        <v>163</v>
      </c>
      <c r="C105" s="1">
        <v>15570</v>
      </c>
      <c r="D105" s="25">
        <v>100356</v>
      </c>
      <c r="E105" s="1" t="s">
        <v>863</v>
      </c>
      <c r="F105" s="32" t="s">
        <v>214</v>
      </c>
      <c r="G105" s="32" t="s">
        <v>215</v>
      </c>
      <c r="H105" s="28">
        <v>44287</v>
      </c>
      <c r="I105" s="28">
        <v>43515</v>
      </c>
      <c r="J105" s="28" t="s">
        <v>36</v>
      </c>
      <c r="K105" s="37">
        <f ca="1">IF(O105="ACTIVE",(TODAY()-H105),(J105-H105))</f>
        <v>1055</v>
      </c>
      <c r="L105" s="39" t="str">
        <f>IF(OR(M105="Email Verification",M105="Operations",M105="OJT",M105="Bottom Quartile Group",M105="Training"),"Billable","Non Billable")</f>
        <v>Non Billable</v>
      </c>
      <c r="M105" s="32" t="s">
        <v>190</v>
      </c>
      <c r="N105" s="1" t="s">
        <v>38</v>
      </c>
      <c r="O105" s="1" t="s">
        <v>39</v>
      </c>
      <c r="P105" s="1"/>
      <c r="Q105" s="1"/>
      <c r="R105" s="31" t="s">
        <v>216</v>
      </c>
      <c r="S105" s="42" t="s">
        <v>881</v>
      </c>
      <c r="T105" s="42" t="s">
        <v>880</v>
      </c>
      <c r="U105" s="42" t="s">
        <v>17</v>
      </c>
      <c r="V105" s="42" t="s">
        <v>17</v>
      </c>
      <c r="W105" s="42" t="s">
        <v>882</v>
      </c>
      <c r="X105" s="42" t="s">
        <v>880</v>
      </c>
      <c r="Y105" s="42" t="s">
        <v>880</v>
      </c>
      <c r="Z105" s="42" t="s">
        <v>880</v>
      </c>
      <c r="AA105" s="42" t="s">
        <v>880</v>
      </c>
      <c r="AB105" s="42" t="s">
        <v>17</v>
      </c>
      <c r="AC105" s="42" t="s">
        <v>17</v>
      </c>
      <c r="AD105" s="42" t="s">
        <v>880</v>
      </c>
      <c r="AE105" s="42" t="s">
        <v>880</v>
      </c>
      <c r="AF105" s="42" t="s">
        <v>880</v>
      </c>
      <c r="AG105" s="42" t="s">
        <v>880</v>
      </c>
      <c r="AH105" s="42" t="s">
        <v>880</v>
      </c>
      <c r="AI105" s="42" t="s">
        <v>17</v>
      </c>
      <c r="AJ105" s="42" t="s">
        <v>17</v>
      </c>
      <c r="AK105" s="42" t="s">
        <v>880</v>
      </c>
      <c r="AL105" s="42"/>
      <c r="AM105" s="42"/>
      <c r="AN105" s="42"/>
      <c r="AO105" s="42"/>
      <c r="AP105" s="42"/>
      <c r="AQ105" s="42"/>
      <c r="AR105" s="42"/>
      <c r="AS105" s="42"/>
      <c r="AT105" s="42"/>
      <c r="AU105" s="42"/>
      <c r="AV105" s="37">
        <f>COUNTIFS($S105:$AU105,"P")</f>
        <v>11</v>
      </c>
      <c r="AW105" s="37">
        <f>COUNTIFS($S105:$AU105,"HD")/2</f>
        <v>0.5</v>
      </c>
      <c r="AX105" s="37">
        <f>COUNTIFS($S105:$AU105,"DO")</f>
        <v>6</v>
      </c>
      <c r="AY105" s="1">
        <f>COUNTIFS($S105:$AU105,"UPL")</f>
        <v>0</v>
      </c>
      <c r="AZ105" s="37">
        <f>COUNTIFS($S105:$AU105,"LWP")</f>
        <v>0</v>
      </c>
      <c r="BA105" s="37">
        <f>SUM(COUNTIFS($S105:$AU105,{"PAT","MAT"}))</f>
        <v>0</v>
      </c>
      <c r="BB105" s="37">
        <f>COUNTIFS($S105:$AU105,"HO")</f>
        <v>0</v>
      </c>
      <c r="BC105" s="37">
        <f>COUNTIFS($S105:$AU105,"NA")</f>
        <v>0</v>
      </c>
      <c r="BD105" s="37">
        <f>COUNTIFS($S105:$AU105,"PL")</f>
        <v>0</v>
      </c>
      <c r="BE105" s="37">
        <f>COUNTIFS($S105:$AU105,"CL")</f>
        <v>1</v>
      </c>
      <c r="BF105" s="37">
        <f>COUNTIFS($S105:$AU105,"BL")</f>
        <v>0</v>
      </c>
      <c r="BG105" s="37">
        <f>COUNTIFS($S105:$AU105,"CO")</f>
        <v>0</v>
      </c>
      <c r="BH105" s="37">
        <f>SUM(BD105:BG105)</f>
        <v>1</v>
      </c>
      <c r="BI105" s="37">
        <f>IF(SUM(AV105+AW105)&gt;=17,1,0)</f>
        <v>0</v>
      </c>
      <c r="BJ105" s="37">
        <f>IF(SUM(AV105+AW105)&gt;=13,1,0)</f>
        <v>0</v>
      </c>
      <c r="BK105" s="37">
        <f>SUM(AV105:BG105)+SUM(COUNTIFS(R105:AU105,{"TERM","RESIGNED"}))</f>
        <v>18.5</v>
      </c>
      <c r="BL105" s="1" t="s">
        <v>41</v>
      </c>
      <c r="BM105" s="37" t="s">
        <v>936</v>
      </c>
    </row>
    <row r="106" spans="1:65" x14ac:dyDescent="0.25">
      <c r="A106" s="30">
        <f>A105+1</f>
        <v>104</v>
      </c>
      <c r="B106" s="1" t="s">
        <v>163</v>
      </c>
      <c r="C106" s="1">
        <v>10909</v>
      </c>
      <c r="D106" s="25">
        <v>100357</v>
      </c>
      <c r="E106" s="1" t="s">
        <v>863</v>
      </c>
      <c r="F106" s="32" t="s">
        <v>269</v>
      </c>
      <c r="G106" s="32" t="s">
        <v>50</v>
      </c>
      <c r="H106" s="28">
        <v>44287</v>
      </c>
      <c r="I106" s="28">
        <v>42102</v>
      </c>
      <c r="J106" s="28" t="s">
        <v>36</v>
      </c>
      <c r="K106" s="37">
        <f ca="1">IF(O106="ACTIVE",(TODAY()-H106),(J106-H106))</f>
        <v>1055</v>
      </c>
      <c r="L106" s="39" t="str">
        <f>IF(OR(M106="Email Verification",M106="Operations",M106="OJT",M106="Bottom Quartile Group",M106="Training"),"Billable","Non Billable")</f>
        <v>Non Billable</v>
      </c>
      <c r="M106" s="32" t="s">
        <v>51</v>
      </c>
      <c r="N106" s="1" t="s">
        <v>38</v>
      </c>
      <c r="O106" s="1" t="s">
        <v>39</v>
      </c>
      <c r="P106" s="1"/>
      <c r="Q106" s="1"/>
      <c r="R106" s="31" t="s">
        <v>276</v>
      </c>
      <c r="S106" s="42" t="s">
        <v>880</v>
      </c>
      <c r="T106" s="42" t="s">
        <v>880</v>
      </c>
      <c r="U106" s="42" t="s">
        <v>17</v>
      </c>
      <c r="V106" s="42" t="s">
        <v>17</v>
      </c>
      <c r="W106" s="42" t="s">
        <v>880</v>
      </c>
      <c r="X106" s="42" t="s">
        <v>880</v>
      </c>
      <c r="Y106" s="42" t="s">
        <v>880</v>
      </c>
      <c r="Z106" s="42" t="s">
        <v>880</v>
      </c>
      <c r="AA106" s="42" t="s">
        <v>880</v>
      </c>
      <c r="AB106" s="42" t="s">
        <v>17</v>
      </c>
      <c r="AC106" s="42" t="s">
        <v>17</v>
      </c>
      <c r="AD106" s="42" t="s">
        <v>882</v>
      </c>
      <c r="AE106" s="42" t="s">
        <v>880</v>
      </c>
      <c r="AF106" s="42" t="s">
        <v>880</v>
      </c>
      <c r="AG106" s="42" t="s">
        <v>880</v>
      </c>
      <c r="AH106" s="42" t="s">
        <v>880</v>
      </c>
      <c r="AI106" s="42" t="s">
        <v>17</v>
      </c>
      <c r="AJ106" s="42" t="s">
        <v>17</v>
      </c>
      <c r="AK106" s="42" t="s">
        <v>880</v>
      </c>
      <c r="AL106" s="42"/>
      <c r="AM106" s="42"/>
      <c r="AN106" s="42"/>
      <c r="AO106" s="42"/>
      <c r="AP106" s="42"/>
      <c r="AQ106" s="42"/>
      <c r="AR106" s="42"/>
      <c r="AS106" s="42"/>
      <c r="AT106" s="42"/>
      <c r="AU106" s="42"/>
      <c r="AV106" s="37">
        <f>COUNTIFS($S106:$AU106,"P")</f>
        <v>12</v>
      </c>
      <c r="AW106" s="37">
        <f>COUNTIFS($S106:$AU106,"HD")/2</f>
        <v>0</v>
      </c>
      <c r="AX106" s="37">
        <f>COUNTIFS($S106:$AU106,"DO")</f>
        <v>6</v>
      </c>
      <c r="AY106" s="1">
        <f>COUNTIFS($S106:$AU106,"UPL")</f>
        <v>0</v>
      </c>
      <c r="AZ106" s="37">
        <f>COUNTIFS($S106:$AU106,"LWP")</f>
        <v>0</v>
      </c>
      <c r="BA106" s="37">
        <f>SUM(COUNTIFS($S106:$AU106,{"PAT","MAT"}))</f>
        <v>0</v>
      </c>
      <c r="BB106" s="37">
        <f>COUNTIFS($S106:$AU106,"HO")</f>
        <v>0</v>
      </c>
      <c r="BC106" s="37">
        <f>COUNTIFS($S106:$AU106,"NA")</f>
        <v>0</v>
      </c>
      <c r="BD106" s="37">
        <f>COUNTIFS($S106:$AU106,"PL")</f>
        <v>0</v>
      </c>
      <c r="BE106" s="37">
        <f>COUNTIFS($S106:$AU106,"CL")</f>
        <v>1</v>
      </c>
      <c r="BF106" s="37">
        <f>COUNTIFS($S106:$AU106,"BL")</f>
        <v>0</v>
      </c>
      <c r="BG106" s="37">
        <f>COUNTIFS($S106:$AU106,"CO")</f>
        <v>0</v>
      </c>
      <c r="BH106" s="37">
        <f>SUM(BD106:BG106)</f>
        <v>1</v>
      </c>
      <c r="BI106" s="37">
        <f>IF(SUM(AV106+AW106)&gt;=17,1,0)</f>
        <v>0</v>
      </c>
      <c r="BJ106" s="37">
        <f>IF(SUM(AV106+AW106)&gt;=13,1,0)</f>
        <v>0</v>
      </c>
      <c r="BK106" s="37">
        <f>SUM(AV106:BG106)+SUM(COUNTIFS(R106:AU106,{"TERM","RESIGNED"}))</f>
        <v>19</v>
      </c>
      <c r="BL106" s="1" t="s">
        <v>41</v>
      </c>
      <c r="BM106" s="37" t="s">
        <v>1102</v>
      </c>
    </row>
    <row r="107" spans="1:65" x14ac:dyDescent="0.25">
      <c r="A107" s="30">
        <f>A106+1</f>
        <v>105</v>
      </c>
      <c r="B107" s="1" t="s">
        <v>163</v>
      </c>
      <c r="C107" s="1">
        <v>15856</v>
      </c>
      <c r="D107" s="25">
        <v>100360</v>
      </c>
      <c r="E107" s="1" t="s">
        <v>863</v>
      </c>
      <c r="F107" s="32" t="s">
        <v>217</v>
      </c>
      <c r="G107" s="32" t="s">
        <v>218</v>
      </c>
      <c r="H107" s="28">
        <v>44287</v>
      </c>
      <c r="I107" s="28">
        <v>43556</v>
      </c>
      <c r="J107" s="28" t="s">
        <v>36</v>
      </c>
      <c r="K107" s="37">
        <f ca="1">IF(O107="ACTIVE",(TODAY()-H107),(J107-H107))</f>
        <v>1055</v>
      </c>
      <c r="L107" s="39" t="str">
        <f>IF(OR(M107="Email Verification",M107="Operations",M107="OJT",M107="Bottom Quartile Group",M107="Training"),"Billable","Non Billable")</f>
        <v>Non Billable</v>
      </c>
      <c r="M107" s="32" t="s">
        <v>193</v>
      </c>
      <c r="N107" s="1" t="s">
        <v>38</v>
      </c>
      <c r="O107" s="1" t="s">
        <v>39</v>
      </c>
      <c r="P107" s="1"/>
      <c r="Q107" s="1"/>
      <c r="R107" s="31" t="s">
        <v>194</v>
      </c>
      <c r="S107" s="42" t="s">
        <v>880</v>
      </c>
      <c r="T107" s="42" t="s">
        <v>880</v>
      </c>
      <c r="U107" s="42" t="s">
        <v>17</v>
      </c>
      <c r="V107" s="42" t="s">
        <v>17</v>
      </c>
      <c r="W107" s="42" t="s">
        <v>880</v>
      </c>
      <c r="X107" s="42" t="s">
        <v>880</v>
      </c>
      <c r="Y107" s="42" t="s">
        <v>880</v>
      </c>
      <c r="Z107" s="42" t="s">
        <v>880</v>
      </c>
      <c r="AA107" s="42" t="s">
        <v>880</v>
      </c>
      <c r="AB107" s="42" t="s">
        <v>17</v>
      </c>
      <c r="AC107" s="42" t="s">
        <v>17</v>
      </c>
      <c r="AD107" s="42" t="s">
        <v>880</v>
      </c>
      <c r="AE107" s="42" t="s">
        <v>880</v>
      </c>
      <c r="AF107" s="42" t="s">
        <v>882</v>
      </c>
      <c r="AG107" s="42" t="s">
        <v>880</v>
      </c>
      <c r="AH107" s="42" t="s">
        <v>880</v>
      </c>
      <c r="AI107" s="42" t="s">
        <v>17</v>
      </c>
      <c r="AJ107" s="42" t="s">
        <v>17</v>
      </c>
      <c r="AK107" s="42" t="s">
        <v>880</v>
      </c>
      <c r="AL107" s="42"/>
      <c r="AM107" s="42"/>
      <c r="AN107" s="42"/>
      <c r="AO107" s="42"/>
      <c r="AP107" s="42"/>
      <c r="AQ107" s="42"/>
      <c r="AR107" s="42"/>
      <c r="AS107" s="42"/>
      <c r="AT107" s="42"/>
      <c r="AU107" s="42"/>
      <c r="AV107" s="37">
        <f>COUNTIFS($S107:$AU107,"P")</f>
        <v>12</v>
      </c>
      <c r="AW107" s="37">
        <f>COUNTIFS($S107:$AU107,"HD")/2</f>
        <v>0</v>
      </c>
      <c r="AX107" s="37">
        <f>COUNTIFS($S107:$AU107,"DO")</f>
        <v>6</v>
      </c>
      <c r="AY107" s="1">
        <f>COUNTIFS($S107:$AU107,"UPL")</f>
        <v>0</v>
      </c>
      <c r="AZ107" s="37">
        <f>COUNTIFS($S107:$AU107,"LWP")</f>
        <v>0</v>
      </c>
      <c r="BA107" s="37">
        <f>SUM(COUNTIFS($S107:$AU107,{"PAT","MAT"}))</f>
        <v>0</v>
      </c>
      <c r="BB107" s="37">
        <f>COUNTIFS($S107:$AU107,"HO")</f>
        <v>0</v>
      </c>
      <c r="BC107" s="37">
        <f>COUNTIFS($S107:$AU107,"NA")</f>
        <v>0</v>
      </c>
      <c r="BD107" s="37">
        <f>COUNTIFS($S107:$AU107,"PL")</f>
        <v>0</v>
      </c>
      <c r="BE107" s="37">
        <f>COUNTIFS($S107:$AU107,"CL")</f>
        <v>1</v>
      </c>
      <c r="BF107" s="37">
        <f>COUNTIFS($S107:$AU107,"BL")</f>
        <v>0</v>
      </c>
      <c r="BG107" s="37">
        <f>COUNTIFS($S107:$AU107,"CO")</f>
        <v>0</v>
      </c>
      <c r="BH107" s="37">
        <f>SUM(BD107:BG107)</f>
        <v>1</v>
      </c>
      <c r="BI107" s="37">
        <f>IF(SUM(AV107+AW107)&gt;=17,1,0)</f>
        <v>0</v>
      </c>
      <c r="BJ107" s="37">
        <f>IF(SUM(AV107+AW107)&gt;=13,1,0)</f>
        <v>0</v>
      </c>
      <c r="BK107" s="37">
        <f>SUM(AV107:BG107)+SUM(COUNTIFS(R107:AU107,{"TERM","RESIGNED"}))</f>
        <v>19</v>
      </c>
      <c r="BL107" s="1" t="s">
        <v>41</v>
      </c>
      <c r="BM107" s="37" t="s">
        <v>1571</v>
      </c>
    </row>
    <row r="108" spans="1:65" x14ac:dyDescent="0.25">
      <c r="A108" s="30">
        <f>A107+1</f>
        <v>106</v>
      </c>
      <c r="B108" s="1" t="s">
        <v>163</v>
      </c>
      <c r="C108" s="1">
        <v>16324</v>
      </c>
      <c r="D108" s="25">
        <v>100363</v>
      </c>
      <c r="E108" s="1" t="s">
        <v>862</v>
      </c>
      <c r="F108" s="32" t="s">
        <v>219</v>
      </c>
      <c r="G108" s="32" t="s">
        <v>875</v>
      </c>
      <c r="H108" s="28">
        <v>44287</v>
      </c>
      <c r="I108" s="28">
        <v>43620</v>
      </c>
      <c r="J108" s="28" t="s">
        <v>36</v>
      </c>
      <c r="K108" s="37">
        <f ca="1">IF(O108="ACTIVE",(TODAY()-H108),(J108-H108))</f>
        <v>1055</v>
      </c>
      <c r="L108" s="39" t="str">
        <f>IF(OR(M108="Email Verification",M108="Operations",M108="OJT",M108="Bottom Quartile Group",M108="Training"),"Billable","Non Billable")</f>
        <v>Non Billable</v>
      </c>
      <c r="M108" s="32" t="s">
        <v>190</v>
      </c>
      <c r="N108" s="1" t="s">
        <v>38</v>
      </c>
      <c r="O108" s="1" t="s">
        <v>39</v>
      </c>
      <c r="P108" s="1"/>
      <c r="Q108" s="1"/>
      <c r="R108" s="31" t="s">
        <v>216</v>
      </c>
      <c r="S108" s="42" t="s">
        <v>880</v>
      </c>
      <c r="T108" s="42" t="s">
        <v>880</v>
      </c>
      <c r="U108" s="42" t="s">
        <v>17</v>
      </c>
      <c r="V108" s="42" t="s">
        <v>17</v>
      </c>
      <c r="W108" s="42" t="s">
        <v>880</v>
      </c>
      <c r="X108" s="42" t="s">
        <v>880</v>
      </c>
      <c r="Y108" s="42" t="s">
        <v>880</v>
      </c>
      <c r="Z108" s="42" t="s">
        <v>880</v>
      </c>
      <c r="AA108" s="42" t="s">
        <v>880</v>
      </c>
      <c r="AB108" s="42" t="s">
        <v>17</v>
      </c>
      <c r="AC108" s="42" t="s">
        <v>17</v>
      </c>
      <c r="AD108" s="42" t="s">
        <v>880</v>
      </c>
      <c r="AE108" s="42" t="s">
        <v>880</v>
      </c>
      <c r="AF108" s="42" t="s">
        <v>880</v>
      </c>
      <c r="AG108" s="42" t="s">
        <v>880</v>
      </c>
      <c r="AH108" s="42" t="s">
        <v>880</v>
      </c>
      <c r="AI108" s="42" t="s">
        <v>17</v>
      </c>
      <c r="AJ108" s="42" t="s">
        <v>17</v>
      </c>
      <c r="AK108" s="42" t="s">
        <v>880</v>
      </c>
      <c r="AL108" s="42"/>
      <c r="AM108" s="42"/>
      <c r="AN108" s="42"/>
      <c r="AO108" s="42"/>
      <c r="AP108" s="42"/>
      <c r="AQ108" s="42"/>
      <c r="AR108" s="42"/>
      <c r="AS108" s="42"/>
      <c r="AT108" s="42"/>
      <c r="AU108" s="42"/>
      <c r="AV108" s="37">
        <f>COUNTIFS($S108:$AU108,"P")</f>
        <v>13</v>
      </c>
      <c r="AW108" s="37">
        <f>COUNTIFS($S108:$AU108,"HD")/2</f>
        <v>0</v>
      </c>
      <c r="AX108" s="37">
        <f>COUNTIFS($S108:$AU108,"DO")</f>
        <v>6</v>
      </c>
      <c r="AY108" s="1">
        <f>COUNTIFS($S108:$AU108,"UPL")</f>
        <v>0</v>
      </c>
      <c r="AZ108" s="37">
        <f>COUNTIFS($S108:$AU108,"LWP")</f>
        <v>0</v>
      </c>
      <c r="BA108" s="37">
        <f>SUM(COUNTIFS($S108:$AU108,{"PAT","MAT"}))</f>
        <v>0</v>
      </c>
      <c r="BB108" s="37">
        <f>COUNTIFS($S108:$AU108,"HO")</f>
        <v>0</v>
      </c>
      <c r="BC108" s="37">
        <f>COUNTIFS($S108:$AU108,"NA")</f>
        <v>0</v>
      </c>
      <c r="BD108" s="37">
        <f>COUNTIFS($S108:$AU108,"PL")</f>
        <v>0</v>
      </c>
      <c r="BE108" s="37">
        <f>COUNTIFS($S108:$AU108,"CL")</f>
        <v>0</v>
      </c>
      <c r="BF108" s="37">
        <f>COUNTIFS($S108:$AU108,"BL")</f>
        <v>0</v>
      </c>
      <c r="BG108" s="37">
        <f>COUNTIFS($S108:$AU108,"CO")</f>
        <v>0</v>
      </c>
      <c r="BH108" s="37">
        <f>SUM(BD108:BG108)</f>
        <v>0</v>
      </c>
      <c r="BI108" s="37">
        <f>IF(SUM(AV108+AW108)&gt;=17,1,0)</f>
        <v>0</v>
      </c>
      <c r="BJ108" s="37">
        <f>IF(SUM(AV108+AW108)&gt;=13,1,0)</f>
        <v>1</v>
      </c>
      <c r="BK108" s="37">
        <f>SUM(AV108:BG108)+SUM(COUNTIFS(R108:AU108,{"TERM","RESIGNED"}))</f>
        <v>19</v>
      </c>
      <c r="BL108" s="1" t="s">
        <v>41</v>
      </c>
      <c r="BM108" s="37" t="s">
        <v>936</v>
      </c>
    </row>
    <row r="109" spans="1:65" x14ac:dyDescent="0.25">
      <c r="A109" s="30">
        <f>A108+1</f>
        <v>107</v>
      </c>
      <c r="B109" s="1" t="s">
        <v>163</v>
      </c>
      <c r="C109" s="1">
        <v>16424</v>
      </c>
      <c r="D109" s="25">
        <v>100364</v>
      </c>
      <c r="E109" s="1" t="s">
        <v>863</v>
      </c>
      <c r="F109" s="32" t="s">
        <v>220</v>
      </c>
      <c r="G109" s="32" t="s">
        <v>165</v>
      </c>
      <c r="H109" s="28">
        <v>44287</v>
      </c>
      <c r="I109" s="28">
        <v>43637</v>
      </c>
      <c r="J109" s="28" t="s">
        <v>36</v>
      </c>
      <c r="K109" s="37">
        <f ca="1">IF(O109="ACTIVE",(TODAY()-H109),(J109-H109))</f>
        <v>1055</v>
      </c>
      <c r="L109" s="39" t="str">
        <f>IF(OR(M109="Email Verification",M109="Operations",M109="OJT",M109="Bottom Quartile Group",M109="Training"),"Billable","Non Billable")</f>
        <v>Non Billable</v>
      </c>
      <c r="M109" s="32" t="s">
        <v>85</v>
      </c>
      <c r="N109" s="1" t="s">
        <v>38</v>
      </c>
      <c r="O109" s="1" t="s">
        <v>39</v>
      </c>
      <c r="P109" s="1"/>
      <c r="Q109" s="1"/>
      <c r="R109" s="31" t="s">
        <v>86</v>
      </c>
      <c r="S109" s="42" t="s">
        <v>880</v>
      </c>
      <c r="T109" s="42" t="s">
        <v>880</v>
      </c>
      <c r="U109" s="42" t="s">
        <v>17</v>
      </c>
      <c r="V109" s="42" t="s">
        <v>17</v>
      </c>
      <c r="W109" s="42" t="s">
        <v>880</v>
      </c>
      <c r="X109" s="42" t="s">
        <v>880</v>
      </c>
      <c r="Y109" s="42" t="s">
        <v>880</v>
      </c>
      <c r="Z109" s="42" t="s">
        <v>880</v>
      </c>
      <c r="AA109" s="42" t="s">
        <v>880</v>
      </c>
      <c r="AB109" s="42" t="s">
        <v>17</v>
      </c>
      <c r="AC109" s="42" t="s">
        <v>17</v>
      </c>
      <c r="AD109" s="42" t="s">
        <v>880</v>
      </c>
      <c r="AE109" s="42" t="s">
        <v>880</v>
      </c>
      <c r="AF109" s="42" t="s">
        <v>880</v>
      </c>
      <c r="AG109" s="42" t="s">
        <v>880</v>
      </c>
      <c r="AH109" s="42" t="s">
        <v>880</v>
      </c>
      <c r="AI109" s="42" t="s">
        <v>17</v>
      </c>
      <c r="AJ109" s="42" t="s">
        <v>17</v>
      </c>
      <c r="AK109" s="42" t="s">
        <v>880</v>
      </c>
      <c r="AL109" s="42"/>
      <c r="AM109" s="42"/>
      <c r="AN109" s="42"/>
      <c r="AO109" s="42"/>
      <c r="AP109" s="42"/>
      <c r="AQ109" s="42"/>
      <c r="AR109" s="42"/>
      <c r="AS109" s="42"/>
      <c r="AT109" s="42"/>
      <c r="AU109" s="42"/>
      <c r="AV109" s="37">
        <f>COUNTIFS($S109:$AU109,"P")</f>
        <v>13</v>
      </c>
      <c r="AW109" s="37">
        <f>COUNTIFS($S109:$AU109,"HD")/2</f>
        <v>0</v>
      </c>
      <c r="AX109" s="37">
        <f>COUNTIFS($S109:$AU109,"DO")</f>
        <v>6</v>
      </c>
      <c r="AY109" s="1">
        <f>COUNTIFS($S109:$AU109,"UPL")</f>
        <v>0</v>
      </c>
      <c r="AZ109" s="37">
        <f>COUNTIFS($S109:$AU109,"LWP")</f>
        <v>0</v>
      </c>
      <c r="BA109" s="37">
        <f>SUM(COUNTIFS($S109:$AU109,{"PAT","MAT"}))</f>
        <v>0</v>
      </c>
      <c r="BB109" s="37">
        <f>COUNTIFS($S109:$AU109,"HO")</f>
        <v>0</v>
      </c>
      <c r="BC109" s="37">
        <f>COUNTIFS($S109:$AU109,"NA")</f>
        <v>0</v>
      </c>
      <c r="BD109" s="37">
        <f>COUNTIFS($S109:$AU109,"PL")</f>
        <v>0</v>
      </c>
      <c r="BE109" s="37">
        <f>COUNTIFS($S109:$AU109,"CL")</f>
        <v>0</v>
      </c>
      <c r="BF109" s="37">
        <f>COUNTIFS($S109:$AU109,"BL")</f>
        <v>0</v>
      </c>
      <c r="BG109" s="37">
        <f>COUNTIFS($S109:$AU109,"CO")</f>
        <v>0</v>
      </c>
      <c r="BH109" s="37">
        <f>SUM(BD109:BG109)</f>
        <v>0</v>
      </c>
      <c r="BI109" s="37">
        <f>IF(SUM(AV109+AW109)&gt;=17,1,0)</f>
        <v>0</v>
      </c>
      <c r="BJ109" s="37">
        <f>IF(SUM(AV109+AW109)&gt;=13,1,0)</f>
        <v>1</v>
      </c>
      <c r="BK109" s="37">
        <f>SUM(AV109:BG109)+SUM(COUNTIFS(R109:AU109,{"TERM","RESIGNED"}))</f>
        <v>19</v>
      </c>
      <c r="BL109" s="1" t="s">
        <v>41</v>
      </c>
      <c r="BM109" s="37" t="s">
        <v>1571</v>
      </c>
    </row>
    <row r="110" spans="1:65" x14ac:dyDescent="0.25">
      <c r="A110" s="30">
        <f>A109+1</f>
        <v>108</v>
      </c>
      <c r="B110" s="1" t="s">
        <v>163</v>
      </c>
      <c r="C110" s="1">
        <v>16895</v>
      </c>
      <c r="D110" s="25">
        <v>100369</v>
      </c>
      <c r="E110" s="1" t="s">
        <v>863</v>
      </c>
      <c r="F110" s="32" t="s">
        <v>270</v>
      </c>
      <c r="G110" s="32" t="s">
        <v>271</v>
      </c>
      <c r="H110" s="28">
        <v>44287</v>
      </c>
      <c r="I110" s="28">
        <v>43725</v>
      </c>
      <c r="J110" s="28" t="s">
        <v>36</v>
      </c>
      <c r="K110" s="37">
        <f ca="1">IF(O110="ACTIVE",(TODAY()-H110),(J110-H110))</f>
        <v>1055</v>
      </c>
      <c r="L110" s="39" t="str">
        <f>IF(OR(M110="Email Verification",M110="Operations",M110="OJT",M110="Bottom Quartile Group",M110="Training"),"Billable","Non Billable")</f>
        <v>Non Billable</v>
      </c>
      <c r="M110" s="32" t="s">
        <v>37</v>
      </c>
      <c r="N110" s="1" t="s">
        <v>38</v>
      </c>
      <c r="O110" s="1" t="s">
        <v>39</v>
      </c>
      <c r="P110" s="1"/>
      <c r="Q110" s="1"/>
      <c r="R110" s="31" t="s">
        <v>272</v>
      </c>
      <c r="S110" s="42" t="s">
        <v>19</v>
      </c>
      <c r="T110" s="42" t="s">
        <v>19</v>
      </c>
      <c r="U110" s="42" t="s">
        <v>17</v>
      </c>
      <c r="V110" s="42" t="s">
        <v>17</v>
      </c>
      <c r="W110" s="42" t="s">
        <v>18</v>
      </c>
      <c r="X110" s="42" t="s">
        <v>18</v>
      </c>
      <c r="Y110" s="42" t="s">
        <v>18</v>
      </c>
      <c r="Z110" s="42" t="s">
        <v>18</v>
      </c>
      <c r="AA110" s="42" t="s">
        <v>18</v>
      </c>
      <c r="AB110" s="42" t="s">
        <v>17</v>
      </c>
      <c r="AC110" s="42" t="s">
        <v>17</v>
      </c>
      <c r="AD110" s="42" t="s">
        <v>18</v>
      </c>
      <c r="AE110" s="42" t="s">
        <v>18</v>
      </c>
      <c r="AF110" s="42" t="s">
        <v>19</v>
      </c>
      <c r="AG110" s="42" t="s">
        <v>18</v>
      </c>
      <c r="AH110" s="42" t="s">
        <v>881</v>
      </c>
      <c r="AI110" s="42" t="s">
        <v>17</v>
      </c>
      <c r="AJ110" s="42" t="s">
        <v>17</v>
      </c>
      <c r="AK110" s="42" t="s">
        <v>19</v>
      </c>
      <c r="AL110" s="42"/>
      <c r="AM110" s="42"/>
      <c r="AN110" s="42"/>
      <c r="AO110" s="42"/>
      <c r="AP110" s="42"/>
      <c r="AQ110" s="42"/>
      <c r="AR110" s="42"/>
      <c r="AS110" s="42"/>
      <c r="AT110" s="42"/>
      <c r="AU110" s="42"/>
      <c r="AV110" s="37">
        <f>COUNTIFS($S110:$AU110,"P")</f>
        <v>0</v>
      </c>
      <c r="AW110" s="37">
        <f>COUNTIFS($S110:$AU110,"HD")/2</f>
        <v>0.5</v>
      </c>
      <c r="AX110" s="37">
        <f>COUNTIFS($S110:$AU110,"DO")</f>
        <v>6</v>
      </c>
      <c r="AY110" s="1">
        <f>COUNTIFS($S110:$AU110,"UPL")</f>
        <v>8</v>
      </c>
      <c r="AZ110" s="37">
        <f>COUNTIFS($S110:$AU110,"LWP")</f>
        <v>4</v>
      </c>
      <c r="BA110" s="37">
        <f>SUM(COUNTIFS($S110:$AU110,{"PAT","MAT"}))</f>
        <v>0</v>
      </c>
      <c r="BB110" s="37">
        <f>COUNTIFS($S110:$AU110,"HO")</f>
        <v>0</v>
      </c>
      <c r="BC110" s="37">
        <f>COUNTIFS($S110:$AU110,"NA")</f>
        <v>0</v>
      </c>
      <c r="BD110" s="37">
        <f>COUNTIFS($S110:$AU110,"PL")</f>
        <v>0</v>
      </c>
      <c r="BE110" s="37">
        <f>COUNTIFS($S110:$AU110,"CL")</f>
        <v>0</v>
      </c>
      <c r="BF110" s="37">
        <f>COUNTIFS($S110:$AU110,"BL")</f>
        <v>0</v>
      </c>
      <c r="BG110" s="37">
        <f>COUNTIFS($S110:$AU110,"CO")</f>
        <v>0</v>
      </c>
      <c r="BH110" s="37">
        <f>SUM(BD110:BG110)</f>
        <v>0</v>
      </c>
      <c r="BI110" s="37">
        <f>IF(SUM(AV110+AW110)&gt;=17,1,0)</f>
        <v>0</v>
      </c>
      <c r="BJ110" s="37">
        <f>IF(SUM(AV110+AW110)&gt;=13,1,0)</f>
        <v>0</v>
      </c>
      <c r="BK110" s="37">
        <f>SUM(AV110:BG110)+SUM(COUNTIFS(R110:AU110,{"TERM","RESIGNED"}))</f>
        <v>18.5</v>
      </c>
      <c r="BL110" s="1" t="s">
        <v>41</v>
      </c>
      <c r="BM110" s="37"/>
    </row>
    <row r="111" spans="1:65" x14ac:dyDescent="0.25">
      <c r="A111" s="30">
        <f>A110+1</f>
        <v>109</v>
      </c>
      <c r="B111" s="1" t="s">
        <v>163</v>
      </c>
      <c r="C111" s="1">
        <v>17185</v>
      </c>
      <c r="D111" s="25">
        <v>100373</v>
      </c>
      <c r="E111" s="1" t="s">
        <v>863</v>
      </c>
      <c r="F111" s="32" t="s">
        <v>221</v>
      </c>
      <c r="G111" s="32" t="s">
        <v>271</v>
      </c>
      <c r="H111" s="28">
        <v>44287</v>
      </c>
      <c r="I111" s="28">
        <v>43810</v>
      </c>
      <c r="J111" s="28" t="s">
        <v>36</v>
      </c>
      <c r="K111" s="37">
        <f ca="1">IF(O111="ACTIVE",(TODAY()-H111),(J111-H111))</f>
        <v>1055</v>
      </c>
      <c r="L111" s="39" t="str">
        <f>IF(OR(M111="Email Verification",M111="Operations",M111="OJT",M111="Bottom Quartile Group",M111="Training"),"Billable","Non Billable")</f>
        <v>Non Billable</v>
      </c>
      <c r="M111" s="32" t="s">
        <v>37</v>
      </c>
      <c r="N111" s="1" t="s">
        <v>38</v>
      </c>
      <c r="O111" s="1" t="s">
        <v>39</v>
      </c>
      <c r="P111" s="1"/>
      <c r="Q111" s="1"/>
      <c r="R111" s="31" t="s">
        <v>71</v>
      </c>
      <c r="S111" s="42" t="s">
        <v>880</v>
      </c>
      <c r="T111" s="42" t="s">
        <v>880</v>
      </c>
      <c r="U111" s="42" t="s">
        <v>17</v>
      </c>
      <c r="V111" s="42" t="s">
        <v>17</v>
      </c>
      <c r="W111" s="42" t="s">
        <v>880</v>
      </c>
      <c r="X111" s="42" t="s">
        <v>880</v>
      </c>
      <c r="Y111" s="42" t="s">
        <v>880</v>
      </c>
      <c r="Z111" s="42" t="s">
        <v>880</v>
      </c>
      <c r="AA111" s="42" t="s">
        <v>880</v>
      </c>
      <c r="AB111" s="42" t="s">
        <v>17</v>
      </c>
      <c r="AC111" s="42" t="s">
        <v>17</v>
      </c>
      <c r="AD111" s="42" t="s">
        <v>18</v>
      </c>
      <c r="AE111" s="42" t="s">
        <v>18</v>
      </c>
      <c r="AF111" s="42" t="s">
        <v>18</v>
      </c>
      <c r="AG111" s="42" t="s">
        <v>18</v>
      </c>
      <c r="AH111" s="42" t="s">
        <v>18</v>
      </c>
      <c r="AI111" s="42" t="s">
        <v>17</v>
      </c>
      <c r="AJ111" s="42" t="s">
        <v>17</v>
      </c>
      <c r="AK111" s="42" t="s">
        <v>880</v>
      </c>
      <c r="AL111" s="42"/>
      <c r="AM111" s="42"/>
      <c r="AN111" s="42"/>
      <c r="AO111" s="42"/>
      <c r="AP111" s="42"/>
      <c r="AQ111" s="42"/>
      <c r="AR111" s="42"/>
      <c r="AS111" s="42"/>
      <c r="AT111" s="42"/>
      <c r="AU111" s="42"/>
      <c r="AV111" s="37">
        <f>COUNTIFS($S111:$AU111,"P")</f>
        <v>8</v>
      </c>
      <c r="AW111" s="37">
        <f>COUNTIFS($S111:$AU111,"HD")/2</f>
        <v>0</v>
      </c>
      <c r="AX111" s="37">
        <f>COUNTIFS($S111:$AU111,"DO")</f>
        <v>6</v>
      </c>
      <c r="AY111" s="1">
        <f>COUNTIFS($S111:$AU111,"UPL")</f>
        <v>5</v>
      </c>
      <c r="AZ111" s="37">
        <f>COUNTIFS($S111:$AU111,"LWP")</f>
        <v>0</v>
      </c>
      <c r="BA111" s="37">
        <f>SUM(COUNTIFS($S111:$AU111,{"PAT","MAT"}))</f>
        <v>0</v>
      </c>
      <c r="BB111" s="37">
        <f>COUNTIFS($S111:$AU111,"HO")</f>
        <v>0</v>
      </c>
      <c r="BC111" s="37">
        <f>COUNTIFS($S111:$AU111,"NA")</f>
        <v>0</v>
      </c>
      <c r="BD111" s="37">
        <f>COUNTIFS($S111:$AU111,"PL")</f>
        <v>0</v>
      </c>
      <c r="BE111" s="37">
        <f>COUNTIFS($S111:$AU111,"CL")</f>
        <v>0</v>
      </c>
      <c r="BF111" s="37">
        <f>COUNTIFS($S111:$AU111,"BL")</f>
        <v>0</v>
      </c>
      <c r="BG111" s="37">
        <f>COUNTIFS($S111:$AU111,"CO")</f>
        <v>0</v>
      </c>
      <c r="BH111" s="37">
        <f>SUM(BD111:BG111)</f>
        <v>0</v>
      </c>
      <c r="BI111" s="37">
        <f>IF(SUM(AV111+AW111)&gt;=17,1,0)</f>
        <v>0</v>
      </c>
      <c r="BJ111" s="37">
        <f>IF(SUM(AV111+AW111)&gt;=13,1,0)</f>
        <v>0</v>
      </c>
      <c r="BK111" s="37">
        <f>SUM(AV111:BG111)+SUM(COUNTIFS(R111:AU111,{"TERM","RESIGNED"}))</f>
        <v>19</v>
      </c>
      <c r="BL111" s="1" t="s">
        <v>41</v>
      </c>
      <c r="BM111" s="37" t="s">
        <v>935</v>
      </c>
    </row>
    <row r="112" spans="1:65" x14ac:dyDescent="0.25">
      <c r="A112" s="30">
        <f>A111+1</f>
        <v>110</v>
      </c>
      <c r="B112" s="1" t="s">
        <v>163</v>
      </c>
      <c r="C112" s="1">
        <v>17217</v>
      </c>
      <c r="D112" s="25">
        <v>100374</v>
      </c>
      <c r="E112" s="1" t="s">
        <v>863</v>
      </c>
      <c r="F112" s="32" t="s">
        <v>273</v>
      </c>
      <c r="G112" s="32" t="s">
        <v>100</v>
      </c>
      <c r="H112" s="28">
        <v>44287</v>
      </c>
      <c r="I112" s="28">
        <v>43823</v>
      </c>
      <c r="J112" s="28" t="s">
        <v>36</v>
      </c>
      <c r="K112" s="37">
        <f ca="1">IF(O112="ACTIVE",(TODAY()-H112),(J112-H112))</f>
        <v>1055</v>
      </c>
      <c r="L112" s="39" t="str">
        <f>IF(OR(M112="Email Verification",M112="Operations",M112="OJT",M112="Bottom Quartile Group",M112="Training"),"Billable","Non Billable")</f>
        <v>Non Billable</v>
      </c>
      <c r="M112" s="32" t="s">
        <v>201</v>
      </c>
      <c r="N112" s="1" t="s">
        <v>38</v>
      </c>
      <c r="O112" s="1" t="s">
        <v>39</v>
      </c>
      <c r="P112" s="1"/>
      <c r="Q112" s="1"/>
      <c r="R112" s="31" t="s">
        <v>200</v>
      </c>
      <c r="S112" s="42" t="s">
        <v>880</v>
      </c>
      <c r="T112" s="42" t="s">
        <v>880</v>
      </c>
      <c r="U112" s="42" t="s">
        <v>17</v>
      </c>
      <c r="V112" s="42" t="s">
        <v>17</v>
      </c>
      <c r="W112" s="42" t="s">
        <v>880</v>
      </c>
      <c r="X112" s="42" t="s">
        <v>880</v>
      </c>
      <c r="Y112" s="42" t="s">
        <v>880</v>
      </c>
      <c r="Z112" s="42" t="s">
        <v>880</v>
      </c>
      <c r="AA112" s="42" t="s">
        <v>880</v>
      </c>
      <c r="AB112" s="42" t="s">
        <v>17</v>
      </c>
      <c r="AC112" s="42" t="s">
        <v>17</v>
      </c>
      <c r="AD112" s="42" t="s">
        <v>880</v>
      </c>
      <c r="AE112" s="42" t="s">
        <v>880</v>
      </c>
      <c r="AF112" s="42" t="s">
        <v>880</v>
      </c>
      <c r="AG112" s="42" t="s">
        <v>880</v>
      </c>
      <c r="AH112" s="42" t="s">
        <v>18</v>
      </c>
      <c r="AI112" s="42" t="s">
        <v>17</v>
      </c>
      <c r="AJ112" s="42" t="s">
        <v>17</v>
      </c>
      <c r="AK112" s="42" t="s">
        <v>18</v>
      </c>
      <c r="AL112" s="42"/>
      <c r="AM112" s="42"/>
      <c r="AN112" s="42"/>
      <c r="AO112" s="42"/>
      <c r="AP112" s="42"/>
      <c r="AQ112" s="42"/>
      <c r="AR112" s="42"/>
      <c r="AS112" s="42"/>
      <c r="AT112" s="42"/>
      <c r="AU112" s="42"/>
      <c r="AV112" s="37">
        <f>COUNTIFS($S112:$AU112,"P")</f>
        <v>11</v>
      </c>
      <c r="AW112" s="37">
        <f>COUNTIFS($S112:$AU112,"HD")/2</f>
        <v>0</v>
      </c>
      <c r="AX112" s="37">
        <f>COUNTIFS($S112:$AU112,"DO")</f>
        <v>6</v>
      </c>
      <c r="AY112" s="1">
        <f>COUNTIFS($S112:$AU112,"UPL")</f>
        <v>2</v>
      </c>
      <c r="AZ112" s="37">
        <f>COUNTIFS($S112:$AU112,"LWP")</f>
        <v>0</v>
      </c>
      <c r="BA112" s="37">
        <f>SUM(COUNTIFS($S112:$AU112,{"PAT","MAT"}))</f>
        <v>0</v>
      </c>
      <c r="BB112" s="37">
        <f>COUNTIFS($S112:$AU112,"HO")</f>
        <v>0</v>
      </c>
      <c r="BC112" s="37">
        <f>COUNTIFS($S112:$AU112,"NA")</f>
        <v>0</v>
      </c>
      <c r="BD112" s="37">
        <f>COUNTIFS($S112:$AU112,"PL")</f>
        <v>0</v>
      </c>
      <c r="BE112" s="37">
        <f>COUNTIFS($S112:$AU112,"CL")</f>
        <v>0</v>
      </c>
      <c r="BF112" s="37">
        <f>COUNTIFS($S112:$AU112,"BL")</f>
        <v>0</v>
      </c>
      <c r="BG112" s="37">
        <f>COUNTIFS($S112:$AU112,"CO")</f>
        <v>0</v>
      </c>
      <c r="BH112" s="37">
        <f>SUM(BD112:BG112)</f>
        <v>0</v>
      </c>
      <c r="BI112" s="37">
        <f>IF(SUM(AV112+AW112)&gt;=17,1,0)</f>
        <v>0</v>
      </c>
      <c r="BJ112" s="37">
        <f>IF(SUM(AV112+AW112)&gt;=13,1,0)</f>
        <v>0</v>
      </c>
      <c r="BK112" s="37">
        <f>SUM(AV112:BG112)+SUM(COUNTIFS(R112:AU112,{"TERM","RESIGNED"}))</f>
        <v>19</v>
      </c>
      <c r="BL112" s="1" t="s">
        <v>41</v>
      </c>
      <c r="BM112" s="37" t="s">
        <v>936</v>
      </c>
    </row>
    <row r="113" spans="1:65" x14ac:dyDescent="0.25">
      <c r="A113" s="30">
        <f>A112+1</f>
        <v>111</v>
      </c>
      <c r="B113" s="1" t="s">
        <v>163</v>
      </c>
      <c r="C113" s="1">
        <v>17410</v>
      </c>
      <c r="D113" s="25">
        <v>100377</v>
      </c>
      <c r="E113" s="1" t="s">
        <v>863</v>
      </c>
      <c r="F113" s="32" t="s">
        <v>222</v>
      </c>
      <c r="G113" s="32" t="s">
        <v>100</v>
      </c>
      <c r="H113" s="28">
        <v>44287</v>
      </c>
      <c r="I113" s="28">
        <v>43882</v>
      </c>
      <c r="J113" s="28" t="s">
        <v>36</v>
      </c>
      <c r="K113" s="37">
        <f ca="1">IF(O113="ACTIVE",(TODAY()-H113),(J113-H113))</f>
        <v>1055</v>
      </c>
      <c r="L113" s="39" t="str">
        <f>IF(OR(M113="Email Verification",M113="Operations",M113="OJT",M113="Bottom Quartile Group",M113="Training"),"Billable","Non Billable")</f>
        <v>Non Billable</v>
      </c>
      <c r="M113" s="32" t="s">
        <v>37</v>
      </c>
      <c r="N113" s="1" t="s">
        <v>38</v>
      </c>
      <c r="O113" s="1" t="s">
        <v>39</v>
      </c>
      <c r="P113" s="1"/>
      <c r="Q113" s="1"/>
      <c r="R113" s="31" t="s">
        <v>71</v>
      </c>
      <c r="S113" s="42" t="s">
        <v>880</v>
      </c>
      <c r="T113" s="42" t="s">
        <v>880</v>
      </c>
      <c r="U113" s="42" t="s">
        <v>17</v>
      </c>
      <c r="V113" s="42" t="s">
        <v>17</v>
      </c>
      <c r="W113" s="42" t="s">
        <v>880</v>
      </c>
      <c r="X113" s="42" t="s">
        <v>880</v>
      </c>
      <c r="Y113" s="42" t="s">
        <v>880</v>
      </c>
      <c r="Z113" s="42" t="s">
        <v>880</v>
      </c>
      <c r="AA113" s="42" t="s">
        <v>880</v>
      </c>
      <c r="AB113" s="42" t="s">
        <v>17</v>
      </c>
      <c r="AC113" s="42" t="s">
        <v>17</v>
      </c>
      <c r="AD113" s="42" t="s">
        <v>880</v>
      </c>
      <c r="AE113" s="42" t="s">
        <v>880</v>
      </c>
      <c r="AF113" s="42" t="s">
        <v>880</v>
      </c>
      <c r="AG113" s="42" t="s">
        <v>880</v>
      </c>
      <c r="AH113" s="42" t="s">
        <v>881</v>
      </c>
      <c r="AI113" s="42" t="s">
        <v>17</v>
      </c>
      <c r="AJ113" s="42" t="s">
        <v>17</v>
      </c>
      <c r="AK113" s="42" t="s">
        <v>880</v>
      </c>
      <c r="AL113" s="42"/>
      <c r="AM113" s="42"/>
      <c r="AN113" s="42"/>
      <c r="AO113" s="42"/>
      <c r="AP113" s="42"/>
      <c r="AQ113" s="42"/>
      <c r="AR113" s="42"/>
      <c r="AS113" s="42"/>
      <c r="AT113" s="42"/>
      <c r="AU113" s="42"/>
      <c r="AV113" s="37">
        <f>COUNTIFS($S113:$AU113,"P")</f>
        <v>12</v>
      </c>
      <c r="AW113" s="37">
        <f>COUNTIFS($S113:$AU113,"HD")/2</f>
        <v>0.5</v>
      </c>
      <c r="AX113" s="37">
        <f>COUNTIFS($S113:$AU113,"DO")</f>
        <v>6</v>
      </c>
      <c r="AY113" s="1">
        <f>COUNTIFS($S113:$AU113,"UPL")</f>
        <v>0</v>
      </c>
      <c r="AZ113" s="37">
        <f>COUNTIFS($S113:$AU113,"LWP")</f>
        <v>0</v>
      </c>
      <c r="BA113" s="37">
        <f>SUM(COUNTIFS($S113:$AU113,{"PAT","MAT"}))</f>
        <v>0</v>
      </c>
      <c r="BB113" s="37">
        <f>COUNTIFS($S113:$AU113,"HO")</f>
        <v>0</v>
      </c>
      <c r="BC113" s="37">
        <f>COUNTIFS($S113:$AU113,"NA")</f>
        <v>0</v>
      </c>
      <c r="BD113" s="37">
        <f>COUNTIFS($S113:$AU113,"PL")</f>
        <v>0</v>
      </c>
      <c r="BE113" s="37">
        <f>COUNTIFS($S113:$AU113,"CL")</f>
        <v>0</v>
      </c>
      <c r="BF113" s="37">
        <f>COUNTIFS($S113:$AU113,"BL")</f>
        <v>0</v>
      </c>
      <c r="BG113" s="37">
        <f>COUNTIFS($S113:$AU113,"CO")</f>
        <v>0</v>
      </c>
      <c r="BH113" s="37">
        <f>SUM(BD113:BG113)</f>
        <v>0</v>
      </c>
      <c r="BI113" s="37">
        <f>IF(SUM(AV113+AW113)&gt;=17,1,0)</f>
        <v>0</v>
      </c>
      <c r="BJ113" s="37">
        <f>IF(SUM(AV113+AW113)&gt;=13,1,0)</f>
        <v>0</v>
      </c>
      <c r="BK113" s="37">
        <f>SUM(AV113:BG113)+SUM(COUNTIFS(R113:AU113,{"TERM","RESIGNED"}))</f>
        <v>18.5</v>
      </c>
      <c r="BL113" s="1" t="s">
        <v>41</v>
      </c>
      <c r="BM113" s="37" t="s">
        <v>1569</v>
      </c>
    </row>
    <row r="114" spans="1:65" x14ac:dyDescent="0.25">
      <c r="A114" s="30">
        <f>A113+1</f>
        <v>112</v>
      </c>
      <c r="B114" s="1" t="s">
        <v>163</v>
      </c>
      <c r="C114" s="1">
        <v>11227</v>
      </c>
      <c r="D114" s="25">
        <v>100379</v>
      </c>
      <c r="E114" s="1" t="s">
        <v>863</v>
      </c>
      <c r="F114" s="32" t="s">
        <v>52</v>
      </c>
      <c r="G114" s="32" t="s">
        <v>989</v>
      </c>
      <c r="H114" s="28">
        <v>44287</v>
      </c>
      <c r="I114" s="28">
        <v>42268</v>
      </c>
      <c r="J114" s="28" t="s">
        <v>36</v>
      </c>
      <c r="K114" s="37">
        <f ca="1">IF(O114="ACTIVE",(TODAY()-H114),(J114-H114))</f>
        <v>1055</v>
      </c>
      <c r="L114" s="39" t="str">
        <f>IF(OR(M114="Email Verification",M114="Operations",M114="OJT",M114="Bottom Quartile Group",M114="Training"),"Billable","Non Billable")</f>
        <v>Non Billable</v>
      </c>
      <c r="M114" s="32" t="s">
        <v>51</v>
      </c>
      <c r="N114" s="1" t="s">
        <v>38</v>
      </c>
      <c r="O114" s="1" t="s">
        <v>39</v>
      </c>
      <c r="P114" s="1"/>
      <c r="Q114" s="1"/>
      <c r="R114" s="31" t="s">
        <v>240</v>
      </c>
      <c r="S114" s="42" t="s">
        <v>880</v>
      </c>
      <c r="T114" s="42" t="s">
        <v>880</v>
      </c>
      <c r="U114" s="42" t="s">
        <v>17</v>
      </c>
      <c r="V114" s="42" t="s">
        <v>17</v>
      </c>
      <c r="W114" s="42" t="s">
        <v>880</v>
      </c>
      <c r="X114" s="42" t="s">
        <v>880</v>
      </c>
      <c r="Y114" s="42" t="s">
        <v>880</v>
      </c>
      <c r="Z114" s="42" t="s">
        <v>880</v>
      </c>
      <c r="AA114" s="42" t="s">
        <v>880</v>
      </c>
      <c r="AB114" s="42" t="s">
        <v>17</v>
      </c>
      <c r="AC114" s="42" t="s">
        <v>17</v>
      </c>
      <c r="AD114" s="42" t="s">
        <v>880</v>
      </c>
      <c r="AE114" s="42" t="s">
        <v>880</v>
      </c>
      <c r="AF114" s="42" t="s">
        <v>880</v>
      </c>
      <c r="AG114" s="42" t="s">
        <v>880</v>
      </c>
      <c r="AH114" s="42" t="s">
        <v>880</v>
      </c>
      <c r="AI114" s="42" t="s">
        <v>17</v>
      </c>
      <c r="AJ114" s="42" t="s">
        <v>17</v>
      </c>
      <c r="AK114" s="42" t="s">
        <v>880</v>
      </c>
      <c r="AL114" s="42"/>
      <c r="AM114" s="42"/>
      <c r="AN114" s="42"/>
      <c r="AO114" s="42"/>
      <c r="AP114" s="42"/>
      <c r="AQ114" s="42"/>
      <c r="AR114" s="42"/>
      <c r="AS114" s="42"/>
      <c r="AT114" s="42"/>
      <c r="AU114" s="42"/>
      <c r="AV114" s="37">
        <f>COUNTIFS($S114:$AU114,"P")</f>
        <v>13</v>
      </c>
      <c r="AW114" s="37">
        <f>COUNTIFS($S114:$AU114,"HD")/2</f>
        <v>0</v>
      </c>
      <c r="AX114" s="37">
        <f>COUNTIFS($S114:$AU114,"DO")</f>
        <v>6</v>
      </c>
      <c r="AY114" s="1">
        <f>COUNTIFS($S114:$AU114,"UPL")</f>
        <v>0</v>
      </c>
      <c r="AZ114" s="37">
        <f>COUNTIFS($S114:$AU114,"LWP")</f>
        <v>0</v>
      </c>
      <c r="BA114" s="37">
        <f>SUM(COUNTIFS($S114:$AU114,{"PAT","MAT"}))</f>
        <v>0</v>
      </c>
      <c r="BB114" s="37">
        <f>COUNTIFS($S114:$AU114,"HO")</f>
        <v>0</v>
      </c>
      <c r="BC114" s="37">
        <f>COUNTIFS($S114:$AU114,"NA")</f>
        <v>0</v>
      </c>
      <c r="BD114" s="37">
        <f>COUNTIFS($S114:$AU114,"PL")</f>
        <v>0</v>
      </c>
      <c r="BE114" s="37">
        <f>COUNTIFS($S114:$AU114,"CL")</f>
        <v>0</v>
      </c>
      <c r="BF114" s="37">
        <f>COUNTIFS($S114:$AU114,"BL")</f>
        <v>0</v>
      </c>
      <c r="BG114" s="37">
        <f>COUNTIFS($S114:$AU114,"CO")</f>
        <v>0</v>
      </c>
      <c r="BH114" s="37">
        <f>SUM(BD114:BG114)</f>
        <v>0</v>
      </c>
      <c r="BI114" s="37">
        <f>IF(SUM(AV114+AW114)&gt;=17,1,0)</f>
        <v>0</v>
      </c>
      <c r="BJ114" s="37">
        <f>IF(SUM(AV114+AW114)&gt;=13,1,0)</f>
        <v>1</v>
      </c>
      <c r="BK114" s="37">
        <f>SUM(AV114:BG114)+SUM(COUNTIFS(R114:AU114,{"TERM","RESIGNED"}))</f>
        <v>19</v>
      </c>
      <c r="BL114" s="1" t="s">
        <v>41</v>
      </c>
      <c r="BM114" s="37" t="s">
        <v>1567</v>
      </c>
    </row>
    <row r="115" spans="1:65" x14ac:dyDescent="0.25">
      <c r="A115" s="30">
        <f>A114+1</f>
        <v>113</v>
      </c>
      <c r="B115" s="1" t="s">
        <v>163</v>
      </c>
      <c r="C115" s="1">
        <v>17946</v>
      </c>
      <c r="D115" s="25">
        <v>100381</v>
      </c>
      <c r="E115" s="1" t="s">
        <v>863</v>
      </c>
      <c r="F115" s="32" t="s">
        <v>223</v>
      </c>
      <c r="G115" s="32" t="s">
        <v>479</v>
      </c>
      <c r="H115" s="28">
        <v>44287</v>
      </c>
      <c r="I115" s="28">
        <v>44148</v>
      </c>
      <c r="J115" s="28" t="s">
        <v>36</v>
      </c>
      <c r="K115" s="37">
        <f ca="1">IF(O115="ACTIVE",(TODAY()-H115),(J115-H115))</f>
        <v>1055</v>
      </c>
      <c r="L115" s="39" t="str">
        <f>IF(OR(M115="Email Verification",M115="Operations",M115="OJT",M115="Bottom Quartile Group",M115="Training"),"Billable","Non Billable")</f>
        <v>Non Billable</v>
      </c>
      <c r="M115" s="32" t="s">
        <v>193</v>
      </c>
      <c r="N115" s="1" t="s">
        <v>38</v>
      </c>
      <c r="O115" s="1" t="s">
        <v>39</v>
      </c>
      <c r="P115" s="1"/>
      <c r="Q115" s="1"/>
      <c r="R115" s="31" t="s">
        <v>194</v>
      </c>
      <c r="S115" s="42" t="s">
        <v>880</v>
      </c>
      <c r="T115" s="42" t="s">
        <v>19</v>
      </c>
      <c r="U115" s="42" t="s">
        <v>17</v>
      </c>
      <c r="V115" s="42" t="s">
        <v>17</v>
      </c>
      <c r="W115" s="42" t="s">
        <v>880</v>
      </c>
      <c r="X115" s="42" t="s">
        <v>880</v>
      </c>
      <c r="Y115" s="42" t="s">
        <v>880</v>
      </c>
      <c r="Z115" s="42" t="s">
        <v>880</v>
      </c>
      <c r="AA115" s="42" t="s">
        <v>880</v>
      </c>
      <c r="AB115" s="42" t="s">
        <v>17</v>
      </c>
      <c r="AC115" s="42" t="s">
        <v>17</v>
      </c>
      <c r="AD115" s="42" t="s">
        <v>880</v>
      </c>
      <c r="AE115" s="42" t="s">
        <v>880</v>
      </c>
      <c r="AF115" s="42" t="s">
        <v>880</v>
      </c>
      <c r="AG115" s="42" t="s">
        <v>880</v>
      </c>
      <c r="AH115" s="42" t="s">
        <v>880</v>
      </c>
      <c r="AI115" s="42" t="s">
        <v>17</v>
      </c>
      <c r="AJ115" s="42" t="s">
        <v>17</v>
      </c>
      <c r="AK115" s="42" t="s">
        <v>18</v>
      </c>
      <c r="AL115" s="42"/>
      <c r="AM115" s="42"/>
      <c r="AN115" s="42"/>
      <c r="AO115" s="42"/>
      <c r="AP115" s="42"/>
      <c r="AQ115" s="42"/>
      <c r="AR115" s="42"/>
      <c r="AS115" s="42"/>
      <c r="AT115" s="42"/>
      <c r="AU115" s="42"/>
      <c r="AV115" s="37">
        <f>COUNTIFS($S115:$AU115,"P")</f>
        <v>11</v>
      </c>
      <c r="AW115" s="37">
        <f>COUNTIFS($S115:$AU115,"HD")/2</f>
        <v>0</v>
      </c>
      <c r="AX115" s="37">
        <f>COUNTIFS($S115:$AU115,"DO")</f>
        <v>6</v>
      </c>
      <c r="AY115" s="1">
        <f>COUNTIFS($S115:$AU115,"UPL")</f>
        <v>1</v>
      </c>
      <c r="AZ115" s="37">
        <f>COUNTIFS($S115:$AU115,"LWP")</f>
        <v>1</v>
      </c>
      <c r="BA115" s="37">
        <f>SUM(COUNTIFS($S115:$AU115,{"PAT","MAT"}))</f>
        <v>0</v>
      </c>
      <c r="BB115" s="37">
        <f>COUNTIFS($S115:$AU115,"HO")</f>
        <v>0</v>
      </c>
      <c r="BC115" s="37">
        <f>COUNTIFS($S115:$AU115,"NA")</f>
        <v>0</v>
      </c>
      <c r="BD115" s="37">
        <f>COUNTIFS($S115:$AU115,"PL")</f>
        <v>0</v>
      </c>
      <c r="BE115" s="37">
        <f>COUNTIFS($S115:$AU115,"CL")</f>
        <v>0</v>
      </c>
      <c r="BF115" s="37">
        <f>COUNTIFS($S115:$AU115,"BL")</f>
        <v>0</v>
      </c>
      <c r="BG115" s="37">
        <f>COUNTIFS($S115:$AU115,"CO")</f>
        <v>0</v>
      </c>
      <c r="BH115" s="37">
        <f>SUM(BD115:BG115)</f>
        <v>0</v>
      </c>
      <c r="BI115" s="37">
        <f>IF(SUM(AV115+AW115)&gt;=17,1,0)</f>
        <v>0</v>
      </c>
      <c r="BJ115" s="37">
        <f>IF(SUM(AV115+AW115)&gt;=13,1,0)</f>
        <v>0</v>
      </c>
      <c r="BK115" s="37">
        <f>SUM(AV115:BG115)+SUM(COUNTIFS(R115:AU115,{"TERM","RESIGNED"}))</f>
        <v>19</v>
      </c>
      <c r="BL115" s="1" t="s">
        <v>41</v>
      </c>
      <c r="BM115" s="37" t="s">
        <v>935</v>
      </c>
    </row>
    <row r="116" spans="1:65" x14ac:dyDescent="0.25">
      <c r="A116" s="30">
        <f>A115+1</f>
        <v>114</v>
      </c>
      <c r="B116" s="1" t="s">
        <v>163</v>
      </c>
      <c r="C116" s="1">
        <v>11259</v>
      </c>
      <c r="D116" s="25">
        <v>100384</v>
      </c>
      <c r="E116" s="1" t="s">
        <v>863</v>
      </c>
      <c r="F116" s="32" t="s">
        <v>274</v>
      </c>
      <c r="G116" s="32" t="s">
        <v>50</v>
      </c>
      <c r="H116" s="28">
        <v>44287</v>
      </c>
      <c r="I116" s="28">
        <v>42291</v>
      </c>
      <c r="J116" s="28" t="s">
        <v>36</v>
      </c>
      <c r="K116" s="37">
        <f ca="1">IF(O116="ACTIVE",(TODAY()-H116),(J116-H116))</f>
        <v>1055</v>
      </c>
      <c r="L116" s="39" t="str">
        <f>IF(OR(M116="Email Verification",M116="Operations",M116="OJT",M116="Bottom Quartile Group",M116="Training"),"Billable","Non Billable")</f>
        <v>Non Billable</v>
      </c>
      <c r="M116" s="32" t="s">
        <v>51</v>
      </c>
      <c r="N116" s="1" t="s">
        <v>38</v>
      </c>
      <c r="O116" s="1" t="s">
        <v>39</v>
      </c>
      <c r="P116" s="1"/>
      <c r="Q116" s="1"/>
      <c r="R116" s="31" t="s">
        <v>75</v>
      </c>
      <c r="S116" s="42" t="s">
        <v>880</v>
      </c>
      <c r="T116" s="42" t="s">
        <v>880</v>
      </c>
      <c r="U116" s="42" t="s">
        <v>17</v>
      </c>
      <c r="V116" s="42" t="s">
        <v>17</v>
      </c>
      <c r="W116" s="42" t="s">
        <v>880</v>
      </c>
      <c r="X116" s="42" t="s">
        <v>880</v>
      </c>
      <c r="Y116" s="42" t="s">
        <v>880</v>
      </c>
      <c r="Z116" s="42" t="s">
        <v>880</v>
      </c>
      <c r="AA116" s="42" t="s">
        <v>880</v>
      </c>
      <c r="AB116" s="42" t="s">
        <v>17</v>
      </c>
      <c r="AC116" s="42" t="s">
        <v>17</v>
      </c>
      <c r="AD116" s="42" t="s">
        <v>880</v>
      </c>
      <c r="AE116" s="42" t="s">
        <v>880</v>
      </c>
      <c r="AF116" s="42" t="s">
        <v>882</v>
      </c>
      <c r="AG116" s="42" t="s">
        <v>880</v>
      </c>
      <c r="AH116" s="42" t="s">
        <v>880</v>
      </c>
      <c r="AI116" s="42" t="s">
        <v>17</v>
      </c>
      <c r="AJ116" s="42" t="s">
        <v>17</v>
      </c>
      <c r="AK116" s="42" t="s">
        <v>880</v>
      </c>
      <c r="AL116" s="42"/>
      <c r="AM116" s="42"/>
      <c r="AN116" s="42"/>
      <c r="AO116" s="42"/>
      <c r="AP116" s="42"/>
      <c r="AQ116" s="42"/>
      <c r="AR116" s="42"/>
      <c r="AS116" s="42"/>
      <c r="AT116" s="42"/>
      <c r="AU116" s="42"/>
      <c r="AV116" s="37">
        <f>COUNTIFS($S116:$AU116,"P")</f>
        <v>12</v>
      </c>
      <c r="AW116" s="37">
        <f>COUNTIFS($S116:$AU116,"HD")/2</f>
        <v>0</v>
      </c>
      <c r="AX116" s="37">
        <f>COUNTIFS($S116:$AU116,"DO")</f>
        <v>6</v>
      </c>
      <c r="AY116" s="1">
        <f>COUNTIFS($S116:$AU116,"UPL")</f>
        <v>0</v>
      </c>
      <c r="AZ116" s="37">
        <f>COUNTIFS($S116:$AU116,"LWP")</f>
        <v>0</v>
      </c>
      <c r="BA116" s="37">
        <f>SUM(COUNTIFS($S116:$AU116,{"PAT","MAT"}))</f>
        <v>0</v>
      </c>
      <c r="BB116" s="37">
        <f>COUNTIFS($S116:$AU116,"HO")</f>
        <v>0</v>
      </c>
      <c r="BC116" s="37">
        <f>COUNTIFS($S116:$AU116,"NA")</f>
        <v>0</v>
      </c>
      <c r="BD116" s="37">
        <f>COUNTIFS($S116:$AU116,"PL")</f>
        <v>0</v>
      </c>
      <c r="BE116" s="37">
        <f>COUNTIFS($S116:$AU116,"CL")</f>
        <v>1</v>
      </c>
      <c r="BF116" s="37">
        <f>COUNTIFS($S116:$AU116,"BL")</f>
        <v>0</v>
      </c>
      <c r="BG116" s="37">
        <f>COUNTIFS($S116:$AU116,"CO")</f>
        <v>0</v>
      </c>
      <c r="BH116" s="37">
        <f>SUM(BD116:BG116)</f>
        <v>1</v>
      </c>
      <c r="BI116" s="37">
        <f>IF(SUM(AV116+AW116)&gt;=17,1,0)</f>
        <v>0</v>
      </c>
      <c r="BJ116" s="37">
        <f>IF(SUM(AV116+AW116)&gt;=13,1,0)</f>
        <v>0</v>
      </c>
      <c r="BK116" s="37">
        <f>SUM(AV116:BG116)+SUM(COUNTIFS(R116:AU116,{"TERM","RESIGNED"}))</f>
        <v>19</v>
      </c>
      <c r="BL116" s="1" t="s">
        <v>41</v>
      </c>
      <c r="BM116" s="37" t="s">
        <v>934</v>
      </c>
    </row>
    <row r="117" spans="1:65" x14ac:dyDescent="0.25">
      <c r="A117" s="30">
        <f>A116+1</f>
        <v>115</v>
      </c>
      <c r="B117" s="1" t="s">
        <v>163</v>
      </c>
      <c r="C117" s="1">
        <v>11387</v>
      </c>
      <c r="D117" s="25">
        <v>100386</v>
      </c>
      <c r="E117" s="1" t="s">
        <v>863</v>
      </c>
      <c r="F117" s="32" t="s">
        <v>275</v>
      </c>
      <c r="G117" s="32" t="s">
        <v>64</v>
      </c>
      <c r="H117" s="28">
        <v>44287</v>
      </c>
      <c r="I117" s="28">
        <v>42347</v>
      </c>
      <c r="J117" s="28" t="s">
        <v>36</v>
      </c>
      <c r="K117" s="37">
        <f ca="1">IF(O117="ACTIVE",(TODAY()-H117),(J117-H117))</f>
        <v>1055</v>
      </c>
      <c r="L117" s="39" t="str">
        <f>IF(OR(M117="Email Verification",M117="Operations",M117="OJT",M117="Bottom Quartile Group",M117="Training"),"Billable","Non Billable")</f>
        <v>Non Billable</v>
      </c>
      <c r="M117" s="32" t="s">
        <v>47</v>
      </c>
      <c r="N117" s="1" t="s">
        <v>38</v>
      </c>
      <c r="O117" s="1" t="s">
        <v>39</v>
      </c>
      <c r="P117" s="1"/>
      <c r="Q117" s="1"/>
      <c r="R117" s="31" t="s">
        <v>227</v>
      </c>
      <c r="S117" s="42" t="s">
        <v>880</v>
      </c>
      <c r="T117" s="42" t="s">
        <v>880</v>
      </c>
      <c r="U117" s="42" t="s">
        <v>17</v>
      </c>
      <c r="V117" s="42" t="s">
        <v>17</v>
      </c>
      <c r="W117" s="42" t="s">
        <v>19</v>
      </c>
      <c r="X117" s="42" t="s">
        <v>880</v>
      </c>
      <c r="Y117" s="42" t="s">
        <v>881</v>
      </c>
      <c r="Z117" s="42" t="s">
        <v>880</v>
      </c>
      <c r="AA117" s="42" t="s">
        <v>880</v>
      </c>
      <c r="AB117" s="42" t="s">
        <v>17</v>
      </c>
      <c r="AC117" s="42" t="s">
        <v>17</v>
      </c>
      <c r="AD117" s="42" t="s">
        <v>882</v>
      </c>
      <c r="AE117" s="42" t="s">
        <v>19</v>
      </c>
      <c r="AF117" s="42" t="s">
        <v>880</v>
      </c>
      <c r="AG117" s="42" t="s">
        <v>881</v>
      </c>
      <c r="AH117" s="42" t="s">
        <v>19</v>
      </c>
      <c r="AI117" s="42" t="s">
        <v>17</v>
      </c>
      <c r="AJ117" s="42" t="s">
        <v>17</v>
      </c>
      <c r="AK117" s="42" t="s">
        <v>881</v>
      </c>
      <c r="AL117" s="42"/>
      <c r="AM117" s="42"/>
      <c r="AN117" s="42"/>
      <c r="AO117" s="42"/>
      <c r="AP117" s="42"/>
      <c r="AQ117" s="42"/>
      <c r="AR117" s="42"/>
      <c r="AS117" s="42"/>
      <c r="AT117" s="42"/>
      <c r="AU117" s="42"/>
      <c r="AV117" s="37">
        <f>COUNTIFS($S117:$AU117,"P")</f>
        <v>6</v>
      </c>
      <c r="AW117" s="37">
        <f>COUNTIFS($S117:$AU117,"HD")/2</f>
        <v>1.5</v>
      </c>
      <c r="AX117" s="37">
        <f>COUNTIFS($S117:$AU117,"DO")</f>
        <v>6</v>
      </c>
      <c r="AY117" s="1">
        <f>COUNTIFS($S117:$AU117,"UPL")</f>
        <v>0</v>
      </c>
      <c r="AZ117" s="37">
        <f>COUNTIFS($S117:$AU117,"LWP")</f>
        <v>3</v>
      </c>
      <c r="BA117" s="37">
        <f>SUM(COUNTIFS($S117:$AU117,{"PAT","MAT"}))</f>
        <v>0</v>
      </c>
      <c r="BB117" s="37">
        <f>COUNTIFS($S117:$AU117,"HO")</f>
        <v>0</v>
      </c>
      <c r="BC117" s="37">
        <f>COUNTIFS($S117:$AU117,"NA")</f>
        <v>0</v>
      </c>
      <c r="BD117" s="37">
        <f>COUNTIFS($S117:$AU117,"PL")</f>
        <v>0</v>
      </c>
      <c r="BE117" s="37">
        <f>COUNTIFS($S117:$AU117,"CL")</f>
        <v>1</v>
      </c>
      <c r="BF117" s="37">
        <f>COUNTIFS($S117:$AU117,"BL")</f>
        <v>0</v>
      </c>
      <c r="BG117" s="37">
        <f>COUNTIFS($S117:$AU117,"CO")</f>
        <v>0</v>
      </c>
      <c r="BH117" s="37">
        <f>SUM(BD117:BG117)</f>
        <v>1</v>
      </c>
      <c r="BI117" s="37">
        <f>IF(SUM(AV117+AW117)&gt;=17,1,0)</f>
        <v>0</v>
      </c>
      <c r="BJ117" s="37">
        <f>IF(SUM(AV117+AW117)&gt;=13,1,0)</f>
        <v>0</v>
      </c>
      <c r="BK117" s="37">
        <f>SUM(AV117:BG117)+SUM(COUNTIFS(R117:AU117,{"TERM","RESIGNED"}))</f>
        <v>17.5</v>
      </c>
      <c r="BL117" s="1" t="s">
        <v>41</v>
      </c>
      <c r="BM117" s="37" t="s">
        <v>936</v>
      </c>
    </row>
    <row r="118" spans="1:65" x14ac:dyDescent="0.25">
      <c r="A118" s="30">
        <f>A117+1</f>
        <v>116</v>
      </c>
      <c r="B118" s="1" t="s">
        <v>163</v>
      </c>
      <c r="C118" s="1">
        <v>10493</v>
      </c>
      <c r="D118" s="25">
        <v>100388</v>
      </c>
      <c r="E118" s="1" t="s">
        <v>863</v>
      </c>
      <c r="F118" s="32" t="s">
        <v>225</v>
      </c>
      <c r="G118" s="32" t="s">
        <v>109</v>
      </c>
      <c r="H118" s="28">
        <v>44287</v>
      </c>
      <c r="I118" s="28">
        <v>41795</v>
      </c>
      <c r="J118" s="28" t="s">
        <v>36</v>
      </c>
      <c r="K118" s="37">
        <f ca="1">IF(O118="ACTIVE",(TODAY()-H118),(J118-H118))</f>
        <v>1055</v>
      </c>
      <c r="L118" s="39" t="str">
        <f>IF(OR(M118="Email Verification",M118="Operations",M118="OJT",M118="Bottom Quartile Group",M118="Training"),"Billable","Non Billable")</f>
        <v>Non Billable</v>
      </c>
      <c r="M118" s="32" t="s">
        <v>47</v>
      </c>
      <c r="N118" s="1" t="s">
        <v>38</v>
      </c>
      <c r="O118" s="1" t="s">
        <v>39</v>
      </c>
      <c r="P118" s="1"/>
      <c r="Q118" s="1"/>
      <c r="R118" s="31" t="s">
        <v>207</v>
      </c>
      <c r="S118" s="42" t="s">
        <v>880</v>
      </c>
      <c r="T118" s="42" t="s">
        <v>880</v>
      </c>
      <c r="U118" s="42" t="s">
        <v>17</v>
      </c>
      <c r="V118" s="42" t="s">
        <v>17</v>
      </c>
      <c r="W118" s="42" t="s">
        <v>880</v>
      </c>
      <c r="X118" s="42" t="s">
        <v>880</v>
      </c>
      <c r="Y118" s="42" t="s">
        <v>880</v>
      </c>
      <c r="Z118" s="42" t="s">
        <v>880</v>
      </c>
      <c r="AA118" s="42" t="s">
        <v>880</v>
      </c>
      <c r="AB118" s="42" t="s">
        <v>17</v>
      </c>
      <c r="AC118" s="42" t="s">
        <v>17</v>
      </c>
      <c r="AD118" s="42" t="s">
        <v>18</v>
      </c>
      <c r="AE118" s="42" t="s">
        <v>880</v>
      </c>
      <c r="AF118" s="42" t="s">
        <v>880</v>
      </c>
      <c r="AG118" s="42" t="s">
        <v>880</v>
      </c>
      <c r="AH118" s="42" t="s">
        <v>880</v>
      </c>
      <c r="AI118" s="42" t="s">
        <v>17</v>
      </c>
      <c r="AJ118" s="42" t="s">
        <v>17</v>
      </c>
      <c r="AK118" s="42" t="s">
        <v>19</v>
      </c>
      <c r="AL118" s="42"/>
      <c r="AM118" s="42"/>
      <c r="AN118" s="42"/>
      <c r="AO118" s="42"/>
      <c r="AP118" s="42"/>
      <c r="AQ118" s="42"/>
      <c r="AR118" s="42"/>
      <c r="AS118" s="42"/>
      <c r="AT118" s="42"/>
      <c r="AU118" s="42"/>
      <c r="AV118" s="37">
        <f>COUNTIFS($S118:$AU118,"P")</f>
        <v>11</v>
      </c>
      <c r="AW118" s="37">
        <f>COUNTIFS($S118:$AU118,"HD")/2</f>
        <v>0</v>
      </c>
      <c r="AX118" s="37">
        <f>COUNTIFS($S118:$AU118,"DO")</f>
        <v>6</v>
      </c>
      <c r="AY118" s="1">
        <f>COUNTIFS($S118:$AU118,"UPL")</f>
        <v>1</v>
      </c>
      <c r="AZ118" s="37">
        <f>COUNTIFS($S118:$AU118,"LWP")</f>
        <v>1</v>
      </c>
      <c r="BA118" s="37">
        <f>SUM(COUNTIFS($S118:$AU118,{"PAT","MAT"}))</f>
        <v>0</v>
      </c>
      <c r="BB118" s="37">
        <f>COUNTIFS($S118:$AU118,"HO")</f>
        <v>0</v>
      </c>
      <c r="BC118" s="37">
        <f>COUNTIFS($S118:$AU118,"NA")</f>
        <v>0</v>
      </c>
      <c r="BD118" s="37">
        <f>COUNTIFS($S118:$AU118,"PL")</f>
        <v>0</v>
      </c>
      <c r="BE118" s="37">
        <f>COUNTIFS($S118:$AU118,"CL")</f>
        <v>0</v>
      </c>
      <c r="BF118" s="37">
        <f>COUNTIFS($S118:$AU118,"BL")</f>
        <v>0</v>
      </c>
      <c r="BG118" s="37">
        <f>COUNTIFS($S118:$AU118,"CO")</f>
        <v>0</v>
      </c>
      <c r="BH118" s="37">
        <f>SUM(BD118:BG118)</f>
        <v>0</v>
      </c>
      <c r="BI118" s="37">
        <f>IF(SUM(AV118+AW118)&gt;=17,1,0)</f>
        <v>0</v>
      </c>
      <c r="BJ118" s="37">
        <f>IF(SUM(AV118+AW118)&gt;=13,1,0)</f>
        <v>0</v>
      </c>
      <c r="BK118" s="37">
        <f>SUM(AV118:BG118)+SUM(COUNTIFS(R118:AU118,{"TERM","RESIGNED"}))</f>
        <v>19</v>
      </c>
      <c r="BL118" s="1" t="s">
        <v>41</v>
      </c>
      <c r="BM118" s="37"/>
    </row>
    <row r="119" spans="1:65" x14ac:dyDescent="0.25">
      <c r="A119" s="30">
        <f>A118+1</f>
        <v>117</v>
      </c>
      <c r="B119" s="1" t="s">
        <v>163</v>
      </c>
      <c r="C119" s="1">
        <v>10787</v>
      </c>
      <c r="D119" s="25">
        <v>100390</v>
      </c>
      <c r="E119" s="1" t="s">
        <v>863</v>
      </c>
      <c r="F119" s="32" t="s">
        <v>226</v>
      </c>
      <c r="G119" s="32" t="s">
        <v>64</v>
      </c>
      <c r="H119" s="28">
        <v>44287</v>
      </c>
      <c r="I119" s="28">
        <v>42018</v>
      </c>
      <c r="J119" s="28" t="s">
        <v>36</v>
      </c>
      <c r="K119" s="37">
        <f ca="1">IF(O119="ACTIVE",(TODAY()-H119),(J119-H119))</f>
        <v>1055</v>
      </c>
      <c r="L119" s="39" t="str">
        <f>IF(OR(M119="Email Verification",M119="Operations",M119="OJT",M119="Bottom Quartile Group",M119="Training"),"Billable","Non Billable")</f>
        <v>Non Billable</v>
      </c>
      <c r="M119" s="32" t="s">
        <v>47</v>
      </c>
      <c r="N119" s="1" t="s">
        <v>38</v>
      </c>
      <c r="O119" s="1" t="s">
        <v>39</v>
      </c>
      <c r="P119" s="1"/>
      <c r="Q119" s="1"/>
      <c r="R119" s="31" t="s">
        <v>229</v>
      </c>
      <c r="S119" s="42" t="s">
        <v>18</v>
      </c>
      <c r="T119" s="42" t="s">
        <v>880</v>
      </c>
      <c r="U119" s="42" t="s">
        <v>17</v>
      </c>
      <c r="V119" s="42" t="s">
        <v>17</v>
      </c>
      <c r="W119" s="42" t="s">
        <v>880</v>
      </c>
      <c r="X119" s="42" t="s">
        <v>880</v>
      </c>
      <c r="Y119" s="42" t="s">
        <v>880</v>
      </c>
      <c r="Z119" s="42" t="s">
        <v>18</v>
      </c>
      <c r="AA119" s="42" t="s">
        <v>880</v>
      </c>
      <c r="AB119" s="42" t="s">
        <v>17</v>
      </c>
      <c r="AC119" s="42" t="s">
        <v>17</v>
      </c>
      <c r="AD119" s="42" t="s">
        <v>880</v>
      </c>
      <c r="AE119" s="42" t="s">
        <v>880</v>
      </c>
      <c r="AF119" s="42" t="s">
        <v>18</v>
      </c>
      <c r="AG119" s="42" t="s">
        <v>880</v>
      </c>
      <c r="AH119" s="42" t="s">
        <v>880</v>
      </c>
      <c r="AI119" s="42" t="s">
        <v>17</v>
      </c>
      <c r="AJ119" s="42" t="s">
        <v>17</v>
      </c>
      <c r="AK119" s="42" t="s">
        <v>19</v>
      </c>
      <c r="AL119" s="42"/>
      <c r="AM119" s="42"/>
      <c r="AN119" s="42"/>
      <c r="AO119" s="42"/>
      <c r="AP119" s="42"/>
      <c r="AQ119" s="42"/>
      <c r="AR119" s="42"/>
      <c r="AS119" s="42"/>
      <c r="AT119" s="42"/>
      <c r="AU119" s="42"/>
      <c r="AV119" s="37">
        <f>COUNTIFS($S119:$AU119,"P")</f>
        <v>9</v>
      </c>
      <c r="AW119" s="37">
        <f>COUNTIFS($S119:$AU119,"HD")/2</f>
        <v>0</v>
      </c>
      <c r="AX119" s="37">
        <f>COUNTIFS($S119:$AU119,"DO")</f>
        <v>6</v>
      </c>
      <c r="AY119" s="1">
        <f>COUNTIFS($S119:$AU119,"UPL")</f>
        <v>3</v>
      </c>
      <c r="AZ119" s="37">
        <f>COUNTIFS($S119:$AU119,"LWP")</f>
        <v>1</v>
      </c>
      <c r="BA119" s="37">
        <f>SUM(COUNTIFS($S119:$AU119,{"PAT","MAT"}))</f>
        <v>0</v>
      </c>
      <c r="BB119" s="37">
        <f>COUNTIFS($S119:$AU119,"HO")</f>
        <v>0</v>
      </c>
      <c r="BC119" s="37">
        <f>COUNTIFS($S119:$AU119,"NA")</f>
        <v>0</v>
      </c>
      <c r="BD119" s="37">
        <f>COUNTIFS($S119:$AU119,"PL")</f>
        <v>0</v>
      </c>
      <c r="BE119" s="37">
        <f>COUNTIFS($S119:$AU119,"CL")</f>
        <v>0</v>
      </c>
      <c r="BF119" s="37">
        <f>COUNTIFS($S119:$AU119,"BL")</f>
        <v>0</v>
      </c>
      <c r="BG119" s="37">
        <f>COUNTIFS($S119:$AU119,"CO")</f>
        <v>0</v>
      </c>
      <c r="BH119" s="37">
        <f>SUM(BD119:BG119)</f>
        <v>0</v>
      </c>
      <c r="BI119" s="37">
        <f>IF(SUM(AV119+AW119)&gt;=17,1,0)</f>
        <v>0</v>
      </c>
      <c r="BJ119" s="37">
        <f>IF(SUM(AV119+AW119)&gt;=13,1,0)</f>
        <v>0</v>
      </c>
      <c r="BK119" s="37">
        <f>SUM(AV119:BG119)+SUM(COUNTIFS(R119:AU119,{"TERM","RESIGNED"}))</f>
        <v>19</v>
      </c>
      <c r="BL119" s="1" t="s">
        <v>41</v>
      </c>
      <c r="BM119" s="37" t="s">
        <v>931</v>
      </c>
    </row>
    <row r="120" spans="1:65" x14ac:dyDescent="0.25">
      <c r="A120" s="30">
        <f>A119+1</f>
        <v>118</v>
      </c>
      <c r="B120" s="1" t="s">
        <v>163</v>
      </c>
      <c r="C120" s="1">
        <v>10896</v>
      </c>
      <c r="D120" s="25">
        <v>100391</v>
      </c>
      <c r="E120" s="1" t="s">
        <v>863</v>
      </c>
      <c r="F120" s="32" t="s">
        <v>227</v>
      </c>
      <c r="G120" s="32" t="s">
        <v>35</v>
      </c>
      <c r="H120" s="28">
        <v>44287</v>
      </c>
      <c r="I120" s="28">
        <v>42067</v>
      </c>
      <c r="J120" s="28" t="s">
        <v>36</v>
      </c>
      <c r="K120" s="37">
        <f ca="1">IF(O120="ACTIVE",(TODAY()-H120),(J120-H120))</f>
        <v>1055</v>
      </c>
      <c r="L120" s="39" t="str">
        <f>IF(OR(M120="Email Verification",M120="Operations",M120="OJT",M120="Bottom Quartile Group",M120="Training"),"Billable","Non Billable")</f>
        <v>Non Billable</v>
      </c>
      <c r="M120" s="32" t="s">
        <v>47</v>
      </c>
      <c r="N120" s="1" t="s">
        <v>38</v>
      </c>
      <c r="O120" s="1" t="s">
        <v>39</v>
      </c>
      <c r="P120" s="1"/>
      <c r="Q120" s="1"/>
      <c r="R120" s="31" t="s">
        <v>228</v>
      </c>
      <c r="S120" s="42" t="s">
        <v>880</v>
      </c>
      <c r="T120" s="42" t="s">
        <v>880</v>
      </c>
      <c r="U120" s="42" t="s">
        <v>17</v>
      </c>
      <c r="V120" s="42" t="s">
        <v>17</v>
      </c>
      <c r="W120" s="42" t="s">
        <v>19</v>
      </c>
      <c r="X120" s="42" t="s">
        <v>880</v>
      </c>
      <c r="Y120" s="42" t="s">
        <v>880</v>
      </c>
      <c r="Z120" s="42" t="s">
        <v>883</v>
      </c>
      <c r="AA120" s="42" t="s">
        <v>883</v>
      </c>
      <c r="AB120" s="42" t="s">
        <v>17</v>
      </c>
      <c r="AC120" s="42" t="s">
        <v>17</v>
      </c>
      <c r="AD120" s="42" t="s">
        <v>882</v>
      </c>
      <c r="AE120" s="42" t="s">
        <v>880</v>
      </c>
      <c r="AF120" s="42" t="s">
        <v>880</v>
      </c>
      <c r="AG120" s="42" t="s">
        <v>880</v>
      </c>
      <c r="AH120" s="42" t="s">
        <v>880</v>
      </c>
      <c r="AI120" s="42" t="s">
        <v>17</v>
      </c>
      <c r="AJ120" s="42" t="s">
        <v>17</v>
      </c>
      <c r="AK120" s="42" t="s">
        <v>880</v>
      </c>
      <c r="AL120" s="42"/>
      <c r="AM120" s="42"/>
      <c r="AN120" s="42"/>
      <c r="AO120" s="42"/>
      <c r="AP120" s="42"/>
      <c r="AQ120" s="42"/>
      <c r="AR120" s="42"/>
      <c r="AS120" s="42"/>
      <c r="AT120" s="42"/>
      <c r="AU120" s="42"/>
      <c r="AV120" s="37">
        <f>COUNTIFS($S120:$AU120,"P")</f>
        <v>9</v>
      </c>
      <c r="AW120" s="37">
        <f>COUNTIFS($S120:$AU120,"HD")/2</f>
        <v>0</v>
      </c>
      <c r="AX120" s="37">
        <f>COUNTIFS($S120:$AU120,"DO")</f>
        <v>6</v>
      </c>
      <c r="AY120" s="1">
        <f>COUNTIFS($S120:$AU120,"UPL")</f>
        <v>0</v>
      </c>
      <c r="AZ120" s="37">
        <f>COUNTIFS($S120:$AU120,"LWP")</f>
        <v>1</v>
      </c>
      <c r="BA120" s="37">
        <f>SUM(COUNTIFS($S120:$AU120,{"PAT","MAT"}))</f>
        <v>0</v>
      </c>
      <c r="BB120" s="37">
        <f>COUNTIFS($S120:$AU120,"HO")</f>
        <v>0</v>
      </c>
      <c r="BC120" s="37">
        <f>COUNTIFS($S120:$AU120,"NA")</f>
        <v>0</v>
      </c>
      <c r="BD120" s="37">
        <f>COUNTIFS($S120:$AU120,"PL")</f>
        <v>2</v>
      </c>
      <c r="BE120" s="37">
        <f>COUNTIFS($S120:$AU120,"CL")</f>
        <v>1</v>
      </c>
      <c r="BF120" s="37">
        <f>COUNTIFS($S120:$AU120,"BL")</f>
        <v>0</v>
      </c>
      <c r="BG120" s="37">
        <f>COUNTIFS($S120:$AU120,"CO")</f>
        <v>0</v>
      </c>
      <c r="BH120" s="37">
        <f>SUM(BD120:BG120)</f>
        <v>3</v>
      </c>
      <c r="BI120" s="37">
        <f>IF(SUM(AV120+AW120)&gt;=17,1,0)</f>
        <v>0</v>
      </c>
      <c r="BJ120" s="37">
        <f>IF(SUM(AV120+AW120)&gt;=13,1,0)</f>
        <v>0</v>
      </c>
      <c r="BK120" s="37">
        <f>SUM(AV120:BG120)+SUM(COUNTIFS(R120:AU120,{"TERM","RESIGNED"}))</f>
        <v>19</v>
      </c>
      <c r="BL120" s="1" t="s">
        <v>41</v>
      </c>
      <c r="BM120" s="37" t="s">
        <v>1570</v>
      </c>
    </row>
    <row r="121" spans="1:65" x14ac:dyDescent="0.25">
      <c r="A121" s="30">
        <f>A120+1</f>
        <v>119</v>
      </c>
      <c r="B121" s="1" t="s">
        <v>163</v>
      </c>
      <c r="C121" s="1">
        <v>10968</v>
      </c>
      <c r="D121" s="25">
        <v>100393</v>
      </c>
      <c r="E121" s="1" t="s">
        <v>863</v>
      </c>
      <c r="F121" s="32" t="s">
        <v>172</v>
      </c>
      <c r="G121" s="32" t="s">
        <v>989</v>
      </c>
      <c r="H121" s="28">
        <v>44287</v>
      </c>
      <c r="I121" s="28">
        <v>42137</v>
      </c>
      <c r="J121" s="28" t="s">
        <v>36</v>
      </c>
      <c r="K121" s="37">
        <f ca="1">IF(O121="ACTIVE",(TODAY()-H121),(J121-H121))</f>
        <v>1055</v>
      </c>
      <c r="L121" s="39" t="str">
        <f>IF(OR(M121="Email Verification",M121="Operations",M121="OJT",M121="Bottom Quartile Group",M121="Training"),"Billable","Non Billable")</f>
        <v>Non Billable</v>
      </c>
      <c r="M121" s="32" t="s">
        <v>47</v>
      </c>
      <c r="N121" s="1" t="s">
        <v>38</v>
      </c>
      <c r="O121" s="1" t="s">
        <v>39</v>
      </c>
      <c r="P121" s="1"/>
      <c r="Q121" s="1"/>
      <c r="R121" s="31" t="s">
        <v>228</v>
      </c>
      <c r="S121" s="42" t="s">
        <v>880</v>
      </c>
      <c r="T121" s="42" t="s">
        <v>19</v>
      </c>
      <c r="U121" s="42" t="s">
        <v>17</v>
      </c>
      <c r="V121" s="42" t="s">
        <v>17</v>
      </c>
      <c r="W121" s="42" t="s">
        <v>880</v>
      </c>
      <c r="X121" s="42" t="s">
        <v>880</v>
      </c>
      <c r="Y121" s="42" t="s">
        <v>880</v>
      </c>
      <c r="Z121" s="42" t="s">
        <v>880</v>
      </c>
      <c r="AA121" s="42" t="s">
        <v>880</v>
      </c>
      <c r="AB121" s="42" t="s">
        <v>17</v>
      </c>
      <c r="AC121" s="42" t="s">
        <v>17</v>
      </c>
      <c r="AD121" s="42" t="s">
        <v>880</v>
      </c>
      <c r="AE121" s="42" t="s">
        <v>880</v>
      </c>
      <c r="AF121" s="42" t="s">
        <v>880</v>
      </c>
      <c r="AG121" s="42" t="s">
        <v>880</v>
      </c>
      <c r="AH121" s="42" t="s">
        <v>880</v>
      </c>
      <c r="AI121" s="42" t="s">
        <v>17</v>
      </c>
      <c r="AJ121" s="42" t="s">
        <v>17</v>
      </c>
      <c r="AK121" s="42" t="s">
        <v>880</v>
      </c>
      <c r="AL121" s="42"/>
      <c r="AM121" s="42"/>
      <c r="AN121" s="42"/>
      <c r="AO121" s="42"/>
      <c r="AP121" s="42"/>
      <c r="AQ121" s="42"/>
      <c r="AR121" s="42"/>
      <c r="AS121" s="42"/>
      <c r="AT121" s="42"/>
      <c r="AU121" s="42"/>
      <c r="AV121" s="37">
        <f>COUNTIFS($S121:$AU121,"P")</f>
        <v>12</v>
      </c>
      <c r="AW121" s="37">
        <f>COUNTIFS($S121:$AU121,"HD")/2</f>
        <v>0</v>
      </c>
      <c r="AX121" s="37">
        <f>COUNTIFS($S121:$AU121,"DO")</f>
        <v>6</v>
      </c>
      <c r="AY121" s="1">
        <f>COUNTIFS($S121:$AU121,"UPL")</f>
        <v>0</v>
      </c>
      <c r="AZ121" s="37">
        <f>COUNTIFS($S121:$AU121,"LWP")</f>
        <v>1</v>
      </c>
      <c r="BA121" s="37">
        <f>SUM(COUNTIFS($S121:$AU121,{"PAT","MAT"}))</f>
        <v>0</v>
      </c>
      <c r="BB121" s="37">
        <f>COUNTIFS($S121:$AU121,"HO")</f>
        <v>0</v>
      </c>
      <c r="BC121" s="37">
        <f>COUNTIFS($S121:$AU121,"NA")</f>
        <v>0</v>
      </c>
      <c r="BD121" s="37">
        <f>COUNTIFS($S121:$AU121,"PL")</f>
        <v>0</v>
      </c>
      <c r="BE121" s="37">
        <f>COUNTIFS($S121:$AU121,"CL")</f>
        <v>0</v>
      </c>
      <c r="BF121" s="37">
        <f>COUNTIFS($S121:$AU121,"BL")</f>
        <v>0</v>
      </c>
      <c r="BG121" s="37">
        <f>COUNTIFS($S121:$AU121,"CO")</f>
        <v>0</v>
      </c>
      <c r="BH121" s="37">
        <f>SUM(BD121:BG121)</f>
        <v>0</v>
      </c>
      <c r="BI121" s="37">
        <f>IF(SUM(AV121+AW121)&gt;=17,1,0)</f>
        <v>0</v>
      </c>
      <c r="BJ121" s="37">
        <f>IF(SUM(AV121+AW121)&gt;=13,1,0)</f>
        <v>0</v>
      </c>
      <c r="BK121" s="37">
        <f>SUM(AV121:BG121)+SUM(COUNTIFS(R121:AU121,{"TERM","RESIGNED"}))</f>
        <v>19</v>
      </c>
      <c r="BL121" s="1" t="s">
        <v>41</v>
      </c>
      <c r="BM121" s="37" t="s">
        <v>1570</v>
      </c>
    </row>
    <row r="122" spans="1:65" x14ac:dyDescent="0.25">
      <c r="A122" s="30">
        <f>A121+1</f>
        <v>120</v>
      </c>
      <c r="B122" s="1" t="s">
        <v>163</v>
      </c>
      <c r="C122" s="1">
        <v>10972</v>
      </c>
      <c r="D122" s="25">
        <v>100394</v>
      </c>
      <c r="E122" s="1" t="s">
        <v>863</v>
      </c>
      <c r="F122" s="32" t="s">
        <v>103</v>
      </c>
      <c r="G122" s="32" t="s">
        <v>35</v>
      </c>
      <c r="H122" s="28">
        <v>44287</v>
      </c>
      <c r="I122" s="28">
        <v>42137</v>
      </c>
      <c r="J122" s="28" t="s">
        <v>36</v>
      </c>
      <c r="K122" s="37">
        <f ca="1">IF(O122="ACTIVE",(TODAY()-H122),(J122-H122))</f>
        <v>1055</v>
      </c>
      <c r="L122" s="39" t="str">
        <f>IF(OR(M122="Email Verification",M122="Operations",M122="OJT",M122="Bottom Quartile Group",M122="Training"),"Billable","Non Billable")</f>
        <v>Non Billable</v>
      </c>
      <c r="M122" s="32" t="s">
        <v>47</v>
      </c>
      <c r="N122" s="1" t="s">
        <v>38</v>
      </c>
      <c r="O122" s="1" t="s">
        <v>39</v>
      </c>
      <c r="P122" s="1"/>
      <c r="Q122" s="1"/>
      <c r="R122" s="31" t="s">
        <v>44</v>
      </c>
      <c r="S122" s="42" t="s">
        <v>18</v>
      </c>
      <c r="T122" s="42" t="s">
        <v>18</v>
      </c>
      <c r="U122" s="42" t="s">
        <v>17</v>
      </c>
      <c r="V122" s="42" t="s">
        <v>17</v>
      </c>
      <c r="W122" s="42" t="s">
        <v>880</v>
      </c>
      <c r="X122" s="42" t="s">
        <v>880</v>
      </c>
      <c r="Y122" s="42" t="s">
        <v>880</v>
      </c>
      <c r="Z122" s="42" t="s">
        <v>880</v>
      </c>
      <c r="AA122" s="42" t="s">
        <v>880</v>
      </c>
      <c r="AB122" s="42" t="s">
        <v>17</v>
      </c>
      <c r="AC122" s="42" t="s">
        <v>17</v>
      </c>
      <c r="AD122" s="42" t="s">
        <v>880</v>
      </c>
      <c r="AE122" s="42" t="s">
        <v>880</v>
      </c>
      <c r="AF122" s="42" t="s">
        <v>880</v>
      </c>
      <c r="AG122" s="42" t="s">
        <v>880</v>
      </c>
      <c r="AH122" s="42" t="s">
        <v>880</v>
      </c>
      <c r="AI122" s="42" t="s">
        <v>17</v>
      </c>
      <c r="AJ122" s="42" t="s">
        <v>17</v>
      </c>
      <c r="AK122" s="42" t="s">
        <v>880</v>
      </c>
      <c r="AL122" s="42"/>
      <c r="AM122" s="42"/>
      <c r="AN122" s="42"/>
      <c r="AO122" s="42"/>
      <c r="AP122" s="42"/>
      <c r="AQ122" s="42"/>
      <c r="AR122" s="42"/>
      <c r="AS122" s="42"/>
      <c r="AT122" s="42"/>
      <c r="AU122" s="42"/>
      <c r="AV122" s="37">
        <f>COUNTIFS($S122:$AU122,"P")</f>
        <v>11</v>
      </c>
      <c r="AW122" s="37">
        <f>COUNTIFS($S122:$AU122,"HD")/2</f>
        <v>0</v>
      </c>
      <c r="AX122" s="37">
        <f>COUNTIFS($S122:$AU122,"DO")</f>
        <v>6</v>
      </c>
      <c r="AY122" s="1">
        <f>COUNTIFS($S122:$AU122,"UPL")</f>
        <v>2</v>
      </c>
      <c r="AZ122" s="37">
        <f>COUNTIFS($S122:$AU122,"LWP")</f>
        <v>0</v>
      </c>
      <c r="BA122" s="37">
        <f>SUM(COUNTIFS($S122:$AU122,{"PAT","MAT"}))</f>
        <v>0</v>
      </c>
      <c r="BB122" s="37">
        <f>COUNTIFS($S122:$AU122,"HO")</f>
        <v>0</v>
      </c>
      <c r="BC122" s="37">
        <f>COUNTIFS($S122:$AU122,"NA")</f>
        <v>0</v>
      </c>
      <c r="BD122" s="37">
        <f>COUNTIFS($S122:$AU122,"PL")</f>
        <v>0</v>
      </c>
      <c r="BE122" s="37">
        <f>COUNTIFS($S122:$AU122,"CL")</f>
        <v>0</v>
      </c>
      <c r="BF122" s="37">
        <f>COUNTIFS($S122:$AU122,"BL")</f>
        <v>0</v>
      </c>
      <c r="BG122" s="37">
        <f>COUNTIFS($S122:$AU122,"CO")</f>
        <v>0</v>
      </c>
      <c r="BH122" s="37">
        <f>SUM(BD122:BG122)</f>
        <v>0</v>
      </c>
      <c r="BI122" s="37">
        <f>IF(SUM(AV122+AW122)&gt;=17,1,0)</f>
        <v>0</v>
      </c>
      <c r="BJ122" s="37">
        <f>IF(SUM(AV122+AW122)&gt;=13,1,0)</f>
        <v>0</v>
      </c>
      <c r="BK122" s="37">
        <f>SUM(AV122:BG122)+SUM(COUNTIFS(R122:AU122,{"TERM","RESIGNED"}))</f>
        <v>19</v>
      </c>
      <c r="BL122" s="1" t="s">
        <v>41</v>
      </c>
      <c r="BM122" s="37" t="s">
        <v>932</v>
      </c>
    </row>
    <row r="123" spans="1:65" x14ac:dyDescent="0.25">
      <c r="A123" s="30">
        <f>A122+1</f>
        <v>121</v>
      </c>
      <c r="B123" s="1" t="s">
        <v>163</v>
      </c>
      <c r="C123" s="1">
        <v>11453</v>
      </c>
      <c r="D123" s="25">
        <v>100398</v>
      </c>
      <c r="E123" s="1" t="s">
        <v>863</v>
      </c>
      <c r="F123" s="32" t="s">
        <v>229</v>
      </c>
      <c r="G123" s="32" t="s">
        <v>72</v>
      </c>
      <c r="H123" s="28">
        <v>44287</v>
      </c>
      <c r="I123" s="28">
        <v>42382</v>
      </c>
      <c r="J123" s="28" t="s">
        <v>36</v>
      </c>
      <c r="K123" s="37">
        <f ca="1">IF(O123="ACTIVE",(TODAY()-H123),(J123-H123))</f>
        <v>1055</v>
      </c>
      <c r="L123" s="39" t="str">
        <f>IF(OR(M123="Email Verification",M123="Operations",M123="OJT",M123="Bottom Quartile Group",M123="Training"),"Billable","Non Billable")</f>
        <v>Non Billable</v>
      </c>
      <c r="M123" s="32" t="s">
        <v>47</v>
      </c>
      <c r="N123" s="1" t="s">
        <v>38</v>
      </c>
      <c r="O123" s="1" t="s">
        <v>39</v>
      </c>
      <c r="P123" s="1"/>
      <c r="Q123" s="1"/>
      <c r="R123" s="31" t="s">
        <v>191</v>
      </c>
      <c r="S123" s="42" t="s">
        <v>18</v>
      </c>
      <c r="T123" s="42" t="s">
        <v>880</v>
      </c>
      <c r="U123" s="42" t="s">
        <v>17</v>
      </c>
      <c r="V123" s="42" t="s">
        <v>17</v>
      </c>
      <c r="W123" s="42" t="s">
        <v>880</v>
      </c>
      <c r="X123" s="42" t="s">
        <v>880</v>
      </c>
      <c r="Y123" s="42" t="s">
        <v>880</v>
      </c>
      <c r="Z123" s="42" t="s">
        <v>880</v>
      </c>
      <c r="AA123" s="42" t="s">
        <v>880</v>
      </c>
      <c r="AB123" s="42" t="s">
        <v>17</v>
      </c>
      <c r="AC123" s="42" t="s">
        <v>17</v>
      </c>
      <c r="AD123" s="42" t="s">
        <v>882</v>
      </c>
      <c r="AE123" s="42" t="s">
        <v>880</v>
      </c>
      <c r="AF123" s="42" t="s">
        <v>18</v>
      </c>
      <c r="AG123" s="42" t="s">
        <v>18</v>
      </c>
      <c r="AH123" s="42" t="s">
        <v>18</v>
      </c>
      <c r="AI123" s="42" t="s">
        <v>17</v>
      </c>
      <c r="AJ123" s="42" t="s">
        <v>17</v>
      </c>
      <c r="AK123" s="42" t="s">
        <v>880</v>
      </c>
      <c r="AL123" s="42"/>
      <c r="AM123" s="42"/>
      <c r="AN123" s="42"/>
      <c r="AO123" s="42"/>
      <c r="AP123" s="42"/>
      <c r="AQ123" s="42"/>
      <c r="AR123" s="42"/>
      <c r="AS123" s="42"/>
      <c r="AT123" s="42"/>
      <c r="AU123" s="42"/>
      <c r="AV123" s="37">
        <f>COUNTIFS($S123:$AU123,"P")</f>
        <v>8</v>
      </c>
      <c r="AW123" s="37">
        <f>COUNTIFS($S123:$AU123,"HD")/2</f>
        <v>0</v>
      </c>
      <c r="AX123" s="37">
        <f>COUNTIFS($S123:$AU123,"DO")</f>
        <v>6</v>
      </c>
      <c r="AY123" s="1">
        <f>COUNTIFS($S123:$AU123,"UPL")</f>
        <v>4</v>
      </c>
      <c r="AZ123" s="37">
        <f>COUNTIFS($S123:$AU123,"LWP")</f>
        <v>0</v>
      </c>
      <c r="BA123" s="37">
        <f>SUM(COUNTIFS($S123:$AU123,{"PAT","MAT"}))</f>
        <v>0</v>
      </c>
      <c r="BB123" s="37">
        <f>COUNTIFS($S123:$AU123,"HO")</f>
        <v>0</v>
      </c>
      <c r="BC123" s="37">
        <f>COUNTIFS($S123:$AU123,"NA")</f>
        <v>0</v>
      </c>
      <c r="BD123" s="37">
        <f>COUNTIFS($S123:$AU123,"PL")</f>
        <v>0</v>
      </c>
      <c r="BE123" s="37">
        <f>COUNTIFS($S123:$AU123,"CL")</f>
        <v>1</v>
      </c>
      <c r="BF123" s="37">
        <f>COUNTIFS($S123:$AU123,"BL")</f>
        <v>0</v>
      </c>
      <c r="BG123" s="37">
        <f>COUNTIFS($S123:$AU123,"CO")</f>
        <v>0</v>
      </c>
      <c r="BH123" s="37">
        <f>SUM(BD123:BG123)</f>
        <v>1</v>
      </c>
      <c r="BI123" s="37">
        <f>IF(SUM(AV123+AW123)&gt;=17,1,0)</f>
        <v>0</v>
      </c>
      <c r="BJ123" s="37">
        <f>IF(SUM(AV123+AW123)&gt;=13,1,0)</f>
        <v>0</v>
      </c>
      <c r="BK123" s="37">
        <f>SUM(AV123:BG123)+SUM(COUNTIFS(R123:AU123,{"TERM","RESIGNED"}))</f>
        <v>19</v>
      </c>
      <c r="BL123" s="1" t="s">
        <v>41</v>
      </c>
      <c r="BM123" s="37" t="s">
        <v>932</v>
      </c>
    </row>
    <row r="124" spans="1:65" x14ac:dyDescent="0.25">
      <c r="A124" s="30">
        <f>A123+1</f>
        <v>122</v>
      </c>
      <c r="B124" s="1" t="s">
        <v>163</v>
      </c>
      <c r="C124" s="1">
        <v>11465</v>
      </c>
      <c r="D124" s="25">
        <v>100399</v>
      </c>
      <c r="E124" s="1" t="s">
        <v>863</v>
      </c>
      <c r="F124" s="32" t="s">
        <v>230</v>
      </c>
      <c r="G124" s="32" t="s">
        <v>64</v>
      </c>
      <c r="H124" s="28">
        <v>44287</v>
      </c>
      <c r="I124" s="28">
        <v>42389</v>
      </c>
      <c r="J124" s="28" t="s">
        <v>36</v>
      </c>
      <c r="K124" s="37">
        <f ca="1">IF(O124="ACTIVE",(TODAY()-H124),(J124-H124))</f>
        <v>1055</v>
      </c>
      <c r="L124" s="39" t="str">
        <f>IF(OR(M124="Email Verification",M124="Operations",M124="OJT",M124="Bottom Quartile Group",M124="Training"),"Billable","Non Billable")</f>
        <v>Non Billable</v>
      </c>
      <c r="M124" s="32" t="s">
        <v>47</v>
      </c>
      <c r="N124" s="1" t="s">
        <v>38</v>
      </c>
      <c r="O124" s="1" t="s">
        <v>39</v>
      </c>
      <c r="P124" s="1"/>
      <c r="Q124" s="1"/>
      <c r="R124" s="31" t="s">
        <v>229</v>
      </c>
      <c r="S124" s="42" t="s">
        <v>880</v>
      </c>
      <c r="T124" s="42" t="s">
        <v>880</v>
      </c>
      <c r="U124" s="42" t="s">
        <v>17</v>
      </c>
      <c r="V124" s="42" t="s">
        <v>17</v>
      </c>
      <c r="W124" s="42" t="s">
        <v>880</v>
      </c>
      <c r="X124" s="42" t="s">
        <v>880</v>
      </c>
      <c r="Y124" s="42" t="s">
        <v>880</v>
      </c>
      <c r="Z124" s="42" t="s">
        <v>880</v>
      </c>
      <c r="AA124" s="42" t="s">
        <v>880</v>
      </c>
      <c r="AB124" s="42" t="s">
        <v>17</v>
      </c>
      <c r="AC124" s="42" t="s">
        <v>17</v>
      </c>
      <c r="AD124" s="42" t="s">
        <v>880</v>
      </c>
      <c r="AE124" s="42" t="s">
        <v>880</v>
      </c>
      <c r="AF124" s="42" t="s">
        <v>880</v>
      </c>
      <c r="AG124" s="42" t="s">
        <v>880</v>
      </c>
      <c r="AH124" s="42" t="s">
        <v>880</v>
      </c>
      <c r="AI124" s="42" t="s">
        <v>17</v>
      </c>
      <c r="AJ124" s="42" t="s">
        <v>17</v>
      </c>
      <c r="AK124" s="42" t="s">
        <v>880</v>
      </c>
      <c r="AL124" s="42"/>
      <c r="AM124" s="42"/>
      <c r="AN124" s="42"/>
      <c r="AO124" s="42"/>
      <c r="AP124" s="42"/>
      <c r="AQ124" s="42"/>
      <c r="AR124" s="42"/>
      <c r="AS124" s="42"/>
      <c r="AT124" s="42"/>
      <c r="AU124" s="42"/>
      <c r="AV124" s="37">
        <f>COUNTIFS($S124:$AU124,"P")</f>
        <v>13</v>
      </c>
      <c r="AW124" s="37">
        <f>COUNTIFS($S124:$AU124,"HD")/2</f>
        <v>0</v>
      </c>
      <c r="AX124" s="37">
        <f>COUNTIFS($S124:$AU124,"DO")</f>
        <v>6</v>
      </c>
      <c r="AY124" s="1">
        <f>COUNTIFS($S124:$AU124,"UPL")</f>
        <v>0</v>
      </c>
      <c r="AZ124" s="37">
        <f>COUNTIFS($S124:$AU124,"LWP")</f>
        <v>0</v>
      </c>
      <c r="BA124" s="37">
        <f>SUM(COUNTIFS($S124:$AU124,{"PAT","MAT"}))</f>
        <v>0</v>
      </c>
      <c r="BB124" s="37">
        <f>COUNTIFS($S124:$AU124,"HO")</f>
        <v>0</v>
      </c>
      <c r="BC124" s="37">
        <f>COUNTIFS($S124:$AU124,"NA")</f>
        <v>0</v>
      </c>
      <c r="BD124" s="37">
        <f>COUNTIFS($S124:$AU124,"PL")</f>
        <v>0</v>
      </c>
      <c r="BE124" s="37">
        <f>COUNTIFS($S124:$AU124,"CL")</f>
        <v>0</v>
      </c>
      <c r="BF124" s="37">
        <f>COUNTIFS($S124:$AU124,"BL")</f>
        <v>0</v>
      </c>
      <c r="BG124" s="37">
        <f>COUNTIFS($S124:$AU124,"CO")</f>
        <v>0</v>
      </c>
      <c r="BH124" s="37">
        <f>SUM(BD124:BG124)</f>
        <v>0</v>
      </c>
      <c r="BI124" s="37">
        <f>IF(SUM(AV124+AW124)&gt;=17,1,0)</f>
        <v>0</v>
      </c>
      <c r="BJ124" s="37">
        <f>IF(SUM(AV124+AW124)&gt;=13,1,0)</f>
        <v>1</v>
      </c>
      <c r="BK124" s="37">
        <f>SUM(AV124:BG124)+SUM(COUNTIFS(R124:AU124,{"TERM","RESIGNED"}))</f>
        <v>19</v>
      </c>
      <c r="BL124" s="1" t="s">
        <v>41</v>
      </c>
      <c r="BM124" s="37" t="s">
        <v>931</v>
      </c>
    </row>
    <row r="125" spans="1:65" x14ac:dyDescent="0.25">
      <c r="A125" s="30">
        <f>A124+1</f>
        <v>123</v>
      </c>
      <c r="B125" s="1" t="s">
        <v>163</v>
      </c>
      <c r="C125" s="1">
        <v>11573</v>
      </c>
      <c r="D125" s="25">
        <v>100401</v>
      </c>
      <c r="E125" s="1" t="s">
        <v>863</v>
      </c>
      <c r="F125" s="32" t="s">
        <v>232</v>
      </c>
      <c r="G125" s="32" t="s">
        <v>72</v>
      </c>
      <c r="H125" s="28">
        <v>44287</v>
      </c>
      <c r="I125" s="28">
        <v>42458</v>
      </c>
      <c r="J125" s="28" t="s">
        <v>36</v>
      </c>
      <c r="K125" s="37">
        <f ca="1">IF(O125="ACTIVE",(TODAY()-H125),(J125-H125))</f>
        <v>1055</v>
      </c>
      <c r="L125" s="39" t="str">
        <f>IF(OR(M125="Email Verification",M125="Operations",M125="OJT",M125="Bottom Quartile Group",M125="Training"),"Billable","Non Billable")</f>
        <v>Non Billable</v>
      </c>
      <c r="M125" s="32" t="s">
        <v>47</v>
      </c>
      <c r="N125" s="1" t="s">
        <v>38</v>
      </c>
      <c r="O125" s="1" t="s">
        <v>39</v>
      </c>
      <c r="P125" s="1"/>
      <c r="Q125" s="1"/>
      <c r="R125" s="31" t="s">
        <v>45</v>
      </c>
      <c r="S125" s="42" t="s">
        <v>880</v>
      </c>
      <c r="T125" s="42" t="s">
        <v>880</v>
      </c>
      <c r="U125" s="42" t="s">
        <v>17</v>
      </c>
      <c r="V125" s="42" t="s">
        <v>17</v>
      </c>
      <c r="W125" s="42" t="s">
        <v>880</v>
      </c>
      <c r="X125" s="42" t="s">
        <v>880</v>
      </c>
      <c r="Y125" s="42" t="s">
        <v>880</v>
      </c>
      <c r="Z125" s="42" t="s">
        <v>880</v>
      </c>
      <c r="AA125" s="42" t="s">
        <v>880</v>
      </c>
      <c r="AB125" s="42" t="s">
        <v>17</v>
      </c>
      <c r="AC125" s="42" t="s">
        <v>17</v>
      </c>
      <c r="AD125" s="42" t="s">
        <v>880</v>
      </c>
      <c r="AE125" s="42" t="s">
        <v>880</v>
      </c>
      <c r="AF125" s="42" t="s">
        <v>880</v>
      </c>
      <c r="AG125" s="42" t="s">
        <v>880</v>
      </c>
      <c r="AH125" s="42" t="s">
        <v>880</v>
      </c>
      <c r="AI125" s="42" t="s">
        <v>17</v>
      </c>
      <c r="AJ125" s="42" t="s">
        <v>17</v>
      </c>
      <c r="AK125" s="42" t="s">
        <v>880</v>
      </c>
      <c r="AL125" s="42"/>
      <c r="AM125" s="42"/>
      <c r="AN125" s="42"/>
      <c r="AO125" s="42"/>
      <c r="AP125" s="42"/>
      <c r="AQ125" s="42"/>
      <c r="AR125" s="42"/>
      <c r="AS125" s="42"/>
      <c r="AT125" s="42"/>
      <c r="AU125" s="42"/>
      <c r="AV125" s="37">
        <f>COUNTIFS($S125:$AU125,"P")</f>
        <v>13</v>
      </c>
      <c r="AW125" s="37">
        <f>COUNTIFS($S125:$AU125,"HD")/2</f>
        <v>0</v>
      </c>
      <c r="AX125" s="37">
        <f>COUNTIFS($S125:$AU125,"DO")</f>
        <v>6</v>
      </c>
      <c r="AY125" s="1">
        <f>COUNTIFS($S125:$AU125,"UPL")</f>
        <v>0</v>
      </c>
      <c r="AZ125" s="37">
        <f>COUNTIFS($S125:$AU125,"LWP")</f>
        <v>0</v>
      </c>
      <c r="BA125" s="37">
        <f>SUM(COUNTIFS($S125:$AU125,{"PAT","MAT"}))</f>
        <v>0</v>
      </c>
      <c r="BB125" s="37">
        <f>COUNTIFS($S125:$AU125,"HO")</f>
        <v>0</v>
      </c>
      <c r="BC125" s="37">
        <f>COUNTIFS($S125:$AU125,"NA")</f>
        <v>0</v>
      </c>
      <c r="BD125" s="37">
        <f>COUNTIFS($S125:$AU125,"PL")</f>
        <v>0</v>
      </c>
      <c r="BE125" s="37">
        <f>COUNTIFS($S125:$AU125,"CL")</f>
        <v>0</v>
      </c>
      <c r="BF125" s="37">
        <f>COUNTIFS($S125:$AU125,"BL")</f>
        <v>0</v>
      </c>
      <c r="BG125" s="37">
        <f>COUNTIFS($S125:$AU125,"CO")</f>
        <v>0</v>
      </c>
      <c r="BH125" s="37">
        <f>SUM(BD125:BG125)</f>
        <v>0</v>
      </c>
      <c r="BI125" s="37">
        <f>IF(SUM(AV125+AW125)&gt;=17,1,0)</f>
        <v>0</v>
      </c>
      <c r="BJ125" s="37">
        <f>IF(SUM(AV125+AW125)&gt;=13,1,0)</f>
        <v>1</v>
      </c>
      <c r="BK125" s="37">
        <f>SUM(AV125:BG125)+SUM(COUNTIFS(R125:AU125,{"TERM","RESIGNED"}))</f>
        <v>19</v>
      </c>
      <c r="BL125" s="1" t="s">
        <v>41</v>
      </c>
      <c r="BM125" s="37" t="s">
        <v>1101</v>
      </c>
    </row>
    <row r="126" spans="1:65" x14ac:dyDescent="0.25">
      <c r="A126" s="30">
        <f>A125+1</f>
        <v>124</v>
      </c>
      <c r="B126" s="1" t="s">
        <v>163</v>
      </c>
      <c r="C126" s="1">
        <v>11575</v>
      </c>
      <c r="D126" s="25">
        <v>100402</v>
      </c>
      <c r="E126" s="1" t="s">
        <v>863</v>
      </c>
      <c r="F126" s="32" t="s">
        <v>233</v>
      </c>
      <c r="G126" s="32" t="s">
        <v>64</v>
      </c>
      <c r="H126" s="28">
        <v>44287</v>
      </c>
      <c r="I126" s="28">
        <v>42458</v>
      </c>
      <c r="J126" s="28" t="s">
        <v>36</v>
      </c>
      <c r="K126" s="37">
        <f ca="1">IF(O126="ACTIVE",(TODAY()-H126),(J126-H126))</f>
        <v>1055</v>
      </c>
      <c r="L126" s="39" t="str">
        <f>IF(OR(M126="Email Verification",M126="Operations",M126="OJT",M126="Bottom Quartile Group",M126="Training"),"Billable","Non Billable")</f>
        <v>Non Billable</v>
      </c>
      <c r="M126" s="32" t="s">
        <v>47</v>
      </c>
      <c r="N126" s="1" t="s">
        <v>38</v>
      </c>
      <c r="O126" s="1" t="s">
        <v>39</v>
      </c>
      <c r="P126" s="1"/>
      <c r="Q126" s="1"/>
      <c r="R126" s="31" t="s">
        <v>172</v>
      </c>
      <c r="S126" s="42" t="s">
        <v>880</v>
      </c>
      <c r="T126" s="42" t="s">
        <v>880</v>
      </c>
      <c r="U126" s="42" t="s">
        <v>17</v>
      </c>
      <c r="V126" s="42" t="s">
        <v>17</v>
      </c>
      <c r="W126" s="42" t="s">
        <v>880</v>
      </c>
      <c r="X126" s="42" t="s">
        <v>880</v>
      </c>
      <c r="Y126" s="42" t="s">
        <v>880</v>
      </c>
      <c r="Z126" s="42" t="s">
        <v>880</v>
      </c>
      <c r="AA126" s="42" t="s">
        <v>880</v>
      </c>
      <c r="AB126" s="42" t="s">
        <v>17</v>
      </c>
      <c r="AC126" s="42" t="s">
        <v>17</v>
      </c>
      <c r="AD126" s="42" t="s">
        <v>880</v>
      </c>
      <c r="AE126" s="42" t="s">
        <v>880</v>
      </c>
      <c r="AF126" s="42" t="s">
        <v>880</v>
      </c>
      <c r="AG126" s="42" t="s">
        <v>880</v>
      </c>
      <c r="AH126" s="42" t="s">
        <v>880</v>
      </c>
      <c r="AI126" s="42" t="s">
        <v>17</v>
      </c>
      <c r="AJ126" s="42" t="s">
        <v>17</v>
      </c>
      <c r="AK126" s="42" t="s">
        <v>880</v>
      </c>
      <c r="AL126" s="42"/>
      <c r="AM126" s="42"/>
      <c r="AN126" s="42"/>
      <c r="AO126" s="42"/>
      <c r="AP126" s="42"/>
      <c r="AQ126" s="42"/>
      <c r="AR126" s="42"/>
      <c r="AS126" s="42"/>
      <c r="AT126" s="42"/>
      <c r="AU126" s="42"/>
      <c r="AV126" s="37">
        <f>COUNTIFS($S126:$AU126,"P")</f>
        <v>13</v>
      </c>
      <c r="AW126" s="37">
        <f>COUNTIFS($S126:$AU126,"HD")/2</f>
        <v>0</v>
      </c>
      <c r="AX126" s="37">
        <f>COUNTIFS($S126:$AU126,"DO")</f>
        <v>6</v>
      </c>
      <c r="AY126" s="1">
        <f>COUNTIFS($S126:$AU126,"UPL")</f>
        <v>0</v>
      </c>
      <c r="AZ126" s="37">
        <f>COUNTIFS($S126:$AU126,"LWP")</f>
        <v>0</v>
      </c>
      <c r="BA126" s="37">
        <f>SUM(COUNTIFS($S126:$AU126,{"PAT","MAT"}))</f>
        <v>0</v>
      </c>
      <c r="BB126" s="37">
        <f>COUNTIFS($S126:$AU126,"HO")</f>
        <v>0</v>
      </c>
      <c r="BC126" s="37">
        <f>COUNTIFS($S126:$AU126,"NA")</f>
        <v>0</v>
      </c>
      <c r="BD126" s="37">
        <f>COUNTIFS($S126:$AU126,"PL")</f>
        <v>0</v>
      </c>
      <c r="BE126" s="37">
        <f>COUNTIFS($S126:$AU126,"CL")</f>
        <v>0</v>
      </c>
      <c r="BF126" s="37">
        <f>COUNTIFS($S126:$AU126,"BL")</f>
        <v>0</v>
      </c>
      <c r="BG126" s="37">
        <f>COUNTIFS($S126:$AU126,"CO")</f>
        <v>0</v>
      </c>
      <c r="BH126" s="37">
        <f>SUM(BD126:BG126)</f>
        <v>0</v>
      </c>
      <c r="BI126" s="37">
        <f>IF(SUM(AV126+AW126)&gt;=17,1,0)</f>
        <v>0</v>
      </c>
      <c r="BJ126" s="37">
        <f>IF(SUM(AV126+AW126)&gt;=13,1,0)</f>
        <v>1</v>
      </c>
      <c r="BK126" s="37">
        <f>SUM(AV126:BG126)+SUM(COUNTIFS(R126:AU126,{"TERM","RESIGNED"}))</f>
        <v>19</v>
      </c>
      <c r="BL126" s="1" t="s">
        <v>41</v>
      </c>
      <c r="BM126" s="37" t="s">
        <v>931</v>
      </c>
    </row>
    <row r="127" spans="1:65" x14ac:dyDescent="0.25">
      <c r="A127" s="30">
        <f>A126+1</f>
        <v>125</v>
      </c>
      <c r="B127" s="1" t="s">
        <v>163</v>
      </c>
      <c r="C127" s="1">
        <v>11683</v>
      </c>
      <c r="D127" s="25">
        <v>100404</v>
      </c>
      <c r="E127" s="1" t="s">
        <v>863</v>
      </c>
      <c r="F127" s="32" t="s">
        <v>234</v>
      </c>
      <c r="G127" s="32" t="s">
        <v>64</v>
      </c>
      <c r="H127" s="28">
        <v>44287</v>
      </c>
      <c r="I127" s="28">
        <v>42503</v>
      </c>
      <c r="J127" s="28" t="s">
        <v>36</v>
      </c>
      <c r="K127" s="37">
        <f ca="1">IF(O127="ACTIVE",(TODAY()-H127),(J127-H127))</f>
        <v>1055</v>
      </c>
      <c r="L127" s="39" t="str">
        <f>IF(OR(M127="Email Verification",M127="Operations",M127="OJT",M127="Bottom Quartile Group",M127="Training"),"Billable","Non Billable")</f>
        <v>Non Billable</v>
      </c>
      <c r="M127" s="32" t="s">
        <v>47</v>
      </c>
      <c r="N127" s="1" t="s">
        <v>38</v>
      </c>
      <c r="O127" s="1" t="s">
        <v>39</v>
      </c>
      <c r="P127" s="1"/>
      <c r="Q127" s="1"/>
      <c r="R127" s="31" t="s">
        <v>45</v>
      </c>
      <c r="S127" s="42" t="s">
        <v>880</v>
      </c>
      <c r="T127" s="42" t="s">
        <v>880</v>
      </c>
      <c r="U127" s="42" t="s">
        <v>17</v>
      </c>
      <c r="V127" s="42" t="s">
        <v>17</v>
      </c>
      <c r="W127" s="42" t="s">
        <v>880</v>
      </c>
      <c r="X127" s="42" t="s">
        <v>880</v>
      </c>
      <c r="Y127" s="42" t="s">
        <v>880</v>
      </c>
      <c r="Z127" s="42" t="s">
        <v>880</v>
      </c>
      <c r="AA127" s="42" t="s">
        <v>880</v>
      </c>
      <c r="AB127" s="42" t="s">
        <v>17</v>
      </c>
      <c r="AC127" s="42" t="s">
        <v>17</v>
      </c>
      <c r="AD127" s="42" t="s">
        <v>880</v>
      </c>
      <c r="AE127" s="42" t="s">
        <v>880</v>
      </c>
      <c r="AF127" s="42" t="s">
        <v>880</v>
      </c>
      <c r="AG127" s="42" t="s">
        <v>880</v>
      </c>
      <c r="AH127" s="42" t="s">
        <v>880</v>
      </c>
      <c r="AI127" s="42" t="s">
        <v>17</v>
      </c>
      <c r="AJ127" s="42" t="s">
        <v>17</v>
      </c>
      <c r="AK127" s="42" t="s">
        <v>880</v>
      </c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37">
        <f>COUNTIFS($S127:$AU127,"P")</f>
        <v>13</v>
      </c>
      <c r="AW127" s="37">
        <f>COUNTIFS($S127:$AU127,"HD")/2</f>
        <v>0</v>
      </c>
      <c r="AX127" s="37">
        <f>COUNTIFS($S127:$AU127,"DO")</f>
        <v>6</v>
      </c>
      <c r="AY127" s="1">
        <f>COUNTIFS($S127:$AU127,"UPL")</f>
        <v>0</v>
      </c>
      <c r="AZ127" s="37">
        <f>COUNTIFS($S127:$AU127,"LWP")</f>
        <v>0</v>
      </c>
      <c r="BA127" s="37">
        <f>SUM(COUNTIFS($S127:$AU127,{"PAT","MAT"}))</f>
        <v>0</v>
      </c>
      <c r="BB127" s="37">
        <f>COUNTIFS($S127:$AU127,"HO")</f>
        <v>0</v>
      </c>
      <c r="BC127" s="37">
        <f>COUNTIFS($S127:$AU127,"NA")</f>
        <v>0</v>
      </c>
      <c r="BD127" s="37">
        <f>COUNTIFS($S127:$AU127,"PL")</f>
        <v>0</v>
      </c>
      <c r="BE127" s="37">
        <f>COUNTIFS($S127:$AU127,"CL")</f>
        <v>0</v>
      </c>
      <c r="BF127" s="37">
        <f>COUNTIFS($S127:$AU127,"BL")</f>
        <v>0</v>
      </c>
      <c r="BG127" s="37">
        <f>COUNTIFS($S127:$AU127,"CO")</f>
        <v>0</v>
      </c>
      <c r="BH127" s="37">
        <f>SUM(BD127:BG127)</f>
        <v>0</v>
      </c>
      <c r="BI127" s="37">
        <f>IF(SUM(AV127+AW127)&gt;=17,1,0)</f>
        <v>0</v>
      </c>
      <c r="BJ127" s="37">
        <f>IF(SUM(AV127+AW127)&gt;=13,1,0)</f>
        <v>1</v>
      </c>
      <c r="BK127" s="37">
        <f>SUM(AV127:BG127)+SUM(COUNTIFS(R127:AU127,{"TERM","RESIGNED"}))</f>
        <v>19</v>
      </c>
      <c r="BL127" s="1" t="s">
        <v>41</v>
      </c>
      <c r="BM127" s="37" t="s">
        <v>1569</v>
      </c>
    </row>
    <row r="128" spans="1:65" x14ac:dyDescent="0.25">
      <c r="A128" s="30">
        <f>A127+1</f>
        <v>126</v>
      </c>
      <c r="B128" s="1" t="s">
        <v>163</v>
      </c>
      <c r="C128" s="1">
        <v>11712</v>
      </c>
      <c r="D128" s="25">
        <v>100405</v>
      </c>
      <c r="E128" s="1" t="s">
        <v>863</v>
      </c>
      <c r="F128" s="32" t="s">
        <v>126</v>
      </c>
      <c r="G128" s="32" t="s">
        <v>64</v>
      </c>
      <c r="H128" s="28">
        <v>44287</v>
      </c>
      <c r="I128" s="28">
        <v>42510</v>
      </c>
      <c r="J128" s="28" t="s">
        <v>36</v>
      </c>
      <c r="K128" s="37">
        <f ca="1">IF(O128="ACTIVE",(TODAY()-H128),(J128-H128))</f>
        <v>1055</v>
      </c>
      <c r="L128" s="39" t="str">
        <f>IF(OR(M128="Email Verification",M128="Operations",M128="OJT",M128="Bottom Quartile Group",M128="Training"),"Billable","Non Billable")</f>
        <v>Non Billable</v>
      </c>
      <c r="M128" s="32" t="s">
        <v>47</v>
      </c>
      <c r="N128" s="1" t="s">
        <v>38</v>
      </c>
      <c r="O128" s="1" t="s">
        <v>39</v>
      </c>
      <c r="P128" s="1"/>
      <c r="Q128" s="1"/>
      <c r="R128" s="31" t="s">
        <v>103</v>
      </c>
      <c r="S128" s="42" t="s">
        <v>880</v>
      </c>
      <c r="T128" s="42" t="s">
        <v>19</v>
      </c>
      <c r="U128" s="42" t="s">
        <v>17</v>
      </c>
      <c r="V128" s="42" t="s">
        <v>17</v>
      </c>
      <c r="W128" s="42" t="s">
        <v>880</v>
      </c>
      <c r="X128" s="42" t="s">
        <v>880</v>
      </c>
      <c r="Y128" s="42" t="s">
        <v>880</v>
      </c>
      <c r="Z128" s="42" t="s">
        <v>880</v>
      </c>
      <c r="AA128" s="42" t="s">
        <v>880</v>
      </c>
      <c r="AB128" s="42" t="s">
        <v>17</v>
      </c>
      <c r="AC128" s="42" t="s">
        <v>17</v>
      </c>
      <c r="AD128" s="42" t="s">
        <v>19</v>
      </c>
      <c r="AE128" s="42" t="s">
        <v>880</v>
      </c>
      <c r="AF128" s="42" t="s">
        <v>880</v>
      </c>
      <c r="AG128" s="42" t="s">
        <v>880</v>
      </c>
      <c r="AH128" s="42" t="s">
        <v>19</v>
      </c>
      <c r="AI128" s="42" t="s">
        <v>17</v>
      </c>
      <c r="AJ128" s="42" t="s">
        <v>17</v>
      </c>
      <c r="AK128" s="42" t="s">
        <v>19</v>
      </c>
      <c r="AL128" s="42"/>
      <c r="AM128" s="42"/>
      <c r="AN128" s="42"/>
      <c r="AO128" s="42"/>
      <c r="AP128" s="42"/>
      <c r="AQ128" s="42"/>
      <c r="AR128" s="42"/>
      <c r="AS128" s="42"/>
      <c r="AT128" s="42"/>
      <c r="AU128" s="42"/>
      <c r="AV128" s="37">
        <f>COUNTIFS($S128:$AU128,"P")</f>
        <v>9</v>
      </c>
      <c r="AW128" s="37">
        <f>COUNTIFS($S128:$AU128,"HD")/2</f>
        <v>0</v>
      </c>
      <c r="AX128" s="37">
        <f>COUNTIFS($S128:$AU128,"DO")</f>
        <v>6</v>
      </c>
      <c r="AY128" s="1">
        <f>COUNTIFS($S128:$AU128,"UPL")</f>
        <v>0</v>
      </c>
      <c r="AZ128" s="37">
        <f>COUNTIFS($S128:$AU128,"LWP")</f>
        <v>4</v>
      </c>
      <c r="BA128" s="37">
        <f>SUM(COUNTIFS($S128:$AU128,{"PAT","MAT"}))</f>
        <v>0</v>
      </c>
      <c r="BB128" s="37">
        <f>COUNTIFS($S128:$AU128,"HO")</f>
        <v>0</v>
      </c>
      <c r="BC128" s="37">
        <f>COUNTIFS($S128:$AU128,"NA")</f>
        <v>0</v>
      </c>
      <c r="BD128" s="37">
        <f>COUNTIFS($S128:$AU128,"PL")</f>
        <v>0</v>
      </c>
      <c r="BE128" s="37">
        <f>COUNTIFS($S128:$AU128,"CL")</f>
        <v>0</v>
      </c>
      <c r="BF128" s="37">
        <f>COUNTIFS($S128:$AU128,"BL")</f>
        <v>0</v>
      </c>
      <c r="BG128" s="37">
        <f>COUNTIFS($S128:$AU128,"CO")</f>
        <v>0</v>
      </c>
      <c r="BH128" s="37">
        <f>SUM(BD128:BG128)</f>
        <v>0</v>
      </c>
      <c r="BI128" s="37">
        <f>IF(SUM(AV128+AW128)&gt;=17,1,0)</f>
        <v>0</v>
      </c>
      <c r="BJ128" s="37">
        <f>IF(SUM(AV128+AW128)&gt;=13,1,0)</f>
        <v>0</v>
      </c>
      <c r="BK128" s="37">
        <f>SUM(AV128:BG128)+SUM(COUNTIFS(R128:AU128,{"TERM","RESIGNED"}))</f>
        <v>19</v>
      </c>
      <c r="BL128" s="1" t="s">
        <v>41</v>
      </c>
      <c r="BM128" s="37" t="s">
        <v>936</v>
      </c>
    </row>
    <row r="129" spans="1:65" x14ac:dyDescent="0.25">
      <c r="A129" s="30">
        <f>A128+1</f>
        <v>127</v>
      </c>
      <c r="B129" s="1" t="s">
        <v>163</v>
      </c>
      <c r="C129" s="1">
        <v>11765</v>
      </c>
      <c r="D129" s="25">
        <v>100406</v>
      </c>
      <c r="E129" s="1" t="s">
        <v>863</v>
      </c>
      <c r="F129" s="32" t="s">
        <v>276</v>
      </c>
      <c r="G129" s="32" t="s">
        <v>61</v>
      </c>
      <c r="H129" s="28">
        <v>44287</v>
      </c>
      <c r="I129" s="28">
        <v>42528</v>
      </c>
      <c r="J129" s="28" t="s">
        <v>36</v>
      </c>
      <c r="K129" s="37">
        <f ca="1">IF(O129="ACTIVE",(TODAY()-H129),(J129-H129))</f>
        <v>1055</v>
      </c>
      <c r="L129" s="39" t="str">
        <f>IF(OR(M129="Email Verification",M129="Operations",M129="OJT",M129="Bottom Quartile Group",M129="Training"),"Billable","Non Billable")</f>
        <v>Non Billable</v>
      </c>
      <c r="M129" s="32" t="s">
        <v>47</v>
      </c>
      <c r="N129" s="1" t="s">
        <v>38</v>
      </c>
      <c r="O129" s="1" t="s">
        <v>39</v>
      </c>
      <c r="P129" s="1"/>
      <c r="Q129" s="1"/>
      <c r="R129" s="31" t="s">
        <v>900</v>
      </c>
      <c r="S129" s="42" t="s">
        <v>880</v>
      </c>
      <c r="T129" s="42" t="s">
        <v>880</v>
      </c>
      <c r="U129" s="42" t="s">
        <v>17</v>
      </c>
      <c r="V129" s="42" t="s">
        <v>17</v>
      </c>
      <c r="W129" s="42" t="s">
        <v>880</v>
      </c>
      <c r="X129" s="42" t="s">
        <v>880</v>
      </c>
      <c r="Y129" s="42" t="s">
        <v>880</v>
      </c>
      <c r="Z129" s="42" t="s">
        <v>880</v>
      </c>
      <c r="AA129" s="42" t="s">
        <v>880</v>
      </c>
      <c r="AB129" s="42" t="s">
        <v>17</v>
      </c>
      <c r="AC129" s="42" t="s">
        <v>17</v>
      </c>
      <c r="AD129" s="42" t="s">
        <v>880</v>
      </c>
      <c r="AE129" s="42" t="s">
        <v>880</v>
      </c>
      <c r="AF129" s="42" t="s">
        <v>882</v>
      </c>
      <c r="AG129" s="42" t="s">
        <v>880</v>
      </c>
      <c r="AH129" s="42" t="s">
        <v>880</v>
      </c>
      <c r="AI129" s="42" t="s">
        <v>17</v>
      </c>
      <c r="AJ129" s="42" t="s">
        <v>17</v>
      </c>
      <c r="AK129" s="42" t="s">
        <v>880</v>
      </c>
      <c r="AL129" s="42"/>
      <c r="AM129" s="42"/>
      <c r="AN129" s="42"/>
      <c r="AO129" s="42"/>
      <c r="AP129" s="42"/>
      <c r="AQ129" s="42"/>
      <c r="AR129" s="42"/>
      <c r="AS129" s="42"/>
      <c r="AT129" s="42"/>
      <c r="AU129" s="42"/>
      <c r="AV129" s="37">
        <f>COUNTIFS($S129:$AU129,"P")</f>
        <v>12</v>
      </c>
      <c r="AW129" s="37">
        <f>COUNTIFS($S129:$AU129,"HD")/2</f>
        <v>0</v>
      </c>
      <c r="AX129" s="37">
        <f>COUNTIFS($S129:$AU129,"DO")</f>
        <v>6</v>
      </c>
      <c r="AY129" s="1">
        <f>COUNTIFS($S129:$AU129,"UPL")</f>
        <v>0</v>
      </c>
      <c r="AZ129" s="37">
        <f>COUNTIFS($S129:$AU129,"LWP")</f>
        <v>0</v>
      </c>
      <c r="BA129" s="37">
        <f>SUM(COUNTIFS($S129:$AU129,{"PAT","MAT"}))</f>
        <v>0</v>
      </c>
      <c r="BB129" s="37">
        <f>COUNTIFS($S129:$AU129,"HO")</f>
        <v>0</v>
      </c>
      <c r="BC129" s="37">
        <f>COUNTIFS($S129:$AU129,"NA")</f>
        <v>0</v>
      </c>
      <c r="BD129" s="37">
        <f>COUNTIFS($S129:$AU129,"PL")</f>
        <v>0</v>
      </c>
      <c r="BE129" s="37">
        <f>COUNTIFS($S129:$AU129,"CL")</f>
        <v>1</v>
      </c>
      <c r="BF129" s="37">
        <f>COUNTIFS($S129:$AU129,"BL")</f>
        <v>0</v>
      </c>
      <c r="BG129" s="37">
        <f>COUNTIFS($S129:$AU129,"CO")</f>
        <v>0</v>
      </c>
      <c r="BH129" s="37">
        <f>SUM(BD129:BG129)</f>
        <v>1</v>
      </c>
      <c r="BI129" s="37">
        <f>IF(SUM(AV129+AW129)&gt;=17,1,0)</f>
        <v>0</v>
      </c>
      <c r="BJ129" s="37">
        <f>IF(SUM(AV129+AW129)&gt;=13,1,0)</f>
        <v>0</v>
      </c>
      <c r="BK129" s="37">
        <f>SUM(AV129:BG129)+SUM(COUNTIFS(R129:AU129,{"TERM","RESIGNED"}))</f>
        <v>19</v>
      </c>
      <c r="BL129" s="1" t="s">
        <v>41</v>
      </c>
      <c r="BM129" s="37" t="s">
        <v>1566</v>
      </c>
    </row>
    <row r="130" spans="1:65" x14ac:dyDescent="0.25">
      <c r="A130" s="30">
        <f>A129+1</f>
        <v>128</v>
      </c>
      <c r="B130" s="1" t="s">
        <v>163</v>
      </c>
      <c r="C130" s="1">
        <v>12004</v>
      </c>
      <c r="D130" s="25">
        <v>100408</v>
      </c>
      <c r="E130" s="1" t="s">
        <v>863</v>
      </c>
      <c r="F130" s="32" t="s">
        <v>130</v>
      </c>
      <c r="G130" s="32" t="s">
        <v>64</v>
      </c>
      <c r="H130" s="28">
        <v>44287</v>
      </c>
      <c r="I130" s="28">
        <v>42621</v>
      </c>
      <c r="J130" s="28" t="s">
        <v>36</v>
      </c>
      <c r="K130" s="37">
        <f ca="1">IF(O130="ACTIVE",(TODAY()-H130),(J130-H130))</f>
        <v>1055</v>
      </c>
      <c r="L130" s="39" t="str">
        <f>IF(OR(M130="Email Verification",M130="Operations",M130="OJT",M130="Bottom Quartile Group",M130="Training"),"Billable","Non Billable")</f>
        <v>Non Billable</v>
      </c>
      <c r="M130" s="32" t="s">
        <v>47</v>
      </c>
      <c r="N130" s="1" t="s">
        <v>38</v>
      </c>
      <c r="O130" s="1" t="s">
        <v>39</v>
      </c>
      <c r="P130" s="1"/>
      <c r="Q130" s="1"/>
      <c r="R130" s="31" t="s">
        <v>227</v>
      </c>
      <c r="S130" s="42" t="s">
        <v>880</v>
      </c>
      <c r="T130" s="42" t="s">
        <v>882</v>
      </c>
      <c r="U130" s="42" t="s">
        <v>17</v>
      </c>
      <c r="V130" s="42" t="s">
        <v>17</v>
      </c>
      <c r="W130" s="42" t="s">
        <v>880</v>
      </c>
      <c r="X130" s="42" t="s">
        <v>880</v>
      </c>
      <c r="Y130" s="42" t="s">
        <v>880</v>
      </c>
      <c r="Z130" s="42" t="s">
        <v>880</v>
      </c>
      <c r="AA130" s="42" t="s">
        <v>880</v>
      </c>
      <c r="AB130" s="42" t="s">
        <v>17</v>
      </c>
      <c r="AC130" s="42" t="s">
        <v>17</v>
      </c>
      <c r="AD130" s="42" t="s">
        <v>880</v>
      </c>
      <c r="AE130" s="42" t="s">
        <v>880</v>
      </c>
      <c r="AF130" s="42" t="s">
        <v>880</v>
      </c>
      <c r="AG130" s="42" t="s">
        <v>880</v>
      </c>
      <c r="AH130" s="42" t="s">
        <v>880</v>
      </c>
      <c r="AI130" s="42" t="s">
        <v>17</v>
      </c>
      <c r="AJ130" s="42" t="s">
        <v>17</v>
      </c>
      <c r="AK130" s="42" t="s">
        <v>880</v>
      </c>
      <c r="AL130" s="42"/>
      <c r="AM130" s="42"/>
      <c r="AN130" s="42"/>
      <c r="AO130" s="42"/>
      <c r="AP130" s="42"/>
      <c r="AQ130" s="42"/>
      <c r="AR130" s="42"/>
      <c r="AS130" s="42"/>
      <c r="AT130" s="42"/>
      <c r="AU130" s="42"/>
      <c r="AV130" s="37">
        <f>COUNTIFS($S130:$AU130,"P")</f>
        <v>12</v>
      </c>
      <c r="AW130" s="37">
        <f>COUNTIFS($S130:$AU130,"HD")/2</f>
        <v>0</v>
      </c>
      <c r="AX130" s="37">
        <f>COUNTIFS($S130:$AU130,"DO")</f>
        <v>6</v>
      </c>
      <c r="AY130" s="1">
        <f>COUNTIFS($S130:$AU130,"UPL")</f>
        <v>0</v>
      </c>
      <c r="AZ130" s="37">
        <f>COUNTIFS($S130:$AU130,"LWP")</f>
        <v>0</v>
      </c>
      <c r="BA130" s="37">
        <f>SUM(COUNTIFS($S130:$AU130,{"PAT","MAT"}))</f>
        <v>0</v>
      </c>
      <c r="BB130" s="37">
        <f>COUNTIFS($S130:$AU130,"HO")</f>
        <v>0</v>
      </c>
      <c r="BC130" s="37">
        <f>COUNTIFS($S130:$AU130,"NA")</f>
        <v>0</v>
      </c>
      <c r="BD130" s="37">
        <f>COUNTIFS($S130:$AU130,"PL")</f>
        <v>0</v>
      </c>
      <c r="BE130" s="37">
        <f>COUNTIFS($S130:$AU130,"CL")</f>
        <v>1</v>
      </c>
      <c r="BF130" s="37">
        <f>COUNTIFS($S130:$AU130,"BL")</f>
        <v>0</v>
      </c>
      <c r="BG130" s="37">
        <f>COUNTIFS($S130:$AU130,"CO")</f>
        <v>0</v>
      </c>
      <c r="BH130" s="37">
        <f>SUM(BD130:BG130)</f>
        <v>1</v>
      </c>
      <c r="BI130" s="37">
        <f>IF(SUM(AV130+AW130)&gt;=17,1,0)</f>
        <v>0</v>
      </c>
      <c r="BJ130" s="37">
        <f>IF(SUM(AV130+AW130)&gt;=13,1,0)</f>
        <v>0</v>
      </c>
      <c r="BK130" s="37">
        <f>SUM(AV130:BG130)+SUM(COUNTIFS(R130:AU130,{"TERM","RESIGNED"}))</f>
        <v>19</v>
      </c>
      <c r="BL130" s="1" t="s">
        <v>41</v>
      </c>
      <c r="BM130" s="37" t="s">
        <v>931</v>
      </c>
    </row>
    <row r="131" spans="1:65" x14ac:dyDescent="0.25">
      <c r="A131" s="30">
        <f>A130+1</f>
        <v>129</v>
      </c>
      <c r="B131" s="1" t="s">
        <v>163</v>
      </c>
      <c r="C131" s="1">
        <v>12025</v>
      </c>
      <c r="D131" s="25">
        <v>100409</v>
      </c>
      <c r="E131" s="1" t="s">
        <v>863</v>
      </c>
      <c r="F131" s="32" t="s">
        <v>277</v>
      </c>
      <c r="G131" s="32" t="s">
        <v>64</v>
      </c>
      <c r="H131" s="28">
        <v>44287</v>
      </c>
      <c r="I131" s="28">
        <v>42629</v>
      </c>
      <c r="J131" s="28" t="s">
        <v>36</v>
      </c>
      <c r="K131" s="37">
        <f ca="1">IF(O131="ACTIVE",(TODAY()-H131),(J131-H131))</f>
        <v>1055</v>
      </c>
      <c r="L131" s="39" t="str">
        <f>IF(OR(M131="Email Verification",M131="Operations",M131="OJT",M131="Bottom Quartile Group",M131="Training"),"Billable","Non Billable")</f>
        <v>Non Billable</v>
      </c>
      <c r="M131" s="32" t="s">
        <v>47</v>
      </c>
      <c r="N131" s="1" t="s">
        <v>38</v>
      </c>
      <c r="O131" s="1" t="s">
        <v>39</v>
      </c>
      <c r="P131" s="1"/>
      <c r="Q131" s="1"/>
      <c r="R131" s="31" t="s">
        <v>103</v>
      </c>
      <c r="S131" s="42" t="s">
        <v>19</v>
      </c>
      <c r="T131" s="42" t="s">
        <v>880</v>
      </c>
      <c r="U131" s="42" t="s">
        <v>17</v>
      </c>
      <c r="V131" s="42" t="s">
        <v>17</v>
      </c>
      <c r="W131" s="42" t="s">
        <v>18</v>
      </c>
      <c r="X131" s="42" t="s">
        <v>880</v>
      </c>
      <c r="Y131" s="42" t="s">
        <v>880</v>
      </c>
      <c r="Z131" s="42" t="s">
        <v>880</v>
      </c>
      <c r="AA131" s="42" t="s">
        <v>880</v>
      </c>
      <c r="AB131" s="42" t="s">
        <v>17</v>
      </c>
      <c r="AC131" s="42" t="s">
        <v>17</v>
      </c>
      <c r="AD131" s="42" t="s">
        <v>19</v>
      </c>
      <c r="AE131" s="42" t="s">
        <v>880</v>
      </c>
      <c r="AF131" s="42" t="s">
        <v>880</v>
      </c>
      <c r="AG131" s="42" t="s">
        <v>880</v>
      </c>
      <c r="AH131" s="42" t="s">
        <v>880</v>
      </c>
      <c r="AI131" s="42" t="s">
        <v>17</v>
      </c>
      <c r="AJ131" s="42" t="s">
        <v>17</v>
      </c>
      <c r="AK131" s="42" t="s">
        <v>19</v>
      </c>
      <c r="AL131" s="42"/>
      <c r="AM131" s="42"/>
      <c r="AN131" s="42"/>
      <c r="AO131" s="42"/>
      <c r="AP131" s="42"/>
      <c r="AQ131" s="42"/>
      <c r="AR131" s="42"/>
      <c r="AS131" s="42"/>
      <c r="AT131" s="42"/>
      <c r="AU131" s="42"/>
      <c r="AV131" s="37">
        <f>COUNTIFS($S131:$AU131,"P")</f>
        <v>9</v>
      </c>
      <c r="AW131" s="37">
        <f>COUNTIFS($S131:$AU131,"HD")/2</f>
        <v>0</v>
      </c>
      <c r="AX131" s="37">
        <f>COUNTIFS($S131:$AU131,"DO")</f>
        <v>6</v>
      </c>
      <c r="AY131" s="1">
        <f>COUNTIFS($S131:$AU131,"UPL")</f>
        <v>1</v>
      </c>
      <c r="AZ131" s="37">
        <f>COUNTIFS($S131:$AU131,"LWP")</f>
        <v>3</v>
      </c>
      <c r="BA131" s="37">
        <f>SUM(COUNTIFS($S131:$AU131,{"PAT","MAT"}))</f>
        <v>0</v>
      </c>
      <c r="BB131" s="37">
        <f>COUNTIFS($S131:$AU131,"HO")</f>
        <v>0</v>
      </c>
      <c r="BC131" s="37">
        <f>COUNTIFS($S131:$AU131,"NA")</f>
        <v>0</v>
      </c>
      <c r="BD131" s="37">
        <f>COUNTIFS($S131:$AU131,"PL")</f>
        <v>0</v>
      </c>
      <c r="BE131" s="37">
        <f>COUNTIFS($S131:$AU131,"CL")</f>
        <v>0</v>
      </c>
      <c r="BF131" s="37">
        <f>COUNTIFS($S131:$AU131,"BL")</f>
        <v>0</v>
      </c>
      <c r="BG131" s="37">
        <f>COUNTIFS($S131:$AU131,"CO")</f>
        <v>0</v>
      </c>
      <c r="BH131" s="37">
        <f>SUM(BD131:BG131)</f>
        <v>0</v>
      </c>
      <c r="BI131" s="37">
        <f>IF(SUM(AV131+AW131)&gt;=17,1,0)</f>
        <v>0</v>
      </c>
      <c r="BJ131" s="37">
        <f>IF(SUM(AV131+AW131)&gt;=13,1,0)</f>
        <v>0</v>
      </c>
      <c r="BK131" s="37">
        <f>SUM(AV131:BG131)+SUM(COUNTIFS(R131:AU131,{"TERM","RESIGNED"}))</f>
        <v>19</v>
      </c>
      <c r="BL131" s="1" t="s">
        <v>41</v>
      </c>
      <c r="BM131" s="37"/>
    </row>
    <row r="132" spans="1:65" x14ac:dyDescent="0.25">
      <c r="A132" s="30">
        <f>A131+1</f>
        <v>130</v>
      </c>
      <c r="B132" s="1" t="s">
        <v>163</v>
      </c>
      <c r="C132" s="1">
        <v>12073</v>
      </c>
      <c r="D132" s="25">
        <v>100410</v>
      </c>
      <c r="E132" s="1" t="s">
        <v>863</v>
      </c>
      <c r="F132" s="32" t="s">
        <v>235</v>
      </c>
      <c r="G132" s="32" t="s">
        <v>64</v>
      </c>
      <c r="H132" s="28">
        <v>44287</v>
      </c>
      <c r="I132" s="28">
        <v>42642</v>
      </c>
      <c r="J132" s="28" t="s">
        <v>36</v>
      </c>
      <c r="K132" s="37">
        <f ca="1">IF(O132="ACTIVE",(TODAY()-H132),(J132-H132))</f>
        <v>1055</v>
      </c>
      <c r="L132" s="39" t="str">
        <f>IF(OR(M132="Email Verification",M132="Operations",M132="OJT",M132="Bottom Quartile Group",M132="Training"),"Billable","Non Billable")</f>
        <v>Non Billable</v>
      </c>
      <c r="M132" s="32" t="s">
        <v>47</v>
      </c>
      <c r="N132" s="1" t="s">
        <v>38</v>
      </c>
      <c r="O132" s="1" t="s">
        <v>39</v>
      </c>
      <c r="P132" s="1"/>
      <c r="Q132" s="1"/>
      <c r="R132" s="31" t="s">
        <v>232</v>
      </c>
      <c r="S132" s="42" t="s">
        <v>880</v>
      </c>
      <c r="T132" s="42" t="s">
        <v>880</v>
      </c>
      <c r="U132" s="42" t="s">
        <v>17</v>
      </c>
      <c r="V132" s="42" t="s">
        <v>17</v>
      </c>
      <c r="W132" s="42" t="s">
        <v>880</v>
      </c>
      <c r="X132" s="42" t="s">
        <v>880</v>
      </c>
      <c r="Y132" s="42" t="s">
        <v>880</v>
      </c>
      <c r="Z132" s="42" t="s">
        <v>880</v>
      </c>
      <c r="AA132" s="42" t="s">
        <v>880</v>
      </c>
      <c r="AB132" s="42" t="s">
        <v>17</v>
      </c>
      <c r="AC132" s="42" t="s">
        <v>17</v>
      </c>
      <c r="AD132" s="42" t="s">
        <v>880</v>
      </c>
      <c r="AE132" s="42" t="s">
        <v>880</v>
      </c>
      <c r="AF132" s="42" t="s">
        <v>882</v>
      </c>
      <c r="AG132" s="42" t="s">
        <v>880</v>
      </c>
      <c r="AH132" s="42" t="s">
        <v>880</v>
      </c>
      <c r="AI132" s="42" t="s">
        <v>17</v>
      </c>
      <c r="AJ132" s="42" t="s">
        <v>17</v>
      </c>
      <c r="AK132" s="42" t="s">
        <v>19</v>
      </c>
      <c r="AL132" s="42"/>
      <c r="AM132" s="42"/>
      <c r="AN132" s="42"/>
      <c r="AO132" s="42"/>
      <c r="AP132" s="42"/>
      <c r="AQ132" s="42"/>
      <c r="AR132" s="42"/>
      <c r="AS132" s="42"/>
      <c r="AT132" s="42"/>
      <c r="AU132" s="42"/>
      <c r="AV132" s="37">
        <f>COUNTIFS($S132:$AU132,"P")</f>
        <v>11</v>
      </c>
      <c r="AW132" s="37">
        <f>COUNTIFS($S132:$AU132,"HD")/2</f>
        <v>0</v>
      </c>
      <c r="AX132" s="37">
        <f>COUNTIFS($S132:$AU132,"DO")</f>
        <v>6</v>
      </c>
      <c r="AY132" s="1">
        <f>COUNTIFS($S132:$AU132,"UPL")</f>
        <v>0</v>
      </c>
      <c r="AZ132" s="37">
        <f>COUNTIFS($S132:$AU132,"LWP")</f>
        <v>1</v>
      </c>
      <c r="BA132" s="37">
        <f>SUM(COUNTIFS($S132:$AU132,{"PAT","MAT"}))</f>
        <v>0</v>
      </c>
      <c r="BB132" s="37">
        <f>COUNTIFS($S132:$AU132,"HO")</f>
        <v>0</v>
      </c>
      <c r="BC132" s="37">
        <f>COUNTIFS($S132:$AU132,"NA")</f>
        <v>0</v>
      </c>
      <c r="BD132" s="37">
        <f>COUNTIFS($S132:$AU132,"PL")</f>
        <v>0</v>
      </c>
      <c r="BE132" s="37">
        <f>COUNTIFS($S132:$AU132,"CL")</f>
        <v>1</v>
      </c>
      <c r="BF132" s="37">
        <f>COUNTIFS($S132:$AU132,"BL")</f>
        <v>0</v>
      </c>
      <c r="BG132" s="37">
        <f>COUNTIFS($S132:$AU132,"CO")</f>
        <v>0</v>
      </c>
      <c r="BH132" s="37">
        <f>SUM(BD132:BG132)</f>
        <v>1</v>
      </c>
      <c r="BI132" s="37">
        <f>IF(SUM(AV132+AW132)&gt;=17,1,0)</f>
        <v>0</v>
      </c>
      <c r="BJ132" s="37">
        <f>IF(SUM(AV132+AW132)&gt;=13,1,0)</f>
        <v>0</v>
      </c>
      <c r="BK132" s="37">
        <f>SUM(AV132:BG132)+SUM(COUNTIFS(R132:AU132,{"TERM","RESIGNED"}))</f>
        <v>19</v>
      </c>
      <c r="BL132" s="1" t="s">
        <v>41</v>
      </c>
      <c r="BM132" s="37" t="s">
        <v>1571</v>
      </c>
    </row>
    <row r="133" spans="1:65" x14ac:dyDescent="0.25">
      <c r="A133" s="30">
        <f>A132+1</f>
        <v>131</v>
      </c>
      <c r="B133" s="1" t="s">
        <v>163</v>
      </c>
      <c r="C133" s="1">
        <v>12192</v>
      </c>
      <c r="D133" s="25">
        <v>100411</v>
      </c>
      <c r="E133" s="1" t="s">
        <v>863</v>
      </c>
      <c r="F133" s="32" t="s">
        <v>236</v>
      </c>
      <c r="G133" s="32" t="s">
        <v>72</v>
      </c>
      <c r="H133" s="28">
        <v>44287</v>
      </c>
      <c r="I133" s="28">
        <v>42684</v>
      </c>
      <c r="J133" s="28" t="s">
        <v>36</v>
      </c>
      <c r="K133" s="37">
        <f ca="1">IF(O133="ACTIVE",(TODAY()-H133),(J133-H133))</f>
        <v>1055</v>
      </c>
      <c r="L133" s="39" t="str">
        <f>IF(OR(M133="Email Verification",M133="Operations",M133="OJT",M133="Bottom Quartile Group",M133="Training"),"Billable","Non Billable")</f>
        <v>Non Billable</v>
      </c>
      <c r="M133" s="32" t="s">
        <v>47</v>
      </c>
      <c r="N133" s="1" t="s">
        <v>38</v>
      </c>
      <c r="O133" s="1" t="s">
        <v>39</v>
      </c>
      <c r="P133" s="1"/>
      <c r="Q133" s="1"/>
      <c r="R133" s="31" t="s">
        <v>42</v>
      </c>
      <c r="S133" s="42" t="s">
        <v>880</v>
      </c>
      <c r="T133" s="42" t="s">
        <v>880</v>
      </c>
      <c r="U133" s="42" t="s">
        <v>17</v>
      </c>
      <c r="V133" s="42" t="s">
        <v>17</v>
      </c>
      <c r="W133" s="42" t="s">
        <v>880</v>
      </c>
      <c r="X133" s="42" t="s">
        <v>880</v>
      </c>
      <c r="Y133" s="42" t="s">
        <v>18</v>
      </c>
      <c r="Z133" s="42" t="s">
        <v>880</v>
      </c>
      <c r="AA133" s="42" t="s">
        <v>881</v>
      </c>
      <c r="AB133" s="42" t="s">
        <v>17</v>
      </c>
      <c r="AC133" s="42" t="s">
        <v>17</v>
      </c>
      <c r="AD133" s="42" t="s">
        <v>880</v>
      </c>
      <c r="AE133" s="42" t="s">
        <v>880</v>
      </c>
      <c r="AF133" s="42" t="s">
        <v>882</v>
      </c>
      <c r="AG133" s="42" t="s">
        <v>881</v>
      </c>
      <c r="AH133" s="42" t="s">
        <v>880</v>
      </c>
      <c r="AI133" s="42" t="s">
        <v>17</v>
      </c>
      <c r="AJ133" s="42" t="s">
        <v>17</v>
      </c>
      <c r="AK133" s="42" t="s">
        <v>19</v>
      </c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37">
        <f>COUNTIFS($S133:$AU133,"P")</f>
        <v>8</v>
      </c>
      <c r="AW133" s="37">
        <f>COUNTIFS($S133:$AU133,"HD")/2</f>
        <v>1</v>
      </c>
      <c r="AX133" s="37">
        <f>COUNTIFS($S133:$AU133,"DO")</f>
        <v>6</v>
      </c>
      <c r="AY133" s="1">
        <f>COUNTIFS($S133:$AU133,"UPL")</f>
        <v>1</v>
      </c>
      <c r="AZ133" s="37">
        <f>COUNTIFS($S133:$AU133,"LWP")</f>
        <v>1</v>
      </c>
      <c r="BA133" s="37">
        <f>SUM(COUNTIFS($S133:$AU133,{"PAT","MAT"}))</f>
        <v>0</v>
      </c>
      <c r="BB133" s="37">
        <f>COUNTIFS($S133:$AU133,"HO")</f>
        <v>0</v>
      </c>
      <c r="BC133" s="37">
        <f>COUNTIFS($S133:$AU133,"NA")</f>
        <v>0</v>
      </c>
      <c r="BD133" s="37">
        <f>COUNTIFS($S133:$AU133,"PL")</f>
        <v>0</v>
      </c>
      <c r="BE133" s="37">
        <f>COUNTIFS($S133:$AU133,"CL")</f>
        <v>1</v>
      </c>
      <c r="BF133" s="37">
        <f>COUNTIFS($S133:$AU133,"BL")</f>
        <v>0</v>
      </c>
      <c r="BG133" s="37">
        <f>COUNTIFS($S133:$AU133,"CO")</f>
        <v>0</v>
      </c>
      <c r="BH133" s="37">
        <f>SUM(BD133:BG133)</f>
        <v>1</v>
      </c>
      <c r="BI133" s="37">
        <f>IF(SUM(AV133+AW133)&gt;=17,1,0)</f>
        <v>0</v>
      </c>
      <c r="BJ133" s="37">
        <f>IF(SUM(AV133+AW133)&gt;=13,1,0)</f>
        <v>0</v>
      </c>
      <c r="BK133" s="37">
        <f>SUM(AV133:BG133)+SUM(COUNTIFS(R133:AU133,{"TERM","RESIGNED"}))</f>
        <v>18</v>
      </c>
      <c r="BL133" s="1" t="s">
        <v>41</v>
      </c>
      <c r="BM133" s="37" t="s">
        <v>1567</v>
      </c>
    </row>
    <row r="134" spans="1:65" x14ac:dyDescent="0.25">
      <c r="A134" s="30">
        <f>A133+1</f>
        <v>132</v>
      </c>
      <c r="B134" s="1" t="s">
        <v>163</v>
      </c>
      <c r="C134" s="1">
        <v>12355</v>
      </c>
      <c r="D134" s="25">
        <v>100416</v>
      </c>
      <c r="E134" s="1" t="s">
        <v>862</v>
      </c>
      <c r="F134" s="32" t="s">
        <v>237</v>
      </c>
      <c r="G134" s="32" t="s">
        <v>109</v>
      </c>
      <c r="H134" s="28">
        <v>44287</v>
      </c>
      <c r="I134" s="28">
        <v>42762</v>
      </c>
      <c r="J134" s="28" t="s">
        <v>36</v>
      </c>
      <c r="K134" s="37">
        <f ca="1">IF(O134="ACTIVE",(TODAY()-H134),(J134-H134))</f>
        <v>1055</v>
      </c>
      <c r="L134" s="39" t="str">
        <f>IF(OR(M134="Email Verification",M134="Operations",M134="OJT",M134="Bottom Quartile Group",M134="Training"),"Billable","Non Billable")</f>
        <v>Non Billable</v>
      </c>
      <c r="M134" s="32" t="s">
        <v>47</v>
      </c>
      <c r="N134" s="1" t="s">
        <v>38</v>
      </c>
      <c r="O134" s="1" t="s">
        <v>39</v>
      </c>
      <c r="P134" s="1"/>
      <c r="Q134" s="1"/>
      <c r="R134" s="31" t="s">
        <v>216</v>
      </c>
      <c r="S134" s="42" t="s">
        <v>880</v>
      </c>
      <c r="T134" s="42" t="s">
        <v>880</v>
      </c>
      <c r="U134" s="42" t="s">
        <v>17</v>
      </c>
      <c r="V134" s="42" t="s">
        <v>17</v>
      </c>
      <c r="W134" s="42" t="s">
        <v>880</v>
      </c>
      <c r="X134" s="42" t="s">
        <v>880</v>
      </c>
      <c r="Y134" s="42" t="s">
        <v>880</v>
      </c>
      <c r="Z134" s="42" t="s">
        <v>880</v>
      </c>
      <c r="AA134" s="42" t="s">
        <v>880</v>
      </c>
      <c r="AB134" s="42" t="s">
        <v>17</v>
      </c>
      <c r="AC134" s="42" t="s">
        <v>17</v>
      </c>
      <c r="AD134" s="42" t="s">
        <v>880</v>
      </c>
      <c r="AE134" s="42" t="s">
        <v>880</v>
      </c>
      <c r="AF134" s="42" t="s">
        <v>880</v>
      </c>
      <c r="AG134" s="42" t="s">
        <v>883</v>
      </c>
      <c r="AH134" s="42" t="s">
        <v>880</v>
      </c>
      <c r="AI134" s="42" t="s">
        <v>17</v>
      </c>
      <c r="AJ134" s="42" t="s">
        <v>17</v>
      </c>
      <c r="AK134" s="42" t="s">
        <v>880</v>
      </c>
      <c r="AL134" s="42"/>
      <c r="AM134" s="42"/>
      <c r="AN134" s="42"/>
      <c r="AO134" s="42"/>
      <c r="AP134" s="42"/>
      <c r="AQ134" s="42"/>
      <c r="AR134" s="42"/>
      <c r="AS134" s="42"/>
      <c r="AT134" s="42"/>
      <c r="AU134" s="42"/>
      <c r="AV134" s="37">
        <f>COUNTIFS($S134:$AU134,"P")</f>
        <v>12</v>
      </c>
      <c r="AW134" s="37">
        <f>COUNTIFS($S134:$AU134,"HD")/2</f>
        <v>0</v>
      </c>
      <c r="AX134" s="37">
        <f>COUNTIFS($S134:$AU134,"DO")</f>
        <v>6</v>
      </c>
      <c r="AY134" s="1">
        <f>COUNTIFS($S134:$AU134,"UPL")</f>
        <v>0</v>
      </c>
      <c r="AZ134" s="37">
        <f>COUNTIFS($S134:$AU134,"LWP")</f>
        <v>0</v>
      </c>
      <c r="BA134" s="37">
        <f>SUM(COUNTIFS($S134:$AU134,{"PAT","MAT"}))</f>
        <v>0</v>
      </c>
      <c r="BB134" s="37">
        <f>COUNTIFS($S134:$AU134,"HO")</f>
        <v>0</v>
      </c>
      <c r="BC134" s="37">
        <f>COUNTIFS($S134:$AU134,"NA")</f>
        <v>0</v>
      </c>
      <c r="BD134" s="37">
        <f>COUNTIFS($S134:$AU134,"PL")</f>
        <v>1</v>
      </c>
      <c r="BE134" s="37">
        <f>COUNTIFS($S134:$AU134,"CL")</f>
        <v>0</v>
      </c>
      <c r="BF134" s="37">
        <f>COUNTIFS($S134:$AU134,"BL")</f>
        <v>0</v>
      </c>
      <c r="BG134" s="37">
        <f>COUNTIFS($S134:$AU134,"CO")</f>
        <v>0</v>
      </c>
      <c r="BH134" s="37">
        <f>SUM(BD134:BG134)</f>
        <v>1</v>
      </c>
      <c r="BI134" s="37">
        <f>IF(SUM(AV134+AW134)&gt;=17,1,0)</f>
        <v>0</v>
      </c>
      <c r="BJ134" s="37">
        <f>IF(SUM(AV134+AW134)&gt;=13,1,0)</f>
        <v>0</v>
      </c>
      <c r="BK134" s="37">
        <f>SUM(AV134:BG134)+SUM(COUNTIFS(R134:AU134,{"TERM","RESIGNED"}))</f>
        <v>19</v>
      </c>
      <c r="BL134" s="1" t="s">
        <v>41</v>
      </c>
      <c r="BM134" s="37" t="s">
        <v>936</v>
      </c>
    </row>
    <row r="135" spans="1:65" x14ac:dyDescent="0.25">
      <c r="A135" s="30">
        <f>A134+1</f>
        <v>133</v>
      </c>
      <c r="B135" s="1" t="s">
        <v>163</v>
      </c>
      <c r="C135" s="1">
        <v>12391</v>
      </c>
      <c r="D135" s="25">
        <v>100417</v>
      </c>
      <c r="E135" s="1" t="s">
        <v>863</v>
      </c>
      <c r="F135" s="32" t="s">
        <v>238</v>
      </c>
      <c r="G135" s="32" t="s">
        <v>64</v>
      </c>
      <c r="H135" s="28">
        <v>44287</v>
      </c>
      <c r="I135" s="28">
        <v>42781</v>
      </c>
      <c r="J135" s="28" t="s">
        <v>36</v>
      </c>
      <c r="K135" s="37">
        <f ca="1">IF(O135="ACTIVE",(TODAY()-H135),(J135-H135))</f>
        <v>1055</v>
      </c>
      <c r="L135" s="39" t="str">
        <f>IF(OR(M135="Email Verification",M135="Operations",M135="OJT",M135="Bottom Quartile Group",M135="Training"),"Billable","Non Billable")</f>
        <v>Non Billable</v>
      </c>
      <c r="M135" s="32" t="s">
        <v>47</v>
      </c>
      <c r="N135" s="1" t="s">
        <v>38</v>
      </c>
      <c r="O135" s="1" t="s">
        <v>39</v>
      </c>
      <c r="P135" s="1"/>
      <c r="Q135" s="1"/>
      <c r="R135" s="31" t="s">
        <v>216</v>
      </c>
      <c r="S135" s="42" t="s">
        <v>880</v>
      </c>
      <c r="T135" s="42" t="s">
        <v>880</v>
      </c>
      <c r="U135" s="42" t="s">
        <v>17</v>
      </c>
      <c r="V135" s="42" t="s">
        <v>17</v>
      </c>
      <c r="W135" s="42" t="s">
        <v>880</v>
      </c>
      <c r="X135" s="42" t="s">
        <v>880</v>
      </c>
      <c r="Y135" s="42" t="s">
        <v>880</v>
      </c>
      <c r="Z135" s="42" t="s">
        <v>880</v>
      </c>
      <c r="AA135" s="42" t="s">
        <v>880</v>
      </c>
      <c r="AB135" s="42" t="s">
        <v>17</v>
      </c>
      <c r="AC135" s="42" t="s">
        <v>17</v>
      </c>
      <c r="AD135" s="42" t="s">
        <v>880</v>
      </c>
      <c r="AE135" s="42" t="s">
        <v>880</v>
      </c>
      <c r="AF135" s="42" t="s">
        <v>880</v>
      </c>
      <c r="AG135" s="42" t="s">
        <v>880</v>
      </c>
      <c r="AH135" s="42" t="s">
        <v>880</v>
      </c>
      <c r="AI135" s="42" t="s">
        <v>17</v>
      </c>
      <c r="AJ135" s="42" t="s">
        <v>17</v>
      </c>
      <c r="AK135" s="42" t="s">
        <v>880</v>
      </c>
      <c r="AL135" s="42"/>
      <c r="AM135" s="42"/>
      <c r="AN135" s="42"/>
      <c r="AO135" s="42"/>
      <c r="AP135" s="42"/>
      <c r="AQ135" s="42"/>
      <c r="AR135" s="42"/>
      <c r="AS135" s="42"/>
      <c r="AT135" s="42"/>
      <c r="AU135" s="42"/>
      <c r="AV135" s="37">
        <f>COUNTIFS($S135:$AU135,"P")</f>
        <v>13</v>
      </c>
      <c r="AW135" s="37">
        <f>COUNTIFS($S135:$AU135,"HD")/2</f>
        <v>0</v>
      </c>
      <c r="AX135" s="37">
        <f>COUNTIFS($S135:$AU135,"DO")</f>
        <v>6</v>
      </c>
      <c r="AY135" s="1">
        <f>COUNTIFS($S135:$AU135,"UPL")</f>
        <v>0</v>
      </c>
      <c r="AZ135" s="37">
        <f>COUNTIFS($S135:$AU135,"LWP")</f>
        <v>0</v>
      </c>
      <c r="BA135" s="37">
        <f>SUM(COUNTIFS($S135:$AU135,{"PAT","MAT"}))</f>
        <v>0</v>
      </c>
      <c r="BB135" s="37">
        <f>COUNTIFS($S135:$AU135,"HO")</f>
        <v>0</v>
      </c>
      <c r="BC135" s="37">
        <f>COUNTIFS($S135:$AU135,"NA")</f>
        <v>0</v>
      </c>
      <c r="BD135" s="37">
        <f>COUNTIFS($S135:$AU135,"PL")</f>
        <v>0</v>
      </c>
      <c r="BE135" s="37">
        <f>COUNTIFS($S135:$AU135,"CL")</f>
        <v>0</v>
      </c>
      <c r="BF135" s="37">
        <f>COUNTIFS($S135:$AU135,"BL")</f>
        <v>0</v>
      </c>
      <c r="BG135" s="37">
        <f>COUNTIFS($S135:$AU135,"CO")</f>
        <v>0</v>
      </c>
      <c r="BH135" s="37">
        <f>SUM(BD135:BG135)</f>
        <v>0</v>
      </c>
      <c r="BI135" s="37">
        <f>IF(SUM(AV135+AW135)&gt;=17,1,0)</f>
        <v>0</v>
      </c>
      <c r="BJ135" s="37">
        <f>IF(SUM(AV135+AW135)&gt;=13,1,0)</f>
        <v>1</v>
      </c>
      <c r="BK135" s="37">
        <f>SUM(AV135:BG135)+SUM(COUNTIFS(R135:AU135,{"TERM","RESIGNED"}))</f>
        <v>19</v>
      </c>
      <c r="BL135" s="1" t="s">
        <v>41</v>
      </c>
      <c r="BM135" s="37" t="s">
        <v>936</v>
      </c>
    </row>
    <row r="136" spans="1:65" x14ac:dyDescent="0.25">
      <c r="A136" s="30">
        <f>A135+1</f>
        <v>134</v>
      </c>
      <c r="B136" s="1" t="s">
        <v>163</v>
      </c>
      <c r="C136" s="1">
        <v>12451</v>
      </c>
      <c r="D136" s="25">
        <v>100418</v>
      </c>
      <c r="E136" s="1" t="s">
        <v>863</v>
      </c>
      <c r="F136" s="32" t="s">
        <v>239</v>
      </c>
      <c r="G136" s="32" t="s">
        <v>109</v>
      </c>
      <c r="H136" s="28">
        <v>44287</v>
      </c>
      <c r="I136" s="28">
        <v>42802</v>
      </c>
      <c r="J136" s="28" t="s">
        <v>36</v>
      </c>
      <c r="K136" s="37">
        <f ca="1">IF(O136="ACTIVE",(TODAY()-H136),(J136-H136))</f>
        <v>1055</v>
      </c>
      <c r="L136" s="39" t="str">
        <f>IF(OR(M136="Email Verification",M136="Operations",M136="OJT",M136="Bottom Quartile Group",M136="Training"),"Billable","Non Billable")</f>
        <v>Non Billable</v>
      </c>
      <c r="M136" s="32" t="s">
        <v>47</v>
      </c>
      <c r="N136" s="1" t="s">
        <v>38</v>
      </c>
      <c r="O136" s="1" t="s">
        <v>39</v>
      </c>
      <c r="P136" s="1"/>
      <c r="Q136" s="1"/>
      <c r="R136" s="31" t="s">
        <v>52</v>
      </c>
      <c r="S136" s="42" t="s">
        <v>880</v>
      </c>
      <c r="T136" s="42" t="s">
        <v>880</v>
      </c>
      <c r="U136" s="42" t="s">
        <v>17</v>
      </c>
      <c r="V136" s="42" t="s">
        <v>17</v>
      </c>
      <c r="W136" s="42" t="s">
        <v>880</v>
      </c>
      <c r="X136" s="42" t="s">
        <v>880</v>
      </c>
      <c r="Y136" s="42" t="s">
        <v>880</v>
      </c>
      <c r="Z136" s="42" t="s">
        <v>880</v>
      </c>
      <c r="AA136" s="42" t="s">
        <v>880</v>
      </c>
      <c r="AB136" s="42" t="s">
        <v>17</v>
      </c>
      <c r="AC136" s="42" t="s">
        <v>17</v>
      </c>
      <c r="AD136" s="42" t="s">
        <v>880</v>
      </c>
      <c r="AE136" s="42" t="s">
        <v>880</v>
      </c>
      <c r="AF136" s="42" t="s">
        <v>880</v>
      </c>
      <c r="AG136" s="42" t="s">
        <v>880</v>
      </c>
      <c r="AH136" s="42" t="s">
        <v>880</v>
      </c>
      <c r="AI136" s="42" t="s">
        <v>17</v>
      </c>
      <c r="AJ136" s="42" t="s">
        <v>17</v>
      </c>
      <c r="AK136" s="42" t="s">
        <v>880</v>
      </c>
      <c r="AL136" s="42"/>
      <c r="AM136" s="42"/>
      <c r="AN136" s="42"/>
      <c r="AO136" s="42"/>
      <c r="AP136" s="42"/>
      <c r="AQ136" s="42"/>
      <c r="AR136" s="42"/>
      <c r="AS136" s="42"/>
      <c r="AT136" s="42"/>
      <c r="AU136" s="42"/>
      <c r="AV136" s="37">
        <f>COUNTIFS($S136:$AU136,"P")</f>
        <v>13</v>
      </c>
      <c r="AW136" s="37">
        <f>COUNTIFS($S136:$AU136,"HD")/2</f>
        <v>0</v>
      </c>
      <c r="AX136" s="37">
        <f>COUNTIFS($S136:$AU136,"DO")</f>
        <v>6</v>
      </c>
      <c r="AY136" s="1">
        <f>COUNTIFS($S136:$AU136,"UPL")</f>
        <v>0</v>
      </c>
      <c r="AZ136" s="37">
        <f>COUNTIFS($S136:$AU136,"LWP")</f>
        <v>0</v>
      </c>
      <c r="BA136" s="37">
        <f>SUM(COUNTIFS($S136:$AU136,{"PAT","MAT"}))</f>
        <v>0</v>
      </c>
      <c r="BB136" s="37">
        <f>COUNTIFS($S136:$AU136,"HO")</f>
        <v>0</v>
      </c>
      <c r="BC136" s="37">
        <f>COUNTIFS($S136:$AU136,"NA")</f>
        <v>0</v>
      </c>
      <c r="BD136" s="37">
        <f>COUNTIFS($S136:$AU136,"PL")</f>
        <v>0</v>
      </c>
      <c r="BE136" s="37">
        <f>COUNTIFS($S136:$AU136,"CL")</f>
        <v>0</v>
      </c>
      <c r="BF136" s="37">
        <f>COUNTIFS($S136:$AU136,"BL")</f>
        <v>0</v>
      </c>
      <c r="BG136" s="37">
        <f>COUNTIFS($S136:$AU136,"CO")</f>
        <v>0</v>
      </c>
      <c r="BH136" s="37">
        <f>SUM(BD136:BG136)</f>
        <v>0</v>
      </c>
      <c r="BI136" s="37">
        <f>IF(SUM(AV136+AW136)&gt;=17,1,0)</f>
        <v>0</v>
      </c>
      <c r="BJ136" s="37">
        <f>IF(SUM(AV136+AW136)&gt;=13,1,0)</f>
        <v>1</v>
      </c>
      <c r="BK136" s="37">
        <f>SUM(AV136:BG136)+SUM(COUNTIFS(R136:AU136,{"TERM","RESIGNED"}))</f>
        <v>19</v>
      </c>
      <c r="BL136" s="1" t="s">
        <v>41</v>
      </c>
      <c r="BM136" s="37" t="s">
        <v>933</v>
      </c>
    </row>
    <row r="137" spans="1:65" x14ac:dyDescent="0.25">
      <c r="A137" s="30">
        <f>A136+1</f>
        <v>135</v>
      </c>
      <c r="B137" s="1" t="s">
        <v>163</v>
      </c>
      <c r="C137" s="1">
        <v>12499</v>
      </c>
      <c r="D137" s="25">
        <v>100419</v>
      </c>
      <c r="E137" s="1" t="s">
        <v>862</v>
      </c>
      <c r="F137" s="32" t="s">
        <v>278</v>
      </c>
      <c r="G137" s="32" t="s">
        <v>109</v>
      </c>
      <c r="H137" s="28">
        <v>44287</v>
      </c>
      <c r="I137" s="28">
        <v>42821</v>
      </c>
      <c r="J137" s="28" t="s">
        <v>36</v>
      </c>
      <c r="K137" s="37">
        <f ca="1">IF(O137="ACTIVE",(TODAY()-H137),(J137-H137))</f>
        <v>1055</v>
      </c>
      <c r="L137" s="39" t="str">
        <f>IF(OR(M137="Email Verification",M137="Operations",M137="OJT",M137="Bottom Quartile Group",M137="Training"),"Billable","Non Billable")</f>
        <v>Non Billable</v>
      </c>
      <c r="M137" s="32" t="s">
        <v>47</v>
      </c>
      <c r="N137" s="1" t="s">
        <v>38</v>
      </c>
      <c r="O137" s="1" t="s">
        <v>39</v>
      </c>
      <c r="P137" s="1"/>
      <c r="Q137" s="1"/>
      <c r="R137" s="31" t="s">
        <v>242</v>
      </c>
      <c r="S137" s="42" t="s">
        <v>19</v>
      </c>
      <c r="T137" s="42" t="s">
        <v>880</v>
      </c>
      <c r="U137" s="42" t="s">
        <v>17</v>
      </c>
      <c r="V137" s="42" t="s">
        <v>17</v>
      </c>
      <c r="W137" s="42" t="s">
        <v>19</v>
      </c>
      <c r="X137" s="42" t="s">
        <v>880</v>
      </c>
      <c r="Y137" s="42" t="s">
        <v>880</v>
      </c>
      <c r="Z137" s="42" t="s">
        <v>880</v>
      </c>
      <c r="AA137" s="42" t="s">
        <v>880</v>
      </c>
      <c r="AB137" s="42" t="s">
        <v>17</v>
      </c>
      <c r="AC137" s="42" t="s">
        <v>17</v>
      </c>
      <c r="AD137" s="42" t="s">
        <v>880</v>
      </c>
      <c r="AE137" s="42" t="s">
        <v>19</v>
      </c>
      <c r="AF137" s="42" t="s">
        <v>880</v>
      </c>
      <c r="AG137" s="42" t="s">
        <v>880</v>
      </c>
      <c r="AH137" s="42" t="s">
        <v>880</v>
      </c>
      <c r="AI137" s="42" t="s">
        <v>17</v>
      </c>
      <c r="AJ137" s="42" t="s">
        <v>17</v>
      </c>
      <c r="AK137" s="42" t="s">
        <v>19</v>
      </c>
      <c r="AL137" s="42"/>
      <c r="AM137" s="42"/>
      <c r="AN137" s="42"/>
      <c r="AO137" s="42"/>
      <c r="AP137" s="42"/>
      <c r="AQ137" s="42"/>
      <c r="AR137" s="42"/>
      <c r="AS137" s="42"/>
      <c r="AT137" s="42"/>
      <c r="AU137" s="42"/>
      <c r="AV137" s="37">
        <f>COUNTIFS($S137:$AU137,"P")</f>
        <v>9</v>
      </c>
      <c r="AW137" s="37">
        <f>COUNTIFS($S137:$AU137,"HD")/2</f>
        <v>0</v>
      </c>
      <c r="AX137" s="37">
        <f>COUNTIFS($S137:$AU137,"DO")</f>
        <v>6</v>
      </c>
      <c r="AY137" s="1">
        <f>COUNTIFS($S137:$AU137,"UPL")</f>
        <v>0</v>
      </c>
      <c r="AZ137" s="37">
        <f>COUNTIFS($S137:$AU137,"LWP")</f>
        <v>4</v>
      </c>
      <c r="BA137" s="37">
        <f>SUM(COUNTIFS($S137:$AU137,{"PAT","MAT"}))</f>
        <v>0</v>
      </c>
      <c r="BB137" s="37">
        <f>COUNTIFS($S137:$AU137,"HO")</f>
        <v>0</v>
      </c>
      <c r="BC137" s="37">
        <f>COUNTIFS($S137:$AU137,"NA")</f>
        <v>0</v>
      </c>
      <c r="BD137" s="37">
        <f>COUNTIFS($S137:$AU137,"PL")</f>
        <v>0</v>
      </c>
      <c r="BE137" s="37">
        <f>COUNTIFS($S137:$AU137,"CL")</f>
        <v>0</v>
      </c>
      <c r="BF137" s="37">
        <f>COUNTIFS($S137:$AU137,"BL")</f>
        <v>0</v>
      </c>
      <c r="BG137" s="37">
        <f>COUNTIFS($S137:$AU137,"CO")</f>
        <v>0</v>
      </c>
      <c r="BH137" s="37">
        <f>SUM(BD137:BG137)</f>
        <v>0</v>
      </c>
      <c r="BI137" s="37">
        <f>IF(SUM(AV137+AW137)&gt;=17,1,0)</f>
        <v>0</v>
      </c>
      <c r="BJ137" s="37">
        <f>IF(SUM(AV137+AW137)&gt;=13,1,0)</f>
        <v>0</v>
      </c>
      <c r="BK137" s="37">
        <f>SUM(AV137:BG137)+SUM(COUNTIFS(R137:AU137,{"TERM","RESIGNED"}))</f>
        <v>19</v>
      </c>
      <c r="BL137" s="1" t="s">
        <v>41</v>
      </c>
      <c r="BM137" s="37"/>
    </row>
    <row r="138" spans="1:65" x14ac:dyDescent="0.25">
      <c r="A138" s="30">
        <f>A137+1</f>
        <v>136</v>
      </c>
      <c r="B138" s="1" t="s">
        <v>163</v>
      </c>
      <c r="C138" s="1">
        <v>12936</v>
      </c>
      <c r="D138" s="25">
        <v>100426</v>
      </c>
      <c r="E138" s="1" t="s">
        <v>863</v>
      </c>
      <c r="F138" s="32" t="s">
        <v>241</v>
      </c>
      <c r="G138" s="32" t="s">
        <v>64</v>
      </c>
      <c r="H138" s="28">
        <v>44287</v>
      </c>
      <c r="I138" s="28">
        <v>42984</v>
      </c>
      <c r="J138" s="28" t="s">
        <v>36</v>
      </c>
      <c r="K138" s="37">
        <f ca="1">IF(O138="ACTIVE",(TODAY()-H138),(J138-H138))</f>
        <v>1055</v>
      </c>
      <c r="L138" s="39" t="str">
        <f>IF(OR(M138="Email Verification",M138="Operations",M138="OJT",M138="Bottom Quartile Group",M138="Training"),"Billable","Non Billable")</f>
        <v>Non Billable</v>
      </c>
      <c r="M138" s="32" t="s">
        <v>47</v>
      </c>
      <c r="N138" s="1" t="s">
        <v>38</v>
      </c>
      <c r="O138" s="1" t="s">
        <v>39</v>
      </c>
      <c r="P138" s="1"/>
      <c r="Q138" s="1"/>
      <c r="R138" s="31" t="s">
        <v>133</v>
      </c>
      <c r="S138" s="42" t="s">
        <v>880</v>
      </c>
      <c r="T138" s="42" t="s">
        <v>880</v>
      </c>
      <c r="U138" s="42" t="s">
        <v>17</v>
      </c>
      <c r="V138" s="42" t="s">
        <v>17</v>
      </c>
      <c r="W138" s="42" t="s">
        <v>880</v>
      </c>
      <c r="X138" s="42" t="s">
        <v>880</v>
      </c>
      <c r="Y138" s="42" t="s">
        <v>880</v>
      </c>
      <c r="Z138" s="42" t="s">
        <v>880</v>
      </c>
      <c r="AA138" s="42" t="s">
        <v>880</v>
      </c>
      <c r="AB138" s="42" t="s">
        <v>17</v>
      </c>
      <c r="AC138" s="42" t="s">
        <v>17</v>
      </c>
      <c r="AD138" s="42" t="s">
        <v>880</v>
      </c>
      <c r="AE138" s="42" t="s">
        <v>880</v>
      </c>
      <c r="AF138" s="42" t="s">
        <v>880</v>
      </c>
      <c r="AG138" s="42" t="s">
        <v>880</v>
      </c>
      <c r="AH138" s="42" t="s">
        <v>880</v>
      </c>
      <c r="AI138" s="42" t="s">
        <v>17</v>
      </c>
      <c r="AJ138" s="42" t="s">
        <v>17</v>
      </c>
      <c r="AK138" s="42" t="s">
        <v>880</v>
      </c>
      <c r="AL138" s="42"/>
      <c r="AM138" s="42"/>
      <c r="AN138" s="42"/>
      <c r="AO138" s="42"/>
      <c r="AP138" s="42"/>
      <c r="AQ138" s="42"/>
      <c r="AR138" s="42"/>
      <c r="AS138" s="42"/>
      <c r="AT138" s="42"/>
      <c r="AU138" s="42"/>
      <c r="AV138" s="37">
        <f>COUNTIFS($S138:$AU138,"P")</f>
        <v>13</v>
      </c>
      <c r="AW138" s="37">
        <f>COUNTIFS($S138:$AU138,"HD")/2</f>
        <v>0</v>
      </c>
      <c r="AX138" s="37">
        <f>COUNTIFS($S138:$AU138,"DO")</f>
        <v>6</v>
      </c>
      <c r="AY138" s="1">
        <f>COUNTIFS($S138:$AU138,"UPL")</f>
        <v>0</v>
      </c>
      <c r="AZ138" s="37">
        <f>COUNTIFS($S138:$AU138,"LWP")</f>
        <v>0</v>
      </c>
      <c r="BA138" s="37">
        <f>SUM(COUNTIFS($S138:$AU138,{"PAT","MAT"}))</f>
        <v>0</v>
      </c>
      <c r="BB138" s="37">
        <f>COUNTIFS($S138:$AU138,"HO")</f>
        <v>0</v>
      </c>
      <c r="BC138" s="37">
        <f>COUNTIFS($S138:$AU138,"NA")</f>
        <v>0</v>
      </c>
      <c r="BD138" s="37">
        <f>COUNTIFS($S138:$AU138,"PL")</f>
        <v>0</v>
      </c>
      <c r="BE138" s="37">
        <f>COUNTIFS($S138:$AU138,"CL")</f>
        <v>0</v>
      </c>
      <c r="BF138" s="37">
        <f>COUNTIFS($S138:$AU138,"BL")</f>
        <v>0</v>
      </c>
      <c r="BG138" s="37">
        <f>COUNTIFS($S138:$AU138,"CO")</f>
        <v>0</v>
      </c>
      <c r="BH138" s="37">
        <f>SUM(BD138:BG138)</f>
        <v>0</v>
      </c>
      <c r="BI138" s="37">
        <f>IF(SUM(AV138+AW138)&gt;=17,1,0)</f>
        <v>0</v>
      </c>
      <c r="BJ138" s="37">
        <f>IF(SUM(AV138+AW138)&gt;=13,1,0)</f>
        <v>1</v>
      </c>
      <c r="BK138" s="37">
        <f>SUM(AV138:BG138)+SUM(COUNTIFS(R138:AU138,{"TERM","RESIGNED"}))</f>
        <v>19</v>
      </c>
      <c r="BL138" s="1" t="s">
        <v>41</v>
      </c>
      <c r="BM138" s="37" t="s">
        <v>931</v>
      </c>
    </row>
    <row r="139" spans="1:65" x14ac:dyDescent="0.25">
      <c r="A139" s="30">
        <f>A138+1</f>
        <v>137</v>
      </c>
      <c r="B139" s="1" t="s">
        <v>163</v>
      </c>
      <c r="C139" s="1">
        <v>12954</v>
      </c>
      <c r="D139" s="25">
        <v>100427</v>
      </c>
      <c r="E139" s="1" t="s">
        <v>862</v>
      </c>
      <c r="F139" s="32" t="s">
        <v>926</v>
      </c>
      <c r="G139" s="32" t="s">
        <v>109</v>
      </c>
      <c r="H139" s="28">
        <v>44287</v>
      </c>
      <c r="I139" s="28">
        <v>42984</v>
      </c>
      <c r="J139" s="28" t="s">
        <v>36</v>
      </c>
      <c r="K139" s="37">
        <f ca="1">IF(O139="ACTIVE",(TODAY()-H139),(J139-H139))</f>
        <v>1055</v>
      </c>
      <c r="L139" s="39" t="str">
        <f>IF(OR(M139="Email Verification",M139="Operations",M139="OJT",M139="Bottom Quartile Group",M139="Training"),"Billable","Non Billable")</f>
        <v>Non Billable</v>
      </c>
      <c r="M139" s="32" t="s">
        <v>47</v>
      </c>
      <c r="N139" s="1" t="s">
        <v>38</v>
      </c>
      <c r="O139" s="1" t="s">
        <v>39</v>
      </c>
      <c r="P139" s="1"/>
      <c r="Q139" s="1"/>
      <c r="R139" s="31" t="s">
        <v>242</v>
      </c>
      <c r="S139" s="42" t="s">
        <v>880</v>
      </c>
      <c r="T139" s="42" t="s">
        <v>880</v>
      </c>
      <c r="U139" s="42" t="s">
        <v>17</v>
      </c>
      <c r="V139" s="42" t="s">
        <v>17</v>
      </c>
      <c r="W139" s="42" t="s">
        <v>880</v>
      </c>
      <c r="X139" s="42" t="s">
        <v>880</v>
      </c>
      <c r="Y139" s="42" t="s">
        <v>880</v>
      </c>
      <c r="Z139" s="42" t="s">
        <v>880</v>
      </c>
      <c r="AA139" s="42" t="s">
        <v>880</v>
      </c>
      <c r="AB139" s="42" t="s">
        <v>17</v>
      </c>
      <c r="AC139" s="42" t="s">
        <v>17</v>
      </c>
      <c r="AD139" s="42" t="s">
        <v>880</v>
      </c>
      <c r="AE139" s="42" t="s">
        <v>880</v>
      </c>
      <c r="AF139" s="42" t="s">
        <v>880</v>
      </c>
      <c r="AG139" s="42" t="s">
        <v>881</v>
      </c>
      <c r="AH139" s="42" t="s">
        <v>880</v>
      </c>
      <c r="AI139" s="42" t="s">
        <v>17</v>
      </c>
      <c r="AJ139" s="42" t="s">
        <v>17</v>
      </c>
      <c r="AK139" s="42" t="s">
        <v>880</v>
      </c>
      <c r="AL139" s="42"/>
      <c r="AM139" s="42"/>
      <c r="AN139" s="42"/>
      <c r="AO139" s="42"/>
      <c r="AP139" s="42"/>
      <c r="AQ139" s="42"/>
      <c r="AR139" s="42"/>
      <c r="AS139" s="42"/>
      <c r="AT139" s="42"/>
      <c r="AU139" s="42"/>
      <c r="AV139" s="37">
        <f>COUNTIFS($S139:$AU139,"P")</f>
        <v>12</v>
      </c>
      <c r="AW139" s="37">
        <f>COUNTIFS($S139:$AU139,"HD")/2</f>
        <v>0.5</v>
      </c>
      <c r="AX139" s="37">
        <f>COUNTIFS($S139:$AU139,"DO")</f>
        <v>6</v>
      </c>
      <c r="AY139" s="1">
        <f>COUNTIFS($S139:$AU139,"UPL")</f>
        <v>0</v>
      </c>
      <c r="AZ139" s="37">
        <f>COUNTIFS($S139:$AU139,"LWP")</f>
        <v>0</v>
      </c>
      <c r="BA139" s="37">
        <f>SUM(COUNTIFS($S139:$AU139,{"PAT","MAT"}))</f>
        <v>0</v>
      </c>
      <c r="BB139" s="37">
        <f>COUNTIFS($S139:$AU139,"HO")</f>
        <v>0</v>
      </c>
      <c r="BC139" s="37">
        <f>COUNTIFS($S139:$AU139,"NA")</f>
        <v>0</v>
      </c>
      <c r="BD139" s="37">
        <f>COUNTIFS($S139:$AU139,"PL")</f>
        <v>0</v>
      </c>
      <c r="BE139" s="37">
        <f>COUNTIFS($S139:$AU139,"CL")</f>
        <v>0</v>
      </c>
      <c r="BF139" s="37">
        <f>COUNTIFS($S139:$AU139,"BL")</f>
        <v>0</v>
      </c>
      <c r="BG139" s="37">
        <f>COUNTIFS($S139:$AU139,"CO")</f>
        <v>0</v>
      </c>
      <c r="BH139" s="37">
        <f>SUM(BD139:BG139)</f>
        <v>0</v>
      </c>
      <c r="BI139" s="37">
        <f>IF(SUM(AV139+AW139)&gt;=17,1,0)</f>
        <v>0</v>
      </c>
      <c r="BJ139" s="37">
        <f>IF(SUM(AV139+AW139)&gt;=13,1,0)</f>
        <v>0</v>
      </c>
      <c r="BK139" s="37">
        <f>SUM(AV139:BG139)+SUM(COUNTIFS(R139:AU139,{"TERM","RESIGNED"}))</f>
        <v>18.5</v>
      </c>
      <c r="BL139" s="1" t="s">
        <v>41</v>
      </c>
      <c r="BM139" s="37" t="s">
        <v>932</v>
      </c>
    </row>
    <row r="140" spans="1:65" x14ac:dyDescent="0.25">
      <c r="A140" s="30">
        <f>A139+1</f>
        <v>138</v>
      </c>
      <c r="B140" s="1" t="s">
        <v>163</v>
      </c>
      <c r="C140" s="1">
        <v>12967</v>
      </c>
      <c r="D140" s="25">
        <v>100428</v>
      </c>
      <c r="E140" s="1" t="s">
        <v>863</v>
      </c>
      <c r="F140" s="32" t="s">
        <v>243</v>
      </c>
      <c r="G140" s="32" t="s">
        <v>109</v>
      </c>
      <c r="H140" s="28">
        <v>44287</v>
      </c>
      <c r="I140" s="28">
        <v>42992</v>
      </c>
      <c r="J140" s="28" t="s">
        <v>36</v>
      </c>
      <c r="K140" s="37">
        <f ca="1">IF(O140="ACTIVE",(TODAY()-H140),(J140-H140))</f>
        <v>1055</v>
      </c>
      <c r="L140" s="39" t="str">
        <f>IF(OR(M140="Email Verification",M140="Operations",M140="OJT",M140="Bottom Quartile Group",M140="Training"),"Billable","Non Billable")</f>
        <v>Non Billable</v>
      </c>
      <c r="M140" s="32" t="s">
        <v>47</v>
      </c>
      <c r="N140" s="1" t="s">
        <v>38</v>
      </c>
      <c r="O140" s="1" t="s">
        <v>39</v>
      </c>
      <c r="P140" s="1"/>
      <c r="Q140" s="1"/>
      <c r="R140" s="31" t="s">
        <v>216</v>
      </c>
      <c r="S140" s="42" t="s">
        <v>880</v>
      </c>
      <c r="T140" s="42" t="s">
        <v>880</v>
      </c>
      <c r="U140" s="42" t="s">
        <v>17</v>
      </c>
      <c r="V140" s="42" t="s">
        <v>17</v>
      </c>
      <c r="W140" s="42" t="s">
        <v>880</v>
      </c>
      <c r="X140" s="42" t="s">
        <v>880</v>
      </c>
      <c r="Y140" s="42" t="s">
        <v>880</v>
      </c>
      <c r="Z140" s="42" t="s">
        <v>880</v>
      </c>
      <c r="AA140" s="42" t="s">
        <v>880</v>
      </c>
      <c r="AB140" s="42" t="s">
        <v>17</v>
      </c>
      <c r="AC140" s="42" t="s">
        <v>17</v>
      </c>
      <c r="AD140" s="42" t="s">
        <v>880</v>
      </c>
      <c r="AE140" s="42" t="s">
        <v>880</v>
      </c>
      <c r="AF140" s="42" t="s">
        <v>880</v>
      </c>
      <c r="AG140" s="42" t="s">
        <v>880</v>
      </c>
      <c r="AH140" s="42" t="s">
        <v>880</v>
      </c>
      <c r="AI140" s="42" t="s">
        <v>17</v>
      </c>
      <c r="AJ140" s="42" t="s">
        <v>17</v>
      </c>
      <c r="AK140" s="42" t="s">
        <v>880</v>
      </c>
      <c r="AL140" s="42"/>
      <c r="AM140" s="42"/>
      <c r="AN140" s="42"/>
      <c r="AO140" s="42"/>
      <c r="AP140" s="42"/>
      <c r="AQ140" s="42"/>
      <c r="AR140" s="42"/>
      <c r="AS140" s="42"/>
      <c r="AT140" s="42"/>
      <c r="AU140" s="42"/>
      <c r="AV140" s="37">
        <f>COUNTIFS($S140:$AU140,"P")</f>
        <v>13</v>
      </c>
      <c r="AW140" s="37">
        <f>COUNTIFS($S140:$AU140,"HD")/2</f>
        <v>0</v>
      </c>
      <c r="AX140" s="37">
        <f>COUNTIFS($S140:$AU140,"DO")</f>
        <v>6</v>
      </c>
      <c r="AY140" s="1">
        <f>COUNTIFS($S140:$AU140,"UPL")</f>
        <v>0</v>
      </c>
      <c r="AZ140" s="37">
        <f>COUNTIFS($S140:$AU140,"LWP")</f>
        <v>0</v>
      </c>
      <c r="BA140" s="37">
        <f>SUM(COUNTIFS($S140:$AU140,{"PAT","MAT"}))</f>
        <v>0</v>
      </c>
      <c r="BB140" s="37">
        <f>COUNTIFS($S140:$AU140,"HO")</f>
        <v>0</v>
      </c>
      <c r="BC140" s="37">
        <f>COUNTIFS($S140:$AU140,"NA")</f>
        <v>0</v>
      </c>
      <c r="BD140" s="37">
        <f>COUNTIFS($S140:$AU140,"PL")</f>
        <v>0</v>
      </c>
      <c r="BE140" s="37">
        <f>COUNTIFS($S140:$AU140,"CL")</f>
        <v>0</v>
      </c>
      <c r="BF140" s="37">
        <f>COUNTIFS($S140:$AU140,"BL")</f>
        <v>0</v>
      </c>
      <c r="BG140" s="37">
        <f>COUNTIFS($S140:$AU140,"CO")</f>
        <v>0</v>
      </c>
      <c r="BH140" s="37">
        <f>SUM(BD140:BG140)</f>
        <v>0</v>
      </c>
      <c r="BI140" s="37">
        <f>IF(SUM(AV140+AW140)&gt;=17,1,0)</f>
        <v>0</v>
      </c>
      <c r="BJ140" s="37">
        <f>IF(SUM(AV140+AW140)&gt;=13,1,0)</f>
        <v>1</v>
      </c>
      <c r="BK140" s="37">
        <f>SUM(AV140:BG140)+SUM(COUNTIFS(R140:AU140,{"TERM","RESIGNED"}))</f>
        <v>19</v>
      </c>
      <c r="BL140" s="1" t="s">
        <v>41</v>
      </c>
      <c r="BM140" s="37" t="s">
        <v>936</v>
      </c>
    </row>
    <row r="141" spans="1:65" x14ac:dyDescent="0.25">
      <c r="A141" s="30">
        <f>A140+1</f>
        <v>139</v>
      </c>
      <c r="B141" s="1" t="s">
        <v>163</v>
      </c>
      <c r="C141" s="1">
        <v>13057</v>
      </c>
      <c r="D141" s="25">
        <v>100430</v>
      </c>
      <c r="E141" s="1" t="s">
        <v>863</v>
      </c>
      <c r="F141" s="32" t="s">
        <v>173</v>
      </c>
      <c r="G141" s="32" t="s">
        <v>109</v>
      </c>
      <c r="H141" s="28">
        <v>44287</v>
      </c>
      <c r="I141" s="28">
        <v>43039</v>
      </c>
      <c r="J141" s="28" t="s">
        <v>36</v>
      </c>
      <c r="K141" s="37">
        <f ca="1">IF(O141="ACTIVE",(TODAY()-H141),(J141-H141))</f>
        <v>1055</v>
      </c>
      <c r="L141" s="39" t="str">
        <f>IF(OR(M141="Email Verification",M141="Operations",M141="OJT",M141="Bottom Quartile Group",M141="Training"),"Billable","Non Billable")</f>
        <v>Non Billable</v>
      </c>
      <c r="M141" s="32" t="s">
        <v>47</v>
      </c>
      <c r="N141" s="1" t="s">
        <v>38</v>
      </c>
      <c r="O141" s="1" t="s">
        <v>39</v>
      </c>
      <c r="P141" s="1"/>
      <c r="Q141" s="1"/>
      <c r="R141" s="31" t="s">
        <v>242</v>
      </c>
      <c r="S141" s="42" t="s">
        <v>880</v>
      </c>
      <c r="T141" s="42" t="s">
        <v>19</v>
      </c>
      <c r="U141" s="42" t="s">
        <v>17</v>
      </c>
      <c r="V141" s="42" t="s">
        <v>17</v>
      </c>
      <c r="W141" s="42" t="s">
        <v>880</v>
      </c>
      <c r="X141" s="42" t="s">
        <v>880</v>
      </c>
      <c r="Y141" s="42" t="s">
        <v>880</v>
      </c>
      <c r="Z141" s="42" t="s">
        <v>880</v>
      </c>
      <c r="AA141" s="42" t="s">
        <v>880</v>
      </c>
      <c r="AB141" s="42" t="s">
        <v>17</v>
      </c>
      <c r="AC141" s="42" t="s">
        <v>17</v>
      </c>
      <c r="AD141" s="42" t="s">
        <v>880</v>
      </c>
      <c r="AE141" s="42" t="s">
        <v>880</v>
      </c>
      <c r="AF141" s="42" t="s">
        <v>880</v>
      </c>
      <c r="AG141" s="42" t="s">
        <v>880</v>
      </c>
      <c r="AH141" s="42" t="s">
        <v>880</v>
      </c>
      <c r="AI141" s="42" t="s">
        <v>17</v>
      </c>
      <c r="AJ141" s="42" t="s">
        <v>17</v>
      </c>
      <c r="AK141" s="42" t="s">
        <v>880</v>
      </c>
      <c r="AL141" s="42"/>
      <c r="AM141" s="42"/>
      <c r="AN141" s="42"/>
      <c r="AO141" s="42"/>
      <c r="AP141" s="42"/>
      <c r="AQ141" s="42"/>
      <c r="AR141" s="42"/>
      <c r="AS141" s="42"/>
      <c r="AT141" s="42"/>
      <c r="AU141" s="42"/>
      <c r="AV141" s="37">
        <f>COUNTIFS($S141:$AU141,"P")</f>
        <v>12</v>
      </c>
      <c r="AW141" s="37">
        <f>COUNTIFS($S141:$AU141,"HD")/2</f>
        <v>0</v>
      </c>
      <c r="AX141" s="37">
        <f>COUNTIFS($S141:$AU141,"DO")</f>
        <v>6</v>
      </c>
      <c r="AY141" s="1">
        <f>COUNTIFS($S141:$AU141,"UPL")</f>
        <v>0</v>
      </c>
      <c r="AZ141" s="37">
        <f>COUNTIFS($S141:$AU141,"LWP")</f>
        <v>1</v>
      </c>
      <c r="BA141" s="37">
        <f>SUM(COUNTIFS($S141:$AU141,{"PAT","MAT"}))</f>
        <v>0</v>
      </c>
      <c r="BB141" s="37">
        <f>COUNTIFS($S141:$AU141,"HO")</f>
        <v>0</v>
      </c>
      <c r="BC141" s="37">
        <f>COUNTIFS($S141:$AU141,"NA")</f>
        <v>0</v>
      </c>
      <c r="BD141" s="37">
        <f>COUNTIFS($S141:$AU141,"PL")</f>
        <v>0</v>
      </c>
      <c r="BE141" s="37">
        <f>COUNTIFS($S141:$AU141,"CL")</f>
        <v>0</v>
      </c>
      <c r="BF141" s="37">
        <f>COUNTIFS($S141:$AU141,"BL")</f>
        <v>0</v>
      </c>
      <c r="BG141" s="37">
        <f>COUNTIFS($S141:$AU141,"CO")</f>
        <v>0</v>
      </c>
      <c r="BH141" s="37">
        <f>SUM(BD141:BG141)</f>
        <v>0</v>
      </c>
      <c r="BI141" s="37">
        <f>IF(SUM(AV141+AW141)&gt;=17,1,0)</f>
        <v>0</v>
      </c>
      <c r="BJ141" s="37">
        <f>IF(SUM(AV141+AW141)&gt;=13,1,0)</f>
        <v>0</v>
      </c>
      <c r="BK141" s="37">
        <f>SUM(AV141:BG141)+SUM(COUNTIFS(R141:AU141,{"TERM","RESIGNED"}))</f>
        <v>19</v>
      </c>
      <c r="BL141" s="1" t="s">
        <v>41</v>
      </c>
      <c r="BM141" s="37" t="s">
        <v>932</v>
      </c>
    </row>
    <row r="142" spans="1:65" x14ac:dyDescent="0.25">
      <c r="A142" s="30">
        <f>A141+1</f>
        <v>140</v>
      </c>
      <c r="B142" s="1" t="s">
        <v>163</v>
      </c>
      <c r="C142" s="1">
        <v>13693</v>
      </c>
      <c r="D142" s="25">
        <v>100436</v>
      </c>
      <c r="E142" s="1" t="s">
        <v>863</v>
      </c>
      <c r="F142" s="32" t="s">
        <v>244</v>
      </c>
      <c r="G142" s="32" t="s">
        <v>109</v>
      </c>
      <c r="H142" s="28">
        <v>44287</v>
      </c>
      <c r="I142" s="28">
        <v>43175</v>
      </c>
      <c r="J142" s="28" t="s">
        <v>36</v>
      </c>
      <c r="K142" s="37">
        <f ca="1">IF(O142="ACTIVE",(TODAY()-H142),(J142-H142))</f>
        <v>1055</v>
      </c>
      <c r="L142" s="39" t="str">
        <f>IF(OR(M142="Email Verification",M142="Operations",M142="OJT",M142="Bottom Quartile Group",M142="Training"),"Billable","Non Billable")</f>
        <v>Non Billable</v>
      </c>
      <c r="M142" s="32" t="s">
        <v>47</v>
      </c>
      <c r="N142" s="1" t="s">
        <v>38</v>
      </c>
      <c r="O142" s="1" t="s">
        <v>39</v>
      </c>
      <c r="P142" s="1"/>
      <c r="Q142" s="1"/>
      <c r="R142" s="31" t="s">
        <v>232</v>
      </c>
      <c r="S142" s="42" t="s">
        <v>880</v>
      </c>
      <c r="T142" s="42" t="s">
        <v>880</v>
      </c>
      <c r="U142" s="42" t="s">
        <v>17</v>
      </c>
      <c r="V142" s="42" t="s">
        <v>17</v>
      </c>
      <c r="W142" s="42" t="s">
        <v>880</v>
      </c>
      <c r="X142" s="42" t="s">
        <v>880</v>
      </c>
      <c r="Y142" s="42" t="s">
        <v>880</v>
      </c>
      <c r="Z142" s="42" t="s">
        <v>880</v>
      </c>
      <c r="AA142" s="42" t="s">
        <v>19</v>
      </c>
      <c r="AB142" s="42" t="s">
        <v>17</v>
      </c>
      <c r="AC142" s="42" t="s">
        <v>17</v>
      </c>
      <c r="AD142" s="42" t="s">
        <v>880</v>
      </c>
      <c r="AE142" s="42" t="s">
        <v>880</v>
      </c>
      <c r="AF142" s="42" t="s">
        <v>19</v>
      </c>
      <c r="AG142" s="42" t="s">
        <v>880</v>
      </c>
      <c r="AH142" s="42" t="s">
        <v>880</v>
      </c>
      <c r="AI142" s="42" t="s">
        <v>17</v>
      </c>
      <c r="AJ142" s="42" t="s">
        <v>17</v>
      </c>
      <c r="AK142" s="42" t="s">
        <v>880</v>
      </c>
      <c r="AL142" s="42"/>
      <c r="AM142" s="42"/>
      <c r="AN142" s="42"/>
      <c r="AO142" s="42"/>
      <c r="AP142" s="42"/>
      <c r="AQ142" s="42"/>
      <c r="AR142" s="42"/>
      <c r="AS142" s="42"/>
      <c r="AT142" s="42"/>
      <c r="AU142" s="42"/>
      <c r="AV142" s="37">
        <f>COUNTIFS($S142:$AU142,"P")</f>
        <v>11</v>
      </c>
      <c r="AW142" s="37">
        <f>COUNTIFS($S142:$AU142,"HD")/2</f>
        <v>0</v>
      </c>
      <c r="AX142" s="37">
        <f>COUNTIFS($S142:$AU142,"DO")</f>
        <v>6</v>
      </c>
      <c r="AY142" s="1">
        <f>COUNTIFS($S142:$AU142,"UPL")</f>
        <v>0</v>
      </c>
      <c r="AZ142" s="37">
        <f>COUNTIFS($S142:$AU142,"LWP")</f>
        <v>2</v>
      </c>
      <c r="BA142" s="37">
        <f>SUM(COUNTIFS($S142:$AU142,{"PAT","MAT"}))</f>
        <v>0</v>
      </c>
      <c r="BB142" s="37">
        <f>COUNTIFS($S142:$AU142,"HO")</f>
        <v>0</v>
      </c>
      <c r="BC142" s="37">
        <f>COUNTIFS($S142:$AU142,"NA")</f>
        <v>0</v>
      </c>
      <c r="BD142" s="37">
        <f>COUNTIFS($S142:$AU142,"PL")</f>
        <v>0</v>
      </c>
      <c r="BE142" s="37">
        <f>COUNTIFS($S142:$AU142,"CL")</f>
        <v>0</v>
      </c>
      <c r="BF142" s="37">
        <f>COUNTIFS($S142:$AU142,"BL")</f>
        <v>0</v>
      </c>
      <c r="BG142" s="37">
        <f>COUNTIFS($S142:$AU142,"CO")</f>
        <v>0</v>
      </c>
      <c r="BH142" s="37">
        <f>SUM(BD142:BG142)</f>
        <v>0</v>
      </c>
      <c r="BI142" s="37">
        <f>IF(SUM(AV142+AW142)&gt;=17,1,0)</f>
        <v>0</v>
      </c>
      <c r="BJ142" s="37">
        <f>IF(SUM(AV142+AW142)&gt;=13,1,0)</f>
        <v>0</v>
      </c>
      <c r="BK142" s="37">
        <f>SUM(AV142:BG142)+SUM(COUNTIFS(R142:AU142,{"TERM","RESIGNED"}))</f>
        <v>19</v>
      </c>
      <c r="BL142" s="1" t="s">
        <v>41</v>
      </c>
      <c r="BM142" s="37" t="s">
        <v>1101</v>
      </c>
    </row>
    <row r="143" spans="1:65" x14ac:dyDescent="0.25">
      <c r="A143" s="30">
        <f>A142+1</f>
        <v>141</v>
      </c>
      <c r="B143" s="1" t="s">
        <v>163</v>
      </c>
      <c r="C143" s="1">
        <v>14275</v>
      </c>
      <c r="D143" s="25">
        <v>100439</v>
      </c>
      <c r="E143" s="1" t="s">
        <v>863</v>
      </c>
      <c r="F143" s="32" t="s">
        <v>120</v>
      </c>
      <c r="G143" s="32" t="s">
        <v>109</v>
      </c>
      <c r="H143" s="28">
        <v>44287</v>
      </c>
      <c r="I143" s="28">
        <v>43287</v>
      </c>
      <c r="J143" s="28" t="s">
        <v>36</v>
      </c>
      <c r="K143" s="37">
        <f ca="1">IF(O143="ACTIVE",(TODAY()-H143),(J143-H143))</f>
        <v>1055</v>
      </c>
      <c r="L143" s="39" t="str">
        <f>IF(OR(M143="Email Verification",M143="Operations",M143="OJT",M143="Bottom Quartile Group",M143="Training"),"Billable","Non Billable")</f>
        <v>Non Billable</v>
      </c>
      <c r="M143" s="32" t="s">
        <v>47</v>
      </c>
      <c r="N143" s="1" t="s">
        <v>38</v>
      </c>
      <c r="O143" s="1" t="s">
        <v>39</v>
      </c>
      <c r="P143" s="1"/>
      <c r="Q143" s="1"/>
      <c r="R143" s="31" t="s">
        <v>232</v>
      </c>
      <c r="S143" s="42" t="s">
        <v>880</v>
      </c>
      <c r="T143" s="42" t="s">
        <v>880</v>
      </c>
      <c r="U143" s="42" t="s">
        <v>17</v>
      </c>
      <c r="V143" s="42" t="s">
        <v>17</v>
      </c>
      <c r="W143" s="42" t="s">
        <v>880</v>
      </c>
      <c r="X143" s="42" t="s">
        <v>880</v>
      </c>
      <c r="Y143" s="42" t="s">
        <v>880</v>
      </c>
      <c r="Z143" s="42" t="s">
        <v>880</v>
      </c>
      <c r="AA143" s="42" t="s">
        <v>880</v>
      </c>
      <c r="AB143" s="42" t="s">
        <v>17</v>
      </c>
      <c r="AC143" s="42" t="s">
        <v>17</v>
      </c>
      <c r="AD143" s="42" t="s">
        <v>880</v>
      </c>
      <c r="AE143" s="42" t="s">
        <v>880</v>
      </c>
      <c r="AF143" s="42" t="s">
        <v>880</v>
      </c>
      <c r="AG143" s="42" t="s">
        <v>880</v>
      </c>
      <c r="AH143" s="42" t="s">
        <v>880</v>
      </c>
      <c r="AI143" s="42" t="s">
        <v>17</v>
      </c>
      <c r="AJ143" s="42" t="s">
        <v>17</v>
      </c>
      <c r="AK143" s="42" t="s">
        <v>880</v>
      </c>
      <c r="AL143" s="42"/>
      <c r="AM143" s="42"/>
      <c r="AN143" s="42"/>
      <c r="AO143" s="42"/>
      <c r="AP143" s="42"/>
      <c r="AQ143" s="42"/>
      <c r="AR143" s="42"/>
      <c r="AS143" s="42"/>
      <c r="AT143" s="42"/>
      <c r="AU143" s="42"/>
      <c r="AV143" s="37">
        <f>COUNTIFS($S143:$AU143,"P")</f>
        <v>13</v>
      </c>
      <c r="AW143" s="37">
        <f>COUNTIFS($S143:$AU143,"HD")/2</f>
        <v>0</v>
      </c>
      <c r="AX143" s="37">
        <f>COUNTIFS($S143:$AU143,"DO")</f>
        <v>6</v>
      </c>
      <c r="AY143" s="1">
        <f>COUNTIFS($S143:$AU143,"UPL")</f>
        <v>0</v>
      </c>
      <c r="AZ143" s="37">
        <f>COUNTIFS($S143:$AU143,"LWP")</f>
        <v>0</v>
      </c>
      <c r="BA143" s="37">
        <f>SUM(COUNTIFS($S143:$AU143,{"PAT","MAT"}))</f>
        <v>0</v>
      </c>
      <c r="BB143" s="37">
        <f>COUNTIFS($S143:$AU143,"HO")</f>
        <v>0</v>
      </c>
      <c r="BC143" s="37">
        <f>COUNTIFS($S143:$AU143,"NA")</f>
        <v>0</v>
      </c>
      <c r="BD143" s="37">
        <f>COUNTIFS($S143:$AU143,"PL")</f>
        <v>0</v>
      </c>
      <c r="BE143" s="37">
        <f>COUNTIFS($S143:$AU143,"CL")</f>
        <v>0</v>
      </c>
      <c r="BF143" s="37">
        <f>COUNTIFS($S143:$AU143,"BL")</f>
        <v>0</v>
      </c>
      <c r="BG143" s="37">
        <f>COUNTIFS($S143:$AU143,"CO")</f>
        <v>0</v>
      </c>
      <c r="BH143" s="37">
        <f>SUM(BD143:BG143)</f>
        <v>0</v>
      </c>
      <c r="BI143" s="37">
        <f>IF(SUM(AV143+AW143)&gt;=17,1,0)</f>
        <v>0</v>
      </c>
      <c r="BJ143" s="37">
        <f>IF(SUM(AV143+AW143)&gt;=13,1,0)</f>
        <v>1</v>
      </c>
      <c r="BK143" s="37">
        <f>SUM(AV143:BG143)+SUM(COUNTIFS(R143:AU143,{"TERM","RESIGNED"}))</f>
        <v>19</v>
      </c>
      <c r="BL143" s="1" t="s">
        <v>41</v>
      </c>
      <c r="BM143" s="37" t="s">
        <v>934</v>
      </c>
    </row>
    <row r="144" spans="1:65" x14ac:dyDescent="0.25">
      <c r="A144" s="30">
        <f>A143+1</f>
        <v>142</v>
      </c>
      <c r="B144" s="1" t="s">
        <v>163</v>
      </c>
      <c r="C144" s="1">
        <v>15006</v>
      </c>
      <c r="D144" s="25">
        <v>100443</v>
      </c>
      <c r="E144" s="1" t="s">
        <v>863</v>
      </c>
      <c r="F144" s="32" t="s">
        <v>138</v>
      </c>
      <c r="G144" s="32" t="s">
        <v>109</v>
      </c>
      <c r="H144" s="28">
        <v>44287</v>
      </c>
      <c r="I144" s="28">
        <v>43448</v>
      </c>
      <c r="J144" s="28" t="s">
        <v>36</v>
      </c>
      <c r="K144" s="37">
        <f ca="1">IF(O144="ACTIVE",(TODAY()-H144),(J144-H144))</f>
        <v>1055</v>
      </c>
      <c r="L144" s="39" t="str">
        <f>IF(OR(M144="Email Verification",M144="Operations",M144="OJT",M144="Bottom Quartile Group",M144="Training"),"Billable","Non Billable")</f>
        <v>Non Billable</v>
      </c>
      <c r="M144" s="32" t="s">
        <v>47</v>
      </c>
      <c r="N144" s="1" t="s">
        <v>38</v>
      </c>
      <c r="O144" s="1" t="s">
        <v>39</v>
      </c>
      <c r="P144" s="1"/>
      <c r="Q144" s="1"/>
      <c r="R144" s="31" t="s">
        <v>242</v>
      </c>
      <c r="S144" s="42" t="s">
        <v>881</v>
      </c>
      <c r="T144" s="42" t="s">
        <v>881</v>
      </c>
      <c r="U144" s="42" t="s">
        <v>17</v>
      </c>
      <c r="V144" s="42" t="s">
        <v>17</v>
      </c>
      <c r="W144" s="42" t="s">
        <v>881</v>
      </c>
      <c r="X144" s="42" t="s">
        <v>19</v>
      </c>
      <c r="Y144" s="42" t="s">
        <v>881</v>
      </c>
      <c r="Z144" s="42" t="s">
        <v>18</v>
      </c>
      <c r="AA144" s="42" t="s">
        <v>18</v>
      </c>
      <c r="AB144" s="42" t="s">
        <v>17</v>
      </c>
      <c r="AC144" s="42" t="s">
        <v>17</v>
      </c>
      <c r="AD144" s="42" t="s">
        <v>18</v>
      </c>
      <c r="AE144" s="42" t="s">
        <v>19</v>
      </c>
      <c r="AF144" s="42" t="s">
        <v>881</v>
      </c>
      <c r="AG144" s="42" t="s">
        <v>880</v>
      </c>
      <c r="AH144" s="42" t="s">
        <v>19</v>
      </c>
      <c r="AI144" s="42" t="s">
        <v>17</v>
      </c>
      <c r="AJ144" s="42" t="s">
        <v>17</v>
      </c>
      <c r="AK144" s="42" t="s">
        <v>881</v>
      </c>
      <c r="AL144" s="42"/>
      <c r="AM144" s="42"/>
      <c r="AN144" s="42"/>
      <c r="AO144" s="42"/>
      <c r="AP144" s="42"/>
      <c r="AQ144" s="42"/>
      <c r="AR144" s="42"/>
      <c r="AS144" s="42"/>
      <c r="AT144" s="42"/>
      <c r="AU144" s="42"/>
      <c r="AV144" s="37">
        <f>COUNTIFS($S144:$AU144,"P")</f>
        <v>1</v>
      </c>
      <c r="AW144" s="37">
        <f>COUNTIFS($S144:$AU144,"HD")/2</f>
        <v>3</v>
      </c>
      <c r="AX144" s="37">
        <f>COUNTIFS($S144:$AU144,"DO")</f>
        <v>6</v>
      </c>
      <c r="AY144" s="1">
        <f>COUNTIFS($S144:$AU144,"UPL")</f>
        <v>3</v>
      </c>
      <c r="AZ144" s="37">
        <f>COUNTIFS($S144:$AU144,"LWP")</f>
        <v>3</v>
      </c>
      <c r="BA144" s="37">
        <f>SUM(COUNTIFS($S144:$AU144,{"PAT","MAT"}))</f>
        <v>0</v>
      </c>
      <c r="BB144" s="37">
        <f>COUNTIFS($S144:$AU144,"HO")</f>
        <v>0</v>
      </c>
      <c r="BC144" s="37">
        <f>COUNTIFS($S144:$AU144,"NA")</f>
        <v>0</v>
      </c>
      <c r="BD144" s="37">
        <f>COUNTIFS($S144:$AU144,"PL")</f>
        <v>0</v>
      </c>
      <c r="BE144" s="37">
        <f>COUNTIFS($S144:$AU144,"CL")</f>
        <v>0</v>
      </c>
      <c r="BF144" s="37">
        <f>COUNTIFS($S144:$AU144,"BL")</f>
        <v>0</v>
      </c>
      <c r="BG144" s="37">
        <f>COUNTIFS($S144:$AU144,"CO")</f>
        <v>0</v>
      </c>
      <c r="BH144" s="37">
        <f>SUM(BD144:BG144)</f>
        <v>0</v>
      </c>
      <c r="BI144" s="37">
        <f>IF(SUM(AV144+AW144)&gt;=17,1,0)</f>
        <v>0</v>
      </c>
      <c r="BJ144" s="37">
        <f>IF(SUM(AV144+AW144)&gt;=13,1,0)</f>
        <v>0</v>
      </c>
      <c r="BK144" s="37">
        <f>SUM(AV144:BG144)+SUM(COUNTIFS(R144:AU144,{"TERM","RESIGNED"}))</f>
        <v>16</v>
      </c>
      <c r="BL144" s="1" t="s">
        <v>41</v>
      </c>
      <c r="BM144" s="37" t="s">
        <v>932</v>
      </c>
    </row>
    <row r="145" spans="1:65" x14ac:dyDescent="0.25">
      <c r="A145" s="30">
        <f>A144+1</f>
        <v>143</v>
      </c>
      <c r="B145" s="1" t="s">
        <v>163</v>
      </c>
      <c r="C145" s="1">
        <v>11922</v>
      </c>
      <c r="D145" s="25">
        <v>100444</v>
      </c>
      <c r="E145" s="1" t="s">
        <v>863</v>
      </c>
      <c r="F145" s="32" t="s">
        <v>245</v>
      </c>
      <c r="G145" s="32" t="s">
        <v>109</v>
      </c>
      <c r="H145" s="28">
        <v>44287</v>
      </c>
      <c r="I145" s="28">
        <v>42600</v>
      </c>
      <c r="J145" s="28" t="s">
        <v>36</v>
      </c>
      <c r="K145" s="37">
        <f ca="1">IF(O145="ACTIVE",(TODAY()-H145),(J145-H145))</f>
        <v>1055</v>
      </c>
      <c r="L145" s="39" t="str">
        <f>IF(OR(M145="Email Verification",M145="Operations",M145="OJT",M145="Bottom Quartile Group",M145="Training"),"Billable","Non Billable")</f>
        <v>Non Billable</v>
      </c>
      <c r="M145" s="32" t="s">
        <v>47</v>
      </c>
      <c r="N145" s="1" t="s">
        <v>38</v>
      </c>
      <c r="O145" s="1" t="s">
        <v>39</v>
      </c>
      <c r="P145" s="1"/>
      <c r="Q145" s="1"/>
      <c r="R145" s="31" t="s">
        <v>52</v>
      </c>
      <c r="S145" s="42" t="s">
        <v>880</v>
      </c>
      <c r="T145" s="42" t="s">
        <v>880</v>
      </c>
      <c r="U145" s="42" t="s">
        <v>17</v>
      </c>
      <c r="V145" s="42" t="s">
        <v>17</v>
      </c>
      <c r="W145" s="42" t="s">
        <v>880</v>
      </c>
      <c r="X145" s="42" t="s">
        <v>880</v>
      </c>
      <c r="Y145" s="42" t="s">
        <v>880</v>
      </c>
      <c r="Z145" s="42" t="s">
        <v>880</v>
      </c>
      <c r="AA145" s="42" t="s">
        <v>880</v>
      </c>
      <c r="AB145" s="42" t="s">
        <v>17</v>
      </c>
      <c r="AC145" s="42" t="s">
        <v>17</v>
      </c>
      <c r="AD145" s="42" t="s">
        <v>880</v>
      </c>
      <c r="AE145" s="42" t="s">
        <v>880</v>
      </c>
      <c r="AF145" s="42" t="s">
        <v>880</v>
      </c>
      <c r="AG145" s="42" t="s">
        <v>880</v>
      </c>
      <c r="AH145" s="42" t="s">
        <v>880</v>
      </c>
      <c r="AI145" s="42" t="s">
        <v>17</v>
      </c>
      <c r="AJ145" s="42" t="s">
        <v>17</v>
      </c>
      <c r="AK145" s="42" t="s">
        <v>880</v>
      </c>
      <c r="AL145" s="42"/>
      <c r="AM145" s="42"/>
      <c r="AN145" s="42"/>
      <c r="AO145" s="42"/>
      <c r="AP145" s="42"/>
      <c r="AQ145" s="42"/>
      <c r="AR145" s="42"/>
      <c r="AS145" s="42"/>
      <c r="AT145" s="42"/>
      <c r="AU145" s="42"/>
      <c r="AV145" s="37">
        <f>COUNTIFS($S145:$AU145,"P")</f>
        <v>13</v>
      </c>
      <c r="AW145" s="37">
        <f>COUNTIFS($S145:$AU145,"HD")/2</f>
        <v>0</v>
      </c>
      <c r="AX145" s="37">
        <f>COUNTIFS($S145:$AU145,"DO")</f>
        <v>6</v>
      </c>
      <c r="AY145" s="1">
        <f>COUNTIFS($S145:$AU145,"UPL")</f>
        <v>0</v>
      </c>
      <c r="AZ145" s="37">
        <f>COUNTIFS($S145:$AU145,"LWP")</f>
        <v>0</v>
      </c>
      <c r="BA145" s="37">
        <f>SUM(COUNTIFS($S145:$AU145,{"PAT","MAT"}))</f>
        <v>0</v>
      </c>
      <c r="BB145" s="37">
        <f>COUNTIFS($S145:$AU145,"HO")</f>
        <v>0</v>
      </c>
      <c r="BC145" s="37">
        <f>COUNTIFS($S145:$AU145,"NA")</f>
        <v>0</v>
      </c>
      <c r="BD145" s="37">
        <f>COUNTIFS($S145:$AU145,"PL")</f>
        <v>0</v>
      </c>
      <c r="BE145" s="37">
        <f>COUNTIFS($S145:$AU145,"CL")</f>
        <v>0</v>
      </c>
      <c r="BF145" s="37">
        <f>COUNTIFS($S145:$AU145,"BL")</f>
        <v>0</v>
      </c>
      <c r="BG145" s="37">
        <f>COUNTIFS($S145:$AU145,"CO")</f>
        <v>0</v>
      </c>
      <c r="BH145" s="37">
        <f>SUM(BD145:BG145)</f>
        <v>0</v>
      </c>
      <c r="BI145" s="37">
        <f>IF(SUM(AV145+AW145)&gt;=17,1,0)</f>
        <v>0</v>
      </c>
      <c r="BJ145" s="37">
        <f>IF(SUM(AV145+AW145)&gt;=13,1,0)</f>
        <v>1</v>
      </c>
      <c r="BK145" s="37">
        <f>SUM(AV145:BG145)+SUM(COUNTIFS(R145:AU145,{"TERM","RESIGNED"}))</f>
        <v>19</v>
      </c>
      <c r="BL145" s="1" t="s">
        <v>41</v>
      </c>
      <c r="BM145" s="37" t="s">
        <v>931</v>
      </c>
    </row>
    <row r="146" spans="1:65" x14ac:dyDescent="0.25">
      <c r="A146" s="30">
        <f>A145+1</f>
        <v>144</v>
      </c>
      <c r="B146" s="1" t="s">
        <v>163</v>
      </c>
      <c r="C146" s="1">
        <v>15686</v>
      </c>
      <c r="D146" s="25">
        <v>100445</v>
      </c>
      <c r="E146" s="1" t="s">
        <v>863</v>
      </c>
      <c r="F146" s="32" t="s">
        <v>202</v>
      </c>
      <c r="G146" s="32" t="s">
        <v>46</v>
      </c>
      <c r="H146" s="28">
        <v>44287</v>
      </c>
      <c r="I146" s="28">
        <v>43529</v>
      </c>
      <c r="J146" s="28" t="s">
        <v>36</v>
      </c>
      <c r="K146" s="37">
        <f ca="1">IF(O146="ACTIVE",(TODAY()-H146),(J146-H146))</f>
        <v>1055</v>
      </c>
      <c r="L146" s="39" t="str">
        <f>IF(OR(M146="Email Verification",M146="Operations",M146="OJT",M146="Bottom Quartile Group",M146="Training"),"Billable","Non Billable")</f>
        <v>Non Billable</v>
      </c>
      <c r="M146" s="32" t="s">
        <v>47</v>
      </c>
      <c r="N146" s="1" t="s">
        <v>38</v>
      </c>
      <c r="O146" s="1" t="s">
        <v>39</v>
      </c>
      <c r="P146" s="1"/>
      <c r="Q146" s="1"/>
      <c r="R146" s="31" t="s">
        <v>44</v>
      </c>
      <c r="S146" s="42" t="s">
        <v>880</v>
      </c>
      <c r="T146" s="42" t="s">
        <v>880</v>
      </c>
      <c r="U146" s="42" t="s">
        <v>17</v>
      </c>
      <c r="V146" s="42" t="s">
        <v>17</v>
      </c>
      <c r="W146" s="42" t="s">
        <v>880</v>
      </c>
      <c r="X146" s="42" t="s">
        <v>880</v>
      </c>
      <c r="Y146" s="42" t="s">
        <v>880</v>
      </c>
      <c r="Z146" s="42" t="s">
        <v>880</v>
      </c>
      <c r="AA146" s="42" t="s">
        <v>880</v>
      </c>
      <c r="AB146" s="42" t="s">
        <v>17</v>
      </c>
      <c r="AC146" s="42" t="s">
        <v>17</v>
      </c>
      <c r="AD146" s="42" t="s">
        <v>880</v>
      </c>
      <c r="AE146" s="42" t="s">
        <v>880</v>
      </c>
      <c r="AF146" s="42" t="s">
        <v>880</v>
      </c>
      <c r="AG146" s="42" t="s">
        <v>880</v>
      </c>
      <c r="AH146" s="42" t="s">
        <v>880</v>
      </c>
      <c r="AI146" s="42" t="s">
        <v>17</v>
      </c>
      <c r="AJ146" s="42" t="s">
        <v>17</v>
      </c>
      <c r="AK146" s="42" t="s">
        <v>880</v>
      </c>
      <c r="AL146" s="42"/>
      <c r="AM146" s="42"/>
      <c r="AN146" s="42"/>
      <c r="AO146" s="42"/>
      <c r="AP146" s="42"/>
      <c r="AQ146" s="42"/>
      <c r="AR146" s="42"/>
      <c r="AS146" s="42"/>
      <c r="AT146" s="42"/>
      <c r="AU146" s="42"/>
      <c r="AV146" s="37">
        <f>COUNTIFS($S146:$AU146,"P")</f>
        <v>13</v>
      </c>
      <c r="AW146" s="37">
        <f>COUNTIFS($S146:$AU146,"HD")/2</f>
        <v>0</v>
      </c>
      <c r="AX146" s="37">
        <f>COUNTIFS($S146:$AU146,"DO")</f>
        <v>6</v>
      </c>
      <c r="AY146" s="1">
        <f>COUNTIFS($S146:$AU146,"UPL")</f>
        <v>0</v>
      </c>
      <c r="AZ146" s="37">
        <f>COUNTIFS($S146:$AU146,"LWP")</f>
        <v>0</v>
      </c>
      <c r="BA146" s="37">
        <f>SUM(COUNTIFS($S146:$AU146,{"PAT","MAT"}))</f>
        <v>0</v>
      </c>
      <c r="BB146" s="37">
        <f>COUNTIFS($S146:$AU146,"HO")</f>
        <v>0</v>
      </c>
      <c r="BC146" s="37">
        <f>COUNTIFS($S146:$AU146,"NA")</f>
        <v>0</v>
      </c>
      <c r="BD146" s="37">
        <f>COUNTIFS($S146:$AU146,"PL")</f>
        <v>0</v>
      </c>
      <c r="BE146" s="37">
        <f>COUNTIFS($S146:$AU146,"CL")</f>
        <v>0</v>
      </c>
      <c r="BF146" s="37">
        <f>COUNTIFS($S146:$AU146,"BL")</f>
        <v>0</v>
      </c>
      <c r="BG146" s="37">
        <f>COUNTIFS($S146:$AU146,"CO")</f>
        <v>0</v>
      </c>
      <c r="BH146" s="37">
        <f>SUM(BD146:BG146)</f>
        <v>0</v>
      </c>
      <c r="BI146" s="37">
        <f>IF(SUM(AV146+AW146)&gt;=17,1,0)</f>
        <v>0</v>
      </c>
      <c r="BJ146" s="37">
        <f>IF(SUM(AV146+AW146)&gt;=13,1,0)</f>
        <v>1</v>
      </c>
      <c r="BK146" s="37">
        <f>SUM(AV146:BG146)+SUM(COUNTIFS(R146:AU146,{"TERM","RESIGNED"}))</f>
        <v>19</v>
      </c>
      <c r="BL146" s="1" t="s">
        <v>41</v>
      </c>
      <c r="BM146" s="37" t="s">
        <v>932</v>
      </c>
    </row>
    <row r="147" spans="1:65" x14ac:dyDescent="0.25">
      <c r="A147" s="30">
        <f>A146+1</f>
        <v>145</v>
      </c>
      <c r="B147" s="1" t="s">
        <v>163</v>
      </c>
      <c r="C147" s="1">
        <v>15726</v>
      </c>
      <c r="D147" s="25">
        <v>100446</v>
      </c>
      <c r="E147" s="1" t="s">
        <v>863</v>
      </c>
      <c r="F147" s="32" t="s">
        <v>246</v>
      </c>
      <c r="G147" s="32" t="s">
        <v>109</v>
      </c>
      <c r="H147" s="28">
        <v>44287</v>
      </c>
      <c r="I147" s="28">
        <v>43539</v>
      </c>
      <c r="J147" s="28" t="s">
        <v>36</v>
      </c>
      <c r="K147" s="37">
        <f ca="1">IF(O147="ACTIVE",(TODAY()-H147),(J147-H147))</f>
        <v>1055</v>
      </c>
      <c r="L147" s="39" t="str">
        <f>IF(OR(M147="Email Verification",M147="Operations",M147="OJT",M147="Bottom Quartile Group",M147="Training"),"Billable","Non Billable")</f>
        <v>Non Billable</v>
      </c>
      <c r="M147" s="32" t="s">
        <v>47</v>
      </c>
      <c r="N147" s="1" t="s">
        <v>38</v>
      </c>
      <c r="O147" s="1" t="s">
        <v>39</v>
      </c>
      <c r="P147" s="1"/>
      <c r="Q147" s="1"/>
      <c r="R147" s="31" t="s">
        <v>133</v>
      </c>
      <c r="S147" s="42" t="s">
        <v>880</v>
      </c>
      <c r="T147" s="42" t="s">
        <v>882</v>
      </c>
      <c r="U147" s="42" t="s">
        <v>17</v>
      </c>
      <c r="V147" s="42" t="s">
        <v>17</v>
      </c>
      <c r="W147" s="42" t="s">
        <v>883</v>
      </c>
      <c r="X147" s="42" t="s">
        <v>880</v>
      </c>
      <c r="Y147" s="42" t="s">
        <v>883</v>
      </c>
      <c r="Z147" s="42" t="s">
        <v>883</v>
      </c>
      <c r="AA147" s="42" t="s">
        <v>883</v>
      </c>
      <c r="AB147" s="42" t="s">
        <v>17</v>
      </c>
      <c r="AC147" s="42" t="s">
        <v>17</v>
      </c>
      <c r="AD147" s="42" t="s">
        <v>880</v>
      </c>
      <c r="AE147" s="42" t="s">
        <v>880</v>
      </c>
      <c r="AF147" s="42" t="s">
        <v>880</v>
      </c>
      <c r="AG147" s="42" t="s">
        <v>880</v>
      </c>
      <c r="AH147" s="42" t="s">
        <v>880</v>
      </c>
      <c r="AI147" s="42" t="s">
        <v>17</v>
      </c>
      <c r="AJ147" s="42" t="s">
        <v>17</v>
      </c>
      <c r="AK147" s="42" t="s">
        <v>19</v>
      </c>
      <c r="AL147" s="42"/>
      <c r="AM147" s="42"/>
      <c r="AN147" s="42"/>
      <c r="AO147" s="42"/>
      <c r="AP147" s="42"/>
      <c r="AQ147" s="42"/>
      <c r="AR147" s="42"/>
      <c r="AS147" s="42"/>
      <c r="AT147" s="42"/>
      <c r="AU147" s="42"/>
      <c r="AV147" s="37">
        <f>COUNTIFS($S147:$AU147,"P")</f>
        <v>7</v>
      </c>
      <c r="AW147" s="37">
        <f>COUNTIFS($S147:$AU147,"HD")/2</f>
        <v>0</v>
      </c>
      <c r="AX147" s="37">
        <f>COUNTIFS($S147:$AU147,"DO")</f>
        <v>6</v>
      </c>
      <c r="AY147" s="1">
        <f>COUNTIFS($S147:$AU147,"UPL")</f>
        <v>0</v>
      </c>
      <c r="AZ147" s="37">
        <f>COUNTIFS($S147:$AU147,"LWP")</f>
        <v>1</v>
      </c>
      <c r="BA147" s="37">
        <f>SUM(COUNTIFS($S147:$AU147,{"PAT","MAT"}))</f>
        <v>0</v>
      </c>
      <c r="BB147" s="37">
        <f>COUNTIFS($S147:$AU147,"HO")</f>
        <v>0</v>
      </c>
      <c r="BC147" s="37">
        <f>COUNTIFS($S147:$AU147,"NA")</f>
        <v>0</v>
      </c>
      <c r="BD147" s="37">
        <f>COUNTIFS($S147:$AU147,"PL")</f>
        <v>4</v>
      </c>
      <c r="BE147" s="37">
        <f>COUNTIFS($S147:$AU147,"CL")</f>
        <v>1</v>
      </c>
      <c r="BF147" s="37">
        <f>COUNTIFS($S147:$AU147,"BL")</f>
        <v>0</v>
      </c>
      <c r="BG147" s="37">
        <f>COUNTIFS($S147:$AU147,"CO")</f>
        <v>0</v>
      </c>
      <c r="BH147" s="37">
        <f>SUM(BD147:BG147)</f>
        <v>5</v>
      </c>
      <c r="BI147" s="37">
        <f>IF(SUM(AV147+AW147)&gt;=17,1,0)</f>
        <v>0</v>
      </c>
      <c r="BJ147" s="37">
        <f>IF(SUM(AV147+AW147)&gt;=13,1,0)</f>
        <v>0</v>
      </c>
      <c r="BK147" s="37">
        <f>SUM(AV147:BG147)+SUM(COUNTIFS(R147:AU147,{"TERM","RESIGNED"}))</f>
        <v>19</v>
      </c>
      <c r="BL147" s="1" t="s">
        <v>41</v>
      </c>
      <c r="BM147" s="37" t="s">
        <v>931</v>
      </c>
    </row>
    <row r="148" spans="1:65" x14ac:dyDescent="0.25">
      <c r="A148" s="30">
        <f>A147+1</f>
        <v>146</v>
      </c>
      <c r="B148" s="1" t="s">
        <v>163</v>
      </c>
      <c r="C148" s="1">
        <v>16574</v>
      </c>
      <c r="D148" s="25">
        <v>100449</v>
      </c>
      <c r="E148" s="1" t="s">
        <v>863</v>
      </c>
      <c r="F148" s="32" t="s">
        <v>242</v>
      </c>
      <c r="G148" s="32" t="s">
        <v>46</v>
      </c>
      <c r="H148" s="28">
        <v>44287</v>
      </c>
      <c r="I148" s="28">
        <v>43665</v>
      </c>
      <c r="J148" s="28" t="s">
        <v>36</v>
      </c>
      <c r="K148" s="37">
        <f ca="1">IF(O148="ACTIVE",(TODAY()-H148),(J148-H148))</f>
        <v>1055</v>
      </c>
      <c r="L148" s="39" t="str">
        <f>IF(OR(M148="Email Verification",M148="Operations",M148="OJT",M148="Bottom Quartile Group",M148="Training"),"Billable","Non Billable")</f>
        <v>Non Billable</v>
      </c>
      <c r="M148" s="32" t="s">
        <v>47</v>
      </c>
      <c r="N148" s="1" t="s">
        <v>38</v>
      </c>
      <c r="O148" s="1" t="s">
        <v>39</v>
      </c>
      <c r="P148" s="1"/>
      <c r="Q148" s="1"/>
      <c r="R148" s="31" t="s">
        <v>240</v>
      </c>
      <c r="S148" s="42" t="s">
        <v>880</v>
      </c>
      <c r="T148" s="42" t="s">
        <v>880</v>
      </c>
      <c r="U148" s="42" t="s">
        <v>17</v>
      </c>
      <c r="V148" s="42" t="s">
        <v>17</v>
      </c>
      <c r="W148" s="42" t="s">
        <v>880</v>
      </c>
      <c r="X148" s="42" t="s">
        <v>880</v>
      </c>
      <c r="Y148" s="42" t="s">
        <v>883</v>
      </c>
      <c r="Z148" s="42" t="s">
        <v>880</v>
      </c>
      <c r="AA148" s="42" t="s">
        <v>880</v>
      </c>
      <c r="AB148" s="42" t="s">
        <v>17</v>
      </c>
      <c r="AC148" s="42" t="s">
        <v>17</v>
      </c>
      <c r="AD148" s="42" t="s">
        <v>880</v>
      </c>
      <c r="AE148" s="42" t="s">
        <v>880</v>
      </c>
      <c r="AF148" s="42" t="s">
        <v>880</v>
      </c>
      <c r="AG148" s="42" t="s">
        <v>880</v>
      </c>
      <c r="AH148" s="42" t="s">
        <v>880</v>
      </c>
      <c r="AI148" s="42" t="s">
        <v>17</v>
      </c>
      <c r="AJ148" s="42" t="s">
        <v>17</v>
      </c>
      <c r="AK148" s="42" t="s">
        <v>880</v>
      </c>
      <c r="AL148" s="42"/>
      <c r="AM148" s="42"/>
      <c r="AN148" s="42"/>
      <c r="AO148" s="42"/>
      <c r="AP148" s="42"/>
      <c r="AQ148" s="42"/>
      <c r="AR148" s="42"/>
      <c r="AS148" s="42"/>
      <c r="AT148" s="42"/>
      <c r="AU148" s="42"/>
      <c r="AV148" s="37">
        <f>COUNTIFS($S148:$AU148,"P")</f>
        <v>12</v>
      </c>
      <c r="AW148" s="37">
        <f>COUNTIFS($S148:$AU148,"HD")/2</f>
        <v>0</v>
      </c>
      <c r="AX148" s="37">
        <f>COUNTIFS($S148:$AU148,"DO")</f>
        <v>6</v>
      </c>
      <c r="AY148" s="1">
        <f>COUNTIFS($S148:$AU148,"UPL")</f>
        <v>0</v>
      </c>
      <c r="AZ148" s="37">
        <f>COUNTIFS($S148:$AU148,"LWP")</f>
        <v>0</v>
      </c>
      <c r="BA148" s="37">
        <f>SUM(COUNTIFS($S148:$AU148,{"PAT","MAT"}))</f>
        <v>0</v>
      </c>
      <c r="BB148" s="37">
        <f>COUNTIFS($S148:$AU148,"HO")</f>
        <v>0</v>
      </c>
      <c r="BC148" s="37">
        <f>COUNTIFS($S148:$AU148,"NA")</f>
        <v>0</v>
      </c>
      <c r="BD148" s="37">
        <f>COUNTIFS($S148:$AU148,"PL")</f>
        <v>1</v>
      </c>
      <c r="BE148" s="37">
        <f>COUNTIFS($S148:$AU148,"CL")</f>
        <v>0</v>
      </c>
      <c r="BF148" s="37">
        <f>COUNTIFS($S148:$AU148,"BL")</f>
        <v>0</v>
      </c>
      <c r="BG148" s="37">
        <f>COUNTIFS($S148:$AU148,"CO")</f>
        <v>0</v>
      </c>
      <c r="BH148" s="37">
        <f>SUM(BD148:BG148)</f>
        <v>1</v>
      </c>
      <c r="BI148" s="37">
        <f>IF(SUM(AV148+AW148)&gt;=17,1,0)</f>
        <v>0</v>
      </c>
      <c r="BJ148" s="37">
        <f>IF(SUM(AV148+AW148)&gt;=13,1,0)</f>
        <v>0</v>
      </c>
      <c r="BK148" s="37">
        <f>SUM(AV148:BG148)+SUM(COUNTIFS(R148:AU148,{"TERM","RESIGNED"}))</f>
        <v>19</v>
      </c>
      <c r="BL148" s="1" t="s">
        <v>41</v>
      </c>
      <c r="BM148" s="37" t="s">
        <v>932</v>
      </c>
    </row>
    <row r="149" spans="1:65" x14ac:dyDescent="0.25">
      <c r="A149" s="30">
        <f>A148+1</f>
        <v>147</v>
      </c>
      <c r="B149" s="1" t="s">
        <v>163</v>
      </c>
      <c r="C149" s="1">
        <v>16818</v>
      </c>
      <c r="D149" s="25">
        <v>100451</v>
      </c>
      <c r="E149" s="1" t="s">
        <v>863</v>
      </c>
      <c r="F149" s="32" t="s">
        <v>247</v>
      </c>
      <c r="G149" s="32" t="s">
        <v>64</v>
      </c>
      <c r="H149" s="28">
        <v>44287</v>
      </c>
      <c r="I149" s="28">
        <v>43713</v>
      </c>
      <c r="J149" s="28" t="s">
        <v>36</v>
      </c>
      <c r="K149" s="37">
        <f ca="1">IF(O149="ACTIVE",(TODAY()-H149),(J149-H149))</f>
        <v>1055</v>
      </c>
      <c r="L149" s="39" t="str">
        <f>IF(OR(M149="Email Verification",M149="Operations",M149="OJT",M149="Bottom Quartile Group",M149="Training"),"Billable","Non Billable")</f>
        <v>Non Billable</v>
      </c>
      <c r="M149" s="32" t="s">
        <v>47</v>
      </c>
      <c r="N149" s="1" t="s">
        <v>38</v>
      </c>
      <c r="O149" s="1" t="s">
        <v>39</v>
      </c>
      <c r="P149" s="1"/>
      <c r="Q149" s="1"/>
      <c r="R149" s="31" t="s">
        <v>42</v>
      </c>
      <c r="S149" s="42" t="s">
        <v>880</v>
      </c>
      <c r="T149" s="42" t="s">
        <v>880</v>
      </c>
      <c r="U149" s="42" t="s">
        <v>17</v>
      </c>
      <c r="V149" s="42" t="s">
        <v>17</v>
      </c>
      <c r="W149" s="42" t="s">
        <v>880</v>
      </c>
      <c r="X149" s="42" t="s">
        <v>880</v>
      </c>
      <c r="Y149" s="42" t="s">
        <v>880</v>
      </c>
      <c r="Z149" s="42" t="s">
        <v>880</v>
      </c>
      <c r="AA149" s="42" t="s">
        <v>880</v>
      </c>
      <c r="AB149" s="42" t="s">
        <v>17</v>
      </c>
      <c r="AC149" s="42" t="s">
        <v>17</v>
      </c>
      <c r="AD149" s="42" t="s">
        <v>880</v>
      </c>
      <c r="AE149" s="42" t="s">
        <v>880</v>
      </c>
      <c r="AF149" s="42" t="s">
        <v>880</v>
      </c>
      <c r="AG149" s="42" t="s">
        <v>883</v>
      </c>
      <c r="AH149" s="42" t="s">
        <v>880</v>
      </c>
      <c r="AI149" s="42" t="s">
        <v>17</v>
      </c>
      <c r="AJ149" s="42" t="s">
        <v>17</v>
      </c>
      <c r="AK149" s="42" t="s">
        <v>880</v>
      </c>
      <c r="AL149" s="42"/>
      <c r="AM149" s="42"/>
      <c r="AN149" s="42"/>
      <c r="AO149" s="42"/>
      <c r="AP149" s="42"/>
      <c r="AQ149" s="42"/>
      <c r="AR149" s="42"/>
      <c r="AS149" s="42"/>
      <c r="AT149" s="42"/>
      <c r="AU149" s="42"/>
      <c r="AV149" s="37">
        <f>COUNTIFS($S149:$AU149,"P")</f>
        <v>12</v>
      </c>
      <c r="AW149" s="37">
        <f>COUNTIFS($S149:$AU149,"HD")/2</f>
        <v>0</v>
      </c>
      <c r="AX149" s="37">
        <f>COUNTIFS($S149:$AU149,"DO")</f>
        <v>6</v>
      </c>
      <c r="AY149" s="1">
        <f>COUNTIFS($S149:$AU149,"UPL")</f>
        <v>0</v>
      </c>
      <c r="AZ149" s="37">
        <f>COUNTIFS($S149:$AU149,"LWP")</f>
        <v>0</v>
      </c>
      <c r="BA149" s="37">
        <f>SUM(COUNTIFS($S149:$AU149,{"PAT","MAT"}))</f>
        <v>0</v>
      </c>
      <c r="BB149" s="37">
        <f>COUNTIFS($S149:$AU149,"HO")</f>
        <v>0</v>
      </c>
      <c r="BC149" s="37">
        <f>COUNTIFS($S149:$AU149,"NA")</f>
        <v>0</v>
      </c>
      <c r="BD149" s="37">
        <f>COUNTIFS($S149:$AU149,"PL")</f>
        <v>1</v>
      </c>
      <c r="BE149" s="37">
        <f>COUNTIFS($S149:$AU149,"CL")</f>
        <v>0</v>
      </c>
      <c r="BF149" s="37">
        <f>COUNTIFS($S149:$AU149,"BL")</f>
        <v>0</v>
      </c>
      <c r="BG149" s="37">
        <f>COUNTIFS($S149:$AU149,"CO")</f>
        <v>0</v>
      </c>
      <c r="BH149" s="37">
        <f>SUM(BD149:BG149)</f>
        <v>1</v>
      </c>
      <c r="BI149" s="37">
        <f>IF(SUM(AV149+AW149)&gt;=17,1,0)</f>
        <v>0</v>
      </c>
      <c r="BJ149" s="37">
        <f>IF(SUM(AV149+AW149)&gt;=13,1,0)</f>
        <v>0</v>
      </c>
      <c r="BK149" s="37">
        <f>SUM(AV149:BG149)+SUM(COUNTIFS(R149:AU149,{"TERM","RESIGNED"}))</f>
        <v>19</v>
      </c>
      <c r="BL149" s="1" t="s">
        <v>41</v>
      </c>
      <c r="BM149" s="37" t="s">
        <v>931</v>
      </c>
    </row>
    <row r="150" spans="1:65" x14ac:dyDescent="0.25">
      <c r="A150" s="30">
        <f>A149+1</f>
        <v>148</v>
      </c>
      <c r="B150" s="1" t="s">
        <v>163</v>
      </c>
      <c r="C150" s="1">
        <v>17635</v>
      </c>
      <c r="D150" s="25">
        <v>100453</v>
      </c>
      <c r="E150" s="1" t="s">
        <v>863</v>
      </c>
      <c r="F150" s="32" t="s">
        <v>207</v>
      </c>
      <c r="G150" s="32" t="s">
        <v>46</v>
      </c>
      <c r="H150" s="28">
        <v>44287</v>
      </c>
      <c r="I150" s="28">
        <v>44039</v>
      </c>
      <c r="J150" s="28" t="s">
        <v>36</v>
      </c>
      <c r="K150" s="37">
        <f ca="1">IF(O150="ACTIVE",(TODAY()-H150),(J150-H150))</f>
        <v>1055</v>
      </c>
      <c r="L150" s="39" t="str">
        <f>IF(OR(M150="Email Verification",M150="Operations",M150="OJT",M150="Bottom Quartile Group",M150="Training"),"Billable","Non Billable")</f>
        <v>Non Billable</v>
      </c>
      <c r="M150" s="32" t="s">
        <v>47</v>
      </c>
      <c r="N150" s="1" t="s">
        <v>38</v>
      </c>
      <c r="O150" s="1" t="s">
        <v>39</v>
      </c>
      <c r="P150" s="1"/>
      <c r="Q150" s="1"/>
      <c r="R150" s="31" t="s">
        <v>48</v>
      </c>
      <c r="S150" s="42" t="s">
        <v>880</v>
      </c>
      <c r="T150" s="42" t="s">
        <v>880</v>
      </c>
      <c r="U150" s="42" t="s">
        <v>17</v>
      </c>
      <c r="V150" s="42" t="s">
        <v>17</v>
      </c>
      <c r="W150" s="42" t="s">
        <v>880</v>
      </c>
      <c r="X150" s="42" t="s">
        <v>880</v>
      </c>
      <c r="Y150" s="42" t="s">
        <v>880</v>
      </c>
      <c r="Z150" s="42" t="s">
        <v>880</v>
      </c>
      <c r="AA150" s="42" t="s">
        <v>880</v>
      </c>
      <c r="AB150" s="42" t="s">
        <v>17</v>
      </c>
      <c r="AC150" s="42" t="s">
        <v>17</v>
      </c>
      <c r="AD150" s="42" t="s">
        <v>880</v>
      </c>
      <c r="AE150" s="42" t="s">
        <v>880</v>
      </c>
      <c r="AF150" s="42" t="s">
        <v>880</v>
      </c>
      <c r="AG150" s="42" t="s">
        <v>880</v>
      </c>
      <c r="AH150" s="42" t="s">
        <v>880</v>
      </c>
      <c r="AI150" s="42" t="s">
        <v>17</v>
      </c>
      <c r="AJ150" s="42" t="s">
        <v>17</v>
      </c>
      <c r="AK150" s="42" t="s">
        <v>880</v>
      </c>
      <c r="AL150" s="42"/>
      <c r="AM150" s="42"/>
      <c r="AN150" s="42"/>
      <c r="AO150" s="42"/>
      <c r="AP150" s="42"/>
      <c r="AQ150" s="42"/>
      <c r="AR150" s="42"/>
      <c r="AS150" s="42"/>
      <c r="AT150" s="42"/>
      <c r="AU150" s="42"/>
      <c r="AV150" s="37">
        <f>COUNTIFS($S150:$AU150,"P")</f>
        <v>13</v>
      </c>
      <c r="AW150" s="37">
        <f>COUNTIFS($S150:$AU150,"HD")/2</f>
        <v>0</v>
      </c>
      <c r="AX150" s="37">
        <f>COUNTIFS($S150:$AU150,"DO")</f>
        <v>6</v>
      </c>
      <c r="AY150" s="1">
        <f>COUNTIFS($S150:$AU150,"UPL")</f>
        <v>0</v>
      </c>
      <c r="AZ150" s="37">
        <f>COUNTIFS($S150:$AU150,"LWP")</f>
        <v>0</v>
      </c>
      <c r="BA150" s="37">
        <f>SUM(COUNTIFS($S150:$AU150,{"PAT","MAT"}))</f>
        <v>0</v>
      </c>
      <c r="BB150" s="37">
        <f>COUNTIFS($S150:$AU150,"HO")</f>
        <v>0</v>
      </c>
      <c r="BC150" s="37">
        <f>COUNTIFS($S150:$AU150,"NA")</f>
        <v>0</v>
      </c>
      <c r="BD150" s="37">
        <f>COUNTIFS($S150:$AU150,"PL")</f>
        <v>0</v>
      </c>
      <c r="BE150" s="37">
        <f>COUNTIFS($S150:$AU150,"CL")</f>
        <v>0</v>
      </c>
      <c r="BF150" s="37">
        <f>COUNTIFS($S150:$AU150,"BL")</f>
        <v>0</v>
      </c>
      <c r="BG150" s="37">
        <f>COUNTIFS($S150:$AU150,"CO")</f>
        <v>0</v>
      </c>
      <c r="BH150" s="37">
        <f>SUM(BD150:BG150)</f>
        <v>0</v>
      </c>
      <c r="BI150" s="37">
        <f>IF(SUM(AV150+AW150)&gt;=17,1,0)</f>
        <v>0</v>
      </c>
      <c r="BJ150" s="37">
        <f>IF(SUM(AV150+AW150)&gt;=13,1,0)</f>
        <v>1</v>
      </c>
      <c r="BK150" s="37">
        <f>SUM(AV150:BG150)+SUM(COUNTIFS(R150:AU150,{"TERM","RESIGNED"}))</f>
        <v>19</v>
      </c>
      <c r="BL150" s="1" t="s">
        <v>41</v>
      </c>
      <c r="BM150" s="37"/>
    </row>
    <row r="151" spans="1:65" x14ac:dyDescent="0.25">
      <c r="A151" s="30">
        <f>A150+1</f>
        <v>149</v>
      </c>
      <c r="B151" s="1" t="s">
        <v>163</v>
      </c>
      <c r="C151" s="1">
        <v>10242</v>
      </c>
      <c r="D151" s="25">
        <v>100457</v>
      </c>
      <c r="E151" s="1" t="s">
        <v>863</v>
      </c>
      <c r="F151" s="32" t="s">
        <v>279</v>
      </c>
      <c r="G151" s="32" t="s">
        <v>50</v>
      </c>
      <c r="H151" s="28">
        <v>44287</v>
      </c>
      <c r="I151" s="28">
        <v>41547</v>
      </c>
      <c r="J151" s="28" t="s">
        <v>36</v>
      </c>
      <c r="K151" s="37">
        <f ca="1">IF(O151="ACTIVE",(TODAY()-H151),(J151-H151))</f>
        <v>1055</v>
      </c>
      <c r="L151" s="39" t="str">
        <f>IF(OR(M151="Email Verification",M151="Operations",M151="OJT",M151="Bottom Quartile Group",M151="Training"),"Billable","Non Billable")</f>
        <v>Non Billable</v>
      </c>
      <c r="M151" s="32" t="s">
        <v>51</v>
      </c>
      <c r="N151" s="1" t="s">
        <v>38</v>
      </c>
      <c r="O151" s="1" t="s">
        <v>39</v>
      </c>
      <c r="P151" s="1"/>
      <c r="Q151" s="1"/>
      <c r="R151" s="31" t="s">
        <v>458</v>
      </c>
      <c r="S151" s="42" t="s">
        <v>880</v>
      </c>
      <c r="T151" s="42" t="s">
        <v>880</v>
      </c>
      <c r="U151" s="42" t="s">
        <v>17</v>
      </c>
      <c r="V151" s="42" t="s">
        <v>17</v>
      </c>
      <c r="W151" s="42" t="s">
        <v>880</v>
      </c>
      <c r="X151" s="42" t="s">
        <v>880</v>
      </c>
      <c r="Y151" s="42" t="s">
        <v>880</v>
      </c>
      <c r="Z151" s="42" t="s">
        <v>880</v>
      </c>
      <c r="AA151" s="42" t="s">
        <v>880</v>
      </c>
      <c r="AB151" s="42" t="s">
        <v>17</v>
      </c>
      <c r="AC151" s="42" t="s">
        <v>17</v>
      </c>
      <c r="AD151" s="42" t="s">
        <v>883</v>
      </c>
      <c r="AE151" s="42" t="s">
        <v>880</v>
      </c>
      <c r="AF151" s="42" t="s">
        <v>880</v>
      </c>
      <c r="AG151" s="42" t="s">
        <v>880</v>
      </c>
      <c r="AH151" s="42" t="s">
        <v>880</v>
      </c>
      <c r="AI151" s="42" t="s">
        <v>17</v>
      </c>
      <c r="AJ151" s="42" t="s">
        <v>17</v>
      </c>
      <c r="AK151" s="42" t="s">
        <v>880</v>
      </c>
      <c r="AL151" s="42"/>
      <c r="AM151" s="42"/>
      <c r="AN151" s="42"/>
      <c r="AO151" s="42"/>
      <c r="AP151" s="42"/>
      <c r="AQ151" s="42"/>
      <c r="AR151" s="42"/>
      <c r="AS151" s="42"/>
      <c r="AT151" s="42"/>
      <c r="AU151" s="42"/>
      <c r="AV151" s="37">
        <f>COUNTIFS($S151:$AU151,"P")</f>
        <v>12</v>
      </c>
      <c r="AW151" s="37">
        <f>COUNTIFS($S151:$AU151,"HD")/2</f>
        <v>0</v>
      </c>
      <c r="AX151" s="37">
        <f>COUNTIFS($S151:$AU151,"DO")</f>
        <v>6</v>
      </c>
      <c r="AY151" s="1">
        <f>COUNTIFS($S151:$AU151,"UPL")</f>
        <v>0</v>
      </c>
      <c r="AZ151" s="37">
        <f>COUNTIFS($S151:$AU151,"LWP")</f>
        <v>0</v>
      </c>
      <c r="BA151" s="37">
        <f>SUM(COUNTIFS($S151:$AU151,{"PAT","MAT"}))</f>
        <v>0</v>
      </c>
      <c r="BB151" s="37">
        <f>COUNTIFS($S151:$AU151,"HO")</f>
        <v>0</v>
      </c>
      <c r="BC151" s="37">
        <f>COUNTIFS($S151:$AU151,"NA")</f>
        <v>0</v>
      </c>
      <c r="BD151" s="37">
        <f>COUNTIFS($S151:$AU151,"PL")</f>
        <v>1</v>
      </c>
      <c r="BE151" s="37">
        <f>COUNTIFS($S151:$AU151,"CL")</f>
        <v>0</v>
      </c>
      <c r="BF151" s="37">
        <f>COUNTIFS($S151:$AU151,"BL")</f>
        <v>0</v>
      </c>
      <c r="BG151" s="37">
        <f>COUNTIFS($S151:$AU151,"CO")</f>
        <v>0</v>
      </c>
      <c r="BH151" s="37">
        <f>SUM(BD151:BG151)</f>
        <v>1</v>
      </c>
      <c r="BI151" s="37">
        <f>IF(SUM(AV151+AW151)&gt;=17,1,0)</f>
        <v>0</v>
      </c>
      <c r="BJ151" s="37">
        <f>IF(SUM(AV151+AW151)&gt;=13,1,0)</f>
        <v>0</v>
      </c>
      <c r="BK151" s="37">
        <f>SUM(AV151:BG151)+SUM(COUNTIFS(R151:AU151,{"TERM","RESIGNED"}))</f>
        <v>19</v>
      </c>
      <c r="BL151" s="1" t="s">
        <v>41</v>
      </c>
      <c r="BM151" s="37" t="s">
        <v>1568</v>
      </c>
    </row>
    <row r="152" spans="1:65" x14ac:dyDescent="0.25">
      <c r="A152" s="30">
        <f>A151+1</f>
        <v>150</v>
      </c>
      <c r="B152" s="1" t="s">
        <v>163</v>
      </c>
      <c r="C152" s="1">
        <v>10580</v>
      </c>
      <c r="D152" s="25">
        <v>100458</v>
      </c>
      <c r="E152" s="1" t="s">
        <v>863</v>
      </c>
      <c r="F152" s="32" t="s">
        <v>183</v>
      </c>
      <c r="G152" s="32" t="s">
        <v>72</v>
      </c>
      <c r="H152" s="28">
        <v>44287</v>
      </c>
      <c r="I152" s="28">
        <v>41844</v>
      </c>
      <c r="J152" s="28" t="s">
        <v>36</v>
      </c>
      <c r="K152" s="37">
        <f ca="1">IF(O152="ACTIVE",(TODAY()-H152),(J152-H152))</f>
        <v>1055</v>
      </c>
      <c r="L152" s="39" t="str">
        <f>IF(OR(M152="Email Verification",M152="Operations",M152="OJT",M152="Bottom Quartile Group",M152="Training"),"Billable","Non Billable")</f>
        <v>Non Billable</v>
      </c>
      <c r="M152" s="32" t="s">
        <v>182</v>
      </c>
      <c r="N152" s="1" t="s">
        <v>38</v>
      </c>
      <c r="O152" s="1" t="s">
        <v>39</v>
      </c>
      <c r="P152" s="1"/>
      <c r="Q152" s="1"/>
      <c r="R152" s="31" t="s">
        <v>216</v>
      </c>
      <c r="S152" s="42" t="s">
        <v>880</v>
      </c>
      <c r="T152" s="42" t="s">
        <v>880</v>
      </c>
      <c r="U152" s="42" t="s">
        <v>17</v>
      </c>
      <c r="V152" s="42" t="s">
        <v>17</v>
      </c>
      <c r="W152" s="42" t="s">
        <v>880</v>
      </c>
      <c r="X152" s="42" t="s">
        <v>880</v>
      </c>
      <c r="Y152" s="42" t="s">
        <v>880</v>
      </c>
      <c r="Z152" s="42" t="s">
        <v>880</v>
      </c>
      <c r="AA152" s="42" t="s">
        <v>880</v>
      </c>
      <c r="AB152" s="42" t="s">
        <v>17</v>
      </c>
      <c r="AC152" s="42" t="s">
        <v>17</v>
      </c>
      <c r="AD152" s="42" t="s">
        <v>882</v>
      </c>
      <c r="AE152" s="42" t="s">
        <v>880</v>
      </c>
      <c r="AF152" s="42" t="s">
        <v>880</v>
      </c>
      <c r="AG152" s="42" t="s">
        <v>880</v>
      </c>
      <c r="AH152" s="42" t="s">
        <v>880</v>
      </c>
      <c r="AI152" s="42" t="s">
        <v>17</v>
      </c>
      <c r="AJ152" s="42" t="s">
        <v>17</v>
      </c>
      <c r="AK152" s="42" t="s">
        <v>881</v>
      </c>
      <c r="AL152" s="42"/>
      <c r="AM152" s="42"/>
      <c r="AN152" s="42"/>
      <c r="AO152" s="42"/>
      <c r="AP152" s="42"/>
      <c r="AQ152" s="42"/>
      <c r="AR152" s="42"/>
      <c r="AS152" s="42"/>
      <c r="AT152" s="42"/>
      <c r="AU152" s="42"/>
      <c r="AV152" s="37">
        <f>COUNTIFS($S152:$AU152,"P")</f>
        <v>11</v>
      </c>
      <c r="AW152" s="37">
        <f>COUNTIFS($S152:$AU152,"HD")/2</f>
        <v>0.5</v>
      </c>
      <c r="AX152" s="37">
        <f>COUNTIFS($S152:$AU152,"DO")</f>
        <v>6</v>
      </c>
      <c r="AY152" s="1">
        <f>COUNTIFS($S152:$AU152,"UPL")</f>
        <v>0</v>
      </c>
      <c r="AZ152" s="37">
        <f>COUNTIFS($S152:$AU152,"LWP")</f>
        <v>0</v>
      </c>
      <c r="BA152" s="37">
        <f>SUM(COUNTIFS($S152:$AU152,{"PAT","MAT"}))</f>
        <v>0</v>
      </c>
      <c r="BB152" s="37">
        <f>COUNTIFS($S152:$AU152,"HO")</f>
        <v>0</v>
      </c>
      <c r="BC152" s="37">
        <f>COUNTIFS($S152:$AU152,"NA")</f>
        <v>0</v>
      </c>
      <c r="BD152" s="37">
        <f>COUNTIFS($S152:$AU152,"PL")</f>
        <v>0</v>
      </c>
      <c r="BE152" s="37">
        <f>COUNTIFS($S152:$AU152,"CL")</f>
        <v>1</v>
      </c>
      <c r="BF152" s="37">
        <f>COUNTIFS($S152:$AU152,"BL")</f>
        <v>0</v>
      </c>
      <c r="BG152" s="37">
        <f>COUNTIFS($S152:$AU152,"CO")</f>
        <v>0</v>
      </c>
      <c r="BH152" s="37">
        <f>SUM(BD152:BG152)</f>
        <v>1</v>
      </c>
      <c r="BI152" s="37">
        <f>IF(SUM(AV152+AW152)&gt;=17,1,0)</f>
        <v>0</v>
      </c>
      <c r="BJ152" s="37">
        <f>IF(SUM(AV152+AW152)&gt;=13,1,0)</f>
        <v>0</v>
      </c>
      <c r="BK152" s="37">
        <f>SUM(AV152:BG152)+SUM(COUNTIFS(R152:AU152,{"TERM","RESIGNED"}))</f>
        <v>18.5</v>
      </c>
      <c r="BL152" s="1" t="s">
        <v>41</v>
      </c>
      <c r="BM152" s="37" t="s">
        <v>1565</v>
      </c>
    </row>
    <row r="153" spans="1:65" x14ac:dyDescent="0.25">
      <c r="A153" s="30">
        <f>A152+1</f>
        <v>151</v>
      </c>
      <c r="B153" s="1" t="s">
        <v>163</v>
      </c>
      <c r="C153" s="1">
        <v>11508</v>
      </c>
      <c r="D153" s="25">
        <v>100460</v>
      </c>
      <c r="E153" s="1" t="s">
        <v>863</v>
      </c>
      <c r="F153" s="32" t="s">
        <v>248</v>
      </c>
      <c r="G153" s="32" t="s">
        <v>280</v>
      </c>
      <c r="H153" s="28">
        <v>44287</v>
      </c>
      <c r="I153" s="28">
        <v>42405</v>
      </c>
      <c r="J153" s="28" t="s">
        <v>36</v>
      </c>
      <c r="K153" s="37">
        <f ca="1">IF(O153="ACTIVE",(TODAY()-H153),(J153-H153))</f>
        <v>1055</v>
      </c>
      <c r="L153" s="39" t="str">
        <f>IF(OR(M153="Email Verification",M153="Operations",M153="OJT",M153="Bottom Quartile Group",M153="Training"),"Billable","Non Billable")</f>
        <v>Non Billable</v>
      </c>
      <c r="M153" s="32" t="s">
        <v>124</v>
      </c>
      <c r="N153" s="1" t="s">
        <v>38</v>
      </c>
      <c r="O153" s="1" t="s">
        <v>39</v>
      </c>
      <c r="P153" s="1"/>
      <c r="Q153" s="1"/>
      <c r="R153" s="31" t="s">
        <v>125</v>
      </c>
      <c r="S153" s="42" t="s">
        <v>19</v>
      </c>
      <c r="T153" s="42" t="s">
        <v>880</v>
      </c>
      <c r="U153" s="42" t="s">
        <v>17</v>
      </c>
      <c r="V153" s="42" t="s">
        <v>17</v>
      </c>
      <c r="W153" s="42" t="s">
        <v>880</v>
      </c>
      <c r="X153" s="42" t="s">
        <v>18</v>
      </c>
      <c r="Y153" s="42" t="s">
        <v>880</v>
      </c>
      <c r="Z153" s="42" t="s">
        <v>880</v>
      </c>
      <c r="AA153" s="42" t="s">
        <v>880</v>
      </c>
      <c r="AB153" s="42" t="s">
        <v>17</v>
      </c>
      <c r="AC153" s="42" t="s">
        <v>17</v>
      </c>
      <c r="AD153" s="42" t="s">
        <v>880</v>
      </c>
      <c r="AE153" s="42" t="s">
        <v>880</v>
      </c>
      <c r="AF153" s="42" t="s">
        <v>880</v>
      </c>
      <c r="AG153" s="42" t="s">
        <v>880</v>
      </c>
      <c r="AH153" s="42" t="s">
        <v>880</v>
      </c>
      <c r="AI153" s="42" t="s">
        <v>17</v>
      </c>
      <c r="AJ153" s="42" t="s">
        <v>17</v>
      </c>
      <c r="AK153" s="42" t="s">
        <v>880</v>
      </c>
      <c r="AL153" s="42"/>
      <c r="AM153" s="42"/>
      <c r="AN153" s="42"/>
      <c r="AO153" s="42"/>
      <c r="AP153" s="42"/>
      <c r="AQ153" s="42"/>
      <c r="AR153" s="42"/>
      <c r="AS153" s="42"/>
      <c r="AT153" s="42"/>
      <c r="AU153" s="42"/>
      <c r="AV153" s="37">
        <f>COUNTIFS($S153:$AU153,"P")</f>
        <v>11</v>
      </c>
      <c r="AW153" s="37">
        <f>COUNTIFS($S153:$AU153,"HD")/2</f>
        <v>0</v>
      </c>
      <c r="AX153" s="37">
        <f>COUNTIFS($S153:$AU153,"DO")</f>
        <v>6</v>
      </c>
      <c r="AY153" s="1">
        <f>COUNTIFS($S153:$AU153,"UPL")</f>
        <v>1</v>
      </c>
      <c r="AZ153" s="37">
        <f>COUNTIFS($S153:$AU153,"LWP")</f>
        <v>1</v>
      </c>
      <c r="BA153" s="37">
        <f>SUM(COUNTIFS($S153:$AU153,{"PAT","MAT"}))</f>
        <v>0</v>
      </c>
      <c r="BB153" s="37">
        <f>COUNTIFS($S153:$AU153,"HO")</f>
        <v>0</v>
      </c>
      <c r="BC153" s="37">
        <f>COUNTIFS($S153:$AU153,"NA")</f>
        <v>0</v>
      </c>
      <c r="BD153" s="37">
        <f>COUNTIFS($S153:$AU153,"PL")</f>
        <v>0</v>
      </c>
      <c r="BE153" s="37">
        <f>COUNTIFS($S153:$AU153,"CL")</f>
        <v>0</v>
      </c>
      <c r="BF153" s="37">
        <f>COUNTIFS($S153:$AU153,"BL")</f>
        <v>0</v>
      </c>
      <c r="BG153" s="37">
        <f>COUNTIFS($S153:$AU153,"CO")</f>
        <v>0</v>
      </c>
      <c r="BH153" s="37">
        <f>SUM(BD153:BG153)</f>
        <v>0</v>
      </c>
      <c r="BI153" s="37">
        <f>IF(SUM(AV153+AW153)&gt;=17,1,0)</f>
        <v>0</v>
      </c>
      <c r="BJ153" s="37">
        <f>IF(SUM(AV153+AW153)&gt;=13,1,0)</f>
        <v>0</v>
      </c>
      <c r="BK153" s="37">
        <f>SUM(AV153:BG153)+SUM(COUNTIFS(R153:AU153,{"TERM","RESIGNED"}))</f>
        <v>19</v>
      </c>
      <c r="BL153" s="1" t="s">
        <v>41</v>
      </c>
      <c r="BM153" s="37" t="s">
        <v>934</v>
      </c>
    </row>
    <row r="154" spans="1:65" x14ac:dyDescent="0.25">
      <c r="A154" s="30">
        <f>A153+1</f>
        <v>152</v>
      </c>
      <c r="B154" s="1" t="s">
        <v>163</v>
      </c>
      <c r="C154" s="1">
        <v>11706</v>
      </c>
      <c r="D154" s="25">
        <v>100461</v>
      </c>
      <c r="E154" s="1" t="s">
        <v>863</v>
      </c>
      <c r="F154" s="32" t="s">
        <v>249</v>
      </c>
      <c r="G154" s="32" t="s">
        <v>35</v>
      </c>
      <c r="H154" s="28">
        <v>44287</v>
      </c>
      <c r="I154" s="28">
        <v>42509</v>
      </c>
      <c r="J154" s="28" t="s">
        <v>36</v>
      </c>
      <c r="K154" s="37">
        <f ca="1">IF(O154="ACTIVE",(TODAY()-H154),(J154-H154))</f>
        <v>1055</v>
      </c>
      <c r="L154" s="39" t="str">
        <f>IF(OR(M154="Email Verification",M154="Operations",M154="OJT",M154="Bottom Quartile Group",M154="Training"),"Billable","Non Billable")</f>
        <v>Non Billable</v>
      </c>
      <c r="M154" s="32" t="s">
        <v>124</v>
      </c>
      <c r="N154" s="1" t="s">
        <v>38</v>
      </c>
      <c r="O154" s="1" t="s">
        <v>39</v>
      </c>
      <c r="P154" s="1"/>
      <c r="Q154" s="1"/>
      <c r="R154" s="31" t="s">
        <v>125</v>
      </c>
      <c r="S154" s="42" t="s">
        <v>880</v>
      </c>
      <c r="T154" s="42" t="s">
        <v>19</v>
      </c>
      <c r="U154" s="42" t="s">
        <v>17</v>
      </c>
      <c r="V154" s="42" t="s">
        <v>17</v>
      </c>
      <c r="W154" s="42" t="s">
        <v>880</v>
      </c>
      <c r="X154" s="42" t="s">
        <v>18</v>
      </c>
      <c r="Y154" s="42" t="s">
        <v>880</v>
      </c>
      <c r="Z154" s="42" t="s">
        <v>18</v>
      </c>
      <c r="AA154" s="42" t="s">
        <v>19</v>
      </c>
      <c r="AB154" s="42" t="s">
        <v>17</v>
      </c>
      <c r="AC154" s="42" t="s">
        <v>17</v>
      </c>
      <c r="AD154" s="42" t="s">
        <v>880</v>
      </c>
      <c r="AE154" s="42" t="s">
        <v>880</v>
      </c>
      <c r="AF154" s="42" t="s">
        <v>19</v>
      </c>
      <c r="AG154" s="42" t="s">
        <v>880</v>
      </c>
      <c r="AH154" s="42" t="s">
        <v>19</v>
      </c>
      <c r="AI154" s="42" t="s">
        <v>17</v>
      </c>
      <c r="AJ154" s="42" t="s">
        <v>17</v>
      </c>
      <c r="AK154" s="42" t="s">
        <v>19</v>
      </c>
      <c r="AL154" s="42"/>
      <c r="AM154" s="42"/>
      <c r="AN154" s="42"/>
      <c r="AO154" s="42"/>
      <c r="AP154" s="42"/>
      <c r="AQ154" s="42"/>
      <c r="AR154" s="42"/>
      <c r="AS154" s="42"/>
      <c r="AT154" s="42"/>
      <c r="AU154" s="42"/>
      <c r="AV154" s="37">
        <f>COUNTIFS($S154:$AU154,"P")</f>
        <v>6</v>
      </c>
      <c r="AW154" s="37">
        <f>COUNTIFS($S154:$AU154,"HD")/2</f>
        <v>0</v>
      </c>
      <c r="AX154" s="37">
        <f>COUNTIFS($S154:$AU154,"DO")</f>
        <v>6</v>
      </c>
      <c r="AY154" s="1">
        <f>COUNTIFS($S154:$AU154,"UPL")</f>
        <v>2</v>
      </c>
      <c r="AZ154" s="37">
        <f>COUNTIFS($S154:$AU154,"LWP")</f>
        <v>5</v>
      </c>
      <c r="BA154" s="37">
        <f>SUM(COUNTIFS($S154:$AU154,{"PAT","MAT"}))</f>
        <v>0</v>
      </c>
      <c r="BB154" s="37">
        <f>COUNTIFS($S154:$AU154,"HO")</f>
        <v>0</v>
      </c>
      <c r="BC154" s="37">
        <f>COUNTIFS($S154:$AU154,"NA")</f>
        <v>0</v>
      </c>
      <c r="BD154" s="37">
        <f>COUNTIFS($S154:$AU154,"PL")</f>
        <v>0</v>
      </c>
      <c r="BE154" s="37">
        <f>COUNTIFS($S154:$AU154,"CL")</f>
        <v>0</v>
      </c>
      <c r="BF154" s="37">
        <f>COUNTIFS($S154:$AU154,"BL")</f>
        <v>0</v>
      </c>
      <c r="BG154" s="37">
        <f>COUNTIFS($S154:$AU154,"CO")</f>
        <v>0</v>
      </c>
      <c r="BH154" s="37">
        <f>SUM(BD154:BG154)</f>
        <v>0</v>
      </c>
      <c r="BI154" s="37">
        <f>IF(SUM(AV154+AW154)&gt;=17,1,0)</f>
        <v>0</v>
      </c>
      <c r="BJ154" s="37">
        <f>IF(SUM(AV154+AW154)&gt;=13,1,0)</f>
        <v>0</v>
      </c>
      <c r="BK154" s="37">
        <f>SUM(AV154:BG154)+SUM(COUNTIFS(R154:AU154,{"TERM","RESIGNED"}))</f>
        <v>19</v>
      </c>
      <c r="BL154" s="1" t="s">
        <v>41</v>
      </c>
      <c r="BM154" s="37" t="s">
        <v>935</v>
      </c>
    </row>
    <row r="155" spans="1:65" x14ac:dyDescent="0.25">
      <c r="A155" s="30">
        <f>A154+1</f>
        <v>153</v>
      </c>
      <c r="B155" s="1" t="s">
        <v>163</v>
      </c>
      <c r="C155" s="1">
        <v>12236</v>
      </c>
      <c r="D155" s="25">
        <v>100463</v>
      </c>
      <c r="E155" s="1" t="s">
        <v>863</v>
      </c>
      <c r="F155" s="32" t="s">
        <v>250</v>
      </c>
      <c r="G155" s="32" t="s">
        <v>109</v>
      </c>
      <c r="H155" s="28">
        <v>44287</v>
      </c>
      <c r="I155" s="28">
        <v>42703</v>
      </c>
      <c r="J155" s="28" t="s">
        <v>36</v>
      </c>
      <c r="K155" s="37">
        <f ca="1">IF(O155="ACTIVE",(TODAY()-H155),(J155-H155))</f>
        <v>1055</v>
      </c>
      <c r="L155" s="39" t="str">
        <f>IF(OR(M155="Email Verification",M155="Operations",M155="OJT",M155="Bottom Quartile Group",M155="Training"),"Billable","Non Billable")</f>
        <v>Non Billable</v>
      </c>
      <c r="M155" s="32" t="s">
        <v>124</v>
      </c>
      <c r="N155" s="1" t="s">
        <v>38</v>
      </c>
      <c r="O155" s="1" t="s">
        <v>39</v>
      </c>
      <c r="P155" s="1"/>
      <c r="Q155" s="1"/>
      <c r="R155" s="31" t="s">
        <v>125</v>
      </c>
      <c r="S155" s="42" t="s">
        <v>880</v>
      </c>
      <c r="T155" s="42" t="s">
        <v>880</v>
      </c>
      <c r="U155" s="42" t="s">
        <v>17</v>
      </c>
      <c r="V155" s="42" t="s">
        <v>17</v>
      </c>
      <c r="W155" s="42" t="s">
        <v>880</v>
      </c>
      <c r="X155" s="42" t="s">
        <v>880</v>
      </c>
      <c r="Y155" s="42" t="s">
        <v>880</v>
      </c>
      <c r="Z155" s="42" t="s">
        <v>880</v>
      </c>
      <c r="AA155" s="42" t="s">
        <v>880</v>
      </c>
      <c r="AB155" s="42" t="s">
        <v>17</v>
      </c>
      <c r="AC155" s="42" t="s">
        <v>17</v>
      </c>
      <c r="AD155" s="42" t="s">
        <v>880</v>
      </c>
      <c r="AE155" s="42" t="s">
        <v>880</v>
      </c>
      <c r="AF155" s="42" t="s">
        <v>880</v>
      </c>
      <c r="AG155" s="42" t="s">
        <v>880</v>
      </c>
      <c r="AH155" s="42" t="s">
        <v>880</v>
      </c>
      <c r="AI155" s="42" t="s">
        <v>17</v>
      </c>
      <c r="AJ155" s="42" t="s">
        <v>17</v>
      </c>
      <c r="AK155" s="42" t="s">
        <v>880</v>
      </c>
      <c r="AL155" s="42"/>
      <c r="AM155" s="42"/>
      <c r="AN155" s="42"/>
      <c r="AO155" s="42"/>
      <c r="AP155" s="42"/>
      <c r="AQ155" s="42"/>
      <c r="AR155" s="42"/>
      <c r="AS155" s="42"/>
      <c r="AT155" s="42"/>
      <c r="AU155" s="42"/>
      <c r="AV155" s="37">
        <f>COUNTIFS($S155:$AU155,"P")</f>
        <v>13</v>
      </c>
      <c r="AW155" s="37">
        <f>COUNTIFS($S155:$AU155,"HD")/2</f>
        <v>0</v>
      </c>
      <c r="AX155" s="37">
        <f>COUNTIFS($S155:$AU155,"DO")</f>
        <v>6</v>
      </c>
      <c r="AY155" s="1">
        <f>COUNTIFS($S155:$AU155,"UPL")</f>
        <v>0</v>
      </c>
      <c r="AZ155" s="37">
        <f>COUNTIFS($S155:$AU155,"LWP")</f>
        <v>0</v>
      </c>
      <c r="BA155" s="37">
        <f>SUM(COUNTIFS($S155:$AU155,{"PAT","MAT"}))</f>
        <v>0</v>
      </c>
      <c r="BB155" s="37">
        <f>COUNTIFS($S155:$AU155,"HO")</f>
        <v>0</v>
      </c>
      <c r="BC155" s="37">
        <f>COUNTIFS($S155:$AU155,"NA")</f>
        <v>0</v>
      </c>
      <c r="BD155" s="37">
        <f>COUNTIFS($S155:$AU155,"PL")</f>
        <v>0</v>
      </c>
      <c r="BE155" s="37">
        <f>COUNTIFS($S155:$AU155,"CL")</f>
        <v>0</v>
      </c>
      <c r="BF155" s="37">
        <f>COUNTIFS($S155:$AU155,"BL")</f>
        <v>0</v>
      </c>
      <c r="BG155" s="37">
        <f>COUNTIFS($S155:$AU155,"CO")</f>
        <v>0</v>
      </c>
      <c r="BH155" s="37">
        <f>SUM(BD155:BG155)</f>
        <v>0</v>
      </c>
      <c r="BI155" s="37">
        <f>IF(SUM(AV155+AW155)&gt;=17,1,0)</f>
        <v>0</v>
      </c>
      <c r="BJ155" s="37">
        <f>IF(SUM(AV155+AW155)&gt;=13,1,0)</f>
        <v>1</v>
      </c>
      <c r="BK155" s="37">
        <f>SUM(AV155:BG155)+SUM(COUNTIFS(R155:AU155,{"TERM","RESIGNED"}))</f>
        <v>19</v>
      </c>
      <c r="BL155" s="1" t="s">
        <v>41</v>
      </c>
      <c r="BM155" s="37" t="s">
        <v>936</v>
      </c>
    </row>
    <row r="156" spans="1:65" x14ac:dyDescent="0.25">
      <c r="A156" s="30">
        <f>A155+1</f>
        <v>154</v>
      </c>
      <c r="B156" s="1" t="s">
        <v>163</v>
      </c>
      <c r="C156" s="1">
        <v>12298</v>
      </c>
      <c r="D156" s="25">
        <v>100464</v>
      </c>
      <c r="E156" s="1" t="s">
        <v>863</v>
      </c>
      <c r="F156" s="32" t="s">
        <v>251</v>
      </c>
      <c r="G156" s="32" t="s">
        <v>72</v>
      </c>
      <c r="H156" s="28">
        <v>44287</v>
      </c>
      <c r="I156" s="28">
        <v>42713</v>
      </c>
      <c r="J156" s="28" t="s">
        <v>36</v>
      </c>
      <c r="K156" s="37">
        <f ca="1">IF(O156="ACTIVE",(TODAY()-H156),(J156-H156))</f>
        <v>1055</v>
      </c>
      <c r="L156" s="39" t="str">
        <f>IF(OR(M156="Email Verification",M156="Operations",M156="OJT",M156="Bottom Quartile Group",M156="Training"),"Billable","Non Billable")</f>
        <v>Non Billable</v>
      </c>
      <c r="M156" s="32" t="s">
        <v>124</v>
      </c>
      <c r="N156" s="1" t="s">
        <v>38</v>
      </c>
      <c r="O156" s="1" t="s">
        <v>39</v>
      </c>
      <c r="P156" s="1"/>
      <c r="Q156" s="1"/>
      <c r="R156" s="31" t="s">
        <v>125</v>
      </c>
      <c r="S156" s="42" t="s">
        <v>880</v>
      </c>
      <c r="T156" s="42" t="s">
        <v>880</v>
      </c>
      <c r="U156" s="42" t="s">
        <v>17</v>
      </c>
      <c r="V156" s="42" t="s">
        <v>17</v>
      </c>
      <c r="W156" s="42" t="s">
        <v>880</v>
      </c>
      <c r="X156" s="42" t="s">
        <v>880</v>
      </c>
      <c r="Y156" s="42" t="s">
        <v>880</v>
      </c>
      <c r="Z156" s="42" t="s">
        <v>880</v>
      </c>
      <c r="AA156" s="42" t="s">
        <v>880</v>
      </c>
      <c r="AB156" s="42" t="s">
        <v>17</v>
      </c>
      <c r="AC156" s="42" t="s">
        <v>17</v>
      </c>
      <c r="AD156" s="42" t="s">
        <v>880</v>
      </c>
      <c r="AE156" s="42" t="s">
        <v>880</v>
      </c>
      <c r="AF156" s="42" t="s">
        <v>880</v>
      </c>
      <c r="AG156" s="42" t="s">
        <v>880</v>
      </c>
      <c r="AH156" s="42" t="s">
        <v>880</v>
      </c>
      <c r="AI156" s="42" t="s">
        <v>17</v>
      </c>
      <c r="AJ156" s="42" t="s">
        <v>17</v>
      </c>
      <c r="AK156" s="42" t="s">
        <v>880</v>
      </c>
      <c r="AL156" s="42"/>
      <c r="AM156" s="42"/>
      <c r="AN156" s="42"/>
      <c r="AO156" s="42"/>
      <c r="AP156" s="42"/>
      <c r="AQ156" s="42"/>
      <c r="AR156" s="42"/>
      <c r="AS156" s="42"/>
      <c r="AT156" s="42"/>
      <c r="AU156" s="42"/>
      <c r="AV156" s="37">
        <f>COUNTIFS($S156:$AU156,"P")</f>
        <v>13</v>
      </c>
      <c r="AW156" s="37">
        <f>COUNTIFS($S156:$AU156,"HD")/2</f>
        <v>0</v>
      </c>
      <c r="AX156" s="37">
        <f>COUNTIFS($S156:$AU156,"DO")</f>
        <v>6</v>
      </c>
      <c r="AY156" s="1">
        <f>COUNTIFS($S156:$AU156,"UPL")</f>
        <v>0</v>
      </c>
      <c r="AZ156" s="37">
        <f>COUNTIFS($S156:$AU156,"LWP")</f>
        <v>0</v>
      </c>
      <c r="BA156" s="37">
        <f>SUM(COUNTIFS($S156:$AU156,{"PAT","MAT"}))</f>
        <v>0</v>
      </c>
      <c r="BB156" s="37">
        <f>COUNTIFS($S156:$AU156,"HO")</f>
        <v>0</v>
      </c>
      <c r="BC156" s="37">
        <f>COUNTIFS($S156:$AU156,"NA")</f>
        <v>0</v>
      </c>
      <c r="BD156" s="37">
        <f>COUNTIFS($S156:$AU156,"PL")</f>
        <v>0</v>
      </c>
      <c r="BE156" s="37">
        <f>COUNTIFS($S156:$AU156,"CL")</f>
        <v>0</v>
      </c>
      <c r="BF156" s="37">
        <f>COUNTIFS($S156:$AU156,"BL")</f>
        <v>0</v>
      </c>
      <c r="BG156" s="37">
        <f>COUNTIFS($S156:$AU156,"CO")</f>
        <v>0</v>
      </c>
      <c r="BH156" s="37">
        <f>SUM(BD156:BG156)</f>
        <v>0</v>
      </c>
      <c r="BI156" s="37">
        <f>IF(SUM(AV156+AW156)&gt;=17,1,0)</f>
        <v>0</v>
      </c>
      <c r="BJ156" s="37">
        <f>IF(SUM(AV156+AW156)&gt;=13,1,0)</f>
        <v>1</v>
      </c>
      <c r="BK156" s="37">
        <f>SUM(AV156:BG156)+SUM(COUNTIFS(R156:AU156,{"TERM","RESIGNED"}))</f>
        <v>19</v>
      </c>
      <c r="BL156" s="1" t="s">
        <v>41</v>
      </c>
      <c r="BM156" s="37" t="s">
        <v>1101</v>
      </c>
    </row>
    <row r="157" spans="1:65" x14ac:dyDescent="0.25">
      <c r="A157" s="30">
        <f>A156+1</f>
        <v>155</v>
      </c>
      <c r="B157" s="1" t="s">
        <v>163</v>
      </c>
      <c r="C157" s="1">
        <v>12623</v>
      </c>
      <c r="D157" s="25">
        <v>100466</v>
      </c>
      <c r="E157" s="1" t="s">
        <v>863</v>
      </c>
      <c r="F157" s="32" t="s">
        <v>253</v>
      </c>
      <c r="G157" s="32" t="s">
        <v>280</v>
      </c>
      <c r="H157" s="28">
        <v>44287</v>
      </c>
      <c r="I157" s="28">
        <v>42873</v>
      </c>
      <c r="J157" s="28" t="s">
        <v>36</v>
      </c>
      <c r="K157" s="37">
        <f ca="1">IF(O157="ACTIVE",(TODAY()-H157),(J157-H157))</f>
        <v>1055</v>
      </c>
      <c r="L157" s="39" t="str">
        <f>IF(OR(M157="Email Verification",M157="Operations",M157="OJT",M157="Bottom Quartile Group",M157="Training"),"Billable","Non Billable")</f>
        <v>Non Billable</v>
      </c>
      <c r="M157" s="32" t="s">
        <v>124</v>
      </c>
      <c r="N157" s="1" t="s">
        <v>38</v>
      </c>
      <c r="O157" s="1" t="s">
        <v>39</v>
      </c>
      <c r="P157" s="1"/>
      <c r="Q157" s="1"/>
      <c r="R157" s="31" t="s">
        <v>125</v>
      </c>
      <c r="S157" s="42" t="s">
        <v>880</v>
      </c>
      <c r="T157" s="42" t="s">
        <v>880</v>
      </c>
      <c r="U157" s="42" t="s">
        <v>880</v>
      </c>
      <c r="V157" s="42" t="s">
        <v>17</v>
      </c>
      <c r="W157" s="42" t="s">
        <v>17</v>
      </c>
      <c r="X157" s="42" t="s">
        <v>880</v>
      </c>
      <c r="Y157" s="42" t="s">
        <v>880</v>
      </c>
      <c r="Z157" s="42" t="s">
        <v>880</v>
      </c>
      <c r="AA157" s="42" t="s">
        <v>880</v>
      </c>
      <c r="AB157" s="42" t="s">
        <v>880</v>
      </c>
      <c r="AC157" s="42" t="s">
        <v>17</v>
      </c>
      <c r="AD157" s="42" t="s">
        <v>17</v>
      </c>
      <c r="AE157" s="42" t="s">
        <v>880</v>
      </c>
      <c r="AF157" s="42" t="s">
        <v>880</v>
      </c>
      <c r="AG157" s="42" t="s">
        <v>880</v>
      </c>
      <c r="AH157" s="42" t="s">
        <v>880</v>
      </c>
      <c r="AI157" s="42" t="s">
        <v>881</v>
      </c>
      <c r="AJ157" s="42" t="s">
        <v>17</v>
      </c>
      <c r="AK157" s="42" t="s">
        <v>17</v>
      </c>
      <c r="AL157" s="42"/>
      <c r="AM157" s="42"/>
      <c r="AN157" s="42"/>
      <c r="AO157" s="42"/>
      <c r="AP157" s="42"/>
      <c r="AQ157" s="42"/>
      <c r="AR157" s="42"/>
      <c r="AS157" s="42"/>
      <c r="AT157" s="42"/>
      <c r="AU157" s="42"/>
      <c r="AV157" s="37">
        <f>COUNTIFS($S157:$AU157,"P")</f>
        <v>12</v>
      </c>
      <c r="AW157" s="37">
        <f>COUNTIFS($S157:$AU157,"HD")/2</f>
        <v>0.5</v>
      </c>
      <c r="AX157" s="37">
        <f>COUNTIFS($S157:$AU157,"DO")</f>
        <v>6</v>
      </c>
      <c r="AY157" s="1">
        <f>COUNTIFS($S157:$AU157,"UPL")</f>
        <v>0</v>
      </c>
      <c r="AZ157" s="37">
        <f>COUNTIFS($S157:$AU157,"LWP")</f>
        <v>0</v>
      </c>
      <c r="BA157" s="37">
        <f>SUM(COUNTIFS($S157:$AU157,{"PAT","MAT"}))</f>
        <v>0</v>
      </c>
      <c r="BB157" s="37">
        <f>COUNTIFS($S157:$AU157,"HO")</f>
        <v>0</v>
      </c>
      <c r="BC157" s="37">
        <f>COUNTIFS($S157:$AU157,"NA")</f>
        <v>0</v>
      </c>
      <c r="BD157" s="37">
        <f>COUNTIFS($S157:$AU157,"PL")</f>
        <v>0</v>
      </c>
      <c r="BE157" s="37">
        <f>COUNTIFS($S157:$AU157,"CL")</f>
        <v>0</v>
      </c>
      <c r="BF157" s="37">
        <f>COUNTIFS($S157:$AU157,"BL")</f>
        <v>0</v>
      </c>
      <c r="BG157" s="37">
        <f>COUNTIFS($S157:$AU157,"CO")</f>
        <v>0</v>
      </c>
      <c r="BH157" s="37">
        <f>SUM(BD157:BG157)</f>
        <v>0</v>
      </c>
      <c r="BI157" s="37">
        <f>IF(SUM(AV157+AW157)&gt;=17,1,0)</f>
        <v>0</v>
      </c>
      <c r="BJ157" s="37">
        <f>IF(SUM(AV157+AW157)&gt;=13,1,0)</f>
        <v>0</v>
      </c>
      <c r="BK157" s="37">
        <f>SUM(AV157:BG157)+SUM(COUNTIFS(R157:AU157,{"TERM","RESIGNED"}))</f>
        <v>18.5</v>
      </c>
      <c r="BL157" s="1" t="s">
        <v>41</v>
      </c>
      <c r="BM157" s="37" t="s">
        <v>1650</v>
      </c>
    </row>
    <row r="158" spans="1:65" x14ac:dyDescent="0.25">
      <c r="A158" s="30">
        <f>A157+1</f>
        <v>156</v>
      </c>
      <c r="B158" s="1" t="s">
        <v>163</v>
      </c>
      <c r="C158" s="1">
        <v>11536</v>
      </c>
      <c r="D158" s="25">
        <v>100467</v>
      </c>
      <c r="E158" s="1" t="s">
        <v>863</v>
      </c>
      <c r="F158" s="32" t="s">
        <v>254</v>
      </c>
      <c r="G158" s="32" t="s">
        <v>61</v>
      </c>
      <c r="H158" s="28">
        <v>44287</v>
      </c>
      <c r="I158" s="28">
        <v>42419</v>
      </c>
      <c r="J158" s="28" t="s">
        <v>36</v>
      </c>
      <c r="K158" s="37">
        <f ca="1">IF(O158="ACTIVE",(TODAY()-H158),(J158-H158))</f>
        <v>1055</v>
      </c>
      <c r="L158" s="39" t="str">
        <f>IF(OR(M158="Email Verification",M158="Operations",M158="OJT",M158="Bottom Quartile Group",M158="Training"),"Billable","Non Billable")</f>
        <v>Non Billable</v>
      </c>
      <c r="M158" s="32" t="s">
        <v>43</v>
      </c>
      <c r="N158" s="1" t="s">
        <v>38</v>
      </c>
      <c r="O158" s="1" t="s">
        <v>39</v>
      </c>
      <c r="P158" s="1"/>
      <c r="Q158" s="1"/>
      <c r="R158" s="31" t="s">
        <v>57</v>
      </c>
      <c r="S158" s="42" t="s">
        <v>880</v>
      </c>
      <c r="T158" s="42" t="s">
        <v>880</v>
      </c>
      <c r="U158" s="42" t="s">
        <v>17</v>
      </c>
      <c r="V158" s="42" t="s">
        <v>17</v>
      </c>
      <c r="W158" s="42" t="s">
        <v>880</v>
      </c>
      <c r="X158" s="42" t="s">
        <v>880</v>
      </c>
      <c r="Y158" s="42" t="s">
        <v>880</v>
      </c>
      <c r="Z158" s="42" t="s">
        <v>880</v>
      </c>
      <c r="AA158" s="42" t="s">
        <v>880</v>
      </c>
      <c r="AB158" s="42" t="s">
        <v>17</v>
      </c>
      <c r="AC158" s="42" t="s">
        <v>17</v>
      </c>
      <c r="AD158" s="42" t="s">
        <v>880</v>
      </c>
      <c r="AE158" s="42" t="s">
        <v>880</v>
      </c>
      <c r="AF158" s="42" t="s">
        <v>880</v>
      </c>
      <c r="AG158" s="42" t="s">
        <v>880</v>
      </c>
      <c r="AH158" s="42" t="s">
        <v>880</v>
      </c>
      <c r="AI158" s="42" t="s">
        <v>17</v>
      </c>
      <c r="AJ158" s="42" t="s">
        <v>17</v>
      </c>
      <c r="AK158" s="42" t="s">
        <v>880</v>
      </c>
      <c r="AL158" s="42"/>
      <c r="AM158" s="42"/>
      <c r="AN158" s="42"/>
      <c r="AO158" s="42"/>
      <c r="AP158" s="42"/>
      <c r="AQ158" s="42"/>
      <c r="AR158" s="42"/>
      <c r="AS158" s="42"/>
      <c r="AT158" s="42"/>
      <c r="AU158" s="42"/>
      <c r="AV158" s="37">
        <f>COUNTIFS($S158:$AU158,"P")</f>
        <v>13</v>
      </c>
      <c r="AW158" s="37">
        <f>COUNTIFS($S158:$AU158,"HD")/2</f>
        <v>0</v>
      </c>
      <c r="AX158" s="37">
        <f>COUNTIFS($S158:$AU158,"DO")</f>
        <v>6</v>
      </c>
      <c r="AY158" s="1">
        <f>COUNTIFS($S158:$AU158,"UPL")</f>
        <v>0</v>
      </c>
      <c r="AZ158" s="37">
        <f>COUNTIFS($S158:$AU158,"LWP")</f>
        <v>0</v>
      </c>
      <c r="BA158" s="37">
        <f>SUM(COUNTIFS($S158:$AU158,{"PAT","MAT"}))</f>
        <v>0</v>
      </c>
      <c r="BB158" s="37">
        <f>COUNTIFS($S158:$AU158,"HO")</f>
        <v>0</v>
      </c>
      <c r="BC158" s="37">
        <f>COUNTIFS($S158:$AU158,"NA")</f>
        <v>0</v>
      </c>
      <c r="BD158" s="37">
        <f>COUNTIFS($S158:$AU158,"PL")</f>
        <v>0</v>
      </c>
      <c r="BE158" s="37">
        <f>COUNTIFS($S158:$AU158,"CL")</f>
        <v>0</v>
      </c>
      <c r="BF158" s="37">
        <f>COUNTIFS($S158:$AU158,"BL")</f>
        <v>0</v>
      </c>
      <c r="BG158" s="37">
        <f>COUNTIFS($S158:$AU158,"CO")</f>
        <v>0</v>
      </c>
      <c r="BH158" s="37">
        <f>SUM(BD158:BG158)</f>
        <v>0</v>
      </c>
      <c r="BI158" s="37">
        <f>IF(SUM(AV158+AW158)&gt;=17,1,0)</f>
        <v>0</v>
      </c>
      <c r="BJ158" s="37">
        <f>IF(SUM(AV158+AW158)&gt;=13,1,0)</f>
        <v>1</v>
      </c>
      <c r="BK158" s="37">
        <f>SUM(AV158:BG158)+SUM(COUNTIFS(R158:AU158,{"TERM","RESIGNED"}))</f>
        <v>19</v>
      </c>
      <c r="BL158" s="1" t="s">
        <v>41</v>
      </c>
      <c r="BM158" s="37" t="s">
        <v>931</v>
      </c>
    </row>
    <row r="159" spans="1:65" x14ac:dyDescent="0.25">
      <c r="A159" s="30">
        <f>A158+1</f>
        <v>157</v>
      </c>
      <c r="B159" s="1" t="s">
        <v>163</v>
      </c>
      <c r="C159" s="1">
        <v>14404</v>
      </c>
      <c r="D159" s="25">
        <v>100473</v>
      </c>
      <c r="E159" s="1" t="s">
        <v>863</v>
      </c>
      <c r="F159" s="32" t="s">
        <v>255</v>
      </c>
      <c r="G159" s="32" t="s">
        <v>61</v>
      </c>
      <c r="H159" s="28">
        <v>44287</v>
      </c>
      <c r="I159" s="28">
        <v>43315</v>
      </c>
      <c r="J159" s="28" t="s">
        <v>36</v>
      </c>
      <c r="K159" s="37">
        <f ca="1">IF(O159="ACTIVE",(TODAY()-H159),(J159-H159))</f>
        <v>1055</v>
      </c>
      <c r="L159" s="39" t="str">
        <f>IF(OR(M159="Email Verification",M159="Operations",M159="OJT",M159="Bottom Quartile Group",M159="Training"),"Billable","Non Billable")</f>
        <v>Non Billable</v>
      </c>
      <c r="M159" s="32" t="s">
        <v>182</v>
      </c>
      <c r="N159" s="1" t="s">
        <v>38</v>
      </c>
      <c r="O159" s="1" t="s">
        <v>39</v>
      </c>
      <c r="P159" s="1"/>
      <c r="Q159" s="1"/>
      <c r="R159" s="31" t="s">
        <v>183</v>
      </c>
      <c r="S159" s="42" t="s">
        <v>880</v>
      </c>
      <c r="T159" s="42" t="s">
        <v>880</v>
      </c>
      <c r="U159" s="42" t="s">
        <v>17</v>
      </c>
      <c r="V159" s="42" t="s">
        <v>17</v>
      </c>
      <c r="W159" s="42" t="s">
        <v>880</v>
      </c>
      <c r="X159" s="42" t="s">
        <v>880</v>
      </c>
      <c r="Y159" s="42" t="s">
        <v>880</v>
      </c>
      <c r="Z159" s="42" t="s">
        <v>880</v>
      </c>
      <c r="AA159" s="42" t="s">
        <v>885</v>
      </c>
      <c r="AB159" s="42" t="s">
        <v>17</v>
      </c>
      <c r="AC159" s="42" t="s">
        <v>17</v>
      </c>
      <c r="AD159" s="42" t="s">
        <v>880</v>
      </c>
      <c r="AE159" s="42" t="s">
        <v>880</v>
      </c>
      <c r="AF159" s="42" t="s">
        <v>880</v>
      </c>
      <c r="AG159" s="42" t="s">
        <v>881</v>
      </c>
      <c r="AH159" s="42" t="s">
        <v>19</v>
      </c>
      <c r="AI159" s="42" t="s">
        <v>17</v>
      </c>
      <c r="AJ159" s="42" t="s">
        <v>17</v>
      </c>
      <c r="AK159" s="42" t="s">
        <v>881</v>
      </c>
      <c r="AL159" s="42"/>
      <c r="AM159" s="42"/>
      <c r="AN159" s="42"/>
      <c r="AO159" s="42"/>
      <c r="AP159" s="42"/>
      <c r="AQ159" s="42"/>
      <c r="AR159" s="42"/>
      <c r="AS159" s="42"/>
      <c r="AT159" s="42"/>
      <c r="AU159" s="42"/>
      <c r="AV159" s="37">
        <f>COUNTIFS($S159:$AU159,"P")</f>
        <v>9</v>
      </c>
      <c r="AW159" s="37">
        <f>COUNTIFS($S159:$AU159,"HD")/2</f>
        <v>1</v>
      </c>
      <c r="AX159" s="37">
        <f>COUNTIFS($S159:$AU159,"DO")</f>
        <v>6</v>
      </c>
      <c r="AY159" s="1">
        <f>COUNTIFS($S159:$AU159,"UPL")</f>
        <v>0</v>
      </c>
      <c r="AZ159" s="37">
        <f>COUNTIFS($S159:$AU159,"LWP")</f>
        <v>1</v>
      </c>
      <c r="BA159" s="37">
        <f>SUM(COUNTIFS($S159:$AU159,{"PAT","MAT"}))</f>
        <v>0</v>
      </c>
      <c r="BB159" s="37">
        <f>COUNTIFS($S159:$AU159,"HO")</f>
        <v>0</v>
      </c>
      <c r="BC159" s="37">
        <f>COUNTIFS($S159:$AU159,"NA")</f>
        <v>0</v>
      </c>
      <c r="BD159" s="37">
        <f>COUNTIFS($S159:$AU159,"PL")</f>
        <v>0</v>
      </c>
      <c r="BE159" s="37">
        <f>COUNTIFS($S159:$AU159,"CL")</f>
        <v>0</v>
      </c>
      <c r="BF159" s="37">
        <f>COUNTIFS($S159:$AU159,"BL")</f>
        <v>1</v>
      </c>
      <c r="BG159" s="37">
        <f>COUNTIFS($S159:$AU159,"CO")</f>
        <v>0</v>
      </c>
      <c r="BH159" s="37">
        <f>SUM(BD159:BG159)</f>
        <v>1</v>
      </c>
      <c r="BI159" s="37">
        <f>IF(SUM(AV159+AW159)&gt;=17,1,0)</f>
        <v>0</v>
      </c>
      <c r="BJ159" s="37">
        <f>IF(SUM(AV159+AW159)&gt;=13,1,0)</f>
        <v>0</v>
      </c>
      <c r="BK159" s="37">
        <f>SUM(AV159:BG159)+SUM(COUNTIFS(R159:AU159,{"TERM","RESIGNED"}))</f>
        <v>18</v>
      </c>
      <c r="BL159" s="1" t="s">
        <v>41</v>
      </c>
      <c r="BM159" s="37" t="s">
        <v>931</v>
      </c>
    </row>
    <row r="160" spans="1:65" x14ac:dyDescent="0.25">
      <c r="A160" s="30">
        <f>A159+1</f>
        <v>158</v>
      </c>
      <c r="B160" s="1" t="s">
        <v>163</v>
      </c>
      <c r="C160" s="1">
        <v>14985</v>
      </c>
      <c r="D160" s="25">
        <v>100476</v>
      </c>
      <c r="E160" s="1" t="s">
        <v>863</v>
      </c>
      <c r="F160" s="32" t="s">
        <v>256</v>
      </c>
      <c r="G160" s="32" t="s">
        <v>252</v>
      </c>
      <c r="H160" s="28">
        <v>44287</v>
      </c>
      <c r="I160" s="28">
        <v>43445</v>
      </c>
      <c r="J160" s="28" t="s">
        <v>36</v>
      </c>
      <c r="K160" s="37">
        <f ca="1">IF(O160="ACTIVE",(TODAY()-H160),(J160-H160))</f>
        <v>1055</v>
      </c>
      <c r="L160" s="39" t="str">
        <f>IF(OR(M160="Email Verification",M160="Operations",M160="OJT",M160="Bottom Quartile Group",M160="Training"),"Billable","Non Billable")</f>
        <v>Non Billable</v>
      </c>
      <c r="M160" s="32" t="s">
        <v>182</v>
      </c>
      <c r="N160" s="1" t="s">
        <v>38</v>
      </c>
      <c r="O160" s="1" t="s">
        <v>39</v>
      </c>
      <c r="P160" s="1"/>
      <c r="Q160" s="1"/>
      <c r="R160" s="31" t="s">
        <v>183</v>
      </c>
      <c r="S160" s="42" t="s">
        <v>880</v>
      </c>
      <c r="T160" s="42" t="s">
        <v>18</v>
      </c>
      <c r="U160" s="42" t="s">
        <v>17</v>
      </c>
      <c r="V160" s="42" t="s">
        <v>17</v>
      </c>
      <c r="W160" s="42" t="s">
        <v>880</v>
      </c>
      <c r="X160" s="42" t="s">
        <v>880</v>
      </c>
      <c r="Y160" s="42" t="s">
        <v>880</v>
      </c>
      <c r="Z160" s="42" t="s">
        <v>880</v>
      </c>
      <c r="AA160" s="42" t="s">
        <v>880</v>
      </c>
      <c r="AB160" s="42" t="s">
        <v>17</v>
      </c>
      <c r="AC160" s="42" t="s">
        <v>17</v>
      </c>
      <c r="AD160" s="42" t="s">
        <v>880</v>
      </c>
      <c r="AE160" s="42" t="s">
        <v>19</v>
      </c>
      <c r="AF160" s="42" t="s">
        <v>881</v>
      </c>
      <c r="AG160" s="42" t="s">
        <v>880</v>
      </c>
      <c r="AH160" s="42" t="s">
        <v>18</v>
      </c>
      <c r="AI160" s="42" t="s">
        <v>17</v>
      </c>
      <c r="AJ160" s="42" t="s">
        <v>17</v>
      </c>
      <c r="AK160" s="42" t="s">
        <v>18</v>
      </c>
      <c r="AL160" s="42"/>
      <c r="AM160" s="42"/>
      <c r="AN160" s="42"/>
      <c r="AO160" s="42"/>
      <c r="AP160" s="42"/>
      <c r="AQ160" s="42"/>
      <c r="AR160" s="42"/>
      <c r="AS160" s="42"/>
      <c r="AT160" s="42"/>
      <c r="AU160" s="42"/>
      <c r="AV160" s="37">
        <f>COUNTIFS($S160:$AU160,"P")</f>
        <v>8</v>
      </c>
      <c r="AW160" s="37">
        <f>COUNTIFS($S160:$AU160,"HD")/2</f>
        <v>0.5</v>
      </c>
      <c r="AX160" s="37">
        <f>COUNTIFS($S160:$AU160,"DO")</f>
        <v>6</v>
      </c>
      <c r="AY160" s="1">
        <f>COUNTIFS($S160:$AU160,"UPL")</f>
        <v>3</v>
      </c>
      <c r="AZ160" s="37">
        <f>COUNTIFS($S160:$AU160,"LWP")</f>
        <v>1</v>
      </c>
      <c r="BA160" s="37">
        <f>SUM(COUNTIFS($S160:$AU160,{"PAT","MAT"}))</f>
        <v>0</v>
      </c>
      <c r="BB160" s="37">
        <f>COUNTIFS($S160:$AU160,"HO")</f>
        <v>0</v>
      </c>
      <c r="BC160" s="37">
        <f>COUNTIFS($S160:$AU160,"NA")</f>
        <v>0</v>
      </c>
      <c r="BD160" s="37">
        <f>COUNTIFS($S160:$AU160,"PL")</f>
        <v>0</v>
      </c>
      <c r="BE160" s="37">
        <f>COUNTIFS($S160:$AU160,"CL")</f>
        <v>0</v>
      </c>
      <c r="BF160" s="37">
        <f>COUNTIFS($S160:$AU160,"BL")</f>
        <v>0</v>
      </c>
      <c r="BG160" s="37">
        <f>COUNTIFS($S160:$AU160,"CO")</f>
        <v>0</v>
      </c>
      <c r="BH160" s="37">
        <f>SUM(BD160:BG160)</f>
        <v>0</v>
      </c>
      <c r="BI160" s="37">
        <f>IF(SUM(AV160+AW160)&gt;=17,1,0)</f>
        <v>0</v>
      </c>
      <c r="BJ160" s="37">
        <f>IF(SUM(AV160+AW160)&gt;=13,1,0)</f>
        <v>0</v>
      </c>
      <c r="BK160" s="37">
        <f>SUM(AV160:BG160)+SUM(COUNTIFS(R160:AU160,{"TERM","RESIGNED"}))</f>
        <v>18.5</v>
      </c>
      <c r="BL160" s="1" t="s">
        <v>41</v>
      </c>
      <c r="BM160" s="37" t="s">
        <v>931</v>
      </c>
    </row>
    <row r="161" spans="1:65" x14ac:dyDescent="0.25">
      <c r="A161" s="30">
        <f>A160+1</f>
        <v>159</v>
      </c>
      <c r="B161" s="1" t="s">
        <v>163</v>
      </c>
      <c r="C161" s="1">
        <v>16172</v>
      </c>
      <c r="D161" s="25">
        <v>100479</v>
      </c>
      <c r="E161" s="1" t="s">
        <v>863</v>
      </c>
      <c r="F161" s="32" t="s">
        <v>281</v>
      </c>
      <c r="G161" s="32" t="s">
        <v>906</v>
      </c>
      <c r="H161" s="28">
        <v>44287</v>
      </c>
      <c r="I161" s="28">
        <v>43594</v>
      </c>
      <c r="J161" s="28" t="s">
        <v>36</v>
      </c>
      <c r="K161" s="37">
        <f ca="1">IF(O161="ACTIVE",(TODAY()-H161),(J161-H161))</f>
        <v>1055</v>
      </c>
      <c r="L161" s="39" t="str">
        <f>IF(OR(M161="Email Verification",M161="Operations",M161="OJT",M161="Bottom Quartile Group",M161="Training"),"Billable","Non Billable")</f>
        <v>Non Billable</v>
      </c>
      <c r="M161" s="32" t="s">
        <v>124</v>
      </c>
      <c r="N161" s="1" t="s">
        <v>38</v>
      </c>
      <c r="O161" s="1" t="s">
        <v>39</v>
      </c>
      <c r="P161" s="1"/>
      <c r="Q161" s="1"/>
      <c r="R161" s="31" t="s">
        <v>125</v>
      </c>
      <c r="S161" s="42" t="s">
        <v>880</v>
      </c>
      <c r="T161" s="42" t="s">
        <v>880</v>
      </c>
      <c r="U161" s="42" t="s">
        <v>17</v>
      </c>
      <c r="V161" s="42" t="s">
        <v>17</v>
      </c>
      <c r="W161" s="42" t="s">
        <v>880</v>
      </c>
      <c r="X161" s="42" t="s">
        <v>880</v>
      </c>
      <c r="Y161" s="42" t="s">
        <v>880</v>
      </c>
      <c r="Z161" s="42" t="s">
        <v>880</v>
      </c>
      <c r="AA161" s="42" t="s">
        <v>880</v>
      </c>
      <c r="AB161" s="42" t="s">
        <v>17</v>
      </c>
      <c r="AC161" s="42" t="s">
        <v>17</v>
      </c>
      <c r="AD161" s="42" t="s">
        <v>880</v>
      </c>
      <c r="AE161" s="42" t="s">
        <v>880</v>
      </c>
      <c r="AF161" s="42" t="s">
        <v>880</v>
      </c>
      <c r="AG161" s="42" t="s">
        <v>880</v>
      </c>
      <c r="AH161" s="42" t="s">
        <v>880</v>
      </c>
      <c r="AI161" s="42" t="s">
        <v>17</v>
      </c>
      <c r="AJ161" s="42" t="s">
        <v>17</v>
      </c>
      <c r="AK161" s="42" t="s">
        <v>880</v>
      </c>
      <c r="AL161" s="42"/>
      <c r="AM161" s="42"/>
      <c r="AN161" s="42"/>
      <c r="AO161" s="42"/>
      <c r="AP161" s="42"/>
      <c r="AQ161" s="42"/>
      <c r="AR161" s="42"/>
      <c r="AS161" s="42"/>
      <c r="AT161" s="42"/>
      <c r="AU161" s="42"/>
      <c r="AV161" s="37">
        <f>COUNTIFS($S161:$AU161,"P")</f>
        <v>13</v>
      </c>
      <c r="AW161" s="37">
        <f>COUNTIFS($S161:$AU161,"HD")/2</f>
        <v>0</v>
      </c>
      <c r="AX161" s="37">
        <f>COUNTIFS($S161:$AU161,"DO")</f>
        <v>6</v>
      </c>
      <c r="AY161" s="1">
        <f>COUNTIFS($S161:$AU161,"UPL")</f>
        <v>0</v>
      </c>
      <c r="AZ161" s="37">
        <f>COUNTIFS($S161:$AU161,"LWP")</f>
        <v>0</v>
      </c>
      <c r="BA161" s="37">
        <f>SUM(COUNTIFS($S161:$AU161,{"PAT","MAT"}))</f>
        <v>0</v>
      </c>
      <c r="BB161" s="37">
        <f>COUNTIFS($S161:$AU161,"HO")</f>
        <v>0</v>
      </c>
      <c r="BC161" s="37">
        <f>COUNTIFS($S161:$AU161,"NA")</f>
        <v>0</v>
      </c>
      <c r="BD161" s="37">
        <f>COUNTIFS($S161:$AU161,"PL")</f>
        <v>0</v>
      </c>
      <c r="BE161" s="37">
        <f>COUNTIFS($S161:$AU161,"CL")</f>
        <v>0</v>
      </c>
      <c r="BF161" s="37">
        <f>COUNTIFS($S161:$AU161,"BL")</f>
        <v>0</v>
      </c>
      <c r="BG161" s="37">
        <f>COUNTIFS($S161:$AU161,"CO")</f>
        <v>0</v>
      </c>
      <c r="BH161" s="37">
        <f>SUM(BD161:BG161)</f>
        <v>0</v>
      </c>
      <c r="BI161" s="37">
        <f>IF(SUM(AV161+AW161)&gt;=17,1,0)</f>
        <v>0</v>
      </c>
      <c r="BJ161" s="37">
        <f>IF(SUM(AV161+AW161)&gt;=13,1,0)</f>
        <v>1</v>
      </c>
      <c r="BK161" s="37">
        <f>SUM(AV161:BG161)+SUM(COUNTIFS(R161:AU161,{"TERM","RESIGNED"}))</f>
        <v>19</v>
      </c>
      <c r="BL161" s="1" t="s">
        <v>41</v>
      </c>
      <c r="BM161" s="37" t="s">
        <v>932</v>
      </c>
    </row>
    <row r="162" spans="1:65" x14ac:dyDescent="0.25">
      <c r="A162" s="30">
        <f>A161+1</f>
        <v>160</v>
      </c>
      <c r="B162" s="1" t="s">
        <v>163</v>
      </c>
      <c r="C162" s="1">
        <v>11248</v>
      </c>
      <c r="D162" s="25">
        <v>100482</v>
      </c>
      <c r="E162" s="1" t="s">
        <v>863</v>
      </c>
      <c r="F162" s="32" t="s">
        <v>257</v>
      </c>
      <c r="G162" s="32" t="s">
        <v>61</v>
      </c>
      <c r="H162" s="28">
        <v>44287</v>
      </c>
      <c r="I162" s="28">
        <v>42095</v>
      </c>
      <c r="J162" s="28" t="s">
        <v>36</v>
      </c>
      <c r="K162" s="37">
        <f ca="1">IF(O162="ACTIVE",(TODAY()-H162),(J162-H162))</f>
        <v>1055</v>
      </c>
      <c r="L162" s="39" t="str">
        <f>IF(OR(M162="Email Verification",M162="Operations",M162="OJT",M162="Bottom Quartile Group",M162="Training"),"Billable","Non Billable")</f>
        <v>Non Billable</v>
      </c>
      <c r="M162" s="32" t="s">
        <v>43</v>
      </c>
      <c r="N162" s="1" t="s">
        <v>38</v>
      </c>
      <c r="O162" s="1" t="s">
        <v>39</v>
      </c>
      <c r="P162" s="1"/>
      <c r="Q162" s="1"/>
      <c r="R162" s="31" t="s">
        <v>57</v>
      </c>
      <c r="S162" s="42" t="s">
        <v>883</v>
      </c>
      <c r="T162" s="42" t="s">
        <v>883</v>
      </c>
      <c r="U162" s="42" t="s">
        <v>17</v>
      </c>
      <c r="V162" s="42" t="s">
        <v>17</v>
      </c>
      <c r="W162" s="42" t="s">
        <v>882</v>
      </c>
      <c r="X162" s="42" t="s">
        <v>880</v>
      </c>
      <c r="Y162" s="42" t="s">
        <v>880</v>
      </c>
      <c r="Z162" s="42" t="s">
        <v>880</v>
      </c>
      <c r="AA162" s="42" t="s">
        <v>880</v>
      </c>
      <c r="AB162" s="42" t="s">
        <v>17</v>
      </c>
      <c r="AC162" s="42" t="s">
        <v>17</v>
      </c>
      <c r="AD162" s="42" t="s">
        <v>880</v>
      </c>
      <c r="AE162" s="42" t="s">
        <v>880</v>
      </c>
      <c r="AF162" s="42" t="s">
        <v>880</v>
      </c>
      <c r="AG162" s="42" t="s">
        <v>880</v>
      </c>
      <c r="AH162" s="42" t="s">
        <v>880</v>
      </c>
      <c r="AI162" s="42" t="s">
        <v>17</v>
      </c>
      <c r="AJ162" s="42" t="s">
        <v>17</v>
      </c>
      <c r="AK162" s="42" t="s">
        <v>880</v>
      </c>
      <c r="AL162" s="42"/>
      <c r="AM162" s="42"/>
      <c r="AN162" s="42"/>
      <c r="AO162" s="42"/>
      <c r="AP162" s="42"/>
      <c r="AQ162" s="42"/>
      <c r="AR162" s="42"/>
      <c r="AS162" s="42"/>
      <c r="AT162" s="42"/>
      <c r="AU162" s="42"/>
      <c r="AV162" s="37">
        <f>COUNTIFS($S162:$AU162,"P")</f>
        <v>10</v>
      </c>
      <c r="AW162" s="37">
        <f>COUNTIFS($S162:$AU162,"HD")/2</f>
        <v>0</v>
      </c>
      <c r="AX162" s="37">
        <f>COUNTIFS($S162:$AU162,"DO")</f>
        <v>6</v>
      </c>
      <c r="AY162" s="1">
        <f>COUNTIFS($S162:$AU162,"UPL")</f>
        <v>0</v>
      </c>
      <c r="AZ162" s="37">
        <f>COUNTIFS($S162:$AU162,"LWP")</f>
        <v>0</v>
      </c>
      <c r="BA162" s="37">
        <f>SUM(COUNTIFS($S162:$AU162,{"PAT","MAT"}))</f>
        <v>0</v>
      </c>
      <c r="BB162" s="37">
        <f>COUNTIFS($S162:$AU162,"HO")</f>
        <v>0</v>
      </c>
      <c r="BC162" s="37">
        <f>COUNTIFS($S162:$AU162,"NA")</f>
        <v>0</v>
      </c>
      <c r="BD162" s="37">
        <f>COUNTIFS($S162:$AU162,"PL")</f>
        <v>2</v>
      </c>
      <c r="BE162" s="37">
        <f>COUNTIFS($S162:$AU162,"CL")</f>
        <v>1</v>
      </c>
      <c r="BF162" s="37">
        <f>COUNTIFS($S162:$AU162,"BL")</f>
        <v>0</v>
      </c>
      <c r="BG162" s="37">
        <f>COUNTIFS($S162:$AU162,"CO")</f>
        <v>0</v>
      </c>
      <c r="BH162" s="37">
        <f>SUM(BD162:BG162)</f>
        <v>3</v>
      </c>
      <c r="BI162" s="37">
        <f>IF(SUM(AV162+AW162)&gt;=17,1,0)</f>
        <v>0</v>
      </c>
      <c r="BJ162" s="37">
        <f>IF(SUM(AV162+AW162)&gt;=13,1,0)</f>
        <v>0</v>
      </c>
      <c r="BK162" s="37">
        <f>SUM(AV162:BG162)+SUM(COUNTIFS(R162:AU162,{"TERM","RESIGNED"}))</f>
        <v>19</v>
      </c>
      <c r="BL162" s="1" t="s">
        <v>41</v>
      </c>
      <c r="BM162" s="37" t="s">
        <v>932</v>
      </c>
    </row>
    <row r="163" spans="1:65" x14ac:dyDescent="0.25">
      <c r="A163" s="30">
        <f>A162+1</f>
        <v>161</v>
      </c>
      <c r="B163" s="1" t="s">
        <v>163</v>
      </c>
      <c r="C163" s="1">
        <v>17779</v>
      </c>
      <c r="D163" s="25">
        <v>100487</v>
      </c>
      <c r="E163" s="1" t="s">
        <v>863</v>
      </c>
      <c r="F163" s="32" t="s">
        <v>258</v>
      </c>
      <c r="G163" s="32" t="s">
        <v>259</v>
      </c>
      <c r="H163" s="28">
        <v>44287</v>
      </c>
      <c r="I163" s="28">
        <v>44117</v>
      </c>
      <c r="J163" s="28" t="s">
        <v>36</v>
      </c>
      <c r="K163" s="37">
        <f ca="1">IF(O163="ACTIVE",(TODAY()-H163),(J163-H163))</f>
        <v>1055</v>
      </c>
      <c r="L163" s="39" t="str">
        <f>IF(OR(M163="Email Verification",M163="Operations",M163="OJT",M163="Bottom Quartile Group",M163="Training"),"Billable","Non Billable")</f>
        <v>Non Billable</v>
      </c>
      <c r="M163" s="32" t="s">
        <v>124</v>
      </c>
      <c r="N163" s="1" t="s">
        <v>38</v>
      </c>
      <c r="O163" s="1" t="s">
        <v>39</v>
      </c>
      <c r="P163" s="1"/>
      <c r="Q163" s="1"/>
      <c r="R163" s="31" t="s">
        <v>125</v>
      </c>
      <c r="S163" s="42" t="s">
        <v>881</v>
      </c>
      <c r="T163" s="42" t="s">
        <v>881</v>
      </c>
      <c r="U163" s="42" t="s">
        <v>17</v>
      </c>
      <c r="V163" s="42" t="s">
        <v>17</v>
      </c>
      <c r="W163" s="42" t="s">
        <v>880</v>
      </c>
      <c r="X163" s="42" t="s">
        <v>881</v>
      </c>
      <c r="Y163" s="42" t="s">
        <v>880</v>
      </c>
      <c r="Z163" s="42" t="s">
        <v>881</v>
      </c>
      <c r="AA163" s="42" t="s">
        <v>881</v>
      </c>
      <c r="AB163" s="42" t="s">
        <v>17</v>
      </c>
      <c r="AC163" s="42" t="s">
        <v>17</v>
      </c>
      <c r="AD163" s="42" t="s">
        <v>18</v>
      </c>
      <c r="AE163" s="42" t="s">
        <v>880</v>
      </c>
      <c r="AF163" s="42" t="s">
        <v>880</v>
      </c>
      <c r="AG163" s="42" t="s">
        <v>880</v>
      </c>
      <c r="AH163" s="42" t="s">
        <v>19</v>
      </c>
      <c r="AI163" s="42" t="s">
        <v>17</v>
      </c>
      <c r="AJ163" s="42" t="s">
        <v>17</v>
      </c>
      <c r="AK163" s="42" t="s">
        <v>18</v>
      </c>
      <c r="AL163" s="42"/>
      <c r="AM163" s="42"/>
      <c r="AN163" s="42"/>
      <c r="AO163" s="42"/>
      <c r="AP163" s="42"/>
      <c r="AQ163" s="42"/>
      <c r="AR163" s="42"/>
      <c r="AS163" s="42"/>
      <c r="AT163" s="42"/>
      <c r="AU163" s="42"/>
      <c r="AV163" s="37">
        <f>COUNTIFS($S163:$AU163,"P")</f>
        <v>5</v>
      </c>
      <c r="AW163" s="37">
        <f>COUNTIFS($S163:$AU163,"HD")/2</f>
        <v>2.5</v>
      </c>
      <c r="AX163" s="37">
        <f>COUNTIFS($S163:$AU163,"DO")</f>
        <v>6</v>
      </c>
      <c r="AY163" s="1">
        <f>COUNTIFS($S163:$AU163,"UPL")</f>
        <v>2</v>
      </c>
      <c r="AZ163" s="37">
        <f>COUNTIFS($S163:$AU163,"LWP")</f>
        <v>1</v>
      </c>
      <c r="BA163" s="37">
        <f>SUM(COUNTIFS($S163:$AU163,{"PAT","MAT"}))</f>
        <v>0</v>
      </c>
      <c r="BB163" s="37">
        <f>COUNTIFS($S163:$AU163,"HO")</f>
        <v>0</v>
      </c>
      <c r="BC163" s="37">
        <f>COUNTIFS($S163:$AU163,"NA")</f>
        <v>0</v>
      </c>
      <c r="BD163" s="37">
        <f>COUNTIFS($S163:$AU163,"PL")</f>
        <v>0</v>
      </c>
      <c r="BE163" s="37">
        <f>COUNTIFS($S163:$AU163,"CL")</f>
        <v>0</v>
      </c>
      <c r="BF163" s="37">
        <f>COUNTIFS($S163:$AU163,"BL")</f>
        <v>0</v>
      </c>
      <c r="BG163" s="37">
        <f>COUNTIFS($S163:$AU163,"CO")</f>
        <v>0</v>
      </c>
      <c r="BH163" s="37">
        <f>SUM(BD163:BG163)</f>
        <v>0</v>
      </c>
      <c r="BI163" s="37">
        <f>IF(SUM(AV163+AW163)&gt;=17,1,0)</f>
        <v>0</v>
      </c>
      <c r="BJ163" s="37">
        <f>IF(SUM(AV163+AW163)&gt;=13,1,0)</f>
        <v>0</v>
      </c>
      <c r="BK163" s="37">
        <f>SUM(AV163:BG163)+SUM(COUNTIFS(R163:AU163,{"TERM","RESIGNED"}))</f>
        <v>16.5</v>
      </c>
      <c r="BL163" s="1" t="s">
        <v>41</v>
      </c>
      <c r="BM163" s="37" t="s">
        <v>932</v>
      </c>
    </row>
    <row r="164" spans="1:65" x14ac:dyDescent="0.25">
      <c r="A164" s="30">
        <f>A163+1</f>
        <v>162</v>
      </c>
      <c r="B164" s="1" t="s">
        <v>163</v>
      </c>
      <c r="C164" s="1">
        <v>10883</v>
      </c>
      <c r="D164" s="25">
        <v>100489</v>
      </c>
      <c r="E164" s="1" t="s">
        <v>863</v>
      </c>
      <c r="F164" s="32" t="s">
        <v>59</v>
      </c>
      <c r="G164" s="32" t="s">
        <v>64</v>
      </c>
      <c r="H164" s="28">
        <v>44287</v>
      </c>
      <c r="I164" s="28">
        <v>42081</v>
      </c>
      <c r="J164" s="28" t="s">
        <v>36</v>
      </c>
      <c r="K164" s="37">
        <f ca="1">IF(O164="ACTIVE",(TODAY()-H164),(J164-H164))</f>
        <v>1055</v>
      </c>
      <c r="L164" s="39" t="str">
        <f>IF(OR(M164="Email Verification",M164="Operations",M164="OJT",M164="Bottom Quartile Group",M164="Training"),"Billable","Non Billable")</f>
        <v>Non Billable</v>
      </c>
      <c r="M164" s="32" t="s">
        <v>43</v>
      </c>
      <c r="N164" s="1" t="s">
        <v>38</v>
      </c>
      <c r="O164" s="1" t="s">
        <v>39</v>
      </c>
      <c r="P164" s="1"/>
      <c r="Q164" s="1"/>
      <c r="R164" s="31" t="s">
        <v>42</v>
      </c>
      <c r="S164" s="42" t="s">
        <v>880</v>
      </c>
      <c r="T164" s="42" t="s">
        <v>880</v>
      </c>
      <c r="U164" s="42" t="s">
        <v>17</v>
      </c>
      <c r="V164" s="42" t="s">
        <v>17</v>
      </c>
      <c r="W164" s="42" t="s">
        <v>880</v>
      </c>
      <c r="X164" s="42" t="s">
        <v>19</v>
      </c>
      <c r="Y164" s="42" t="s">
        <v>880</v>
      </c>
      <c r="Z164" s="42" t="s">
        <v>880</v>
      </c>
      <c r="AA164" s="42" t="s">
        <v>880</v>
      </c>
      <c r="AB164" s="42" t="s">
        <v>17</v>
      </c>
      <c r="AC164" s="42" t="s">
        <v>17</v>
      </c>
      <c r="AD164" s="42" t="s">
        <v>880</v>
      </c>
      <c r="AE164" s="42" t="s">
        <v>880</v>
      </c>
      <c r="AF164" s="42" t="s">
        <v>19</v>
      </c>
      <c r="AG164" s="42" t="s">
        <v>19</v>
      </c>
      <c r="AH164" s="42" t="s">
        <v>880</v>
      </c>
      <c r="AI164" s="42" t="s">
        <v>17</v>
      </c>
      <c r="AJ164" s="42" t="s">
        <v>17</v>
      </c>
      <c r="AK164" s="42" t="s">
        <v>880</v>
      </c>
      <c r="AL164" s="42"/>
      <c r="AM164" s="42"/>
      <c r="AN164" s="42"/>
      <c r="AO164" s="42"/>
      <c r="AP164" s="42"/>
      <c r="AQ164" s="42"/>
      <c r="AR164" s="42"/>
      <c r="AS164" s="42"/>
      <c r="AT164" s="42"/>
      <c r="AU164" s="42"/>
      <c r="AV164" s="37">
        <f>COUNTIFS($S164:$AU164,"P")</f>
        <v>10</v>
      </c>
      <c r="AW164" s="37">
        <f>COUNTIFS($S164:$AU164,"HD")/2</f>
        <v>0</v>
      </c>
      <c r="AX164" s="37">
        <f>COUNTIFS($S164:$AU164,"DO")</f>
        <v>6</v>
      </c>
      <c r="AY164" s="1">
        <f>COUNTIFS($S164:$AU164,"UPL")</f>
        <v>0</v>
      </c>
      <c r="AZ164" s="37">
        <f>COUNTIFS($S164:$AU164,"LWP")</f>
        <v>3</v>
      </c>
      <c r="BA164" s="37">
        <f>SUM(COUNTIFS($S164:$AU164,{"PAT","MAT"}))</f>
        <v>0</v>
      </c>
      <c r="BB164" s="37">
        <f>COUNTIFS($S164:$AU164,"HO")</f>
        <v>0</v>
      </c>
      <c r="BC164" s="37">
        <f>COUNTIFS($S164:$AU164,"NA")</f>
        <v>0</v>
      </c>
      <c r="BD164" s="37">
        <f>COUNTIFS($S164:$AU164,"PL")</f>
        <v>0</v>
      </c>
      <c r="BE164" s="37">
        <f>COUNTIFS($S164:$AU164,"CL")</f>
        <v>0</v>
      </c>
      <c r="BF164" s="37">
        <f>COUNTIFS($S164:$AU164,"BL")</f>
        <v>0</v>
      </c>
      <c r="BG164" s="37">
        <f>COUNTIFS($S164:$AU164,"CO")</f>
        <v>0</v>
      </c>
      <c r="BH164" s="37">
        <f>SUM(BD164:BG164)</f>
        <v>0</v>
      </c>
      <c r="BI164" s="37">
        <f>IF(SUM(AV164+AW164)&gt;=17,1,0)</f>
        <v>0</v>
      </c>
      <c r="BJ164" s="37">
        <f>IF(SUM(AV164+AW164)&gt;=13,1,0)</f>
        <v>0</v>
      </c>
      <c r="BK164" s="37">
        <f>SUM(AV164:BG164)+SUM(COUNTIFS(R164:AU164,{"TERM","RESIGNED"}))</f>
        <v>19</v>
      </c>
      <c r="BL164" s="1" t="s">
        <v>41</v>
      </c>
      <c r="BM164" s="37" t="s">
        <v>1565</v>
      </c>
    </row>
    <row r="165" spans="1:65" x14ac:dyDescent="0.25">
      <c r="A165" s="30">
        <f>A164+1</f>
        <v>163</v>
      </c>
      <c r="B165" s="1" t="s">
        <v>163</v>
      </c>
      <c r="C165" s="1">
        <v>12534</v>
      </c>
      <c r="D165" s="25">
        <v>100492</v>
      </c>
      <c r="E165" s="1" t="s">
        <v>863</v>
      </c>
      <c r="F165" s="32" t="s">
        <v>144</v>
      </c>
      <c r="G165" s="32" t="s">
        <v>109</v>
      </c>
      <c r="H165" s="28">
        <v>44287</v>
      </c>
      <c r="I165" s="28">
        <v>42845</v>
      </c>
      <c r="J165" s="28" t="s">
        <v>36</v>
      </c>
      <c r="K165" s="37">
        <f ca="1">IF(O165="ACTIVE",(TODAY()-H165),(J165-H165))</f>
        <v>1055</v>
      </c>
      <c r="L165" s="39" t="str">
        <f>IF(OR(M165="Email Verification",M165="Operations",M165="OJT",M165="Bottom Quartile Group",M165="Training"),"Billable","Non Billable")</f>
        <v>Non Billable</v>
      </c>
      <c r="M165" s="32" t="s">
        <v>47</v>
      </c>
      <c r="N165" s="1" t="s">
        <v>38</v>
      </c>
      <c r="O165" s="1" t="s">
        <v>39</v>
      </c>
      <c r="P165" s="1"/>
      <c r="Q165" s="1"/>
      <c r="R165" s="31" t="s">
        <v>202</v>
      </c>
      <c r="S165" s="42" t="s">
        <v>882</v>
      </c>
      <c r="T165" s="42" t="s">
        <v>881</v>
      </c>
      <c r="U165" s="42" t="s">
        <v>17</v>
      </c>
      <c r="V165" s="42" t="s">
        <v>17</v>
      </c>
      <c r="W165" s="42" t="s">
        <v>880</v>
      </c>
      <c r="X165" s="42" t="s">
        <v>880</v>
      </c>
      <c r="Y165" s="42" t="s">
        <v>880</v>
      </c>
      <c r="Z165" s="42" t="s">
        <v>880</v>
      </c>
      <c r="AA165" s="42" t="s">
        <v>880</v>
      </c>
      <c r="AB165" s="42" t="s">
        <v>17</v>
      </c>
      <c r="AC165" s="42" t="s">
        <v>17</v>
      </c>
      <c r="AD165" s="42" t="s">
        <v>880</v>
      </c>
      <c r="AE165" s="42" t="s">
        <v>883</v>
      </c>
      <c r="AF165" s="42" t="s">
        <v>880</v>
      </c>
      <c r="AG165" s="42" t="s">
        <v>880</v>
      </c>
      <c r="AH165" s="42" t="s">
        <v>880</v>
      </c>
      <c r="AI165" s="42" t="s">
        <v>17</v>
      </c>
      <c r="AJ165" s="42" t="s">
        <v>17</v>
      </c>
      <c r="AK165" s="42" t="s">
        <v>880</v>
      </c>
      <c r="AL165" s="42"/>
      <c r="AM165" s="42"/>
      <c r="AN165" s="42"/>
      <c r="AO165" s="42"/>
      <c r="AP165" s="42"/>
      <c r="AQ165" s="42"/>
      <c r="AR165" s="42"/>
      <c r="AS165" s="42"/>
      <c r="AT165" s="42"/>
      <c r="AU165" s="42"/>
      <c r="AV165" s="37">
        <f>COUNTIFS($S165:$AU165,"P")</f>
        <v>10</v>
      </c>
      <c r="AW165" s="37">
        <f>COUNTIFS($S165:$AU165,"HD")/2</f>
        <v>0.5</v>
      </c>
      <c r="AX165" s="37">
        <f>COUNTIFS($S165:$AU165,"DO")</f>
        <v>6</v>
      </c>
      <c r="AY165" s="1">
        <f>COUNTIFS($S165:$AU165,"UPL")</f>
        <v>0</v>
      </c>
      <c r="AZ165" s="37">
        <f>COUNTIFS($S165:$AU165,"LWP")</f>
        <v>0</v>
      </c>
      <c r="BA165" s="37">
        <f>SUM(COUNTIFS($S165:$AU165,{"PAT","MAT"}))</f>
        <v>0</v>
      </c>
      <c r="BB165" s="37">
        <f>COUNTIFS($S165:$AU165,"HO")</f>
        <v>0</v>
      </c>
      <c r="BC165" s="37">
        <f>COUNTIFS($S165:$AU165,"NA")</f>
        <v>0</v>
      </c>
      <c r="BD165" s="37">
        <f>COUNTIFS($S165:$AU165,"PL")</f>
        <v>1</v>
      </c>
      <c r="BE165" s="37">
        <f>COUNTIFS($S165:$AU165,"CL")</f>
        <v>1</v>
      </c>
      <c r="BF165" s="37">
        <f>COUNTIFS($S165:$AU165,"BL")</f>
        <v>0</v>
      </c>
      <c r="BG165" s="37">
        <f>COUNTIFS($S165:$AU165,"CO")</f>
        <v>0</v>
      </c>
      <c r="BH165" s="37">
        <f>SUM(BD165:BG165)</f>
        <v>2</v>
      </c>
      <c r="BI165" s="37">
        <f>IF(SUM(AV165+AW165)&gt;=17,1,0)</f>
        <v>0</v>
      </c>
      <c r="BJ165" s="37">
        <f>IF(SUM(AV165+AW165)&gt;=13,1,0)</f>
        <v>0</v>
      </c>
      <c r="BK165" s="37">
        <f>SUM(AV165:BG165)+SUM(COUNTIFS(R165:AU165,{"TERM","RESIGNED"}))</f>
        <v>18.5</v>
      </c>
      <c r="BL165" s="1" t="s">
        <v>41</v>
      </c>
      <c r="BM165" s="37" t="s">
        <v>935</v>
      </c>
    </row>
    <row r="166" spans="1:65" x14ac:dyDescent="0.25">
      <c r="A166" s="30">
        <f>A165+1</f>
        <v>164</v>
      </c>
      <c r="B166" s="1" t="s">
        <v>163</v>
      </c>
      <c r="C166" s="1">
        <v>14915</v>
      </c>
      <c r="D166" s="25">
        <v>100493</v>
      </c>
      <c r="E166" s="1" t="s">
        <v>863</v>
      </c>
      <c r="F166" s="32" t="s">
        <v>155</v>
      </c>
      <c r="G166" s="32" t="s">
        <v>109</v>
      </c>
      <c r="H166" s="28">
        <v>44287</v>
      </c>
      <c r="I166" s="28">
        <v>43434</v>
      </c>
      <c r="J166" s="28" t="s">
        <v>36</v>
      </c>
      <c r="K166" s="37">
        <f ca="1">IF(O166="ACTIVE",(TODAY()-H166),(J166-H166))</f>
        <v>1055</v>
      </c>
      <c r="L166" s="39" t="str">
        <f>IF(OR(M166="Email Verification",M166="Operations",M166="OJT",M166="Bottom Quartile Group",M166="Training"),"Billable","Non Billable")</f>
        <v>Non Billable</v>
      </c>
      <c r="M166" s="32" t="s">
        <v>47</v>
      </c>
      <c r="N166" s="1" t="s">
        <v>38</v>
      </c>
      <c r="O166" s="1" t="s">
        <v>39</v>
      </c>
      <c r="P166" s="1"/>
      <c r="Q166" s="1"/>
      <c r="R166" s="31" t="s">
        <v>236</v>
      </c>
      <c r="S166" s="42" t="s">
        <v>880</v>
      </c>
      <c r="T166" s="42" t="s">
        <v>880</v>
      </c>
      <c r="U166" s="42" t="s">
        <v>17</v>
      </c>
      <c r="V166" s="42" t="s">
        <v>17</v>
      </c>
      <c r="W166" s="42" t="s">
        <v>880</v>
      </c>
      <c r="X166" s="42" t="s">
        <v>880</v>
      </c>
      <c r="Y166" s="42" t="s">
        <v>880</v>
      </c>
      <c r="Z166" s="42" t="s">
        <v>880</v>
      </c>
      <c r="AA166" s="42" t="s">
        <v>880</v>
      </c>
      <c r="AB166" s="42" t="s">
        <v>17</v>
      </c>
      <c r="AC166" s="42" t="s">
        <v>17</v>
      </c>
      <c r="AD166" s="42" t="s">
        <v>880</v>
      </c>
      <c r="AE166" s="42" t="s">
        <v>880</v>
      </c>
      <c r="AF166" s="42" t="s">
        <v>880</v>
      </c>
      <c r="AG166" s="42" t="s">
        <v>880</v>
      </c>
      <c r="AH166" s="42" t="s">
        <v>880</v>
      </c>
      <c r="AI166" s="42" t="s">
        <v>17</v>
      </c>
      <c r="AJ166" s="42" t="s">
        <v>17</v>
      </c>
      <c r="AK166" s="42" t="s">
        <v>881</v>
      </c>
      <c r="AL166" s="42"/>
      <c r="AM166" s="42"/>
      <c r="AN166" s="42"/>
      <c r="AO166" s="42"/>
      <c r="AP166" s="42"/>
      <c r="AQ166" s="42"/>
      <c r="AR166" s="42"/>
      <c r="AS166" s="42"/>
      <c r="AT166" s="42"/>
      <c r="AU166" s="42"/>
      <c r="AV166" s="37">
        <f>COUNTIFS($S166:$AU166,"P")</f>
        <v>12</v>
      </c>
      <c r="AW166" s="37">
        <f>COUNTIFS($S166:$AU166,"HD")/2</f>
        <v>0.5</v>
      </c>
      <c r="AX166" s="37">
        <f>COUNTIFS($S166:$AU166,"DO")</f>
        <v>6</v>
      </c>
      <c r="AY166" s="1">
        <f>COUNTIFS($S166:$AU166,"UPL")</f>
        <v>0</v>
      </c>
      <c r="AZ166" s="37">
        <f>COUNTIFS($S166:$AU166,"LWP")</f>
        <v>0</v>
      </c>
      <c r="BA166" s="37">
        <f>SUM(COUNTIFS($S166:$AU166,{"PAT","MAT"}))</f>
        <v>0</v>
      </c>
      <c r="BB166" s="37">
        <f>COUNTIFS($S166:$AU166,"HO")</f>
        <v>0</v>
      </c>
      <c r="BC166" s="37">
        <f>COUNTIFS($S166:$AU166,"NA")</f>
        <v>0</v>
      </c>
      <c r="BD166" s="37">
        <f>COUNTIFS($S166:$AU166,"PL")</f>
        <v>0</v>
      </c>
      <c r="BE166" s="37">
        <f>COUNTIFS($S166:$AU166,"CL")</f>
        <v>0</v>
      </c>
      <c r="BF166" s="37">
        <f>COUNTIFS($S166:$AU166,"BL")</f>
        <v>0</v>
      </c>
      <c r="BG166" s="37">
        <f>COUNTIFS($S166:$AU166,"CO")</f>
        <v>0</v>
      </c>
      <c r="BH166" s="37">
        <f>SUM(BD166:BG166)</f>
        <v>0</v>
      </c>
      <c r="BI166" s="37">
        <f>IF(SUM(AV166+AW166)&gt;=17,1,0)</f>
        <v>0</v>
      </c>
      <c r="BJ166" s="37">
        <f>IF(SUM(AV166+AW166)&gt;=13,1,0)</f>
        <v>0</v>
      </c>
      <c r="BK166" s="37">
        <f>SUM(AV166:BG166)+SUM(COUNTIFS(R166:AU166,{"TERM","RESIGNED"}))</f>
        <v>18.5</v>
      </c>
      <c r="BL166" s="1" t="s">
        <v>41</v>
      </c>
      <c r="BM166" s="37" t="s">
        <v>933</v>
      </c>
    </row>
    <row r="167" spans="1:65" x14ac:dyDescent="0.25">
      <c r="A167" s="30">
        <f>A166+1</f>
        <v>165</v>
      </c>
      <c r="B167" s="1" t="s">
        <v>163</v>
      </c>
      <c r="C167" s="1">
        <v>10424</v>
      </c>
      <c r="D167" s="25">
        <v>600004</v>
      </c>
      <c r="E167" s="1" t="s">
        <v>863</v>
      </c>
      <c r="F167" s="32" t="s">
        <v>231</v>
      </c>
      <c r="G167" s="32" t="s">
        <v>989</v>
      </c>
      <c r="H167" s="28">
        <v>44287</v>
      </c>
      <c r="I167" s="28">
        <v>41739</v>
      </c>
      <c r="J167" s="28" t="s">
        <v>36</v>
      </c>
      <c r="K167" s="37">
        <f ca="1">IF(O167="ACTIVE",(TODAY()-H167),(J167-H167))</f>
        <v>1055</v>
      </c>
      <c r="L167" s="39" t="str">
        <f>IF(OR(M167="Email Verification",M167="Operations",M167="OJT",M167="Bottom Quartile Group",M167="Training"),"Billable","Non Billable")</f>
        <v>Non Billable</v>
      </c>
      <c r="M167" s="32" t="s">
        <v>47</v>
      </c>
      <c r="N167" s="1" t="s">
        <v>260</v>
      </c>
      <c r="O167" s="1" t="s">
        <v>39</v>
      </c>
      <c r="P167" s="1"/>
      <c r="Q167" s="1"/>
      <c r="R167" s="31" t="s">
        <v>240</v>
      </c>
      <c r="S167" s="42" t="s">
        <v>880</v>
      </c>
      <c r="T167" s="42" t="s">
        <v>880</v>
      </c>
      <c r="U167" s="42" t="s">
        <v>17</v>
      </c>
      <c r="V167" s="42" t="s">
        <v>17</v>
      </c>
      <c r="W167" s="42" t="s">
        <v>881</v>
      </c>
      <c r="X167" s="42" t="s">
        <v>880</v>
      </c>
      <c r="Y167" s="42" t="s">
        <v>880</v>
      </c>
      <c r="Z167" s="42" t="s">
        <v>880</v>
      </c>
      <c r="AA167" s="42" t="s">
        <v>881</v>
      </c>
      <c r="AB167" s="42" t="s">
        <v>17</v>
      </c>
      <c r="AC167" s="42" t="s">
        <v>17</v>
      </c>
      <c r="AD167" s="42" t="s">
        <v>882</v>
      </c>
      <c r="AE167" s="42" t="s">
        <v>880</v>
      </c>
      <c r="AF167" s="42" t="s">
        <v>880</v>
      </c>
      <c r="AG167" s="42" t="s">
        <v>880</v>
      </c>
      <c r="AH167" s="42" t="s">
        <v>880</v>
      </c>
      <c r="AI167" s="42" t="s">
        <v>17</v>
      </c>
      <c r="AJ167" s="42" t="s">
        <v>17</v>
      </c>
      <c r="AK167" s="42" t="s">
        <v>880</v>
      </c>
      <c r="AL167" s="42"/>
      <c r="AM167" s="42"/>
      <c r="AN167" s="42"/>
      <c r="AO167" s="42"/>
      <c r="AP167" s="42"/>
      <c r="AQ167" s="42"/>
      <c r="AR167" s="42"/>
      <c r="AS167" s="42"/>
      <c r="AT167" s="42"/>
      <c r="AU167" s="42"/>
      <c r="AV167" s="37">
        <f>COUNTIFS($S167:$AU167,"P")</f>
        <v>10</v>
      </c>
      <c r="AW167" s="37">
        <f>COUNTIFS($S167:$AU167,"HD")/2</f>
        <v>1</v>
      </c>
      <c r="AX167" s="37">
        <f>COUNTIFS($S167:$AU167,"DO")</f>
        <v>6</v>
      </c>
      <c r="AY167" s="1">
        <f>COUNTIFS($S167:$AU167,"UPL")</f>
        <v>0</v>
      </c>
      <c r="AZ167" s="37">
        <f>COUNTIFS($S167:$AU167,"LWP")</f>
        <v>0</v>
      </c>
      <c r="BA167" s="37">
        <f>SUM(COUNTIFS($S167:$AU167,{"PAT","MAT"}))</f>
        <v>0</v>
      </c>
      <c r="BB167" s="37">
        <f>COUNTIFS($S167:$AU167,"HO")</f>
        <v>0</v>
      </c>
      <c r="BC167" s="37">
        <f>COUNTIFS($S167:$AU167,"NA")</f>
        <v>0</v>
      </c>
      <c r="BD167" s="37">
        <f>COUNTIFS($S167:$AU167,"PL")</f>
        <v>0</v>
      </c>
      <c r="BE167" s="37">
        <f>COUNTIFS($S167:$AU167,"CL")</f>
        <v>1</v>
      </c>
      <c r="BF167" s="37">
        <f>COUNTIFS($S167:$AU167,"BL")</f>
        <v>0</v>
      </c>
      <c r="BG167" s="37">
        <f>COUNTIFS($S167:$AU167,"CO")</f>
        <v>0</v>
      </c>
      <c r="BH167" s="37">
        <f>SUM(BD167:BG167)</f>
        <v>1</v>
      </c>
      <c r="BI167" s="37">
        <f>IF(SUM(AV167+AW167)&gt;=17,1,0)</f>
        <v>0</v>
      </c>
      <c r="BJ167" s="37">
        <f>IF(SUM(AV167+AW167)&gt;=13,1,0)</f>
        <v>0</v>
      </c>
      <c r="BK167" s="37">
        <f>SUM(AV167:BG167)+SUM(COUNTIFS(R167:AU167,{"TERM","RESIGNED"}))</f>
        <v>18</v>
      </c>
      <c r="BL167" s="1" t="s">
        <v>41</v>
      </c>
      <c r="BM167" s="37" t="s">
        <v>931</v>
      </c>
    </row>
    <row r="168" spans="1:65" x14ac:dyDescent="0.25">
      <c r="A168" s="30">
        <f>A167+1</f>
        <v>166</v>
      </c>
      <c r="B168" s="1" t="s">
        <v>163</v>
      </c>
      <c r="C168" s="1">
        <v>60090</v>
      </c>
      <c r="D168" s="25">
        <v>600006</v>
      </c>
      <c r="E168" s="1" t="s">
        <v>863</v>
      </c>
      <c r="F168" s="32" t="s">
        <v>261</v>
      </c>
      <c r="G168" s="32" t="s">
        <v>35</v>
      </c>
      <c r="H168" s="28">
        <v>44287</v>
      </c>
      <c r="I168" s="28">
        <v>42296</v>
      </c>
      <c r="J168" s="28" t="s">
        <v>36</v>
      </c>
      <c r="K168" s="37">
        <f ca="1">IF(O168="ACTIVE",(TODAY()-H168),(J168-H168))</f>
        <v>1055</v>
      </c>
      <c r="L168" s="39" t="str">
        <f>IF(OR(M168="Email Verification",M168="Operations",M168="OJT",M168="Bottom Quartile Group",M168="Training"),"Billable","Non Billable")</f>
        <v>Non Billable</v>
      </c>
      <c r="M168" s="32" t="s">
        <v>37</v>
      </c>
      <c r="N168" s="1" t="s">
        <v>260</v>
      </c>
      <c r="O168" s="1" t="s">
        <v>39</v>
      </c>
      <c r="P168" s="1"/>
      <c r="Q168" s="1"/>
      <c r="R168" s="31" t="s">
        <v>40</v>
      </c>
      <c r="S168" s="42" t="s">
        <v>880</v>
      </c>
      <c r="T168" s="42" t="s">
        <v>880</v>
      </c>
      <c r="U168" s="42" t="s">
        <v>17</v>
      </c>
      <c r="V168" s="42" t="s">
        <v>17</v>
      </c>
      <c r="W168" s="42" t="s">
        <v>880</v>
      </c>
      <c r="X168" s="42" t="s">
        <v>880</v>
      </c>
      <c r="Y168" s="42" t="s">
        <v>880</v>
      </c>
      <c r="Z168" s="42" t="s">
        <v>880</v>
      </c>
      <c r="AA168" s="42" t="s">
        <v>880</v>
      </c>
      <c r="AB168" s="42" t="s">
        <v>17</v>
      </c>
      <c r="AC168" s="42" t="s">
        <v>17</v>
      </c>
      <c r="AD168" s="42" t="s">
        <v>880</v>
      </c>
      <c r="AE168" s="42" t="s">
        <v>880</v>
      </c>
      <c r="AF168" s="42" t="s">
        <v>880</v>
      </c>
      <c r="AG168" s="42" t="s">
        <v>880</v>
      </c>
      <c r="AH168" s="42" t="s">
        <v>880</v>
      </c>
      <c r="AI168" s="42" t="s">
        <v>17</v>
      </c>
      <c r="AJ168" s="42" t="s">
        <v>17</v>
      </c>
      <c r="AK168" s="42" t="s">
        <v>881</v>
      </c>
      <c r="AL168" s="42"/>
      <c r="AM168" s="42"/>
      <c r="AN168" s="42"/>
      <c r="AO168" s="42"/>
      <c r="AP168" s="42"/>
      <c r="AQ168" s="42"/>
      <c r="AR168" s="42"/>
      <c r="AS168" s="42"/>
      <c r="AT168" s="42"/>
      <c r="AU168" s="42"/>
      <c r="AV168" s="37">
        <f>COUNTIFS($S168:$AU168,"P")</f>
        <v>12</v>
      </c>
      <c r="AW168" s="37">
        <f>COUNTIFS($S168:$AU168,"HD")/2</f>
        <v>0.5</v>
      </c>
      <c r="AX168" s="37">
        <f>COUNTIFS($S168:$AU168,"DO")</f>
        <v>6</v>
      </c>
      <c r="AY168" s="1">
        <f>COUNTIFS($S168:$AU168,"UPL")</f>
        <v>0</v>
      </c>
      <c r="AZ168" s="37">
        <f>COUNTIFS($S168:$AU168,"LWP")</f>
        <v>0</v>
      </c>
      <c r="BA168" s="37">
        <f>SUM(COUNTIFS($S168:$AU168,{"PAT","MAT"}))</f>
        <v>0</v>
      </c>
      <c r="BB168" s="37">
        <f>COUNTIFS($S168:$AU168,"HO")</f>
        <v>0</v>
      </c>
      <c r="BC168" s="37">
        <f>COUNTIFS($S168:$AU168,"NA")</f>
        <v>0</v>
      </c>
      <c r="BD168" s="37">
        <f>COUNTIFS($S168:$AU168,"PL")</f>
        <v>0</v>
      </c>
      <c r="BE168" s="37">
        <f>COUNTIFS($S168:$AU168,"CL")</f>
        <v>0</v>
      </c>
      <c r="BF168" s="37">
        <f>COUNTIFS($S168:$AU168,"BL")</f>
        <v>0</v>
      </c>
      <c r="BG168" s="37">
        <f>COUNTIFS($S168:$AU168,"CO")</f>
        <v>0</v>
      </c>
      <c r="BH168" s="37">
        <f>SUM(BD168:BG168)</f>
        <v>0</v>
      </c>
      <c r="BI168" s="37">
        <f>IF(SUM(AV168+AW168)&gt;=17,1,0)</f>
        <v>0</v>
      </c>
      <c r="BJ168" s="37">
        <f>IF(SUM(AV168+AW168)&gt;=13,1,0)</f>
        <v>0</v>
      </c>
      <c r="BK168" s="37">
        <f>SUM(AV168:BG168)+SUM(COUNTIFS(R168:AU168,{"TERM","RESIGNED"}))</f>
        <v>18.5</v>
      </c>
      <c r="BL168" s="1" t="s">
        <v>41</v>
      </c>
      <c r="BM168" s="37" t="s">
        <v>1101</v>
      </c>
    </row>
    <row r="169" spans="1:65" x14ac:dyDescent="0.25">
      <c r="A169" s="30">
        <f>A168+1</f>
        <v>167</v>
      </c>
      <c r="B169" s="1" t="s">
        <v>163</v>
      </c>
      <c r="C169" s="1">
        <v>60091</v>
      </c>
      <c r="D169" s="25">
        <v>600007</v>
      </c>
      <c r="E169" s="1" t="s">
        <v>863</v>
      </c>
      <c r="F169" s="32" t="s">
        <v>262</v>
      </c>
      <c r="G169" s="32" t="s">
        <v>109</v>
      </c>
      <c r="H169" s="28">
        <v>44287</v>
      </c>
      <c r="I169" s="28">
        <v>42296</v>
      </c>
      <c r="J169" s="28" t="s">
        <v>36</v>
      </c>
      <c r="K169" s="37">
        <f ca="1">IF(O169="ACTIVE",(TODAY()-H169),(J169-H169))</f>
        <v>1055</v>
      </c>
      <c r="L169" s="39" t="str">
        <f>IF(OR(M169="Email Verification",M169="Operations",M169="OJT",M169="Bottom Quartile Group",M169="Training"),"Billable","Non Billable")</f>
        <v>Non Billable</v>
      </c>
      <c r="M169" s="32" t="s">
        <v>193</v>
      </c>
      <c r="N169" s="1" t="s">
        <v>260</v>
      </c>
      <c r="O169" s="1" t="s">
        <v>39</v>
      </c>
      <c r="P169" s="1"/>
      <c r="Q169" s="1"/>
      <c r="R169" s="31" t="s">
        <v>194</v>
      </c>
      <c r="S169" s="42" t="s">
        <v>880</v>
      </c>
      <c r="T169" s="42" t="s">
        <v>882</v>
      </c>
      <c r="U169" s="42" t="s">
        <v>17</v>
      </c>
      <c r="V169" s="42" t="s">
        <v>17</v>
      </c>
      <c r="W169" s="42" t="s">
        <v>880</v>
      </c>
      <c r="X169" s="42" t="s">
        <v>880</v>
      </c>
      <c r="Y169" s="42" t="s">
        <v>880</v>
      </c>
      <c r="Z169" s="42" t="s">
        <v>880</v>
      </c>
      <c r="AA169" s="42" t="s">
        <v>880</v>
      </c>
      <c r="AB169" s="42" t="s">
        <v>17</v>
      </c>
      <c r="AC169" s="42" t="s">
        <v>17</v>
      </c>
      <c r="AD169" s="42" t="s">
        <v>880</v>
      </c>
      <c r="AE169" s="42" t="s">
        <v>880</v>
      </c>
      <c r="AF169" s="42" t="s">
        <v>880</v>
      </c>
      <c r="AG169" s="42" t="s">
        <v>880</v>
      </c>
      <c r="AH169" s="42" t="s">
        <v>880</v>
      </c>
      <c r="AI169" s="42" t="s">
        <v>17</v>
      </c>
      <c r="AJ169" s="42" t="s">
        <v>17</v>
      </c>
      <c r="AK169" s="42" t="s">
        <v>880</v>
      </c>
      <c r="AL169" s="42"/>
      <c r="AM169" s="42"/>
      <c r="AN169" s="42"/>
      <c r="AO169" s="42"/>
      <c r="AP169" s="42"/>
      <c r="AQ169" s="42"/>
      <c r="AR169" s="42"/>
      <c r="AS169" s="42"/>
      <c r="AT169" s="42"/>
      <c r="AU169" s="42"/>
      <c r="AV169" s="37">
        <f>COUNTIFS($S169:$AU169,"P")</f>
        <v>12</v>
      </c>
      <c r="AW169" s="37">
        <f>COUNTIFS($S169:$AU169,"HD")/2</f>
        <v>0</v>
      </c>
      <c r="AX169" s="37">
        <f>COUNTIFS($S169:$AU169,"DO")</f>
        <v>6</v>
      </c>
      <c r="AY169" s="1">
        <f>COUNTIFS($S169:$AU169,"UPL")</f>
        <v>0</v>
      </c>
      <c r="AZ169" s="37">
        <f>COUNTIFS($S169:$AU169,"LWP")</f>
        <v>0</v>
      </c>
      <c r="BA169" s="37">
        <f>SUM(COUNTIFS($S169:$AU169,{"PAT","MAT"}))</f>
        <v>0</v>
      </c>
      <c r="BB169" s="37">
        <f>COUNTIFS($S169:$AU169,"HO")</f>
        <v>0</v>
      </c>
      <c r="BC169" s="37">
        <f>COUNTIFS($S169:$AU169,"NA")</f>
        <v>0</v>
      </c>
      <c r="BD169" s="37">
        <f>COUNTIFS($S169:$AU169,"PL")</f>
        <v>0</v>
      </c>
      <c r="BE169" s="37">
        <f>COUNTIFS($S169:$AU169,"CL")</f>
        <v>1</v>
      </c>
      <c r="BF169" s="37">
        <f>COUNTIFS($S169:$AU169,"BL")</f>
        <v>0</v>
      </c>
      <c r="BG169" s="37">
        <f>COUNTIFS($S169:$AU169,"CO")</f>
        <v>0</v>
      </c>
      <c r="BH169" s="37">
        <f>SUM(BD169:BG169)</f>
        <v>1</v>
      </c>
      <c r="BI169" s="37">
        <f>IF(SUM(AV169+AW169)&gt;=17,1,0)</f>
        <v>0</v>
      </c>
      <c r="BJ169" s="37">
        <f>IF(SUM(AV169+AW169)&gt;=13,1,0)</f>
        <v>0</v>
      </c>
      <c r="BK169" s="37">
        <f>SUM(AV169:BG169)+SUM(COUNTIFS(R169:AU169,{"TERM","RESIGNED"}))</f>
        <v>19</v>
      </c>
      <c r="BL169" s="1" t="s">
        <v>41</v>
      </c>
      <c r="BM169" s="37" t="s">
        <v>931</v>
      </c>
    </row>
    <row r="170" spans="1:65" x14ac:dyDescent="0.25">
      <c r="A170" s="30">
        <f>A169+1</f>
        <v>168</v>
      </c>
      <c r="B170" s="1" t="s">
        <v>163</v>
      </c>
      <c r="C170" s="1">
        <v>60568</v>
      </c>
      <c r="D170" s="25">
        <v>600011</v>
      </c>
      <c r="E170" s="1" t="s">
        <v>862</v>
      </c>
      <c r="F170" s="32" t="s">
        <v>263</v>
      </c>
      <c r="G170" s="32" t="s">
        <v>875</v>
      </c>
      <c r="H170" s="28">
        <v>44287</v>
      </c>
      <c r="I170" s="28">
        <v>42849</v>
      </c>
      <c r="J170" s="28" t="s">
        <v>36</v>
      </c>
      <c r="K170" s="37">
        <f ca="1">IF(O170="ACTIVE",(TODAY()-H170),(J170-H170))</f>
        <v>1055</v>
      </c>
      <c r="L170" s="39" t="str">
        <f>IF(OR(M170="Email Verification",M170="Operations",M170="OJT",M170="Bottom Quartile Group",M170="Training"),"Billable","Non Billable")</f>
        <v>Non Billable</v>
      </c>
      <c r="M170" s="32" t="s">
        <v>190</v>
      </c>
      <c r="N170" s="1" t="s">
        <v>260</v>
      </c>
      <c r="O170" s="1" t="s">
        <v>39</v>
      </c>
      <c r="P170" s="1"/>
      <c r="Q170" s="1"/>
      <c r="R170" s="31" t="s">
        <v>216</v>
      </c>
      <c r="S170" s="42" t="s">
        <v>880</v>
      </c>
      <c r="T170" s="42" t="s">
        <v>880</v>
      </c>
      <c r="U170" s="42" t="s">
        <v>17</v>
      </c>
      <c r="V170" s="42" t="s">
        <v>17</v>
      </c>
      <c r="W170" s="42" t="s">
        <v>880</v>
      </c>
      <c r="X170" s="42" t="s">
        <v>880</v>
      </c>
      <c r="Y170" s="42" t="s">
        <v>880</v>
      </c>
      <c r="Z170" s="42" t="s">
        <v>880</v>
      </c>
      <c r="AA170" s="42" t="s">
        <v>880</v>
      </c>
      <c r="AB170" s="42" t="s">
        <v>17</v>
      </c>
      <c r="AC170" s="42" t="s">
        <v>17</v>
      </c>
      <c r="AD170" s="42" t="s">
        <v>880</v>
      </c>
      <c r="AE170" s="42" t="s">
        <v>880</v>
      </c>
      <c r="AF170" s="42" t="s">
        <v>882</v>
      </c>
      <c r="AG170" s="42" t="s">
        <v>883</v>
      </c>
      <c r="AH170" s="42" t="s">
        <v>880</v>
      </c>
      <c r="AI170" s="42" t="s">
        <v>17</v>
      </c>
      <c r="AJ170" s="42" t="s">
        <v>17</v>
      </c>
      <c r="AK170" s="42" t="s">
        <v>880</v>
      </c>
      <c r="AL170" s="42"/>
      <c r="AM170" s="42"/>
      <c r="AN170" s="42"/>
      <c r="AO170" s="42"/>
      <c r="AP170" s="42"/>
      <c r="AQ170" s="42"/>
      <c r="AR170" s="42"/>
      <c r="AS170" s="42"/>
      <c r="AT170" s="42"/>
      <c r="AU170" s="42"/>
      <c r="AV170" s="37">
        <f>COUNTIFS($S170:$AU170,"P")</f>
        <v>11</v>
      </c>
      <c r="AW170" s="37">
        <f>COUNTIFS($S170:$AU170,"HD")/2</f>
        <v>0</v>
      </c>
      <c r="AX170" s="37">
        <f>COUNTIFS($S170:$AU170,"DO")</f>
        <v>6</v>
      </c>
      <c r="AY170" s="1">
        <f>COUNTIFS($S170:$AU170,"UPL")</f>
        <v>0</v>
      </c>
      <c r="AZ170" s="37">
        <f>COUNTIFS($S170:$AU170,"LWP")</f>
        <v>0</v>
      </c>
      <c r="BA170" s="37">
        <f>SUM(COUNTIFS($S170:$AU170,{"PAT","MAT"}))</f>
        <v>0</v>
      </c>
      <c r="BB170" s="37">
        <f>COUNTIFS($S170:$AU170,"HO")</f>
        <v>0</v>
      </c>
      <c r="BC170" s="37">
        <f>COUNTIFS($S170:$AU170,"NA")</f>
        <v>0</v>
      </c>
      <c r="BD170" s="37">
        <f>COUNTIFS($S170:$AU170,"PL")</f>
        <v>1</v>
      </c>
      <c r="BE170" s="37">
        <f>COUNTIFS($S170:$AU170,"CL")</f>
        <v>1</v>
      </c>
      <c r="BF170" s="37">
        <f>COUNTIFS($S170:$AU170,"BL")</f>
        <v>0</v>
      </c>
      <c r="BG170" s="37">
        <f>COUNTIFS($S170:$AU170,"CO")</f>
        <v>0</v>
      </c>
      <c r="BH170" s="37">
        <f>SUM(BD170:BG170)</f>
        <v>2</v>
      </c>
      <c r="BI170" s="37">
        <f>IF(SUM(AV170+AW170)&gt;=17,1,0)</f>
        <v>0</v>
      </c>
      <c r="BJ170" s="37">
        <f>IF(SUM(AV170+AW170)&gt;=13,1,0)</f>
        <v>0</v>
      </c>
      <c r="BK170" s="37">
        <f>SUM(AV170:BG170)+SUM(COUNTIFS(R170:AU170,{"TERM","RESIGNED"}))</f>
        <v>19</v>
      </c>
      <c r="BL170" s="1" t="s">
        <v>41</v>
      </c>
      <c r="BM170" s="37" t="s">
        <v>931</v>
      </c>
    </row>
    <row r="171" spans="1:65" x14ac:dyDescent="0.25">
      <c r="A171" s="30">
        <f>A170+1</f>
        <v>169</v>
      </c>
      <c r="B171" s="1" t="s">
        <v>163</v>
      </c>
      <c r="C171" s="1">
        <v>60596</v>
      </c>
      <c r="D171" s="25">
        <v>600012</v>
      </c>
      <c r="E171" s="1" t="s">
        <v>863</v>
      </c>
      <c r="F171" s="32" t="s">
        <v>264</v>
      </c>
      <c r="G171" s="32" t="s">
        <v>50</v>
      </c>
      <c r="H171" s="28">
        <v>44287</v>
      </c>
      <c r="I171" s="28">
        <v>42940</v>
      </c>
      <c r="J171" s="28" t="s">
        <v>36</v>
      </c>
      <c r="K171" s="37">
        <f ca="1">IF(O171="ACTIVE",(TODAY()-H171),(J171-H171))</f>
        <v>1055</v>
      </c>
      <c r="L171" s="39" t="str">
        <f>IF(OR(M171="Email Verification",M171="Operations",M171="OJT",M171="Bottom Quartile Group",M171="Training"),"Billable","Non Billable")</f>
        <v>Non Billable</v>
      </c>
      <c r="M171" s="32" t="s">
        <v>51</v>
      </c>
      <c r="N171" s="1" t="s">
        <v>260</v>
      </c>
      <c r="O171" s="1" t="s">
        <v>39</v>
      </c>
      <c r="P171" s="1"/>
      <c r="Q171" s="1"/>
      <c r="R171" s="31" t="s">
        <v>102</v>
      </c>
      <c r="S171" s="42" t="s">
        <v>880</v>
      </c>
      <c r="T171" s="42" t="s">
        <v>880</v>
      </c>
      <c r="U171" s="42" t="s">
        <v>17</v>
      </c>
      <c r="V171" s="42" t="s">
        <v>17</v>
      </c>
      <c r="W171" s="42" t="s">
        <v>880</v>
      </c>
      <c r="X171" s="42" t="s">
        <v>880</v>
      </c>
      <c r="Y171" s="42" t="s">
        <v>880</v>
      </c>
      <c r="Z171" s="42" t="s">
        <v>880</v>
      </c>
      <c r="AA171" s="42" t="s">
        <v>883</v>
      </c>
      <c r="AB171" s="42" t="s">
        <v>17</v>
      </c>
      <c r="AC171" s="42" t="s">
        <v>17</v>
      </c>
      <c r="AD171" s="42" t="s">
        <v>883</v>
      </c>
      <c r="AE171" s="42" t="s">
        <v>883</v>
      </c>
      <c r="AF171" s="42" t="s">
        <v>880</v>
      </c>
      <c r="AG171" s="42" t="s">
        <v>880</v>
      </c>
      <c r="AH171" s="42" t="s">
        <v>880</v>
      </c>
      <c r="AI171" s="42" t="s">
        <v>17</v>
      </c>
      <c r="AJ171" s="42" t="s">
        <v>17</v>
      </c>
      <c r="AK171" s="42" t="s">
        <v>880</v>
      </c>
      <c r="AL171" s="42"/>
      <c r="AM171" s="42"/>
      <c r="AN171" s="42"/>
      <c r="AO171" s="42"/>
      <c r="AP171" s="42"/>
      <c r="AQ171" s="42"/>
      <c r="AR171" s="42"/>
      <c r="AS171" s="42"/>
      <c r="AT171" s="42"/>
      <c r="AU171" s="42"/>
      <c r="AV171" s="37">
        <f>COUNTIFS($S171:$AU171,"P")</f>
        <v>10</v>
      </c>
      <c r="AW171" s="37">
        <f>COUNTIFS($S171:$AU171,"HD")/2</f>
        <v>0</v>
      </c>
      <c r="AX171" s="37">
        <f>COUNTIFS($S171:$AU171,"DO")</f>
        <v>6</v>
      </c>
      <c r="AY171" s="1">
        <f>COUNTIFS($S171:$AU171,"UPL")</f>
        <v>0</v>
      </c>
      <c r="AZ171" s="37">
        <f>COUNTIFS($S171:$AU171,"LWP")</f>
        <v>0</v>
      </c>
      <c r="BA171" s="37">
        <f>SUM(COUNTIFS($S171:$AU171,{"PAT","MAT"}))</f>
        <v>0</v>
      </c>
      <c r="BB171" s="37">
        <f>COUNTIFS($S171:$AU171,"HO")</f>
        <v>0</v>
      </c>
      <c r="BC171" s="37">
        <f>COUNTIFS($S171:$AU171,"NA")</f>
        <v>0</v>
      </c>
      <c r="BD171" s="37">
        <f>COUNTIFS($S171:$AU171,"PL")</f>
        <v>3</v>
      </c>
      <c r="BE171" s="37">
        <f>COUNTIFS($S171:$AU171,"CL")</f>
        <v>0</v>
      </c>
      <c r="BF171" s="37">
        <f>COUNTIFS($S171:$AU171,"BL")</f>
        <v>0</v>
      </c>
      <c r="BG171" s="37">
        <f>COUNTIFS($S171:$AU171,"CO")</f>
        <v>0</v>
      </c>
      <c r="BH171" s="37">
        <f>SUM(BD171:BG171)</f>
        <v>3</v>
      </c>
      <c r="BI171" s="37">
        <f>IF(SUM(AV171+AW171)&gt;=17,1,0)</f>
        <v>0</v>
      </c>
      <c r="BJ171" s="37">
        <f>IF(SUM(AV171+AW171)&gt;=13,1,0)</f>
        <v>0</v>
      </c>
      <c r="BK171" s="37">
        <f>SUM(AV171:BG171)+SUM(COUNTIFS(R171:AU171,{"TERM","RESIGNED"}))</f>
        <v>19</v>
      </c>
      <c r="BL171" s="1" t="s">
        <v>41</v>
      </c>
      <c r="BM171" s="37" t="s">
        <v>932</v>
      </c>
    </row>
    <row r="172" spans="1:65" x14ac:dyDescent="0.25">
      <c r="A172" s="30">
        <f>A171+1</f>
        <v>170</v>
      </c>
      <c r="B172" s="1" t="s">
        <v>163</v>
      </c>
      <c r="C172" s="1">
        <v>60602</v>
      </c>
      <c r="D172" s="25">
        <v>600013</v>
      </c>
      <c r="E172" s="1" t="s">
        <v>863</v>
      </c>
      <c r="F172" s="32" t="s">
        <v>265</v>
      </c>
      <c r="G172" s="32" t="s">
        <v>100</v>
      </c>
      <c r="H172" s="28">
        <v>44287</v>
      </c>
      <c r="I172" s="28">
        <v>42948</v>
      </c>
      <c r="J172" s="28" t="s">
        <v>36</v>
      </c>
      <c r="K172" s="37">
        <f ca="1">IF(O172="ACTIVE",(TODAY()-H172),(J172-H172))</f>
        <v>1055</v>
      </c>
      <c r="L172" s="39" t="str">
        <f>IF(OR(M172="Email Verification",M172="Operations",M172="OJT",M172="Bottom Quartile Group",M172="Training"),"Billable","Non Billable")</f>
        <v>Non Billable</v>
      </c>
      <c r="M172" s="32" t="s">
        <v>37</v>
      </c>
      <c r="N172" s="1" t="s">
        <v>260</v>
      </c>
      <c r="O172" s="1" t="s">
        <v>39</v>
      </c>
      <c r="P172" s="1"/>
      <c r="Q172" s="1"/>
      <c r="R172" s="31" t="s">
        <v>261</v>
      </c>
      <c r="S172" s="42" t="s">
        <v>880</v>
      </c>
      <c r="T172" s="42" t="s">
        <v>880</v>
      </c>
      <c r="U172" s="42" t="s">
        <v>17</v>
      </c>
      <c r="V172" s="42" t="s">
        <v>17</v>
      </c>
      <c r="W172" s="42" t="s">
        <v>880</v>
      </c>
      <c r="X172" s="42" t="s">
        <v>880</v>
      </c>
      <c r="Y172" s="42" t="s">
        <v>880</v>
      </c>
      <c r="Z172" s="42" t="s">
        <v>880</v>
      </c>
      <c r="AA172" s="42" t="s">
        <v>880</v>
      </c>
      <c r="AB172" s="42" t="s">
        <v>17</v>
      </c>
      <c r="AC172" s="42" t="s">
        <v>17</v>
      </c>
      <c r="AD172" s="42" t="s">
        <v>880</v>
      </c>
      <c r="AE172" s="42" t="s">
        <v>880</v>
      </c>
      <c r="AF172" s="42" t="s">
        <v>880</v>
      </c>
      <c r="AG172" s="42" t="s">
        <v>880</v>
      </c>
      <c r="AH172" s="42" t="s">
        <v>880</v>
      </c>
      <c r="AI172" s="42" t="s">
        <v>17</v>
      </c>
      <c r="AJ172" s="42" t="s">
        <v>17</v>
      </c>
      <c r="AK172" s="42" t="s">
        <v>880</v>
      </c>
      <c r="AL172" s="42"/>
      <c r="AM172" s="42"/>
      <c r="AN172" s="42"/>
      <c r="AO172" s="42"/>
      <c r="AP172" s="42"/>
      <c r="AQ172" s="42"/>
      <c r="AR172" s="42"/>
      <c r="AS172" s="42"/>
      <c r="AT172" s="42"/>
      <c r="AU172" s="42"/>
      <c r="AV172" s="37">
        <f>COUNTIFS($S172:$AU172,"P")</f>
        <v>13</v>
      </c>
      <c r="AW172" s="37">
        <f>COUNTIFS($S172:$AU172,"HD")/2</f>
        <v>0</v>
      </c>
      <c r="AX172" s="37">
        <f>COUNTIFS($S172:$AU172,"DO")</f>
        <v>6</v>
      </c>
      <c r="AY172" s="1">
        <f>COUNTIFS($S172:$AU172,"UPL")</f>
        <v>0</v>
      </c>
      <c r="AZ172" s="37">
        <f>COUNTIFS($S172:$AU172,"LWP")</f>
        <v>0</v>
      </c>
      <c r="BA172" s="37">
        <f>SUM(COUNTIFS($S172:$AU172,{"PAT","MAT"}))</f>
        <v>0</v>
      </c>
      <c r="BB172" s="37">
        <f>COUNTIFS($S172:$AU172,"HO")</f>
        <v>0</v>
      </c>
      <c r="BC172" s="37">
        <f>COUNTIFS($S172:$AU172,"NA")</f>
        <v>0</v>
      </c>
      <c r="BD172" s="37">
        <f>COUNTIFS($S172:$AU172,"PL")</f>
        <v>0</v>
      </c>
      <c r="BE172" s="37">
        <f>COUNTIFS($S172:$AU172,"CL")</f>
        <v>0</v>
      </c>
      <c r="BF172" s="37">
        <f>COUNTIFS($S172:$AU172,"BL")</f>
        <v>0</v>
      </c>
      <c r="BG172" s="37">
        <f>COUNTIFS($S172:$AU172,"CO")</f>
        <v>0</v>
      </c>
      <c r="BH172" s="37">
        <f>SUM(BD172:BG172)</f>
        <v>0</v>
      </c>
      <c r="BI172" s="37">
        <f>IF(SUM(AV172+AW172)&gt;=17,1,0)</f>
        <v>0</v>
      </c>
      <c r="BJ172" s="37">
        <f>IF(SUM(AV172+AW172)&gt;=13,1,0)</f>
        <v>1</v>
      </c>
      <c r="BK172" s="37">
        <f>SUM(AV172:BG172)+SUM(COUNTIFS(R172:AU172,{"TERM","RESIGNED"}))</f>
        <v>19</v>
      </c>
      <c r="BL172" s="1" t="s">
        <v>41</v>
      </c>
      <c r="BM172" s="37" t="s">
        <v>931</v>
      </c>
    </row>
    <row r="173" spans="1:65" x14ac:dyDescent="0.25">
      <c r="A173" s="30">
        <f>A172+1</f>
        <v>171</v>
      </c>
      <c r="B173" s="1" t="s">
        <v>163</v>
      </c>
      <c r="C173" s="1">
        <v>60609</v>
      </c>
      <c r="D173" s="25">
        <v>600014</v>
      </c>
      <c r="E173" s="1" t="s">
        <v>863</v>
      </c>
      <c r="F173" s="32" t="s">
        <v>266</v>
      </c>
      <c r="G173" s="32" t="s">
        <v>50</v>
      </c>
      <c r="H173" s="28">
        <v>44287</v>
      </c>
      <c r="I173" s="28">
        <v>43066</v>
      </c>
      <c r="J173" s="28" t="s">
        <v>36</v>
      </c>
      <c r="K173" s="37">
        <f ca="1">IF(O173="ACTIVE",(TODAY()-H173),(J173-H173))</f>
        <v>1055</v>
      </c>
      <c r="L173" s="39" t="str">
        <f>IF(OR(M173="Email Verification",M173="Operations",M173="OJT",M173="Bottom Quartile Group",M173="Training"),"Billable","Non Billable")</f>
        <v>Non Billable</v>
      </c>
      <c r="M173" s="32" t="s">
        <v>51</v>
      </c>
      <c r="N173" s="1" t="s">
        <v>260</v>
      </c>
      <c r="O173" s="1" t="s">
        <v>39</v>
      </c>
      <c r="P173" s="1"/>
      <c r="Q173" s="1"/>
      <c r="R173" s="31" t="s">
        <v>96</v>
      </c>
      <c r="S173" s="42" t="s">
        <v>882</v>
      </c>
      <c r="T173" s="42" t="s">
        <v>883</v>
      </c>
      <c r="U173" s="42" t="s">
        <v>17</v>
      </c>
      <c r="V173" s="42" t="s">
        <v>17</v>
      </c>
      <c r="W173" s="42" t="s">
        <v>880</v>
      </c>
      <c r="X173" s="42" t="s">
        <v>880</v>
      </c>
      <c r="Y173" s="42" t="s">
        <v>880</v>
      </c>
      <c r="Z173" s="42" t="s">
        <v>880</v>
      </c>
      <c r="AA173" s="42" t="s">
        <v>880</v>
      </c>
      <c r="AB173" s="42" t="s">
        <v>17</v>
      </c>
      <c r="AC173" s="42" t="s">
        <v>17</v>
      </c>
      <c r="AD173" s="42" t="s">
        <v>880</v>
      </c>
      <c r="AE173" s="42" t="s">
        <v>883</v>
      </c>
      <c r="AF173" s="42" t="s">
        <v>880</v>
      </c>
      <c r="AG173" s="42" t="s">
        <v>881</v>
      </c>
      <c r="AH173" s="42" t="s">
        <v>880</v>
      </c>
      <c r="AI173" s="42" t="s">
        <v>17</v>
      </c>
      <c r="AJ173" s="42" t="s">
        <v>17</v>
      </c>
      <c r="AK173" s="42" t="s">
        <v>880</v>
      </c>
      <c r="AL173" s="42"/>
      <c r="AM173" s="42"/>
      <c r="AN173" s="42"/>
      <c r="AO173" s="42"/>
      <c r="AP173" s="42"/>
      <c r="AQ173" s="42"/>
      <c r="AR173" s="42"/>
      <c r="AS173" s="42"/>
      <c r="AT173" s="42"/>
      <c r="AU173" s="42"/>
      <c r="AV173" s="37">
        <f>COUNTIFS($S173:$AU173,"P")</f>
        <v>9</v>
      </c>
      <c r="AW173" s="37">
        <f>COUNTIFS($S173:$AU173,"HD")/2</f>
        <v>0.5</v>
      </c>
      <c r="AX173" s="37">
        <f>COUNTIFS($S173:$AU173,"DO")</f>
        <v>6</v>
      </c>
      <c r="AY173" s="1">
        <f>COUNTIFS($S173:$AU173,"UPL")</f>
        <v>0</v>
      </c>
      <c r="AZ173" s="37">
        <f>COUNTIFS($S173:$AU173,"LWP")</f>
        <v>0</v>
      </c>
      <c r="BA173" s="37">
        <f>SUM(COUNTIFS($S173:$AU173,{"PAT","MAT"}))</f>
        <v>0</v>
      </c>
      <c r="BB173" s="37">
        <f>COUNTIFS($S173:$AU173,"HO")</f>
        <v>0</v>
      </c>
      <c r="BC173" s="37">
        <f>COUNTIFS($S173:$AU173,"NA")</f>
        <v>0</v>
      </c>
      <c r="BD173" s="37">
        <f>COUNTIFS($S173:$AU173,"PL")</f>
        <v>2</v>
      </c>
      <c r="BE173" s="37">
        <f>COUNTIFS($S173:$AU173,"CL")</f>
        <v>1</v>
      </c>
      <c r="BF173" s="37">
        <f>COUNTIFS($S173:$AU173,"BL")</f>
        <v>0</v>
      </c>
      <c r="BG173" s="37">
        <f>COUNTIFS($S173:$AU173,"CO")</f>
        <v>0</v>
      </c>
      <c r="BH173" s="37">
        <f>SUM(BD173:BG173)</f>
        <v>3</v>
      </c>
      <c r="BI173" s="37">
        <f>IF(SUM(AV173+AW173)&gt;=17,1,0)</f>
        <v>0</v>
      </c>
      <c r="BJ173" s="37">
        <f>IF(SUM(AV173+AW173)&gt;=13,1,0)</f>
        <v>0</v>
      </c>
      <c r="BK173" s="37">
        <f>SUM(AV173:BG173)+SUM(COUNTIFS(R173:AU173,{"TERM","RESIGNED"}))</f>
        <v>18.5</v>
      </c>
      <c r="BL173" s="1" t="s">
        <v>41</v>
      </c>
      <c r="BM173" s="37" t="s">
        <v>934</v>
      </c>
    </row>
    <row r="174" spans="1:65" x14ac:dyDescent="0.25">
      <c r="A174" s="30">
        <f>A173+1</f>
        <v>172</v>
      </c>
      <c r="B174" s="1" t="s">
        <v>163</v>
      </c>
      <c r="C174" s="1">
        <v>60792</v>
      </c>
      <c r="D174" s="25">
        <v>600021</v>
      </c>
      <c r="E174" s="1" t="s">
        <v>863</v>
      </c>
      <c r="F174" s="32" t="s">
        <v>267</v>
      </c>
      <c r="G174" s="32" t="s">
        <v>891</v>
      </c>
      <c r="H174" s="28">
        <v>44287</v>
      </c>
      <c r="I174" s="28">
        <v>43518</v>
      </c>
      <c r="J174" s="28" t="s">
        <v>36</v>
      </c>
      <c r="K174" s="37">
        <f ca="1">IF(O174="ACTIVE",(TODAY()-H174),(J174-H174))</f>
        <v>1055</v>
      </c>
      <c r="L174" s="39" t="str">
        <f>IF(OR(M174="Email Verification",M174="Operations",M174="OJT",M174="Bottom Quartile Group",M174="Training"),"Billable","Non Billable")</f>
        <v>Non Billable</v>
      </c>
      <c r="M174" s="32" t="s">
        <v>47</v>
      </c>
      <c r="N174" s="1" t="s">
        <v>260</v>
      </c>
      <c r="O174" s="1" t="s">
        <v>39</v>
      </c>
      <c r="P174" s="1"/>
      <c r="Q174" s="1"/>
      <c r="R174" s="31" t="s">
        <v>231</v>
      </c>
      <c r="S174" s="42" t="s">
        <v>880</v>
      </c>
      <c r="T174" s="42" t="s">
        <v>880</v>
      </c>
      <c r="U174" s="42" t="s">
        <v>17</v>
      </c>
      <c r="V174" s="42" t="s">
        <v>17</v>
      </c>
      <c r="W174" s="42" t="s">
        <v>880</v>
      </c>
      <c r="X174" s="42" t="s">
        <v>880</v>
      </c>
      <c r="Y174" s="42" t="s">
        <v>880</v>
      </c>
      <c r="Z174" s="42" t="s">
        <v>880</v>
      </c>
      <c r="AA174" s="42" t="s">
        <v>880</v>
      </c>
      <c r="AB174" s="42" t="s">
        <v>17</v>
      </c>
      <c r="AC174" s="42" t="s">
        <v>17</v>
      </c>
      <c r="AD174" s="42" t="s">
        <v>880</v>
      </c>
      <c r="AE174" s="42" t="s">
        <v>880</v>
      </c>
      <c r="AF174" s="42" t="s">
        <v>883</v>
      </c>
      <c r="AG174" s="42" t="s">
        <v>880</v>
      </c>
      <c r="AH174" s="42" t="s">
        <v>880</v>
      </c>
      <c r="AI174" s="42" t="s">
        <v>17</v>
      </c>
      <c r="AJ174" s="42" t="s">
        <v>17</v>
      </c>
      <c r="AK174" s="42" t="s">
        <v>880</v>
      </c>
      <c r="AL174" s="42"/>
      <c r="AM174" s="42"/>
      <c r="AN174" s="42"/>
      <c r="AO174" s="42"/>
      <c r="AP174" s="42"/>
      <c r="AQ174" s="42"/>
      <c r="AR174" s="42"/>
      <c r="AS174" s="42"/>
      <c r="AT174" s="42"/>
      <c r="AU174" s="42"/>
      <c r="AV174" s="37">
        <f>COUNTIFS($S174:$AU174,"P")</f>
        <v>12</v>
      </c>
      <c r="AW174" s="37">
        <f>COUNTIFS($S174:$AU174,"HD")/2</f>
        <v>0</v>
      </c>
      <c r="AX174" s="37">
        <f>COUNTIFS($S174:$AU174,"DO")</f>
        <v>6</v>
      </c>
      <c r="AY174" s="1">
        <f>COUNTIFS($S174:$AU174,"UPL")</f>
        <v>0</v>
      </c>
      <c r="AZ174" s="37">
        <f>COUNTIFS($S174:$AU174,"LWP")</f>
        <v>0</v>
      </c>
      <c r="BA174" s="37">
        <f>SUM(COUNTIFS($S174:$AU174,{"PAT","MAT"}))</f>
        <v>0</v>
      </c>
      <c r="BB174" s="37">
        <f>COUNTIFS($S174:$AU174,"HO")</f>
        <v>0</v>
      </c>
      <c r="BC174" s="37">
        <f>COUNTIFS($S174:$AU174,"NA")</f>
        <v>0</v>
      </c>
      <c r="BD174" s="37">
        <f>COUNTIFS($S174:$AU174,"PL")</f>
        <v>1</v>
      </c>
      <c r="BE174" s="37">
        <f>COUNTIFS($S174:$AU174,"CL")</f>
        <v>0</v>
      </c>
      <c r="BF174" s="37">
        <f>COUNTIFS($S174:$AU174,"BL")</f>
        <v>0</v>
      </c>
      <c r="BG174" s="37">
        <f>COUNTIFS($S174:$AU174,"CO")</f>
        <v>0</v>
      </c>
      <c r="BH174" s="37">
        <f>SUM(BD174:BG174)</f>
        <v>1</v>
      </c>
      <c r="BI174" s="37">
        <f>IF(SUM(AV174+AW174)&gt;=17,1,0)</f>
        <v>0</v>
      </c>
      <c r="BJ174" s="37">
        <f>IF(SUM(AV174+AW174)&gt;=13,1,0)</f>
        <v>0</v>
      </c>
      <c r="BK174" s="37">
        <f>SUM(AV174:BG174)+SUM(COUNTIFS(R174:AU174,{"TERM","RESIGNED"}))</f>
        <v>19</v>
      </c>
      <c r="BL174" s="1" t="s">
        <v>41</v>
      </c>
      <c r="BM174" s="37" t="s">
        <v>931</v>
      </c>
    </row>
    <row r="175" spans="1:65" x14ac:dyDescent="0.25">
      <c r="A175" s="30">
        <f>A174+1</f>
        <v>173</v>
      </c>
      <c r="B175" s="1" t="s">
        <v>163</v>
      </c>
      <c r="C175" s="1">
        <v>60864</v>
      </c>
      <c r="D175" s="25">
        <v>600026</v>
      </c>
      <c r="E175" s="1" t="s">
        <v>863</v>
      </c>
      <c r="F175" s="32" t="s">
        <v>268</v>
      </c>
      <c r="G175" s="32" t="s">
        <v>224</v>
      </c>
      <c r="H175" s="28">
        <v>44287</v>
      </c>
      <c r="I175" s="28">
        <v>43621</v>
      </c>
      <c r="J175" s="28" t="s">
        <v>36</v>
      </c>
      <c r="K175" s="37">
        <f ca="1">IF(O175="ACTIVE",(TODAY()-H175),(J175-H175))</f>
        <v>1055</v>
      </c>
      <c r="L175" s="39" t="str">
        <f>IF(OR(M175="Email Verification",M175="Operations",M175="OJT",M175="Bottom Quartile Group",M175="Training"),"Billable","Non Billable")</f>
        <v>Non Billable</v>
      </c>
      <c r="M175" s="32" t="s">
        <v>193</v>
      </c>
      <c r="N175" s="1" t="s">
        <v>260</v>
      </c>
      <c r="O175" s="1" t="s">
        <v>39</v>
      </c>
      <c r="P175" s="1"/>
      <c r="Q175" s="1"/>
      <c r="R175" s="31" t="s">
        <v>194</v>
      </c>
      <c r="S175" s="42" t="s">
        <v>880</v>
      </c>
      <c r="T175" s="42" t="s">
        <v>880</v>
      </c>
      <c r="U175" s="42" t="s">
        <v>17</v>
      </c>
      <c r="V175" s="42" t="s">
        <v>17</v>
      </c>
      <c r="W175" s="42" t="s">
        <v>880</v>
      </c>
      <c r="X175" s="42" t="s">
        <v>880</v>
      </c>
      <c r="Y175" s="42" t="s">
        <v>880</v>
      </c>
      <c r="Z175" s="42" t="s">
        <v>880</v>
      </c>
      <c r="AA175" s="42" t="s">
        <v>880</v>
      </c>
      <c r="AB175" s="42" t="s">
        <v>17</v>
      </c>
      <c r="AC175" s="42" t="s">
        <v>17</v>
      </c>
      <c r="AD175" s="42" t="s">
        <v>880</v>
      </c>
      <c r="AE175" s="42" t="s">
        <v>880</v>
      </c>
      <c r="AF175" s="42" t="s">
        <v>880</v>
      </c>
      <c r="AG175" s="42" t="s">
        <v>880</v>
      </c>
      <c r="AH175" s="42" t="s">
        <v>880</v>
      </c>
      <c r="AI175" s="42" t="s">
        <v>17</v>
      </c>
      <c r="AJ175" s="42" t="s">
        <v>17</v>
      </c>
      <c r="AK175" s="42" t="s">
        <v>880</v>
      </c>
      <c r="AL175" s="42"/>
      <c r="AM175" s="42"/>
      <c r="AN175" s="42"/>
      <c r="AO175" s="42"/>
      <c r="AP175" s="42"/>
      <c r="AQ175" s="42"/>
      <c r="AR175" s="42"/>
      <c r="AS175" s="42"/>
      <c r="AT175" s="42"/>
      <c r="AU175" s="42"/>
      <c r="AV175" s="37">
        <f>COUNTIFS($S175:$AU175,"P")</f>
        <v>13</v>
      </c>
      <c r="AW175" s="37">
        <f>COUNTIFS($S175:$AU175,"HD")/2</f>
        <v>0</v>
      </c>
      <c r="AX175" s="37">
        <f>COUNTIFS($S175:$AU175,"DO")</f>
        <v>6</v>
      </c>
      <c r="AY175" s="1">
        <f>COUNTIFS($S175:$AU175,"UPL")</f>
        <v>0</v>
      </c>
      <c r="AZ175" s="37">
        <f>COUNTIFS($S175:$AU175,"LWP")</f>
        <v>0</v>
      </c>
      <c r="BA175" s="37">
        <f>SUM(COUNTIFS($S175:$AU175,{"PAT","MAT"}))</f>
        <v>0</v>
      </c>
      <c r="BB175" s="37">
        <f>COUNTIFS($S175:$AU175,"HO")</f>
        <v>0</v>
      </c>
      <c r="BC175" s="37">
        <f>COUNTIFS($S175:$AU175,"NA")</f>
        <v>0</v>
      </c>
      <c r="BD175" s="37">
        <f>COUNTIFS($S175:$AU175,"PL")</f>
        <v>0</v>
      </c>
      <c r="BE175" s="37">
        <f>COUNTIFS($S175:$AU175,"CL")</f>
        <v>0</v>
      </c>
      <c r="BF175" s="37">
        <f>COUNTIFS($S175:$AU175,"BL")</f>
        <v>0</v>
      </c>
      <c r="BG175" s="37">
        <f>COUNTIFS($S175:$AU175,"CO")</f>
        <v>0</v>
      </c>
      <c r="BH175" s="37">
        <f>SUM(BD175:BG175)</f>
        <v>0</v>
      </c>
      <c r="BI175" s="37">
        <f>IF(SUM(AV175+AW175)&gt;=17,1,0)</f>
        <v>0</v>
      </c>
      <c r="BJ175" s="37">
        <f>IF(SUM(AV175+AW175)&gt;=13,1,0)</f>
        <v>1</v>
      </c>
      <c r="BK175" s="37">
        <f>SUM(AV175:BG175)+SUM(COUNTIFS(R175:AU175,{"TERM","RESIGNED"}))</f>
        <v>19</v>
      </c>
      <c r="BL175" s="1" t="s">
        <v>41</v>
      </c>
      <c r="BM175" s="37" t="s">
        <v>1101</v>
      </c>
    </row>
    <row r="176" spans="1:65" x14ac:dyDescent="0.25">
      <c r="A176" s="30">
        <f>A175+1</f>
        <v>174</v>
      </c>
      <c r="B176" s="1" t="s">
        <v>163</v>
      </c>
      <c r="C176" s="1">
        <v>60978</v>
      </c>
      <c r="D176" s="25">
        <v>600037</v>
      </c>
      <c r="E176" s="1" t="s">
        <v>863</v>
      </c>
      <c r="F176" s="32" t="s">
        <v>282</v>
      </c>
      <c r="G176" s="32" t="s">
        <v>181</v>
      </c>
      <c r="H176" s="28">
        <v>44287</v>
      </c>
      <c r="I176" s="28">
        <v>43906</v>
      </c>
      <c r="J176" s="28" t="s">
        <v>36</v>
      </c>
      <c r="K176" s="37">
        <f ca="1">IF(O176="ACTIVE",(TODAY()-H176),(J176-H176))</f>
        <v>1055</v>
      </c>
      <c r="L176" s="39" t="str">
        <f>IF(OR(M176="Email Verification",M176="Operations",M176="OJT",M176="Bottom Quartile Group",M176="Training"),"Billable","Non Billable")</f>
        <v>Billable</v>
      </c>
      <c r="M176" s="32" t="s">
        <v>178</v>
      </c>
      <c r="N176" s="1" t="s">
        <v>260</v>
      </c>
      <c r="O176" s="1" t="s">
        <v>39</v>
      </c>
      <c r="P176" s="1"/>
      <c r="Q176" s="1"/>
      <c r="R176" s="31" t="s">
        <v>231</v>
      </c>
      <c r="S176" s="42" t="s">
        <v>880</v>
      </c>
      <c r="T176" s="42" t="s">
        <v>882</v>
      </c>
      <c r="U176" s="42" t="s">
        <v>17</v>
      </c>
      <c r="V176" s="42" t="s">
        <v>17</v>
      </c>
      <c r="W176" s="42" t="s">
        <v>880</v>
      </c>
      <c r="X176" s="42" t="s">
        <v>880</v>
      </c>
      <c r="Y176" s="42" t="s">
        <v>880</v>
      </c>
      <c r="Z176" s="42" t="s">
        <v>880</v>
      </c>
      <c r="AA176" s="42" t="s">
        <v>880</v>
      </c>
      <c r="AB176" s="42" t="s">
        <v>17</v>
      </c>
      <c r="AC176" s="42" t="s">
        <v>17</v>
      </c>
      <c r="AD176" s="42" t="s">
        <v>880</v>
      </c>
      <c r="AE176" s="42" t="s">
        <v>880</v>
      </c>
      <c r="AF176" s="42" t="s">
        <v>880</v>
      </c>
      <c r="AG176" s="42" t="s">
        <v>880</v>
      </c>
      <c r="AH176" s="42" t="s">
        <v>880</v>
      </c>
      <c r="AI176" s="42" t="s">
        <v>17</v>
      </c>
      <c r="AJ176" s="42" t="s">
        <v>17</v>
      </c>
      <c r="AK176" s="42" t="s">
        <v>880</v>
      </c>
      <c r="AL176" s="42"/>
      <c r="AM176" s="42"/>
      <c r="AN176" s="42"/>
      <c r="AO176" s="42"/>
      <c r="AP176" s="42"/>
      <c r="AQ176" s="42"/>
      <c r="AR176" s="42"/>
      <c r="AS176" s="42"/>
      <c r="AT176" s="42"/>
      <c r="AU176" s="42"/>
      <c r="AV176" s="37">
        <f>COUNTIFS($S176:$AU176,"P")</f>
        <v>12</v>
      </c>
      <c r="AW176" s="37">
        <f>COUNTIFS($S176:$AU176,"HD")/2</f>
        <v>0</v>
      </c>
      <c r="AX176" s="37">
        <f>COUNTIFS($S176:$AU176,"DO")</f>
        <v>6</v>
      </c>
      <c r="AY176" s="1">
        <f>COUNTIFS($S176:$AU176,"UPL")</f>
        <v>0</v>
      </c>
      <c r="AZ176" s="37">
        <f>COUNTIFS($S176:$AU176,"LWP")</f>
        <v>0</v>
      </c>
      <c r="BA176" s="37">
        <f>SUM(COUNTIFS($S176:$AU176,{"PAT","MAT"}))</f>
        <v>0</v>
      </c>
      <c r="BB176" s="37">
        <f>COUNTIFS($S176:$AU176,"HO")</f>
        <v>0</v>
      </c>
      <c r="BC176" s="37">
        <f>COUNTIFS($S176:$AU176,"NA")</f>
        <v>0</v>
      </c>
      <c r="BD176" s="37">
        <f>COUNTIFS($S176:$AU176,"PL")</f>
        <v>0</v>
      </c>
      <c r="BE176" s="37">
        <f>COUNTIFS($S176:$AU176,"CL")</f>
        <v>1</v>
      </c>
      <c r="BF176" s="37">
        <f>COUNTIFS($S176:$AU176,"BL")</f>
        <v>0</v>
      </c>
      <c r="BG176" s="37">
        <f>COUNTIFS($S176:$AU176,"CO")</f>
        <v>0</v>
      </c>
      <c r="BH176" s="37">
        <f>SUM(BD176:BG176)</f>
        <v>1</v>
      </c>
      <c r="BI176" s="37">
        <f>IF(SUM(AV176+AW176)&gt;=17,1,0)</f>
        <v>0</v>
      </c>
      <c r="BJ176" s="37">
        <f>IF(SUM(AV176+AW176)&gt;=13,1,0)</f>
        <v>0</v>
      </c>
      <c r="BK176" s="37">
        <f>SUM(AV176:BG176)+SUM(COUNTIFS(R176:AU176,{"TERM","RESIGNED"}))</f>
        <v>19</v>
      </c>
      <c r="BL176" s="1" t="s">
        <v>41</v>
      </c>
      <c r="BM176" s="37" t="s">
        <v>931</v>
      </c>
    </row>
    <row r="177" spans="1:65" x14ac:dyDescent="0.25">
      <c r="A177" s="30">
        <f>A176+1</f>
        <v>175</v>
      </c>
      <c r="B177" s="1" t="s">
        <v>163</v>
      </c>
      <c r="C177" s="1">
        <v>60993</v>
      </c>
      <c r="D177" s="25">
        <v>600040</v>
      </c>
      <c r="E177" s="1" t="s">
        <v>863</v>
      </c>
      <c r="F177" s="32" t="s">
        <v>283</v>
      </c>
      <c r="G177" s="32" t="s">
        <v>181</v>
      </c>
      <c r="H177" s="28">
        <v>44287</v>
      </c>
      <c r="I177" s="28">
        <v>44053</v>
      </c>
      <c r="J177" s="28" t="s">
        <v>36</v>
      </c>
      <c r="K177" s="37">
        <f ca="1">IF(O177="ACTIVE",(TODAY()-H177),(J177-H177))</f>
        <v>1055</v>
      </c>
      <c r="L177" s="39" t="str">
        <f>IF(OR(M177="Email Verification",M177="Operations",M177="OJT",M177="Bottom Quartile Group",M177="Training"),"Billable","Non Billable")</f>
        <v>Billable</v>
      </c>
      <c r="M177" s="32" t="s">
        <v>178</v>
      </c>
      <c r="N177" s="1" t="s">
        <v>260</v>
      </c>
      <c r="O177" s="1" t="s">
        <v>39</v>
      </c>
      <c r="P177" s="1"/>
      <c r="Q177" s="1"/>
      <c r="R177" s="31" t="s">
        <v>267</v>
      </c>
      <c r="S177" s="42" t="s">
        <v>19</v>
      </c>
      <c r="T177" s="42" t="s">
        <v>880</v>
      </c>
      <c r="U177" s="42" t="s">
        <v>17</v>
      </c>
      <c r="V177" s="42" t="s">
        <v>17</v>
      </c>
      <c r="W177" s="42" t="s">
        <v>880</v>
      </c>
      <c r="X177" s="42" t="s">
        <v>880</v>
      </c>
      <c r="Y177" s="42" t="s">
        <v>880</v>
      </c>
      <c r="Z177" s="42" t="s">
        <v>880</v>
      </c>
      <c r="AA177" s="42" t="s">
        <v>880</v>
      </c>
      <c r="AB177" s="42" t="s">
        <v>17</v>
      </c>
      <c r="AC177" s="42" t="s">
        <v>17</v>
      </c>
      <c r="AD177" s="42" t="s">
        <v>880</v>
      </c>
      <c r="AE177" s="42" t="s">
        <v>18</v>
      </c>
      <c r="AF177" s="42" t="s">
        <v>880</v>
      </c>
      <c r="AG177" s="42" t="s">
        <v>880</v>
      </c>
      <c r="AH177" s="42" t="s">
        <v>880</v>
      </c>
      <c r="AI177" s="42" t="s">
        <v>17</v>
      </c>
      <c r="AJ177" s="42" t="s">
        <v>17</v>
      </c>
      <c r="AK177" s="42" t="s">
        <v>880</v>
      </c>
      <c r="AL177" s="42"/>
      <c r="AM177" s="42"/>
      <c r="AN177" s="42"/>
      <c r="AO177" s="42"/>
      <c r="AP177" s="42"/>
      <c r="AQ177" s="42"/>
      <c r="AR177" s="42"/>
      <c r="AS177" s="42"/>
      <c r="AT177" s="42"/>
      <c r="AU177" s="42"/>
      <c r="AV177" s="37">
        <f>COUNTIFS($S177:$AU177,"P")</f>
        <v>11</v>
      </c>
      <c r="AW177" s="37">
        <f>COUNTIFS($S177:$AU177,"HD")/2</f>
        <v>0</v>
      </c>
      <c r="AX177" s="37">
        <f>COUNTIFS($S177:$AU177,"DO")</f>
        <v>6</v>
      </c>
      <c r="AY177" s="1">
        <f>COUNTIFS($S177:$AU177,"UPL")</f>
        <v>1</v>
      </c>
      <c r="AZ177" s="37">
        <f>COUNTIFS($S177:$AU177,"LWP")</f>
        <v>1</v>
      </c>
      <c r="BA177" s="37">
        <f>SUM(COUNTIFS($S177:$AU177,{"PAT","MAT"}))</f>
        <v>0</v>
      </c>
      <c r="BB177" s="37">
        <f>COUNTIFS($S177:$AU177,"HO")</f>
        <v>0</v>
      </c>
      <c r="BC177" s="37">
        <f>COUNTIFS($S177:$AU177,"NA")</f>
        <v>0</v>
      </c>
      <c r="BD177" s="37">
        <f>COUNTIFS($S177:$AU177,"PL")</f>
        <v>0</v>
      </c>
      <c r="BE177" s="37">
        <f>COUNTIFS($S177:$AU177,"CL")</f>
        <v>0</v>
      </c>
      <c r="BF177" s="37">
        <f>COUNTIFS($S177:$AU177,"BL")</f>
        <v>0</v>
      </c>
      <c r="BG177" s="37">
        <f>COUNTIFS($S177:$AU177,"CO")</f>
        <v>0</v>
      </c>
      <c r="BH177" s="37">
        <f>SUM(BD177:BG177)</f>
        <v>0</v>
      </c>
      <c r="BI177" s="37">
        <f>IF(SUM(AV177+AW177)&gt;=17,1,0)</f>
        <v>0</v>
      </c>
      <c r="BJ177" s="37">
        <f>IF(SUM(AV177+AW177)&gt;=13,1,0)</f>
        <v>0</v>
      </c>
      <c r="BK177" s="37">
        <f>SUM(AV177:BG177)+SUM(COUNTIFS(R177:AU177,{"TERM","RESIGNED"}))</f>
        <v>19</v>
      </c>
      <c r="BL177" s="1" t="s">
        <v>41</v>
      </c>
      <c r="BM177" s="37" t="s">
        <v>931</v>
      </c>
    </row>
    <row r="178" spans="1:65" x14ac:dyDescent="0.25">
      <c r="A178" s="30">
        <f>A177+1</f>
        <v>176</v>
      </c>
      <c r="B178" s="1" t="s">
        <v>163</v>
      </c>
      <c r="C178" s="1">
        <v>100494</v>
      </c>
      <c r="D178" s="25">
        <v>100494</v>
      </c>
      <c r="E178" s="1" t="s">
        <v>863</v>
      </c>
      <c r="F178" s="32" t="s">
        <v>285</v>
      </c>
      <c r="G178" s="32" t="s">
        <v>873</v>
      </c>
      <c r="H178" s="28">
        <v>44305</v>
      </c>
      <c r="I178" s="28" t="s">
        <v>36</v>
      </c>
      <c r="J178" s="28" t="s">
        <v>36</v>
      </c>
      <c r="K178" s="37">
        <f ca="1">IF(O178="ACTIVE",(TODAY()-H178),(J178-H178))</f>
        <v>1037</v>
      </c>
      <c r="L178" s="39" t="str">
        <f>IF(OR(M178="Email Verification",M178="Operations",M178="OJT",M178="Bottom Quartile Group",M178="Training"),"Billable","Non Billable")</f>
        <v>Non Billable</v>
      </c>
      <c r="M178" s="32" t="s">
        <v>124</v>
      </c>
      <c r="N178" s="1" t="s">
        <v>38</v>
      </c>
      <c r="O178" s="1" t="s">
        <v>39</v>
      </c>
      <c r="P178" s="1"/>
      <c r="Q178" s="1"/>
      <c r="R178" s="31" t="s">
        <v>125</v>
      </c>
      <c r="S178" s="42" t="s">
        <v>880</v>
      </c>
      <c r="T178" s="42" t="s">
        <v>880</v>
      </c>
      <c r="U178" s="42" t="s">
        <v>17</v>
      </c>
      <c r="V178" s="42" t="s">
        <v>17</v>
      </c>
      <c r="W178" s="42" t="s">
        <v>880</v>
      </c>
      <c r="X178" s="42" t="s">
        <v>880</v>
      </c>
      <c r="Y178" s="42" t="s">
        <v>880</v>
      </c>
      <c r="Z178" s="42" t="s">
        <v>880</v>
      </c>
      <c r="AA178" s="42" t="s">
        <v>880</v>
      </c>
      <c r="AB178" s="42" t="s">
        <v>17</v>
      </c>
      <c r="AC178" s="42" t="s">
        <v>17</v>
      </c>
      <c r="AD178" s="42" t="s">
        <v>882</v>
      </c>
      <c r="AE178" s="42" t="s">
        <v>880</v>
      </c>
      <c r="AF178" s="42" t="s">
        <v>880</v>
      </c>
      <c r="AG178" s="42" t="s">
        <v>880</v>
      </c>
      <c r="AH178" s="42" t="s">
        <v>19</v>
      </c>
      <c r="AI178" s="42" t="s">
        <v>17</v>
      </c>
      <c r="AJ178" s="42" t="s">
        <v>17</v>
      </c>
      <c r="AK178" s="42" t="s">
        <v>880</v>
      </c>
      <c r="AL178" s="42"/>
      <c r="AM178" s="42"/>
      <c r="AN178" s="42"/>
      <c r="AO178" s="42"/>
      <c r="AP178" s="42"/>
      <c r="AQ178" s="42"/>
      <c r="AR178" s="42"/>
      <c r="AS178" s="42"/>
      <c r="AT178" s="42"/>
      <c r="AU178" s="42"/>
      <c r="AV178" s="37">
        <f>COUNTIFS($S178:$AU178,"P")</f>
        <v>11</v>
      </c>
      <c r="AW178" s="37">
        <f>COUNTIFS($S178:$AU178,"HD")/2</f>
        <v>0</v>
      </c>
      <c r="AX178" s="37">
        <f>COUNTIFS($S178:$AU178,"DO")</f>
        <v>6</v>
      </c>
      <c r="AY178" s="1">
        <f>COUNTIFS($S178:$AU178,"UPL")</f>
        <v>0</v>
      </c>
      <c r="AZ178" s="37">
        <f>COUNTIFS($S178:$AU178,"LWP")</f>
        <v>1</v>
      </c>
      <c r="BA178" s="37">
        <f>SUM(COUNTIFS($S178:$AU178,{"PAT","MAT"}))</f>
        <v>0</v>
      </c>
      <c r="BB178" s="37">
        <f>COUNTIFS($S178:$AU178,"HO")</f>
        <v>0</v>
      </c>
      <c r="BC178" s="37">
        <f>COUNTIFS($S178:$AU178,"NA")</f>
        <v>0</v>
      </c>
      <c r="BD178" s="37">
        <f>COUNTIFS($S178:$AU178,"PL")</f>
        <v>0</v>
      </c>
      <c r="BE178" s="37">
        <f>COUNTIFS($S178:$AU178,"CL")</f>
        <v>1</v>
      </c>
      <c r="BF178" s="37">
        <f>COUNTIFS($S178:$AU178,"BL")</f>
        <v>0</v>
      </c>
      <c r="BG178" s="37">
        <f>COUNTIFS($S178:$AU178,"CO")</f>
        <v>0</v>
      </c>
      <c r="BH178" s="37">
        <f>SUM(BD178:BG178)</f>
        <v>1</v>
      </c>
      <c r="BI178" s="37">
        <f>IF(SUM(AV178+AW178)&gt;=17,1,0)</f>
        <v>0</v>
      </c>
      <c r="BJ178" s="37">
        <f>IF(SUM(AV178+AW178)&gt;=13,1,0)</f>
        <v>0</v>
      </c>
      <c r="BK178" s="37">
        <f>SUM(AV178:BG178)+SUM(COUNTIFS(R178:AU178,{"TERM","RESIGNED"}))</f>
        <v>19</v>
      </c>
      <c r="BL178" s="1" t="s">
        <v>41</v>
      </c>
      <c r="BM178" s="37" t="s">
        <v>935</v>
      </c>
    </row>
    <row r="179" spans="1:65" x14ac:dyDescent="0.25">
      <c r="A179" s="30">
        <f>A178+1</f>
        <v>177</v>
      </c>
      <c r="B179" s="1" t="s">
        <v>163</v>
      </c>
      <c r="C179" s="1">
        <v>100495</v>
      </c>
      <c r="D179" s="25">
        <v>100495</v>
      </c>
      <c r="E179" s="1" t="s">
        <v>863</v>
      </c>
      <c r="F179" s="32" t="s">
        <v>286</v>
      </c>
      <c r="G179" s="32" t="s">
        <v>873</v>
      </c>
      <c r="H179" s="28">
        <v>44305</v>
      </c>
      <c r="I179" s="28" t="s">
        <v>36</v>
      </c>
      <c r="J179" s="28" t="s">
        <v>36</v>
      </c>
      <c r="K179" s="37">
        <f ca="1">IF(O179="ACTIVE",(TODAY()-H179),(J179-H179))</f>
        <v>1037</v>
      </c>
      <c r="L179" s="39" t="str">
        <f>IF(OR(M179="Email Verification",M179="Operations",M179="OJT",M179="Bottom Quartile Group",M179="Training"),"Billable","Non Billable")</f>
        <v>Non Billable</v>
      </c>
      <c r="M179" s="32" t="s">
        <v>124</v>
      </c>
      <c r="N179" s="1" t="s">
        <v>38</v>
      </c>
      <c r="O179" s="1" t="s">
        <v>39</v>
      </c>
      <c r="P179" s="1"/>
      <c r="Q179" s="1"/>
      <c r="R179" s="31" t="s">
        <v>125</v>
      </c>
      <c r="S179" s="42" t="s">
        <v>880</v>
      </c>
      <c r="T179" s="42" t="s">
        <v>19</v>
      </c>
      <c r="U179" s="42" t="s">
        <v>17</v>
      </c>
      <c r="V179" s="42" t="s">
        <v>17</v>
      </c>
      <c r="W179" s="42" t="s">
        <v>880</v>
      </c>
      <c r="X179" s="42" t="s">
        <v>880</v>
      </c>
      <c r="Y179" s="42" t="s">
        <v>880</v>
      </c>
      <c r="Z179" s="42" t="s">
        <v>880</v>
      </c>
      <c r="AA179" s="42" t="s">
        <v>880</v>
      </c>
      <c r="AB179" s="42" t="s">
        <v>17</v>
      </c>
      <c r="AC179" s="42" t="s">
        <v>17</v>
      </c>
      <c r="AD179" s="42" t="s">
        <v>880</v>
      </c>
      <c r="AE179" s="42" t="s">
        <v>880</v>
      </c>
      <c r="AF179" s="42" t="s">
        <v>880</v>
      </c>
      <c r="AG179" s="42" t="s">
        <v>880</v>
      </c>
      <c r="AH179" s="42" t="s">
        <v>880</v>
      </c>
      <c r="AI179" s="42" t="s">
        <v>17</v>
      </c>
      <c r="AJ179" s="42" t="s">
        <v>17</v>
      </c>
      <c r="AK179" s="42" t="s">
        <v>880</v>
      </c>
      <c r="AL179" s="42"/>
      <c r="AM179" s="42"/>
      <c r="AN179" s="42"/>
      <c r="AO179" s="42"/>
      <c r="AP179" s="42"/>
      <c r="AQ179" s="42"/>
      <c r="AR179" s="42"/>
      <c r="AS179" s="42"/>
      <c r="AT179" s="42"/>
      <c r="AU179" s="42"/>
      <c r="AV179" s="37">
        <f>COUNTIFS($S179:$AU179,"P")</f>
        <v>12</v>
      </c>
      <c r="AW179" s="37">
        <f>COUNTIFS($S179:$AU179,"HD")/2</f>
        <v>0</v>
      </c>
      <c r="AX179" s="37">
        <f>COUNTIFS($S179:$AU179,"DO")</f>
        <v>6</v>
      </c>
      <c r="AY179" s="1">
        <f>COUNTIFS($S179:$AU179,"UPL")</f>
        <v>0</v>
      </c>
      <c r="AZ179" s="37">
        <f>COUNTIFS($S179:$AU179,"LWP")</f>
        <v>1</v>
      </c>
      <c r="BA179" s="37">
        <f>SUM(COUNTIFS($S179:$AU179,{"PAT","MAT"}))</f>
        <v>0</v>
      </c>
      <c r="BB179" s="37">
        <f>COUNTIFS($S179:$AU179,"HO")</f>
        <v>0</v>
      </c>
      <c r="BC179" s="37">
        <f>COUNTIFS($S179:$AU179,"NA")</f>
        <v>0</v>
      </c>
      <c r="BD179" s="37">
        <f>COUNTIFS($S179:$AU179,"PL")</f>
        <v>0</v>
      </c>
      <c r="BE179" s="37">
        <f>COUNTIFS($S179:$AU179,"CL")</f>
        <v>0</v>
      </c>
      <c r="BF179" s="37">
        <f>COUNTIFS($S179:$AU179,"BL")</f>
        <v>0</v>
      </c>
      <c r="BG179" s="37">
        <f>COUNTIFS($S179:$AU179,"CO")</f>
        <v>0</v>
      </c>
      <c r="BH179" s="37">
        <f>SUM(BD179:BG179)</f>
        <v>0</v>
      </c>
      <c r="BI179" s="37">
        <f>IF(SUM(AV179+AW179)&gt;=17,1,0)</f>
        <v>0</v>
      </c>
      <c r="BJ179" s="37">
        <f>IF(SUM(AV179+AW179)&gt;=13,1,0)</f>
        <v>0</v>
      </c>
      <c r="BK179" s="37">
        <f>SUM(AV179:BG179)+SUM(COUNTIFS(R179:AU179,{"TERM","RESIGNED"}))</f>
        <v>19</v>
      </c>
      <c r="BL179" s="1" t="s">
        <v>41</v>
      </c>
      <c r="BM179" s="37" t="s">
        <v>936</v>
      </c>
    </row>
    <row r="180" spans="1:65" x14ac:dyDescent="0.25">
      <c r="A180" s="30">
        <f>A179+1</f>
        <v>178</v>
      </c>
      <c r="B180" s="1" t="s">
        <v>163</v>
      </c>
      <c r="C180" s="1">
        <v>100496</v>
      </c>
      <c r="D180" s="25">
        <v>100496</v>
      </c>
      <c r="E180" s="1" t="s">
        <v>863</v>
      </c>
      <c r="F180" s="32" t="s">
        <v>287</v>
      </c>
      <c r="G180" s="32" t="s">
        <v>873</v>
      </c>
      <c r="H180" s="28">
        <v>44313</v>
      </c>
      <c r="I180" s="28" t="s">
        <v>36</v>
      </c>
      <c r="J180" s="28" t="s">
        <v>36</v>
      </c>
      <c r="K180" s="37">
        <f ca="1">IF(O180="ACTIVE",(TODAY()-H180),(J180-H180))</f>
        <v>1029</v>
      </c>
      <c r="L180" s="39" t="str">
        <f>IF(OR(M180="Email Verification",M180="Operations",M180="OJT",M180="Bottom Quartile Group",M180="Training"),"Billable","Non Billable")</f>
        <v>Non Billable</v>
      </c>
      <c r="M180" s="32" t="s">
        <v>124</v>
      </c>
      <c r="N180" s="1" t="s">
        <v>38</v>
      </c>
      <c r="O180" s="1" t="s">
        <v>39</v>
      </c>
      <c r="P180" s="1"/>
      <c r="Q180" s="1"/>
      <c r="R180" s="31" t="s">
        <v>125</v>
      </c>
      <c r="S180" s="42" t="s">
        <v>880</v>
      </c>
      <c r="T180" s="42" t="s">
        <v>19</v>
      </c>
      <c r="U180" s="42" t="s">
        <v>17</v>
      </c>
      <c r="V180" s="42" t="s">
        <v>17</v>
      </c>
      <c r="W180" s="42" t="s">
        <v>18</v>
      </c>
      <c r="X180" s="42" t="s">
        <v>18</v>
      </c>
      <c r="Y180" s="42" t="s">
        <v>18</v>
      </c>
      <c r="Z180" s="42" t="s">
        <v>18</v>
      </c>
      <c r="AA180" s="42" t="s">
        <v>18</v>
      </c>
      <c r="AB180" s="42" t="s">
        <v>17</v>
      </c>
      <c r="AC180" s="42" t="s">
        <v>17</v>
      </c>
      <c r="AD180" s="42" t="s">
        <v>880</v>
      </c>
      <c r="AE180" s="42" t="s">
        <v>880</v>
      </c>
      <c r="AF180" s="42" t="s">
        <v>880</v>
      </c>
      <c r="AG180" s="42" t="s">
        <v>880</v>
      </c>
      <c r="AH180" s="42" t="s">
        <v>880</v>
      </c>
      <c r="AI180" s="42" t="s">
        <v>17</v>
      </c>
      <c r="AJ180" s="42" t="s">
        <v>17</v>
      </c>
      <c r="AK180" s="42" t="s">
        <v>880</v>
      </c>
      <c r="AL180" s="42"/>
      <c r="AM180" s="42"/>
      <c r="AN180" s="42"/>
      <c r="AO180" s="42"/>
      <c r="AP180" s="42"/>
      <c r="AQ180" s="42"/>
      <c r="AR180" s="42"/>
      <c r="AS180" s="42"/>
      <c r="AT180" s="42"/>
      <c r="AU180" s="42"/>
      <c r="AV180" s="37">
        <f>COUNTIFS($S180:$AU180,"P")</f>
        <v>7</v>
      </c>
      <c r="AW180" s="37">
        <f>COUNTIFS($S180:$AU180,"HD")/2</f>
        <v>0</v>
      </c>
      <c r="AX180" s="37">
        <f>COUNTIFS($S180:$AU180,"DO")</f>
        <v>6</v>
      </c>
      <c r="AY180" s="1">
        <f>COUNTIFS($S180:$AU180,"UPL")</f>
        <v>5</v>
      </c>
      <c r="AZ180" s="37">
        <f>COUNTIFS($S180:$AU180,"LWP")</f>
        <v>1</v>
      </c>
      <c r="BA180" s="37">
        <f>SUM(COUNTIFS($S180:$AU180,{"PAT","MAT"}))</f>
        <v>0</v>
      </c>
      <c r="BB180" s="37">
        <f>COUNTIFS($S180:$AU180,"HO")</f>
        <v>0</v>
      </c>
      <c r="BC180" s="37">
        <f>COUNTIFS($S180:$AU180,"NA")</f>
        <v>0</v>
      </c>
      <c r="BD180" s="37">
        <f>COUNTIFS($S180:$AU180,"PL")</f>
        <v>0</v>
      </c>
      <c r="BE180" s="37">
        <f>COUNTIFS($S180:$AU180,"CL")</f>
        <v>0</v>
      </c>
      <c r="BF180" s="37">
        <f>COUNTIFS($S180:$AU180,"BL")</f>
        <v>0</v>
      </c>
      <c r="BG180" s="37">
        <f>COUNTIFS($S180:$AU180,"CO")</f>
        <v>0</v>
      </c>
      <c r="BH180" s="37">
        <f>SUM(BD180:BG180)</f>
        <v>0</v>
      </c>
      <c r="BI180" s="37">
        <f>IF(SUM(AV180+AW180)&gt;=17,1,0)</f>
        <v>0</v>
      </c>
      <c r="BJ180" s="37">
        <f>IF(SUM(AV180+AW180)&gt;=13,1,0)</f>
        <v>0</v>
      </c>
      <c r="BK180" s="37">
        <f>SUM(AV180:BG180)+SUM(COUNTIFS(R180:AU180,{"TERM","RESIGNED"}))</f>
        <v>19</v>
      </c>
      <c r="BL180" s="1" t="s">
        <v>41</v>
      </c>
      <c r="BM180" s="37" t="s">
        <v>936</v>
      </c>
    </row>
    <row r="181" spans="1:65" x14ac:dyDescent="0.25">
      <c r="A181" s="30">
        <f>A180+1</f>
        <v>179</v>
      </c>
      <c r="B181" s="1" t="s">
        <v>163</v>
      </c>
      <c r="C181" s="1">
        <v>100498</v>
      </c>
      <c r="D181" s="25">
        <v>100498</v>
      </c>
      <c r="E181" s="1" t="s">
        <v>862</v>
      </c>
      <c r="F181" s="32" t="s">
        <v>216</v>
      </c>
      <c r="G181" s="32" t="s">
        <v>288</v>
      </c>
      <c r="H181" s="28">
        <v>44319</v>
      </c>
      <c r="I181" s="28" t="s">
        <v>36</v>
      </c>
      <c r="J181" s="28" t="s">
        <v>36</v>
      </c>
      <c r="K181" s="37">
        <f ca="1">IF(O181="ACTIVE",(TODAY()-H181),(J181-H181))</f>
        <v>1023</v>
      </c>
      <c r="L181" s="39" t="str">
        <f>IF(OR(M181="Email Verification",M181="Operations",M181="OJT",M181="Bottom Quartile Group",M181="Training"),"Billable","Non Billable")</f>
        <v>Non Billable</v>
      </c>
      <c r="M181" s="32" t="s">
        <v>190</v>
      </c>
      <c r="N181" s="1" t="s">
        <v>38</v>
      </c>
      <c r="O181" s="1" t="s">
        <v>39</v>
      </c>
      <c r="P181" s="1"/>
      <c r="Q181" s="1"/>
      <c r="R181" s="31" t="s">
        <v>44</v>
      </c>
      <c r="S181" s="42" t="s">
        <v>880</v>
      </c>
      <c r="T181" s="42" t="s">
        <v>880</v>
      </c>
      <c r="U181" s="42" t="s">
        <v>17</v>
      </c>
      <c r="V181" s="42" t="s">
        <v>17</v>
      </c>
      <c r="W181" s="42" t="s">
        <v>880</v>
      </c>
      <c r="X181" s="42" t="s">
        <v>880</v>
      </c>
      <c r="Y181" s="42" t="s">
        <v>880</v>
      </c>
      <c r="Z181" s="42" t="s">
        <v>880</v>
      </c>
      <c r="AA181" s="42" t="s">
        <v>880</v>
      </c>
      <c r="AB181" s="42" t="s">
        <v>17</v>
      </c>
      <c r="AC181" s="42" t="s">
        <v>17</v>
      </c>
      <c r="AD181" s="42" t="s">
        <v>880</v>
      </c>
      <c r="AE181" s="42" t="s">
        <v>880</v>
      </c>
      <c r="AF181" s="42" t="s">
        <v>880</v>
      </c>
      <c r="AG181" s="42" t="s">
        <v>880</v>
      </c>
      <c r="AH181" s="42" t="s">
        <v>880</v>
      </c>
      <c r="AI181" s="42" t="s">
        <v>17</v>
      </c>
      <c r="AJ181" s="42" t="s">
        <v>17</v>
      </c>
      <c r="AK181" s="42" t="s">
        <v>19</v>
      </c>
      <c r="AL181" s="42"/>
      <c r="AM181" s="42"/>
      <c r="AN181" s="42"/>
      <c r="AO181" s="42"/>
      <c r="AP181" s="42"/>
      <c r="AQ181" s="42"/>
      <c r="AR181" s="42"/>
      <c r="AS181" s="42"/>
      <c r="AT181" s="42"/>
      <c r="AU181" s="42"/>
      <c r="AV181" s="37">
        <f>COUNTIFS($S181:$AU181,"P")</f>
        <v>12</v>
      </c>
      <c r="AW181" s="37">
        <f>COUNTIFS($S181:$AU181,"HD")/2</f>
        <v>0</v>
      </c>
      <c r="AX181" s="37">
        <f>COUNTIFS($S181:$AU181,"DO")</f>
        <v>6</v>
      </c>
      <c r="AY181" s="1">
        <f>COUNTIFS($S181:$AU181,"UPL")</f>
        <v>0</v>
      </c>
      <c r="AZ181" s="37">
        <f>COUNTIFS($S181:$AU181,"LWP")</f>
        <v>1</v>
      </c>
      <c r="BA181" s="37">
        <f>SUM(COUNTIFS($S181:$AU181,{"PAT","MAT"}))</f>
        <v>0</v>
      </c>
      <c r="BB181" s="37">
        <f>COUNTIFS($S181:$AU181,"HO")</f>
        <v>0</v>
      </c>
      <c r="BC181" s="37">
        <f>COUNTIFS($S181:$AU181,"NA")</f>
        <v>0</v>
      </c>
      <c r="BD181" s="37">
        <f>COUNTIFS($S181:$AU181,"PL")</f>
        <v>0</v>
      </c>
      <c r="BE181" s="37">
        <f>COUNTIFS($S181:$AU181,"CL")</f>
        <v>0</v>
      </c>
      <c r="BF181" s="37">
        <f>COUNTIFS($S181:$AU181,"BL")</f>
        <v>0</v>
      </c>
      <c r="BG181" s="37">
        <f>COUNTIFS($S181:$AU181,"CO")</f>
        <v>0</v>
      </c>
      <c r="BH181" s="37">
        <f>SUM(BD181:BG181)</f>
        <v>0</v>
      </c>
      <c r="BI181" s="37">
        <f>IF(SUM(AV181+AW181)&gt;=17,1,0)</f>
        <v>0</v>
      </c>
      <c r="BJ181" s="37">
        <f>IF(SUM(AV181+AW181)&gt;=13,1,0)</f>
        <v>0</v>
      </c>
      <c r="BK181" s="37">
        <f>SUM(AV181:BG181)+SUM(COUNTIFS(R181:AU181,{"TERM","RESIGNED"}))</f>
        <v>19</v>
      </c>
      <c r="BL181" s="1" t="s">
        <v>41</v>
      </c>
      <c r="BM181" s="37" t="s">
        <v>1565</v>
      </c>
    </row>
    <row r="182" spans="1:65" x14ac:dyDescent="0.25">
      <c r="A182" s="30">
        <f>A181+1</f>
        <v>180</v>
      </c>
      <c r="B182" s="1" t="s">
        <v>163</v>
      </c>
      <c r="C182" s="1">
        <v>12444</v>
      </c>
      <c r="D182" s="25">
        <v>100502</v>
      </c>
      <c r="E182" s="1" t="s">
        <v>862</v>
      </c>
      <c r="F182" s="32" t="s">
        <v>304</v>
      </c>
      <c r="G182" s="32" t="s">
        <v>74</v>
      </c>
      <c r="H182" s="28">
        <v>44319</v>
      </c>
      <c r="I182" s="28">
        <v>42802</v>
      </c>
      <c r="J182" s="28" t="s">
        <v>36</v>
      </c>
      <c r="K182" s="37">
        <f ca="1">IF(O182="ACTIVE",(TODAY()-H182),(J182-H182))</f>
        <v>1023</v>
      </c>
      <c r="L182" s="39" t="str">
        <f>IF(OR(M182="Email Verification",M182="Operations",M182="OJT",M182="Bottom Quartile Group",M182="Training"),"Billable","Non Billable")</f>
        <v>Non Billable</v>
      </c>
      <c r="M182" s="32" t="s">
        <v>51</v>
      </c>
      <c r="N182" s="1" t="s">
        <v>38</v>
      </c>
      <c r="O182" s="1" t="s">
        <v>39</v>
      </c>
      <c r="P182" s="1"/>
      <c r="Q182" s="1"/>
      <c r="R182" s="31" t="s">
        <v>97</v>
      </c>
      <c r="S182" s="42" t="s">
        <v>880</v>
      </c>
      <c r="T182" s="42" t="s">
        <v>880</v>
      </c>
      <c r="U182" s="42" t="s">
        <v>17</v>
      </c>
      <c r="V182" s="42" t="s">
        <v>17</v>
      </c>
      <c r="W182" s="42" t="s">
        <v>880</v>
      </c>
      <c r="X182" s="42" t="s">
        <v>880</v>
      </c>
      <c r="Y182" s="42" t="s">
        <v>880</v>
      </c>
      <c r="Z182" s="42" t="s">
        <v>880</v>
      </c>
      <c r="AA182" s="42" t="s">
        <v>880</v>
      </c>
      <c r="AB182" s="42" t="s">
        <v>17</v>
      </c>
      <c r="AC182" s="42" t="s">
        <v>17</v>
      </c>
      <c r="AD182" s="42" t="s">
        <v>880</v>
      </c>
      <c r="AE182" s="42" t="s">
        <v>880</v>
      </c>
      <c r="AF182" s="42" t="s">
        <v>880</v>
      </c>
      <c r="AG182" s="42" t="s">
        <v>880</v>
      </c>
      <c r="AH182" s="42" t="s">
        <v>882</v>
      </c>
      <c r="AI182" s="42" t="s">
        <v>17</v>
      </c>
      <c r="AJ182" s="42" t="s">
        <v>17</v>
      </c>
      <c r="AK182" s="42" t="s">
        <v>880</v>
      </c>
      <c r="AL182" s="42"/>
      <c r="AM182" s="42"/>
      <c r="AN182" s="42"/>
      <c r="AO182" s="42"/>
      <c r="AP182" s="42"/>
      <c r="AQ182" s="42"/>
      <c r="AR182" s="42"/>
      <c r="AS182" s="42"/>
      <c r="AT182" s="42"/>
      <c r="AU182" s="42"/>
      <c r="AV182" s="37">
        <f>COUNTIFS($S182:$AU182,"P")</f>
        <v>12</v>
      </c>
      <c r="AW182" s="37">
        <f>COUNTIFS($S182:$AU182,"HD")/2</f>
        <v>0</v>
      </c>
      <c r="AX182" s="37">
        <f>COUNTIFS($S182:$AU182,"DO")</f>
        <v>6</v>
      </c>
      <c r="AY182" s="1">
        <f>COUNTIFS($S182:$AU182,"UPL")</f>
        <v>0</v>
      </c>
      <c r="AZ182" s="37">
        <f>COUNTIFS($S182:$AU182,"LWP")</f>
        <v>0</v>
      </c>
      <c r="BA182" s="37">
        <f>SUM(COUNTIFS($S182:$AU182,{"PAT","MAT"}))</f>
        <v>0</v>
      </c>
      <c r="BB182" s="37">
        <f>COUNTIFS($S182:$AU182,"HO")</f>
        <v>0</v>
      </c>
      <c r="BC182" s="37">
        <f>COUNTIFS($S182:$AU182,"NA")</f>
        <v>0</v>
      </c>
      <c r="BD182" s="37">
        <f>COUNTIFS($S182:$AU182,"PL")</f>
        <v>0</v>
      </c>
      <c r="BE182" s="37">
        <f>COUNTIFS($S182:$AU182,"CL")</f>
        <v>1</v>
      </c>
      <c r="BF182" s="37">
        <f>COUNTIFS($S182:$AU182,"BL")</f>
        <v>0</v>
      </c>
      <c r="BG182" s="37">
        <f>COUNTIFS($S182:$AU182,"CO")</f>
        <v>0</v>
      </c>
      <c r="BH182" s="37">
        <f>SUM(BD182:BG182)</f>
        <v>1</v>
      </c>
      <c r="BI182" s="37">
        <f>IF(SUM(AV182+AW182)&gt;=17,1,0)</f>
        <v>0</v>
      </c>
      <c r="BJ182" s="37">
        <f>IF(SUM(AV182+AW182)&gt;=13,1,0)</f>
        <v>0</v>
      </c>
      <c r="BK182" s="37">
        <f>SUM(AV182:BG182)+SUM(COUNTIFS(R182:AU182,{"TERM","RESIGNED"}))</f>
        <v>19</v>
      </c>
      <c r="BL182" s="1" t="s">
        <v>41</v>
      </c>
      <c r="BM182" s="37" t="s">
        <v>933</v>
      </c>
    </row>
    <row r="183" spans="1:65" x14ac:dyDescent="0.25">
      <c r="A183" s="30">
        <f>A182+1</f>
        <v>181</v>
      </c>
      <c r="B183" s="1" t="s">
        <v>163</v>
      </c>
      <c r="C183" s="1">
        <v>12521</v>
      </c>
      <c r="D183" s="25">
        <v>100503</v>
      </c>
      <c r="E183" s="1" t="s">
        <v>863</v>
      </c>
      <c r="F183" s="32" t="s">
        <v>305</v>
      </c>
      <c r="G183" s="32" t="s">
        <v>50</v>
      </c>
      <c r="H183" s="28">
        <v>44319</v>
      </c>
      <c r="I183" s="28">
        <v>42829</v>
      </c>
      <c r="J183" s="28" t="s">
        <v>36</v>
      </c>
      <c r="K183" s="37">
        <f ca="1">IF(O183="ACTIVE",(TODAY()-H183),(J183-H183))</f>
        <v>1023</v>
      </c>
      <c r="L183" s="39" t="str">
        <f>IF(OR(M183="Email Verification",M183="Operations",M183="OJT",M183="Bottom Quartile Group",M183="Training"),"Billable","Non Billable")</f>
        <v>Non Billable</v>
      </c>
      <c r="M183" s="32" t="s">
        <v>51</v>
      </c>
      <c r="N183" s="1" t="s">
        <v>38</v>
      </c>
      <c r="O183" s="1" t="s">
        <v>39</v>
      </c>
      <c r="P183" s="1"/>
      <c r="Q183" s="1"/>
      <c r="R183" s="31" t="s">
        <v>95</v>
      </c>
      <c r="S183" s="42" t="s">
        <v>880</v>
      </c>
      <c r="T183" s="42" t="s">
        <v>882</v>
      </c>
      <c r="U183" s="42" t="s">
        <v>17</v>
      </c>
      <c r="V183" s="42" t="s">
        <v>17</v>
      </c>
      <c r="W183" s="42" t="s">
        <v>880</v>
      </c>
      <c r="X183" s="42" t="s">
        <v>880</v>
      </c>
      <c r="Y183" s="42" t="s">
        <v>19</v>
      </c>
      <c r="Z183" s="42" t="s">
        <v>880</v>
      </c>
      <c r="AA183" s="42" t="s">
        <v>880</v>
      </c>
      <c r="AB183" s="42" t="s">
        <v>17</v>
      </c>
      <c r="AC183" s="42" t="s">
        <v>17</v>
      </c>
      <c r="AD183" s="42" t="s">
        <v>880</v>
      </c>
      <c r="AE183" s="42" t="s">
        <v>880</v>
      </c>
      <c r="AF183" s="42" t="s">
        <v>880</v>
      </c>
      <c r="AG183" s="42" t="s">
        <v>880</v>
      </c>
      <c r="AH183" s="42" t="s">
        <v>19</v>
      </c>
      <c r="AI183" s="42" t="s">
        <v>17</v>
      </c>
      <c r="AJ183" s="42" t="s">
        <v>17</v>
      </c>
      <c r="AK183" s="42" t="s">
        <v>880</v>
      </c>
      <c r="AL183" s="42"/>
      <c r="AM183" s="42"/>
      <c r="AN183" s="42"/>
      <c r="AO183" s="42"/>
      <c r="AP183" s="42"/>
      <c r="AQ183" s="42"/>
      <c r="AR183" s="42"/>
      <c r="AS183" s="42"/>
      <c r="AT183" s="42"/>
      <c r="AU183" s="42"/>
      <c r="AV183" s="37">
        <f>COUNTIFS($S183:$AU183,"P")</f>
        <v>10</v>
      </c>
      <c r="AW183" s="37">
        <f>COUNTIFS($S183:$AU183,"HD")/2</f>
        <v>0</v>
      </c>
      <c r="AX183" s="37">
        <f>COUNTIFS($S183:$AU183,"DO")</f>
        <v>6</v>
      </c>
      <c r="AY183" s="1">
        <f>COUNTIFS($S183:$AU183,"UPL")</f>
        <v>0</v>
      </c>
      <c r="AZ183" s="37">
        <f>COUNTIFS($S183:$AU183,"LWP")</f>
        <v>2</v>
      </c>
      <c r="BA183" s="37">
        <f>SUM(COUNTIFS($S183:$AU183,{"PAT","MAT"}))</f>
        <v>0</v>
      </c>
      <c r="BB183" s="37">
        <f>COUNTIFS($S183:$AU183,"HO")</f>
        <v>0</v>
      </c>
      <c r="BC183" s="37">
        <f>COUNTIFS($S183:$AU183,"NA")</f>
        <v>0</v>
      </c>
      <c r="BD183" s="37">
        <f>COUNTIFS($S183:$AU183,"PL")</f>
        <v>0</v>
      </c>
      <c r="BE183" s="37">
        <f>COUNTIFS($S183:$AU183,"CL")</f>
        <v>1</v>
      </c>
      <c r="BF183" s="37">
        <f>COUNTIFS($S183:$AU183,"BL")</f>
        <v>0</v>
      </c>
      <c r="BG183" s="37">
        <f>COUNTIFS($S183:$AU183,"CO")</f>
        <v>0</v>
      </c>
      <c r="BH183" s="37">
        <f>SUM(BD183:BG183)</f>
        <v>1</v>
      </c>
      <c r="BI183" s="37">
        <f>IF(SUM(AV183+AW183)&gt;=17,1,0)</f>
        <v>0</v>
      </c>
      <c r="BJ183" s="37">
        <f>IF(SUM(AV183+AW183)&gt;=13,1,0)</f>
        <v>0</v>
      </c>
      <c r="BK183" s="37">
        <f>SUM(AV183:BG183)+SUM(COUNTIFS(R183:AU183,{"TERM","RESIGNED"}))</f>
        <v>19</v>
      </c>
      <c r="BL183" s="1" t="s">
        <v>41</v>
      </c>
      <c r="BM183" s="37" t="s">
        <v>1566</v>
      </c>
    </row>
    <row r="184" spans="1:65" x14ac:dyDescent="0.25">
      <c r="A184" s="30">
        <f>A183+1</f>
        <v>182</v>
      </c>
      <c r="B184" s="1" t="s">
        <v>163</v>
      </c>
      <c r="C184" s="1">
        <v>12593</v>
      </c>
      <c r="D184" s="25">
        <v>100504</v>
      </c>
      <c r="E184" s="1" t="s">
        <v>863</v>
      </c>
      <c r="F184" s="32" t="s">
        <v>306</v>
      </c>
      <c r="G184" s="32" t="s">
        <v>50</v>
      </c>
      <c r="H184" s="28">
        <v>44319</v>
      </c>
      <c r="I184" s="28">
        <v>42864</v>
      </c>
      <c r="J184" s="28" t="s">
        <v>36</v>
      </c>
      <c r="K184" s="37">
        <f ca="1">IF(O184="ACTIVE",(TODAY()-H184),(J184-H184))</f>
        <v>1023</v>
      </c>
      <c r="L184" s="39" t="str">
        <f>IF(OR(M184="Email Verification",M184="Operations",M184="OJT",M184="Bottom Quartile Group",M184="Training"),"Billable","Non Billable")</f>
        <v>Non Billable</v>
      </c>
      <c r="M184" s="32" t="s">
        <v>51</v>
      </c>
      <c r="N184" s="1" t="s">
        <v>38</v>
      </c>
      <c r="O184" s="1" t="s">
        <v>39</v>
      </c>
      <c r="P184" s="1"/>
      <c r="Q184" s="1"/>
      <c r="R184" s="31" t="s">
        <v>95</v>
      </c>
      <c r="S184" s="42" t="s">
        <v>880</v>
      </c>
      <c r="T184" s="42" t="s">
        <v>880</v>
      </c>
      <c r="U184" s="42" t="s">
        <v>17</v>
      </c>
      <c r="V184" s="42" t="s">
        <v>17</v>
      </c>
      <c r="W184" s="42" t="s">
        <v>880</v>
      </c>
      <c r="X184" s="42" t="s">
        <v>880</v>
      </c>
      <c r="Y184" s="42" t="s">
        <v>882</v>
      </c>
      <c r="Z184" s="42" t="s">
        <v>880</v>
      </c>
      <c r="AA184" s="42" t="s">
        <v>880</v>
      </c>
      <c r="AB184" s="42" t="s">
        <v>17</v>
      </c>
      <c r="AC184" s="42" t="s">
        <v>17</v>
      </c>
      <c r="AD184" s="42" t="s">
        <v>880</v>
      </c>
      <c r="AE184" s="42" t="s">
        <v>880</v>
      </c>
      <c r="AF184" s="42" t="s">
        <v>880</v>
      </c>
      <c r="AG184" s="42" t="s">
        <v>880</v>
      </c>
      <c r="AH184" s="42" t="s">
        <v>880</v>
      </c>
      <c r="AI184" s="42" t="s">
        <v>17</v>
      </c>
      <c r="AJ184" s="42" t="s">
        <v>17</v>
      </c>
      <c r="AK184" s="42" t="s">
        <v>880</v>
      </c>
      <c r="AL184" s="42"/>
      <c r="AM184" s="42"/>
      <c r="AN184" s="42"/>
      <c r="AO184" s="42"/>
      <c r="AP184" s="42"/>
      <c r="AQ184" s="42"/>
      <c r="AR184" s="42"/>
      <c r="AS184" s="42"/>
      <c r="AT184" s="42"/>
      <c r="AU184" s="42"/>
      <c r="AV184" s="37">
        <f>COUNTIFS($S184:$AU184,"P")</f>
        <v>12</v>
      </c>
      <c r="AW184" s="37">
        <f>COUNTIFS($S184:$AU184,"HD")/2</f>
        <v>0</v>
      </c>
      <c r="AX184" s="37">
        <f>COUNTIFS($S184:$AU184,"DO")</f>
        <v>6</v>
      </c>
      <c r="AY184" s="1">
        <f>COUNTIFS($S184:$AU184,"UPL")</f>
        <v>0</v>
      </c>
      <c r="AZ184" s="37">
        <f>COUNTIFS($S184:$AU184,"LWP")</f>
        <v>0</v>
      </c>
      <c r="BA184" s="37">
        <f>SUM(COUNTIFS($S184:$AU184,{"PAT","MAT"}))</f>
        <v>0</v>
      </c>
      <c r="BB184" s="37">
        <f>COUNTIFS($S184:$AU184,"HO")</f>
        <v>0</v>
      </c>
      <c r="BC184" s="37">
        <f>COUNTIFS($S184:$AU184,"NA")</f>
        <v>0</v>
      </c>
      <c r="BD184" s="37">
        <f>COUNTIFS($S184:$AU184,"PL")</f>
        <v>0</v>
      </c>
      <c r="BE184" s="37">
        <f>COUNTIFS($S184:$AU184,"CL")</f>
        <v>1</v>
      </c>
      <c r="BF184" s="37">
        <f>COUNTIFS($S184:$AU184,"BL")</f>
        <v>0</v>
      </c>
      <c r="BG184" s="37">
        <f>COUNTIFS($S184:$AU184,"CO")</f>
        <v>0</v>
      </c>
      <c r="BH184" s="37">
        <f>SUM(BD184:BG184)</f>
        <v>1</v>
      </c>
      <c r="BI184" s="37">
        <f>IF(SUM(AV184+AW184)&gt;=17,1,0)</f>
        <v>0</v>
      </c>
      <c r="BJ184" s="37">
        <f>IF(SUM(AV184+AW184)&gt;=13,1,0)</f>
        <v>0</v>
      </c>
      <c r="BK184" s="37">
        <f>SUM(AV184:BG184)+SUM(COUNTIFS(R184:AU184,{"TERM","RESIGNED"}))</f>
        <v>19</v>
      </c>
      <c r="BL184" s="1" t="s">
        <v>41</v>
      </c>
      <c r="BM184" s="37" t="s">
        <v>935</v>
      </c>
    </row>
    <row r="185" spans="1:65" x14ac:dyDescent="0.25">
      <c r="A185" s="30">
        <f>A184+1</f>
        <v>183</v>
      </c>
      <c r="B185" s="1" t="s">
        <v>163</v>
      </c>
      <c r="C185" s="1">
        <v>13351</v>
      </c>
      <c r="D185" s="25">
        <v>100508</v>
      </c>
      <c r="E185" s="1" t="s">
        <v>863</v>
      </c>
      <c r="F185" s="32" t="s">
        <v>307</v>
      </c>
      <c r="G185" s="32" t="s">
        <v>50</v>
      </c>
      <c r="H185" s="28">
        <v>44319</v>
      </c>
      <c r="I185" s="28">
        <v>43109</v>
      </c>
      <c r="J185" s="28" t="s">
        <v>36</v>
      </c>
      <c r="K185" s="37">
        <f ca="1">IF(O185="ACTIVE",(TODAY()-H185),(J185-H185))</f>
        <v>1023</v>
      </c>
      <c r="L185" s="39" t="str">
        <f>IF(OR(M185="Email Verification",M185="Operations",M185="OJT",M185="Bottom Quartile Group",M185="Training"),"Billable","Non Billable")</f>
        <v>Non Billable</v>
      </c>
      <c r="M185" s="32" t="s">
        <v>51</v>
      </c>
      <c r="N185" s="1" t="s">
        <v>38</v>
      </c>
      <c r="O185" s="1" t="s">
        <v>39</v>
      </c>
      <c r="P185" s="1"/>
      <c r="Q185" s="1"/>
      <c r="R185" s="31" t="s">
        <v>95</v>
      </c>
      <c r="S185" s="42" t="s">
        <v>19</v>
      </c>
      <c r="T185" s="42" t="s">
        <v>880</v>
      </c>
      <c r="U185" s="42" t="s">
        <v>17</v>
      </c>
      <c r="V185" s="42" t="s">
        <v>17</v>
      </c>
      <c r="W185" s="42" t="s">
        <v>880</v>
      </c>
      <c r="X185" s="42" t="s">
        <v>880</v>
      </c>
      <c r="Y185" s="42" t="s">
        <v>880</v>
      </c>
      <c r="Z185" s="42" t="s">
        <v>880</v>
      </c>
      <c r="AA185" s="42" t="s">
        <v>880</v>
      </c>
      <c r="AB185" s="42" t="s">
        <v>17</v>
      </c>
      <c r="AC185" s="42" t="s">
        <v>17</v>
      </c>
      <c r="AD185" s="42" t="s">
        <v>880</v>
      </c>
      <c r="AE185" s="42" t="s">
        <v>880</v>
      </c>
      <c r="AF185" s="42" t="s">
        <v>880</v>
      </c>
      <c r="AG185" s="42" t="s">
        <v>880</v>
      </c>
      <c r="AH185" s="42" t="s">
        <v>19</v>
      </c>
      <c r="AI185" s="42" t="s">
        <v>17</v>
      </c>
      <c r="AJ185" s="42" t="s">
        <v>17</v>
      </c>
      <c r="AK185" s="42" t="s">
        <v>880</v>
      </c>
      <c r="AL185" s="42"/>
      <c r="AM185" s="42"/>
      <c r="AN185" s="42"/>
      <c r="AO185" s="42"/>
      <c r="AP185" s="42"/>
      <c r="AQ185" s="42"/>
      <c r="AR185" s="42"/>
      <c r="AS185" s="42"/>
      <c r="AT185" s="42"/>
      <c r="AU185" s="42"/>
      <c r="AV185" s="37">
        <f>COUNTIFS($S185:$AU185,"P")</f>
        <v>11</v>
      </c>
      <c r="AW185" s="37">
        <f>COUNTIFS($S185:$AU185,"HD")/2</f>
        <v>0</v>
      </c>
      <c r="AX185" s="37">
        <f>COUNTIFS($S185:$AU185,"DO")</f>
        <v>6</v>
      </c>
      <c r="AY185" s="1">
        <f>COUNTIFS($S185:$AU185,"UPL")</f>
        <v>0</v>
      </c>
      <c r="AZ185" s="37">
        <f>COUNTIFS($S185:$AU185,"LWP")</f>
        <v>2</v>
      </c>
      <c r="BA185" s="37">
        <f>SUM(COUNTIFS($S185:$AU185,{"PAT","MAT"}))</f>
        <v>0</v>
      </c>
      <c r="BB185" s="37">
        <f>COUNTIFS($S185:$AU185,"HO")</f>
        <v>0</v>
      </c>
      <c r="BC185" s="37">
        <f>COUNTIFS($S185:$AU185,"NA")</f>
        <v>0</v>
      </c>
      <c r="BD185" s="37">
        <f>COUNTIFS($S185:$AU185,"PL")</f>
        <v>0</v>
      </c>
      <c r="BE185" s="37">
        <f>COUNTIFS($S185:$AU185,"CL")</f>
        <v>0</v>
      </c>
      <c r="BF185" s="37">
        <f>COUNTIFS($S185:$AU185,"BL")</f>
        <v>0</v>
      </c>
      <c r="BG185" s="37">
        <f>COUNTIFS($S185:$AU185,"CO")</f>
        <v>0</v>
      </c>
      <c r="BH185" s="37">
        <f>SUM(BD185:BG185)</f>
        <v>0</v>
      </c>
      <c r="BI185" s="37">
        <f>IF(SUM(AV185+AW185)&gt;=17,1,0)</f>
        <v>0</v>
      </c>
      <c r="BJ185" s="37">
        <f>IF(SUM(AV185+AW185)&gt;=13,1,0)</f>
        <v>0</v>
      </c>
      <c r="BK185" s="37">
        <f>SUM(AV185:BG185)+SUM(COUNTIFS(R185:AU185,{"TERM","RESIGNED"}))</f>
        <v>19</v>
      </c>
      <c r="BL185" s="1" t="s">
        <v>41</v>
      </c>
      <c r="BM185" s="37" t="s">
        <v>1564</v>
      </c>
    </row>
    <row r="186" spans="1:65" x14ac:dyDescent="0.25">
      <c r="A186" s="30">
        <f>A185+1</f>
        <v>184</v>
      </c>
      <c r="B186" s="1" t="s">
        <v>163</v>
      </c>
      <c r="C186" s="1">
        <v>13428</v>
      </c>
      <c r="D186" s="25">
        <v>100510</v>
      </c>
      <c r="E186" s="1" t="s">
        <v>863</v>
      </c>
      <c r="F186" s="32" t="s">
        <v>187</v>
      </c>
      <c r="G186" s="32" t="s">
        <v>109</v>
      </c>
      <c r="H186" s="28">
        <v>44319</v>
      </c>
      <c r="I186" s="28">
        <v>43119</v>
      </c>
      <c r="J186" s="28" t="s">
        <v>36</v>
      </c>
      <c r="K186" s="37">
        <f ca="1">IF(O186="ACTIVE",(TODAY()-H186),(J186-H186))</f>
        <v>1023</v>
      </c>
      <c r="L186" s="39" t="str">
        <f>IF(OR(M186="Email Verification",M186="Operations",M186="OJT",M186="Bottom Quartile Group",M186="Training"),"Billable","Non Billable")</f>
        <v>Non Billable</v>
      </c>
      <c r="M186" s="32" t="s">
        <v>47</v>
      </c>
      <c r="N186" s="1" t="s">
        <v>38</v>
      </c>
      <c r="O186" s="1" t="s">
        <v>39</v>
      </c>
      <c r="P186" s="1"/>
      <c r="Q186" s="1"/>
      <c r="R186" s="31" t="s">
        <v>227</v>
      </c>
      <c r="S186" s="42" t="s">
        <v>880</v>
      </c>
      <c r="T186" s="42" t="s">
        <v>880</v>
      </c>
      <c r="U186" s="42" t="s">
        <v>17</v>
      </c>
      <c r="V186" s="42" t="s">
        <v>17</v>
      </c>
      <c r="W186" s="42" t="s">
        <v>880</v>
      </c>
      <c r="X186" s="42" t="s">
        <v>880</v>
      </c>
      <c r="Y186" s="42" t="s">
        <v>19</v>
      </c>
      <c r="Z186" s="42" t="s">
        <v>881</v>
      </c>
      <c r="AA186" s="42" t="s">
        <v>880</v>
      </c>
      <c r="AB186" s="42" t="s">
        <v>17</v>
      </c>
      <c r="AC186" s="42" t="s">
        <v>17</v>
      </c>
      <c r="AD186" s="42" t="s">
        <v>881</v>
      </c>
      <c r="AE186" s="42" t="s">
        <v>880</v>
      </c>
      <c r="AF186" s="42" t="s">
        <v>880</v>
      </c>
      <c r="AG186" s="42" t="s">
        <v>880</v>
      </c>
      <c r="AH186" s="42" t="s">
        <v>19</v>
      </c>
      <c r="AI186" s="42" t="s">
        <v>17</v>
      </c>
      <c r="AJ186" s="42" t="s">
        <v>17</v>
      </c>
      <c r="AK186" s="42" t="s">
        <v>19</v>
      </c>
      <c r="AL186" s="42"/>
      <c r="AM186" s="42"/>
      <c r="AN186" s="42"/>
      <c r="AO186" s="42"/>
      <c r="AP186" s="42"/>
      <c r="AQ186" s="42"/>
      <c r="AR186" s="42"/>
      <c r="AS186" s="42"/>
      <c r="AT186" s="42"/>
      <c r="AU186" s="42"/>
      <c r="AV186" s="37">
        <f>COUNTIFS($S186:$AU186,"P")</f>
        <v>8</v>
      </c>
      <c r="AW186" s="37">
        <f>COUNTIFS($S186:$AU186,"HD")/2</f>
        <v>1</v>
      </c>
      <c r="AX186" s="37">
        <f>COUNTIFS($S186:$AU186,"DO")</f>
        <v>6</v>
      </c>
      <c r="AY186" s="1">
        <f>COUNTIFS($S186:$AU186,"UPL")</f>
        <v>0</v>
      </c>
      <c r="AZ186" s="37">
        <f>COUNTIFS($S186:$AU186,"LWP")</f>
        <v>3</v>
      </c>
      <c r="BA186" s="37">
        <f>SUM(COUNTIFS($S186:$AU186,{"PAT","MAT"}))</f>
        <v>0</v>
      </c>
      <c r="BB186" s="37">
        <f>COUNTIFS($S186:$AU186,"HO")</f>
        <v>0</v>
      </c>
      <c r="BC186" s="37">
        <f>COUNTIFS($S186:$AU186,"NA")</f>
        <v>0</v>
      </c>
      <c r="BD186" s="37">
        <f>COUNTIFS($S186:$AU186,"PL")</f>
        <v>0</v>
      </c>
      <c r="BE186" s="37">
        <f>COUNTIFS($S186:$AU186,"CL")</f>
        <v>0</v>
      </c>
      <c r="BF186" s="37">
        <f>COUNTIFS($S186:$AU186,"BL")</f>
        <v>0</v>
      </c>
      <c r="BG186" s="37">
        <f>COUNTIFS($S186:$AU186,"CO")</f>
        <v>0</v>
      </c>
      <c r="BH186" s="37">
        <f>SUM(BD186:BG186)</f>
        <v>0</v>
      </c>
      <c r="BI186" s="37">
        <f>IF(SUM(AV186+AW186)&gt;=17,1,0)</f>
        <v>0</v>
      </c>
      <c r="BJ186" s="37">
        <f>IF(SUM(AV186+AW186)&gt;=13,1,0)</f>
        <v>0</v>
      </c>
      <c r="BK186" s="37">
        <f>SUM(AV186:BG186)+SUM(COUNTIFS(R186:AU186,{"TERM","RESIGNED"}))</f>
        <v>18</v>
      </c>
      <c r="BL186" s="1" t="s">
        <v>41</v>
      </c>
      <c r="BM186" s="37" t="s">
        <v>931</v>
      </c>
    </row>
    <row r="187" spans="1:65" x14ac:dyDescent="0.25">
      <c r="A187" s="30">
        <f>A186+1</f>
        <v>185</v>
      </c>
      <c r="B187" s="1" t="s">
        <v>163</v>
      </c>
      <c r="C187" s="1">
        <v>13527</v>
      </c>
      <c r="D187" s="25">
        <v>100513</v>
      </c>
      <c r="E187" s="1" t="s">
        <v>863</v>
      </c>
      <c r="F187" s="32" t="s">
        <v>323</v>
      </c>
      <c r="G187" s="32" t="s">
        <v>181</v>
      </c>
      <c r="H187" s="28">
        <v>44319</v>
      </c>
      <c r="I187" s="28">
        <v>43140</v>
      </c>
      <c r="J187" s="28" t="s">
        <v>36</v>
      </c>
      <c r="K187" s="37">
        <f ca="1">IF(O187="ACTIVE",(TODAY()-H187),(J187-H187))</f>
        <v>1023</v>
      </c>
      <c r="L187" s="39" t="str">
        <f>IF(OR(M187="Email Verification",M187="Operations",M187="OJT",M187="Bottom Quartile Group",M187="Training"),"Billable","Non Billable")</f>
        <v>Billable</v>
      </c>
      <c r="M187" s="32" t="s">
        <v>178</v>
      </c>
      <c r="N187" s="1" t="s">
        <v>38</v>
      </c>
      <c r="O187" s="1" t="s">
        <v>39</v>
      </c>
      <c r="P187" s="1"/>
      <c r="Q187" s="1"/>
      <c r="R187" s="31" t="s">
        <v>241</v>
      </c>
      <c r="S187" s="42" t="s">
        <v>880</v>
      </c>
      <c r="T187" s="42" t="s">
        <v>880</v>
      </c>
      <c r="U187" s="42" t="s">
        <v>17</v>
      </c>
      <c r="V187" s="42" t="s">
        <v>17</v>
      </c>
      <c r="W187" s="42" t="s">
        <v>880</v>
      </c>
      <c r="X187" s="42" t="s">
        <v>880</v>
      </c>
      <c r="Y187" s="42" t="s">
        <v>880</v>
      </c>
      <c r="Z187" s="42" t="s">
        <v>880</v>
      </c>
      <c r="AA187" s="42" t="s">
        <v>880</v>
      </c>
      <c r="AB187" s="42" t="s">
        <v>17</v>
      </c>
      <c r="AC187" s="42" t="s">
        <v>17</v>
      </c>
      <c r="AD187" s="42" t="s">
        <v>880</v>
      </c>
      <c r="AE187" s="42" t="s">
        <v>880</v>
      </c>
      <c r="AF187" s="42" t="s">
        <v>880</v>
      </c>
      <c r="AG187" s="42" t="s">
        <v>880</v>
      </c>
      <c r="AH187" s="42" t="s">
        <v>880</v>
      </c>
      <c r="AI187" s="42" t="s">
        <v>17</v>
      </c>
      <c r="AJ187" s="42" t="s">
        <v>17</v>
      </c>
      <c r="AK187" s="42" t="s">
        <v>880</v>
      </c>
      <c r="AL187" s="42"/>
      <c r="AM187" s="42"/>
      <c r="AN187" s="42"/>
      <c r="AO187" s="42"/>
      <c r="AP187" s="42"/>
      <c r="AQ187" s="42"/>
      <c r="AR187" s="42"/>
      <c r="AS187" s="42"/>
      <c r="AT187" s="42"/>
      <c r="AU187" s="42"/>
      <c r="AV187" s="37">
        <f>COUNTIFS($S187:$AU187,"P")</f>
        <v>13</v>
      </c>
      <c r="AW187" s="37">
        <f>COUNTIFS($S187:$AU187,"HD")/2</f>
        <v>0</v>
      </c>
      <c r="AX187" s="37">
        <f>COUNTIFS($S187:$AU187,"DO")</f>
        <v>6</v>
      </c>
      <c r="AY187" s="1">
        <f>COUNTIFS($S187:$AU187,"UPL")</f>
        <v>0</v>
      </c>
      <c r="AZ187" s="37">
        <f>COUNTIFS($S187:$AU187,"LWP")</f>
        <v>0</v>
      </c>
      <c r="BA187" s="37">
        <f>SUM(COUNTIFS($S187:$AU187,{"PAT","MAT"}))</f>
        <v>0</v>
      </c>
      <c r="BB187" s="37">
        <f>COUNTIFS($S187:$AU187,"HO")</f>
        <v>0</v>
      </c>
      <c r="BC187" s="37">
        <f>COUNTIFS($S187:$AU187,"NA")</f>
        <v>0</v>
      </c>
      <c r="BD187" s="37">
        <f>COUNTIFS($S187:$AU187,"PL")</f>
        <v>0</v>
      </c>
      <c r="BE187" s="37">
        <f>COUNTIFS($S187:$AU187,"CL")</f>
        <v>0</v>
      </c>
      <c r="BF187" s="37">
        <f>COUNTIFS($S187:$AU187,"BL")</f>
        <v>0</v>
      </c>
      <c r="BG187" s="37">
        <f>COUNTIFS($S187:$AU187,"CO")</f>
        <v>0</v>
      </c>
      <c r="BH187" s="37">
        <f>SUM(BD187:BG187)</f>
        <v>0</v>
      </c>
      <c r="BI187" s="37">
        <f>IF(SUM(AV187+AW187)&gt;=17,1,0)</f>
        <v>0</v>
      </c>
      <c r="BJ187" s="37">
        <f>IF(SUM(AV187+AW187)&gt;=13,1,0)</f>
        <v>1</v>
      </c>
      <c r="BK187" s="37">
        <f>SUM(AV187:BG187)+SUM(COUNTIFS(R187:AU187,{"TERM","RESIGNED"}))</f>
        <v>19</v>
      </c>
      <c r="BL187" s="1" t="s">
        <v>41</v>
      </c>
      <c r="BM187" s="37" t="s">
        <v>931</v>
      </c>
    </row>
    <row r="188" spans="1:65" x14ac:dyDescent="0.25">
      <c r="A188" s="30">
        <f>A187+1</f>
        <v>186</v>
      </c>
      <c r="B188" s="1" t="s">
        <v>163</v>
      </c>
      <c r="C188" s="1">
        <v>13903</v>
      </c>
      <c r="D188" s="25">
        <v>100515</v>
      </c>
      <c r="E188" s="1" t="s">
        <v>863</v>
      </c>
      <c r="F188" s="32" t="s">
        <v>289</v>
      </c>
      <c r="G188" s="32" t="s">
        <v>50</v>
      </c>
      <c r="H188" s="28">
        <v>44319</v>
      </c>
      <c r="I188" s="28">
        <v>43207</v>
      </c>
      <c r="J188" s="28" t="s">
        <v>36</v>
      </c>
      <c r="K188" s="37">
        <f ca="1">IF(O188="ACTIVE",(TODAY()-H188),(J188-H188))</f>
        <v>1023</v>
      </c>
      <c r="L188" s="39" t="str">
        <f>IF(OR(M188="Email Verification",M188="Operations",M188="OJT",M188="Bottom Quartile Group",M188="Training"),"Billable","Non Billable")</f>
        <v>Non Billable</v>
      </c>
      <c r="M188" s="32" t="s">
        <v>51</v>
      </c>
      <c r="N188" s="1" t="s">
        <v>38</v>
      </c>
      <c r="O188" s="1" t="s">
        <v>39</v>
      </c>
      <c r="P188" s="1"/>
      <c r="Q188" s="1"/>
      <c r="R188" s="31" t="s">
        <v>75</v>
      </c>
      <c r="S188" s="42" t="s">
        <v>880</v>
      </c>
      <c r="T188" s="42" t="s">
        <v>880</v>
      </c>
      <c r="U188" s="42" t="s">
        <v>17</v>
      </c>
      <c r="V188" s="42" t="s">
        <v>17</v>
      </c>
      <c r="W188" s="42" t="s">
        <v>880</v>
      </c>
      <c r="X188" s="42" t="s">
        <v>880</v>
      </c>
      <c r="Y188" s="42" t="s">
        <v>880</v>
      </c>
      <c r="Z188" s="42" t="s">
        <v>881</v>
      </c>
      <c r="AA188" s="42" t="s">
        <v>880</v>
      </c>
      <c r="AB188" s="42" t="s">
        <v>17</v>
      </c>
      <c r="AC188" s="42" t="s">
        <v>17</v>
      </c>
      <c r="AD188" s="42" t="s">
        <v>882</v>
      </c>
      <c r="AE188" s="42" t="s">
        <v>880</v>
      </c>
      <c r="AF188" s="42" t="s">
        <v>880</v>
      </c>
      <c r="AG188" s="42" t="s">
        <v>880</v>
      </c>
      <c r="AH188" s="42" t="s">
        <v>880</v>
      </c>
      <c r="AI188" s="42" t="s">
        <v>17</v>
      </c>
      <c r="AJ188" s="42" t="s">
        <v>17</v>
      </c>
      <c r="AK188" s="42" t="s">
        <v>881</v>
      </c>
      <c r="AL188" s="42"/>
      <c r="AM188" s="42"/>
      <c r="AN188" s="42"/>
      <c r="AO188" s="42"/>
      <c r="AP188" s="42"/>
      <c r="AQ188" s="42"/>
      <c r="AR188" s="42"/>
      <c r="AS188" s="42"/>
      <c r="AT188" s="42"/>
      <c r="AU188" s="42"/>
      <c r="AV188" s="37">
        <f>COUNTIFS($S188:$AU188,"P")</f>
        <v>10</v>
      </c>
      <c r="AW188" s="37">
        <f>COUNTIFS($S188:$AU188,"HD")/2</f>
        <v>1</v>
      </c>
      <c r="AX188" s="37">
        <f>COUNTIFS($S188:$AU188,"DO")</f>
        <v>6</v>
      </c>
      <c r="AY188" s="1">
        <f>COUNTIFS($S188:$AU188,"UPL")</f>
        <v>0</v>
      </c>
      <c r="AZ188" s="37">
        <f>COUNTIFS($S188:$AU188,"LWP")</f>
        <v>0</v>
      </c>
      <c r="BA188" s="37">
        <f>SUM(COUNTIFS($S188:$AU188,{"PAT","MAT"}))</f>
        <v>0</v>
      </c>
      <c r="BB188" s="37">
        <f>COUNTIFS($S188:$AU188,"HO")</f>
        <v>0</v>
      </c>
      <c r="BC188" s="37">
        <f>COUNTIFS($S188:$AU188,"NA")</f>
        <v>0</v>
      </c>
      <c r="BD188" s="37">
        <f>COUNTIFS($S188:$AU188,"PL")</f>
        <v>0</v>
      </c>
      <c r="BE188" s="37">
        <f>COUNTIFS($S188:$AU188,"CL")</f>
        <v>1</v>
      </c>
      <c r="BF188" s="37">
        <f>COUNTIFS($S188:$AU188,"BL")</f>
        <v>0</v>
      </c>
      <c r="BG188" s="37">
        <f>COUNTIFS($S188:$AU188,"CO")</f>
        <v>0</v>
      </c>
      <c r="BH188" s="37">
        <f>SUM(BD188:BG188)</f>
        <v>1</v>
      </c>
      <c r="BI188" s="37">
        <f>IF(SUM(AV188+AW188)&gt;=17,1,0)</f>
        <v>0</v>
      </c>
      <c r="BJ188" s="37">
        <f>IF(SUM(AV188+AW188)&gt;=13,1,0)</f>
        <v>0</v>
      </c>
      <c r="BK188" s="37">
        <f>SUM(AV188:BG188)+SUM(COUNTIFS(R188:AU188,{"TERM","RESIGNED"}))</f>
        <v>18</v>
      </c>
      <c r="BL188" s="1" t="s">
        <v>41</v>
      </c>
      <c r="BM188" s="37" t="s">
        <v>932</v>
      </c>
    </row>
    <row r="189" spans="1:65" x14ac:dyDescent="0.25">
      <c r="A189" s="30">
        <f>A188+1</f>
        <v>187</v>
      </c>
      <c r="B189" s="1" t="s">
        <v>163</v>
      </c>
      <c r="C189" s="1">
        <v>14202</v>
      </c>
      <c r="D189" s="25">
        <v>100521</v>
      </c>
      <c r="E189" s="1" t="s">
        <v>863</v>
      </c>
      <c r="F189" s="32" t="s">
        <v>129</v>
      </c>
      <c r="G189" s="32" t="s">
        <v>61</v>
      </c>
      <c r="H189" s="28">
        <v>44319</v>
      </c>
      <c r="I189" s="28">
        <v>43273</v>
      </c>
      <c r="J189" s="28" t="s">
        <v>36</v>
      </c>
      <c r="K189" s="37">
        <f ca="1">IF(O189="ACTIVE",(TODAY()-H189),(J189-H189))</f>
        <v>1023</v>
      </c>
      <c r="L189" s="39" t="str">
        <f>IF(OR(M189="Email Verification",M189="Operations",M189="OJT",M189="Bottom Quartile Group",M189="Training"),"Billable","Non Billable")</f>
        <v>Non Billable</v>
      </c>
      <c r="M189" s="32" t="s">
        <v>47</v>
      </c>
      <c r="N189" s="1" t="s">
        <v>38</v>
      </c>
      <c r="O189" s="1" t="s">
        <v>39</v>
      </c>
      <c r="P189" s="1"/>
      <c r="Q189" s="1"/>
      <c r="R189" s="31" t="s">
        <v>242</v>
      </c>
      <c r="S189" s="42" t="s">
        <v>19</v>
      </c>
      <c r="T189" s="42" t="s">
        <v>880</v>
      </c>
      <c r="U189" s="42" t="s">
        <v>17</v>
      </c>
      <c r="V189" s="42" t="s">
        <v>17</v>
      </c>
      <c r="W189" s="42" t="s">
        <v>19</v>
      </c>
      <c r="X189" s="42" t="s">
        <v>19</v>
      </c>
      <c r="Y189" s="42" t="s">
        <v>880</v>
      </c>
      <c r="Z189" s="42" t="s">
        <v>880</v>
      </c>
      <c r="AA189" s="42" t="s">
        <v>19</v>
      </c>
      <c r="AB189" s="42" t="s">
        <v>17</v>
      </c>
      <c r="AC189" s="42" t="s">
        <v>17</v>
      </c>
      <c r="AD189" s="42" t="s">
        <v>19</v>
      </c>
      <c r="AE189" s="42" t="s">
        <v>880</v>
      </c>
      <c r="AF189" s="42" t="s">
        <v>880</v>
      </c>
      <c r="AG189" s="42" t="s">
        <v>880</v>
      </c>
      <c r="AH189" s="42" t="s">
        <v>19</v>
      </c>
      <c r="AI189" s="42" t="s">
        <v>17</v>
      </c>
      <c r="AJ189" s="42" t="s">
        <v>17</v>
      </c>
      <c r="AK189" s="42" t="s">
        <v>19</v>
      </c>
      <c r="AL189" s="42"/>
      <c r="AM189" s="42"/>
      <c r="AN189" s="42"/>
      <c r="AO189" s="42"/>
      <c r="AP189" s="42"/>
      <c r="AQ189" s="42"/>
      <c r="AR189" s="42"/>
      <c r="AS189" s="42"/>
      <c r="AT189" s="42"/>
      <c r="AU189" s="42"/>
      <c r="AV189" s="37">
        <f>COUNTIFS($S189:$AU189,"P")</f>
        <v>6</v>
      </c>
      <c r="AW189" s="37">
        <f>COUNTIFS($S189:$AU189,"HD")/2</f>
        <v>0</v>
      </c>
      <c r="AX189" s="37">
        <f>COUNTIFS($S189:$AU189,"DO")</f>
        <v>6</v>
      </c>
      <c r="AY189" s="1">
        <f>COUNTIFS($S189:$AU189,"UPL")</f>
        <v>0</v>
      </c>
      <c r="AZ189" s="37">
        <f>COUNTIFS($S189:$AU189,"LWP")</f>
        <v>7</v>
      </c>
      <c r="BA189" s="37">
        <f>SUM(COUNTIFS($S189:$AU189,{"PAT","MAT"}))</f>
        <v>0</v>
      </c>
      <c r="BB189" s="37">
        <f>COUNTIFS($S189:$AU189,"HO")</f>
        <v>0</v>
      </c>
      <c r="BC189" s="37">
        <f>COUNTIFS($S189:$AU189,"NA")</f>
        <v>0</v>
      </c>
      <c r="BD189" s="37">
        <f>COUNTIFS($S189:$AU189,"PL")</f>
        <v>0</v>
      </c>
      <c r="BE189" s="37">
        <f>COUNTIFS($S189:$AU189,"CL")</f>
        <v>0</v>
      </c>
      <c r="BF189" s="37">
        <f>COUNTIFS($S189:$AU189,"BL")</f>
        <v>0</v>
      </c>
      <c r="BG189" s="37">
        <f>COUNTIFS($S189:$AU189,"CO")</f>
        <v>0</v>
      </c>
      <c r="BH189" s="37">
        <f>SUM(BD189:BG189)</f>
        <v>0</v>
      </c>
      <c r="BI189" s="37">
        <f>IF(SUM(AV189+AW189)&gt;=17,1,0)</f>
        <v>0</v>
      </c>
      <c r="BJ189" s="37">
        <f>IF(SUM(AV189+AW189)&gt;=13,1,0)</f>
        <v>0</v>
      </c>
      <c r="BK189" s="37">
        <f>SUM(AV189:BG189)+SUM(COUNTIFS(R189:AU189,{"TERM","RESIGNED"}))</f>
        <v>19</v>
      </c>
      <c r="BL189" s="1" t="s">
        <v>41</v>
      </c>
      <c r="BM189" s="37"/>
    </row>
    <row r="190" spans="1:65" x14ac:dyDescent="0.25">
      <c r="A190" s="30">
        <f>A189+1</f>
        <v>188</v>
      </c>
      <c r="B190" s="1" t="s">
        <v>163</v>
      </c>
      <c r="C190" s="1">
        <v>14402</v>
      </c>
      <c r="D190" s="25">
        <v>100523</v>
      </c>
      <c r="E190" s="1" t="s">
        <v>862</v>
      </c>
      <c r="F190" s="32" t="s">
        <v>324</v>
      </c>
      <c r="G190" s="32" t="s">
        <v>181</v>
      </c>
      <c r="H190" s="28">
        <v>44319</v>
      </c>
      <c r="I190" s="34">
        <v>43315</v>
      </c>
      <c r="J190" s="28" t="s">
        <v>36</v>
      </c>
      <c r="K190" s="37">
        <f ca="1">IF(O190="ACTIVE",(TODAY()-H190),(J190-H190))</f>
        <v>1023</v>
      </c>
      <c r="L190" s="39" t="str">
        <f>IF(OR(M190="Email Verification",M190="Operations",M190="OJT",M190="Bottom Quartile Group",M190="Training"),"Billable","Non Billable")</f>
        <v>Billable</v>
      </c>
      <c r="M190" s="32" t="s">
        <v>178</v>
      </c>
      <c r="N190" s="1" t="s">
        <v>38</v>
      </c>
      <c r="O190" s="1" t="s">
        <v>39</v>
      </c>
      <c r="P190" s="1"/>
      <c r="Q190" s="1"/>
      <c r="R190" s="31" t="s">
        <v>241</v>
      </c>
      <c r="S190" s="42" t="s">
        <v>880</v>
      </c>
      <c r="T190" s="42" t="s">
        <v>880</v>
      </c>
      <c r="U190" s="42" t="s">
        <v>17</v>
      </c>
      <c r="V190" s="42" t="s">
        <v>17</v>
      </c>
      <c r="W190" s="42" t="s">
        <v>880</v>
      </c>
      <c r="X190" s="42" t="s">
        <v>882</v>
      </c>
      <c r="Y190" s="42" t="s">
        <v>883</v>
      </c>
      <c r="Z190" s="42" t="s">
        <v>18</v>
      </c>
      <c r="AA190" s="42" t="s">
        <v>880</v>
      </c>
      <c r="AB190" s="42" t="s">
        <v>17</v>
      </c>
      <c r="AC190" s="42" t="s">
        <v>17</v>
      </c>
      <c r="AD190" s="42" t="s">
        <v>881</v>
      </c>
      <c r="AE190" s="42" t="s">
        <v>881</v>
      </c>
      <c r="AF190" s="42" t="s">
        <v>881</v>
      </c>
      <c r="AG190" s="42" t="s">
        <v>881</v>
      </c>
      <c r="AH190" s="42" t="s">
        <v>881</v>
      </c>
      <c r="AI190" s="42" t="s">
        <v>17</v>
      </c>
      <c r="AJ190" s="42" t="s">
        <v>17</v>
      </c>
      <c r="AK190" s="42" t="s">
        <v>18</v>
      </c>
      <c r="AL190" s="42"/>
      <c r="AM190" s="42"/>
      <c r="AN190" s="42"/>
      <c r="AO190" s="42"/>
      <c r="AP190" s="42"/>
      <c r="AQ190" s="42"/>
      <c r="AR190" s="42"/>
      <c r="AS190" s="42"/>
      <c r="AT190" s="42"/>
      <c r="AU190" s="42"/>
      <c r="AV190" s="37">
        <f>COUNTIFS($S190:$AU190,"P")</f>
        <v>4</v>
      </c>
      <c r="AW190" s="37">
        <f>COUNTIFS($S190:$AU190,"HD")/2</f>
        <v>2.5</v>
      </c>
      <c r="AX190" s="37">
        <f>COUNTIFS($S190:$AU190,"DO")</f>
        <v>6</v>
      </c>
      <c r="AY190" s="1">
        <f>COUNTIFS($S190:$AU190,"UPL")</f>
        <v>2</v>
      </c>
      <c r="AZ190" s="37">
        <f>COUNTIFS($S190:$AU190,"LWP")</f>
        <v>0</v>
      </c>
      <c r="BA190" s="37">
        <f>SUM(COUNTIFS($S190:$AU190,{"PAT","MAT"}))</f>
        <v>0</v>
      </c>
      <c r="BB190" s="37">
        <f>COUNTIFS($S190:$AU190,"HO")</f>
        <v>0</v>
      </c>
      <c r="BC190" s="37">
        <f>COUNTIFS($S190:$AU190,"NA")</f>
        <v>0</v>
      </c>
      <c r="BD190" s="37">
        <f>COUNTIFS($S190:$AU190,"PL")</f>
        <v>1</v>
      </c>
      <c r="BE190" s="37">
        <f>COUNTIFS($S190:$AU190,"CL")</f>
        <v>1</v>
      </c>
      <c r="BF190" s="37">
        <f>COUNTIFS($S190:$AU190,"BL")</f>
        <v>0</v>
      </c>
      <c r="BG190" s="37">
        <f>COUNTIFS($S190:$AU190,"CO")</f>
        <v>0</v>
      </c>
      <c r="BH190" s="37">
        <f>SUM(BD190:BG190)</f>
        <v>2</v>
      </c>
      <c r="BI190" s="37">
        <f>IF(SUM(AV190+AW190)&gt;=17,1,0)</f>
        <v>0</v>
      </c>
      <c r="BJ190" s="37">
        <f>IF(SUM(AV190+AW190)&gt;=13,1,0)</f>
        <v>0</v>
      </c>
      <c r="BK190" s="37">
        <f>SUM(AV190:BG190)+SUM(COUNTIFS(R190:AU190,{"TERM","RESIGNED"}))</f>
        <v>16.5</v>
      </c>
      <c r="BL190" s="1" t="s">
        <v>41</v>
      </c>
      <c r="BM190" s="37" t="s">
        <v>934</v>
      </c>
    </row>
    <row r="191" spans="1:65" x14ac:dyDescent="0.25">
      <c r="A191" s="30">
        <f>A190+1</f>
        <v>189</v>
      </c>
      <c r="B191" s="1" t="s">
        <v>163</v>
      </c>
      <c r="C191" s="1">
        <v>14463</v>
      </c>
      <c r="D191" s="25">
        <v>100524</v>
      </c>
      <c r="E191" s="1" t="s">
        <v>863</v>
      </c>
      <c r="F191" s="32" t="s">
        <v>308</v>
      </c>
      <c r="G191" s="32" t="s">
        <v>61</v>
      </c>
      <c r="H191" s="28">
        <v>44319</v>
      </c>
      <c r="I191" s="28">
        <v>43333</v>
      </c>
      <c r="J191" s="28" t="s">
        <v>36</v>
      </c>
      <c r="K191" s="37">
        <f ca="1">IF(O191="ACTIVE",(TODAY()-H191),(J191-H191))</f>
        <v>1023</v>
      </c>
      <c r="L191" s="39" t="str">
        <f>IF(OR(M191="Email Verification",M191="Operations",M191="OJT",M191="Bottom Quartile Group",M191="Training"),"Billable","Non Billable")</f>
        <v>Non Billable</v>
      </c>
      <c r="M191" s="32" t="s">
        <v>47</v>
      </c>
      <c r="N191" s="1" t="s">
        <v>38</v>
      </c>
      <c r="O191" s="1" t="s">
        <v>39</v>
      </c>
      <c r="P191" s="1"/>
      <c r="Q191" s="1"/>
      <c r="R191" s="31" t="s">
        <v>242</v>
      </c>
      <c r="S191" s="42" t="s">
        <v>880</v>
      </c>
      <c r="T191" s="42" t="s">
        <v>880</v>
      </c>
      <c r="U191" s="42" t="s">
        <v>17</v>
      </c>
      <c r="V191" s="42" t="s">
        <v>17</v>
      </c>
      <c r="W191" s="42" t="s">
        <v>880</v>
      </c>
      <c r="X191" s="42" t="s">
        <v>880</v>
      </c>
      <c r="Y191" s="42" t="s">
        <v>880</v>
      </c>
      <c r="Z191" s="42" t="s">
        <v>880</v>
      </c>
      <c r="AA191" s="42" t="s">
        <v>880</v>
      </c>
      <c r="AB191" s="42" t="s">
        <v>17</v>
      </c>
      <c r="AC191" s="42" t="s">
        <v>17</v>
      </c>
      <c r="AD191" s="42" t="s">
        <v>18</v>
      </c>
      <c r="AE191" s="42" t="s">
        <v>18</v>
      </c>
      <c r="AF191" s="42" t="s">
        <v>880</v>
      </c>
      <c r="AG191" s="42" t="s">
        <v>19</v>
      </c>
      <c r="AH191" s="42" t="s">
        <v>18</v>
      </c>
      <c r="AI191" s="42" t="s">
        <v>17</v>
      </c>
      <c r="AJ191" s="42" t="s">
        <v>17</v>
      </c>
      <c r="AK191" s="42" t="s">
        <v>880</v>
      </c>
      <c r="AL191" s="42"/>
      <c r="AM191" s="42"/>
      <c r="AN191" s="42"/>
      <c r="AO191" s="42"/>
      <c r="AP191" s="42"/>
      <c r="AQ191" s="42"/>
      <c r="AR191" s="42"/>
      <c r="AS191" s="42"/>
      <c r="AT191" s="42"/>
      <c r="AU191" s="42"/>
      <c r="AV191" s="37">
        <f>COUNTIFS($S191:$AU191,"P")</f>
        <v>9</v>
      </c>
      <c r="AW191" s="37">
        <f>COUNTIFS($S191:$AU191,"HD")/2</f>
        <v>0</v>
      </c>
      <c r="AX191" s="37">
        <f>COUNTIFS($S191:$AU191,"DO")</f>
        <v>6</v>
      </c>
      <c r="AY191" s="1">
        <f>COUNTIFS($S191:$AU191,"UPL")</f>
        <v>3</v>
      </c>
      <c r="AZ191" s="37">
        <f>COUNTIFS($S191:$AU191,"LWP")</f>
        <v>1</v>
      </c>
      <c r="BA191" s="37">
        <f>SUM(COUNTIFS($S191:$AU191,{"PAT","MAT"}))</f>
        <v>0</v>
      </c>
      <c r="BB191" s="37">
        <f>COUNTIFS($S191:$AU191,"HO")</f>
        <v>0</v>
      </c>
      <c r="BC191" s="37">
        <f>COUNTIFS($S191:$AU191,"NA")</f>
        <v>0</v>
      </c>
      <c r="BD191" s="37">
        <f>COUNTIFS($S191:$AU191,"PL")</f>
        <v>0</v>
      </c>
      <c r="BE191" s="37">
        <f>COUNTIFS($S191:$AU191,"CL")</f>
        <v>0</v>
      </c>
      <c r="BF191" s="37">
        <f>COUNTIFS($S191:$AU191,"BL")</f>
        <v>0</v>
      </c>
      <c r="BG191" s="37">
        <f>COUNTIFS($S191:$AU191,"CO")</f>
        <v>0</v>
      </c>
      <c r="BH191" s="37">
        <f>SUM(BD191:BG191)</f>
        <v>0</v>
      </c>
      <c r="BI191" s="37">
        <f>IF(SUM(AV191+AW191)&gt;=17,1,0)</f>
        <v>0</v>
      </c>
      <c r="BJ191" s="37">
        <f>IF(SUM(AV191+AW191)&gt;=13,1,0)</f>
        <v>0</v>
      </c>
      <c r="BK191" s="37">
        <f>SUM(AV191:BG191)+SUM(COUNTIFS(R191:AU191,{"TERM","RESIGNED"}))</f>
        <v>19</v>
      </c>
      <c r="BL191" s="1" t="s">
        <v>41</v>
      </c>
      <c r="BM191" s="37" t="s">
        <v>1102</v>
      </c>
    </row>
    <row r="192" spans="1:65" x14ac:dyDescent="0.25">
      <c r="A192" s="30">
        <f>A191+1</f>
        <v>190</v>
      </c>
      <c r="B192" s="1" t="s">
        <v>163</v>
      </c>
      <c r="C192" s="1">
        <v>14678</v>
      </c>
      <c r="D192" s="25">
        <v>100530</v>
      </c>
      <c r="E192" s="1" t="s">
        <v>863</v>
      </c>
      <c r="F192" s="32" t="s">
        <v>290</v>
      </c>
      <c r="G192" s="32" t="s">
        <v>54</v>
      </c>
      <c r="H192" s="28">
        <v>44319</v>
      </c>
      <c r="I192" s="28">
        <v>43389</v>
      </c>
      <c r="J192" s="28" t="s">
        <v>36</v>
      </c>
      <c r="K192" s="37">
        <f ca="1">IF(O192="ACTIVE",(TODAY()-H192),(J192-H192))</f>
        <v>1023</v>
      </c>
      <c r="L192" s="39" t="str">
        <f>IF(OR(M192="Email Verification",M192="Operations",M192="OJT",M192="Bottom Quartile Group",M192="Training"),"Billable","Non Billable")</f>
        <v>Non Billable</v>
      </c>
      <c r="M192" s="32" t="s">
        <v>122</v>
      </c>
      <c r="N192" s="1" t="s">
        <v>38</v>
      </c>
      <c r="O192" s="1" t="s">
        <v>39</v>
      </c>
      <c r="P192" s="1"/>
      <c r="Q192" s="1"/>
      <c r="R192" s="31" t="s">
        <v>55</v>
      </c>
      <c r="S192" s="42" t="s">
        <v>880</v>
      </c>
      <c r="T192" s="42" t="s">
        <v>880</v>
      </c>
      <c r="U192" s="42" t="s">
        <v>17</v>
      </c>
      <c r="V192" s="42" t="s">
        <v>17</v>
      </c>
      <c r="W192" s="42" t="s">
        <v>880</v>
      </c>
      <c r="X192" s="42" t="s">
        <v>880</v>
      </c>
      <c r="Y192" s="42" t="s">
        <v>880</v>
      </c>
      <c r="Z192" s="42" t="s">
        <v>880</v>
      </c>
      <c r="AA192" s="42" t="s">
        <v>880</v>
      </c>
      <c r="AB192" s="42" t="s">
        <v>17</v>
      </c>
      <c r="AC192" s="42" t="s">
        <v>17</v>
      </c>
      <c r="AD192" s="42" t="s">
        <v>880</v>
      </c>
      <c r="AE192" s="42" t="s">
        <v>880</v>
      </c>
      <c r="AF192" s="42" t="s">
        <v>880</v>
      </c>
      <c r="AG192" s="42" t="s">
        <v>880</v>
      </c>
      <c r="AH192" s="42" t="s">
        <v>880</v>
      </c>
      <c r="AI192" s="42" t="s">
        <v>17</v>
      </c>
      <c r="AJ192" s="42" t="s">
        <v>17</v>
      </c>
      <c r="AK192" s="42" t="s">
        <v>880</v>
      </c>
      <c r="AL192" s="42"/>
      <c r="AM192" s="42"/>
      <c r="AN192" s="42"/>
      <c r="AO192" s="42"/>
      <c r="AP192" s="42"/>
      <c r="AQ192" s="42"/>
      <c r="AR192" s="42"/>
      <c r="AS192" s="42"/>
      <c r="AT192" s="42"/>
      <c r="AU192" s="42"/>
      <c r="AV192" s="37">
        <f>COUNTIFS($S192:$AU192,"P")</f>
        <v>13</v>
      </c>
      <c r="AW192" s="37">
        <f>COUNTIFS($S192:$AU192,"HD")/2</f>
        <v>0</v>
      </c>
      <c r="AX192" s="37">
        <f>COUNTIFS($S192:$AU192,"DO")</f>
        <v>6</v>
      </c>
      <c r="AY192" s="1">
        <f>COUNTIFS($S192:$AU192,"UPL")</f>
        <v>0</v>
      </c>
      <c r="AZ192" s="37">
        <f>COUNTIFS($S192:$AU192,"LWP")</f>
        <v>0</v>
      </c>
      <c r="BA192" s="37">
        <f>SUM(COUNTIFS($S192:$AU192,{"PAT","MAT"}))</f>
        <v>0</v>
      </c>
      <c r="BB192" s="37">
        <f>COUNTIFS($S192:$AU192,"HO")</f>
        <v>0</v>
      </c>
      <c r="BC192" s="37">
        <f>COUNTIFS($S192:$AU192,"NA")</f>
        <v>0</v>
      </c>
      <c r="BD192" s="37">
        <f>COUNTIFS($S192:$AU192,"PL")</f>
        <v>0</v>
      </c>
      <c r="BE192" s="37">
        <f>COUNTIFS($S192:$AU192,"CL")</f>
        <v>0</v>
      </c>
      <c r="BF192" s="37">
        <f>COUNTIFS($S192:$AU192,"BL")</f>
        <v>0</v>
      </c>
      <c r="BG192" s="37">
        <f>COUNTIFS($S192:$AU192,"CO")</f>
        <v>0</v>
      </c>
      <c r="BH192" s="37">
        <f>SUM(BD192:BG192)</f>
        <v>0</v>
      </c>
      <c r="BI192" s="37">
        <f>IF(SUM(AV192+AW192)&gt;=17,1,0)</f>
        <v>0</v>
      </c>
      <c r="BJ192" s="37">
        <f>IF(SUM(AV192+AW192)&gt;=13,1,0)</f>
        <v>1</v>
      </c>
      <c r="BK192" s="37">
        <f>SUM(AV192:BG192)+SUM(COUNTIFS(R192:AU192,{"TERM","RESIGNED"}))</f>
        <v>19</v>
      </c>
      <c r="BL192" s="1" t="s">
        <v>41</v>
      </c>
      <c r="BM192" s="37" t="s">
        <v>1570</v>
      </c>
    </row>
    <row r="193" spans="1:65" x14ac:dyDescent="0.25">
      <c r="A193" s="30">
        <f>A192+1</f>
        <v>191</v>
      </c>
      <c r="B193" s="1" t="s">
        <v>163</v>
      </c>
      <c r="C193" s="1">
        <v>14849</v>
      </c>
      <c r="D193" s="25">
        <v>100535</v>
      </c>
      <c r="E193" s="1" t="s">
        <v>863</v>
      </c>
      <c r="F193" s="32" t="s">
        <v>291</v>
      </c>
      <c r="G193" s="32" t="s">
        <v>61</v>
      </c>
      <c r="H193" s="28">
        <v>44319</v>
      </c>
      <c r="I193" s="28">
        <v>43420</v>
      </c>
      <c r="J193" s="28" t="s">
        <v>36</v>
      </c>
      <c r="K193" s="37">
        <f ca="1">IF(O193="ACTIVE",(TODAY()-H193),(J193-H193))</f>
        <v>1023</v>
      </c>
      <c r="L193" s="39" t="str">
        <f>IF(OR(M193="Email Verification",M193="Operations",M193="OJT",M193="Bottom Quartile Group",M193="Training"),"Billable","Non Billable")</f>
        <v>Non Billable</v>
      </c>
      <c r="M193" s="32" t="s">
        <v>47</v>
      </c>
      <c r="N193" s="1" t="s">
        <v>38</v>
      </c>
      <c r="O193" s="1" t="s">
        <v>39</v>
      </c>
      <c r="P193" s="1"/>
      <c r="Q193" s="1"/>
      <c r="R193" s="31" t="s">
        <v>202</v>
      </c>
      <c r="S193" s="42" t="s">
        <v>880</v>
      </c>
      <c r="T193" s="42" t="s">
        <v>880</v>
      </c>
      <c r="U193" s="42" t="s">
        <v>17</v>
      </c>
      <c r="V193" s="42" t="s">
        <v>17</v>
      </c>
      <c r="W193" s="42" t="s">
        <v>880</v>
      </c>
      <c r="X193" s="42" t="s">
        <v>880</v>
      </c>
      <c r="Y193" s="42" t="s">
        <v>880</v>
      </c>
      <c r="Z193" s="42" t="s">
        <v>880</v>
      </c>
      <c r="AA193" s="42" t="s">
        <v>883</v>
      </c>
      <c r="AB193" s="42" t="s">
        <v>17</v>
      </c>
      <c r="AC193" s="42" t="s">
        <v>17</v>
      </c>
      <c r="AD193" s="42" t="s">
        <v>880</v>
      </c>
      <c r="AE193" s="42" t="s">
        <v>880</v>
      </c>
      <c r="AF193" s="42" t="s">
        <v>880</v>
      </c>
      <c r="AG193" s="42" t="s">
        <v>880</v>
      </c>
      <c r="AH193" s="42" t="s">
        <v>880</v>
      </c>
      <c r="AI193" s="42" t="s">
        <v>17</v>
      </c>
      <c r="AJ193" s="42" t="s">
        <v>17</v>
      </c>
      <c r="AK193" s="42" t="s">
        <v>880</v>
      </c>
      <c r="AL193" s="42"/>
      <c r="AM193" s="42"/>
      <c r="AN193" s="42"/>
      <c r="AO193" s="42"/>
      <c r="AP193" s="42"/>
      <c r="AQ193" s="42"/>
      <c r="AR193" s="42"/>
      <c r="AS193" s="42"/>
      <c r="AT193" s="42"/>
      <c r="AU193" s="42"/>
      <c r="AV193" s="37">
        <f>COUNTIFS($S193:$AU193,"P")</f>
        <v>12</v>
      </c>
      <c r="AW193" s="37">
        <f>COUNTIFS($S193:$AU193,"HD")/2</f>
        <v>0</v>
      </c>
      <c r="AX193" s="37">
        <f>COUNTIFS($S193:$AU193,"DO")</f>
        <v>6</v>
      </c>
      <c r="AY193" s="1">
        <f>COUNTIFS($S193:$AU193,"UPL")</f>
        <v>0</v>
      </c>
      <c r="AZ193" s="37">
        <f>COUNTIFS($S193:$AU193,"LWP")</f>
        <v>0</v>
      </c>
      <c r="BA193" s="37">
        <f>SUM(COUNTIFS($S193:$AU193,{"PAT","MAT"}))</f>
        <v>0</v>
      </c>
      <c r="BB193" s="37">
        <f>COUNTIFS($S193:$AU193,"HO")</f>
        <v>0</v>
      </c>
      <c r="BC193" s="37">
        <f>COUNTIFS($S193:$AU193,"NA")</f>
        <v>0</v>
      </c>
      <c r="BD193" s="37">
        <f>COUNTIFS($S193:$AU193,"PL")</f>
        <v>1</v>
      </c>
      <c r="BE193" s="37">
        <f>COUNTIFS($S193:$AU193,"CL")</f>
        <v>0</v>
      </c>
      <c r="BF193" s="37">
        <f>COUNTIFS($S193:$AU193,"BL")</f>
        <v>0</v>
      </c>
      <c r="BG193" s="37">
        <f>COUNTIFS($S193:$AU193,"CO")</f>
        <v>0</v>
      </c>
      <c r="BH193" s="37">
        <f>SUM(BD193:BG193)</f>
        <v>1</v>
      </c>
      <c r="BI193" s="37">
        <f>IF(SUM(AV193+AW193)&gt;=17,1,0)</f>
        <v>0</v>
      </c>
      <c r="BJ193" s="37">
        <f>IF(SUM(AV193+AW193)&gt;=13,1,0)</f>
        <v>0</v>
      </c>
      <c r="BK193" s="37">
        <f>SUM(AV193:BG193)+SUM(COUNTIFS(R193:AU193,{"TERM","RESIGNED"}))</f>
        <v>19</v>
      </c>
      <c r="BL193" s="1" t="s">
        <v>41</v>
      </c>
      <c r="BM193" s="37" t="s">
        <v>931</v>
      </c>
    </row>
    <row r="194" spans="1:65" x14ac:dyDescent="0.25">
      <c r="A194" s="30">
        <f>A193+1</f>
        <v>192</v>
      </c>
      <c r="B194" s="1" t="s">
        <v>163</v>
      </c>
      <c r="C194" s="1">
        <v>14913</v>
      </c>
      <c r="D194" s="25">
        <v>100538</v>
      </c>
      <c r="E194" s="1" t="s">
        <v>863</v>
      </c>
      <c r="F194" s="32" t="s">
        <v>292</v>
      </c>
      <c r="G194" s="32" t="s">
        <v>61</v>
      </c>
      <c r="H194" s="28">
        <v>44319</v>
      </c>
      <c r="I194" s="28">
        <v>43434</v>
      </c>
      <c r="J194" s="28" t="s">
        <v>36</v>
      </c>
      <c r="K194" s="37">
        <f ca="1">IF(O194="ACTIVE",(TODAY()-H194),(J194-H194))</f>
        <v>1023</v>
      </c>
      <c r="L194" s="39" t="str">
        <f>IF(OR(M194="Email Verification",M194="Operations",M194="OJT",M194="Bottom Quartile Group",M194="Training"),"Billable","Non Billable")</f>
        <v>Non Billable</v>
      </c>
      <c r="M194" s="32" t="s">
        <v>47</v>
      </c>
      <c r="N194" s="1" t="s">
        <v>38</v>
      </c>
      <c r="O194" s="1" t="s">
        <v>39</v>
      </c>
      <c r="P194" s="1"/>
      <c r="Q194" s="1"/>
      <c r="R194" s="31" t="s">
        <v>52</v>
      </c>
      <c r="S194" s="42" t="s">
        <v>880</v>
      </c>
      <c r="T194" s="42" t="s">
        <v>880</v>
      </c>
      <c r="U194" s="42" t="s">
        <v>17</v>
      </c>
      <c r="V194" s="42" t="s">
        <v>17</v>
      </c>
      <c r="W194" s="42" t="s">
        <v>880</v>
      </c>
      <c r="X194" s="42" t="s">
        <v>880</v>
      </c>
      <c r="Y194" s="42" t="s">
        <v>880</v>
      </c>
      <c r="Z194" s="42" t="s">
        <v>880</v>
      </c>
      <c r="AA194" s="42" t="s">
        <v>880</v>
      </c>
      <c r="AB194" s="42" t="s">
        <v>17</v>
      </c>
      <c r="AC194" s="42" t="s">
        <v>17</v>
      </c>
      <c r="AD194" s="42" t="s">
        <v>880</v>
      </c>
      <c r="AE194" s="42" t="s">
        <v>880</v>
      </c>
      <c r="AF194" s="42" t="s">
        <v>880</v>
      </c>
      <c r="AG194" s="42" t="s">
        <v>880</v>
      </c>
      <c r="AH194" s="42" t="s">
        <v>880</v>
      </c>
      <c r="AI194" s="42" t="s">
        <v>17</v>
      </c>
      <c r="AJ194" s="42" t="s">
        <v>17</v>
      </c>
      <c r="AK194" s="42" t="s">
        <v>880</v>
      </c>
      <c r="AL194" s="42"/>
      <c r="AM194" s="42"/>
      <c r="AN194" s="42"/>
      <c r="AO194" s="42"/>
      <c r="AP194" s="42"/>
      <c r="AQ194" s="42"/>
      <c r="AR194" s="42"/>
      <c r="AS194" s="42"/>
      <c r="AT194" s="42"/>
      <c r="AU194" s="42"/>
      <c r="AV194" s="37">
        <f>COUNTIFS($S194:$AU194,"P")</f>
        <v>13</v>
      </c>
      <c r="AW194" s="37">
        <f>COUNTIFS($S194:$AU194,"HD")/2</f>
        <v>0</v>
      </c>
      <c r="AX194" s="37">
        <f>COUNTIFS($S194:$AU194,"DO")</f>
        <v>6</v>
      </c>
      <c r="AY194" s="1">
        <f>COUNTIFS($S194:$AU194,"UPL")</f>
        <v>0</v>
      </c>
      <c r="AZ194" s="37">
        <f>COUNTIFS($S194:$AU194,"LWP")</f>
        <v>0</v>
      </c>
      <c r="BA194" s="37">
        <f>SUM(COUNTIFS($S194:$AU194,{"PAT","MAT"}))</f>
        <v>0</v>
      </c>
      <c r="BB194" s="37">
        <f>COUNTIFS($S194:$AU194,"HO")</f>
        <v>0</v>
      </c>
      <c r="BC194" s="37">
        <f>COUNTIFS($S194:$AU194,"NA")</f>
        <v>0</v>
      </c>
      <c r="BD194" s="37">
        <f>COUNTIFS($S194:$AU194,"PL")</f>
        <v>0</v>
      </c>
      <c r="BE194" s="37">
        <f>COUNTIFS($S194:$AU194,"CL")</f>
        <v>0</v>
      </c>
      <c r="BF194" s="37">
        <f>COUNTIFS($S194:$AU194,"BL")</f>
        <v>0</v>
      </c>
      <c r="BG194" s="37">
        <f>COUNTIFS($S194:$AU194,"CO")</f>
        <v>0</v>
      </c>
      <c r="BH194" s="37">
        <f>SUM(BD194:BG194)</f>
        <v>0</v>
      </c>
      <c r="BI194" s="37">
        <f>IF(SUM(AV194+AW194)&gt;=17,1,0)</f>
        <v>0</v>
      </c>
      <c r="BJ194" s="37">
        <f>IF(SUM(AV194+AW194)&gt;=13,1,0)</f>
        <v>1</v>
      </c>
      <c r="BK194" s="37">
        <f>SUM(AV194:BG194)+SUM(COUNTIFS(R194:AU194,{"TERM","RESIGNED"}))</f>
        <v>19</v>
      </c>
      <c r="BL194" s="1" t="s">
        <v>41</v>
      </c>
      <c r="BM194" s="37" t="s">
        <v>932</v>
      </c>
    </row>
    <row r="195" spans="1:65" x14ac:dyDescent="0.25">
      <c r="A195" s="30">
        <f>A194+1</f>
        <v>193</v>
      </c>
      <c r="B195" s="1" t="s">
        <v>163</v>
      </c>
      <c r="C195" s="1">
        <v>14927</v>
      </c>
      <c r="D195" s="25">
        <v>100539</v>
      </c>
      <c r="E195" s="1" t="s">
        <v>863</v>
      </c>
      <c r="F195" s="32" t="s">
        <v>325</v>
      </c>
      <c r="G195" s="32" t="s">
        <v>181</v>
      </c>
      <c r="H195" s="28">
        <v>44319</v>
      </c>
      <c r="I195" s="28">
        <v>43434</v>
      </c>
      <c r="J195" s="28" t="s">
        <v>36</v>
      </c>
      <c r="K195" s="37">
        <f ca="1">IF(O195="ACTIVE",(TODAY()-H195),(J195-H195))</f>
        <v>1023</v>
      </c>
      <c r="L195" s="39" t="str">
        <f>IF(OR(M195="Email Verification",M195="Operations",M195="OJT",M195="Bottom Quartile Group",M195="Training"),"Billable","Non Billable")</f>
        <v>Billable</v>
      </c>
      <c r="M195" s="32" t="s">
        <v>178</v>
      </c>
      <c r="N195" s="1" t="s">
        <v>38</v>
      </c>
      <c r="O195" s="1" t="s">
        <v>39</v>
      </c>
      <c r="P195" s="1"/>
      <c r="Q195" s="1"/>
      <c r="R195" s="31" t="s">
        <v>241</v>
      </c>
      <c r="S195" s="42" t="s">
        <v>882</v>
      </c>
      <c r="T195" s="42" t="s">
        <v>883</v>
      </c>
      <c r="U195" s="42" t="s">
        <v>17</v>
      </c>
      <c r="V195" s="42" t="s">
        <v>17</v>
      </c>
      <c r="W195" s="42" t="s">
        <v>19</v>
      </c>
      <c r="X195" s="42" t="s">
        <v>19</v>
      </c>
      <c r="Y195" s="42" t="s">
        <v>19</v>
      </c>
      <c r="Z195" s="42" t="s">
        <v>19</v>
      </c>
      <c r="AA195" s="42" t="s">
        <v>19</v>
      </c>
      <c r="AB195" s="42" t="s">
        <v>17</v>
      </c>
      <c r="AC195" s="42" t="s">
        <v>17</v>
      </c>
      <c r="AD195" s="42" t="s">
        <v>880</v>
      </c>
      <c r="AE195" s="42" t="s">
        <v>880</v>
      </c>
      <c r="AF195" s="42" t="s">
        <v>880</v>
      </c>
      <c r="AG195" s="42" t="s">
        <v>880</v>
      </c>
      <c r="AH195" s="42" t="s">
        <v>880</v>
      </c>
      <c r="AI195" s="42" t="s">
        <v>17</v>
      </c>
      <c r="AJ195" s="42" t="s">
        <v>17</v>
      </c>
      <c r="AK195" s="42" t="s">
        <v>880</v>
      </c>
      <c r="AL195" s="42"/>
      <c r="AM195" s="42"/>
      <c r="AN195" s="42"/>
      <c r="AO195" s="42"/>
      <c r="AP195" s="42"/>
      <c r="AQ195" s="42"/>
      <c r="AR195" s="42"/>
      <c r="AS195" s="42"/>
      <c r="AT195" s="42"/>
      <c r="AU195" s="42"/>
      <c r="AV195" s="37">
        <f>COUNTIFS($S195:$AU195,"P")</f>
        <v>6</v>
      </c>
      <c r="AW195" s="37">
        <f>COUNTIFS($S195:$AU195,"HD")/2</f>
        <v>0</v>
      </c>
      <c r="AX195" s="37">
        <f>COUNTIFS($S195:$AU195,"DO")</f>
        <v>6</v>
      </c>
      <c r="AY195" s="1">
        <f>COUNTIFS($S195:$AU195,"UPL")</f>
        <v>0</v>
      </c>
      <c r="AZ195" s="37">
        <f>COUNTIFS($S195:$AU195,"LWP")</f>
        <v>5</v>
      </c>
      <c r="BA195" s="37">
        <f>SUM(COUNTIFS($S195:$AU195,{"PAT","MAT"}))</f>
        <v>0</v>
      </c>
      <c r="BB195" s="37">
        <f>COUNTIFS($S195:$AU195,"HO")</f>
        <v>0</v>
      </c>
      <c r="BC195" s="37">
        <f>COUNTIFS($S195:$AU195,"NA")</f>
        <v>0</v>
      </c>
      <c r="BD195" s="37">
        <f>COUNTIFS($S195:$AU195,"PL")</f>
        <v>1</v>
      </c>
      <c r="BE195" s="37">
        <f>COUNTIFS($S195:$AU195,"CL")</f>
        <v>1</v>
      </c>
      <c r="BF195" s="37">
        <f>COUNTIFS($S195:$AU195,"BL")</f>
        <v>0</v>
      </c>
      <c r="BG195" s="37">
        <f>COUNTIFS($S195:$AU195,"CO")</f>
        <v>0</v>
      </c>
      <c r="BH195" s="37">
        <f>SUM(BD195:BG195)</f>
        <v>2</v>
      </c>
      <c r="BI195" s="37">
        <f>IF(SUM(AV195+AW195)&gt;=17,1,0)</f>
        <v>0</v>
      </c>
      <c r="BJ195" s="37">
        <f>IF(SUM(AV195+AW195)&gt;=13,1,0)</f>
        <v>0</v>
      </c>
      <c r="BK195" s="37">
        <f>SUM(AV195:BG195)+SUM(COUNTIFS(R195:AU195,{"TERM","RESIGNED"}))</f>
        <v>19</v>
      </c>
      <c r="BL195" s="1" t="s">
        <v>41</v>
      </c>
      <c r="BM195" s="37" t="s">
        <v>931</v>
      </c>
    </row>
    <row r="196" spans="1:65" x14ac:dyDescent="0.25">
      <c r="A196" s="30">
        <f>A195+1</f>
        <v>194</v>
      </c>
      <c r="B196" s="1" t="s">
        <v>163</v>
      </c>
      <c r="C196" s="1">
        <v>14961</v>
      </c>
      <c r="D196" s="25">
        <v>100541</v>
      </c>
      <c r="E196" s="1" t="s">
        <v>863</v>
      </c>
      <c r="F196" s="32" t="s">
        <v>293</v>
      </c>
      <c r="G196" s="32" t="s">
        <v>61</v>
      </c>
      <c r="H196" s="28">
        <v>44319</v>
      </c>
      <c r="I196" s="28">
        <v>43441</v>
      </c>
      <c r="J196" s="28" t="s">
        <v>36</v>
      </c>
      <c r="K196" s="37">
        <f ca="1">IF(O196="ACTIVE",(TODAY()-H196),(J196-H196))</f>
        <v>1023</v>
      </c>
      <c r="L196" s="39" t="str">
        <f>IF(OR(M196="Email Verification",M196="Operations",M196="OJT",M196="Bottom Quartile Group",M196="Training"),"Billable","Non Billable")</f>
        <v>Non Billable</v>
      </c>
      <c r="M196" s="32" t="s">
        <v>47</v>
      </c>
      <c r="N196" s="1" t="s">
        <v>38</v>
      </c>
      <c r="O196" s="1" t="s">
        <v>39</v>
      </c>
      <c r="P196" s="1"/>
      <c r="Q196" s="1"/>
      <c r="R196" s="31" t="s">
        <v>235</v>
      </c>
      <c r="S196" s="42" t="s">
        <v>880</v>
      </c>
      <c r="T196" s="42" t="s">
        <v>880</v>
      </c>
      <c r="U196" s="42" t="s">
        <v>17</v>
      </c>
      <c r="V196" s="42" t="s">
        <v>17</v>
      </c>
      <c r="W196" s="42" t="s">
        <v>880</v>
      </c>
      <c r="X196" s="42" t="s">
        <v>880</v>
      </c>
      <c r="Y196" s="42" t="s">
        <v>19</v>
      </c>
      <c r="Z196" s="42" t="s">
        <v>880</v>
      </c>
      <c r="AA196" s="42" t="s">
        <v>880</v>
      </c>
      <c r="AB196" s="42" t="s">
        <v>17</v>
      </c>
      <c r="AC196" s="42" t="s">
        <v>17</v>
      </c>
      <c r="AD196" s="42" t="s">
        <v>880</v>
      </c>
      <c r="AE196" s="42" t="s">
        <v>880</v>
      </c>
      <c r="AF196" s="42" t="s">
        <v>880</v>
      </c>
      <c r="AG196" s="42" t="s">
        <v>880</v>
      </c>
      <c r="AH196" s="42" t="s">
        <v>880</v>
      </c>
      <c r="AI196" s="42" t="s">
        <v>17</v>
      </c>
      <c r="AJ196" s="42" t="s">
        <v>17</v>
      </c>
      <c r="AK196" s="42" t="s">
        <v>880</v>
      </c>
      <c r="AL196" s="42"/>
      <c r="AM196" s="42"/>
      <c r="AN196" s="42"/>
      <c r="AO196" s="42"/>
      <c r="AP196" s="42"/>
      <c r="AQ196" s="42"/>
      <c r="AR196" s="42"/>
      <c r="AS196" s="42"/>
      <c r="AT196" s="42"/>
      <c r="AU196" s="42"/>
      <c r="AV196" s="37">
        <f>COUNTIFS($S196:$AU196,"P")</f>
        <v>12</v>
      </c>
      <c r="AW196" s="37">
        <f>COUNTIFS($S196:$AU196,"HD")/2</f>
        <v>0</v>
      </c>
      <c r="AX196" s="37">
        <f>COUNTIFS($S196:$AU196,"DO")</f>
        <v>6</v>
      </c>
      <c r="AY196" s="1">
        <f>COUNTIFS($S196:$AU196,"UPL")</f>
        <v>0</v>
      </c>
      <c r="AZ196" s="37">
        <f>COUNTIFS($S196:$AU196,"LWP")</f>
        <v>1</v>
      </c>
      <c r="BA196" s="37">
        <f>SUM(COUNTIFS($S196:$AU196,{"PAT","MAT"}))</f>
        <v>0</v>
      </c>
      <c r="BB196" s="37">
        <f>COUNTIFS($S196:$AU196,"HO")</f>
        <v>0</v>
      </c>
      <c r="BC196" s="37">
        <f>COUNTIFS($S196:$AU196,"NA")</f>
        <v>0</v>
      </c>
      <c r="BD196" s="37">
        <f>COUNTIFS($S196:$AU196,"PL")</f>
        <v>0</v>
      </c>
      <c r="BE196" s="37">
        <f>COUNTIFS($S196:$AU196,"CL")</f>
        <v>0</v>
      </c>
      <c r="BF196" s="37">
        <f>COUNTIFS($S196:$AU196,"BL")</f>
        <v>0</v>
      </c>
      <c r="BG196" s="37">
        <f>COUNTIFS($S196:$AU196,"CO")</f>
        <v>0</v>
      </c>
      <c r="BH196" s="37">
        <f>SUM(BD196:BG196)</f>
        <v>0</v>
      </c>
      <c r="BI196" s="37">
        <f>IF(SUM(AV196+AW196)&gt;=17,1,0)</f>
        <v>0</v>
      </c>
      <c r="BJ196" s="37">
        <f>IF(SUM(AV196+AW196)&gt;=13,1,0)</f>
        <v>0</v>
      </c>
      <c r="BK196" s="37">
        <f>SUM(AV196:BG196)+SUM(COUNTIFS(R196:AU196,{"TERM","RESIGNED"}))</f>
        <v>19</v>
      </c>
      <c r="BL196" s="1" t="s">
        <v>41</v>
      </c>
      <c r="BM196" s="37" t="s">
        <v>933</v>
      </c>
    </row>
    <row r="197" spans="1:65" x14ac:dyDescent="0.25">
      <c r="A197" s="30">
        <f>A196+1</f>
        <v>195</v>
      </c>
      <c r="B197" s="1" t="s">
        <v>163</v>
      </c>
      <c r="C197" s="1">
        <v>15034</v>
      </c>
      <c r="D197" s="25">
        <v>100543</v>
      </c>
      <c r="E197" s="1" t="s">
        <v>862</v>
      </c>
      <c r="F197" s="32" t="s">
        <v>326</v>
      </c>
      <c r="G197" s="32" t="s">
        <v>181</v>
      </c>
      <c r="H197" s="28">
        <v>44319</v>
      </c>
      <c r="I197" s="28">
        <v>43452</v>
      </c>
      <c r="J197" s="28" t="s">
        <v>36</v>
      </c>
      <c r="K197" s="37">
        <f ca="1">IF(O197="ACTIVE",(TODAY()-H197),(J197-H197))</f>
        <v>1023</v>
      </c>
      <c r="L197" s="39" t="str">
        <f>IF(OR(M197="Email Verification",M197="Operations",M197="OJT",M197="Bottom Quartile Group",M197="Training"),"Billable","Non Billable")</f>
        <v>Billable</v>
      </c>
      <c r="M197" s="32" t="s">
        <v>178</v>
      </c>
      <c r="N197" s="1" t="s">
        <v>38</v>
      </c>
      <c r="O197" s="1" t="s">
        <v>39</v>
      </c>
      <c r="P197" s="1"/>
      <c r="Q197" s="1"/>
      <c r="R197" s="31" t="s">
        <v>241</v>
      </c>
      <c r="S197" s="42" t="s">
        <v>880</v>
      </c>
      <c r="T197" s="42" t="s">
        <v>880</v>
      </c>
      <c r="U197" s="42" t="s">
        <v>17</v>
      </c>
      <c r="V197" s="42" t="s">
        <v>17</v>
      </c>
      <c r="W197" s="42" t="s">
        <v>880</v>
      </c>
      <c r="X197" s="42" t="s">
        <v>880</v>
      </c>
      <c r="Y197" s="42" t="s">
        <v>880</v>
      </c>
      <c r="Z197" s="42" t="s">
        <v>880</v>
      </c>
      <c r="AA197" s="42" t="s">
        <v>880</v>
      </c>
      <c r="AB197" s="42" t="s">
        <v>17</v>
      </c>
      <c r="AC197" s="42" t="s">
        <v>17</v>
      </c>
      <c r="AD197" s="42" t="s">
        <v>880</v>
      </c>
      <c r="AE197" s="42" t="s">
        <v>880</v>
      </c>
      <c r="AF197" s="42" t="s">
        <v>880</v>
      </c>
      <c r="AG197" s="42" t="s">
        <v>880</v>
      </c>
      <c r="AH197" s="42" t="s">
        <v>880</v>
      </c>
      <c r="AI197" s="42" t="s">
        <v>17</v>
      </c>
      <c r="AJ197" s="42" t="s">
        <v>17</v>
      </c>
      <c r="AK197" s="42" t="s">
        <v>19</v>
      </c>
      <c r="AL197" s="42"/>
      <c r="AM197" s="42"/>
      <c r="AN197" s="42"/>
      <c r="AO197" s="42"/>
      <c r="AP197" s="42"/>
      <c r="AQ197" s="42"/>
      <c r="AR197" s="42"/>
      <c r="AS197" s="42"/>
      <c r="AT197" s="42"/>
      <c r="AU197" s="42"/>
      <c r="AV197" s="37">
        <f>COUNTIFS($S197:$AU197,"P")</f>
        <v>12</v>
      </c>
      <c r="AW197" s="37">
        <f>COUNTIFS($S197:$AU197,"HD")/2</f>
        <v>0</v>
      </c>
      <c r="AX197" s="37">
        <f>COUNTIFS($S197:$AU197,"DO")</f>
        <v>6</v>
      </c>
      <c r="AY197" s="1">
        <f>COUNTIFS($S197:$AU197,"UPL")</f>
        <v>0</v>
      </c>
      <c r="AZ197" s="37">
        <f>COUNTIFS($S197:$AU197,"LWP")</f>
        <v>1</v>
      </c>
      <c r="BA197" s="37">
        <f>SUM(COUNTIFS($S197:$AU197,{"PAT","MAT"}))</f>
        <v>0</v>
      </c>
      <c r="BB197" s="37">
        <f>COUNTIFS($S197:$AU197,"HO")</f>
        <v>0</v>
      </c>
      <c r="BC197" s="37">
        <f>COUNTIFS($S197:$AU197,"NA")</f>
        <v>0</v>
      </c>
      <c r="BD197" s="37">
        <f>COUNTIFS($S197:$AU197,"PL")</f>
        <v>0</v>
      </c>
      <c r="BE197" s="37">
        <f>COUNTIFS($S197:$AU197,"CL")</f>
        <v>0</v>
      </c>
      <c r="BF197" s="37">
        <f>COUNTIFS($S197:$AU197,"BL")</f>
        <v>0</v>
      </c>
      <c r="BG197" s="37">
        <f>COUNTIFS($S197:$AU197,"CO")</f>
        <v>0</v>
      </c>
      <c r="BH197" s="37">
        <f>SUM(BD197:BG197)</f>
        <v>0</v>
      </c>
      <c r="BI197" s="37">
        <f>IF(SUM(AV197+AW197)&gt;=17,1,0)</f>
        <v>0</v>
      </c>
      <c r="BJ197" s="37">
        <f>IF(SUM(AV197+AW197)&gt;=13,1,0)</f>
        <v>0</v>
      </c>
      <c r="BK197" s="37">
        <f>SUM(AV197:BG197)+SUM(COUNTIFS(R197:AU197,{"TERM","RESIGNED"}))</f>
        <v>19</v>
      </c>
      <c r="BL197" s="1" t="s">
        <v>41</v>
      </c>
      <c r="BM197" s="37" t="s">
        <v>934</v>
      </c>
    </row>
    <row r="198" spans="1:65" x14ac:dyDescent="0.25">
      <c r="A198" s="30">
        <f>A197+1</f>
        <v>196</v>
      </c>
      <c r="B198" s="1" t="s">
        <v>163</v>
      </c>
      <c r="C198" s="1">
        <v>15036</v>
      </c>
      <c r="D198" s="25">
        <v>100544</v>
      </c>
      <c r="E198" s="1" t="s">
        <v>862</v>
      </c>
      <c r="F198" s="32" t="s">
        <v>309</v>
      </c>
      <c r="G198" s="32" t="s">
        <v>181</v>
      </c>
      <c r="H198" s="28">
        <v>44319</v>
      </c>
      <c r="I198" s="28">
        <v>43452</v>
      </c>
      <c r="J198" s="28" t="s">
        <v>36</v>
      </c>
      <c r="K198" s="37">
        <f ca="1">IF(O198="ACTIVE",(TODAY()-H198),(J198-H198))</f>
        <v>1023</v>
      </c>
      <c r="L198" s="39" t="str">
        <f>IF(OR(M198="Email Verification",M198="Operations",M198="OJT",M198="Bottom Quartile Group",M198="Training"),"Billable","Non Billable")</f>
        <v>Billable</v>
      </c>
      <c r="M198" s="32" t="s">
        <v>178</v>
      </c>
      <c r="N198" s="1" t="s">
        <v>38</v>
      </c>
      <c r="O198" s="1" t="s">
        <v>39</v>
      </c>
      <c r="P198" s="1"/>
      <c r="Q198" s="1"/>
      <c r="R198" s="31" t="s">
        <v>425</v>
      </c>
      <c r="S198" s="42" t="s">
        <v>880</v>
      </c>
      <c r="T198" s="42" t="s">
        <v>880</v>
      </c>
      <c r="U198" s="42" t="s">
        <v>17</v>
      </c>
      <c r="V198" s="42" t="s">
        <v>17</v>
      </c>
      <c r="W198" s="42" t="s">
        <v>880</v>
      </c>
      <c r="X198" s="42" t="s">
        <v>880</v>
      </c>
      <c r="Y198" s="42" t="s">
        <v>880</v>
      </c>
      <c r="Z198" s="42" t="s">
        <v>880</v>
      </c>
      <c r="AA198" s="42" t="s">
        <v>880</v>
      </c>
      <c r="AB198" s="42" t="s">
        <v>17</v>
      </c>
      <c r="AC198" s="42" t="s">
        <v>17</v>
      </c>
      <c r="AD198" s="42" t="s">
        <v>880</v>
      </c>
      <c r="AE198" s="42" t="s">
        <v>880</v>
      </c>
      <c r="AF198" s="42" t="s">
        <v>880</v>
      </c>
      <c r="AG198" s="42" t="s">
        <v>880</v>
      </c>
      <c r="AH198" s="42" t="s">
        <v>880</v>
      </c>
      <c r="AI198" s="42" t="s">
        <v>17</v>
      </c>
      <c r="AJ198" s="42" t="s">
        <v>17</v>
      </c>
      <c r="AK198" s="42" t="s">
        <v>19</v>
      </c>
      <c r="AL198" s="42"/>
      <c r="AM198" s="42"/>
      <c r="AN198" s="42"/>
      <c r="AO198" s="42"/>
      <c r="AP198" s="42"/>
      <c r="AQ198" s="42"/>
      <c r="AR198" s="42"/>
      <c r="AS198" s="42"/>
      <c r="AT198" s="42"/>
      <c r="AU198" s="42"/>
      <c r="AV198" s="37">
        <f>COUNTIFS($S198:$AU198,"P")</f>
        <v>12</v>
      </c>
      <c r="AW198" s="37">
        <f>COUNTIFS($S198:$AU198,"HD")/2</f>
        <v>0</v>
      </c>
      <c r="AX198" s="37">
        <f>COUNTIFS($S198:$AU198,"DO")</f>
        <v>6</v>
      </c>
      <c r="AY198" s="1">
        <f>COUNTIFS($S198:$AU198,"UPL")</f>
        <v>0</v>
      </c>
      <c r="AZ198" s="37">
        <f>COUNTIFS($S198:$AU198,"LWP")</f>
        <v>1</v>
      </c>
      <c r="BA198" s="37">
        <f>SUM(COUNTIFS($S198:$AU198,{"PAT","MAT"}))</f>
        <v>0</v>
      </c>
      <c r="BB198" s="37">
        <f>COUNTIFS($S198:$AU198,"HO")</f>
        <v>0</v>
      </c>
      <c r="BC198" s="37">
        <f>COUNTIFS($S198:$AU198,"NA")</f>
        <v>0</v>
      </c>
      <c r="BD198" s="37">
        <f>COUNTIFS($S198:$AU198,"PL")</f>
        <v>0</v>
      </c>
      <c r="BE198" s="37">
        <f>COUNTIFS($S198:$AU198,"CL")</f>
        <v>0</v>
      </c>
      <c r="BF198" s="37">
        <f>COUNTIFS($S198:$AU198,"BL")</f>
        <v>0</v>
      </c>
      <c r="BG198" s="37">
        <f>COUNTIFS($S198:$AU198,"CO")</f>
        <v>0</v>
      </c>
      <c r="BH198" s="37">
        <f>SUM(BD198:BG198)</f>
        <v>0</v>
      </c>
      <c r="BI198" s="37">
        <f>IF(SUM(AV198+AW198)&gt;=17,1,0)</f>
        <v>0</v>
      </c>
      <c r="BJ198" s="37">
        <f>IF(SUM(AV198+AW198)&gt;=13,1,0)</f>
        <v>0</v>
      </c>
      <c r="BK198" s="37">
        <f>SUM(AV198:BG198)+SUM(COUNTIFS(R198:AU198,{"TERM","RESIGNED"}))</f>
        <v>19</v>
      </c>
      <c r="BL198" s="1" t="s">
        <v>41</v>
      </c>
      <c r="BM198" s="37" t="s">
        <v>934</v>
      </c>
    </row>
    <row r="199" spans="1:65" x14ac:dyDescent="0.25">
      <c r="A199" s="30">
        <f>A198+1</f>
        <v>197</v>
      </c>
      <c r="B199" s="1" t="s">
        <v>163</v>
      </c>
      <c r="C199" s="1">
        <v>15066</v>
      </c>
      <c r="D199" s="25">
        <v>100545</v>
      </c>
      <c r="E199" s="1" t="s">
        <v>863</v>
      </c>
      <c r="F199" s="32" t="s">
        <v>310</v>
      </c>
      <c r="G199" s="32" t="s">
        <v>181</v>
      </c>
      <c r="H199" s="28">
        <v>44319</v>
      </c>
      <c r="I199" s="28">
        <v>43455</v>
      </c>
      <c r="J199" s="28" t="s">
        <v>36</v>
      </c>
      <c r="K199" s="37">
        <f ca="1">IF(O199="ACTIVE",(TODAY()-H199),(J199-H199))</f>
        <v>1023</v>
      </c>
      <c r="L199" s="39" t="str">
        <f>IF(OR(M199="Email Verification",M199="Operations",M199="OJT",M199="Bottom Quartile Group",M199="Training"),"Billable","Non Billable")</f>
        <v>Billable</v>
      </c>
      <c r="M199" s="32" t="s">
        <v>178</v>
      </c>
      <c r="N199" s="1" t="s">
        <v>38</v>
      </c>
      <c r="O199" s="1" t="s">
        <v>39</v>
      </c>
      <c r="P199" s="1"/>
      <c r="Q199" s="1"/>
      <c r="R199" s="31" t="s">
        <v>138</v>
      </c>
      <c r="S199" s="42" t="s">
        <v>880</v>
      </c>
      <c r="T199" s="42" t="s">
        <v>880</v>
      </c>
      <c r="U199" s="42" t="s">
        <v>17</v>
      </c>
      <c r="V199" s="42" t="s">
        <v>17</v>
      </c>
      <c r="W199" s="42" t="s">
        <v>880</v>
      </c>
      <c r="X199" s="42" t="s">
        <v>880</v>
      </c>
      <c r="Y199" s="42" t="s">
        <v>880</v>
      </c>
      <c r="Z199" s="42" t="s">
        <v>880</v>
      </c>
      <c r="AA199" s="42" t="s">
        <v>880</v>
      </c>
      <c r="AB199" s="42" t="s">
        <v>17</v>
      </c>
      <c r="AC199" s="42" t="s">
        <v>17</v>
      </c>
      <c r="AD199" s="42" t="s">
        <v>880</v>
      </c>
      <c r="AE199" s="42" t="s">
        <v>880</v>
      </c>
      <c r="AF199" s="42" t="s">
        <v>880</v>
      </c>
      <c r="AG199" s="42" t="s">
        <v>880</v>
      </c>
      <c r="AH199" s="42" t="s">
        <v>880</v>
      </c>
      <c r="AI199" s="42" t="s">
        <v>17</v>
      </c>
      <c r="AJ199" s="42" t="s">
        <v>17</v>
      </c>
      <c r="AK199" s="42" t="s">
        <v>18</v>
      </c>
      <c r="AL199" s="42"/>
      <c r="AM199" s="42"/>
      <c r="AN199" s="42"/>
      <c r="AO199" s="42"/>
      <c r="AP199" s="42"/>
      <c r="AQ199" s="42"/>
      <c r="AR199" s="42"/>
      <c r="AS199" s="42"/>
      <c r="AT199" s="42"/>
      <c r="AU199" s="42"/>
      <c r="AV199" s="37">
        <f>COUNTIFS($S199:$AU199,"P")</f>
        <v>12</v>
      </c>
      <c r="AW199" s="37">
        <f>COUNTIFS($S199:$AU199,"HD")/2</f>
        <v>0</v>
      </c>
      <c r="AX199" s="37">
        <f>COUNTIFS($S199:$AU199,"DO")</f>
        <v>6</v>
      </c>
      <c r="AY199" s="1">
        <f>COUNTIFS($S199:$AU199,"UPL")</f>
        <v>1</v>
      </c>
      <c r="AZ199" s="37">
        <f>COUNTIFS($S199:$AU199,"LWP")</f>
        <v>0</v>
      </c>
      <c r="BA199" s="37">
        <f>SUM(COUNTIFS($S199:$AU199,{"PAT","MAT"}))</f>
        <v>0</v>
      </c>
      <c r="BB199" s="37">
        <f>COUNTIFS($S199:$AU199,"HO")</f>
        <v>0</v>
      </c>
      <c r="BC199" s="37">
        <f>COUNTIFS($S199:$AU199,"NA")</f>
        <v>0</v>
      </c>
      <c r="BD199" s="37">
        <f>COUNTIFS($S199:$AU199,"PL")</f>
        <v>0</v>
      </c>
      <c r="BE199" s="37">
        <f>COUNTIFS($S199:$AU199,"CL")</f>
        <v>0</v>
      </c>
      <c r="BF199" s="37">
        <f>COUNTIFS($S199:$AU199,"BL")</f>
        <v>0</v>
      </c>
      <c r="BG199" s="37">
        <f>COUNTIFS($S199:$AU199,"CO")</f>
        <v>0</v>
      </c>
      <c r="BH199" s="37">
        <f>SUM(BD199:BG199)</f>
        <v>0</v>
      </c>
      <c r="BI199" s="37">
        <f>IF(SUM(AV199+AW199)&gt;=17,1,0)</f>
        <v>0</v>
      </c>
      <c r="BJ199" s="37">
        <f>IF(SUM(AV199+AW199)&gt;=13,1,0)</f>
        <v>0</v>
      </c>
      <c r="BK199" s="37">
        <f>SUM(AV199:BG199)+SUM(COUNTIFS(R199:AU199,{"TERM","RESIGNED"}))</f>
        <v>19</v>
      </c>
      <c r="BL199" s="1" t="s">
        <v>41</v>
      </c>
      <c r="BM199" s="37" t="s">
        <v>1102</v>
      </c>
    </row>
    <row r="200" spans="1:65" x14ac:dyDescent="0.25">
      <c r="A200" s="30">
        <f>A199+1</f>
        <v>198</v>
      </c>
      <c r="B200" s="1" t="s">
        <v>163</v>
      </c>
      <c r="C200" s="1">
        <v>15085</v>
      </c>
      <c r="D200" s="25">
        <v>100546</v>
      </c>
      <c r="E200" s="1" t="s">
        <v>863</v>
      </c>
      <c r="F200" s="32" t="s">
        <v>311</v>
      </c>
      <c r="G200" s="32" t="s">
        <v>61</v>
      </c>
      <c r="H200" s="28">
        <v>44319</v>
      </c>
      <c r="I200" s="28">
        <v>43455</v>
      </c>
      <c r="J200" s="28" t="s">
        <v>36</v>
      </c>
      <c r="K200" s="37">
        <f ca="1">IF(O200="ACTIVE",(TODAY()-H200),(J200-H200))</f>
        <v>1023</v>
      </c>
      <c r="L200" s="39" t="str">
        <f>IF(OR(M200="Email Verification",M200="Operations",M200="OJT",M200="Bottom Quartile Group",M200="Training"),"Billable","Non Billable")</f>
        <v>Non Billable</v>
      </c>
      <c r="M200" s="32" t="s">
        <v>47</v>
      </c>
      <c r="N200" s="1" t="s">
        <v>38</v>
      </c>
      <c r="O200" s="1" t="s">
        <v>39</v>
      </c>
      <c r="P200" s="1"/>
      <c r="Q200" s="1"/>
      <c r="R200" s="31" t="s">
        <v>242</v>
      </c>
      <c r="S200" s="42" t="s">
        <v>880</v>
      </c>
      <c r="T200" s="42" t="s">
        <v>880</v>
      </c>
      <c r="U200" s="42" t="s">
        <v>17</v>
      </c>
      <c r="V200" s="42" t="s">
        <v>17</v>
      </c>
      <c r="W200" s="42" t="s">
        <v>880</v>
      </c>
      <c r="X200" s="42" t="s">
        <v>880</v>
      </c>
      <c r="Y200" s="42" t="s">
        <v>880</v>
      </c>
      <c r="Z200" s="42" t="s">
        <v>880</v>
      </c>
      <c r="AA200" s="42" t="s">
        <v>880</v>
      </c>
      <c r="AB200" s="42" t="s">
        <v>17</v>
      </c>
      <c r="AC200" s="42" t="s">
        <v>17</v>
      </c>
      <c r="AD200" s="42" t="s">
        <v>880</v>
      </c>
      <c r="AE200" s="42" t="s">
        <v>883</v>
      </c>
      <c r="AF200" s="42" t="s">
        <v>883</v>
      </c>
      <c r="AG200" s="42" t="s">
        <v>880</v>
      </c>
      <c r="AH200" s="42" t="s">
        <v>880</v>
      </c>
      <c r="AI200" s="42" t="s">
        <v>17</v>
      </c>
      <c r="AJ200" s="42" t="s">
        <v>17</v>
      </c>
      <c r="AK200" s="42" t="s">
        <v>19</v>
      </c>
      <c r="AL200" s="42"/>
      <c r="AM200" s="42"/>
      <c r="AN200" s="42"/>
      <c r="AO200" s="42"/>
      <c r="AP200" s="42"/>
      <c r="AQ200" s="42"/>
      <c r="AR200" s="42"/>
      <c r="AS200" s="42"/>
      <c r="AT200" s="42"/>
      <c r="AU200" s="42"/>
      <c r="AV200" s="37">
        <f>COUNTIFS($S200:$AU200,"P")</f>
        <v>10</v>
      </c>
      <c r="AW200" s="37">
        <f>COUNTIFS($S200:$AU200,"HD")/2</f>
        <v>0</v>
      </c>
      <c r="AX200" s="37">
        <f>COUNTIFS($S200:$AU200,"DO")</f>
        <v>6</v>
      </c>
      <c r="AY200" s="1">
        <f>COUNTIFS($S200:$AU200,"UPL")</f>
        <v>0</v>
      </c>
      <c r="AZ200" s="37">
        <f>COUNTIFS($S200:$AU200,"LWP")</f>
        <v>1</v>
      </c>
      <c r="BA200" s="37">
        <f>SUM(COUNTIFS($S200:$AU200,{"PAT","MAT"}))</f>
        <v>0</v>
      </c>
      <c r="BB200" s="37">
        <f>COUNTIFS($S200:$AU200,"HO")</f>
        <v>0</v>
      </c>
      <c r="BC200" s="37">
        <f>COUNTIFS($S200:$AU200,"NA")</f>
        <v>0</v>
      </c>
      <c r="BD200" s="37">
        <f>COUNTIFS($S200:$AU200,"PL")</f>
        <v>2</v>
      </c>
      <c r="BE200" s="37">
        <f>COUNTIFS($S200:$AU200,"CL")</f>
        <v>0</v>
      </c>
      <c r="BF200" s="37">
        <f>COUNTIFS($S200:$AU200,"BL")</f>
        <v>0</v>
      </c>
      <c r="BG200" s="37">
        <f>COUNTIFS($S200:$AU200,"CO")</f>
        <v>0</v>
      </c>
      <c r="BH200" s="37">
        <f>SUM(BD200:BG200)</f>
        <v>2</v>
      </c>
      <c r="BI200" s="37">
        <f>IF(SUM(AV200+AW200)&gt;=17,1,0)</f>
        <v>0</v>
      </c>
      <c r="BJ200" s="37">
        <f>IF(SUM(AV200+AW200)&gt;=13,1,0)</f>
        <v>0</v>
      </c>
      <c r="BK200" s="37">
        <f>SUM(AV200:BG200)+SUM(COUNTIFS(R200:AU200,{"TERM","RESIGNED"}))</f>
        <v>19</v>
      </c>
      <c r="BL200" s="1" t="s">
        <v>41</v>
      </c>
      <c r="BM200" s="37" t="s">
        <v>1567</v>
      </c>
    </row>
    <row r="201" spans="1:65" x14ac:dyDescent="0.25">
      <c r="A201" s="30">
        <f>A200+1</f>
        <v>199</v>
      </c>
      <c r="B201" s="1" t="s">
        <v>163</v>
      </c>
      <c r="C201" s="1">
        <v>15092</v>
      </c>
      <c r="D201" s="25">
        <v>100547</v>
      </c>
      <c r="E201" s="1" t="s">
        <v>863</v>
      </c>
      <c r="F201" s="32" t="s">
        <v>312</v>
      </c>
      <c r="G201" s="32" t="s">
        <v>74</v>
      </c>
      <c r="H201" s="28">
        <v>44319</v>
      </c>
      <c r="I201" s="28">
        <v>43455</v>
      </c>
      <c r="J201" s="28" t="s">
        <v>36</v>
      </c>
      <c r="K201" s="37">
        <f ca="1">IF(O201="ACTIVE",(TODAY()-H201),(J201-H201))</f>
        <v>1023</v>
      </c>
      <c r="L201" s="39" t="str">
        <f>IF(OR(M201="Email Verification",M201="Operations",M201="OJT",M201="Bottom Quartile Group",M201="Training"),"Billable","Non Billable")</f>
        <v>Non Billable</v>
      </c>
      <c r="M201" s="32" t="s">
        <v>51</v>
      </c>
      <c r="N201" s="1" t="s">
        <v>38</v>
      </c>
      <c r="O201" s="1" t="s">
        <v>39</v>
      </c>
      <c r="P201" s="1"/>
      <c r="Q201" s="1"/>
      <c r="R201" s="31" t="s">
        <v>95</v>
      </c>
      <c r="S201" s="42" t="s">
        <v>880</v>
      </c>
      <c r="T201" s="42" t="s">
        <v>880</v>
      </c>
      <c r="U201" s="42" t="s">
        <v>17</v>
      </c>
      <c r="V201" s="42" t="s">
        <v>17</v>
      </c>
      <c r="W201" s="42" t="s">
        <v>880</v>
      </c>
      <c r="X201" s="42" t="s">
        <v>880</v>
      </c>
      <c r="Y201" s="42" t="s">
        <v>880</v>
      </c>
      <c r="Z201" s="42" t="s">
        <v>880</v>
      </c>
      <c r="AA201" s="42" t="s">
        <v>880</v>
      </c>
      <c r="AB201" s="42" t="s">
        <v>17</v>
      </c>
      <c r="AC201" s="42" t="s">
        <v>17</v>
      </c>
      <c r="AD201" s="42" t="s">
        <v>882</v>
      </c>
      <c r="AE201" s="42" t="s">
        <v>880</v>
      </c>
      <c r="AF201" s="42" t="s">
        <v>880</v>
      </c>
      <c r="AG201" s="42" t="s">
        <v>880</v>
      </c>
      <c r="AH201" s="42" t="s">
        <v>880</v>
      </c>
      <c r="AI201" s="42" t="s">
        <v>17</v>
      </c>
      <c r="AJ201" s="42" t="s">
        <v>17</v>
      </c>
      <c r="AK201" s="42" t="s">
        <v>880</v>
      </c>
      <c r="AL201" s="42"/>
      <c r="AM201" s="42"/>
      <c r="AN201" s="42"/>
      <c r="AO201" s="42"/>
      <c r="AP201" s="42"/>
      <c r="AQ201" s="42"/>
      <c r="AR201" s="42"/>
      <c r="AS201" s="42"/>
      <c r="AT201" s="42"/>
      <c r="AU201" s="42"/>
      <c r="AV201" s="37">
        <f>COUNTIFS($S201:$AU201,"P")</f>
        <v>12</v>
      </c>
      <c r="AW201" s="37">
        <f>COUNTIFS($S201:$AU201,"HD")/2</f>
        <v>0</v>
      </c>
      <c r="AX201" s="37">
        <f>COUNTIFS($S201:$AU201,"DO")</f>
        <v>6</v>
      </c>
      <c r="AY201" s="1">
        <f>COUNTIFS($S201:$AU201,"UPL")</f>
        <v>0</v>
      </c>
      <c r="AZ201" s="37">
        <f>COUNTIFS($S201:$AU201,"LWP")</f>
        <v>0</v>
      </c>
      <c r="BA201" s="37">
        <f>SUM(COUNTIFS($S201:$AU201,{"PAT","MAT"}))</f>
        <v>0</v>
      </c>
      <c r="BB201" s="37">
        <f>COUNTIFS($S201:$AU201,"HO")</f>
        <v>0</v>
      </c>
      <c r="BC201" s="37">
        <f>COUNTIFS($S201:$AU201,"NA")</f>
        <v>0</v>
      </c>
      <c r="BD201" s="37">
        <f>COUNTIFS($S201:$AU201,"PL")</f>
        <v>0</v>
      </c>
      <c r="BE201" s="37">
        <f>COUNTIFS($S201:$AU201,"CL")</f>
        <v>1</v>
      </c>
      <c r="BF201" s="37">
        <f>COUNTIFS($S201:$AU201,"BL")</f>
        <v>0</v>
      </c>
      <c r="BG201" s="37">
        <f>COUNTIFS($S201:$AU201,"CO")</f>
        <v>0</v>
      </c>
      <c r="BH201" s="37">
        <f>SUM(BD201:BG201)</f>
        <v>1</v>
      </c>
      <c r="BI201" s="37">
        <f>IF(SUM(AV201+AW201)&gt;=17,1,0)</f>
        <v>0</v>
      </c>
      <c r="BJ201" s="37">
        <f>IF(SUM(AV201+AW201)&gt;=13,1,0)</f>
        <v>0</v>
      </c>
      <c r="BK201" s="37">
        <f>SUM(AV201:BG201)+SUM(COUNTIFS(R201:AU201,{"TERM","RESIGNED"}))</f>
        <v>19</v>
      </c>
      <c r="BL201" s="1" t="s">
        <v>41</v>
      </c>
      <c r="BM201" s="37" t="s">
        <v>1564</v>
      </c>
    </row>
    <row r="202" spans="1:65" x14ac:dyDescent="0.25">
      <c r="A202" s="30">
        <f>A201+1</f>
        <v>200</v>
      </c>
      <c r="B202" s="1" t="s">
        <v>163</v>
      </c>
      <c r="C202" s="1">
        <v>15142</v>
      </c>
      <c r="D202" s="25">
        <v>100550</v>
      </c>
      <c r="E202" s="1" t="s">
        <v>863</v>
      </c>
      <c r="F202" s="32" t="s">
        <v>314</v>
      </c>
      <c r="G202" s="32" t="s">
        <v>50</v>
      </c>
      <c r="H202" s="28">
        <v>44319</v>
      </c>
      <c r="I202" s="28">
        <v>43462</v>
      </c>
      <c r="J202" s="28" t="s">
        <v>36</v>
      </c>
      <c r="K202" s="37">
        <f ca="1">IF(O202="ACTIVE",(TODAY()-H202),(J202-H202))</f>
        <v>1023</v>
      </c>
      <c r="L202" s="39" t="str">
        <f>IF(OR(M202="Email Verification",M202="Operations",M202="OJT",M202="Bottom Quartile Group",M202="Training"),"Billable","Non Billable")</f>
        <v>Non Billable</v>
      </c>
      <c r="M202" s="32" t="s">
        <v>51</v>
      </c>
      <c r="N202" s="1" t="s">
        <v>38</v>
      </c>
      <c r="O202" s="1" t="s">
        <v>39</v>
      </c>
      <c r="P202" s="1"/>
      <c r="Q202" s="1"/>
      <c r="R202" s="31" t="s">
        <v>95</v>
      </c>
      <c r="S202" s="42" t="s">
        <v>880</v>
      </c>
      <c r="T202" s="42" t="s">
        <v>18</v>
      </c>
      <c r="U202" s="42" t="s">
        <v>17</v>
      </c>
      <c r="V202" s="42" t="s">
        <v>17</v>
      </c>
      <c r="W202" s="42" t="s">
        <v>880</v>
      </c>
      <c r="X202" s="42" t="s">
        <v>880</v>
      </c>
      <c r="Y202" s="42" t="s">
        <v>19</v>
      </c>
      <c r="Z202" s="42" t="s">
        <v>880</v>
      </c>
      <c r="AA202" s="42" t="s">
        <v>880</v>
      </c>
      <c r="AB202" s="42" t="s">
        <v>17</v>
      </c>
      <c r="AC202" s="42" t="s">
        <v>17</v>
      </c>
      <c r="AD202" s="42" t="s">
        <v>880</v>
      </c>
      <c r="AE202" s="42" t="s">
        <v>880</v>
      </c>
      <c r="AF202" s="42" t="s">
        <v>880</v>
      </c>
      <c r="AG202" s="42" t="s">
        <v>880</v>
      </c>
      <c r="AH202" s="42" t="s">
        <v>880</v>
      </c>
      <c r="AI202" s="42" t="s">
        <v>17</v>
      </c>
      <c r="AJ202" s="42" t="s">
        <v>17</v>
      </c>
      <c r="AK202" s="42" t="s">
        <v>880</v>
      </c>
      <c r="AL202" s="42"/>
      <c r="AM202" s="42"/>
      <c r="AN202" s="42"/>
      <c r="AO202" s="42"/>
      <c r="AP202" s="42"/>
      <c r="AQ202" s="42"/>
      <c r="AR202" s="42"/>
      <c r="AS202" s="42"/>
      <c r="AT202" s="42"/>
      <c r="AU202" s="42"/>
      <c r="AV202" s="37">
        <f>COUNTIFS($S202:$AU202,"P")</f>
        <v>11</v>
      </c>
      <c r="AW202" s="37">
        <f>COUNTIFS($S202:$AU202,"HD")/2</f>
        <v>0</v>
      </c>
      <c r="AX202" s="37">
        <f>COUNTIFS($S202:$AU202,"DO")</f>
        <v>6</v>
      </c>
      <c r="AY202" s="1">
        <f>COUNTIFS($S202:$AU202,"UPL")</f>
        <v>1</v>
      </c>
      <c r="AZ202" s="37">
        <f>COUNTIFS($S202:$AU202,"LWP")</f>
        <v>1</v>
      </c>
      <c r="BA202" s="37">
        <f>SUM(COUNTIFS($S202:$AU202,{"PAT","MAT"}))</f>
        <v>0</v>
      </c>
      <c r="BB202" s="37">
        <f>COUNTIFS($S202:$AU202,"HO")</f>
        <v>0</v>
      </c>
      <c r="BC202" s="37">
        <f>COUNTIFS($S202:$AU202,"NA")</f>
        <v>0</v>
      </c>
      <c r="BD202" s="37">
        <f>COUNTIFS($S202:$AU202,"PL")</f>
        <v>0</v>
      </c>
      <c r="BE202" s="37">
        <f>COUNTIFS($S202:$AU202,"CL")</f>
        <v>0</v>
      </c>
      <c r="BF202" s="37">
        <f>COUNTIFS($S202:$AU202,"BL")</f>
        <v>0</v>
      </c>
      <c r="BG202" s="37">
        <f>COUNTIFS($S202:$AU202,"CO")</f>
        <v>0</v>
      </c>
      <c r="BH202" s="37">
        <f>SUM(BD202:BG202)</f>
        <v>0</v>
      </c>
      <c r="BI202" s="37">
        <f>IF(SUM(AV202+AW202)&gt;=17,1,0)</f>
        <v>0</v>
      </c>
      <c r="BJ202" s="37">
        <f>IF(SUM(AV202+AW202)&gt;=13,1,0)</f>
        <v>0</v>
      </c>
      <c r="BK202" s="37">
        <f>SUM(AV202:BG202)+SUM(COUNTIFS(R202:AU202,{"TERM","RESIGNED"}))</f>
        <v>19</v>
      </c>
      <c r="BL202" s="1" t="s">
        <v>41</v>
      </c>
      <c r="BM202" s="37" t="s">
        <v>935</v>
      </c>
    </row>
    <row r="203" spans="1:65" x14ac:dyDescent="0.25">
      <c r="A203" s="30">
        <f>A202+1</f>
        <v>201</v>
      </c>
      <c r="B203" s="1" t="s">
        <v>163</v>
      </c>
      <c r="C203" s="1">
        <v>15285</v>
      </c>
      <c r="D203" s="25">
        <v>100555</v>
      </c>
      <c r="E203" s="1" t="s">
        <v>863</v>
      </c>
      <c r="F203" s="32" t="s">
        <v>294</v>
      </c>
      <c r="G203" s="32" t="s">
        <v>891</v>
      </c>
      <c r="H203" s="28">
        <v>44319</v>
      </c>
      <c r="I203" s="28">
        <v>43473</v>
      </c>
      <c r="J203" s="28" t="s">
        <v>36</v>
      </c>
      <c r="K203" s="37">
        <f ca="1">IF(O203="ACTIVE",(TODAY()-H203),(J203-H203))</f>
        <v>1023</v>
      </c>
      <c r="L203" s="39" t="str">
        <f>IF(OR(M203="Email Verification",M203="Operations",M203="OJT",M203="Bottom Quartile Group",M203="Training"),"Billable","Non Billable")</f>
        <v>Non Billable</v>
      </c>
      <c r="M203" s="32" t="s">
        <v>47</v>
      </c>
      <c r="N203" s="1" t="s">
        <v>38</v>
      </c>
      <c r="O203" s="1" t="s">
        <v>39</v>
      </c>
      <c r="P203" s="1"/>
      <c r="Q203" s="1"/>
      <c r="R203" s="31" t="s">
        <v>206</v>
      </c>
      <c r="S203" s="42" t="s">
        <v>880</v>
      </c>
      <c r="T203" s="42" t="s">
        <v>880</v>
      </c>
      <c r="U203" s="42" t="s">
        <v>17</v>
      </c>
      <c r="V203" s="42" t="s">
        <v>17</v>
      </c>
      <c r="W203" s="42" t="s">
        <v>880</v>
      </c>
      <c r="X203" s="42" t="s">
        <v>880</v>
      </c>
      <c r="Y203" s="42" t="s">
        <v>880</v>
      </c>
      <c r="Z203" s="42" t="s">
        <v>880</v>
      </c>
      <c r="AA203" s="42" t="s">
        <v>882</v>
      </c>
      <c r="AB203" s="42" t="s">
        <v>17</v>
      </c>
      <c r="AC203" s="42" t="s">
        <v>17</v>
      </c>
      <c r="AD203" s="42" t="s">
        <v>880</v>
      </c>
      <c r="AE203" s="42" t="s">
        <v>880</v>
      </c>
      <c r="AF203" s="42" t="s">
        <v>880</v>
      </c>
      <c r="AG203" s="42" t="s">
        <v>880</v>
      </c>
      <c r="AH203" s="42" t="s">
        <v>880</v>
      </c>
      <c r="AI203" s="42" t="s">
        <v>17</v>
      </c>
      <c r="AJ203" s="42" t="s">
        <v>17</v>
      </c>
      <c r="AK203" s="42" t="s">
        <v>881</v>
      </c>
      <c r="AL203" s="42"/>
      <c r="AM203" s="42"/>
      <c r="AN203" s="42"/>
      <c r="AO203" s="42"/>
      <c r="AP203" s="42"/>
      <c r="AQ203" s="42"/>
      <c r="AR203" s="42"/>
      <c r="AS203" s="42"/>
      <c r="AT203" s="42"/>
      <c r="AU203" s="42"/>
      <c r="AV203" s="37">
        <f>COUNTIFS($S203:$AU203,"P")</f>
        <v>11</v>
      </c>
      <c r="AW203" s="37">
        <f>COUNTIFS($S203:$AU203,"HD")/2</f>
        <v>0.5</v>
      </c>
      <c r="AX203" s="37">
        <f>COUNTIFS($S203:$AU203,"DO")</f>
        <v>6</v>
      </c>
      <c r="AY203" s="1">
        <f>COUNTIFS($S203:$AU203,"UPL")</f>
        <v>0</v>
      </c>
      <c r="AZ203" s="37">
        <f>COUNTIFS($S203:$AU203,"LWP")</f>
        <v>0</v>
      </c>
      <c r="BA203" s="37">
        <f>SUM(COUNTIFS($S203:$AU203,{"PAT","MAT"}))</f>
        <v>0</v>
      </c>
      <c r="BB203" s="37">
        <f>COUNTIFS($S203:$AU203,"HO")</f>
        <v>0</v>
      </c>
      <c r="BC203" s="37">
        <f>COUNTIFS($S203:$AU203,"NA")</f>
        <v>0</v>
      </c>
      <c r="BD203" s="37">
        <f>COUNTIFS($S203:$AU203,"PL")</f>
        <v>0</v>
      </c>
      <c r="BE203" s="37">
        <f>COUNTIFS($S203:$AU203,"CL")</f>
        <v>1</v>
      </c>
      <c r="BF203" s="37">
        <f>COUNTIFS($S203:$AU203,"BL")</f>
        <v>0</v>
      </c>
      <c r="BG203" s="37">
        <f>COUNTIFS($S203:$AU203,"CO")</f>
        <v>0</v>
      </c>
      <c r="BH203" s="37">
        <f>SUM(BD203:BG203)</f>
        <v>1</v>
      </c>
      <c r="BI203" s="37">
        <f>IF(SUM(AV203+AW203)&gt;=17,1,0)</f>
        <v>0</v>
      </c>
      <c r="BJ203" s="37">
        <f>IF(SUM(AV203+AW203)&gt;=13,1,0)</f>
        <v>0</v>
      </c>
      <c r="BK203" s="37">
        <f>SUM(AV203:BG203)+SUM(COUNTIFS(R203:AU203,{"TERM","RESIGNED"}))</f>
        <v>18.5</v>
      </c>
      <c r="BL203" s="1" t="s">
        <v>41</v>
      </c>
      <c r="BM203" s="37" t="s">
        <v>933</v>
      </c>
    </row>
    <row r="204" spans="1:65" x14ac:dyDescent="0.25">
      <c r="A204" s="30">
        <f>A203+1</f>
        <v>202</v>
      </c>
      <c r="B204" s="1" t="s">
        <v>163</v>
      </c>
      <c r="C204" s="1">
        <v>15310</v>
      </c>
      <c r="D204" s="25">
        <v>100556</v>
      </c>
      <c r="E204" s="1" t="s">
        <v>863</v>
      </c>
      <c r="F204" s="32" t="s">
        <v>327</v>
      </c>
      <c r="G204" s="32" t="s">
        <v>181</v>
      </c>
      <c r="H204" s="28">
        <v>44319</v>
      </c>
      <c r="I204" s="28">
        <v>43476</v>
      </c>
      <c r="J204" s="28" t="s">
        <v>36</v>
      </c>
      <c r="K204" s="37">
        <f ca="1">IF(O204="ACTIVE",(TODAY()-H204),(J204-H204))</f>
        <v>1023</v>
      </c>
      <c r="L204" s="39" t="str">
        <f>IF(OR(M204="Email Verification",M204="Operations",M204="OJT",M204="Bottom Quartile Group",M204="Training"),"Billable","Non Billable")</f>
        <v>Billable</v>
      </c>
      <c r="M204" s="32" t="s">
        <v>178</v>
      </c>
      <c r="N204" s="1" t="s">
        <v>38</v>
      </c>
      <c r="O204" s="1" t="s">
        <v>39</v>
      </c>
      <c r="P204" s="1"/>
      <c r="Q204" s="1"/>
      <c r="R204" s="31" t="s">
        <v>241</v>
      </c>
      <c r="S204" s="42" t="s">
        <v>880</v>
      </c>
      <c r="T204" s="42" t="s">
        <v>880</v>
      </c>
      <c r="U204" s="42" t="s">
        <v>17</v>
      </c>
      <c r="V204" s="42" t="s">
        <v>17</v>
      </c>
      <c r="W204" s="42" t="s">
        <v>880</v>
      </c>
      <c r="X204" s="42" t="s">
        <v>880</v>
      </c>
      <c r="Y204" s="42" t="s">
        <v>880</v>
      </c>
      <c r="Z204" s="42" t="s">
        <v>880</v>
      </c>
      <c r="AA204" s="42" t="s">
        <v>880</v>
      </c>
      <c r="AB204" s="42" t="s">
        <v>17</v>
      </c>
      <c r="AC204" s="42" t="s">
        <v>17</v>
      </c>
      <c r="AD204" s="42" t="s">
        <v>880</v>
      </c>
      <c r="AE204" s="42" t="s">
        <v>18</v>
      </c>
      <c r="AF204" s="42" t="s">
        <v>880</v>
      </c>
      <c r="AG204" s="42" t="s">
        <v>880</v>
      </c>
      <c r="AH204" s="42" t="s">
        <v>880</v>
      </c>
      <c r="AI204" s="42" t="s">
        <v>17</v>
      </c>
      <c r="AJ204" s="42" t="s">
        <v>17</v>
      </c>
      <c r="AK204" s="42" t="s">
        <v>880</v>
      </c>
      <c r="AL204" s="42"/>
      <c r="AM204" s="42"/>
      <c r="AN204" s="42"/>
      <c r="AO204" s="42"/>
      <c r="AP204" s="42"/>
      <c r="AQ204" s="42"/>
      <c r="AR204" s="42"/>
      <c r="AS204" s="42"/>
      <c r="AT204" s="42"/>
      <c r="AU204" s="42"/>
      <c r="AV204" s="37">
        <f>COUNTIFS($S204:$AU204,"P")</f>
        <v>12</v>
      </c>
      <c r="AW204" s="37">
        <f>COUNTIFS($S204:$AU204,"HD")/2</f>
        <v>0</v>
      </c>
      <c r="AX204" s="37">
        <f>COUNTIFS($S204:$AU204,"DO")</f>
        <v>6</v>
      </c>
      <c r="AY204" s="1">
        <f>COUNTIFS($S204:$AU204,"UPL")</f>
        <v>1</v>
      </c>
      <c r="AZ204" s="37">
        <f>COUNTIFS($S204:$AU204,"LWP")</f>
        <v>0</v>
      </c>
      <c r="BA204" s="37">
        <f>SUM(COUNTIFS($S204:$AU204,{"PAT","MAT"}))</f>
        <v>0</v>
      </c>
      <c r="BB204" s="37">
        <f>COUNTIFS($S204:$AU204,"HO")</f>
        <v>0</v>
      </c>
      <c r="BC204" s="37">
        <f>COUNTIFS($S204:$AU204,"NA")</f>
        <v>0</v>
      </c>
      <c r="BD204" s="37">
        <f>COUNTIFS($S204:$AU204,"PL")</f>
        <v>0</v>
      </c>
      <c r="BE204" s="37">
        <f>COUNTIFS($S204:$AU204,"CL")</f>
        <v>0</v>
      </c>
      <c r="BF204" s="37">
        <f>COUNTIFS($S204:$AU204,"BL")</f>
        <v>0</v>
      </c>
      <c r="BG204" s="37">
        <f>COUNTIFS($S204:$AU204,"CO")</f>
        <v>0</v>
      </c>
      <c r="BH204" s="37">
        <f>SUM(BD204:BG204)</f>
        <v>0</v>
      </c>
      <c r="BI204" s="37">
        <f>IF(SUM(AV204+AW204)&gt;=17,1,0)</f>
        <v>0</v>
      </c>
      <c r="BJ204" s="37">
        <f>IF(SUM(AV204+AW204)&gt;=13,1,0)</f>
        <v>0</v>
      </c>
      <c r="BK204" s="37">
        <f>SUM(AV204:BG204)+SUM(COUNTIFS(R204:AU204,{"TERM","RESIGNED"}))</f>
        <v>19</v>
      </c>
      <c r="BL204" s="1" t="s">
        <v>41</v>
      </c>
      <c r="BM204" s="37" t="s">
        <v>931</v>
      </c>
    </row>
    <row r="205" spans="1:65" x14ac:dyDescent="0.25">
      <c r="A205" s="30">
        <f>A204+1</f>
        <v>203</v>
      </c>
      <c r="B205" s="1" t="s">
        <v>163</v>
      </c>
      <c r="C205" s="1">
        <v>15321</v>
      </c>
      <c r="D205" s="25">
        <v>100557</v>
      </c>
      <c r="E205" s="1" t="s">
        <v>863</v>
      </c>
      <c r="F205" s="32" t="s">
        <v>328</v>
      </c>
      <c r="G205" s="32" t="s">
        <v>181</v>
      </c>
      <c r="H205" s="28">
        <v>44319</v>
      </c>
      <c r="I205" s="28">
        <v>43476</v>
      </c>
      <c r="J205" s="28" t="s">
        <v>36</v>
      </c>
      <c r="K205" s="37">
        <f ca="1">IF(O205="ACTIVE",(TODAY()-H205),(J205-H205))</f>
        <v>1023</v>
      </c>
      <c r="L205" s="39" t="str">
        <f>IF(OR(M205="Email Verification",M205="Operations",M205="OJT",M205="Bottom Quartile Group",M205="Training"),"Billable","Non Billable")</f>
        <v>Billable</v>
      </c>
      <c r="M205" s="32" t="s">
        <v>178</v>
      </c>
      <c r="N205" s="1" t="s">
        <v>38</v>
      </c>
      <c r="O205" s="1" t="s">
        <v>39</v>
      </c>
      <c r="P205" s="1"/>
      <c r="Q205" s="1"/>
      <c r="R205" s="31" t="s">
        <v>230</v>
      </c>
      <c r="S205" s="42" t="s">
        <v>880</v>
      </c>
      <c r="T205" s="42" t="s">
        <v>880</v>
      </c>
      <c r="U205" s="42" t="s">
        <v>17</v>
      </c>
      <c r="V205" s="42" t="s">
        <v>17</v>
      </c>
      <c r="W205" s="42" t="s">
        <v>880</v>
      </c>
      <c r="X205" s="42" t="s">
        <v>880</v>
      </c>
      <c r="Y205" s="42" t="s">
        <v>880</v>
      </c>
      <c r="Z205" s="42" t="s">
        <v>880</v>
      </c>
      <c r="AA205" s="42" t="s">
        <v>880</v>
      </c>
      <c r="AB205" s="42" t="s">
        <v>17</v>
      </c>
      <c r="AC205" s="42" t="s">
        <v>17</v>
      </c>
      <c r="AD205" s="42" t="s">
        <v>880</v>
      </c>
      <c r="AE205" s="42" t="s">
        <v>880</v>
      </c>
      <c r="AF205" s="42" t="s">
        <v>880</v>
      </c>
      <c r="AG205" s="42" t="s">
        <v>880</v>
      </c>
      <c r="AH205" s="42" t="s">
        <v>880</v>
      </c>
      <c r="AI205" s="42" t="s">
        <v>17</v>
      </c>
      <c r="AJ205" s="42" t="s">
        <v>17</v>
      </c>
      <c r="AK205" s="42" t="s">
        <v>880</v>
      </c>
      <c r="AL205" s="42"/>
      <c r="AM205" s="42"/>
      <c r="AN205" s="42"/>
      <c r="AO205" s="42"/>
      <c r="AP205" s="42"/>
      <c r="AQ205" s="42"/>
      <c r="AR205" s="42"/>
      <c r="AS205" s="42"/>
      <c r="AT205" s="42"/>
      <c r="AU205" s="42"/>
      <c r="AV205" s="37">
        <f>COUNTIFS($S205:$AU205,"P")</f>
        <v>13</v>
      </c>
      <c r="AW205" s="37">
        <f>COUNTIFS($S205:$AU205,"HD")/2</f>
        <v>0</v>
      </c>
      <c r="AX205" s="37">
        <f>COUNTIFS($S205:$AU205,"DO")</f>
        <v>6</v>
      </c>
      <c r="AY205" s="1">
        <f>COUNTIFS($S205:$AU205,"UPL")</f>
        <v>0</v>
      </c>
      <c r="AZ205" s="37">
        <f>COUNTIFS($S205:$AU205,"LWP")</f>
        <v>0</v>
      </c>
      <c r="BA205" s="37">
        <f>SUM(COUNTIFS($S205:$AU205,{"PAT","MAT"}))</f>
        <v>0</v>
      </c>
      <c r="BB205" s="37">
        <f>COUNTIFS($S205:$AU205,"HO")</f>
        <v>0</v>
      </c>
      <c r="BC205" s="37">
        <f>COUNTIFS($S205:$AU205,"NA")</f>
        <v>0</v>
      </c>
      <c r="BD205" s="37">
        <f>COUNTIFS($S205:$AU205,"PL")</f>
        <v>0</v>
      </c>
      <c r="BE205" s="37">
        <f>COUNTIFS($S205:$AU205,"CL")</f>
        <v>0</v>
      </c>
      <c r="BF205" s="37">
        <f>COUNTIFS($S205:$AU205,"BL")</f>
        <v>0</v>
      </c>
      <c r="BG205" s="37">
        <f>COUNTIFS($S205:$AU205,"CO")</f>
        <v>0</v>
      </c>
      <c r="BH205" s="37">
        <f>SUM(BD205:BG205)</f>
        <v>0</v>
      </c>
      <c r="BI205" s="37">
        <f>IF(SUM(AV205+AW205)&gt;=17,1,0)</f>
        <v>0</v>
      </c>
      <c r="BJ205" s="37">
        <f>IF(SUM(AV205+AW205)&gt;=13,1,0)</f>
        <v>1</v>
      </c>
      <c r="BK205" s="37">
        <f>SUM(AV205:BG205)+SUM(COUNTIFS(R205:AU205,{"TERM","RESIGNED"}))</f>
        <v>19</v>
      </c>
      <c r="BL205" s="1" t="s">
        <v>41</v>
      </c>
      <c r="BM205" s="37" t="s">
        <v>931</v>
      </c>
    </row>
    <row r="206" spans="1:65" x14ac:dyDescent="0.25">
      <c r="A206" s="30">
        <f>A205+1</f>
        <v>204</v>
      </c>
      <c r="B206" s="1" t="s">
        <v>163</v>
      </c>
      <c r="C206" s="1">
        <v>15424</v>
      </c>
      <c r="D206" s="25">
        <v>100562</v>
      </c>
      <c r="E206" s="1" t="s">
        <v>863</v>
      </c>
      <c r="F206" s="32" t="s">
        <v>313</v>
      </c>
      <c r="G206" s="32" t="s">
        <v>61</v>
      </c>
      <c r="H206" s="28">
        <v>44319</v>
      </c>
      <c r="I206" s="28">
        <v>43483</v>
      </c>
      <c r="J206" s="28" t="s">
        <v>36</v>
      </c>
      <c r="K206" s="37">
        <f ca="1">IF(O206="ACTIVE",(TODAY()-H206),(J206-H206))</f>
        <v>1023</v>
      </c>
      <c r="L206" s="39" t="str">
        <f>IF(OR(M206="Email Verification",M206="Operations",M206="OJT",M206="Bottom Quartile Group",M206="Training"),"Billable","Non Billable")</f>
        <v>Non Billable</v>
      </c>
      <c r="M206" s="32" t="s">
        <v>47</v>
      </c>
      <c r="N206" s="1" t="s">
        <v>38</v>
      </c>
      <c r="O206" s="1" t="s">
        <v>39</v>
      </c>
      <c r="P206" s="1"/>
      <c r="Q206" s="1"/>
      <c r="R206" s="31" t="s">
        <v>103</v>
      </c>
      <c r="S206" s="42" t="s">
        <v>880</v>
      </c>
      <c r="T206" s="42" t="s">
        <v>880</v>
      </c>
      <c r="U206" s="42" t="s">
        <v>17</v>
      </c>
      <c r="V206" s="42" t="s">
        <v>17</v>
      </c>
      <c r="W206" s="42" t="s">
        <v>880</v>
      </c>
      <c r="X206" s="42" t="s">
        <v>880</v>
      </c>
      <c r="Y206" s="42" t="s">
        <v>880</v>
      </c>
      <c r="Z206" s="42" t="s">
        <v>880</v>
      </c>
      <c r="AA206" s="42" t="s">
        <v>880</v>
      </c>
      <c r="AB206" s="42" t="s">
        <v>17</v>
      </c>
      <c r="AC206" s="42" t="s">
        <v>17</v>
      </c>
      <c r="AD206" s="42" t="s">
        <v>880</v>
      </c>
      <c r="AE206" s="42" t="s">
        <v>880</v>
      </c>
      <c r="AF206" s="42" t="s">
        <v>880</v>
      </c>
      <c r="AG206" s="42" t="s">
        <v>880</v>
      </c>
      <c r="AH206" s="42" t="s">
        <v>880</v>
      </c>
      <c r="AI206" s="42" t="s">
        <v>17</v>
      </c>
      <c r="AJ206" s="42" t="s">
        <v>17</v>
      </c>
      <c r="AK206" s="42" t="s">
        <v>880</v>
      </c>
      <c r="AL206" s="42"/>
      <c r="AM206" s="42"/>
      <c r="AN206" s="42"/>
      <c r="AO206" s="42"/>
      <c r="AP206" s="42"/>
      <c r="AQ206" s="42"/>
      <c r="AR206" s="42"/>
      <c r="AS206" s="42"/>
      <c r="AT206" s="42"/>
      <c r="AU206" s="42"/>
      <c r="AV206" s="37">
        <f>COUNTIFS($S206:$AU206,"P")</f>
        <v>13</v>
      </c>
      <c r="AW206" s="37">
        <f>COUNTIFS($S206:$AU206,"HD")/2</f>
        <v>0</v>
      </c>
      <c r="AX206" s="37">
        <f>COUNTIFS($S206:$AU206,"DO")</f>
        <v>6</v>
      </c>
      <c r="AY206" s="1">
        <f>COUNTIFS($S206:$AU206,"UPL")</f>
        <v>0</v>
      </c>
      <c r="AZ206" s="37">
        <f>COUNTIFS($S206:$AU206,"LWP")</f>
        <v>0</v>
      </c>
      <c r="BA206" s="37">
        <f>SUM(COUNTIFS($S206:$AU206,{"PAT","MAT"}))</f>
        <v>0</v>
      </c>
      <c r="BB206" s="37">
        <f>COUNTIFS($S206:$AU206,"HO")</f>
        <v>0</v>
      </c>
      <c r="BC206" s="37">
        <f>COUNTIFS($S206:$AU206,"NA")</f>
        <v>0</v>
      </c>
      <c r="BD206" s="37">
        <f>COUNTIFS($S206:$AU206,"PL")</f>
        <v>0</v>
      </c>
      <c r="BE206" s="37">
        <f>COUNTIFS($S206:$AU206,"CL")</f>
        <v>0</v>
      </c>
      <c r="BF206" s="37">
        <f>COUNTIFS($S206:$AU206,"BL")</f>
        <v>0</v>
      </c>
      <c r="BG206" s="37">
        <f>COUNTIFS($S206:$AU206,"CO")</f>
        <v>0</v>
      </c>
      <c r="BH206" s="37">
        <f>SUM(BD206:BG206)</f>
        <v>0</v>
      </c>
      <c r="BI206" s="37">
        <f>IF(SUM(AV206+AW206)&gt;=17,1,0)</f>
        <v>0</v>
      </c>
      <c r="BJ206" s="37">
        <f>IF(SUM(AV206+AW206)&gt;=13,1,0)</f>
        <v>1</v>
      </c>
      <c r="BK206" s="37">
        <f>SUM(AV206:BG206)+SUM(COUNTIFS(R206:AU206,{"TERM","RESIGNED"}))</f>
        <v>19</v>
      </c>
      <c r="BL206" s="1" t="s">
        <v>41</v>
      </c>
      <c r="BM206" s="37" t="s">
        <v>931</v>
      </c>
    </row>
    <row r="207" spans="1:65" x14ac:dyDescent="0.25">
      <c r="A207" s="30">
        <f>A206+1</f>
        <v>205</v>
      </c>
      <c r="B207" s="1" t="s">
        <v>163</v>
      </c>
      <c r="C207" s="1">
        <v>15593</v>
      </c>
      <c r="D207" s="25">
        <v>100567</v>
      </c>
      <c r="E207" s="1" t="s">
        <v>862</v>
      </c>
      <c r="F207" s="32" t="s">
        <v>329</v>
      </c>
      <c r="G207" s="32" t="s">
        <v>181</v>
      </c>
      <c r="H207" s="28">
        <v>44319</v>
      </c>
      <c r="I207" s="28">
        <v>43518</v>
      </c>
      <c r="J207" s="28" t="s">
        <v>36</v>
      </c>
      <c r="K207" s="37">
        <f ca="1">IF(O207="ACTIVE",(TODAY()-H207),(J207-H207))</f>
        <v>1023</v>
      </c>
      <c r="L207" s="39" t="str">
        <f>IF(OR(M207="Email Verification",M207="Operations",M207="OJT",M207="Bottom Quartile Group",M207="Training"),"Billable","Non Billable")</f>
        <v>Billable</v>
      </c>
      <c r="M207" s="32" t="s">
        <v>178</v>
      </c>
      <c r="N207" s="1" t="s">
        <v>38</v>
      </c>
      <c r="O207" s="1" t="s">
        <v>39</v>
      </c>
      <c r="P207" s="1"/>
      <c r="Q207" s="1"/>
      <c r="R207" s="31" t="s">
        <v>138</v>
      </c>
      <c r="S207" s="42" t="s">
        <v>884</v>
      </c>
      <c r="T207" s="42" t="s">
        <v>884</v>
      </c>
      <c r="U207" s="42" t="s">
        <v>17</v>
      </c>
      <c r="V207" s="42" t="s">
        <v>17</v>
      </c>
      <c r="W207" s="42" t="s">
        <v>884</v>
      </c>
      <c r="X207" s="42" t="s">
        <v>884</v>
      </c>
      <c r="Y207" s="42" t="s">
        <v>884</v>
      </c>
      <c r="Z207" s="42" t="s">
        <v>884</v>
      </c>
      <c r="AA207" s="42" t="s">
        <v>884</v>
      </c>
      <c r="AB207" s="42" t="s">
        <v>17</v>
      </c>
      <c r="AC207" s="42" t="s">
        <v>17</v>
      </c>
      <c r="AD207" s="42" t="s">
        <v>884</v>
      </c>
      <c r="AE207" s="42" t="s">
        <v>884</v>
      </c>
      <c r="AF207" s="42" t="s">
        <v>884</v>
      </c>
      <c r="AG207" s="42" t="s">
        <v>884</v>
      </c>
      <c r="AH207" s="42" t="s">
        <v>884</v>
      </c>
      <c r="AI207" s="42" t="s">
        <v>17</v>
      </c>
      <c r="AJ207" s="42" t="s">
        <v>17</v>
      </c>
      <c r="AK207" s="42" t="s">
        <v>884</v>
      </c>
      <c r="AL207" s="42"/>
      <c r="AM207" s="42"/>
      <c r="AN207" s="42"/>
      <c r="AO207" s="42"/>
      <c r="AP207" s="42"/>
      <c r="AQ207" s="42"/>
      <c r="AR207" s="42"/>
      <c r="AS207" s="42"/>
      <c r="AT207" s="42"/>
      <c r="AU207" s="42"/>
      <c r="AV207" s="37">
        <f>COUNTIFS($S207:$AU207,"P")</f>
        <v>0</v>
      </c>
      <c r="AW207" s="37">
        <f>COUNTIFS($S207:$AU207,"HD")/2</f>
        <v>0</v>
      </c>
      <c r="AX207" s="37">
        <f>COUNTIFS($S207:$AU207,"DO")</f>
        <v>6</v>
      </c>
      <c r="AY207" s="1">
        <f>COUNTIFS($S207:$AU207,"UPL")</f>
        <v>0</v>
      </c>
      <c r="AZ207" s="37">
        <f>COUNTIFS($S207:$AU207,"LWP")</f>
        <v>0</v>
      </c>
      <c r="BA207" s="37">
        <f>SUM(COUNTIFS($S207:$AU207,{"PAT","MAT"}))</f>
        <v>13</v>
      </c>
      <c r="BB207" s="37">
        <f>COUNTIFS($S207:$AU207,"HO")</f>
        <v>0</v>
      </c>
      <c r="BC207" s="37">
        <f>COUNTIFS($S207:$AU207,"NA")</f>
        <v>0</v>
      </c>
      <c r="BD207" s="37">
        <f>COUNTIFS($S207:$AU207,"PL")</f>
        <v>0</v>
      </c>
      <c r="BE207" s="37">
        <f>COUNTIFS($S207:$AU207,"CL")</f>
        <v>0</v>
      </c>
      <c r="BF207" s="37">
        <f>COUNTIFS($S207:$AU207,"BL")</f>
        <v>0</v>
      </c>
      <c r="BG207" s="37">
        <f>COUNTIFS($S207:$AU207,"CO")</f>
        <v>0</v>
      </c>
      <c r="BH207" s="37">
        <f>SUM(BD207:BG207)</f>
        <v>0</v>
      </c>
      <c r="BI207" s="37">
        <f>IF(SUM(AV207+AW207)&gt;=17,1,0)</f>
        <v>0</v>
      </c>
      <c r="BJ207" s="37">
        <f>IF(SUM(AV207+AW207)&gt;=13,1,0)</f>
        <v>0</v>
      </c>
      <c r="BK207" s="37">
        <f>SUM(AV207:BG207)+SUM(COUNTIFS(R207:AU207,{"TERM","RESIGNED"}))</f>
        <v>19</v>
      </c>
      <c r="BL207" s="1" t="s">
        <v>41</v>
      </c>
      <c r="BM207" s="37"/>
    </row>
    <row r="208" spans="1:65" x14ac:dyDescent="0.25">
      <c r="A208" s="30">
        <f>A207+1</f>
        <v>206</v>
      </c>
      <c r="B208" s="1" t="s">
        <v>163</v>
      </c>
      <c r="C208" s="1">
        <v>15670</v>
      </c>
      <c r="D208" s="25">
        <v>100570</v>
      </c>
      <c r="E208" s="1" t="s">
        <v>863</v>
      </c>
      <c r="F208" s="32" t="s">
        <v>315</v>
      </c>
      <c r="G208" s="32" t="s">
        <v>181</v>
      </c>
      <c r="H208" s="28">
        <v>44319</v>
      </c>
      <c r="I208" s="28">
        <v>43529</v>
      </c>
      <c r="J208" s="28" t="s">
        <v>36</v>
      </c>
      <c r="K208" s="37">
        <f ca="1">IF(O208="ACTIVE",(TODAY()-H208),(J208-H208))</f>
        <v>1023</v>
      </c>
      <c r="L208" s="39" t="str">
        <f>IF(OR(M208="Email Verification",M208="Operations",M208="OJT",M208="Bottom Quartile Group",M208="Training"),"Billable","Non Billable")</f>
        <v>Billable</v>
      </c>
      <c r="M208" s="32" t="s">
        <v>178</v>
      </c>
      <c r="N208" s="1" t="s">
        <v>38</v>
      </c>
      <c r="O208" s="1" t="s">
        <v>39</v>
      </c>
      <c r="P208" s="1"/>
      <c r="Q208" s="1"/>
      <c r="R208" s="31" t="s">
        <v>179</v>
      </c>
      <c r="S208" s="42" t="s">
        <v>880</v>
      </c>
      <c r="T208" s="42" t="s">
        <v>881</v>
      </c>
      <c r="U208" s="42" t="s">
        <v>17</v>
      </c>
      <c r="V208" s="42" t="s">
        <v>17</v>
      </c>
      <c r="W208" s="42" t="s">
        <v>18</v>
      </c>
      <c r="X208" s="42" t="s">
        <v>880</v>
      </c>
      <c r="Y208" s="42" t="s">
        <v>881</v>
      </c>
      <c r="Z208" s="42" t="s">
        <v>19</v>
      </c>
      <c r="AA208" s="42" t="s">
        <v>19</v>
      </c>
      <c r="AB208" s="42" t="s">
        <v>17</v>
      </c>
      <c r="AC208" s="42" t="s">
        <v>17</v>
      </c>
      <c r="AD208" s="42" t="s">
        <v>880</v>
      </c>
      <c r="AE208" s="42" t="s">
        <v>880</v>
      </c>
      <c r="AF208" s="42" t="s">
        <v>880</v>
      </c>
      <c r="AG208" s="42" t="s">
        <v>880</v>
      </c>
      <c r="AH208" s="42" t="s">
        <v>18</v>
      </c>
      <c r="AI208" s="42" t="s">
        <v>17</v>
      </c>
      <c r="AJ208" s="42" t="s">
        <v>17</v>
      </c>
      <c r="AK208" s="42" t="s">
        <v>881</v>
      </c>
      <c r="AL208" s="42"/>
      <c r="AM208" s="42"/>
      <c r="AN208" s="42"/>
      <c r="AO208" s="42"/>
      <c r="AP208" s="42"/>
      <c r="AQ208" s="42"/>
      <c r="AR208" s="42"/>
      <c r="AS208" s="42"/>
      <c r="AT208" s="42"/>
      <c r="AU208" s="42"/>
      <c r="AV208" s="37">
        <f>COUNTIFS($S208:$AU208,"P")</f>
        <v>6</v>
      </c>
      <c r="AW208" s="37">
        <f>COUNTIFS($S208:$AU208,"HD")/2</f>
        <v>1.5</v>
      </c>
      <c r="AX208" s="37">
        <f>COUNTIFS($S208:$AU208,"DO")</f>
        <v>6</v>
      </c>
      <c r="AY208" s="1">
        <f>COUNTIFS($S208:$AU208,"UPL")</f>
        <v>2</v>
      </c>
      <c r="AZ208" s="37">
        <f>COUNTIFS($S208:$AU208,"LWP")</f>
        <v>2</v>
      </c>
      <c r="BA208" s="37">
        <f>SUM(COUNTIFS($S208:$AU208,{"PAT","MAT"}))</f>
        <v>0</v>
      </c>
      <c r="BB208" s="37">
        <f>COUNTIFS($S208:$AU208,"HO")</f>
        <v>0</v>
      </c>
      <c r="BC208" s="37">
        <f>COUNTIFS($S208:$AU208,"NA")</f>
        <v>0</v>
      </c>
      <c r="BD208" s="37">
        <f>COUNTIFS($S208:$AU208,"PL")</f>
        <v>0</v>
      </c>
      <c r="BE208" s="37">
        <f>COUNTIFS($S208:$AU208,"CL")</f>
        <v>0</v>
      </c>
      <c r="BF208" s="37">
        <f>COUNTIFS($S208:$AU208,"BL")</f>
        <v>0</v>
      </c>
      <c r="BG208" s="37">
        <f>COUNTIFS($S208:$AU208,"CO")</f>
        <v>0</v>
      </c>
      <c r="BH208" s="37">
        <f>SUM(BD208:BG208)</f>
        <v>0</v>
      </c>
      <c r="BI208" s="37">
        <f>IF(SUM(AV208+AW208)&gt;=17,1,0)</f>
        <v>0</v>
      </c>
      <c r="BJ208" s="37">
        <f>IF(SUM(AV208+AW208)&gt;=13,1,0)</f>
        <v>0</v>
      </c>
      <c r="BK208" s="37">
        <f>SUM(AV208:BG208)+SUM(COUNTIFS(R208:AU208,{"TERM","RESIGNED"}))</f>
        <v>17.5</v>
      </c>
      <c r="BL208" s="1" t="s">
        <v>41</v>
      </c>
      <c r="BM208" s="37" t="s">
        <v>933</v>
      </c>
    </row>
    <row r="209" spans="1:65" x14ac:dyDescent="0.25">
      <c r="A209" s="30">
        <f>A208+1</f>
        <v>207</v>
      </c>
      <c r="B209" s="1" t="s">
        <v>163</v>
      </c>
      <c r="C209" s="1">
        <v>15819</v>
      </c>
      <c r="D209" s="25">
        <v>100576</v>
      </c>
      <c r="E209" s="1" t="s">
        <v>863</v>
      </c>
      <c r="F209" s="32" t="s">
        <v>317</v>
      </c>
      <c r="G209" s="32" t="s">
        <v>50</v>
      </c>
      <c r="H209" s="28">
        <v>44319</v>
      </c>
      <c r="I209" s="28">
        <v>43550</v>
      </c>
      <c r="J209" s="28" t="s">
        <v>36</v>
      </c>
      <c r="K209" s="37">
        <f ca="1">IF(O209="ACTIVE",(TODAY()-H209),(J209-H209))</f>
        <v>1023</v>
      </c>
      <c r="L209" s="39" t="str">
        <f>IF(OR(M209="Email Verification",M209="Operations",M209="OJT",M209="Bottom Quartile Group",M209="Training"),"Billable","Non Billable")</f>
        <v>Non Billable</v>
      </c>
      <c r="M209" s="32" t="s">
        <v>51</v>
      </c>
      <c r="N209" s="1" t="s">
        <v>38</v>
      </c>
      <c r="O209" s="1" t="s">
        <v>39</v>
      </c>
      <c r="P209" s="1"/>
      <c r="Q209" s="1"/>
      <c r="R209" s="31" t="s">
        <v>79</v>
      </c>
      <c r="S209" s="42" t="s">
        <v>880</v>
      </c>
      <c r="T209" s="42" t="s">
        <v>880</v>
      </c>
      <c r="U209" s="42" t="s">
        <v>17</v>
      </c>
      <c r="V209" s="42" t="s">
        <v>17</v>
      </c>
      <c r="W209" s="42" t="s">
        <v>882</v>
      </c>
      <c r="X209" s="42" t="s">
        <v>880</v>
      </c>
      <c r="Y209" s="42" t="s">
        <v>880</v>
      </c>
      <c r="Z209" s="42" t="s">
        <v>880</v>
      </c>
      <c r="AA209" s="42" t="s">
        <v>880</v>
      </c>
      <c r="AB209" s="42" t="s">
        <v>17</v>
      </c>
      <c r="AC209" s="42" t="s">
        <v>17</v>
      </c>
      <c r="AD209" s="42" t="s">
        <v>880</v>
      </c>
      <c r="AE209" s="42" t="s">
        <v>880</v>
      </c>
      <c r="AF209" s="42" t="s">
        <v>883</v>
      </c>
      <c r="AG209" s="42" t="s">
        <v>880</v>
      </c>
      <c r="AH209" s="42" t="s">
        <v>880</v>
      </c>
      <c r="AI209" s="42" t="s">
        <v>17</v>
      </c>
      <c r="AJ209" s="42" t="s">
        <v>17</v>
      </c>
      <c r="AK209" s="42" t="s">
        <v>880</v>
      </c>
      <c r="AL209" s="42"/>
      <c r="AM209" s="42"/>
      <c r="AN209" s="42"/>
      <c r="AO209" s="42"/>
      <c r="AP209" s="42"/>
      <c r="AQ209" s="42"/>
      <c r="AR209" s="42"/>
      <c r="AS209" s="42"/>
      <c r="AT209" s="42"/>
      <c r="AU209" s="42"/>
      <c r="AV209" s="37">
        <f>COUNTIFS($S209:$AU209,"P")</f>
        <v>11</v>
      </c>
      <c r="AW209" s="37">
        <f>COUNTIFS($S209:$AU209,"HD")/2</f>
        <v>0</v>
      </c>
      <c r="AX209" s="37">
        <f>COUNTIFS($S209:$AU209,"DO")</f>
        <v>6</v>
      </c>
      <c r="AY209" s="1">
        <f>COUNTIFS($S209:$AU209,"UPL")</f>
        <v>0</v>
      </c>
      <c r="AZ209" s="37">
        <f>COUNTIFS($S209:$AU209,"LWP")</f>
        <v>0</v>
      </c>
      <c r="BA209" s="37">
        <f>SUM(COUNTIFS($S209:$AU209,{"PAT","MAT"}))</f>
        <v>0</v>
      </c>
      <c r="BB209" s="37">
        <f>COUNTIFS($S209:$AU209,"HO")</f>
        <v>0</v>
      </c>
      <c r="BC209" s="37">
        <f>COUNTIFS($S209:$AU209,"NA")</f>
        <v>0</v>
      </c>
      <c r="BD209" s="37">
        <f>COUNTIFS($S209:$AU209,"PL")</f>
        <v>1</v>
      </c>
      <c r="BE209" s="37">
        <f>COUNTIFS($S209:$AU209,"CL")</f>
        <v>1</v>
      </c>
      <c r="BF209" s="37">
        <f>COUNTIFS($S209:$AU209,"BL")</f>
        <v>0</v>
      </c>
      <c r="BG209" s="37">
        <f>COUNTIFS($S209:$AU209,"CO")</f>
        <v>0</v>
      </c>
      <c r="BH209" s="37">
        <f>SUM(BD209:BG209)</f>
        <v>2</v>
      </c>
      <c r="BI209" s="37">
        <f>IF(SUM(AV209+AW209)&gt;=17,1,0)</f>
        <v>0</v>
      </c>
      <c r="BJ209" s="37">
        <f>IF(SUM(AV209+AW209)&gt;=13,1,0)</f>
        <v>0</v>
      </c>
      <c r="BK209" s="37">
        <f>SUM(AV209:BG209)+SUM(COUNTIFS(R209:AU209,{"TERM","RESIGNED"}))</f>
        <v>19</v>
      </c>
      <c r="BL209" s="1" t="s">
        <v>41</v>
      </c>
      <c r="BM209" s="37" t="s">
        <v>932</v>
      </c>
    </row>
    <row r="210" spans="1:65" x14ac:dyDescent="0.25">
      <c r="A210" s="30">
        <f>A209+1</f>
        <v>208</v>
      </c>
      <c r="B210" s="1" t="s">
        <v>163</v>
      </c>
      <c r="C210" s="1">
        <v>15956</v>
      </c>
      <c r="D210" s="25">
        <v>100580</v>
      </c>
      <c r="E210" s="1" t="s">
        <v>863</v>
      </c>
      <c r="F210" s="32" t="s">
        <v>295</v>
      </c>
      <c r="G210" s="32" t="s">
        <v>61</v>
      </c>
      <c r="H210" s="28">
        <v>44319</v>
      </c>
      <c r="I210" s="28">
        <v>43567</v>
      </c>
      <c r="J210" s="28" t="s">
        <v>36</v>
      </c>
      <c r="K210" s="37">
        <f ca="1">IF(O210="ACTIVE",(TODAY()-H210),(J210-H210))</f>
        <v>1023</v>
      </c>
      <c r="L210" s="39" t="str">
        <f>IF(OR(M210="Email Verification",M210="Operations",M210="OJT",M210="Bottom Quartile Group",M210="Training"),"Billable","Non Billable")</f>
        <v>Non Billable</v>
      </c>
      <c r="M210" s="32" t="s">
        <v>47</v>
      </c>
      <c r="N210" s="1" t="s">
        <v>38</v>
      </c>
      <c r="O210" s="1" t="s">
        <v>39</v>
      </c>
      <c r="P210" s="1"/>
      <c r="Q210" s="1"/>
      <c r="R210" s="31" t="s">
        <v>133</v>
      </c>
      <c r="S210" s="42" t="s">
        <v>880</v>
      </c>
      <c r="T210" s="42" t="s">
        <v>882</v>
      </c>
      <c r="U210" s="42" t="s">
        <v>17</v>
      </c>
      <c r="V210" s="42" t="s">
        <v>17</v>
      </c>
      <c r="W210" s="42" t="s">
        <v>880</v>
      </c>
      <c r="X210" s="42" t="s">
        <v>880</v>
      </c>
      <c r="Y210" s="42" t="s">
        <v>880</v>
      </c>
      <c r="Z210" s="42" t="s">
        <v>880</v>
      </c>
      <c r="AA210" s="42" t="s">
        <v>880</v>
      </c>
      <c r="AB210" s="42" t="s">
        <v>17</v>
      </c>
      <c r="AC210" s="42" t="s">
        <v>17</v>
      </c>
      <c r="AD210" s="42" t="s">
        <v>880</v>
      </c>
      <c r="AE210" s="42" t="s">
        <v>880</v>
      </c>
      <c r="AF210" s="42" t="s">
        <v>880</v>
      </c>
      <c r="AG210" s="42" t="s">
        <v>880</v>
      </c>
      <c r="AH210" s="42" t="s">
        <v>880</v>
      </c>
      <c r="AI210" s="42" t="s">
        <v>17</v>
      </c>
      <c r="AJ210" s="42" t="s">
        <v>17</v>
      </c>
      <c r="AK210" s="42" t="s">
        <v>880</v>
      </c>
      <c r="AL210" s="42"/>
      <c r="AM210" s="42"/>
      <c r="AN210" s="42"/>
      <c r="AO210" s="42"/>
      <c r="AP210" s="42"/>
      <c r="AQ210" s="42"/>
      <c r="AR210" s="42"/>
      <c r="AS210" s="42"/>
      <c r="AT210" s="42"/>
      <c r="AU210" s="42"/>
      <c r="AV210" s="37">
        <f>COUNTIFS($S210:$AU210,"P")</f>
        <v>12</v>
      </c>
      <c r="AW210" s="37">
        <f>COUNTIFS($S210:$AU210,"HD")/2</f>
        <v>0</v>
      </c>
      <c r="AX210" s="37">
        <f>COUNTIFS($S210:$AU210,"DO")</f>
        <v>6</v>
      </c>
      <c r="AY210" s="1">
        <f>COUNTIFS($S210:$AU210,"UPL")</f>
        <v>0</v>
      </c>
      <c r="AZ210" s="37">
        <f>COUNTIFS($S210:$AU210,"LWP")</f>
        <v>0</v>
      </c>
      <c r="BA210" s="37">
        <f>SUM(COUNTIFS($S210:$AU210,{"PAT","MAT"}))</f>
        <v>0</v>
      </c>
      <c r="BB210" s="37">
        <f>COUNTIFS($S210:$AU210,"HO")</f>
        <v>0</v>
      </c>
      <c r="BC210" s="37">
        <f>COUNTIFS($S210:$AU210,"NA")</f>
        <v>0</v>
      </c>
      <c r="BD210" s="37">
        <f>COUNTIFS($S210:$AU210,"PL")</f>
        <v>0</v>
      </c>
      <c r="BE210" s="37">
        <f>COUNTIFS($S210:$AU210,"CL")</f>
        <v>1</v>
      </c>
      <c r="BF210" s="37">
        <f>COUNTIFS($S210:$AU210,"BL")</f>
        <v>0</v>
      </c>
      <c r="BG210" s="37">
        <f>COUNTIFS($S210:$AU210,"CO")</f>
        <v>0</v>
      </c>
      <c r="BH210" s="37">
        <f>SUM(BD210:BG210)</f>
        <v>1</v>
      </c>
      <c r="BI210" s="37">
        <f>IF(SUM(AV210+AW210)&gt;=17,1,0)</f>
        <v>0</v>
      </c>
      <c r="BJ210" s="37">
        <f>IF(SUM(AV210+AW210)&gt;=13,1,0)</f>
        <v>0</v>
      </c>
      <c r="BK210" s="37">
        <f>SUM(AV210:BG210)+SUM(COUNTIFS(R210:AU210,{"TERM","RESIGNED"}))</f>
        <v>19</v>
      </c>
      <c r="BL210" s="1" t="s">
        <v>41</v>
      </c>
      <c r="BM210" s="37" t="s">
        <v>931</v>
      </c>
    </row>
    <row r="211" spans="1:65" x14ac:dyDescent="0.25">
      <c r="A211" s="30">
        <f>A210+1</f>
        <v>209</v>
      </c>
      <c r="B211" s="1" t="s">
        <v>163</v>
      </c>
      <c r="C211" s="1">
        <v>15962</v>
      </c>
      <c r="D211" s="25">
        <v>100581</v>
      </c>
      <c r="E211" s="1" t="s">
        <v>863</v>
      </c>
      <c r="F211" s="32" t="s">
        <v>330</v>
      </c>
      <c r="G211" s="32" t="s">
        <v>181</v>
      </c>
      <c r="H211" s="28">
        <v>44319</v>
      </c>
      <c r="I211" s="28">
        <v>43567</v>
      </c>
      <c r="J211" s="28" t="s">
        <v>36</v>
      </c>
      <c r="K211" s="37">
        <f ca="1">IF(O211="ACTIVE",(TODAY()-H211),(J211-H211))</f>
        <v>1023</v>
      </c>
      <c r="L211" s="39" t="str">
        <f>IF(OR(M211="Email Verification",M211="Operations",M211="OJT",M211="Bottom Quartile Group",M211="Training"),"Billable","Non Billable")</f>
        <v>Non Billable</v>
      </c>
      <c r="M211" s="32" t="s">
        <v>47</v>
      </c>
      <c r="N211" s="1" t="s">
        <v>38</v>
      </c>
      <c r="O211" s="1" t="s">
        <v>39</v>
      </c>
      <c r="P211" s="1"/>
      <c r="Q211" s="1"/>
      <c r="R211" s="31" t="s">
        <v>216</v>
      </c>
      <c r="S211" s="42" t="s">
        <v>880</v>
      </c>
      <c r="T211" s="42" t="s">
        <v>880</v>
      </c>
      <c r="U211" s="42" t="s">
        <v>17</v>
      </c>
      <c r="V211" s="42" t="s">
        <v>17</v>
      </c>
      <c r="W211" s="42" t="s">
        <v>880</v>
      </c>
      <c r="X211" s="42" t="s">
        <v>880</v>
      </c>
      <c r="Y211" s="42" t="s">
        <v>880</v>
      </c>
      <c r="Z211" s="42" t="s">
        <v>880</v>
      </c>
      <c r="AA211" s="42" t="s">
        <v>880</v>
      </c>
      <c r="AB211" s="42" t="s">
        <v>17</v>
      </c>
      <c r="AC211" s="42" t="s">
        <v>17</v>
      </c>
      <c r="AD211" s="42" t="s">
        <v>880</v>
      </c>
      <c r="AE211" s="42" t="s">
        <v>880</v>
      </c>
      <c r="AF211" s="42" t="s">
        <v>880</v>
      </c>
      <c r="AG211" s="42" t="s">
        <v>880</v>
      </c>
      <c r="AH211" s="42" t="s">
        <v>880</v>
      </c>
      <c r="AI211" s="42" t="s">
        <v>17</v>
      </c>
      <c r="AJ211" s="42" t="s">
        <v>17</v>
      </c>
      <c r="AK211" s="42" t="s">
        <v>880</v>
      </c>
      <c r="AL211" s="42"/>
      <c r="AM211" s="42"/>
      <c r="AN211" s="42"/>
      <c r="AO211" s="42"/>
      <c r="AP211" s="42"/>
      <c r="AQ211" s="42"/>
      <c r="AR211" s="42"/>
      <c r="AS211" s="42"/>
      <c r="AT211" s="42"/>
      <c r="AU211" s="42"/>
      <c r="AV211" s="37">
        <f>COUNTIFS($S211:$AU211,"P")</f>
        <v>13</v>
      </c>
      <c r="AW211" s="37">
        <f>COUNTIFS($S211:$AU211,"HD")/2</f>
        <v>0</v>
      </c>
      <c r="AX211" s="37">
        <f>COUNTIFS($S211:$AU211,"DO")</f>
        <v>6</v>
      </c>
      <c r="AY211" s="1">
        <f>COUNTIFS($S211:$AU211,"UPL")</f>
        <v>0</v>
      </c>
      <c r="AZ211" s="37">
        <f>COUNTIFS($S211:$AU211,"LWP")</f>
        <v>0</v>
      </c>
      <c r="BA211" s="37">
        <f>SUM(COUNTIFS($S211:$AU211,{"PAT","MAT"}))</f>
        <v>0</v>
      </c>
      <c r="BB211" s="37">
        <f>COUNTIFS($S211:$AU211,"HO")</f>
        <v>0</v>
      </c>
      <c r="BC211" s="37">
        <f>COUNTIFS($S211:$AU211,"NA")</f>
        <v>0</v>
      </c>
      <c r="BD211" s="37">
        <f>COUNTIFS($S211:$AU211,"PL")</f>
        <v>0</v>
      </c>
      <c r="BE211" s="37">
        <f>COUNTIFS($S211:$AU211,"CL")</f>
        <v>0</v>
      </c>
      <c r="BF211" s="37">
        <f>COUNTIFS($S211:$AU211,"BL")</f>
        <v>0</v>
      </c>
      <c r="BG211" s="37">
        <f>COUNTIFS($S211:$AU211,"CO")</f>
        <v>0</v>
      </c>
      <c r="BH211" s="37">
        <f>SUM(BD211:BG211)</f>
        <v>0</v>
      </c>
      <c r="BI211" s="37">
        <f>IF(SUM(AV211+AW211)&gt;=17,1,0)</f>
        <v>0</v>
      </c>
      <c r="BJ211" s="37">
        <f>IF(SUM(AV211+AW211)&gt;=13,1,0)</f>
        <v>1</v>
      </c>
      <c r="BK211" s="37">
        <f>SUM(AV211:BG211)+SUM(COUNTIFS(R211:AU211,{"TERM","RESIGNED"}))</f>
        <v>19</v>
      </c>
      <c r="BL211" s="1" t="s">
        <v>41</v>
      </c>
      <c r="BM211" s="37" t="s">
        <v>936</v>
      </c>
    </row>
    <row r="212" spans="1:65" x14ac:dyDescent="0.25">
      <c r="A212" s="30">
        <f>A211+1</f>
        <v>210</v>
      </c>
      <c r="B212" s="1" t="s">
        <v>163</v>
      </c>
      <c r="C212" s="1">
        <v>15997</v>
      </c>
      <c r="D212" s="25">
        <v>100583</v>
      </c>
      <c r="E212" s="1" t="s">
        <v>863</v>
      </c>
      <c r="F212" s="32" t="s">
        <v>146</v>
      </c>
      <c r="G212" s="32" t="s">
        <v>61</v>
      </c>
      <c r="H212" s="28">
        <v>44319</v>
      </c>
      <c r="I212" s="28">
        <v>43571</v>
      </c>
      <c r="J212" s="28" t="s">
        <v>36</v>
      </c>
      <c r="K212" s="37">
        <f ca="1">IF(O212="ACTIVE",(TODAY()-H212),(J212-H212))</f>
        <v>1023</v>
      </c>
      <c r="L212" s="39" t="str">
        <f>IF(OR(M212="Email Verification",M212="Operations",M212="OJT",M212="Bottom Quartile Group",M212="Training"),"Billable","Non Billable")</f>
        <v>Non Billable</v>
      </c>
      <c r="M212" s="32" t="s">
        <v>47</v>
      </c>
      <c r="N212" s="1" t="s">
        <v>38</v>
      </c>
      <c r="O212" s="1" t="s">
        <v>39</v>
      </c>
      <c r="P212" s="1"/>
      <c r="Q212" s="1"/>
      <c r="R212" s="31" t="s">
        <v>172</v>
      </c>
      <c r="S212" s="42" t="s">
        <v>880</v>
      </c>
      <c r="T212" s="42" t="s">
        <v>880</v>
      </c>
      <c r="U212" s="42" t="s">
        <v>17</v>
      </c>
      <c r="V212" s="42" t="s">
        <v>17</v>
      </c>
      <c r="W212" s="42" t="s">
        <v>880</v>
      </c>
      <c r="X212" s="42" t="s">
        <v>19</v>
      </c>
      <c r="Y212" s="42" t="s">
        <v>880</v>
      </c>
      <c r="Z212" s="42" t="s">
        <v>880</v>
      </c>
      <c r="AA212" s="42" t="s">
        <v>880</v>
      </c>
      <c r="AB212" s="42" t="s">
        <v>17</v>
      </c>
      <c r="AC212" s="42" t="s">
        <v>17</v>
      </c>
      <c r="AD212" s="42" t="s">
        <v>881</v>
      </c>
      <c r="AE212" s="42" t="s">
        <v>880</v>
      </c>
      <c r="AF212" s="42" t="s">
        <v>880</v>
      </c>
      <c r="AG212" s="42" t="s">
        <v>880</v>
      </c>
      <c r="AH212" s="42" t="s">
        <v>880</v>
      </c>
      <c r="AI212" s="42" t="s">
        <v>17</v>
      </c>
      <c r="AJ212" s="42" t="s">
        <v>17</v>
      </c>
      <c r="AK212" s="42" t="s">
        <v>881</v>
      </c>
      <c r="AL212" s="42"/>
      <c r="AM212" s="42"/>
      <c r="AN212" s="42"/>
      <c r="AO212" s="42"/>
      <c r="AP212" s="42"/>
      <c r="AQ212" s="42"/>
      <c r="AR212" s="42"/>
      <c r="AS212" s="42"/>
      <c r="AT212" s="42"/>
      <c r="AU212" s="42"/>
      <c r="AV212" s="37">
        <f>COUNTIFS($S212:$AU212,"P")</f>
        <v>10</v>
      </c>
      <c r="AW212" s="37">
        <f>COUNTIFS($S212:$AU212,"HD")/2</f>
        <v>1</v>
      </c>
      <c r="AX212" s="37">
        <f>COUNTIFS($S212:$AU212,"DO")</f>
        <v>6</v>
      </c>
      <c r="AY212" s="1">
        <f>COUNTIFS($S212:$AU212,"UPL")</f>
        <v>0</v>
      </c>
      <c r="AZ212" s="37">
        <f>COUNTIFS($S212:$AU212,"LWP")</f>
        <v>1</v>
      </c>
      <c r="BA212" s="37">
        <f>SUM(COUNTIFS($S212:$AU212,{"PAT","MAT"}))</f>
        <v>0</v>
      </c>
      <c r="BB212" s="37">
        <f>COUNTIFS($S212:$AU212,"HO")</f>
        <v>0</v>
      </c>
      <c r="BC212" s="37">
        <f>COUNTIFS($S212:$AU212,"NA")</f>
        <v>0</v>
      </c>
      <c r="BD212" s="37">
        <f>COUNTIFS($S212:$AU212,"PL")</f>
        <v>0</v>
      </c>
      <c r="BE212" s="37">
        <f>COUNTIFS($S212:$AU212,"CL")</f>
        <v>0</v>
      </c>
      <c r="BF212" s="37">
        <f>COUNTIFS($S212:$AU212,"BL")</f>
        <v>0</v>
      </c>
      <c r="BG212" s="37">
        <f>COUNTIFS($S212:$AU212,"CO")</f>
        <v>0</v>
      </c>
      <c r="BH212" s="37">
        <f>SUM(BD212:BG212)</f>
        <v>0</v>
      </c>
      <c r="BI212" s="37">
        <f>IF(SUM(AV212+AW212)&gt;=17,1,0)</f>
        <v>0</v>
      </c>
      <c r="BJ212" s="37">
        <f>IF(SUM(AV212+AW212)&gt;=13,1,0)</f>
        <v>0</v>
      </c>
      <c r="BK212" s="37">
        <f>SUM(AV212:BG212)+SUM(COUNTIFS(R212:AU212,{"TERM","RESIGNED"}))</f>
        <v>18</v>
      </c>
      <c r="BL212" s="1" t="s">
        <v>41</v>
      </c>
      <c r="BM212" s="37" t="s">
        <v>936</v>
      </c>
    </row>
    <row r="213" spans="1:65" x14ac:dyDescent="0.25">
      <c r="A213" s="30">
        <f>A212+1</f>
        <v>211</v>
      </c>
      <c r="B213" s="1" t="s">
        <v>163</v>
      </c>
      <c r="C213" s="1">
        <v>16071</v>
      </c>
      <c r="D213" s="25">
        <v>100585</v>
      </c>
      <c r="E213" s="1" t="s">
        <v>863</v>
      </c>
      <c r="F213" s="32" t="s">
        <v>157</v>
      </c>
      <c r="G213" s="32" t="s">
        <v>61</v>
      </c>
      <c r="H213" s="28">
        <v>44319</v>
      </c>
      <c r="I213" s="28">
        <v>43578</v>
      </c>
      <c r="J213" s="28" t="s">
        <v>36</v>
      </c>
      <c r="K213" s="37">
        <f ca="1">IF(O213="ACTIVE",(TODAY()-H213),(J213-H213))</f>
        <v>1023</v>
      </c>
      <c r="L213" s="39" t="str">
        <f>IF(OR(M213="Email Verification",M213="Operations",M213="OJT",M213="Bottom Quartile Group",M213="Training"),"Billable","Non Billable")</f>
        <v>Non Billable</v>
      </c>
      <c r="M213" s="32" t="s">
        <v>47</v>
      </c>
      <c r="N213" s="1" t="s">
        <v>38</v>
      </c>
      <c r="O213" s="1" t="s">
        <v>39</v>
      </c>
      <c r="P213" s="1"/>
      <c r="Q213" s="1"/>
      <c r="R213" s="31" t="s">
        <v>78</v>
      </c>
      <c r="S213" s="42" t="s">
        <v>880</v>
      </c>
      <c r="T213" s="42" t="s">
        <v>880</v>
      </c>
      <c r="U213" s="42" t="s">
        <v>17</v>
      </c>
      <c r="V213" s="42" t="s">
        <v>17</v>
      </c>
      <c r="W213" s="42" t="s">
        <v>880</v>
      </c>
      <c r="X213" s="42" t="s">
        <v>880</v>
      </c>
      <c r="Y213" s="42" t="s">
        <v>880</v>
      </c>
      <c r="Z213" s="42" t="s">
        <v>880</v>
      </c>
      <c r="AA213" s="42" t="s">
        <v>880</v>
      </c>
      <c r="AB213" s="42" t="s">
        <v>17</v>
      </c>
      <c r="AC213" s="42" t="s">
        <v>17</v>
      </c>
      <c r="AD213" s="42" t="s">
        <v>880</v>
      </c>
      <c r="AE213" s="42" t="s">
        <v>880</v>
      </c>
      <c r="AF213" s="42" t="s">
        <v>880</v>
      </c>
      <c r="AG213" s="42" t="s">
        <v>880</v>
      </c>
      <c r="AH213" s="42" t="s">
        <v>880</v>
      </c>
      <c r="AI213" s="42" t="s">
        <v>17</v>
      </c>
      <c r="AJ213" s="42" t="s">
        <v>17</v>
      </c>
      <c r="AK213" s="42" t="s">
        <v>881</v>
      </c>
      <c r="AL213" s="42"/>
      <c r="AM213" s="42"/>
      <c r="AN213" s="42"/>
      <c r="AO213" s="42"/>
      <c r="AP213" s="42"/>
      <c r="AQ213" s="42"/>
      <c r="AR213" s="42"/>
      <c r="AS213" s="42"/>
      <c r="AT213" s="42"/>
      <c r="AU213" s="42"/>
      <c r="AV213" s="37">
        <f>COUNTIFS($S213:$AU213,"P")</f>
        <v>12</v>
      </c>
      <c r="AW213" s="37">
        <f>COUNTIFS($S213:$AU213,"HD")/2</f>
        <v>0.5</v>
      </c>
      <c r="AX213" s="37">
        <f>COUNTIFS($S213:$AU213,"DO")</f>
        <v>6</v>
      </c>
      <c r="AY213" s="1">
        <f>COUNTIFS($S213:$AU213,"UPL")</f>
        <v>0</v>
      </c>
      <c r="AZ213" s="37">
        <f>COUNTIFS($S213:$AU213,"LWP")</f>
        <v>0</v>
      </c>
      <c r="BA213" s="37">
        <f>SUM(COUNTIFS($S213:$AU213,{"PAT","MAT"}))</f>
        <v>0</v>
      </c>
      <c r="BB213" s="37">
        <f>COUNTIFS($S213:$AU213,"HO")</f>
        <v>0</v>
      </c>
      <c r="BC213" s="37">
        <f>COUNTIFS($S213:$AU213,"NA")</f>
        <v>0</v>
      </c>
      <c r="BD213" s="37">
        <f>COUNTIFS($S213:$AU213,"PL")</f>
        <v>0</v>
      </c>
      <c r="BE213" s="37">
        <f>COUNTIFS($S213:$AU213,"CL")</f>
        <v>0</v>
      </c>
      <c r="BF213" s="37">
        <f>COUNTIFS($S213:$AU213,"BL")</f>
        <v>0</v>
      </c>
      <c r="BG213" s="37">
        <f>COUNTIFS($S213:$AU213,"CO")</f>
        <v>0</v>
      </c>
      <c r="BH213" s="37">
        <f>SUM(BD213:BG213)</f>
        <v>0</v>
      </c>
      <c r="BI213" s="37">
        <f>IF(SUM(AV213+AW213)&gt;=17,1,0)</f>
        <v>0</v>
      </c>
      <c r="BJ213" s="37">
        <f>IF(SUM(AV213+AW213)&gt;=13,1,0)</f>
        <v>0</v>
      </c>
      <c r="BK213" s="37">
        <f>SUM(AV213:BG213)+SUM(COUNTIFS(R213:AU213,{"TERM","RESIGNED"}))</f>
        <v>18.5</v>
      </c>
      <c r="BL213" s="1" t="s">
        <v>41</v>
      </c>
      <c r="BM213" s="37" t="s">
        <v>933</v>
      </c>
    </row>
    <row r="214" spans="1:65" x14ac:dyDescent="0.25">
      <c r="A214" s="30">
        <f>A213+1</f>
        <v>212</v>
      </c>
      <c r="B214" s="1" t="s">
        <v>163</v>
      </c>
      <c r="C214" s="1">
        <v>16287</v>
      </c>
      <c r="D214" s="25">
        <v>100588</v>
      </c>
      <c r="E214" s="1" t="s">
        <v>862</v>
      </c>
      <c r="F214" s="32" t="s">
        <v>296</v>
      </c>
      <c r="G214" s="32" t="s">
        <v>50</v>
      </c>
      <c r="H214" s="28">
        <v>44319</v>
      </c>
      <c r="I214" s="28">
        <v>43609</v>
      </c>
      <c r="J214" s="28" t="s">
        <v>36</v>
      </c>
      <c r="K214" s="37">
        <f ca="1">IF(O214="ACTIVE",(TODAY()-H214),(J214-H214))</f>
        <v>1023</v>
      </c>
      <c r="L214" s="39" t="str">
        <f>IF(OR(M214="Email Verification",M214="Operations",M214="OJT",M214="Bottom Quartile Group",M214="Training"),"Billable","Non Billable")</f>
        <v>Non Billable</v>
      </c>
      <c r="M214" s="32" t="s">
        <v>51</v>
      </c>
      <c r="N214" s="1" t="s">
        <v>38</v>
      </c>
      <c r="O214" s="1" t="s">
        <v>39</v>
      </c>
      <c r="P214" s="1"/>
      <c r="Q214" s="1"/>
      <c r="R214" s="31" t="s">
        <v>1225</v>
      </c>
      <c r="S214" s="42" t="s">
        <v>880</v>
      </c>
      <c r="T214" s="42" t="s">
        <v>880</v>
      </c>
      <c r="U214" s="42" t="s">
        <v>17</v>
      </c>
      <c r="V214" s="42" t="s">
        <v>17</v>
      </c>
      <c r="W214" s="42" t="s">
        <v>880</v>
      </c>
      <c r="X214" s="42" t="s">
        <v>880</v>
      </c>
      <c r="Y214" s="42" t="s">
        <v>880</v>
      </c>
      <c r="Z214" s="42" t="s">
        <v>880</v>
      </c>
      <c r="AA214" s="42" t="s">
        <v>880</v>
      </c>
      <c r="AB214" s="42" t="s">
        <v>17</v>
      </c>
      <c r="AC214" s="42" t="s">
        <v>17</v>
      </c>
      <c r="AD214" s="42" t="s">
        <v>880</v>
      </c>
      <c r="AE214" s="42" t="s">
        <v>880</v>
      </c>
      <c r="AF214" s="42" t="s">
        <v>880</v>
      </c>
      <c r="AG214" s="42" t="s">
        <v>880</v>
      </c>
      <c r="AH214" s="42" t="s">
        <v>880</v>
      </c>
      <c r="AI214" s="42" t="s">
        <v>17</v>
      </c>
      <c r="AJ214" s="42" t="s">
        <v>17</v>
      </c>
      <c r="AK214" s="42" t="s">
        <v>880</v>
      </c>
      <c r="AL214" s="42"/>
      <c r="AM214" s="42"/>
      <c r="AN214" s="42"/>
      <c r="AO214" s="42"/>
      <c r="AP214" s="42"/>
      <c r="AQ214" s="42"/>
      <c r="AR214" s="42"/>
      <c r="AS214" s="42"/>
      <c r="AT214" s="42"/>
      <c r="AU214" s="42"/>
      <c r="AV214" s="37">
        <f>COUNTIFS($S214:$AU214,"P")</f>
        <v>13</v>
      </c>
      <c r="AW214" s="37">
        <f>COUNTIFS($S214:$AU214,"HD")/2</f>
        <v>0</v>
      </c>
      <c r="AX214" s="37">
        <f>COUNTIFS($S214:$AU214,"DO")</f>
        <v>6</v>
      </c>
      <c r="AY214" s="1">
        <f>COUNTIFS($S214:$AU214,"UPL")</f>
        <v>0</v>
      </c>
      <c r="AZ214" s="37">
        <f>COUNTIFS($S214:$AU214,"LWP")</f>
        <v>0</v>
      </c>
      <c r="BA214" s="37">
        <f>SUM(COUNTIFS($S214:$AU214,{"PAT","MAT"}))</f>
        <v>0</v>
      </c>
      <c r="BB214" s="37">
        <f>COUNTIFS($S214:$AU214,"HO")</f>
        <v>0</v>
      </c>
      <c r="BC214" s="37">
        <f>COUNTIFS($S214:$AU214,"NA")</f>
        <v>0</v>
      </c>
      <c r="BD214" s="37">
        <f>COUNTIFS($S214:$AU214,"PL")</f>
        <v>0</v>
      </c>
      <c r="BE214" s="37">
        <f>COUNTIFS($S214:$AU214,"CL")</f>
        <v>0</v>
      </c>
      <c r="BF214" s="37">
        <f>COUNTIFS($S214:$AU214,"BL")</f>
        <v>0</v>
      </c>
      <c r="BG214" s="37">
        <f>COUNTIFS($S214:$AU214,"CO")</f>
        <v>0</v>
      </c>
      <c r="BH214" s="37">
        <f>SUM(BD214:BG214)</f>
        <v>0</v>
      </c>
      <c r="BI214" s="37">
        <f>IF(SUM(AV214+AW214)&gt;=17,1,0)</f>
        <v>0</v>
      </c>
      <c r="BJ214" s="37">
        <f>IF(SUM(AV214+AW214)&gt;=13,1,0)</f>
        <v>1</v>
      </c>
      <c r="BK214" s="37">
        <f>SUM(AV214:BG214)+SUM(COUNTIFS(R214:AU214,{"TERM","RESIGNED"}))</f>
        <v>19</v>
      </c>
      <c r="BL214" s="1" t="s">
        <v>41</v>
      </c>
      <c r="BM214" s="37" t="s">
        <v>1102</v>
      </c>
    </row>
    <row r="215" spans="1:65" x14ac:dyDescent="0.25">
      <c r="A215" s="30">
        <f>A214+1</f>
        <v>213</v>
      </c>
      <c r="B215" s="1" t="s">
        <v>163</v>
      </c>
      <c r="C215" s="1">
        <v>16319</v>
      </c>
      <c r="D215" s="25">
        <v>100589</v>
      </c>
      <c r="E215" s="1" t="s">
        <v>863</v>
      </c>
      <c r="F215" s="32" t="s">
        <v>320</v>
      </c>
      <c r="G215" s="32" t="s">
        <v>50</v>
      </c>
      <c r="H215" s="28">
        <v>44319</v>
      </c>
      <c r="I215" s="28">
        <v>43614</v>
      </c>
      <c r="J215" s="28" t="s">
        <v>36</v>
      </c>
      <c r="K215" s="37">
        <f ca="1">IF(O215="ACTIVE",(TODAY()-H215),(J215-H215))</f>
        <v>1023</v>
      </c>
      <c r="L215" s="39" t="str">
        <f>IF(OR(M215="Email Verification",M215="Operations",M215="OJT",M215="Bottom Quartile Group",M215="Training"),"Billable","Non Billable")</f>
        <v>Non Billable</v>
      </c>
      <c r="M215" s="32" t="s">
        <v>51</v>
      </c>
      <c r="N215" s="1" t="s">
        <v>38</v>
      </c>
      <c r="O215" s="1" t="s">
        <v>39</v>
      </c>
      <c r="P215" s="1"/>
      <c r="Q215" s="1"/>
      <c r="R215" s="31" t="s">
        <v>95</v>
      </c>
      <c r="S215" s="42" t="s">
        <v>882</v>
      </c>
      <c r="T215" s="42" t="s">
        <v>880</v>
      </c>
      <c r="U215" s="42" t="s">
        <v>17</v>
      </c>
      <c r="V215" s="42" t="s">
        <v>17</v>
      </c>
      <c r="W215" s="42" t="s">
        <v>880</v>
      </c>
      <c r="X215" s="42" t="s">
        <v>880</v>
      </c>
      <c r="Y215" s="42" t="s">
        <v>880</v>
      </c>
      <c r="Z215" s="42" t="s">
        <v>880</v>
      </c>
      <c r="AA215" s="42" t="s">
        <v>880</v>
      </c>
      <c r="AB215" s="42" t="s">
        <v>17</v>
      </c>
      <c r="AC215" s="42" t="s">
        <v>17</v>
      </c>
      <c r="AD215" s="42" t="s">
        <v>880</v>
      </c>
      <c r="AE215" s="42" t="s">
        <v>880</v>
      </c>
      <c r="AF215" s="42" t="s">
        <v>880</v>
      </c>
      <c r="AG215" s="42" t="s">
        <v>880</v>
      </c>
      <c r="AH215" s="42" t="s">
        <v>19</v>
      </c>
      <c r="AI215" s="42" t="s">
        <v>17</v>
      </c>
      <c r="AJ215" s="42" t="s">
        <v>17</v>
      </c>
      <c r="AK215" s="42" t="s">
        <v>880</v>
      </c>
      <c r="AL215" s="42"/>
      <c r="AM215" s="42"/>
      <c r="AN215" s="42"/>
      <c r="AO215" s="42"/>
      <c r="AP215" s="42"/>
      <c r="AQ215" s="42"/>
      <c r="AR215" s="42"/>
      <c r="AS215" s="42"/>
      <c r="AT215" s="42"/>
      <c r="AU215" s="42"/>
      <c r="AV215" s="37">
        <f>COUNTIFS($S215:$AU215,"P")</f>
        <v>11</v>
      </c>
      <c r="AW215" s="37">
        <f>COUNTIFS($S215:$AU215,"HD")/2</f>
        <v>0</v>
      </c>
      <c r="AX215" s="37">
        <f>COUNTIFS($S215:$AU215,"DO")</f>
        <v>6</v>
      </c>
      <c r="AY215" s="1">
        <f>COUNTIFS($S215:$AU215,"UPL")</f>
        <v>0</v>
      </c>
      <c r="AZ215" s="37">
        <f>COUNTIFS($S215:$AU215,"LWP")</f>
        <v>1</v>
      </c>
      <c r="BA215" s="37">
        <f>SUM(COUNTIFS($S215:$AU215,{"PAT","MAT"}))</f>
        <v>0</v>
      </c>
      <c r="BB215" s="37">
        <f>COUNTIFS($S215:$AU215,"HO")</f>
        <v>0</v>
      </c>
      <c r="BC215" s="37">
        <f>COUNTIFS($S215:$AU215,"NA")</f>
        <v>0</v>
      </c>
      <c r="BD215" s="37">
        <f>COUNTIFS($S215:$AU215,"PL")</f>
        <v>0</v>
      </c>
      <c r="BE215" s="37">
        <f>COUNTIFS($S215:$AU215,"CL")</f>
        <v>1</v>
      </c>
      <c r="BF215" s="37">
        <f>COUNTIFS($S215:$AU215,"BL")</f>
        <v>0</v>
      </c>
      <c r="BG215" s="37">
        <f>COUNTIFS($S215:$AU215,"CO")</f>
        <v>0</v>
      </c>
      <c r="BH215" s="37">
        <f>SUM(BD215:BG215)</f>
        <v>1</v>
      </c>
      <c r="BI215" s="37">
        <f>IF(SUM(AV215+AW215)&gt;=17,1,0)</f>
        <v>0</v>
      </c>
      <c r="BJ215" s="37">
        <f>IF(SUM(AV215+AW215)&gt;=13,1,0)</f>
        <v>0</v>
      </c>
      <c r="BK215" s="37">
        <f>SUM(AV215:BG215)+SUM(COUNTIFS(R215:AU215,{"TERM","RESIGNED"}))</f>
        <v>19</v>
      </c>
      <c r="BL215" s="1" t="s">
        <v>41</v>
      </c>
      <c r="BM215" s="37" t="s">
        <v>935</v>
      </c>
    </row>
    <row r="216" spans="1:65" x14ac:dyDescent="0.25">
      <c r="A216" s="30">
        <f>A215+1</f>
        <v>214</v>
      </c>
      <c r="B216" s="1" t="s">
        <v>163</v>
      </c>
      <c r="C216" s="1">
        <v>16471</v>
      </c>
      <c r="D216" s="25">
        <v>100591</v>
      </c>
      <c r="E216" s="1" t="s">
        <v>863</v>
      </c>
      <c r="F216" s="32" t="s">
        <v>331</v>
      </c>
      <c r="G216" s="32" t="s">
        <v>181</v>
      </c>
      <c r="H216" s="28">
        <v>44319</v>
      </c>
      <c r="I216" s="28">
        <v>43648</v>
      </c>
      <c r="J216" s="28" t="s">
        <v>36</v>
      </c>
      <c r="K216" s="37">
        <f ca="1">IF(O216="ACTIVE",(TODAY()-H216),(J216-H216))</f>
        <v>1023</v>
      </c>
      <c r="L216" s="39" t="str">
        <f>IF(OR(M216="Email Verification",M216="Operations",M216="OJT",M216="Bottom Quartile Group",M216="Training"),"Billable","Non Billable")</f>
        <v>Billable</v>
      </c>
      <c r="M216" s="32" t="s">
        <v>178</v>
      </c>
      <c r="N216" s="1" t="s">
        <v>38</v>
      </c>
      <c r="O216" s="1" t="s">
        <v>39</v>
      </c>
      <c r="P216" s="1"/>
      <c r="Q216" s="1"/>
      <c r="R216" s="31" t="s">
        <v>242</v>
      </c>
      <c r="S216" s="42" t="s">
        <v>880</v>
      </c>
      <c r="T216" s="42" t="s">
        <v>880</v>
      </c>
      <c r="U216" s="42" t="s">
        <v>17</v>
      </c>
      <c r="V216" s="42" t="s">
        <v>17</v>
      </c>
      <c r="W216" s="42" t="s">
        <v>880</v>
      </c>
      <c r="X216" s="42" t="s">
        <v>880</v>
      </c>
      <c r="Y216" s="42" t="s">
        <v>880</v>
      </c>
      <c r="Z216" s="42" t="s">
        <v>880</v>
      </c>
      <c r="AA216" s="42" t="s">
        <v>880</v>
      </c>
      <c r="AB216" s="42" t="s">
        <v>17</v>
      </c>
      <c r="AC216" s="42" t="s">
        <v>17</v>
      </c>
      <c r="AD216" s="42" t="s">
        <v>880</v>
      </c>
      <c r="AE216" s="42" t="s">
        <v>880</v>
      </c>
      <c r="AF216" s="42" t="s">
        <v>19</v>
      </c>
      <c r="AG216" s="42" t="s">
        <v>880</v>
      </c>
      <c r="AH216" s="42" t="s">
        <v>19</v>
      </c>
      <c r="AI216" s="42" t="s">
        <v>17</v>
      </c>
      <c r="AJ216" s="42" t="s">
        <v>17</v>
      </c>
      <c r="AK216" s="42" t="s">
        <v>880</v>
      </c>
      <c r="AL216" s="42"/>
      <c r="AM216" s="42"/>
      <c r="AN216" s="42"/>
      <c r="AO216" s="42"/>
      <c r="AP216" s="42"/>
      <c r="AQ216" s="42"/>
      <c r="AR216" s="42"/>
      <c r="AS216" s="42"/>
      <c r="AT216" s="42"/>
      <c r="AU216" s="42"/>
      <c r="AV216" s="37">
        <f>COUNTIFS($S216:$AU216,"P")</f>
        <v>11</v>
      </c>
      <c r="AW216" s="37">
        <f>COUNTIFS($S216:$AU216,"HD")/2</f>
        <v>0</v>
      </c>
      <c r="AX216" s="37">
        <f>COUNTIFS($S216:$AU216,"DO")</f>
        <v>6</v>
      </c>
      <c r="AY216" s="1">
        <f>COUNTIFS($S216:$AU216,"UPL")</f>
        <v>0</v>
      </c>
      <c r="AZ216" s="37">
        <f>COUNTIFS($S216:$AU216,"LWP")</f>
        <v>2</v>
      </c>
      <c r="BA216" s="37">
        <f>SUM(COUNTIFS($S216:$AU216,{"PAT","MAT"}))</f>
        <v>0</v>
      </c>
      <c r="BB216" s="37">
        <f>COUNTIFS($S216:$AU216,"HO")</f>
        <v>0</v>
      </c>
      <c r="BC216" s="37">
        <f>COUNTIFS($S216:$AU216,"NA")</f>
        <v>0</v>
      </c>
      <c r="BD216" s="37">
        <f>COUNTIFS($S216:$AU216,"PL")</f>
        <v>0</v>
      </c>
      <c r="BE216" s="37">
        <f>COUNTIFS($S216:$AU216,"CL")</f>
        <v>0</v>
      </c>
      <c r="BF216" s="37">
        <f>COUNTIFS($S216:$AU216,"BL")</f>
        <v>0</v>
      </c>
      <c r="BG216" s="37">
        <f>COUNTIFS($S216:$AU216,"CO")</f>
        <v>0</v>
      </c>
      <c r="BH216" s="37">
        <f>SUM(BD216:BG216)</f>
        <v>0</v>
      </c>
      <c r="BI216" s="37">
        <f>IF(SUM(AV216+AW216)&gt;=17,1,0)</f>
        <v>0</v>
      </c>
      <c r="BJ216" s="37">
        <f>IF(SUM(AV216+AW216)&gt;=13,1,0)</f>
        <v>0</v>
      </c>
      <c r="BK216" s="37">
        <f>SUM(AV216:BG216)+SUM(COUNTIFS(R216:AU216,{"TERM","RESIGNED"}))</f>
        <v>19</v>
      </c>
      <c r="BL216" s="1" t="s">
        <v>41</v>
      </c>
      <c r="BM216" s="37" t="s">
        <v>936</v>
      </c>
    </row>
    <row r="217" spans="1:65" x14ac:dyDescent="0.25">
      <c r="A217" s="30">
        <f>A216+1</f>
        <v>215</v>
      </c>
      <c r="B217" s="1" t="s">
        <v>163</v>
      </c>
      <c r="C217" s="1">
        <v>16650</v>
      </c>
      <c r="D217" s="25">
        <v>100598</v>
      </c>
      <c r="E217" s="1" t="s">
        <v>863</v>
      </c>
      <c r="F217" s="32" t="s">
        <v>297</v>
      </c>
      <c r="G217" s="32" t="s">
        <v>50</v>
      </c>
      <c r="H217" s="28">
        <v>44319</v>
      </c>
      <c r="I217" s="28">
        <v>43679</v>
      </c>
      <c r="J217" s="28" t="s">
        <v>36</v>
      </c>
      <c r="K217" s="37">
        <f ca="1">IF(O217="ACTIVE",(TODAY()-H217),(J217-H217))</f>
        <v>1023</v>
      </c>
      <c r="L217" s="39" t="str">
        <f>IF(OR(M217="Email Verification",M217="Operations",M217="OJT",M217="Bottom Quartile Group",M217="Training"),"Billable","Non Billable")</f>
        <v>Non Billable</v>
      </c>
      <c r="M217" s="32" t="s">
        <v>51</v>
      </c>
      <c r="N217" s="1" t="s">
        <v>38</v>
      </c>
      <c r="O217" s="1" t="s">
        <v>39</v>
      </c>
      <c r="P217" s="1"/>
      <c r="Q217" s="1"/>
      <c r="R217" s="31" t="s">
        <v>458</v>
      </c>
      <c r="S217" s="42" t="s">
        <v>880</v>
      </c>
      <c r="T217" s="42" t="s">
        <v>882</v>
      </c>
      <c r="U217" s="42" t="s">
        <v>17</v>
      </c>
      <c r="V217" s="42" t="s">
        <v>17</v>
      </c>
      <c r="W217" s="42" t="s">
        <v>880</v>
      </c>
      <c r="X217" s="42" t="s">
        <v>880</v>
      </c>
      <c r="Y217" s="42" t="s">
        <v>880</v>
      </c>
      <c r="Z217" s="42" t="s">
        <v>880</v>
      </c>
      <c r="AA217" s="42" t="s">
        <v>880</v>
      </c>
      <c r="AB217" s="42" t="s">
        <v>17</v>
      </c>
      <c r="AC217" s="42" t="s">
        <v>17</v>
      </c>
      <c r="AD217" s="42" t="s">
        <v>880</v>
      </c>
      <c r="AE217" s="42" t="s">
        <v>880</v>
      </c>
      <c r="AF217" s="42" t="s">
        <v>880</v>
      </c>
      <c r="AG217" s="42" t="s">
        <v>880</v>
      </c>
      <c r="AH217" s="42" t="s">
        <v>880</v>
      </c>
      <c r="AI217" s="42" t="s">
        <v>17</v>
      </c>
      <c r="AJ217" s="42" t="s">
        <v>17</v>
      </c>
      <c r="AK217" s="42" t="s">
        <v>880</v>
      </c>
      <c r="AL217" s="42"/>
      <c r="AM217" s="42"/>
      <c r="AN217" s="42"/>
      <c r="AO217" s="42"/>
      <c r="AP217" s="42"/>
      <c r="AQ217" s="42"/>
      <c r="AR217" s="42"/>
      <c r="AS217" s="42"/>
      <c r="AT217" s="42"/>
      <c r="AU217" s="42"/>
      <c r="AV217" s="37">
        <f>COUNTIFS($S217:$AU217,"P")</f>
        <v>12</v>
      </c>
      <c r="AW217" s="37">
        <f>COUNTIFS($S217:$AU217,"HD")/2</f>
        <v>0</v>
      </c>
      <c r="AX217" s="37">
        <f>COUNTIFS($S217:$AU217,"DO")</f>
        <v>6</v>
      </c>
      <c r="AY217" s="1">
        <f>COUNTIFS($S217:$AU217,"UPL")</f>
        <v>0</v>
      </c>
      <c r="AZ217" s="37">
        <f>COUNTIFS($S217:$AU217,"LWP")</f>
        <v>0</v>
      </c>
      <c r="BA217" s="37">
        <f>SUM(COUNTIFS($S217:$AU217,{"PAT","MAT"}))</f>
        <v>0</v>
      </c>
      <c r="BB217" s="37">
        <f>COUNTIFS($S217:$AU217,"HO")</f>
        <v>0</v>
      </c>
      <c r="BC217" s="37">
        <f>COUNTIFS($S217:$AU217,"NA")</f>
        <v>0</v>
      </c>
      <c r="BD217" s="37">
        <f>COUNTIFS($S217:$AU217,"PL")</f>
        <v>0</v>
      </c>
      <c r="BE217" s="37">
        <f>COUNTIFS($S217:$AU217,"CL")</f>
        <v>1</v>
      </c>
      <c r="BF217" s="37">
        <f>COUNTIFS($S217:$AU217,"BL")</f>
        <v>0</v>
      </c>
      <c r="BG217" s="37">
        <f>COUNTIFS($S217:$AU217,"CO")</f>
        <v>0</v>
      </c>
      <c r="BH217" s="37">
        <f>SUM(BD217:BG217)</f>
        <v>1</v>
      </c>
      <c r="BI217" s="37">
        <f>IF(SUM(AV217+AW217)&gt;=17,1,0)</f>
        <v>0</v>
      </c>
      <c r="BJ217" s="37">
        <f>IF(SUM(AV217+AW217)&gt;=13,1,0)</f>
        <v>0</v>
      </c>
      <c r="BK217" s="37">
        <f>SUM(AV217:BG217)+SUM(COUNTIFS(R217:AU217,{"TERM","RESIGNED"}))</f>
        <v>19</v>
      </c>
      <c r="BL217" s="1" t="s">
        <v>41</v>
      </c>
      <c r="BM217" s="37" t="s">
        <v>1565</v>
      </c>
    </row>
    <row r="218" spans="1:65" x14ac:dyDescent="0.25">
      <c r="A218" s="30">
        <f>A217+1</f>
        <v>216</v>
      </c>
      <c r="B218" s="1" t="s">
        <v>163</v>
      </c>
      <c r="C218" s="1">
        <v>16725</v>
      </c>
      <c r="D218" s="25">
        <v>100600</v>
      </c>
      <c r="E218" s="1" t="s">
        <v>863</v>
      </c>
      <c r="F218" s="32" t="s">
        <v>319</v>
      </c>
      <c r="G218" s="32" t="s">
        <v>50</v>
      </c>
      <c r="H218" s="28">
        <v>44319</v>
      </c>
      <c r="I218" s="28">
        <v>43698</v>
      </c>
      <c r="J218" s="28" t="s">
        <v>36</v>
      </c>
      <c r="K218" s="37">
        <f ca="1">IF(O218="ACTIVE",(TODAY()-H218),(J218-H218))</f>
        <v>1023</v>
      </c>
      <c r="L218" s="39" t="str">
        <f>IF(OR(M218="Email Verification",M218="Operations",M218="OJT",M218="Bottom Quartile Group",M218="Training"),"Billable","Non Billable")</f>
        <v>Non Billable</v>
      </c>
      <c r="M218" s="32" t="s">
        <v>51</v>
      </c>
      <c r="N218" s="1" t="s">
        <v>38</v>
      </c>
      <c r="O218" s="1" t="s">
        <v>39</v>
      </c>
      <c r="P218" s="1"/>
      <c r="Q218" s="1"/>
      <c r="R218" s="31" t="s">
        <v>75</v>
      </c>
      <c r="S218" s="42" t="s">
        <v>880</v>
      </c>
      <c r="T218" s="42" t="s">
        <v>880</v>
      </c>
      <c r="U218" s="42" t="s">
        <v>17</v>
      </c>
      <c r="V218" s="42" t="s">
        <v>17</v>
      </c>
      <c r="W218" s="42" t="s">
        <v>880</v>
      </c>
      <c r="X218" s="42" t="s">
        <v>880</v>
      </c>
      <c r="Y218" s="42" t="s">
        <v>880</v>
      </c>
      <c r="Z218" s="42" t="s">
        <v>880</v>
      </c>
      <c r="AA218" s="42" t="s">
        <v>880</v>
      </c>
      <c r="AB218" s="42" t="s">
        <v>17</v>
      </c>
      <c r="AC218" s="42" t="s">
        <v>17</v>
      </c>
      <c r="AD218" s="42" t="s">
        <v>880</v>
      </c>
      <c r="AE218" s="42" t="s">
        <v>880</v>
      </c>
      <c r="AF218" s="42" t="s">
        <v>880</v>
      </c>
      <c r="AG218" s="42" t="s">
        <v>880</v>
      </c>
      <c r="AH218" s="42" t="s">
        <v>880</v>
      </c>
      <c r="AI218" s="42" t="s">
        <v>17</v>
      </c>
      <c r="AJ218" s="42" t="s">
        <v>17</v>
      </c>
      <c r="AK218" s="42" t="s">
        <v>880</v>
      </c>
      <c r="AL218" s="42"/>
      <c r="AM218" s="42"/>
      <c r="AN218" s="42"/>
      <c r="AO218" s="42"/>
      <c r="AP218" s="42"/>
      <c r="AQ218" s="42"/>
      <c r="AR218" s="42"/>
      <c r="AS218" s="42"/>
      <c r="AT218" s="42"/>
      <c r="AU218" s="42"/>
      <c r="AV218" s="37">
        <f>COUNTIFS($S218:$AU218,"P")</f>
        <v>13</v>
      </c>
      <c r="AW218" s="37">
        <f>COUNTIFS($S218:$AU218,"HD")/2</f>
        <v>0</v>
      </c>
      <c r="AX218" s="37">
        <f>COUNTIFS($S218:$AU218,"DO")</f>
        <v>6</v>
      </c>
      <c r="AY218" s="1">
        <f>COUNTIFS($S218:$AU218,"UPL")</f>
        <v>0</v>
      </c>
      <c r="AZ218" s="37">
        <f>COUNTIFS($S218:$AU218,"LWP")</f>
        <v>0</v>
      </c>
      <c r="BA218" s="37">
        <f>SUM(COUNTIFS($S218:$AU218,{"PAT","MAT"}))</f>
        <v>0</v>
      </c>
      <c r="BB218" s="37">
        <f>COUNTIFS($S218:$AU218,"HO")</f>
        <v>0</v>
      </c>
      <c r="BC218" s="37">
        <f>COUNTIFS($S218:$AU218,"NA")</f>
        <v>0</v>
      </c>
      <c r="BD218" s="37">
        <f>COUNTIFS($S218:$AU218,"PL")</f>
        <v>0</v>
      </c>
      <c r="BE218" s="37">
        <f>COUNTIFS($S218:$AU218,"CL")</f>
        <v>0</v>
      </c>
      <c r="BF218" s="37">
        <f>COUNTIFS($S218:$AU218,"BL")</f>
        <v>0</v>
      </c>
      <c r="BG218" s="37">
        <f>COUNTIFS($S218:$AU218,"CO")</f>
        <v>0</v>
      </c>
      <c r="BH218" s="37">
        <f>SUM(BD218:BG218)</f>
        <v>0</v>
      </c>
      <c r="BI218" s="37">
        <f>IF(SUM(AV218+AW218)&gt;=17,1,0)</f>
        <v>0</v>
      </c>
      <c r="BJ218" s="37">
        <f>IF(SUM(AV218+AW218)&gt;=13,1,0)</f>
        <v>1</v>
      </c>
      <c r="BK218" s="37">
        <f>SUM(AV218:BG218)+SUM(COUNTIFS(R218:AU218,{"TERM","RESIGNED"}))</f>
        <v>19</v>
      </c>
      <c r="BL218" s="1" t="s">
        <v>41</v>
      </c>
      <c r="BM218" s="37" t="s">
        <v>1101</v>
      </c>
    </row>
    <row r="219" spans="1:65" x14ac:dyDescent="0.25">
      <c r="A219" s="30">
        <f>A218+1</f>
        <v>217</v>
      </c>
      <c r="B219" s="1" t="s">
        <v>163</v>
      </c>
      <c r="C219" s="1">
        <v>16845</v>
      </c>
      <c r="D219" s="25">
        <v>100602</v>
      </c>
      <c r="E219" s="1" t="s">
        <v>862</v>
      </c>
      <c r="F219" s="32" t="s">
        <v>332</v>
      </c>
      <c r="G219" s="32" t="s">
        <v>181</v>
      </c>
      <c r="H219" s="28">
        <v>44319</v>
      </c>
      <c r="I219" s="28">
        <v>43719</v>
      </c>
      <c r="J219" s="28" t="s">
        <v>36</v>
      </c>
      <c r="K219" s="37">
        <f ca="1">IF(O219="ACTIVE",(TODAY()-H219),(J219-H219))</f>
        <v>1023</v>
      </c>
      <c r="L219" s="39" t="str">
        <f>IF(OR(M219="Email Verification",M219="Operations",M219="OJT",M219="Bottom Quartile Group",M219="Training"),"Billable","Non Billable")</f>
        <v>Billable</v>
      </c>
      <c r="M219" s="32" t="s">
        <v>178</v>
      </c>
      <c r="N219" s="1" t="s">
        <v>38</v>
      </c>
      <c r="O219" s="1" t="s">
        <v>39</v>
      </c>
      <c r="P219" s="1"/>
      <c r="Q219" s="1"/>
      <c r="R219" s="31" t="s">
        <v>230</v>
      </c>
      <c r="S219" s="42" t="s">
        <v>880</v>
      </c>
      <c r="T219" s="42" t="s">
        <v>880</v>
      </c>
      <c r="U219" s="42" t="s">
        <v>17</v>
      </c>
      <c r="V219" s="42" t="s">
        <v>17</v>
      </c>
      <c r="W219" s="42" t="s">
        <v>880</v>
      </c>
      <c r="X219" s="42" t="s">
        <v>880</v>
      </c>
      <c r="Y219" s="42" t="s">
        <v>880</v>
      </c>
      <c r="Z219" s="42" t="s">
        <v>880</v>
      </c>
      <c r="AA219" s="42" t="s">
        <v>880</v>
      </c>
      <c r="AB219" s="42" t="s">
        <v>17</v>
      </c>
      <c r="AC219" s="42" t="s">
        <v>17</v>
      </c>
      <c r="AD219" s="42" t="s">
        <v>880</v>
      </c>
      <c r="AE219" s="42" t="s">
        <v>880</v>
      </c>
      <c r="AF219" s="42" t="s">
        <v>880</v>
      </c>
      <c r="AG219" s="42" t="s">
        <v>880</v>
      </c>
      <c r="AH219" s="42" t="s">
        <v>880</v>
      </c>
      <c r="AI219" s="42" t="s">
        <v>17</v>
      </c>
      <c r="AJ219" s="42" t="s">
        <v>17</v>
      </c>
      <c r="AK219" s="42" t="s">
        <v>880</v>
      </c>
      <c r="AL219" s="42"/>
      <c r="AM219" s="42"/>
      <c r="AN219" s="42"/>
      <c r="AO219" s="42"/>
      <c r="AP219" s="42"/>
      <c r="AQ219" s="42"/>
      <c r="AR219" s="42"/>
      <c r="AS219" s="42"/>
      <c r="AT219" s="42"/>
      <c r="AU219" s="42"/>
      <c r="AV219" s="37">
        <f>COUNTIFS($S219:$AU219,"P")</f>
        <v>13</v>
      </c>
      <c r="AW219" s="37">
        <f>COUNTIFS($S219:$AU219,"HD")/2</f>
        <v>0</v>
      </c>
      <c r="AX219" s="37">
        <f>COUNTIFS($S219:$AU219,"DO")</f>
        <v>6</v>
      </c>
      <c r="AY219" s="1">
        <f>COUNTIFS($S219:$AU219,"UPL")</f>
        <v>0</v>
      </c>
      <c r="AZ219" s="37">
        <f>COUNTIFS($S219:$AU219,"LWP")</f>
        <v>0</v>
      </c>
      <c r="BA219" s="37">
        <f>SUM(COUNTIFS($S219:$AU219,{"PAT","MAT"}))</f>
        <v>0</v>
      </c>
      <c r="BB219" s="37">
        <f>COUNTIFS($S219:$AU219,"HO")</f>
        <v>0</v>
      </c>
      <c r="BC219" s="37">
        <f>COUNTIFS($S219:$AU219,"NA")</f>
        <v>0</v>
      </c>
      <c r="BD219" s="37">
        <f>COUNTIFS($S219:$AU219,"PL")</f>
        <v>0</v>
      </c>
      <c r="BE219" s="37">
        <f>COUNTIFS($S219:$AU219,"CL")</f>
        <v>0</v>
      </c>
      <c r="BF219" s="37">
        <f>COUNTIFS($S219:$AU219,"BL")</f>
        <v>0</v>
      </c>
      <c r="BG219" s="37">
        <f>COUNTIFS($S219:$AU219,"CO")</f>
        <v>0</v>
      </c>
      <c r="BH219" s="37">
        <f>SUM(BD219:BG219)</f>
        <v>0</v>
      </c>
      <c r="BI219" s="37">
        <f>IF(SUM(AV219+AW219)&gt;=17,1,0)</f>
        <v>0</v>
      </c>
      <c r="BJ219" s="37">
        <f>IF(SUM(AV219+AW219)&gt;=13,1,0)</f>
        <v>1</v>
      </c>
      <c r="BK219" s="37">
        <f>SUM(AV219:BG219)+SUM(COUNTIFS(R219:AU219,{"TERM","RESIGNED"}))</f>
        <v>19</v>
      </c>
      <c r="BL219" s="1" t="s">
        <v>41</v>
      </c>
      <c r="BM219" s="37" t="s">
        <v>931</v>
      </c>
    </row>
    <row r="220" spans="1:65" x14ac:dyDescent="0.25">
      <c r="A220" s="30">
        <f>A219+1</f>
        <v>218</v>
      </c>
      <c r="B220" s="1" t="s">
        <v>163</v>
      </c>
      <c r="C220" s="1">
        <v>16862</v>
      </c>
      <c r="D220" s="25">
        <v>100604</v>
      </c>
      <c r="E220" s="1" t="s">
        <v>863</v>
      </c>
      <c r="F220" s="32" t="s">
        <v>179</v>
      </c>
      <c r="G220" s="32" t="s">
        <v>181</v>
      </c>
      <c r="H220" s="28">
        <v>44319</v>
      </c>
      <c r="I220" s="28">
        <v>43719</v>
      </c>
      <c r="J220" s="28" t="s">
        <v>36</v>
      </c>
      <c r="K220" s="37">
        <f ca="1">IF(O220="ACTIVE",(TODAY()-H220),(J220-H220))</f>
        <v>1023</v>
      </c>
      <c r="L220" s="39" t="str">
        <f>IF(OR(M220="Email Verification",M220="Operations",M220="OJT",M220="Bottom Quartile Group",M220="Training"),"Billable","Non Billable")</f>
        <v>Billable</v>
      </c>
      <c r="M220" s="32" t="s">
        <v>178</v>
      </c>
      <c r="N220" s="1" t="s">
        <v>38</v>
      </c>
      <c r="O220" s="1" t="s">
        <v>39</v>
      </c>
      <c r="P220" s="1"/>
      <c r="Q220" s="1"/>
      <c r="R220" s="31" t="s">
        <v>207</v>
      </c>
      <c r="S220" s="42" t="s">
        <v>880</v>
      </c>
      <c r="T220" s="42" t="s">
        <v>19</v>
      </c>
      <c r="U220" s="42" t="s">
        <v>17</v>
      </c>
      <c r="V220" s="42" t="s">
        <v>17</v>
      </c>
      <c r="W220" s="42" t="s">
        <v>18</v>
      </c>
      <c r="X220" s="42" t="s">
        <v>880</v>
      </c>
      <c r="Y220" s="42" t="s">
        <v>880</v>
      </c>
      <c r="Z220" s="42" t="s">
        <v>19</v>
      </c>
      <c r="AA220" s="42" t="s">
        <v>880</v>
      </c>
      <c r="AB220" s="42" t="s">
        <v>17</v>
      </c>
      <c r="AC220" s="42" t="s">
        <v>17</v>
      </c>
      <c r="AD220" s="42" t="s">
        <v>880</v>
      </c>
      <c r="AE220" s="42" t="s">
        <v>880</v>
      </c>
      <c r="AF220" s="42" t="s">
        <v>880</v>
      </c>
      <c r="AG220" s="42" t="s">
        <v>880</v>
      </c>
      <c r="AH220" s="42" t="s">
        <v>18</v>
      </c>
      <c r="AI220" s="42" t="s">
        <v>17</v>
      </c>
      <c r="AJ220" s="42" t="s">
        <v>17</v>
      </c>
      <c r="AK220" s="42" t="s">
        <v>880</v>
      </c>
      <c r="AL220" s="42"/>
      <c r="AM220" s="42"/>
      <c r="AN220" s="42"/>
      <c r="AO220" s="42"/>
      <c r="AP220" s="42"/>
      <c r="AQ220" s="42"/>
      <c r="AR220" s="42"/>
      <c r="AS220" s="42"/>
      <c r="AT220" s="42"/>
      <c r="AU220" s="42"/>
      <c r="AV220" s="37">
        <f>COUNTIFS($S220:$AU220,"P")</f>
        <v>9</v>
      </c>
      <c r="AW220" s="37">
        <f>COUNTIFS($S220:$AU220,"HD")/2</f>
        <v>0</v>
      </c>
      <c r="AX220" s="37">
        <f>COUNTIFS($S220:$AU220,"DO")</f>
        <v>6</v>
      </c>
      <c r="AY220" s="1">
        <f>COUNTIFS($S220:$AU220,"UPL")</f>
        <v>2</v>
      </c>
      <c r="AZ220" s="37">
        <f>COUNTIFS($S220:$AU220,"LWP")</f>
        <v>2</v>
      </c>
      <c r="BA220" s="37">
        <f>SUM(COUNTIFS($S220:$AU220,{"PAT","MAT"}))</f>
        <v>0</v>
      </c>
      <c r="BB220" s="37">
        <f>COUNTIFS($S220:$AU220,"HO")</f>
        <v>0</v>
      </c>
      <c r="BC220" s="37">
        <f>COUNTIFS($S220:$AU220,"NA")</f>
        <v>0</v>
      </c>
      <c r="BD220" s="37">
        <f>COUNTIFS($S220:$AU220,"PL")</f>
        <v>0</v>
      </c>
      <c r="BE220" s="37">
        <f>COUNTIFS($S220:$AU220,"CL")</f>
        <v>0</v>
      </c>
      <c r="BF220" s="37">
        <f>COUNTIFS($S220:$AU220,"BL")</f>
        <v>0</v>
      </c>
      <c r="BG220" s="37">
        <f>COUNTIFS($S220:$AU220,"CO")</f>
        <v>0</v>
      </c>
      <c r="BH220" s="37">
        <f>SUM(BD220:BG220)</f>
        <v>0</v>
      </c>
      <c r="BI220" s="37">
        <f>IF(SUM(AV220+AW220)&gt;=17,1,0)</f>
        <v>0</v>
      </c>
      <c r="BJ220" s="37">
        <f>IF(SUM(AV220+AW220)&gt;=13,1,0)</f>
        <v>0</v>
      </c>
      <c r="BK220" s="37">
        <f>SUM(AV220:BG220)+SUM(COUNTIFS(R220:AU220,{"TERM","RESIGNED"}))</f>
        <v>19</v>
      </c>
      <c r="BL220" s="1" t="s">
        <v>41</v>
      </c>
      <c r="BM220" s="37"/>
    </row>
    <row r="221" spans="1:65" x14ac:dyDescent="0.25">
      <c r="A221" s="30">
        <f>A220+1</f>
        <v>219</v>
      </c>
      <c r="B221" s="1" t="s">
        <v>163</v>
      </c>
      <c r="C221" s="1">
        <v>16899</v>
      </c>
      <c r="D221" s="25">
        <v>100606</v>
      </c>
      <c r="E221" s="1" t="s">
        <v>863</v>
      </c>
      <c r="F221" s="32" t="s">
        <v>298</v>
      </c>
      <c r="G221" s="32" t="s">
        <v>88</v>
      </c>
      <c r="H221" s="28">
        <v>44319</v>
      </c>
      <c r="I221" s="28">
        <v>43728</v>
      </c>
      <c r="J221" s="28" t="s">
        <v>36</v>
      </c>
      <c r="K221" s="37">
        <f ca="1">IF(O221="ACTIVE",(TODAY()-H221),(J221-H221))</f>
        <v>1023</v>
      </c>
      <c r="L221" s="39" t="str">
        <f>IF(OR(M221="Email Verification",M221="Operations",M221="OJT",M221="Bottom Quartile Group",M221="Training"),"Billable","Non Billable")</f>
        <v>Non Billable</v>
      </c>
      <c r="M221" s="32" t="s">
        <v>43</v>
      </c>
      <c r="N221" s="1" t="s">
        <v>38</v>
      </c>
      <c r="O221" s="1" t="s">
        <v>39</v>
      </c>
      <c r="P221" s="1"/>
      <c r="Q221" s="1"/>
      <c r="R221" s="31" t="s">
        <v>55</v>
      </c>
      <c r="S221" s="42" t="s">
        <v>880</v>
      </c>
      <c r="T221" s="42" t="s">
        <v>880</v>
      </c>
      <c r="U221" s="42" t="s">
        <v>17</v>
      </c>
      <c r="V221" s="42" t="s">
        <v>17</v>
      </c>
      <c r="W221" s="42" t="s">
        <v>18</v>
      </c>
      <c r="X221" s="42" t="s">
        <v>880</v>
      </c>
      <c r="Y221" s="42" t="s">
        <v>880</v>
      </c>
      <c r="Z221" s="42" t="s">
        <v>880</v>
      </c>
      <c r="AA221" s="42" t="s">
        <v>880</v>
      </c>
      <c r="AB221" s="42" t="s">
        <v>17</v>
      </c>
      <c r="AC221" s="42" t="s">
        <v>17</v>
      </c>
      <c r="AD221" s="42" t="s">
        <v>880</v>
      </c>
      <c r="AE221" s="42" t="s">
        <v>880</v>
      </c>
      <c r="AF221" s="42" t="s">
        <v>880</v>
      </c>
      <c r="AG221" s="42" t="s">
        <v>880</v>
      </c>
      <c r="AH221" s="42" t="s">
        <v>880</v>
      </c>
      <c r="AI221" s="42" t="s">
        <v>17</v>
      </c>
      <c r="AJ221" s="42" t="s">
        <v>17</v>
      </c>
      <c r="AK221" s="42" t="s">
        <v>880</v>
      </c>
      <c r="AL221" s="42"/>
      <c r="AM221" s="42"/>
      <c r="AN221" s="42"/>
      <c r="AO221" s="42"/>
      <c r="AP221" s="42"/>
      <c r="AQ221" s="42"/>
      <c r="AR221" s="42"/>
      <c r="AS221" s="42"/>
      <c r="AT221" s="42"/>
      <c r="AU221" s="42"/>
      <c r="AV221" s="37">
        <f>COUNTIFS($S221:$AU221,"P")</f>
        <v>12</v>
      </c>
      <c r="AW221" s="37">
        <f>COUNTIFS($S221:$AU221,"HD")/2</f>
        <v>0</v>
      </c>
      <c r="AX221" s="37">
        <f>COUNTIFS($S221:$AU221,"DO")</f>
        <v>6</v>
      </c>
      <c r="AY221" s="1">
        <f>COUNTIFS($S221:$AU221,"UPL")</f>
        <v>1</v>
      </c>
      <c r="AZ221" s="37">
        <f>COUNTIFS($S221:$AU221,"LWP")</f>
        <v>0</v>
      </c>
      <c r="BA221" s="37">
        <f>SUM(COUNTIFS($S221:$AU221,{"PAT","MAT"}))</f>
        <v>0</v>
      </c>
      <c r="BB221" s="37">
        <f>COUNTIFS($S221:$AU221,"HO")</f>
        <v>0</v>
      </c>
      <c r="BC221" s="37">
        <f>COUNTIFS($S221:$AU221,"NA")</f>
        <v>0</v>
      </c>
      <c r="BD221" s="37">
        <f>COUNTIFS($S221:$AU221,"PL")</f>
        <v>0</v>
      </c>
      <c r="BE221" s="37">
        <f>COUNTIFS($S221:$AU221,"CL")</f>
        <v>0</v>
      </c>
      <c r="BF221" s="37">
        <f>COUNTIFS($S221:$AU221,"BL")</f>
        <v>0</v>
      </c>
      <c r="BG221" s="37">
        <f>COUNTIFS($S221:$AU221,"CO")</f>
        <v>0</v>
      </c>
      <c r="BH221" s="37">
        <f>SUM(BD221:BG221)</f>
        <v>0</v>
      </c>
      <c r="BI221" s="37">
        <f>IF(SUM(AV221+AW221)&gt;=17,1,0)</f>
        <v>0</v>
      </c>
      <c r="BJ221" s="37">
        <f>IF(SUM(AV221+AW221)&gt;=13,1,0)</f>
        <v>0</v>
      </c>
      <c r="BK221" s="37">
        <f>SUM(AV221:BG221)+SUM(COUNTIFS(R221:AU221,{"TERM","RESIGNED"}))</f>
        <v>19</v>
      </c>
      <c r="BL221" s="1" t="s">
        <v>41</v>
      </c>
      <c r="BM221" s="37" t="s">
        <v>932</v>
      </c>
    </row>
    <row r="222" spans="1:65" x14ac:dyDescent="0.25">
      <c r="A222" s="30">
        <f>A221+1</f>
        <v>220</v>
      </c>
      <c r="B222" s="1" t="s">
        <v>163</v>
      </c>
      <c r="C222" s="1">
        <v>17043</v>
      </c>
      <c r="D222" s="25">
        <v>100613</v>
      </c>
      <c r="E222" s="1" t="s">
        <v>863</v>
      </c>
      <c r="F222" s="32" t="s">
        <v>299</v>
      </c>
      <c r="G222" s="32" t="s">
        <v>50</v>
      </c>
      <c r="H222" s="28">
        <v>44319</v>
      </c>
      <c r="I222" s="28">
        <v>43753</v>
      </c>
      <c r="J222" s="28" t="s">
        <v>36</v>
      </c>
      <c r="K222" s="37">
        <f ca="1">IF(O222="ACTIVE",(TODAY()-H222),(J222-H222))</f>
        <v>1023</v>
      </c>
      <c r="L222" s="39" t="str">
        <f>IF(OR(M222="Email Verification",M222="Operations",M222="OJT",M222="Bottom Quartile Group",M222="Training"),"Billable","Non Billable")</f>
        <v>Non Billable</v>
      </c>
      <c r="M222" s="32" t="s">
        <v>51</v>
      </c>
      <c r="N222" s="1" t="s">
        <v>38</v>
      </c>
      <c r="O222" s="1" t="s">
        <v>39</v>
      </c>
      <c r="P222" s="1"/>
      <c r="Q222" s="1"/>
      <c r="R222" s="31" t="s">
        <v>70</v>
      </c>
      <c r="S222" s="42" t="s">
        <v>880</v>
      </c>
      <c r="T222" s="42" t="s">
        <v>880</v>
      </c>
      <c r="U222" s="42" t="s">
        <v>17</v>
      </c>
      <c r="V222" s="42" t="s">
        <v>17</v>
      </c>
      <c r="W222" s="42" t="s">
        <v>880</v>
      </c>
      <c r="X222" s="42" t="s">
        <v>880</v>
      </c>
      <c r="Y222" s="42" t="s">
        <v>880</v>
      </c>
      <c r="Z222" s="42" t="s">
        <v>880</v>
      </c>
      <c r="AA222" s="42" t="s">
        <v>880</v>
      </c>
      <c r="AB222" s="42" t="s">
        <v>17</v>
      </c>
      <c r="AC222" s="42" t="s">
        <v>17</v>
      </c>
      <c r="AD222" s="42" t="s">
        <v>880</v>
      </c>
      <c r="AE222" s="42" t="s">
        <v>880</v>
      </c>
      <c r="AF222" s="42" t="s">
        <v>880</v>
      </c>
      <c r="AG222" s="42" t="s">
        <v>880</v>
      </c>
      <c r="AH222" s="42" t="s">
        <v>880</v>
      </c>
      <c r="AI222" s="42" t="s">
        <v>17</v>
      </c>
      <c r="AJ222" s="42" t="s">
        <v>17</v>
      </c>
      <c r="AK222" s="42" t="s">
        <v>880</v>
      </c>
      <c r="AL222" s="42"/>
      <c r="AM222" s="42"/>
      <c r="AN222" s="42"/>
      <c r="AO222" s="42"/>
      <c r="AP222" s="42"/>
      <c r="AQ222" s="42"/>
      <c r="AR222" s="42"/>
      <c r="AS222" s="42"/>
      <c r="AT222" s="42"/>
      <c r="AU222" s="42"/>
      <c r="AV222" s="37">
        <f>COUNTIFS($S222:$AU222,"P")</f>
        <v>13</v>
      </c>
      <c r="AW222" s="37">
        <f>COUNTIFS($S222:$AU222,"HD")/2</f>
        <v>0</v>
      </c>
      <c r="AX222" s="37">
        <f>COUNTIFS($S222:$AU222,"DO")</f>
        <v>6</v>
      </c>
      <c r="AY222" s="1">
        <f>COUNTIFS($S222:$AU222,"UPL")</f>
        <v>0</v>
      </c>
      <c r="AZ222" s="37">
        <f>COUNTIFS($S222:$AU222,"LWP")</f>
        <v>0</v>
      </c>
      <c r="BA222" s="37">
        <f>SUM(COUNTIFS($S222:$AU222,{"PAT","MAT"}))</f>
        <v>0</v>
      </c>
      <c r="BB222" s="37">
        <f>COUNTIFS($S222:$AU222,"HO")</f>
        <v>0</v>
      </c>
      <c r="BC222" s="37">
        <f>COUNTIFS($S222:$AU222,"NA")</f>
        <v>0</v>
      </c>
      <c r="BD222" s="37">
        <f>COUNTIFS($S222:$AU222,"PL")</f>
        <v>0</v>
      </c>
      <c r="BE222" s="37">
        <f>COUNTIFS($S222:$AU222,"CL")</f>
        <v>0</v>
      </c>
      <c r="BF222" s="37">
        <f>COUNTIFS($S222:$AU222,"BL")</f>
        <v>0</v>
      </c>
      <c r="BG222" s="37">
        <f>COUNTIFS($S222:$AU222,"CO")</f>
        <v>0</v>
      </c>
      <c r="BH222" s="37">
        <f>SUM(BD222:BG222)</f>
        <v>0</v>
      </c>
      <c r="BI222" s="37">
        <f>IF(SUM(AV222+AW222)&gt;=17,1,0)</f>
        <v>0</v>
      </c>
      <c r="BJ222" s="37">
        <f>IF(SUM(AV222+AW222)&gt;=13,1,0)</f>
        <v>1</v>
      </c>
      <c r="BK222" s="37">
        <f>SUM(AV222:BG222)+SUM(COUNTIFS(R222:AU222,{"TERM","RESIGNED"}))</f>
        <v>19</v>
      </c>
      <c r="BL222" s="1" t="s">
        <v>41</v>
      </c>
      <c r="BM222" s="37" t="s">
        <v>936</v>
      </c>
    </row>
    <row r="223" spans="1:65" x14ac:dyDescent="0.25">
      <c r="A223" s="30">
        <f>A222+1</f>
        <v>221</v>
      </c>
      <c r="B223" s="1" t="s">
        <v>163</v>
      </c>
      <c r="C223" s="1">
        <v>17189</v>
      </c>
      <c r="D223" s="25">
        <v>100622</v>
      </c>
      <c r="E223" s="1" t="s">
        <v>863</v>
      </c>
      <c r="F223" s="32" t="s">
        <v>333</v>
      </c>
      <c r="G223" s="32" t="s">
        <v>181</v>
      </c>
      <c r="H223" s="28">
        <v>44319</v>
      </c>
      <c r="I223" s="28">
        <v>43817</v>
      </c>
      <c r="J223" s="28" t="s">
        <v>36</v>
      </c>
      <c r="K223" s="37">
        <f ca="1">IF(O223="ACTIVE",(TODAY()-H223),(J223-H223))</f>
        <v>1023</v>
      </c>
      <c r="L223" s="39" t="str">
        <f>IF(OR(M223="Email Verification",M223="Operations",M223="OJT",M223="Bottom Quartile Group",M223="Training"),"Billable","Non Billable")</f>
        <v>Billable</v>
      </c>
      <c r="M223" s="32" t="s">
        <v>178</v>
      </c>
      <c r="N223" s="1" t="s">
        <v>38</v>
      </c>
      <c r="O223" s="1" t="s">
        <v>39</v>
      </c>
      <c r="P223" s="1"/>
      <c r="Q223" s="1"/>
      <c r="R223" s="31" t="s">
        <v>294</v>
      </c>
      <c r="S223" s="42" t="s">
        <v>880</v>
      </c>
      <c r="T223" s="42" t="s">
        <v>880</v>
      </c>
      <c r="U223" s="42" t="s">
        <v>17</v>
      </c>
      <c r="V223" s="42" t="s">
        <v>17</v>
      </c>
      <c r="W223" s="42" t="s">
        <v>880</v>
      </c>
      <c r="X223" s="42" t="s">
        <v>880</v>
      </c>
      <c r="Y223" s="42" t="s">
        <v>880</v>
      </c>
      <c r="Z223" s="42" t="s">
        <v>880</v>
      </c>
      <c r="AA223" s="42" t="s">
        <v>880</v>
      </c>
      <c r="AB223" s="42" t="s">
        <v>17</v>
      </c>
      <c r="AC223" s="42" t="s">
        <v>17</v>
      </c>
      <c r="AD223" s="42" t="s">
        <v>880</v>
      </c>
      <c r="AE223" s="42" t="s">
        <v>880</v>
      </c>
      <c r="AF223" s="42" t="s">
        <v>880</v>
      </c>
      <c r="AG223" s="42" t="s">
        <v>880</v>
      </c>
      <c r="AH223" s="42" t="s">
        <v>880</v>
      </c>
      <c r="AI223" s="42" t="s">
        <v>17</v>
      </c>
      <c r="AJ223" s="42" t="s">
        <v>17</v>
      </c>
      <c r="AK223" s="42" t="s">
        <v>881</v>
      </c>
      <c r="AL223" s="42"/>
      <c r="AM223" s="42"/>
      <c r="AN223" s="42"/>
      <c r="AO223" s="42"/>
      <c r="AP223" s="42"/>
      <c r="AQ223" s="42"/>
      <c r="AR223" s="42"/>
      <c r="AS223" s="42"/>
      <c r="AT223" s="42"/>
      <c r="AU223" s="42"/>
      <c r="AV223" s="37">
        <f>COUNTIFS($S223:$AU223,"P")</f>
        <v>12</v>
      </c>
      <c r="AW223" s="37">
        <f>COUNTIFS($S223:$AU223,"HD")/2</f>
        <v>0.5</v>
      </c>
      <c r="AX223" s="37">
        <f>COUNTIFS($S223:$AU223,"DO")</f>
        <v>6</v>
      </c>
      <c r="AY223" s="1">
        <f>COUNTIFS($S223:$AU223,"UPL")</f>
        <v>0</v>
      </c>
      <c r="AZ223" s="37">
        <f>COUNTIFS($S223:$AU223,"LWP")</f>
        <v>0</v>
      </c>
      <c r="BA223" s="37">
        <f>SUM(COUNTIFS($S223:$AU223,{"PAT","MAT"}))</f>
        <v>0</v>
      </c>
      <c r="BB223" s="37">
        <f>COUNTIFS($S223:$AU223,"HO")</f>
        <v>0</v>
      </c>
      <c r="BC223" s="37">
        <f>COUNTIFS($S223:$AU223,"NA")</f>
        <v>0</v>
      </c>
      <c r="BD223" s="37">
        <f>COUNTIFS($S223:$AU223,"PL")</f>
        <v>0</v>
      </c>
      <c r="BE223" s="37">
        <f>COUNTIFS($S223:$AU223,"CL")</f>
        <v>0</v>
      </c>
      <c r="BF223" s="37">
        <f>COUNTIFS($S223:$AU223,"BL")</f>
        <v>0</v>
      </c>
      <c r="BG223" s="37">
        <f>COUNTIFS($S223:$AU223,"CO")</f>
        <v>0</v>
      </c>
      <c r="BH223" s="37">
        <f>SUM(BD223:BG223)</f>
        <v>0</v>
      </c>
      <c r="BI223" s="37">
        <f>IF(SUM(AV223+AW223)&gt;=17,1,0)</f>
        <v>0</v>
      </c>
      <c r="BJ223" s="37">
        <f>IF(SUM(AV223+AW223)&gt;=13,1,0)</f>
        <v>0</v>
      </c>
      <c r="BK223" s="37">
        <f>SUM(AV223:BG223)+SUM(COUNTIFS(R223:AU223,{"TERM","RESIGNED"}))</f>
        <v>18.5</v>
      </c>
      <c r="BL223" s="1" t="s">
        <v>41</v>
      </c>
      <c r="BM223" s="37" t="s">
        <v>933</v>
      </c>
    </row>
    <row r="224" spans="1:65" x14ac:dyDescent="0.25">
      <c r="A224" s="30">
        <f>A223+1</f>
        <v>222</v>
      </c>
      <c r="B224" s="1" t="s">
        <v>163</v>
      </c>
      <c r="C224" s="1">
        <v>17195</v>
      </c>
      <c r="D224" s="25">
        <v>100624</v>
      </c>
      <c r="E224" s="1" t="s">
        <v>863</v>
      </c>
      <c r="F224" s="32" t="s">
        <v>300</v>
      </c>
      <c r="G224" s="32" t="s">
        <v>870</v>
      </c>
      <c r="H224" s="28">
        <v>44319</v>
      </c>
      <c r="I224" s="28">
        <v>43817</v>
      </c>
      <c r="J224" s="28" t="s">
        <v>36</v>
      </c>
      <c r="K224" s="37">
        <f ca="1">IF(O224="ACTIVE",(TODAY()-H224),(J224-H224))</f>
        <v>1023</v>
      </c>
      <c r="L224" s="39" t="str">
        <f>IF(OR(M224="Email Verification",M224="Operations",M224="OJT",M224="Bottom Quartile Group",M224="Training"),"Billable","Non Billable")</f>
        <v>Non Billable</v>
      </c>
      <c r="M224" s="32" t="s">
        <v>190</v>
      </c>
      <c r="N224" s="1" t="s">
        <v>38</v>
      </c>
      <c r="O224" s="1" t="s">
        <v>39</v>
      </c>
      <c r="P224" s="1"/>
      <c r="Q224" s="1"/>
      <c r="R224" s="31" t="s">
        <v>216</v>
      </c>
      <c r="S224" s="42" t="s">
        <v>880</v>
      </c>
      <c r="T224" s="42" t="s">
        <v>880</v>
      </c>
      <c r="U224" s="42" t="s">
        <v>17</v>
      </c>
      <c r="V224" s="42" t="s">
        <v>17</v>
      </c>
      <c r="W224" s="42" t="s">
        <v>880</v>
      </c>
      <c r="X224" s="42" t="s">
        <v>880</v>
      </c>
      <c r="Y224" s="42" t="s">
        <v>880</v>
      </c>
      <c r="Z224" s="42" t="s">
        <v>880</v>
      </c>
      <c r="AA224" s="42" t="s">
        <v>880</v>
      </c>
      <c r="AB224" s="42" t="s">
        <v>17</v>
      </c>
      <c r="AC224" s="42" t="s">
        <v>17</v>
      </c>
      <c r="AD224" s="42" t="s">
        <v>880</v>
      </c>
      <c r="AE224" s="42" t="s">
        <v>880</v>
      </c>
      <c r="AF224" s="42" t="s">
        <v>880</v>
      </c>
      <c r="AG224" s="42" t="s">
        <v>880</v>
      </c>
      <c r="AH224" s="42" t="s">
        <v>880</v>
      </c>
      <c r="AI224" s="42" t="s">
        <v>17</v>
      </c>
      <c r="AJ224" s="42" t="s">
        <v>17</v>
      </c>
      <c r="AK224" s="42" t="s">
        <v>880</v>
      </c>
      <c r="AL224" s="42"/>
      <c r="AM224" s="42"/>
      <c r="AN224" s="42"/>
      <c r="AO224" s="42"/>
      <c r="AP224" s="42"/>
      <c r="AQ224" s="42"/>
      <c r="AR224" s="42"/>
      <c r="AS224" s="42"/>
      <c r="AT224" s="42"/>
      <c r="AU224" s="42"/>
      <c r="AV224" s="37">
        <f>COUNTIFS($S224:$AU224,"P")</f>
        <v>13</v>
      </c>
      <c r="AW224" s="37">
        <f>COUNTIFS($S224:$AU224,"HD")/2</f>
        <v>0</v>
      </c>
      <c r="AX224" s="37">
        <f>COUNTIFS($S224:$AU224,"DO")</f>
        <v>6</v>
      </c>
      <c r="AY224" s="1">
        <f>COUNTIFS($S224:$AU224,"UPL")</f>
        <v>0</v>
      </c>
      <c r="AZ224" s="37">
        <f>COUNTIFS($S224:$AU224,"LWP")</f>
        <v>0</v>
      </c>
      <c r="BA224" s="37">
        <f>SUM(COUNTIFS($S224:$AU224,{"PAT","MAT"}))</f>
        <v>0</v>
      </c>
      <c r="BB224" s="37">
        <f>COUNTIFS($S224:$AU224,"HO")</f>
        <v>0</v>
      </c>
      <c r="BC224" s="37">
        <f>COUNTIFS($S224:$AU224,"NA")</f>
        <v>0</v>
      </c>
      <c r="BD224" s="37">
        <f>COUNTIFS($S224:$AU224,"PL")</f>
        <v>0</v>
      </c>
      <c r="BE224" s="37">
        <f>COUNTIFS($S224:$AU224,"CL")</f>
        <v>0</v>
      </c>
      <c r="BF224" s="37">
        <f>COUNTIFS($S224:$AU224,"BL")</f>
        <v>0</v>
      </c>
      <c r="BG224" s="37">
        <f>COUNTIFS($S224:$AU224,"CO")</f>
        <v>0</v>
      </c>
      <c r="BH224" s="37">
        <f>SUM(BD224:BG224)</f>
        <v>0</v>
      </c>
      <c r="BI224" s="37">
        <f>IF(SUM(AV224+AW224)&gt;=17,1,0)</f>
        <v>0</v>
      </c>
      <c r="BJ224" s="37">
        <f>IF(SUM(AV224+AW224)&gt;=13,1,0)</f>
        <v>1</v>
      </c>
      <c r="BK224" s="37">
        <f>SUM(AV224:BG224)+SUM(COUNTIFS(R224:AU224,{"TERM","RESIGNED"}))</f>
        <v>19</v>
      </c>
      <c r="BL224" s="1" t="s">
        <v>41</v>
      </c>
      <c r="BM224" s="37" t="s">
        <v>936</v>
      </c>
    </row>
    <row r="225" spans="1:65" x14ac:dyDescent="0.25">
      <c r="A225" s="30">
        <f>A224+1</f>
        <v>223</v>
      </c>
      <c r="B225" s="1" t="s">
        <v>163</v>
      </c>
      <c r="C225" s="1">
        <v>17369</v>
      </c>
      <c r="D225" s="25">
        <v>100630</v>
      </c>
      <c r="E225" s="1" t="s">
        <v>863</v>
      </c>
      <c r="F225" s="32" t="s">
        <v>322</v>
      </c>
      <c r="G225" s="32" t="s">
        <v>181</v>
      </c>
      <c r="H225" s="28">
        <v>44319</v>
      </c>
      <c r="I225" s="28">
        <v>43872</v>
      </c>
      <c r="J225" s="28" t="s">
        <v>36</v>
      </c>
      <c r="K225" s="37">
        <f ca="1">IF(O225="ACTIVE",(TODAY()-H225),(J225-H225))</f>
        <v>1023</v>
      </c>
      <c r="L225" s="39" t="str">
        <f>IF(OR(M225="Email Verification",M225="Operations",M225="OJT",M225="Bottom Quartile Group",M225="Training"),"Billable","Non Billable")</f>
        <v>Billable</v>
      </c>
      <c r="M225" s="32" t="s">
        <v>178</v>
      </c>
      <c r="N225" s="1" t="s">
        <v>38</v>
      </c>
      <c r="O225" s="1" t="s">
        <v>39</v>
      </c>
      <c r="P225" s="1"/>
      <c r="Q225" s="1"/>
      <c r="R225" s="31" t="s">
        <v>230</v>
      </c>
      <c r="S225" s="42" t="s">
        <v>880</v>
      </c>
      <c r="T225" s="42" t="s">
        <v>880</v>
      </c>
      <c r="U225" s="42" t="s">
        <v>17</v>
      </c>
      <c r="V225" s="42" t="s">
        <v>17</v>
      </c>
      <c r="W225" s="42" t="s">
        <v>880</v>
      </c>
      <c r="X225" s="42" t="s">
        <v>880</v>
      </c>
      <c r="Y225" s="42" t="s">
        <v>880</v>
      </c>
      <c r="Z225" s="42" t="s">
        <v>880</v>
      </c>
      <c r="AA225" s="42" t="s">
        <v>880</v>
      </c>
      <c r="AB225" s="42" t="s">
        <v>17</v>
      </c>
      <c r="AC225" s="42" t="s">
        <v>17</v>
      </c>
      <c r="AD225" s="42" t="s">
        <v>880</v>
      </c>
      <c r="AE225" s="42" t="s">
        <v>880</v>
      </c>
      <c r="AF225" s="42" t="s">
        <v>882</v>
      </c>
      <c r="AG225" s="42" t="s">
        <v>880</v>
      </c>
      <c r="AH225" s="42" t="s">
        <v>880</v>
      </c>
      <c r="AI225" s="42" t="s">
        <v>17</v>
      </c>
      <c r="AJ225" s="42" t="s">
        <v>17</v>
      </c>
      <c r="AK225" s="42" t="s">
        <v>18</v>
      </c>
      <c r="AL225" s="42"/>
      <c r="AM225" s="42"/>
      <c r="AN225" s="42"/>
      <c r="AO225" s="42"/>
      <c r="AP225" s="42"/>
      <c r="AQ225" s="42"/>
      <c r="AR225" s="42"/>
      <c r="AS225" s="42"/>
      <c r="AT225" s="42"/>
      <c r="AU225" s="42"/>
      <c r="AV225" s="37">
        <f>COUNTIFS($S225:$AU225,"P")</f>
        <v>11</v>
      </c>
      <c r="AW225" s="37">
        <f>COUNTIFS($S225:$AU225,"HD")/2</f>
        <v>0</v>
      </c>
      <c r="AX225" s="37">
        <f>COUNTIFS($S225:$AU225,"DO")</f>
        <v>6</v>
      </c>
      <c r="AY225" s="1">
        <f>COUNTIFS($S225:$AU225,"UPL")</f>
        <v>1</v>
      </c>
      <c r="AZ225" s="37">
        <f>COUNTIFS($S225:$AU225,"LWP")</f>
        <v>0</v>
      </c>
      <c r="BA225" s="37">
        <f>SUM(COUNTIFS($S225:$AU225,{"PAT","MAT"}))</f>
        <v>0</v>
      </c>
      <c r="BB225" s="37">
        <f>COUNTIFS($S225:$AU225,"HO")</f>
        <v>0</v>
      </c>
      <c r="BC225" s="37">
        <f>COUNTIFS($S225:$AU225,"NA")</f>
        <v>0</v>
      </c>
      <c r="BD225" s="37">
        <f>COUNTIFS($S225:$AU225,"PL")</f>
        <v>0</v>
      </c>
      <c r="BE225" s="37">
        <f>COUNTIFS($S225:$AU225,"CL")</f>
        <v>1</v>
      </c>
      <c r="BF225" s="37">
        <f>COUNTIFS($S225:$AU225,"BL")</f>
        <v>0</v>
      </c>
      <c r="BG225" s="37">
        <f>COUNTIFS($S225:$AU225,"CO")</f>
        <v>0</v>
      </c>
      <c r="BH225" s="37">
        <f>SUM(BD225:BG225)</f>
        <v>1</v>
      </c>
      <c r="BI225" s="37">
        <f>IF(SUM(AV225+AW225)&gt;=17,1,0)</f>
        <v>0</v>
      </c>
      <c r="BJ225" s="37">
        <f>IF(SUM(AV225+AW225)&gt;=13,1,0)</f>
        <v>0</v>
      </c>
      <c r="BK225" s="37">
        <f>SUM(AV225:BG225)+SUM(COUNTIFS(R225:AU225,{"TERM","RESIGNED"}))</f>
        <v>19</v>
      </c>
      <c r="BL225" s="1" t="s">
        <v>41</v>
      </c>
      <c r="BM225" s="37" t="s">
        <v>931</v>
      </c>
    </row>
    <row r="226" spans="1:65" x14ac:dyDescent="0.25">
      <c r="A226" s="30">
        <f>A225+1</f>
        <v>224</v>
      </c>
      <c r="B226" s="1" t="s">
        <v>163</v>
      </c>
      <c r="C226" s="1">
        <v>17446</v>
      </c>
      <c r="D226" s="25">
        <v>100633</v>
      </c>
      <c r="E226" s="1" t="s">
        <v>863</v>
      </c>
      <c r="F226" s="32" t="s">
        <v>316</v>
      </c>
      <c r="G226" s="32" t="s">
        <v>891</v>
      </c>
      <c r="H226" s="28">
        <v>44319</v>
      </c>
      <c r="I226" s="28">
        <v>43894</v>
      </c>
      <c r="J226" s="28" t="s">
        <v>36</v>
      </c>
      <c r="K226" s="37">
        <f ca="1">IF(O226="ACTIVE",(TODAY()-H226),(J226-H226))</f>
        <v>1023</v>
      </c>
      <c r="L226" s="39" t="str">
        <f>IF(OR(M226="Email Verification",M226="Operations",M226="OJT",M226="Bottom Quartile Group",M226="Training"),"Billable","Non Billable")</f>
        <v>Non Billable</v>
      </c>
      <c r="M226" s="32" t="s">
        <v>47</v>
      </c>
      <c r="N226" s="1" t="s">
        <v>38</v>
      </c>
      <c r="O226" s="1" t="s">
        <v>39</v>
      </c>
      <c r="P226" s="1"/>
      <c r="Q226" s="1"/>
      <c r="R226" s="31" t="s">
        <v>242</v>
      </c>
      <c r="S226" s="42" t="s">
        <v>880</v>
      </c>
      <c r="T226" s="42" t="s">
        <v>880</v>
      </c>
      <c r="U226" s="42" t="s">
        <v>17</v>
      </c>
      <c r="V226" s="42" t="s">
        <v>17</v>
      </c>
      <c r="W226" s="42" t="s">
        <v>880</v>
      </c>
      <c r="X226" s="42" t="s">
        <v>880</v>
      </c>
      <c r="Y226" s="42" t="s">
        <v>880</v>
      </c>
      <c r="Z226" s="42" t="s">
        <v>880</v>
      </c>
      <c r="AA226" s="42" t="s">
        <v>880</v>
      </c>
      <c r="AB226" s="42" t="s">
        <v>17</v>
      </c>
      <c r="AC226" s="42" t="s">
        <v>17</v>
      </c>
      <c r="AD226" s="42" t="s">
        <v>19</v>
      </c>
      <c r="AE226" s="42" t="s">
        <v>880</v>
      </c>
      <c r="AF226" s="42" t="s">
        <v>880</v>
      </c>
      <c r="AG226" s="42" t="s">
        <v>19</v>
      </c>
      <c r="AH226" s="42" t="s">
        <v>880</v>
      </c>
      <c r="AI226" s="42" t="s">
        <v>17</v>
      </c>
      <c r="AJ226" s="42" t="s">
        <v>17</v>
      </c>
      <c r="AK226" s="42" t="s">
        <v>880</v>
      </c>
      <c r="AL226" s="42"/>
      <c r="AM226" s="42"/>
      <c r="AN226" s="42"/>
      <c r="AO226" s="42"/>
      <c r="AP226" s="42"/>
      <c r="AQ226" s="42"/>
      <c r="AR226" s="42"/>
      <c r="AS226" s="42"/>
      <c r="AT226" s="42"/>
      <c r="AU226" s="42"/>
      <c r="AV226" s="37">
        <f>COUNTIFS($S226:$AU226,"P")</f>
        <v>11</v>
      </c>
      <c r="AW226" s="37">
        <f>COUNTIFS($S226:$AU226,"HD")/2</f>
        <v>0</v>
      </c>
      <c r="AX226" s="37">
        <f>COUNTIFS($S226:$AU226,"DO")</f>
        <v>6</v>
      </c>
      <c r="AY226" s="1">
        <f>COUNTIFS($S226:$AU226,"UPL")</f>
        <v>0</v>
      </c>
      <c r="AZ226" s="37">
        <f>COUNTIFS($S226:$AU226,"LWP")</f>
        <v>2</v>
      </c>
      <c r="BA226" s="37">
        <f>SUM(COUNTIFS($S226:$AU226,{"PAT","MAT"}))</f>
        <v>0</v>
      </c>
      <c r="BB226" s="37">
        <f>COUNTIFS($S226:$AU226,"HO")</f>
        <v>0</v>
      </c>
      <c r="BC226" s="37">
        <f>COUNTIFS($S226:$AU226,"NA")</f>
        <v>0</v>
      </c>
      <c r="BD226" s="37">
        <f>COUNTIFS($S226:$AU226,"PL")</f>
        <v>0</v>
      </c>
      <c r="BE226" s="37">
        <f>COUNTIFS($S226:$AU226,"CL")</f>
        <v>0</v>
      </c>
      <c r="BF226" s="37">
        <f>COUNTIFS($S226:$AU226,"BL")</f>
        <v>0</v>
      </c>
      <c r="BG226" s="37">
        <f>COUNTIFS($S226:$AU226,"CO")</f>
        <v>0</v>
      </c>
      <c r="BH226" s="37">
        <f>SUM(BD226:BG226)</f>
        <v>0</v>
      </c>
      <c r="BI226" s="37">
        <f>IF(SUM(AV226+AW226)&gt;=17,1,0)</f>
        <v>0</v>
      </c>
      <c r="BJ226" s="37">
        <f>IF(SUM(AV226+AW226)&gt;=13,1,0)</f>
        <v>0</v>
      </c>
      <c r="BK226" s="37">
        <f>SUM(AV226:BG226)+SUM(COUNTIFS(R226:AU226,{"TERM","RESIGNED"}))</f>
        <v>19</v>
      </c>
      <c r="BL226" s="1" t="s">
        <v>41</v>
      </c>
      <c r="BM226" s="37"/>
    </row>
    <row r="227" spans="1:65" x14ac:dyDescent="0.25">
      <c r="A227" s="30">
        <f>A226+1</f>
        <v>225</v>
      </c>
      <c r="B227" s="1" t="s">
        <v>163</v>
      </c>
      <c r="C227" s="1">
        <v>17629</v>
      </c>
      <c r="D227" s="25">
        <v>100643</v>
      </c>
      <c r="E227" s="1" t="s">
        <v>863</v>
      </c>
      <c r="F227" s="32" t="s">
        <v>301</v>
      </c>
      <c r="G227" s="32" t="s">
        <v>61</v>
      </c>
      <c r="H227" s="28">
        <v>44319</v>
      </c>
      <c r="I227" s="28">
        <v>44039</v>
      </c>
      <c r="J227" s="28" t="s">
        <v>36</v>
      </c>
      <c r="K227" s="37">
        <f ca="1">IF(O227="ACTIVE",(TODAY()-H227),(J227-H227))</f>
        <v>1023</v>
      </c>
      <c r="L227" s="39" t="str">
        <f>IF(OR(M227="Email Verification",M227="Operations",M227="OJT",M227="Bottom Quartile Group",M227="Training"),"Billable","Non Billable")</f>
        <v>Non Billable</v>
      </c>
      <c r="M227" s="32" t="s">
        <v>47</v>
      </c>
      <c r="N227" s="1" t="s">
        <v>38</v>
      </c>
      <c r="O227" s="1" t="s">
        <v>39</v>
      </c>
      <c r="P227" s="1"/>
      <c r="Q227" s="1"/>
      <c r="R227" s="31" t="s">
        <v>133</v>
      </c>
      <c r="S227" s="42" t="s">
        <v>880</v>
      </c>
      <c r="T227" s="42" t="s">
        <v>880</v>
      </c>
      <c r="U227" s="42" t="s">
        <v>17</v>
      </c>
      <c r="V227" s="42" t="s">
        <v>17</v>
      </c>
      <c r="W227" s="42" t="s">
        <v>18</v>
      </c>
      <c r="X227" s="42" t="s">
        <v>880</v>
      </c>
      <c r="Y227" s="42" t="s">
        <v>880</v>
      </c>
      <c r="Z227" s="42" t="s">
        <v>880</v>
      </c>
      <c r="AA227" s="42" t="s">
        <v>880</v>
      </c>
      <c r="AB227" s="42" t="s">
        <v>17</v>
      </c>
      <c r="AC227" s="42" t="s">
        <v>17</v>
      </c>
      <c r="AD227" s="42" t="s">
        <v>880</v>
      </c>
      <c r="AE227" s="42" t="s">
        <v>880</v>
      </c>
      <c r="AF227" s="42" t="s">
        <v>880</v>
      </c>
      <c r="AG227" s="42" t="s">
        <v>880</v>
      </c>
      <c r="AH227" s="42" t="s">
        <v>882</v>
      </c>
      <c r="AI227" s="42" t="s">
        <v>17</v>
      </c>
      <c r="AJ227" s="42" t="s">
        <v>17</v>
      </c>
      <c r="AK227" s="42" t="s">
        <v>880</v>
      </c>
      <c r="AL227" s="42"/>
      <c r="AM227" s="42"/>
      <c r="AN227" s="42"/>
      <c r="AO227" s="42"/>
      <c r="AP227" s="42"/>
      <c r="AQ227" s="42"/>
      <c r="AR227" s="42"/>
      <c r="AS227" s="42"/>
      <c r="AT227" s="42"/>
      <c r="AU227" s="42"/>
      <c r="AV227" s="37">
        <f>COUNTIFS($S227:$AU227,"P")</f>
        <v>11</v>
      </c>
      <c r="AW227" s="37">
        <f>COUNTIFS($S227:$AU227,"HD")/2</f>
        <v>0</v>
      </c>
      <c r="AX227" s="37">
        <f>COUNTIFS($S227:$AU227,"DO")</f>
        <v>6</v>
      </c>
      <c r="AY227" s="1">
        <f>COUNTIFS($S227:$AU227,"UPL")</f>
        <v>1</v>
      </c>
      <c r="AZ227" s="37">
        <f>COUNTIFS($S227:$AU227,"LWP")</f>
        <v>0</v>
      </c>
      <c r="BA227" s="37">
        <f>SUM(COUNTIFS($S227:$AU227,{"PAT","MAT"}))</f>
        <v>0</v>
      </c>
      <c r="BB227" s="37">
        <f>COUNTIFS($S227:$AU227,"HO")</f>
        <v>0</v>
      </c>
      <c r="BC227" s="37">
        <f>COUNTIFS($S227:$AU227,"NA")</f>
        <v>0</v>
      </c>
      <c r="BD227" s="37">
        <f>COUNTIFS($S227:$AU227,"PL")</f>
        <v>0</v>
      </c>
      <c r="BE227" s="37">
        <f>COUNTIFS($S227:$AU227,"CL")</f>
        <v>1</v>
      </c>
      <c r="BF227" s="37">
        <f>COUNTIFS($S227:$AU227,"BL")</f>
        <v>0</v>
      </c>
      <c r="BG227" s="37">
        <f>COUNTIFS($S227:$AU227,"CO")</f>
        <v>0</v>
      </c>
      <c r="BH227" s="37">
        <f>SUM(BD227:BG227)</f>
        <v>1</v>
      </c>
      <c r="BI227" s="37">
        <f>IF(SUM(AV227+AW227)&gt;=17,1,0)</f>
        <v>0</v>
      </c>
      <c r="BJ227" s="37">
        <f>IF(SUM(AV227+AW227)&gt;=13,1,0)</f>
        <v>0</v>
      </c>
      <c r="BK227" s="37">
        <f>SUM(AV227:BG227)+SUM(COUNTIFS(R227:AU227,{"TERM","RESIGNED"}))</f>
        <v>19</v>
      </c>
      <c r="BL227" s="1" t="s">
        <v>41</v>
      </c>
      <c r="BM227" s="37" t="s">
        <v>931</v>
      </c>
    </row>
    <row r="228" spans="1:65" x14ac:dyDescent="0.25">
      <c r="A228" s="30">
        <f>A227+1</f>
        <v>226</v>
      </c>
      <c r="B228" s="1" t="s">
        <v>163</v>
      </c>
      <c r="C228" s="1">
        <v>17630</v>
      </c>
      <c r="D228" s="25">
        <v>100644</v>
      </c>
      <c r="E228" s="1" t="s">
        <v>863</v>
      </c>
      <c r="F228" s="32" t="s">
        <v>302</v>
      </c>
      <c r="G228" s="32" t="s">
        <v>50</v>
      </c>
      <c r="H228" s="28">
        <v>44319</v>
      </c>
      <c r="I228" s="28">
        <v>44039</v>
      </c>
      <c r="J228" s="28" t="s">
        <v>36</v>
      </c>
      <c r="K228" s="37">
        <f ca="1">IF(O228="ACTIVE",(TODAY()-H228),(J228-H228))</f>
        <v>1023</v>
      </c>
      <c r="L228" s="39" t="str">
        <f>IF(OR(M228="Email Verification",M228="Operations",M228="OJT",M228="Bottom Quartile Group",M228="Training"),"Billable","Non Billable")</f>
        <v>Non Billable</v>
      </c>
      <c r="M228" s="32" t="s">
        <v>182</v>
      </c>
      <c r="N228" s="1" t="s">
        <v>38</v>
      </c>
      <c r="O228" s="1" t="s">
        <v>39</v>
      </c>
      <c r="P228" s="1"/>
      <c r="Q228" s="1"/>
      <c r="R228" s="31" t="s">
        <v>183</v>
      </c>
      <c r="S228" s="42" t="s">
        <v>880</v>
      </c>
      <c r="T228" s="42" t="s">
        <v>880</v>
      </c>
      <c r="U228" s="42" t="s">
        <v>17</v>
      </c>
      <c r="V228" s="42" t="s">
        <v>17</v>
      </c>
      <c r="W228" s="42" t="s">
        <v>18</v>
      </c>
      <c r="X228" s="42" t="s">
        <v>880</v>
      </c>
      <c r="Y228" s="42" t="s">
        <v>880</v>
      </c>
      <c r="Z228" s="42" t="s">
        <v>880</v>
      </c>
      <c r="AA228" s="42" t="s">
        <v>880</v>
      </c>
      <c r="AB228" s="42" t="s">
        <v>17</v>
      </c>
      <c r="AC228" s="42" t="s">
        <v>17</v>
      </c>
      <c r="AD228" s="42" t="s">
        <v>880</v>
      </c>
      <c r="AE228" s="42" t="s">
        <v>880</v>
      </c>
      <c r="AF228" s="42" t="s">
        <v>880</v>
      </c>
      <c r="AG228" s="42" t="s">
        <v>880</v>
      </c>
      <c r="AH228" s="42" t="s">
        <v>880</v>
      </c>
      <c r="AI228" s="42" t="s">
        <v>17</v>
      </c>
      <c r="AJ228" s="42" t="s">
        <v>17</v>
      </c>
      <c r="AK228" s="42" t="s">
        <v>880</v>
      </c>
      <c r="AL228" s="42"/>
      <c r="AM228" s="42"/>
      <c r="AN228" s="42"/>
      <c r="AO228" s="42"/>
      <c r="AP228" s="42"/>
      <c r="AQ228" s="42"/>
      <c r="AR228" s="42"/>
      <c r="AS228" s="42"/>
      <c r="AT228" s="42"/>
      <c r="AU228" s="42"/>
      <c r="AV228" s="37">
        <f>COUNTIFS($S228:$AU228,"P")</f>
        <v>12</v>
      </c>
      <c r="AW228" s="37">
        <f>COUNTIFS($S228:$AU228,"HD")/2</f>
        <v>0</v>
      </c>
      <c r="AX228" s="37">
        <f>COUNTIFS($S228:$AU228,"DO")</f>
        <v>6</v>
      </c>
      <c r="AY228" s="1">
        <f>COUNTIFS($S228:$AU228,"UPL")</f>
        <v>1</v>
      </c>
      <c r="AZ228" s="37">
        <f>COUNTIFS($S228:$AU228,"LWP")</f>
        <v>0</v>
      </c>
      <c r="BA228" s="37">
        <f>SUM(COUNTIFS($S228:$AU228,{"PAT","MAT"}))</f>
        <v>0</v>
      </c>
      <c r="BB228" s="37">
        <f>COUNTIFS($S228:$AU228,"HO")</f>
        <v>0</v>
      </c>
      <c r="BC228" s="37">
        <f>COUNTIFS($S228:$AU228,"NA")</f>
        <v>0</v>
      </c>
      <c r="BD228" s="37">
        <f>COUNTIFS($S228:$AU228,"PL")</f>
        <v>0</v>
      </c>
      <c r="BE228" s="37">
        <f>COUNTIFS($S228:$AU228,"CL")</f>
        <v>0</v>
      </c>
      <c r="BF228" s="37">
        <f>COUNTIFS($S228:$AU228,"BL")</f>
        <v>0</v>
      </c>
      <c r="BG228" s="37">
        <f>COUNTIFS($S228:$AU228,"CO")</f>
        <v>0</v>
      </c>
      <c r="BH228" s="37">
        <f>SUM(BD228:BG228)</f>
        <v>0</v>
      </c>
      <c r="BI228" s="37">
        <f>IF(SUM(AV228+AW228)&gt;=17,1,0)</f>
        <v>0</v>
      </c>
      <c r="BJ228" s="37">
        <f>IF(SUM(AV228+AW228)&gt;=13,1,0)</f>
        <v>0</v>
      </c>
      <c r="BK228" s="37">
        <f>SUM(AV228:BG228)+SUM(COUNTIFS(R228:AU228,{"TERM","RESIGNED"}))</f>
        <v>19</v>
      </c>
      <c r="BL228" s="1" t="s">
        <v>41</v>
      </c>
      <c r="BM228" s="37" t="s">
        <v>936</v>
      </c>
    </row>
    <row r="229" spans="1:65" x14ac:dyDescent="0.25">
      <c r="A229" s="30">
        <f>A228+1</f>
        <v>227</v>
      </c>
      <c r="B229" s="1" t="s">
        <v>163</v>
      </c>
      <c r="C229" s="1">
        <v>12905</v>
      </c>
      <c r="D229" s="25">
        <v>100647</v>
      </c>
      <c r="E229" s="1" t="s">
        <v>863</v>
      </c>
      <c r="F229" s="32" t="s">
        <v>303</v>
      </c>
      <c r="G229" s="32" t="s">
        <v>109</v>
      </c>
      <c r="H229" s="28">
        <v>44319</v>
      </c>
      <c r="I229" s="28">
        <v>42948</v>
      </c>
      <c r="J229" s="28" t="s">
        <v>36</v>
      </c>
      <c r="K229" s="37">
        <f ca="1">IF(O229="ACTIVE",(TODAY()-H229),(J229-H229))</f>
        <v>1023</v>
      </c>
      <c r="L229" s="39" t="str">
        <f>IF(OR(M229="Email Verification",M229="Operations",M229="OJT",M229="Bottom Quartile Group",M229="Training"),"Billable","Non Billable")</f>
        <v>Non Billable</v>
      </c>
      <c r="M229" s="32" t="s">
        <v>37</v>
      </c>
      <c r="N229" s="1" t="s">
        <v>38</v>
      </c>
      <c r="O229" s="1" t="s">
        <v>39</v>
      </c>
      <c r="P229" s="1"/>
      <c r="Q229" s="1"/>
      <c r="R229" s="31" t="s">
        <v>80</v>
      </c>
      <c r="S229" s="42" t="s">
        <v>880</v>
      </c>
      <c r="T229" s="42" t="s">
        <v>880</v>
      </c>
      <c r="U229" s="42" t="s">
        <v>17</v>
      </c>
      <c r="V229" s="42" t="s">
        <v>17</v>
      </c>
      <c r="W229" s="42" t="s">
        <v>880</v>
      </c>
      <c r="X229" s="42" t="s">
        <v>19</v>
      </c>
      <c r="Y229" s="42" t="s">
        <v>880</v>
      </c>
      <c r="Z229" s="42" t="s">
        <v>880</v>
      </c>
      <c r="AA229" s="42" t="s">
        <v>19</v>
      </c>
      <c r="AB229" s="42" t="s">
        <v>17</v>
      </c>
      <c r="AC229" s="42" t="s">
        <v>17</v>
      </c>
      <c r="AD229" s="42" t="s">
        <v>18</v>
      </c>
      <c r="AE229" s="42" t="s">
        <v>880</v>
      </c>
      <c r="AF229" s="42" t="s">
        <v>19</v>
      </c>
      <c r="AG229" s="42" t="s">
        <v>880</v>
      </c>
      <c r="AH229" s="42" t="s">
        <v>19</v>
      </c>
      <c r="AI229" s="42" t="s">
        <v>17</v>
      </c>
      <c r="AJ229" s="42" t="s">
        <v>17</v>
      </c>
      <c r="AK229" s="42" t="s">
        <v>880</v>
      </c>
      <c r="AL229" s="42"/>
      <c r="AM229" s="42"/>
      <c r="AN229" s="42"/>
      <c r="AO229" s="42"/>
      <c r="AP229" s="42"/>
      <c r="AQ229" s="42"/>
      <c r="AR229" s="42"/>
      <c r="AS229" s="42"/>
      <c r="AT229" s="42"/>
      <c r="AU229" s="42"/>
      <c r="AV229" s="37">
        <f>COUNTIFS($S229:$AU229,"P")</f>
        <v>8</v>
      </c>
      <c r="AW229" s="37">
        <f>COUNTIFS($S229:$AU229,"HD")/2</f>
        <v>0</v>
      </c>
      <c r="AX229" s="37">
        <f>COUNTIFS($S229:$AU229,"DO")</f>
        <v>6</v>
      </c>
      <c r="AY229" s="1">
        <f>COUNTIFS($S229:$AU229,"UPL")</f>
        <v>1</v>
      </c>
      <c r="AZ229" s="37">
        <f>COUNTIFS($S229:$AU229,"LWP")</f>
        <v>4</v>
      </c>
      <c r="BA229" s="37">
        <f>SUM(COUNTIFS($S229:$AU229,{"PAT","MAT"}))</f>
        <v>0</v>
      </c>
      <c r="BB229" s="37">
        <f>COUNTIFS($S229:$AU229,"HO")</f>
        <v>0</v>
      </c>
      <c r="BC229" s="37">
        <f>COUNTIFS($S229:$AU229,"NA")</f>
        <v>0</v>
      </c>
      <c r="BD229" s="37">
        <f>COUNTIFS($S229:$AU229,"PL")</f>
        <v>0</v>
      </c>
      <c r="BE229" s="37">
        <f>COUNTIFS($S229:$AU229,"CL")</f>
        <v>0</v>
      </c>
      <c r="BF229" s="37">
        <f>COUNTIFS($S229:$AU229,"BL")</f>
        <v>0</v>
      </c>
      <c r="BG229" s="37">
        <f>COUNTIFS($S229:$AU229,"CO")</f>
        <v>0</v>
      </c>
      <c r="BH229" s="37">
        <f>SUM(BD229:BG229)</f>
        <v>0</v>
      </c>
      <c r="BI229" s="37">
        <f>IF(SUM(AV229+AW229)&gt;=17,1,0)</f>
        <v>0</v>
      </c>
      <c r="BJ229" s="37">
        <f>IF(SUM(AV229+AW229)&gt;=13,1,0)</f>
        <v>0</v>
      </c>
      <c r="BK229" s="37">
        <f>SUM(AV229:BG229)+SUM(COUNTIFS(R229:AU229,{"TERM","RESIGNED"}))</f>
        <v>19</v>
      </c>
      <c r="BL229" s="1" t="s">
        <v>41</v>
      </c>
      <c r="BM229" s="37"/>
    </row>
    <row r="230" spans="1:65" x14ac:dyDescent="0.25">
      <c r="A230" s="30">
        <f>A229+1</f>
        <v>228</v>
      </c>
      <c r="B230" s="1" t="s">
        <v>163</v>
      </c>
      <c r="C230" s="1">
        <v>17677</v>
      </c>
      <c r="D230" s="25">
        <v>100650</v>
      </c>
      <c r="E230" s="1" t="s">
        <v>863</v>
      </c>
      <c r="F230" s="32" t="s">
        <v>321</v>
      </c>
      <c r="G230" s="32" t="s">
        <v>181</v>
      </c>
      <c r="H230" s="28">
        <v>44319</v>
      </c>
      <c r="I230" s="28">
        <v>44063</v>
      </c>
      <c r="J230" s="28" t="s">
        <v>36</v>
      </c>
      <c r="K230" s="37">
        <f ca="1">IF(O230="ACTIVE",(TODAY()-H230),(J230-H230))</f>
        <v>1023</v>
      </c>
      <c r="L230" s="39" t="str">
        <f>IF(OR(M230="Email Verification",M230="Operations",M230="OJT",M230="Bottom Quartile Group",M230="Training"),"Billable","Non Billable")</f>
        <v>Billable</v>
      </c>
      <c r="M230" s="32" t="s">
        <v>178</v>
      </c>
      <c r="N230" s="1" t="s">
        <v>38</v>
      </c>
      <c r="O230" s="1" t="s">
        <v>39</v>
      </c>
      <c r="P230" s="1"/>
      <c r="Q230" s="1"/>
      <c r="R230" s="31" t="s">
        <v>226</v>
      </c>
      <c r="S230" s="42" t="s">
        <v>880</v>
      </c>
      <c r="T230" s="42" t="s">
        <v>18</v>
      </c>
      <c r="U230" s="42" t="s">
        <v>17</v>
      </c>
      <c r="V230" s="42" t="s">
        <v>17</v>
      </c>
      <c r="W230" s="42" t="s">
        <v>880</v>
      </c>
      <c r="X230" s="42" t="s">
        <v>880</v>
      </c>
      <c r="Y230" s="42" t="s">
        <v>880</v>
      </c>
      <c r="Z230" s="42" t="s">
        <v>880</v>
      </c>
      <c r="AA230" s="42" t="s">
        <v>880</v>
      </c>
      <c r="AB230" s="42" t="s">
        <v>17</v>
      </c>
      <c r="AC230" s="42" t="s">
        <v>17</v>
      </c>
      <c r="AD230" s="42" t="s">
        <v>880</v>
      </c>
      <c r="AE230" s="42" t="s">
        <v>880</v>
      </c>
      <c r="AF230" s="42" t="s">
        <v>880</v>
      </c>
      <c r="AG230" s="42" t="s">
        <v>880</v>
      </c>
      <c r="AH230" s="42" t="s">
        <v>880</v>
      </c>
      <c r="AI230" s="42" t="s">
        <v>17</v>
      </c>
      <c r="AJ230" s="42" t="s">
        <v>17</v>
      </c>
      <c r="AK230" s="42" t="s">
        <v>880</v>
      </c>
      <c r="AL230" s="42"/>
      <c r="AM230" s="42"/>
      <c r="AN230" s="42"/>
      <c r="AO230" s="42"/>
      <c r="AP230" s="42"/>
      <c r="AQ230" s="42"/>
      <c r="AR230" s="42"/>
      <c r="AS230" s="42"/>
      <c r="AT230" s="42"/>
      <c r="AU230" s="42"/>
      <c r="AV230" s="37">
        <f>COUNTIFS($S230:$AU230,"P")</f>
        <v>12</v>
      </c>
      <c r="AW230" s="37">
        <f>COUNTIFS($S230:$AU230,"HD")/2</f>
        <v>0</v>
      </c>
      <c r="AX230" s="37">
        <f>COUNTIFS($S230:$AU230,"DO")</f>
        <v>6</v>
      </c>
      <c r="AY230" s="1">
        <f>COUNTIFS($S230:$AU230,"UPL")</f>
        <v>1</v>
      </c>
      <c r="AZ230" s="37">
        <f>COUNTIFS($S230:$AU230,"LWP")</f>
        <v>0</v>
      </c>
      <c r="BA230" s="37">
        <f>SUM(COUNTIFS($S230:$AU230,{"PAT","MAT"}))</f>
        <v>0</v>
      </c>
      <c r="BB230" s="37">
        <f>COUNTIFS($S230:$AU230,"HO")</f>
        <v>0</v>
      </c>
      <c r="BC230" s="37">
        <f>COUNTIFS($S230:$AU230,"NA")</f>
        <v>0</v>
      </c>
      <c r="BD230" s="37">
        <f>COUNTIFS($S230:$AU230,"PL")</f>
        <v>0</v>
      </c>
      <c r="BE230" s="37">
        <f>COUNTIFS($S230:$AU230,"CL")</f>
        <v>0</v>
      </c>
      <c r="BF230" s="37">
        <f>COUNTIFS($S230:$AU230,"BL")</f>
        <v>0</v>
      </c>
      <c r="BG230" s="37">
        <f>COUNTIFS($S230:$AU230,"CO")</f>
        <v>0</v>
      </c>
      <c r="BH230" s="37">
        <f>SUM(BD230:BG230)</f>
        <v>0</v>
      </c>
      <c r="BI230" s="37">
        <f>IF(SUM(AV230+AW230)&gt;=17,1,0)</f>
        <v>0</v>
      </c>
      <c r="BJ230" s="37">
        <f>IF(SUM(AV230+AW230)&gt;=13,1,0)</f>
        <v>0</v>
      </c>
      <c r="BK230" s="37">
        <f>SUM(AV230:BG230)+SUM(COUNTIFS(R230:AU230,{"TERM","RESIGNED"}))</f>
        <v>19</v>
      </c>
      <c r="BL230" s="1" t="s">
        <v>41</v>
      </c>
      <c r="BM230" s="37" t="s">
        <v>931</v>
      </c>
    </row>
    <row r="231" spans="1:65" x14ac:dyDescent="0.25">
      <c r="A231" s="30">
        <f>A230+1</f>
        <v>229</v>
      </c>
      <c r="B231" s="1" t="s">
        <v>163</v>
      </c>
      <c r="C231" s="1">
        <v>17712</v>
      </c>
      <c r="D231" s="25">
        <v>100657</v>
      </c>
      <c r="E231" s="1" t="s">
        <v>863</v>
      </c>
      <c r="F231" s="32" t="s">
        <v>334</v>
      </c>
      <c r="G231" s="32" t="s">
        <v>181</v>
      </c>
      <c r="H231" s="28">
        <v>44319</v>
      </c>
      <c r="I231" s="28">
        <v>44078</v>
      </c>
      <c r="J231" s="28" t="s">
        <v>36</v>
      </c>
      <c r="K231" s="37">
        <f ca="1">IF(O231="ACTIVE",(TODAY()-H231),(J231-H231))</f>
        <v>1023</v>
      </c>
      <c r="L231" s="39" t="str">
        <f>IF(OR(M231="Email Verification",M231="Operations",M231="OJT",M231="Bottom Quartile Group",M231="Training"),"Billable","Non Billable")</f>
        <v>Billable</v>
      </c>
      <c r="M231" s="32" t="s">
        <v>178</v>
      </c>
      <c r="N231" s="1" t="s">
        <v>38</v>
      </c>
      <c r="O231" s="1" t="s">
        <v>39</v>
      </c>
      <c r="P231" s="1"/>
      <c r="Q231" s="1"/>
      <c r="R231" s="31" t="s">
        <v>230</v>
      </c>
      <c r="S231" s="42" t="s">
        <v>880</v>
      </c>
      <c r="T231" s="42" t="s">
        <v>880</v>
      </c>
      <c r="U231" s="42" t="s">
        <v>17</v>
      </c>
      <c r="V231" s="42" t="s">
        <v>17</v>
      </c>
      <c r="W231" s="42" t="s">
        <v>19</v>
      </c>
      <c r="X231" s="42" t="s">
        <v>882</v>
      </c>
      <c r="Y231" s="42" t="s">
        <v>883</v>
      </c>
      <c r="Z231" s="42" t="s">
        <v>880</v>
      </c>
      <c r="AA231" s="42" t="s">
        <v>880</v>
      </c>
      <c r="AB231" s="42" t="s">
        <v>17</v>
      </c>
      <c r="AC231" s="42" t="s">
        <v>17</v>
      </c>
      <c r="AD231" s="42" t="s">
        <v>880</v>
      </c>
      <c r="AE231" s="42" t="s">
        <v>880</v>
      </c>
      <c r="AF231" s="42" t="s">
        <v>880</v>
      </c>
      <c r="AG231" s="42" t="s">
        <v>880</v>
      </c>
      <c r="AH231" s="42" t="s">
        <v>880</v>
      </c>
      <c r="AI231" s="42" t="s">
        <v>17</v>
      </c>
      <c r="AJ231" s="42" t="s">
        <v>17</v>
      </c>
      <c r="AK231" s="42" t="s">
        <v>880</v>
      </c>
      <c r="AL231" s="42"/>
      <c r="AM231" s="42"/>
      <c r="AN231" s="42"/>
      <c r="AO231" s="42"/>
      <c r="AP231" s="42"/>
      <c r="AQ231" s="42"/>
      <c r="AR231" s="42"/>
      <c r="AS231" s="42"/>
      <c r="AT231" s="42"/>
      <c r="AU231" s="42"/>
      <c r="AV231" s="37">
        <f>COUNTIFS($S231:$AU231,"P")</f>
        <v>10</v>
      </c>
      <c r="AW231" s="37">
        <f>COUNTIFS($S231:$AU231,"HD")/2</f>
        <v>0</v>
      </c>
      <c r="AX231" s="37">
        <f>COUNTIFS($S231:$AU231,"DO")</f>
        <v>6</v>
      </c>
      <c r="AY231" s="1">
        <f>COUNTIFS($S231:$AU231,"UPL")</f>
        <v>0</v>
      </c>
      <c r="AZ231" s="37">
        <f>COUNTIFS($S231:$AU231,"LWP")</f>
        <v>1</v>
      </c>
      <c r="BA231" s="37">
        <f>SUM(COUNTIFS($S231:$AU231,{"PAT","MAT"}))</f>
        <v>0</v>
      </c>
      <c r="BB231" s="37">
        <f>COUNTIFS($S231:$AU231,"HO")</f>
        <v>0</v>
      </c>
      <c r="BC231" s="37">
        <f>COUNTIFS($S231:$AU231,"NA")</f>
        <v>0</v>
      </c>
      <c r="BD231" s="37">
        <f>COUNTIFS($S231:$AU231,"PL")</f>
        <v>1</v>
      </c>
      <c r="BE231" s="37">
        <f>COUNTIFS($S231:$AU231,"CL")</f>
        <v>1</v>
      </c>
      <c r="BF231" s="37">
        <f>COUNTIFS($S231:$AU231,"BL")</f>
        <v>0</v>
      </c>
      <c r="BG231" s="37">
        <f>COUNTIFS($S231:$AU231,"CO")</f>
        <v>0</v>
      </c>
      <c r="BH231" s="37">
        <f>SUM(BD231:BG231)</f>
        <v>2</v>
      </c>
      <c r="BI231" s="37">
        <f>IF(SUM(AV231+AW231)&gt;=17,1,0)</f>
        <v>0</v>
      </c>
      <c r="BJ231" s="37">
        <f>IF(SUM(AV231+AW231)&gt;=13,1,0)</f>
        <v>0</v>
      </c>
      <c r="BK231" s="37">
        <f>SUM(AV231:BG231)+SUM(COUNTIFS(R231:AU231,{"TERM","RESIGNED"}))</f>
        <v>19</v>
      </c>
      <c r="BL231" s="1" t="s">
        <v>41</v>
      </c>
      <c r="BM231" s="37" t="s">
        <v>931</v>
      </c>
    </row>
    <row r="232" spans="1:65" x14ac:dyDescent="0.25">
      <c r="A232" s="30">
        <f>A231+1</f>
        <v>230</v>
      </c>
      <c r="B232" s="1" t="s">
        <v>163</v>
      </c>
      <c r="C232" s="1">
        <v>18243</v>
      </c>
      <c r="D232" s="25">
        <v>100676</v>
      </c>
      <c r="E232" s="1" t="s">
        <v>863</v>
      </c>
      <c r="F232" s="32" t="s">
        <v>318</v>
      </c>
      <c r="G232" s="32" t="s">
        <v>181</v>
      </c>
      <c r="H232" s="28">
        <v>44319</v>
      </c>
      <c r="I232" s="28">
        <v>44194</v>
      </c>
      <c r="J232" s="28" t="s">
        <v>36</v>
      </c>
      <c r="K232" s="37">
        <f ca="1">IF(O232="ACTIVE",(TODAY()-H232),(J232-H232))</f>
        <v>1023</v>
      </c>
      <c r="L232" s="39" t="str">
        <f>IF(OR(M232="Email Verification",M232="Operations",M232="OJT",M232="Bottom Quartile Group",M232="Training"),"Billable","Non Billable")</f>
        <v>Billable</v>
      </c>
      <c r="M232" s="32" t="s">
        <v>178</v>
      </c>
      <c r="N232" s="1" t="s">
        <v>38</v>
      </c>
      <c r="O232" s="1" t="s">
        <v>39</v>
      </c>
      <c r="P232" s="1"/>
      <c r="Q232" s="1"/>
      <c r="R232" s="31" t="s">
        <v>179</v>
      </c>
      <c r="S232" s="42" t="s">
        <v>880</v>
      </c>
      <c r="T232" s="42" t="s">
        <v>881</v>
      </c>
      <c r="U232" s="42" t="s">
        <v>17</v>
      </c>
      <c r="V232" s="42" t="s">
        <v>17</v>
      </c>
      <c r="W232" s="42" t="s">
        <v>880</v>
      </c>
      <c r="X232" s="42" t="s">
        <v>880</v>
      </c>
      <c r="Y232" s="42" t="s">
        <v>18</v>
      </c>
      <c r="Z232" s="42" t="s">
        <v>881</v>
      </c>
      <c r="AA232" s="42" t="s">
        <v>881</v>
      </c>
      <c r="AB232" s="42" t="s">
        <v>17</v>
      </c>
      <c r="AC232" s="42" t="s">
        <v>17</v>
      </c>
      <c r="AD232" s="42" t="s">
        <v>880</v>
      </c>
      <c r="AE232" s="42" t="s">
        <v>880</v>
      </c>
      <c r="AF232" s="42" t="s">
        <v>880</v>
      </c>
      <c r="AG232" s="42" t="s">
        <v>880</v>
      </c>
      <c r="AH232" s="42" t="s">
        <v>880</v>
      </c>
      <c r="AI232" s="42" t="s">
        <v>17</v>
      </c>
      <c r="AJ232" s="42" t="s">
        <v>17</v>
      </c>
      <c r="AK232" s="42" t="s">
        <v>881</v>
      </c>
      <c r="AL232" s="42"/>
      <c r="AM232" s="42"/>
      <c r="AN232" s="42"/>
      <c r="AO232" s="42"/>
      <c r="AP232" s="42"/>
      <c r="AQ232" s="42"/>
      <c r="AR232" s="42"/>
      <c r="AS232" s="42"/>
      <c r="AT232" s="42"/>
      <c r="AU232" s="42"/>
      <c r="AV232" s="37">
        <f>COUNTIFS($S232:$AU232,"P")</f>
        <v>8</v>
      </c>
      <c r="AW232" s="37">
        <f>COUNTIFS($S232:$AU232,"HD")/2</f>
        <v>2</v>
      </c>
      <c r="AX232" s="37">
        <f>COUNTIFS($S232:$AU232,"DO")</f>
        <v>6</v>
      </c>
      <c r="AY232" s="1">
        <f>COUNTIFS($S232:$AU232,"UPL")</f>
        <v>1</v>
      </c>
      <c r="AZ232" s="37">
        <f>COUNTIFS($S232:$AU232,"LWP")</f>
        <v>0</v>
      </c>
      <c r="BA232" s="37">
        <f>SUM(COUNTIFS($S232:$AU232,{"PAT","MAT"}))</f>
        <v>0</v>
      </c>
      <c r="BB232" s="37">
        <f>COUNTIFS($S232:$AU232,"HO")</f>
        <v>0</v>
      </c>
      <c r="BC232" s="37">
        <f>COUNTIFS($S232:$AU232,"NA")</f>
        <v>0</v>
      </c>
      <c r="BD232" s="37">
        <f>COUNTIFS($S232:$AU232,"PL")</f>
        <v>0</v>
      </c>
      <c r="BE232" s="37">
        <f>COUNTIFS($S232:$AU232,"CL")</f>
        <v>0</v>
      </c>
      <c r="BF232" s="37">
        <f>COUNTIFS($S232:$AU232,"BL")</f>
        <v>0</v>
      </c>
      <c r="BG232" s="37">
        <f>COUNTIFS($S232:$AU232,"CO")</f>
        <v>0</v>
      </c>
      <c r="BH232" s="37">
        <f>SUM(BD232:BG232)</f>
        <v>0</v>
      </c>
      <c r="BI232" s="37">
        <f>IF(SUM(AV232+AW232)&gt;=17,1,0)</f>
        <v>0</v>
      </c>
      <c r="BJ232" s="37">
        <f>IF(SUM(AV232+AW232)&gt;=13,1,0)</f>
        <v>0</v>
      </c>
      <c r="BK232" s="37">
        <f>SUM(AV232:BG232)+SUM(COUNTIFS(R232:AU232,{"TERM","RESIGNED"}))</f>
        <v>17</v>
      </c>
      <c r="BL232" s="1" t="s">
        <v>41</v>
      </c>
      <c r="BM232" s="37" t="s">
        <v>933</v>
      </c>
    </row>
    <row r="233" spans="1:65" x14ac:dyDescent="0.25">
      <c r="A233" s="30">
        <f>A232+1</f>
        <v>231</v>
      </c>
      <c r="B233" s="1" t="s">
        <v>163</v>
      </c>
      <c r="C233" s="1">
        <v>100717</v>
      </c>
      <c r="D233" s="25">
        <v>100717</v>
      </c>
      <c r="E233" s="1" t="s">
        <v>863</v>
      </c>
      <c r="F233" s="32" t="s">
        <v>336</v>
      </c>
      <c r="G233" s="32" t="s">
        <v>224</v>
      </c>
      <c r="H233" s="28">
        <v>44344</v>
      </c>
      <c r="I233" s="28" t="s">
        <v>36</v>
      </c>
      <c r="J233" s="28" t="s">
        <v>36</v>
      </c>
      <c r="K233" s="37">
        <f ca="1">IF(O233="ACTIVE",(TODAY()-H233),(J233-H233))</f>
        <v>998</v>
      </c>
      <c r="L233" s="39" t="str">
        <f>IF(OR(M233="Email Verification",M233="Operations",M233="OJT",M233="Bottom Quartile Group",M233="Training"),"Billable","Non Billable")</f>
        <v>Non Billable</v>
      </c>
      <c r="M233" s="32" t="s">
        <v>193</v>
      </c>
      <c r="N233" s="1" t="s">
        <v>38</v>
      </c>
      <c r="O233" s="1" t="s">
        <v>39</v>
      </c>
      <c r="P233" s="1"/>
      <c r="Q233" s="1"/>
      <c r="R233" s="31" t="s">
        <v>194</v>
      </c>
      <c r="S233" s="42" t="s">
        <v>880</v>
      </c>
      <c r="T233" s="42" t="s">
        <v>880</v>
      </c>
      <c r="U233" s="42" t="s">
        <v>17</v>
      </c>
      <c r="V233" s="42" t="s">
        <v>17</v>
      </c>
      <c r="W233" s="42" t="s">
        <v>880</v>
      </c>
      <c r="X233" s="42" t="s">
        <v>880</v>
      </c>
      <c r="Y233" s="42" t="s">
        <v>880</v>
      </c>
      <c r="Z233" s="42" t="s">
        <v>880</v>
      </c>
      <c r="AA233" s="42" t="s">
        <v>880</v>
      </c>
      <c r="AB233" s="42" t="s">
        <v>17</v>
      </c>
      <c r="AC233" s="42" t="s">
        <v>17</v>
      </c>
      <c r="AD233" s="42" t="s">
        <v>880</v>
      </c>
      <c r="AE233" s="42" t="s">
        <v>880</v>
      </c>
      <c r="AF233" s="42" t="s">
        <v>880</v>
      </c>
      <c r="AG233" s="42" t="s">
        <v>880</v>
      </c>
      <c r="AH233" s="42" t="s">
        <v>880</v>
      </c>
      <c r="AI233" s="42" t="s">
        <v>17</v>
      </c>
      <c r="AJ233" s="42" t="s">
        <v>17</v>
      </c>
      <c r="AK233" s="42" t="s">
        <v>880</v>
      </c>
      <c r="AL233" s="42"/>
      <c r="AM233" s="42"/>
      <c r="AN233" s="42"/>
      <c r="AO233" s="42"/>
      <c r="AP233" s="42"/>
      <c r="AQ233" s="42"/>
      <c r="AR233" s="42"/>
      <c r="AS233" s="42"/>
      <c r="AT233" s="42"/>
      <c r="AU233" s="42"/>
      <c r="AV233" s="37">
        <f>COUNTIFS($S233:$AU233,"P")</f>
        <v>13</v>
      </c>
      <c r="AW233" s="37">
        <f>COUNTIFS($S233:$AU233,"HD")/2</f>
        <v>0</v>
      </c>
      <c r="AX233" s="37">
        <f>COUNTIFS($S233:$AU233,"DO")</f>
        <v>6</v>
      </c>
      <c r="AY233" s="1">
        <f>COUNTIFS($S233:$AU233,"UPL")</f>
        <v>0</v>
      </c>
      <c r="AZ233" s="37">
        <f>COUNTIFS($S233:$AU233,"LWP")</f>
        <v>0</v>
      </c>
      <c r="BA233" s="37">
        <f>SUM(COUNTIFS($S233:$AU233,{"PAT","MAT"}))</f>
        <v>0</v>
      </c>
      <c r="BB233" s="37">
        <f>COUNTIFS($S233:$AU233,"HO")</f>
        <v>0</v>
      </c>
      <c r="BC233" s="37">
        <f>COUNTIFS($S233:$AU233,"NA")</f>
        <v>0</v>
      </c>
      <c r="BD233" s="37">
        <f>COUNTIFS($S233:$AU233,"PL")</f>
        <v>0</v>
      </c>
      <c r="BE233" s="37">
        <f>COUNTIFS($S233:$AU233,"CL")</f>
        <v>0</v>
      </c>
      <c r="BF233" s="37">
        <f>COUNTIFS($S233:$AU233,"BL")</f>
        <v>0</v>
      </c>
      <c r="BG233" s="37">
        <f>COUNTIFS($S233:$AU233,"CO")</f>
        <v>0</v>
      </c>
      <c r="BH233" s="37">
        <f>SUM(BD233:BG233)</f>
        <v>0</v>
      </c>
      <c r="BI233" s="37">
        <f>IF(SUM(AV233+AW233)&gt;=17,1,0)</f>
        <v>0</v>
      </c>
      <c r="BJ233" s="37">
        <f>IF(SUM(AV233+AW233)&gt;=13,1,0)</f>
        <v>1</v>
      </c>
      <c r="BK233" s="37">
        <f>SUM(AV233:BG233)+SUM(COUNTIFS(R233:AU233,{"TERM","RESIGNED"}))</f>
        <v>19</v>
      </c>
      <c r="BL233" s="1" t="s">
        <v>41</v>
      </c>
      <c r="BM233" s="37" t="s">
        <v>1567</v>
      </c>
    </row>
    <row r="234" spans="1:65" x14ac:dyDescent="0.25">
      <c r="A234" s="30">
        <f>A233+1</f>
        <v>232</v>
      </c>
      <c r="B234" s="1" t="s">
        <v>163</v>
      </c>
      <c r="C234" s="1">
        <v>10873</v>
      </c>
      <c r="D234" s="25">
        <v>100728</v>
      </c>
      <c r="E234" s="1" t="s">
        <v>862</v>
      </c>
      <c r="F234" s="32" t="s">
        <v>340</v>
      </c>
      <c r="G234" s="32" t="s">
        <v>280</v>
      </c>
      <c r="H234" s="28">
        <v>44348</v>
      </c>
      <c r="I234" s="28">
        <v>42081</v>
      </c>
      <c r="J234" s="28" t="s">
        <v>36</v>
      </c>
      <c r="K234" s="37">
        <f ca="1">IF(O234="ACTIVE",(TODAY()-H234),(J234-H234))</f>
        <v>994</v>
      </c>
      <c r="L234" s="39" t="str">
        <f>IF(OR(M234="Email Verification",M234="Operations",M234="OJT",M234="Bottom Quartile Group",M234="Training"),"Billable","Non Billable")</f>
        <v>Non Billable</v>
      </c>
      <c r="M234" s="32" t="s">
        <v>124</v>
      </c>
      <c r="N234" s="1" t="s">
        <v>38</v>
      </c>
      <c r="O234" s="1" t="s">
        <v>39</v>
      </c>
      <c r="P234" s="1"/>
      <c r="Q234" s="1"/>
      <c r="R234" s="31" t="s">
        <v>125</v>
      </c>
      <c r="S234" s="42" t="s">
        <v>880</v>
      </c>
      <c r="T234" s="42" t="s">
        <v>880</v>
      </c>
      <c r="U234" s="42" t="s">
        <v>17</v>
      </c>
      <c r="V234" s="42" t="s">
        <v>17</v>
      </c>
      <c r="W234" s="42" t="s">
        <v>880</v>
      </c>
      <c r="X234" s="42" t="s">
        <v>880</v>
      </c>
      <c r="Y234" s="42" t="s">
        <v>880</v>
      </c>
      <c r="Z234" s="42" t="s">
        <v>880</v>
      </c>
      <c r="AA234" s="42" t="s">
        <v>880</v>
      </c>
      <c r="AB234" s="42" t="s">
        <v>17</v>
      </c>
      <c r="AC234" s="42" t="s">
        <v>17</v>
      </c>
      <c r="AD234" s="42" t="s">
        <v>880</v>
      </c>
      <c r="AE234" s="42" t="s">
        <v>882</v>
      </c>
      <c r="AF234" s="42" t="s">
        <v>880</v>
      </c>
      <c r="AG234" s="42" t="s">
        <v>880</v>
      </c>
      <c r="AH234" s="42" t="s">
        <v>18</v>
      </c>
      <c r="AI234" s="42" t="s">
        <v>17</v>
      </c>
      <c r="AJ234" s="42" t="s">
        <v>17</v>
      </c>
      <c r="AK234" s="42" t="s">
        <v>880</v>
      </c>
      <c r="AL234" s="42"/>
      <c r="AM234" s="42"/>
      <c r="AN234" s="42"/>
      <c r="AO234" s="42"/>
      <c r="AP234" s="42"/>
      <c r="AQ234" s="42"/>
      <c r="AR234" s="42"/>
      <c r="AS234" s="42"/>
      <c r="AT234" s="42"/>
      <c r="AU234" s="42"/>
      <c r="AV234" s="37">
        <f>COUNTIFS($S234:$AU234,"P")</f>
        <v>11</v>
      </c>
      <c r="AW234" s="37">
        <f>COUNTIFS($S234:$AU234,"HD")/2</f>
        <v>0</v>
      </c>
      <c r="AX234" s="37">
        <f>COUNTIFS($S234:$AU234,"DO")</f>
        <v>6</v>
      </c>
      <c r="AY234" s="1">
        <f>COUNTIFS($S234:$AU234,"UPL")</f>
        <v>1</v>
      </c>
      <c r="AZ234" s="37">
        <f>COUNTIFS($S234:$AU234,"LWP")</f>
        <v>0</v>
      </c>
      <c r="BA234" s="37">
        <f>SUM(COUNTIFS($S234:$AU234,{"PAT","MAT"}))</f>
        <v>0</v>
      </c>
      <c r="BB234" s="37">
        <f>COUNTIFS($S234:$AU234,"HO")</f>
        <v>0</v>
      </c>
      <c r="BC234" s="37">
        <f>COUNTIFS($S234:$AU234,"NA")</f>
        <v>0</v>
      </c>
      <c r="BD234" s="37">
        <f>COUNTIFS($S234:$AU234,"PL")</f>
        <v>0</v>
      </c>
      <c r="BE234" s="37">
        <f>COUNTIFS($S234:$AU234,"CL")</f>
        <v>1</v>
      </c>
      <c r="BF234" s="37">
        <f>COUNTIFS($S234:$AU234,"BL")</f>
        <v>0</v>
      </c>
      <c r="BG234" s="37">
        <f>COUNTIFS($S234:$AU234,"CO")</f>
        <v>0</v>
      </c>
      <c r="BH234" s="37">
        <f>SUM(BD234:BG234)</f>
        <v>1</v>
      </c>
      <c r="BI234" s="37">
        <f>IF(SUM(AV234+AW234)&gt;=17,1,0)</f>
        <v>0</v>
      </c>
      <c r="BJ234" s="37">
        <f>IF(SUM(AV234+AW234)&gt;=13,1,0)</f>
        <v>0</v>
      </c>
      <c r="BK234" s="37">
        <f>SUM(AV234:BG234)+SUM(COUNTIFS(R234:AU234,{"TERM","RESIGNED"}))</f>
        <v>19</v>
      </c>
      <c r="BL234" s="1" t="s">
        <v>41</v>
      </c>
      <c r="BM234" s="37" t="s">
        <v>934</v>
      </c>
    </row>
    <row r="235" spans="1:65" x14ac:dyDescent="0.25">
      <c r="A235" s="30">
        <f>A234+1</f>
        <v>233</v>
      </c>
      <c r="B235" s="1" t="s">
        <v>163</v>
      </c>
      <c r="C235" s="1">
        <v>12003</v>
      </c>
      <c r="D235" s="25">
        <v>100731</v>
      </c>
      <c r="E235" s="1" t="s">
        <v>863</v>
      </c>
      <c r="F235" s="32" t="s">
        <v>385</v>
      </c>
      <c r="G235" s="32" t="s">
        <v>135</v>
      </c>
      <c r="H235" s="28">
        <v>44348</v>
      </c>
      <c r="I235" s="28">
        <v>42621</v>
      </c>
      <c r="J235" s="28" t="s">
        <v>36</v>
      </c>
      <c r="K235" s="37">
        <f ca="1">IF(O235="ACTIVE",(TODAY()-H235),(J235-H235))</f>
        <v>994</v>
      </c>
      <c r="L235" s="39" t="str">
        <f>IF(OR(M235="Email Verification",M235="Operations",M235="OJT",M235="Bottom Quartile Group",M235="Training"),"Billable","Non Billable")</f>
        <v>Billable</v>
      </c>
      <c r="M235" s="32" t="s">
        <v>118</v>
      </c>
      <c r="N235" s="1" t="s">
        <v>38</v>
      </c>
      <c r="O235" s="1" t="s">
        <v>39</v>
      </c>
      <c r="P235" s="1"/>
      <c r="Q235" s="1"/>
      <c r="R235" s="31" t="s">
        <v>189</v>
      </c>
      <c r="S235" s="42" t="s">
        <v>880</v>
      </c>
      <c r="T235" s="42" t="s">
        <v>880</v>
      </c>
      <c r="U235" s="42" t="s">
        <v>17</v>
      </c>
      <c r="V235" s="42" t="s">
        <v>17</v>
      </c>
      <c r="W235" s="42" t="s">
        <v>880</v>
      </c>
      <c r="X235" s="42" t="s">
        <v>895</v>
      </c>
      <c r="Y235" s="42" t="s">
        <v>895</v>
      </c>
      <c r="Z235" s="42" t="s">
        <v>895</v>
      </c>
      <c r="AA235" s="42" t="s">
        <v>895</v>
      </c>
      <c r="AB235" s="42" t="s">
        <v>17</v>
      </c>
      <c r="AC235" s="42" t="s">
        <v>17</v>
      </c>
      <c r="AD235" s="42" t="s">
        <v>880</v>
      </c>
      <c r="AE235" s="42" t="s">
        <v>880</v>
      </c>
      <c r="AF235" s="42" t="s">
        <v>880</v>
      </c>
      <c r="AG235" s="42" t="s">
        <v>880</v>
      </c>
      <c r="AH235" s="42" t="s">
        <v>880</v>
      </c>
      <c r="AI235" s="42" t="s">
        <v>17</v>
      </c>
      <c r="AJ235" s="42" t="s">
        <v>17</v>
      </c>
      <c r="AK235" s="42" t="s">
        <v>880</v>
      </c>
      <c r="AL235" s="42"/>
      <c r="AM235" s="42"/>
      <c r="AN235" s="42"/>
      <c r="AO235" s="42"/>
      <c r="AP235" s="42"/>
      <c r="AQ235" s="42"/>
      <c r="AR235" s="42"/>
      <c r="AS235" s="42"/>
      <c r="AT235" s="42"/>
      <c r="AU235" s="42"/>
      <c r="AV235" s="37">
        <f>COUNTIFS($S235:$AU235,"P")</f>
        <v>9</v>
      </c>
      <c r="AW235" s="37">
        <f>COUNTIFS($S235:$AU235,"HD")/2</f>
        <v>0</v>
      </c>
      <c r="AX235" s="37">
        <f>COUNTIFS($S235:$AU235,"DO")</f>
        <v>6</v>
      </c>
      <c r="AY235" s="1">
        <f>COUNTIFS($S235:$AU235,"UPL")</f>
        <v>0</v>
      </c>
      <c r="AZ235" s="37">
        <f>COUNTIFS($S235:$AU235,"LWP")</f>
        <v>0</v>
      </c>
      <c r="BA235" s="37">
        <f>SUM(COUNTIFS($S235:$AU235,{"PAT","MAT"}))</f>
        <v>4</v>
      </c>
      <c r="BB235" s="37">
        <f>COUNTIFS($S235:$AU235,"HO")</f>
        <v>0</v>
      </c>
      <c r="BC235" s="37">
        <f>COUNTIFS($S235:$AU235,"NA")</f>
        <v>0</v>
      </c>
      <c r="BD235" s="37">
        <f>COUNTIFS($S235:$AU235,"PL")</f>
        <v>0</v>
      </c>
      <c r="BE235" s="37">
        <f>COUNTIFS($S235:$AU235,"CL")</f>
        <v>0</v>
      </c>
      <c r="BF235" s="37">
        <f>COUNTIFS($S235:$AU235,"BL")</f>
        <v>0</v>
      </c>
      <c r="BG235" s="37">
        <f>COUNTIFS($S235:$AU235,"CO")</f>
        <v>0</v>
      </c>
      <c r="BH235" s="37">
        <f>SUM(BD235:BG235)</f>
        <v>0</v>
      </c>
      <c r="BI235" s="37">
        <f>IF(SUM(AV235+AW235)&gt;=17,1,0)</f>
        <v>0</v>
      </c>
      <c r="BJ235" s="37">
        <f>IF(SUM(AV235+AW235)&gt;=13,1,0)</f>
        <v>0</v>
      </c>
      <c r="BK235" s="37">
        <f>SUM(AV235:BG235)+SUM(COUNTIFS(R235:AU235,{"TERM","RESIGNED"}))</f>
        <v>19</v>
      </c>
      <c r="BL235" s="1" t="s">
        <v>41</v>
      </c>
      <c r="BM235" s="37" t="s">
        <v>936</v>
      </c>
    </row>
    <row r="236" spans="1:65" x14ac:dyDescent="0.25">
      <c r="A236" s="30">
        <f>A235+1</f>
        <v>234</v>
      </c>
      <c r="B236" s="1" t="s">
        <v>163</v>
      </c>
      <c r="C236" s="1">
        <v>12252</v>
      </c>
      <c r="D236" s="25">
        <v>100732</v>
      </c>
      <c r="E236" s="1" t="s">
        <v>862</v>
      </c>
      <c r="F236" s="32" t="s">
        <v>354</v>
      </c>
      <c r="G236" s="32" t="s">
        <v>117</v>
      </c>
      <c r="H236" s="28">
        <v>44348</v>
      </c>
      <c r="I236" s="28">
        <v>42703</v>
      </c>
      <c r="J236" s="28" t="s">
        <v>36</v>
      </c>
      <c r="K236" s="37">
        <f ca="1">IF(O236="ACTIVE",(TODAY()-H236),(J236-H236))</f>
        <v>994</v>
      </c>
      <c r="L236" s="39" t="str">
        <f>IF(OR(M236="Email Verification",M236="Operations",M236="OJT",M236="Bottom Quartile Group",M236="Training"),"Billable","Non Billable")</f>
        <v>Billable</v>
      </c>
      <c r="M236" s="32" t="s">
        <v>118</v>
      </c>
      <c r="N236" s="1" t="s">
        <v>38</v>
      </c>
      <c r="O236" s="1" t="s">
        <v>39</v>
      </c>
      <c r="P236" s="1"/>
      <c r="Q236" s="1"/>
      <c r="R236" s="31" t="s">
        <v>189</v>
      </c>
      <c r="S236" s="42" t="s">
        <v>880</v>
      </c>
      <c r="T236" s="42" t="s">
        <v>882</v>
      </c>
      <c r="U236" s="42" t="s">
        <v>17</v>
      </c>
      <c r="V236" s="42" t="s">
        <v>17</v>
      </c>
      <c r="W236" s="42" t="s">
        <v>880</v>
      </c>
      <c r="X236" s="42" t="s">
        <v>880</v>
      </c>
      <c r="Y236" s="42" t="s">
        <v>880</v>
      </c>
      <c r="Z236" s="42" t="s">
        <v>880</v>
      </c>
      <c r="AA236" s="42" t="s">
        <v>880</v>
      </c>
      <c r="AB236" s="42" t="s">
        <v>17</v>
      </c>
      <c r="AC236" s="42" t="s">
        <v>17</v>
      </c>
      <c r="AD236" s="42" t="s">
        <v>880</v>
      </c>
      <c r="AE236" s="42" t="s">
        <v>880</v>
      </c>
      <c r="AF236" s="42" t="s">
        <v>880</v>
      </c>
      <c r="AG236" s="42" t="s">
        <v>880</v>
      </c>
      <c r="AH236" s="42" t="s">
        <v>880</v>
      </c>
      <c r="AI236" s="42" t="s">
        <v>17</v>
      </c>
      <c r="AJ236" s="42" t="s">
        <v>17</v>
      </c>
      <c r="AK236" s="42" t="s">
        <v>18</v>
      </c>
      <c r="AL236" s="42"/>
      <c r="AM236" s="42"/>
      <c r="AN236" s="42"/>
      <c r="AO236" s="42"/>
      <c r="AP236" s="42"/>
      <c r="AQ236" s="42"/>
      <c r="AR236" s="42"/>
      <c r="AS236" s="42"/>
      <c r="AT236" s="42"/>
      <c r="AU236" s="42"/>
      <c r="AV236" s="37">
        <f>COUNTIFS($S236:$AU236,"P")</f>
        <v>11</v>
      </c>
      <c r="AW236" s="37">
        <f>COUNTIFS($S236:$AU236,"HD")/2</f>
        <v>0</v>
      </c>
      <c r="AX236" s="37">
        <f>COUNTIFS($S236:$AU236,"DO")</f>
        <v>6</v>
      </c>
      <c r="AY236" s="1">
        <f>COUNTIFS($S236:$AU236,"UPL")</f>
        <v>1</v>
      </c>
      <c r="AZ236" s="37">
        <f>COUNTIFS($S236:$AU236,"LWP")</f>
        <v>0</v>
      </c>
      <c r="BA236" s="37">
        <f>SUM(COUNTIFS($S236:$AU236,{"PAT","MAT"}))</f>
        <v>0</v>
      </c>
      <c r="BB236" s="37">
        <f>COUNTIFS($S236:$AU236,"HO")</f>
        <v>0</v>
      </c>
      <c r="BC236" s="37">
        <f>COUNTIFS($S236:$AU236,"NA")</f>
        <v>0</v>
      </c>
      <c r="BD236" s="37">
        <f>COUNTIFS($S236:$AU236,"PL")</f>
        <v>0</v>
      </c>
      <c r="BE236" s="37">
        <f>COUNTIFS($S236:$AU236,"CL")</f>
        <v>1</v>
      </c>
      <c r="BF236" s="37">
        <f>COUNTIFS($S236:$AU236,"BL")</f>
        <v>0</v>
      </c>
      <c r="BG236" s="37">
        <f>COUNTIFS($S236:$AU236,"CO")</f>
        <v>0</v>
      </c>
      <c r="BH236" s="37">
        <f>SUM(BD236:BG236)</f>
        <v>1</v>
      </c>
      <c r="BI236" s="37">
        <f>IF(SUM(AV236+AW236)&gt;=17,1,0)</f>
        <v>0</v>
      </c>
      <c r="BJ236" s="37">
        <f>IF(SUM(AV236+AW236)&gt;=13,1,0)</f>
        <v>0</v>
      </c>
      <c r="BK236" s="37">
        <f>SUM(AV236:BG236)+SUM(COUNTIFS(R236:AU236,{"TERM","RESIGNED"}))</f>
        <v>19</v>
      </c>
      <c r="BL236" s="1" t="s">
        <v>41</v>
      </c>
      <c r="BM236" s="37" t="s">
        <v>936</v>
      </c>
    </row>
    <row r="237" spans="1:65" x14ac:dyDescent="0.25">
      <c r="A237" s="30">
        <f>A236+1</f>
        <v>235</v>
      </c>
      <c r="B237" s="1" t="s">
        <v>163</v>
      </c>
      <c r="C237" s="1">
        <v>12463</v>
      </c>
      <c r="D237" s="25">
        <v>100735</v>
      </c>
      <c r="E237" s="1" t="s">
        <v>863</v>
      </c>
      <c r="F237" s="32" t="s">
        <v>134</v>
      </c>
      <c r="G237" s="32" t="s">
        <v>109</v>
      </c>
      <c r="H237" s="28">
        <v>44348</v>
      </c>
      <c r="I237" s="28">
        <v>42804</v>
      </c>
      <c r="J237" s="28" t="s">
        <v>36</v>
      </c>
      <c r="K237" s="37">
        <f ca="1">IF(O237="ACTIVE",(TODAY()-H237),(J237-H237))</f>
        <v>994</v>
      </c>
      <c r="L237" s="39" t="str">
        <f>IF(OR(M237="Email Verification",M237="Operations",M237="OJT",M237="Bottom Quartile Group",M237="Training"),"Billable","Non Billable")</f>
        <v>Non Billable</v>
      </c>
      <c r="M237" s="32" t="s">
        <v>47</v>
      </c>
      <c r="N237" s="1" t="s">
        <v>38</v>
      </c>
      <c r="O237" s="1" t="s">
        <v>39</v>
      </c>
      <c r="P237" s="1"/>
      <c r="Q237" s="1"/>
      <c r="R237" s="31" t="s">
        <v>227</v>
      </c>
      <c r="S237" s="42" t="s">
        <v>880</v>
      </c>
      <c r="T237" s="42" t="s">
        <v>880</v>
      </c>
      <c r="U237" s="42" t="s">
        <v>17</v>
      </c>
      <c r="V237" s="42" t="s">
        <v>17</v>
      </c>
      <c r="W237" s="42" t="s">
        <v>880</v>
      </c>
      <c r="X237" s="42" t="s">
        <v>880</v>
      </c>
      <c r="Y237" s="42" t="s">
        <v>880</v>
      </c>
      <c r="Z237" s="42" t="s">
        <v>880</v>
      </c>
      <c r="AA237" s="42" t="s">
        <v>880</v>
      </c>
      <c r="AB237" s="42" t="s">
        <v>17</v>
      </c>
      <c r="AC237" s="42" t="s">
        <v>17</v>
      </c>
      <c r="AD237" s="42" t="s">
        <v>880</v>
      </c>
      <c r="AE237" s="42" t="s">
        <v>880</v>
      </c>
      <c r="AF237" s="42" t="s">
        <v>880</v>
      </c>
      <c r="AG237" s="42" t="s">
        <v>880</v>
      </c>
      <c r="AH237" s="42" t="s">
        <v>880</v>
      </c>
      <c r="AI237" s="42" t="s">
        <v>17</v>
      </c>
      <c r="AJ237" s="42" t="s">
        <v>17</v>
      </c>
      <c r="AK237" s="42" t="s">
        <v>880</v>
      </c>
      <c r="AL237" s="42"/>
      <c r="AM237" s="42"/>
      <c r="AN237" s="42"/>
      <c r="AO237" s="42"/>
      <c r="AP237" s="42"/>
      <c r="AQ237" s="42"/>
      <c r="AR237" s="42"/>
      <c r="AS237" s="42"/>
      <c r="AT237" s="42"/>
      <c r="AU237" s="42"/>
      <c r="AV237" s="37">
        <f>COUNTIFS($S237:$AU237,"P")</f>
        <v>13</v>
      </c>
      <c r="AW237" s="37">
        <f>COUNTIFS($S237:$AU237,"HD")/2</f>
        <v>0</v>
      </c>
      <c r="AX237" s="37">
        <f>COUNTIFS($S237:$AU237,"DO")</f>
        <v>6</v>
      </c>
      <c r="AY237" s="1">
        <f>COUNTIFS($S237:$AU237,"UPL")</f>
        <v>0</v>
      </c>
      <c r="AZ237" s="37">
        <f>COUNTIFS($S237:$AU237,"LWP")</f>
        <v>0</v>
      </c>
      <c r="BA237" s="37">
        <f>SUM(COUNTIFS($S237:$AU237,{"PAT","MAT"}))</f>
        <v>0</v>
      </c>
      <c r="BB237" s="37">
        <f>COUNTIFS($S237:$AU237,"HO")</f>
        <v>0</v>
      </c>
      <c r="BC237" s="37">
        <f>COUNTIFS($S237:$AU237,"NA")</f>
        <v>0</v>
      </c>
      <c r="BD237" s="37">
        <f>COUNTIFS($S237:$AU237,"PL")</f>
        <v>0</v>
      </c>
      <c r="BE237" s="37">
        <f>COUNTIFS($S237:$AU237,"CL")</f>
        <v>0</v>
      </c>
      <c r="BF237" s="37">
        <f>COUNTIFS($S237:$AU237,"BL")</f>
        <v>0</v>
      </c>
      <c r="BG237" s="37">
        <f>COUNTIFS($S237:$AU237,"CO")</f>
        <v>0</v>
      </c>
      <c r="BH237" s="37">
        <f>SUM(BD237:BG237)</f>
        <v>0</v>
      </c>
      <c r="BI237" s="37">
        <f>IF(SUM(AV237+AW237)&gt;=17,1,0)</f>
        <v>0</v>
      </c>
      <c r="BJ237" s="37">
        <f>IF(SUM(AV237+AW237)&gt;=13,1,0)</f>
        <v>1</v>
      </c>
      <c r="BK237" s="37">
        <f>SUM(AV237:BG237)+SUM(COUNTIFS(R237:AU237,{"TERM","RESIGNED"}))</f>
        <v>19</v>
      </c>
      <c r="BL237" s="1" t="s">
        <v>41</v>
      </c>
      <c r="BM237" s="37" t="s">
        <v>933</v>
      </c>
    </row>
    <row r="238" spans="1:65" x14ac:dyDescent="0.25">
      <c r="A238" s="30">
        <f>A237+1</f>
        <v>236</v>
      </c>
      <c r="B238" s="1" t="s">
        <v>163</v>
      </c>
      <c r="C238" s="1">
        <v>12584</v>
      </c>
      <c r="D238" s="25">
        <v>100738</v>
      </c>
      <c r="E238" s="1" t="s">
        <v>862</v>
      </c>
      <c r="F238" s="32" t="s">
        <v>386</v>
      </c>
      <c r="G238" s="32" t="s">
        <v>135</v>
      </c>
      <c r="H238" s="28">
        <v>44348</v>
      </c>
      <c r="I238" s="28">
        <v>42863</v>
      </c>
      <c r="J238" s="28" t="s">
        <v>36</v>
      </c>
      <c r="K238" s="37">
        <f ca="1">IF(O238="ACTIVE",(TODAY()-H238),(J238-H238))</f>
        <v>994</v>
      </c>
      <c r="L238" s="39" t="str">
        <f>IF(OR(M238="Email Verification",M238="Operations",M238="OJT",M238="Bottom Quartile Group",M238="Training"),"Billable","Non Billable")</f>
        <v>Billable</v>
      </c>
      <c r="M238" s="32" t="s">
        <v>118</v>
      </c>
      <c r="N238" s="1" t="s">
        <v>38</v>
      </c>
      <c r="O238" s="1" t="s">
        <v>39</v>
      </c>
      <c r="P238" s="1"/>
      <c r="Q238" s="1"/>
      <c r="R238" s="31" t="s">
        <v>233</v>
      </c>
      <c r="S238" s="42" t="s">
        <v>884</v>
      </c>
      <c r="T238" s="42" t="s">
        <v>884</v>
      </c>
      <c r="U238" s="42" t="s">
        <v>17</v>
      </c>
      <c r="V238" s="42" t="s">
        <v>17</v>
      </c>
      <c r="W238" s="42" t="s">
        <v>884</v>
      </c>
      <c r="X238" s="42" t="s">
        <v>884</v>
      </c>
      <c r="Y238" s="42" t="s">
        <v>884</v>
      </c>
      <c r="Z238" s="42" t="s">
        <v>884</v>
      </c>
      <c r="AA238" s="42" t="s">
        <v>884</v>
      </c>
      <c r="AB238" s="42" t="s">
        <v>17</v>
      </c>
      <c r="AC238" s="42" t="s">
        <v>17</v>
      </c>
      <c r="AD238" s="42" t="s">
        <v>884</v>
      </c>
      <c r="AE238" s="42" t="s">
        <v>880</v>
      </c>
      <c r="AF238" s="42" t="s">
        <v>880</v>
      </c>
      <c r="AG238" s="42" t="s">
        <v>880</v>
      </c>
      <c r="AH238" s="42" t="s">
        <v>880</v>
      </c>
      <c r="AI238" s="42" t="s">
        <v>17</v>
      </c>
      <c r="AJ238" s="42" t="s">
        <v>17</v>
      </c>
      <c r="AK238" s="42" t="s">
        <v>880</v>
      </c>
      <c r="AL238" s="42"/>
      <c r="AM238" s="42"/>
      <c r="AN238" s="42"/>
      <c r="AO238" s="42"/>
      <c r="AP238" s="42"/>
      <c r="AQ238" s="42"/>
      <c r="AR238" s="42"/>
      <c r="AS238" s="42"/>
      <c r="AT238" s="42"/>
      <c r="AU238" s="42"/>
      <c r="AV238" s="37">
        <f>COUNTIFS($S238:$AU238,"P")</f>
        <v>5</v>
      </c>
      <c r="AW238" s="37">
        <f>COUNTIFS($S238:$AU238,"HD")/2</f>
        <v>0</v>
      </c>
      <c r="AX238" s="37">
        <f>COUNTIFS($S238:$AU238,"DO")</f>
        <v>6</v>
      </c>
      <c r="AY238" s="1">
        <f>COUNTIFS($S238:$AU238,"UPL")</f>
        <v>0</v>
      </c>
      <c r="AZ238" s="37">
        <f>COUNTIFS($S238:$AU238,"LWP")</f>
        <v>0</v>
      </c>
      <c r="BA238" s="37">
        <f>SUM(COUNTIFS($S238:$AU238,{"PAT","MAT"}))</f>
        <v>8</v>
      </c>
      <c r="BB238" s="37">
        <f>COUNTIFS($S238:$AU238,"HO")</f>
        <v>0</v>
      </c>
      <c r="BC238" s="37">
        <f>COUNTIFS($S238:$AU238,"NA")</f>
        <v>0</v>
      </c>
      <c r="BD238" s="37">
        <f>COUNTIFS($S238:$AU238,"PL")</f>
        <v>0</v>
      </c>
      <c r="BE238" s="37">
        <f>COUNTIFS($S238:$AU238,"CL")</f>
        <v>0</v>
      </c>
      <c r="BF238" s="37">
        <f>COUNTIFS($S238:$AU238,"BL")</f>
        <v>0</v>
      </c>
      <c r="BG238" s="37">
        <f>COUNTIFS($S238:$AU238,"CO")</f>
        <v>0</v>
      </c>
      <c r="BH238" s="37">
        <f>SUM(BD238:BG238)</f>
        <v>0</v>
      </c>
      <c r="BI238" s="37">
        <f>IF(SUM(AV238+AW238)&gt;=17,1,0)</f>
        <v>0</v>
      </c>
      <c r="BJ238" s="37">
        <f>IF(SUM(AV238+AW238)&gt;=13,1,0)</f>
        <v>0</v>
      </c>
      <c r="BK238" s="37">
        <f>SUM(AV238:BG238)+SUM(COUNTIFS(R238:AU238,{"TERM","RESIGNED"}))</f>
        <v>19</v>
      </c>
      <c r="BL238" s="1" t="s">
        <v>41</v>
      </c>
      <c r="BM238" s="37" t="s">
        <v>936</v>
      </c>
    </row>
    <row r="239" spans="1:65" x14ac:dyDescent="0.25">
      <c r="A239" s="30">
        <f>A238+1</f>
        <v>237</v>
      </c>
      <c r="B239" s="1" t="s">
        <v>163</v>
      </c>
      <c r="C239" s="1">
        <v>13724</v>
      </c>
      <c r="D239" s="25">
        <v>100742</v>
      </c>
      <c r="E239" s="1" t="s">
        <v>863</v>
      </c>
      <c r="F239" s="32" t="s">
        <v>382</v>
      </c>
      <c r="G239" s="32" t="s">
        <v>50</v>
      </c>
      <c r="H239" s="28">
        <v>44348</v>
      </c>
      <c r="I239" s="28">
        <v>43178</v>
      </c>
      <c r="J239" s="28" t="s">
        <v>36</v>
      </c>
      <c r="K239" s="37">
        <f ca="1">IF(O239="ACTIVE",(TODAY()-H239),(J239-H239))</f>
        <v>994</v>
      </c>
      <c r="L239" s="39" t="str">
        <f>IF(OR(M239="Email Verification",M239="Operations",M239="OJT",M239="Bottom Quartile Group",M239="Training"),"Billable","Non Billable")</f>
        <v>Non Billable</v>
      </c>
      <c r="M239" s="32" t="s">
        <v>51</v>
      </c>
      <c r="N239" s="1" t="s">
        <v>38</v>
      </c>
      <c r="O239" s="1" t="s">
        <v>39</v>
      </c>
      <c r="P239" s="1"/>
      <c r="Q239" s="1"/>
      <c r="R239" s="31" t="s">
        <v>75</v>
      </c>
      <c r="S239" s="42" t="s">
        <v>880</v>
      </c>
      <c r="T239" s="42" t="s">
        <v>880</v>
      </c>
      <c r="U239" s="42" t="s">
        <v>17</v>
      </c>
      <c r="V239" s="42" t="s">
        <v>17</v>
      </c>
      <c r="W239" s="42" t="s">
        <v>880</v>
      </c>
      <c r="X239" s="42" t="s">
        <v>880</v>
      </c>
      <c r="Y239" s="42" t="s">
        <v>880</v>
      </c>
      <c r="Z239" s="42" t="s">
        <v>880</v>
      </c>
      <c r="AA239" s="42" t="s">
        <v>880</v>
      </c>
      <c r="AB239" s="42" t="s">
        <v>17</v>
      </c>
      <c r="AC239" s="42" t="s">
        <v>17</v>
      </c>
      <c r="AD239" s="42" t="s">
        <v>880</v>
      </c>
      <c r="AE239" s="42" t="s">
        <v>880</v>
      </c>
      <c r="AF239" s="42" t="s">
        <v>880</v>
      </c>
      <c r="AG239" s="42" t="s">
        <v>880</v>
      </c>
      <c r="AH239" s="42" t="s">
        <v>880</v>
      </c>
      <c r="AI239" s="42" t="s">
        <v>17</v>
      </c>
      <c r="AJ239" s="42" t="s">
        <v>17</v>
      </c>
      <c r="AK239" s="42" t="s">
        <v>19</v>
      </c>
      <c r="AL239" s="42"/>
      <c r="AM239" s="42"/>
      <c r="AN239" s="42"/>
      <c r="AO239" s="42"/>
      <c r="AP239" s="42"/>
      <c r="AQ239" s="42"/>
      <c r="AR239" s="42"/>
      <c r="AS239" s="42"/>
      <c r="AT239" s="42"/>
      <c r="AU239" s="42"/>
      <c r="AV239" s="37">
        <f>COUNTIFS($S239:$AU239,"P")</f>
        <v>12</v>
      </c>
      <c r="AW239" s="37">
        <f>COUNTIFS($S239:$AU239,"HD")/2</f>
        <v>0</v>
      </c>
      <c r="AX239" s="37">
        <f>COUNTIFS($S239:$AU239,"DO")</f>
        <v>6</v>
      </c>
      <c r="AY239" s="1">
        <f>COUNTIFS($S239:$AU239,"UPL")</f>
        <v>0</v>
      </c>
      <c r="AZ239" s="37">
        <f>COUNTIFS($S239:$AU239,"LWP")</f>
        <v>1</v>
      </c>
      <c r="BA239" s="37">
        <f>SUM(COUNTIFS($S239:$AU239,{"PAT","MAT"}))</f>
        <v>0</v>
      </c>
      <c r="BB239" s="37">
        <f>COUNTIFS($S239:$AU239,"HO")</f>
        <v>0</v>
      </c>
      <c r="BC239" s="37">
        <f>COUNTIFS($S239:$AU239,"NA")</f>
        <v>0</v>
      </c>
      <c r="BD239" s="37">
        <f>COUNTIFS($S239:$AU239,"PL")</f>
        <v>0</v>
      </c>
      <c r="BE239" s="37">
        <f>COUNTIFS($S239:$AU239,"CL")</f>
        <v>0</v>
      </c>
      <c r="BF239" s="37">
        <f>COUNTIFS($S239:$AU239,"BL")</f>
        <v>0</v>
      </c>
      <c r="BG239" s="37">
        <f>COUNTIFS($S239:$AU239,"CO")</f>
        <v>0</v>
      </c>
      <c r="BH239" s="37">
        <f>SUM(BD239:BG239)</f>
        <v>0</v>
      </c>
      <c r="BI239" s="37">
        <f>IF(SUM(AV239+AW239)&gt;=17,1,0)</f>
        <v>0</v>
      </c>
      <c r="BJ239" s="37">
        <f>IF(SUM(AV239+AW239)&gt;=13,1,0)</f>
        <v>0</v>
      </c>
      <c r="BK239" s="37">
        <f>SUM(AV239:BG239)+SUM(COUNTIFS(R239:AU239,{"TERM","RESIGNED"}))</f>
        <v>19</v>
      </c>
      <c r="BL239" s="1" t="s">
        <v>41</v>
      </c>
      <c r="BM239" s="37" t="s">
        <v>1569</v>
      </c>
    </row>
    <row r="240" spans="1:65" x14ac:dyDescent="0.25">
      <c r="A240" s="30">
        <f>A239+1</f>
        <v>238</v>
      </c>
      <c r="B240" s="1" t="s">
        <v>163</v>
      </c>
      <c r="C240" s="1">
        <v>13732</v>
      </c>
      <c r="D240" s="25">
        <v>100743</v>
      </c>
      <c r="E240" s="1" t="s">
        <v>863</v>
      </c>
      <c r="F240" s="32" t="s">
        <v>342</v>
      </c>
      <c r="G240" s="32" t="s">
        <v>88</v>
      </c>
      <c r="H240" s="28">
        <v>44348</v>
      </c>
      <c r="I240" s="28">
        <v>43178</v>
      </c>
      <c r="J240" s="28" t="s">
        <v>36</v>
      </c>
      <c r="K240" s="37">
        <f ca="1">IF(O240="ACTIVE",(TODAY()-H240),(J240-H240))</f>
        <v>994</v>
      </c>
      <c r="L240" s="39" t="str">
        <f>IF(OR(M240="Email Verification",M240="Operations",M240="OJT",M240="Bottom Quartile Group",M240="Training"),"Billable","Non Billable")</f>
        <v>Non Billable</v>
      </c>
      <c r="M240" s="32" t="s">
        <v>43</v>
      </c>
      <c r="N240" s="1" t="s">
        <v>38</v>
      </c>
      <c r="O240" s="1" t="s">
        <v>39</v>
      </c>
      <c r="P240" s="1"/>
      <c r="Q240" s="1"/>
      <c r="R240" s="31" t="s">
        <v>63</v>
      </c>
      <c r="S240" s="42" t="s">
        <v>880</v>
      </c>
      <c r="T240" s="42" t="s">
        <v>880</v>
      </c>
      <c r="U240" s="42" t="s">
        <v>17</v>
      </c>
      <c r="V240" s="42" t="s">
        <v>17</v>
      </c>
      <c r="W240" s="42" t="s">
        <v>880</v>
      </c>
      <c r="X240" s="42" t="s">
        <v>880</v>
      </c>
      <c r="Y240" s="42" t="s">
        <v>880</v>
      </c>
      <c r="Z240" s="42" t="s">
        <v>880</v>
      </c>
      <c r="AA240" s="42" t="s">
        <v>880</v>
      </c>
      <c r="AB240" s="42" t="s">
        <v>17</v>
      </c>
      <c r="AC240" s="42" t="s">
        <v>17</v>
      </c>
      <c r="AD240" s="42" t="s">
        <v>880</v>
      </c>
      <c r="AE240" s="42" t="s">
        <v>880</v>
      </c>
      <c r="AF240" s="42" t="s">
        <v>881</v>
      </c>
      <c r="AG240" s="42" t="s">
        <v>880</v>
      </c>
      <c r="AH240" s="42" t="s">
        <v>880</v>
      </c>
      <c r="AI240" s="42" t="s">
        <v>17</v>
      </c>
      <c r="AJ240" s="42" t="s">
        <v>17</v>
      </c>
      <c r="AK240" s="42" t="s">
        <v>880</v>
      </c>
      <c r="AL240" s="42"/>
      <c r="AM240" s="42"/>
      <c r="AN240" s="42"/>
      <c r="AO240" s="42"/>
      <c r="AP240" s="42"/>
      <c r="AQ240" s="42"/>
      <c r="AR240" s="42"/>
      <c r="AS240" s="42"/>
      <c r="AT240" s="42"/>
      <c r="AU240" s="42"/>
      <c r="AV240" s="37">
        <f>COUNTIFS($S240:$AU240,"P")</f>
        <v>12</v>
      </c>
      <c r="AW240" s="37">
        <f>COUNTIFS($S240:$AU240,"HD")/2</f>
        <v>0.5</v>
      </c>
      <c r="AX240" s="37">
        <f>COUNTIFS($S240:$AU240,"DO")</f>
        <v>6</v>
      </c>
      <c r="AY240" s="1">
        <f>COUNTIFS($S240:$AU240,"UPL")</f>
        <v>0</v>
      </c>
      <c r="AZ240" s="37">
        <f>COUNTIFS($S240:$AU240,"LWP")</f>
        <v>0</v>
      </c>
      <c r="BA240" s="37">
        <f>SUM(COUNTIFS($S240:$AU240,{"PAT","MAT"}))</f>
        <v>0</v>
      </c>
      <c r="BB240" s="37">
        <f>COUNTIFS($S240:$AU240,"HO")</f>
        <v>0</v>
      </c>
      <c r="BC240" s="37">
        <f>COUNTIFS($S240:$AU240,"NA")</f>
        <v>0</v>
      </c>
      <c r="BD240" s="37">
        <f>COUNTIFS($S240:$AU240,"PL")</f>
        <v>0</v>
      </c>
      <c r="BE240" s="37">
        <f>COUNTIFS($S240:$AU240,"CL")</f>
        <v>0</v>
      </c>
      <c r="BF240" s="37">
        <f>COUNTIFS($S240:$AU240,"BL")</f>
        <v>0</v>
      </c>
      <c r="BG240" s="37">
        <f>COUNTIFS($S240:$AU240,"CO")</f>
        <v>0</v>
      </c>
      <c r="BH240" s="37">
        <f>SUM(BD240:BG240)</f>
        <v>0</v>
      </c>
      <c r="BI240" s="37">
        <f>IF(SUM(AV240+AW240)&gt;=17,1,0)</f>
        <v>0</v>
      </c>
      <c r="BJ240" s="37">
        <f>IF(SUM(AV240+AW240)&gt;=13,1,0)</f>
        <v>0</v>
      </c>
      <c r="BK240" s="37">
        <f>SUM(AV240:BG240)+SUM(COUNTIFS(R240:AU240,{"TERM","RESIGNED"}))</f>
        <v>18.5</v>
      </c>
      <c r="BL240" s="1" t="s">
        <v>41</v>
      </c>
      <c r="BM240" s="37" t="s">
        <v>1102</v>
      </c>
    </row>
    <row r="241" spans="1:65" x14ac:dyDescent="0.25">
      <c r="A241" s="30">
        <f>A240+1</f>
        <v>239</v>
      </c>
      <c r="B241" s="1" t="s">
        <v>163</v>
      </c>
      <c r="C241" s="1">
        <v>14317</v>
      </c>
      <c r="D241" s="25">
        <v>100749</v>
      </c>
      <c r="E241" s="1" t="s">
        <v>863</v>
      </c>
      <c r="F241" s="32" t="s">
        <v>343</v>
      </c>
      <c r="G241" s="32" t="s">
        <v>61</v>
      </c>
      <c r="H241" s="28">
        <v>44348</v>
      </c>
      <c r="I241" s="28">
        <v>43294</v>
      </c>
      <c r="J241" s="28" t="s">
        <v>36</v>
      </c>
      <c r="K241" s="37">
        <f ca="1">IF(O241="ACTIVE",(TODAY()-H241),(J241-H241))</f>
        <v>994</v>
      </c>
      <c r="L241" s="39" t="str">
        <f>IF(OR(M241="Email Verification",M241="Operations",M241="OJT",M241="Bottom Quartile Group",M241="Training"),"Billable","Non Billable")</f>
        <v>Non Billable</v>
      </c>
      <c r="M241" s="32" t="s">
        <v>47</v>
      </c>
      <c r="N241" s="1" t="s">
        <v>38</v>
      </c>
      <c r="O241" s="1" t="s">
        <v>39</v>
      </c>
      <c r="P241" s="1"/>
      <c r="Q241" s="1"/>
      <c r="R241" s="31" t="s">
        <v>52</v>
      </c>
      <c r="S241" s="42" t="s">
        <v>880</v>
      </c>
      <c r="T241" s="42" t="s">
        <v>882</v>
      </c>
      <c r="U241" s="42" t="s">
        <v>17</v>
      </c>
      <c r="V241" s="42" t="s">
        <v>17</v>
      </c>
      <c r="W241" s="42" t="s">
        <v>883</v>
      </c>
      <c r="X241" s="42" t="s">
        <v>19</v>
      </c>
      <c r="Y241" s="42" t="s">
        <v>19</v>
      </c>
      <c r="Z241" s="42" t="s">
        <v>880</v>
      </c>
      <c r="AA241" s="42" t="s">
        <v>19</v>
      </c>
      <c r="AB241" s="42" t="s">
        <v>17</v>
      </c>
      <c r="AC241" s="42" t="s">
        <v>17</v>
      </c>
      <c r="AD241" s="42" t="s">
        <v>880</v>
      </c>
      <c r="AE241" s="42" t="s">
        <v>880</v>
      </c>
      <c r="AF241" s="42" t="s">
        <v>880</v>
      </c>
      <c r="AG241" s="42" t="s">
        <v>885</v>
      </c>
      <c r="AH241" s="42" t="s">
        <v>880</v>
      </c>
      <c r="AI241" s="42" t="s">
        <v>17</v>
      </c>
      <c r="AJ241" s="42" t="s">
        <v>17</v>
      </c>
      <c r="AK241" s="42" t="s">
        <v>880</v>
      </c>
      <c r="AL241" s="42"/>
      <c r="AM241" s="42"/>
      <c r="AN241" s="42"/>
      <c r="AO241" s="42"/>
      <c r="AP241" s="42"/>
      <c r="AQ241" s="42"/>
      <c r="AR241" s="42"/>
      <c r="AS241" s="42"/>
      <c r="AT241" s="42"/>
      <c r="AU241" s="42"/>
      <c r="AV241" s="37">
        <f>COUNTIFS($S241:$AU241,"P")</f>
        <v>7</v>
      </c>
      <c r="AW241" s="37">
        <f>COUNTIFS($S241:$AU241,"HD")/2</f>
        <v>0</v>
      </c>
      <c r="AX241" s="37">
        <f>COUNTIFS($S241:$AU241,"DO")</f>
        <v>6</v>
      </c>
      <c r="AY241" s="1">
        <f>COUNTIFS($S241:$AU241,"UPL")</f>
        <v>0</v>
      </c>
      <c r="AZ241" s="37">
        <f>COUNTIFS($S241:$AU241,"LWP")</f>
        <v>3</v>
      </c>
      <c r="BA241" s="37">
        <f>SUM(COUNTIFS($S241:$AU241,{"PAT","MAT"}))</f>
        <v>0</v>
      </c>
      <c r="BB241" s="37">
        <f>COUNTIFS($S241:$AU241,"HO")</f>
        <v>0</v>
      </c>
      <c r="BC241" s="37">
        <f>COUNTIFS($S241:$AU241,"NA")</f>
        <v>0</v>
      </c>
      <c r="BD241" s="37">
        <f>COUNTIFS($S241:$AU241,"PL")</f>
        <v>1</v>
      </c>
      <c r="BE241" s="37">
        <f>COUNTIFS($S241:$AU241,"CL")</f>
        <v>1</v>
      </c>
      <c r="BF241" s="37">
        <f>COUNTIFS($S241:$AU241,"BL")</f>
        <v>1</v>
      </c>
      <c r="BG241" s="37">
        <f>COUNTIFS($S241:$AU241,"CO")</f>
        <v>0</v>
      </c>
      <c r="BH241" s="37">
        <f>SUM(BD241:BG241)</f>
        <v>3</v>
      </c>
      <c r="BI241" s="37">
        <f>IF(SUM(AV241+AW241)&gt;=17,1,0)</f>
        <v>0</v>
      </c>
      <c r="BJ241" s="37">
        <f>IF(SUM(AV241+AW241)&gt;=13,1,0)</f>
        <v>0</v>
      </c>
      <c r="BK241" s="37">
        <f>SUM(AV241:BG241)+SUM(COUNTIFS(R241:AU241,{"TERM","RESIGNED"}))</f>
        <v>19</v>
      </c>
      <c r="BL241" s="1" t="s">
        <v>41</v>
      </c>
      <c r="BM241" s="37" t="s">
        <v>936</v>
      </c>
    </row>
    <row r="242" spans="1:65" x14ac:dyDescent="0.25">
      <c r="A242" s="30">
        <f>A241+1</f>
        <v>240</v>
      </c>
      <c r="B242" s="1" t="s">
        <v>163</v>
      </c>
      <c r="C242" s="1">
        <v>14602</v>
      </c>
      <c r="D242" s="25">
        <v>100753</v>
      </c>
      <c r="E242" s="1" t="s">
        <v>863</v>
      </c>
      <c r="F242" s="32" t="s">
        <v>344</v>
      </c>
      <c r="G242" s="32" t="s">
        <v>88</v>
      </c>
      <c r="H242" s="28">
        <v>44348</v>
      </c>
      <c r="I242" s="28">
        <v>43377</v>
      </c>
      <c r="J242" s="28" t="s">
        <v>36</v>
      </c>
      <c r="K242" s="37">
        <f ca="1">IF(O242="ACTIVE",(TODAY()-H242),(J242-H242))</f>
        <v>994</v>
      </c>
      <c r="L242" s="39" t="str">
        <f>IF(OR(M242="Email Verification",M242="Operations",M242="OJT",M242="Bottom Quartile Group",M242="Training"),"Billable","Non Billable")</f>
        <v>Non Billable</v>
      </c>
      <c r="M242" s="32" t="s">
        <v>43</v>
      </c>
      <c r="N242" s="1" t="s">
        <v>38</v>
      </c>
      <c r="O242" s="1" t="s">
        <v>39</v>
      </c>
      <c r="P242" s="1"/>
      <c r="Q242" s="1"/>
      <c r="R242" s="31" t="s">
        <v>254</v>
      </c>
      <c r="S242" s="42" t="s">
        <v>880</v>
      </c>
      <c r="T242" s="42" t="s">
        <v>880</v>
      </c>
      <c r="U242" s="42" t="s">
        <v>17</v>
      </c>
      <c r="V242" s="42" t="s">
        <v>17</v>
      </c>
      <c r="W242" s="42" t="s">
        <v>880</v>
      </c>
      <c r="X242" s="42" t="s">
        <v>880</v>
      </c>
      <c r="Y242" s="42" t="s">
        <v>880</v>
      </c>
      <c r="Z242" s="42" t="s">
        <v>880</v>
      </c>
      <c r="AA242" s="42" t="s">
        <v>880</v>
      </c>
      <c r="AB242" s="42" t="s">
        <v>17</v>
      </c>
      <c r="AC242" s="42" t="s">
        <v>17</v>
      </c>
      <c r="AD242" s="42" t="s">
        <v>880</v>
      </c>
      <c r="AE242" s="42" t="s">
        <v>880</v>
      </c>
      <c r="AF242" s="42" t="s">
        <v>880</v>
      </c>
      <c r="AG242" s="42" t="s">
        <v>880</v>
      </c>
      <c r="AH242" s="42" t="s">
        <v>880</v>
      </c>
      <c r="AI242" s="42" t="s">
        <v>17</v>
      </c>
      <c r="AJ242" s="42" t="s">
        <v>17</v>
      </c>
      <c r="AK242" s="42" t="s">
        <v>880</v>
      </c>
      <c r="AL242" s="42"/>
      <c r="AM242" s="42"/>
      <c r="AN242" s="42"/>
      <c r="AO242" s="42"/>
      <c r="AP242" s="42"/>
      <c r="AQ242" s="42"/>
      <c r="AR242" s="42"/>
      <c r="AS242" s="42"/>
      <c r="AT242" s="42"/>
      <c r="AU242" s="42"/>
      <c r="AV242" s="37">
        <f>COUNTIFS($S242:$AU242,"P")</f>
        <v>13</v>
      </c>
      <c r="AW242" s="37">
        <f>COUNTIFS($S242:$AU242,"HD")/2</f>
        <v>0</v>
      </c>
      <c r="AX242" s="37">
        <f>COUNTIFS($S242:$AU242,"DO")</f>
        <v>6</v>
      </c>
      <c r="AY242" s="1">
        <f>COUNTIFS($S242:$AU242,"UPL")</f>
        <v>0</v>
      </c>
      <c r="AZ242" s="37">
        <f>COUNTIFS($S242:$AU242,"LWP")</f>
        <v>0</v>
      </c>
      <c r="BA242" s="37">
        <f>SUM(COUNTIFS($S242:$AU242,{"PAT","MAT"}))</f>
        <v>0</v>
      </c>
      <c r="BB242" s="37">
        <f>COUNTIFS($S242:$AU242,"HO")</f>
        <v>0</v>
      </c>
      <c r="BC242" s="37">
        <f>COUNTIFS($S242:$AU242,"NA")</f>
        <v>0</v>
      </c>
      <c r="BD242" s="37">
        <f>COUNTIFS($S242:$AU242,"PL")</f>
        <v>0</v>
      </c>
      <c r="BE242" s="37">
        <f>COUNTIFS($S242:$AU242,"CL")</f>
        <v>0</v>
      </c>
      <c r="BF242" s="37">
        <f>COUNTIFS($S242:$AU242,"BL")</f>
        <v>0</v>
      </c>
      <c r="BG242" s="37">
        <f>COUNTIFS($S242:$AU242,"CO")</f>
        <v>0</v>
      </c>
      <c r="BH242" s="37">
        <f>SUM(BD242:BG242)</f>
        <v>0</v>
      </c>
      <c r="BI242" s="37">
        <f>IF(SUM(AV242+AW242)&gt;=17,1,0)</f>
        <v>0</v>
      </c>
      <c r="BJ242" s="37">
        <f>IF(SUM(AV242+AW242)&gt;=13,1,0)</f>
        <v>1</v>
      </c>
      <c r="BK242" s="37">
        <f>SUM(AV242:BG242)+SUM(COUNTIFS(R242:AU242,{"TERM","RESIGNED"}))</f>
        <v>19</v>
      </c>
      <c r="BL242" s="1" t="s">
        <v>41</v>
      </c>
      <c r="BM242" s="37" t="s">
        <v>934</v>
      </c>
    </row>
    <row r="243" spans="1:65" x14ac:dyDescent="0.25">
      <c r="A243" s="30">
        <f>A242+1</f>
        <v>241</v>
      </c>
      <c r="B243" s="1" t="s">
        <v>163</v>
      </c>
      <c r="C243" s="1">
        <v>14764</v>
      </c>
      <c r="D243" s="25">
        <v>100758</v>
      </c>
      <c r="E243" s="1" t="s">
        <v>862</v>
      </c>
      <c r="F243" s="32" t="s">
        <v>384</v>
      </c>
      <c r="G243" s="32" t="s">
        <v>135</v>
      </c>
      <c r="H243" s="28">
        <v>44348</v>
      </c>
      <c r="I243" s="28">
        <v>43403</v>
      </c>
      <c r="J243" s="28" t="s">
        <v>36</v>
      </c>
      <c r="K243" s="37">
        <f ca="1">IF(O243="ACTIVE",(TODAY()-H243),(J243-H243))</f>
        <v>994</v>
      </c>
      <c r="L243" s="39" t="str">
        <f>IF(OR(M243="Email Verification",M243="Operations",M243="OJT",M243="Bottom Quartile Group",M243="Training"),"Billable","Non Billable")</f>
        <v>Billable</v>
      </c>
      <c r="M243" s="32" t="s">
        <v>118</v>
      </c>
      <c r="N243" s="1" t="s">
        <v>38</v>
      </c>
      <c r="O243" s="1" t="s">
        <v>39</v>
      </c>
      <c r="P243" s="1"/>
      <c r="Q243" s="1"/>
      <c r="R243" s="31" t="s">
        <v>293</v>
      </c>
      <c r="S243" s="42" t="s">
        <v>880</v>
      </c>
      <c r="T243" s="42" t="s">
        <v>880</v>
      </c>
      <c r="U243" s="42" t="s">
        <v>17</v>
      </c>
      <c r="V243" s="42" t="s">
        <v>17</v>
      </c>
      <c r="W243" s="42" t="s">
        <v>880</v>
      </c>
      <c r="X243" s="42" t="s">
        <v>880</v>
      </c>
      <c r="Y243" s="42" t="s">
        <v>880</v>
      </c>
      <c r="Z243" s="42" t="s">
        <v>19</v>
      </c>
      <c r="AA243" s="42" t="s">
        <v>880</v>
      </c>
      <c r="AB243" s="42" t="s">
        <v>17</v>
      </c>
      <c r="AC243" s="42" t="s">
        <v>17</v>
      </c>
      <c r="AD243" s="42" t="s">
        <v>880</v>
      </c>
      <c r="AE243" s="42" t="s">
        <v>880</v>
      </c>
      <c r="AF243" s="42" t="s">
        <v>880</v>
      </c>
      <c r="AG243" s="42" t="s">
        <v>880</v>
      </c>
      <c r="AH243" s="42" t="s">
        <v>880</v>
      </c>
      <c r="AI243" s="42" t="s">
        <v>17</v>
      </c>
      <c r="AJ243" s="42" t="s">
        <v>17</v>
      </c>
      <c r="AK243" s="42" t="s">
        <v>19</v>
      </c>
      <c r="AL243" s="42"/>
      <c r="AM243" s="42"/>
      <c r="AN243" s="42"/>
      <c r="AO243" s="42"/>
      <c r="AP243" s="42"/>
      <c r="AQ243" s="42"/>
      <c r="AR243" s="42"/>
      <c r="AS243" s="42"/>
      <c r="AT243" s="42"/>
      <c r="AU243" s="42"/>
      <c r="AV243" s="37">
        <f>COUNTIFS($S243:$AU243,"P")</f>
        <v>11</v>
      </c>
      <c r="AW243" s="37">
        <f>COUNTIFS($S243:$AU243,"HD")/2</f>
        <v>0</v>
      </c>
      <c r="AX243" s="37">
        <f>COUNTIFS($S243:$AU243,"DO")</f>
        <v>6</v>
      </c>
      <c r="AY243" s="1">
        <f>COUNTIFS($S243:$AU243,"UPL")</f>
        <v>0</v>
      </c>
      <c r="AZ243" s="37">
        <f>COUNTIFS($S243:$AU243,"LWP")</f>
        <v>2</v>
      </c>
      <c r="BA243" s="37">
        <f>SUM(COUNTIFS($S243:$AU243,{"PAT","MAT"}))</f>
        <v>0</v>
      </c>
      <c r="BB243" s="37">
        <f>COUNTIFS($S243:$AU243,"HO")</f>
        <v>0</v>
      </c>
      <c r="BC243" s="37">
        <f>COUNTIFS($S243:$AU243,"NA")</f>
        <v>0</v>
      </c>
      <c r="BD243" s="37">
        <f>COUNTIFS($S243:$AU243,"PL")</f>
        <v>0</v>
      </c>
      <c r="BE243" s="37">
        <f>COUNTIFS($S243:$AU243,"CL")</f>
        <v>0</v>
      </c>
      <c r="BF243" s="37">
        <f>COUNTIFS($S243:$AU243,"BL")</f>
        <v>0</v>
      </c>
      <c r="BG243" s="37">
        <f>COUNTIFS($S243:$AU243,"CO")</f>
        <v>0</v>
      </c>
      <c r="BH243" s="37">
        <f>SUM(BD243:BG243)</f>
        <v>0</v>
      </c>
      <c r="BI243" s="37">
        <f>IF(SUM(AV243+AW243)&gt;=17,1,0)</f>
        <v>0</v>
      </c>
      <c r="BJ243" s="37">
        <f>IF(SUM(AV243+AW243)&gt;=13,1,0)</f>
        <v>0</v>
      </c>
      <c r="BK243" s="37">
        <f>SUM(AV243:BG243)+SUM(COUNTIFS(R243:AU243,{"TERM","RESIGNED"}))</f>
        <v>19</v>
      </c>
      <c r="BL243" s="1" t="s">
        <v>41</v>
      </c>
      <c r="BM243" s="37" t="s">
        <v>933</v>
      </c>
    </row>
    <row r="244" spans="1:65" x14ac:dyDescent="0.25">
      <c r="A244" s="30">
        <f>A243+1</f>
        <v>242</v>
      </c>
      <c r="B244" s="1" t="s">
        <v>163</v>
      </c>
      <c r="C244" s="1">
        <v>15107</v>
      </c>
      <c r="D244" s="25">
        <v>100762</v>
      </c>
      <c r="E244" s="1" t="s">
        <v>862</v>
      </c>
      <c r="F244" s="32" t="s">
        <v>345</v>
      </c>
      <c r="G244" s="32" t="s">
        <v>50</v>
      </c>
      <c r="H244" s="28">
        <v>44348</v>
      </c>
      <c r="I244" s="28">
        <v>43455</v>
      </c>
      <c r="J244" s="28" t="s">
        <v>36</v>
      </c>
      <c r="K244" s="37">
        <f ca="1">IF(O244="ACTIVE",(TODAY()-H244),(J244-H244))</f>
        <v>994</v>
      </c>
      <c r="L244" s="39" t="str">
        <f>IF(OR(M244="Email Verification",M244="Operations",M244="OJT",M244="Bottom Quartile Group",M244="Training"),"Billable","Non Billable")</f>
        <v>Non Billable</v>
      </c>
      <c r="M244" s="32" t="s">
        <v>51</v>
      </c>
      <c r="N244" s="1" t="s">
        <v>38</v>
      </c>
      <c r="O244" s="1" t="s">
        <v>39</v>
      </c>
      <c r="P244" s="1"/>
      <c r="Q244" s="1"/>
      <c r="R244" s="31" t="s">
        <v>458</v>
      </c>
      <c r="S244" s="42" t="s">
        <v>880</v>
      </c>
      <c r="T244" s="42" t="s">
        <v>880</v>
      </c>
      <c r="U244" s="42" t="s">
        <v>17</v>
      </c>
      <c r="V244" s="42" t="s">
        <v>17</v>
      </c>
      <c r="W244" s="42" t="s">
        <v>880</v>
      </c>
      <c r="X244" s="42" t="s">
        <v>880</v>
      </c>
      <c r="Y244" s="42" t="s">
        <v>880</v>
      </c>
      <c r="Z244" s="42" t="s">
        <v>880</v>
      </c>
      <c r="AA244" s="42" t="s">
        <v>880</v>
      </c>
      <c r="AB244" s="42" t="s">
        <v>17</v>
      </c>
      <c r="AC244" s="42" t="s">
        <v>17</v>
      </c>
      <c r="AD244" s="42" t="s">
        <v>880</v>
      </c>
      <c r="AE244" s="42" t="s">
        <v>880</v>
      </c>
      <c r="AF244" s="42" t="s">
        <v>880</v>
      </c>
      <c r="AG244" s="42" t="s">
        <v>880</v>
      </c>
      <c r="AH244" s="42" t="s">
        <v>880</v>
      </c>
      <c r="AI244" s="42" t="s">
        <v>17</v>
      </c>
      <c r="AJ244" s="42" t="s">
        <v>17</v>
      </c>
      <c r="AK244" s="42" t="s">
        <v>880</v>
      </c>
      <c r="AL244" s="42"/>
      <c r="AM244" s="42"/>
      <c r="AN244" s="42"/>
      <c r="AO244" s="42"/>
      <c r="AP244" s="42"/>
      <c r="AQ244" s="42"/>
      <c r="AR244" s="42"/>
      <c r="AS244" s="42"/>
      <c r="AT244" s="42"/>
      <c r="AU244" s="42"/>
      <c r="AV244" s="37">
        <f>COUNTIFS($S244:$AU244,"P")</f>
        <v>13</v>
      </c>
      <c r="AW244" s="37">
        <f>COUNTIFS($S244:$AU244,"HD")/2</f>
        <v>0</v>
      </c>
      <c r="AX244" s="37">
        <f>COUNTIFS($S244:$AU244,"DO")</f>
        <v>6</v>
      </c>
      <c r="AY244" s="1">
        <f>COUNTIFS($S244:$AU244,"UPL")</f>
        <v>0</v>
      </c>
      <c r="AZ244" s="37">
        <f>COUNTIFS($S244:$AU244,"LWP")</f>
        <v>0</v>
      </c>
      <c r="BA244" s="37">
        <f>SUM(COUNTIFS($S244:$AU244,{"PAT","MAT"}))</f>
        <v>0</v>
      </c>
      <c r="BB244" s="37">
        <f>COUNTIFS($S244:$AU244,"HO")</f>
        <v>0</v>
      </c>
      <c r="BC244" s="37">
        <f>COUNTIFS($S244:$AU244,"NA")</f>
        <v>0</v>
      </c>
      <c r="BD244" s="37">
        <f>COUNTIFS($S244:$AU244,"PL")</f>
        <v>0</v>
      </c>
      <c r="BE244" s="37">
        <f>COUNTIFS($S244:$AU244,"CL")</f>
        <v>0</v>
      </c>
      <c r="BF244" s="37">
        <f>COUNTIFS($S244:$AU244,"BL")</f>
        <v>0</v>
      </c>
      <c r="BG244" s="37">
        <f>COUNTIFS($S244:$AU244,"CO")</f>
        <v>0</v>
      </c>
      <c r="BH244" s="37">
        <f>SUM(BD244:BG244)</f>
        <v>0</v>
      </c>
      <c r="BI244" s="37">
        <f>IF(SUM(AV244+AW244)&gt;=17,1,0)</f>
        <v>0</v>
      </c>
      <c r="BJ244" s="37">
        <f>IF(SUM(AV244+AW244)&gt;=13,1,0)</f>
        <v>1</v>
      </c>
      <c r="BK244" s="37">
        <f>SUM(AV244:BG244)+SUM(COUNTIFS(R244:AU244,{"TERM","RESIGNED"}))</f>
        <v>19</v>
      </c>
      <c r="BL244" s="1" t="s">
        <v>41</v>
      </c>
      <c r="BM244" s="37" t="s">
        <v>1572</v>
      </c>
    </row>
    <row r="245" spans="1:65" x14ac:dyDescent="0.25">
      <c r="A245" s="30">
        <f>A244+1</f>
        <v>243</v>
      </c>
      <c r="B245" s="1" t="s">
        <v>163</v>
      </c>
      <c r="C245" s="1">
        <v>15621</v>
      </c>
      <c r="D245" s="25">
        <v>100767</v>
      </c>
      <c r="E245" s="1" t="s">
        <v>863</v>
      </c>
      <c r="F245" s="32" t="s">
        <v>368</v>
      </c>
      <c r="G245" s="32" t="s">
        <v>135</v>
      </c>
      <c r="H245" s="28">
        <v>44348</v>
      </c>
      <c r="I245" s="28">
        <v>43522</v>
      </c>
      <c r="J245" s="28" t="s">
        <v>36</v>
      </c>
      <c r="K245" s="37">
        <f ca="1">IF(O245="ACTIVE",(TODAY()-H245),(J245-H245))</f>
        <v>994</v>
      </c>
      <c r="L245" s="39" t="str">
        <f>IF(OR(M245="Email Verification",M245="Operations",M245="OJT",M245="Bottom Quartile Group",M245="Training"),"Billable","Non Billable")</f>
        <v>Billable</v>
      </c>
      <c r="M245" s="32" t="s">
        <v>118</v>
      </c>
      <c r="N245" s="1" t="s">
        <v>38</v>
      </c>
      <c r="O245" s="1" t="s">
        <v>39</v>
      </c>
      <c r="P245" s="1"/>
      <c r="Q245" s="1"/>
      <c r="R245" s="31" t="s">
        <v>130</v>
      </c>
      <c r="S245" s="42" t="s">
        <v>880</v>
      </c>
      <c r="T245" s="42" t="s">
        <v>880</v>
      </c>
      <c r="U245" s="42" t="s">
        <v>17</v>
      </c>
      <c r="V245" s="42" t="s">
        <v>17</v>
      </c>
      <c r="W245" s="42" t="s">
        <v>880</v>
      </c>
      <c r="X245" s="42" t="s">
        <v>880</v>
      </c>
      <c r="Y245" s="42" t="s">
        <v>880</v>
      </c>
      <c r="Z245" s="42" t="s">
        <v>880</v>
      </c>
      <c r="AA245" s="42" t="s">
        <v>880</v>
      </c>
      <c r="AB245" s="42" t="s">
        <v>17</v>
      </c>
      <c r="AC245" s="42" t="s">
        <v>17</v>
      </c>
      <c r="AD245" s="42" t="s">
        <v>880</v>
      </c>
      <c r="AE245" s="42" t="s">
        <v>880</v>
      </c>
      <c r="AF245" s="42" t="s">
        <v>880</v>
      </c>
      <c r="AG245" s="42" t="s">
        <v>880</v>
      </c>
      <c r="AH245" s="42" t="s">
        <v>880</v>
      </c>
      <c r="AI245" s="42" t="s">
        <v>17</v>
      </c>
      <c r="AJ245" s="42" t="s">
        <v>17</v>
      </c>
      <c r="AK245" s="42" t="s">
        <v>880</v>
      </c>
      <c r="AL245" s="42"/>
      <c r="AM245" s="42"/>
      <c r="AN245" s="42"/>
      <c r="AO245" s="42"/>
      <c r="AP245" s="42"/>
      <c r="AQ245" s="42"/>
      <c r="AR245" s="42"/>
      <c r="AS245" s="42"/>
      <c r="AT245" s="42"/>
      <c r="AU245" s="42"/>
      <c r="AV245" s="37">
        <f>COUNTIFS($S245:$AU245,"P")</f>
        <v>13</v>
      </c>
      <c r="AW245" s="37">
        <f>COUNTIFS($S245:$AU245,"HD")/2</f>
        <v>0</v>
      </c>
      <c r="AX245" s="37">
        <f>COUNTIFS($S245:$AU245,"DO")</f>
        <v>6</v>
      </c>
      <c r="AY245" s="1">
        <f>COUNTIFS($S245:$AU245,"UPL")</f>
        <v>0</v>
      </c>
      <c r="AZ245" s="37">
        <f>COUNTIFS($S245:$AU245,"LWP")</f>
        <v>0</v>
      </c>
      <c r="BA245" s="37">
        <f>SUM(COUNTIFS($S245:$AU245,{"PAT","MAT"}))</f>
        <v>0</v>
      </c>
      <c r="BB245" s="37">
        <f>COUNTIFS($S245:$AU245,"HO")</f>
        <v>0</v>
      </c>
      <c r="BC245" s="37">
        <f>COUNTIFS($S245:$AU245,"NA")</f>
        <v>0</v>
      </c>
      <c r="BD245" s="37">
        <f>COUNTIFS($S245:$AU245,"PL")</f>
        <v>0</v>
      </c>
      <c r="BE245" s="37">
        <f>COUNTIFS($S245:$AU245,"CL")</f>
        <v>0</v>
      </c>
      <c r="BF245" s="37">
        <f>COUNTIFS($S245:$AU245,"BL")</f>
        <v>0</v>
      </c>
      <c r="BG245" s="37">
        <f>COUNTIFS($S245:$AU245,"CO")</f>
        <v>0</v>
      </c>
      <c r="BH245" s="37">
        <f>SUM(BD245:BG245)</f>
        <v>0</v>
      </c>
      <c r="BI245" s="37">
        <f>IF(SUM(AV245+AW245)&gt;=17,1,0)</f>
        <v>0</v>
      </c>
      <c r="BJ245" s="37">
        <f>IF(SUM(AV245+AW245)&gt;=13,1,0)</f>
        <v>1</v>
      </c>
      <c r="BK245" s="37">
        <f>SUM(AV245:BG245)+SUM(COUNTIFS(R245:AU245,{"TERM","RESIGNED"}))</f>
        <v>19</v>
      </c>
      <c r="BL245" s="1" t="s">
        <v>41</v>
      </c>
      <c r="BM245" s="37" t="s">
        <v>931</v>
      </c>
    </row>
    <row r="246" spans="1:65" x14ac:dyDescent="0.25">
      <c r="A246" s="30">
        <f>A245+1</f>
        <v>244</v>
      </c>
      <c r="B246" s="1" t="s">
        <v>163</v>
      </c>
      <c r="C246" s="1">
        <v>15653</v>
      </c>
      <c r="D246" s="25">
        <v>100769</v>
      </c>
      <c r="E246" s="1" t="s">
        <v>863</v>
      </c>
      <c r="F246" s="32" t="s">
        <v>359</v>
      </c>
      <c r="G246" s="32" t="s">
        <v>135</v>
      </c>
      <c r="H246" s="28">
        <v>44348</v>
      </c>
      <c r="I246" s="28">
        <v>43525</v>
      </c>
      <c r="J246" s="28" t="s">
        <v>36</v>
      </c>
      <c r="K246" s="37">
        <f ca="1">IF(O246="ACTIVE",(TODAY()-H246),(J246-H246))</f>
        <v>994</v>
      </c>
      <c r="L246" s="39" t="str">
        <f>IF(OR(M246="Email Verification",M246="Operations",M246="OJT",M246="Bottom Quartile Group",M246="Training"),"Billable","Non Billable")</f>
        <v>Billable</v>
      </c>
      <c r="M246" s="32" t="s">
        <v>118</v>
      </c>
      <c r="N246" s="1" t="s">
        <v>38</v>
      </c>
      <c r="O246" s="1" t="s">
        <v>39</v>
      </c>
      <c r="P246" s="1"/>
      <c r="Q246" s="1"/>
      <c r="R246" s="31" t="s">
        <v>277</v>
      </c>
      <c r="S246" s="42" t="s">
        <v>880</v>
      </c>
      <c r="T246" s="42" t="s">
        <v>880</v>
      </c>
      <c r="U246" s="42" t="s">
        <v>17</v>
      </c>
      <c r="V246" s="42" t="s">
        <v>17</v>
      </c>
      <c r="W246" s="42" t="s">
        <v>19</v>
      </c>
      <c r="X246" s="42" t="s">
        <v>880</v>
      </c>
      <c r="Y246" s="42" t="s">
        <v>880</v>
      </c>
      <c r="Z246" s="42" t="s">
        <v>880</v>
      </c>
      <c r="AA246" s="42" t="s">
        <v>880</v>
      </c>
      <c r="AB246" s="42" t="s">
        <v>17</v>
      </c>
      <c r="AC246" s="42" t="s">
        <v>17</v>
      </c>
      <c r="AD246" s="42" t="s">
        <v>880</v>
      </c>
      <c r="AE246" s="42" t="s">
        <v>880</v>
      </c>
      <c r="AF246" s="42" t="s">
        <v>880</v>
      </c>
      <c r="AG246" s="42" t="s">
        <v>880</v>
      </c>
      <c r="AH246" s="42" t="s">
        <v>880</v>
      </c>
      <c r="AI246" s="42" t="s">
        <v>17</v>
      </c>
      <c r="AJ246" s="42" t="s">
        <v>17</v>
      </c>
      <c r="AK246" s="42" t="s">
        <v>880</v>
      </c>
      <c r="AL246" s="42"/>
      <c r="AM246" s="42"/>
      <c r="AN246" s="42"/>
      <c r="AO246" s="42"/>
      <c r="AP246" s="42"/>
      <c r="AQ246" s="42"/>
      <c r="AR246" s="42"/>
      <c r="AS246" s="42"/>
      <c r="AT246" s="42"/>
      <c r="AU246" s="42"/>
      <c r="AV246" s="37">
        <f>COUNTIFS($S246:$AU246,"P")</f>
        <v>12</v>
      </c>
      <c r="AW246" s="37">
        <f>COUNTIFS($S246:$AU246,"HD")/2</f>
        <v>0</v>
      </c>
      <c r="AX246" s="37">
        <f>COUNTIFS($S246:$AU246,"DO")</f>
        <v>6</v>
      </c>
      <c r="AY246" s="1">
        <f>COUNTIFS($S246:$AU246,"UPL")</f>
        <v>0</v>
      </c>
      <c r="AZ246" s="37">
        <f>COUNTIFS($S246:$AU246,"LWP")</f>
        <v>1</v>
      </c>
      <c r="BA246" s="37">
        <f>SUM(COUNTIFS($S246:$AU246,{"PAT","MAT"}))</f>
        <v>0</v>
      </c>
      <c r="BB246" s="37">
        <f>COUNTIFS($S246:$AU246,"HO")</f>
        <v>0</v>
      </c>
      <c r="BC246" s="37">
        <f>COUNTIFS($S246:$AU246,"NA")</f>
        <v>0</v>
      </c>
      <c r="BD246" s="37">
        <f>COUNTIFS($S246:$AU246,"PL")</f>
        <v>0</v>
      </c>
      <c r="BE246" s="37">
        <f>COUNTIFS($S246:$AU246,"CL")</f>
        <v>0</v>
      </c>
      <c r="BF246" s="37">
        <f>COUNTIFS($S246:$AU246,"BL")</f>
        <v>0</v>
      </c>
      <c r="BG246" s="37">
        <f>COUNTIFS($S246:$AU246,"CO")</f>
        <v>0</v>
      </c>
      <c r="BH246" s="37">
        <f>SUM(BD246:BG246)</f>
        <v>0</v>
      </c>
      <c r="BI246" s="37">
        <f>IF(SUM(AV246+AW246)&gt;=17,1,0)</f>
        <v>0</v>
      </c>
      <c r="BJ246" s="37">
        <f>IF(SUM(AV246+AW246)&gt;=13,1,0)</f>
        <v>0</v>
      </c>
      <c r="BK246" s="37">
        <f>SUM(AV246:BG246)+SUM(COUNTIFS(R246:AU246,{"TERM","RESIGNED"}))</f>
        <v>19</v>
      </c>
      <c r="BL246" s="1" t="s">
        <v>41</v>
      </c>
      <c r="BM246" s="37" t="s">
        <v>931</v>
      </c>
    </row>
    <row r="247" spans="1:65" x14ac:dyDescent="0.25">
      <c r="A247" s="30">
        <f>A246+1</f>
        <v>245</v>
      </c>
      <c r="B247" s="1" t="s">
        <v>163</v>
      </c>
      <c r="C247" s="1">
        <v>15667</v>
      </c>
      <c r="D247" s="25">
        <v>100771</v>
      </c>
      <c r="E247" s="1" t="s">
        <v>863</v>
      </c>
      <c r="F247" s="32" t="s">
        <v>360</v>
      </c>
      <c r="G247" s="32" t="s">
        <v>117</v>
      </c>
      <c r="H247" s="28">
        <v>44348</v>
      </c>
      <c r="I247" s="28">
        <v>43525</v>
      </c>
      <c r="J247" s="28" t="s">
        <v>36</v>
      </c>
      <c r="K247" s="37">
        <f ca="1">IF(O247="ACTIVE",(TODAY()-H247),(J247-H247))</f>
        <v>994</v>
      </c>
      <c r="L247" s="39" t="str">
        <f>IF(OR(M247="Email Verification",M247="Operations",M247="OJT",M247="Bottom Quartile Group",M247="Training"),"Billable","Non Billable")</f>
        <v>Billable</v>
      </c>
      <c r="M247" s="32" t="s">
        <v>118</v>
      </c>
      <c r="N247" s="1" t="s">
        <v>38</v>
      </c>
      <c r="O247" s="1" t="s">
        <v>39</v>
      </c>
      <c r="P247" s="1"/>
      <c r="Q247" s="1"/>
      <c r="R247" s="31" t="s">
        <v>140</v>
      </c>
      <c r="S247" s="42" t="s">
        <v>880</v>
      </c>
      <c r="T247" s="42" t="s">
        <v>882</v>
      </c>
      <c r="U247" s="42" t="s">
        <v>17</v>
      </c>
      <c r="V247" s="42" t="s">
        <v>17</v>
      </c>
      <c r="W247" s="42" t="s">
        <v>880</v>
      </c>
      <c r="X247" s="42" t="s">
        <v>880</v>
      </c>
      <c r="Y247" s="42" t="s">
        <v>880</v>
      </c>
      <c r="Z247" s="42" t="s">
        <v>880</v>
      </c>
      <c r="AA247" s="42" t="s">
        <v>883</v>
      </c>
      <c r="AB247" s="42" t="s">
        <v>17</v>
      </c>
      <c r="AC247" s="42" t="s">
        <v>17</v>
      </c>
      <c r="AD247" s="42" t="s">
        <v>880</v>
      </c>
      <c r="AE247" s="42" t="s">
        <v>880</v>
      </c>
      <c r="AF247" s="42" t="s">
        <v>880</v>
      </c>
      <c r="AG247" s="42" t="s">
        <v>880</v>
      </c>
      <c r="AH247" s="42" t="s">
        <v>880</v>
      </c>
      <c r="AI247" s="42" t="s">
        <v>17</v>
      </c>
      <c r="AJ247" s="42" t="s">
        <v>17</v>
      </c>
      <c r="AK247" s="42" t="s">
        <v>880</v>
      </c>
      <c r="AL247" s="42"/>
      <c r="AM247" s="42"/>
      <c r="AN247" s="42"/>
      <c r="AO247" s="42"/>
      <c r="AP247" s="42"/>
      <c r="AQ247" s="42"/>
      <c r="AR247" s="42"/>
      <c r="AS247" s="42"/>
      <c r="AT247" s="42"/>
      <c r="AU247" s="42"/>
      <c r="AV247" s="37">
        <f>COUNTIFS($S247:$AU247,"P")</f>
        <v>11</v>
      </c>
      <c r="AW247" s="37">
        <f>COUNTIFS($S247:$AU247,"HD")/2</f>
        <v>0</v>
      </c>
      <c r="AX247" s="37">
        <f>COUNTIFS($S247:$AU247,"DO")</f>
        <v>6</v>
      </c>
      <c r="AY247" s="1">
        <f>COUNTIFS($S247:$AU247,"UPL")</f>
        <v>0</v>
      </c>
      <c r="AZ247" s="37">
        <f>COUNTIFS($S247:$AU247,"LWP")</f>
        <v>0</v>
      </c>
      <c r="BA247" s="37">
        <f>SUM(COUNTIFS($S247:$AU247,{"PAT","MAT"}))</f>
        <v>0</v>
      </c>
      <c r="BB247" s="37">
        <f>COUNTIFS($S247:$AU247,"HO")</f>
        <v>0</v>
      </c>
      <c r="BC247" s="37">
        <f>COUNTIFS($S247:$AU247,"NA")</f>
        <v>0</v>
      </c>
      <c r="BD247" s="37">
        <f>COUNTIFS($S247:$AU247,"PL")</f>
        <v>1</v>
      </c>
      <c r="BE247" s="37">
        <f>COUNTIFS($S247:$AU247,"CL")</f>
        <v>1</v>
      </c>
      <c r="BF247" s="37">
        <f>COUNTIFS($S247:$AU247,"BL")</f>
        <v>0</v>
      </c>
      <c r="BG247" s="37">
        <f>COUNTIFS($S247:$AU247,"CO")</f>
        <v>0</v>
      </c>
      <c r="BH247" s="37">
        <f>SUM(BD247:BG247)</f>
        <v>2</v>
      </c>
      <c r="BI247" s="37">
        <f>IF(SUM(AV247+AW247)&gt;=17,1,0)</f>
        <v>0</v>
      </c>
      <c r="BJ247" s="37">
        <f>IF(SUM(AV247+AW247)&gt;=13,1,0)</f>
        <v>0</v>
      </c>
      <c r="BK247" s="37">
        <f>SUM(AV247:BG247)+SUM(COUNTIFS(R247:AU247,{"TERM","RESIGNED"}))</f>
        <v>19</v>
      </c>
      <c r="BL247" s="1" t="s">
        <v>41</v>
      </c>
      <c r="BM247" s="37" t="s">
        <v>936</v>
      </c>
    </row>
    <row r="248" spans="1:65" x14ac:dyDescent="0.25">
      <c r="A248" s="30">
        <f>A247+1</f>
        <v>246</v>
      </c>
      <c r="B248" s="1" t="s">
        <v>163</v>
      </c>
      <c r="C248" s="1">
        <v>15804</v>
      </c>
      <c r="D248" s="25">
        <v>100775</v>
      </c>
      <c r="E248" s="1" t="s">
        <v>862</v>
      </c>
      <c r="F248" s="32" t="s">
        <v>346</v>
      </c>
      <c r="G248" s="32" t="s">
        <v>74</v>
      </c>
      <c r="H248" s="28">
        <v>44348</v>
      </c>
      <c r="I248" s="28">
        <v>43546</v>
      </c>
      <c r="J248" s="28" t="s">
        <v>36</v>
      </c>
      <c r="K248" s="37">
        <f ca="1">IF(O248="ACTIVE",(TODAY()-H248),(J248-H248))</f>
        <v>994</v>
      </c>
      <c r="L248" s="39" t="str">
        <f>IF(OR(M248="Email Verification",M248="Operations",M248="OJT",M248="Bottom Quartile Group",M248="Training"),"Billable","Non Billable")</f>
        <v>Non Billable</v>
      </c>
      <c r="M248" s="32" t="s">
        <v>51</v>
      </c>
      <c r="N248" s="1" t="s">
        <v>38</v>
      </c>
      <c r="O248" s="1" t="s">
        <v>39</v>
      </c>
      <c r="P248" s="1"/>
      <c r="Q248" s="1"/>
      <c r="R248" s="31" t="s">
        <v>97</v>
      </c>
      <c r="S248" s="42" t="s">
        <v>18</v>
      </c>
      <c r="T248" s="42" t="s">
        <v>880</v>
      </c>
      <c r="U248" s="42" t="s">
        <v>17</v>
      </c>
      <c r="V248" s="42" t="s">
        <v>17</v>
      </c>
      <c r="W248" s="42" t="s">
        <v>880</v>
      </c>
      <c r="X248" s="42" t="s">
        <v>880</v>
      </c>
      <c r="Y248" s="42" t="s">
        <v>880</v>
      </c>
      <c r="Z248" s="42" t="s">
        <v>880</v>
      </c>
      <c r="AA248" s="42" t="s">
        <v>880</v>
      </c>
      <c r="AB248" s="42" t="s">
        <v>17</v>
      </c>
      <c r="AC248" s="42" t="s">
        <v>17</v>
      </c>
      <c r="AD248" s="42" t="s">
        <v>880</v>
      </c>
      <c r="AE248" s="42" t="s">
        <v>880</v>
      </c>
      <c r="AF248" s="42" t="s">
        <v>880</v>
      </c>
      <c r="AG248" s="42" t="s">
        <v>880</v>
      </c>
      <c r="AH248" s="42" t="s">
        <v>880</v>
      </c>
      <c r="AI248" s="42" t="s">
        <v>17</v>
      </c>
      <c r="AJ248" s="42" t="s">
        <v>17</v>
      </c>
      <c r="AK248" s="42" t="s">
        <v>18</v>
      </c>
      <c r="AL248" s="42"/>
      <c r="AM248" s="42"/>
      <c r="AN248" s="42"/>
      <c r="AO248" s="42"/>
      <c r="AP248" s="42"/>
      <c r="AQ248" s="42"/>
      <c r="AR248" s="42"/>
      <c r="AS248" s="42"/>
      <c r="AT248" s="42"/>
      <c r="AU248" s="42"/>
      <c r="AV248" s="37">
        <f>COUNTIFS($S248:$AU248,"P")</f>
        <v>11</v>
      </c>
      <c r="AW248" s="37">
        <f>COUNTIFS($S248:$AU248,"HD")/2</f>
        <v>0</v>
      </c>
      <c r="AX248" s="37">
        <f>COUNTIFS($S248:$AU248,"DO")</f>
        <v>6</v>
      </c>
      <c r="AY248" s="1">
        <f>COUNTIFS($S248:$AU248,"UPL")</f>
        <v>2</v>
      </c>
      <c r="AZ248" s="37">
        <f>COUNTIFS($S248:$AU248,"LWP")</f>
        <v>0</v>
      </c>
      <c r="BA248" s="37">
        <f>SUM(COUNTIFS($S248:$AU248,{"PAT","MAT"}))</f>
        <v>0</v>
      </c>
      <c r="BB248" s="37">
        <f>COUNTIFS($S248:$AU248,"HO")</f>
        <v>0</v>
      </c>
      <c r="BC248" s="37">
        <f>COUNTIFS($S248:$AU248,"NA")</f>
        <v>0</v>
      </c>
      <c r="BD248" s="37">
        <f>COUNTIFS($S248:$AU248,"PL")</f>
        <v>0</v>
      </c>
      <c r="BE248" s="37">
        <f>COUNTIFS($S248:$AU248,"CL")</f>
        <v>0</v>
      </c>
      <c r="BF248" s="37">
        <f>COUNTIFS($S248:$AU248,"BL")</f>
        <v>0</v>
      </c>
      <c r="BG248" s="37">
        <f>COUNTIFS($S248:$AU248,"CO")</f>
        <v>0</v>
      </c>
      <c r="BH248" s="37">
        <f>SUM(BD248:BG248)</f>
        <v>0</v>
      </c>
      <c r="BI248" s="37">
        <f>IF(SUM(AV248+AW248)&gt;=17,1,0)</f>
        <v>0</v>
      </c>
      <c r="BJ248" s="37">
        <f>IF(SUM(AV248+AW248)&gt;=13,1,0)</f>
        <v>0</v>
      </c>
      <c r="BK248" s="37">
        <f>SUM(AV248:BG248)+SUM(COUNTIFS(R248:AU248,{"TERM","RESIGNED"}))</f>
        <v>19</v>
      </c>
      <c r="BL248" s="1" t="s">
        <v>41</v>
      </c>
      <c r="BM248" s="37" t="s">
        <v>933</v>
      </c>
    </row>
    <row r="249" spans="1:65" x14ac:dyDescent="0.25">
      <c r="A249" s="30">
        <f>A248+1</f>
        <v>247</v>
      </c>
      <c r="B249" s="1" t="s">
        <v>163</v>
      </c>
      <c r="C249" s="1">
        <v>15822</v>
      </c>
      <c r="D249" s="25">
        <v>100777</v>
      </c>
      <c r="E249" s="1" t="s">
        <v>863</v>
      </c>
      <c r="F249" s="32" t="s">
        <v>363</v>
      </c>
      <c r="G249" s="32" t="s">
        <v>135</v>
      </c>
      <c r="H249" s="28">
        <v>44348</v>
      </c>
      <c r="I249" s="28">
        <v>43550</v>
      </c>
      <c r="J249" s="28" t="s">
        <v>36</v>
      </c>
      <c r="K249" s="37">
        <f ca="1">IF(O249="ACTIVE",(TODAY()-H249),(J249-H249))</f>
        <v>994</v>
      </c>
      <c r="L249" s="39" t="str">
        <f>IF(OR(M249="Email Verification",M249="Operations",M249="OJT",M249="Bottom Quartile Group",M249="Training"),"Billable","Non Billable")</f>
        <v>Billable</v>
      </c>
      <c r="M249" s="32" t="s">
        <v>118</v>
      </c>
      <c r="N249" s="1" t="s">
        <v>38</v>
      </c>
      <c r="O249" s="1" t="s">
        <v>39</v>
      </c>
      <c r="P249" s="1"/>
      <c r="Q249" s="1"/>
      <c r="R249" s="31" t="s">
        <v>233</v>
      </c>
      <c r="S249" s="42" t="s">
        <v>880</v>
      </c>
      <c r="T249" s="42" t="s">
        <v>880</v>
      </c>
      <c r="U249" s="42" t="s">
        <v>17</v>
      </c>
      <c r="V249" s="42" t="s">
        <v>17</v>
      </c>
      <c r="W249" s="42" t="s">
        <v>880</v>
      </c>
      <c r="X249" s="42" t="s">
        <v>880</v>
      </c>
      <c r="Y249" s="42" t="s">
        <v>880</v>
      </c>
      <c r="Z249" s="42" t="s">
        <v>880</v>
      </c>
      <c r="AA249" s="42" t="s">
        <v>880</v>
      </c>
      <c r="AB249" s="42" t="s">
        <v>17</v>
      </c>
      <c r="AC249" s="42" t="s">
        <v>17</v>
      </c>
      <c r="AD249" s="42" t="s">
        <v>880</v>
      </c>
      <c r="AE249" s="42" t="s">
        <v>880</v>
      </c>
      <c r="AF249" s="42" t="s">
        <v>880</v>
      </c>
      <c r="AG249" s="42" t="s">
        <v>880</v>
      </c>
      <c r="AH249" s="42" t="s">
        <v>880</v>
      </c>
      <c r="AI249" s="42" t="s">
        <v>17</v>
      </c>
      <c r="AJ249" s="42" t="s">
        <v>17</v>
      </c>
      <c r="AK249" s="42" t="s">
        <v>880</v>
      </c>
      <c r="AL249" s="42"/>
      <c r="AM249" s="42"/>
      <c r="AN249" s="42"/>
      <c r="AO249" s="42"/>
      <c r="AP249" s="42"/>
      <c r="AQ249" s="42"/>
      <c r="AR249" s="42"/>
      <c r="AS249" s="42"/>
      <c r="AT249" s="42"/>
      <c r="AU249" s="42"/>
      <c r="AV249" s="37">
        <f>COUNTIFS($S249:$AU249,"P")</f>
        <v>13</v>
      </c>
      <c r="AW249" s="37">
        <f>COUNTIFS($S249:$AU249,"HD")/2</f>
        <v>0</v>
      </c>
      <c r="AX249" s="37">
        <f>COUNTIFS($S249:$AU249,"DO")</f>
        <v>6</v>
      </c>
      <c r="AY249" s="1">
        <f>COUNTIFS($S249:$AU249,"UPL")</f>
        <v>0</v>
      </c>
      <c r="AZ249" s="37">
        <f>COUNTIFS($S249:$AU249,"LWP")</f>
        <v>0</v>
      </c>
      <c r="BA249" s="37">
        <f>SUM(COUNTIFS($S249:$AU249,{"PAT","MAT"}))</f>
        <v>0</v>
      </c>
      <c r="BB249" s="37">
        <f>COUNTIFS($S249:$AU249,"HO")</f>
        <v>0</v>
      </c>
      <c r="BC249" s="37">
        <f>COUNTIFS($S249:$AU249,"NA")</f>
        <v>0</v>
      </c>
      <c r="BD249" s="37">
        <f>COUNTIFS($S249:$AU249,"PL")</f>
        <v>0</v>
      </c>
      <c r="BE249" s="37">
        <f>COUNTIFS($S249:$AU249,"CL")</f>
        <v>0</v>
      </c>
      <c r="BF249" s="37">
        <f>COUNTIFS($S249:$AU249,"BL")</f>
        <v>0</v>
      </c>
      <c r="BG249" s="37">
        <f>COUNTIFS($S249:$AU249,"CO")</f>
        <v>0</v>
      </c>
      <c r="BH249" s="37">
        <f>SUM(BD249:BG249)</f>
        <v>0</v>
      </c>
      <c r="BI249" s="37">
        <f>IF(SUM(AV249+AW249)&gt;=17,1,0)</f>
        <v>0</v>
      </c>
      <c r="BJ249" s="37">
        <f>IF(SUM(AV249+AW249)&gt;=13,1,0)</f>
        <v>1</v>
      </c>
      <c r="BK249" s="37">
        <f>SUM(AV249:BG249)+SUM(COUNTIFS(R249:AU249,{"TERM","RESIGNED"}))</f>
        <v>19</v>
      </c>
      <c r="BL249" s="1" t="s">
        <v>41</v>
      </c>
      <c r="BM249" s="37" t="s">
        <v>936</v>
      </c>
    </row>
    <row r="250" spans="1:65" x14ac:dyDescent="0.25">
      <c r="A250" s="30">
        <f>A249+1</f>
        <v>248</v>
      </c>
      <c r="B250" s="1" t="s">
        <v>163</v>
      </c>
      <c r="C250" s="1">
        <v>15848</v>
      </c>
      <c r="D250" s="25">
        <v>100779</v>
      </c>
      <c r="E250" s="1" t="s">
        <v>863</v>
      </c>
      <c r="F250" s="32" t="s">
        <v>369</v>
      </c>
      <c r="G250" s="32" t="s">
        <v>135</v>
      </c>
      <c r="H250" s="28">
        <v>44348</v>
      </c>
      <c r="I250" s="28">
        <v>43553</v>
      </c>
      <c r="J250" s="28" t="s">
        <v>36</v>
      </c>
      <c r="K250" s="37">
        <f ca="1">IF(O250="ACTIVE",(TODAY()-H250),(J250-H250))</f>
        <v>994</v>
      </c>
      <c r="L250" s="39" t="str">
        <f>IF(OR(M250="Email Verification",M250="Operations",M250="OJT",M250="Bottom Quartile Group",M250="Training"),"Billable","Non Billable")</f>
        <v>Billable</v>
      </c>
      <c r="M250" s="32" t="s">
        <v>118</v>
      </c>
      <c r="N250" s="1" t="s">
        <v>38</v>
      </c>
      <c r="O250" s="1" t="s">
        <v>39</v>
      </c>
      <c r="P250" s="1"/>
      <c r="Q250" s="1"/>
      <c r="R250" s="31" t="s">
        <v>130</v>
      </c>
      <c r="S250" s="42" t="s">
        <v>880</v>
      </c>
      <c r="T250" s="42" t="s">
        <v>880</v>
      </c>
      <c r="U250" s="42" t="s">
        <v>17</v>
      </c>
      <c r="V250" s="42" t="s">
        <v>17</v>
      </c>
      <c r="W250" s="42" t="s">
        <v>880</v>
      </c>
      <c r="X250" s="42" t="s">
        <v>880</v>
      </c>
      <c r="Y250" s="42" t="s">
        <v>880</v>
      </c>
      <c r="Z250" s="42" t="s">
        <v>880</v>
      </c>
      <c r="AA250" s="42" t="s">
        <v>880</v>
      </c>
      <c r="AB250" s="42" t="s">
        <v>17</v>
      </c>
      <c r="AC250" s="42" t="s">
        <v>17</v>
      </c>
      <c r="AD250" s="42" t="s">
        <v>880</v>
      </c>
      <c r="AE250" s="42" t="s">
        <v>880</v>
      </c>
      <c r="AF250" s="42" t="s">
        <v>880</v>
      </c>
      <c r="AG250" s="42" t="s">
        <v>880</v>
      </c>
      <c r="AH250" s="42" t="s">
        <v>880</v>
      </c>
      <c r="AI250" s="42" t="s">
        <v>17</v>
      </c>
      <c r="AJ250" s="42" t="s">
        <v>17</v>
      </c>
      <c r="AK250" s="42" t="s">
        <v>880</v>
      </c>
      <c r="AL250" s="42"/>
      <c r="AM250" s="42"/>
      <c r="AN250" s="42"/>
      <c r="AO250" s="42"/>
      <c r="AP250" s="42"/>
      <c r="AQ250" s="42"/>
      <c r="AR250" s="42"/>
      <c r="AS250" s="42"/>
      <c r="AT250" s="42"/>
      <c r="AU250" s="42"/>
      <c r="AV250" s="37">
        <f>COUNTIFS($S250:$AU250,"P")</f>
        <v>13</v>
      </c>
      <c r="AW250" s="37">
        <f>COUNTIFS($S250:$AU250,"HD")/2</f>
        <v>0</v>
      </c>
      <c r="AX250" s="37">
        <f>COUNTIFS($S250:$AU250,"DO")</f>
        <v>6</v>
      </c>
      <c r="AY250" s="1">
        <f>COUNTIFS($S250:$AU250,"UPL")</f>
        <v>0</v>
      </c>
      <c r="AZ250" s="37">
        <f>COUNTIFS($S250:$AU250,"LWP")</f>
        <v>0</v>
      </c>
      <c r="BA250" s="37">
        <f>SUM(COUNTIFS($S250:$AU250,{"PAT","MAT"}))</f>
        <v>0</v>
      </c>
      <c r="BB250" s="37">
        <f>COUNTIFS($S250:$AU250,"HO")</f>
        <v>0</v>
      </c>
      <c r="BC250" s="37">
        <f>COUNTIFS($S250:$AU250,"NA")</f>
        <v>0</v>
      </c>
      <c r="BD250" s="37">
        <f>COUNTIFS($S250:$AU250,"PL")</f>
        <v>0</v>
      </c>
      <c r="BE250" s="37">
        <f>COUNTIFS($S250:$AU250,"CL")</f>
        <v>0</v>
      </c>
      <c r="BF250" s="37">
        <f>COUNTIFS($S250:$AU250,"BL")</f>
        <v>0</v>
      </c>
      <c r="BG250" s="37">
        <f>COUNTIFS($S250:$AU250,"CO")</f>
        <v>0</v>
      </c>
      <c r="BH250" s="37">
        <f>SUM(BD250:BG250)</f>
        <v>0</v>
      </c>
      <c r="BI250" s="37">
        <f>IF(SUM(AV250+AW250)&gt;=17,1,0)</f>
        <v>0</v>
      </c>
      <c r="BJ250" s="37">
        <f>IF(SUM(AV250+AW250)&gt;=13,1,0)</f>
        <v>1</v>
      </c>
      <c r="BK250" s="37">
        <f>SUM(AV250:BG250)+SUM(COUNTIFS(R250:AU250,{"TERM","RESIGNED"}))</f>
        <v>19</v>
      </c>
      <c r="BL250" s="1" t="s">
        <v>41</v>
      </c>
      <c r="BM250" s="37" t="s">
        <v>931</v>
      </c>
    </row>
    <row r="251" spans="1:65" x14ac:dyDescent="0.25">
      <c r="A251" s="30">
        <f>A250+1</f>
        <v>249</v>
      </c>
      <c r="B251" s="1" t="s">
        <v>163</v>
      </c>
      <c r="C251" s="1">
        <v>15851</v>
      </c>
      <c r="D251" s="25">
        <v>100780</v>
      </c>
      <c r="E251" s="1" t="s">
        <v>862</v>
      </c>
      <c r="F251" s="32" t="s">
        <v>347</v>
      </c>
      <c r="G251" s="32" t="s">
        <v>74</v>
      </c>
      <c r="H251" s="28">
        <v>44348</v>
      </c>
      <c r="I251" s="28">
        <v>43553</v>
      </c>
      <c r="J251" s="28" t="s">
        <v>36</v>
      </c>
      <c r="K251" s="37">
        <f ca="1">IF(O251="ACTIVE",(TODAY()-H251),(J251-H251))</f>
        <v>994</v>
      </c>
      <c r="L251" s="39" t="str">
        <f>IF(OR(M251="Email Verification",M251="Operations",M251="OJT",M251="Bottom Quartile Group",M251="Training"),"Billable","Non Billable")</f>
        <v>Non Billable</v>
      </c>
      <c r="M251" s="32" t="s">
        <v>51</v>
      </c>
      <c r="N251" s="1" t="s">
        <v>38</v>
      </c>
      <c r="O251" s="1" t="s">
        <v>39</v>
      </c>
      <c r="P251" s="1"/>
      <c r="Q251" s="1"/>
      <c r="R251" s="31" t="s">
        <v>299</v>
      </c>
      <c r="S251" s="42" t="s">
        <v>883</v>
      </c>
      <c r="T251" s="42" t="s">
        <v>883</v>
      </c>
      <c r="U251" s="42" t="s">
        <v>17</v>
      </c>
      <c r="V251" s="42" t="s">
        <v>17</v>
      </c>
      <c r="W251" s="42" t="s">
        <v>882</v>
      </c>
      <c r="X251" s="42" t="s">
        <v>880</v>
      </c>
      <c r="Y251" s="42" t="s">
        <v>880</v>
      </c>
      <c r="Z251" s="42" t="s">
        <v>880</v>
      </c>
      <c r="AA251" s="42" t="s">
        <v>880</v>
      </c>
      <c r="AB251" s="42" t="s">
        <v>17</v>
      </c>
      <c r="AC251" s="42" t="s">
        <v>17</v>
      </c>
      <c r="AD251" s="42" t="s">
        <v>880</v>
      </c>
      <c r="AE251" s="42" t="s">
        <v>880</v>
      </c>
      <c r="AF251" s="42" t="s">
        <v>880</v>
      </c>
      <c r="AG251" s="42" t="s">
        <v>880</v>
      </c>
      <c r="AH251" s="42" t="s">
        <v>880</v>
      </c>
      <c r="AI251" s="42" t="s">
        <v>17</v>
      </c>
      <c r="AJ251" s="42" t="s">
        <v>17</v>
      </c>
      <c r="AK251" s="42" t="s">
        <v>19</v>
      </c>
      <c r="AL251" s="42"/>
      <c r="AM251" s="42"/>
      <c r="AN251" s="42"/>
      <c r="AO251" s="42"/>
      <c r="AP251" s="42"/>
      <c r="AQ251" s="42"/>
      <c r="AR251" s="42"/>
      <c r="AS251" s="42"/>
      <c r="AT251" s="42"/>
      <c r="AU251" s="42"/>
      <c r="AV251" s="37">
        <f>COUNTIFS($S251:$AU251,"P")</f>
        <v>9</v>
      </c>
      <c r="AW251" s="37">
        <f>COUNTIFS($S251:$AU251,"HD")/2</f>
        <v>0</v>
      </c>
      <c r="AX251" s="37">
        <f>COUNTIFS($S251:$AU251,"DO")</f>
        <v>6</v>
      </c>
      <c r="AY251" s="1">
        <f>COUNTIFS($S251:$AU251,"UPL")</f>
        <v>0</v>
      </c>
      <c r="AZ251" s="37">
        <f>COUNTIFS($S251:$AU251,"LWP")</f>
        <v>1</v>
      </c>
      <c r="BA251" s="37">
        <f>SUM(COUNTIFS($S251:$AU251,{"PAT","MAT"}))</f>
        <v>0</v>
      </c>
      <c r="BB251" s="37">
        <f>COUNTIFS($S251:$AU251,"HO")</f>
        <v>0</v>
      </c>
      <c r="BC251" s="37">
        <f>COUNTIFS($S251:$AU251,"NA")</f>
        <v>0</v>
      </c>
      <c r="BD251" s="37">
        <f>COUNTIFS($S251:$AU251,"PL")</f>
        <v>2</v>
      </c>
      <c r="BE251" s="37">
        <f>COUNTIFS($S251:$AU251,"CL")</f>
        <v>1</v>
      </c>
      <c r="BF251" s="37">
        <f>COUNTIFS($S251:$AU251,"BL")</f>
        <v>0</v>
      </c>
      <c r="BG251" s="37">
        <f>COUNTIFS($S251:$AU251,"CO")</f>
        <v>0</v>
      </c>
      <c r="BH251" s="37">
        <f>SUM(BD251:BG251)</f>
        <v>3</v>
      </c>
      <c r="BI251" s="37">
        <f>IF(SUM(AV251+AW251)&gt;=17,1,0)</f>
        <v>0</v>
      </c>
      <c r="BJ251" s="37">
        <f>IF(SUM(AV251+AW251)&gt;=13,1,0)</f>
        <v>0</v>
      </c>
      <c r="BK251" s="37">
        <f>SUM(AV251:BG251)+SUM(COUNTIFS(R251:AU251,{"TERM","RESIGNED"}))</f>
        <v>19</v>
      </c>
      <c r="BL251" s="1" t="s">
        <v>41</v>
      </c>
      <c r="BM251" s="37" t="s">
        <v>936</v>
      </c>
    </row>
    <row r="252" spans="1:65" x14ac:dyDescent="0.25">
      <c r="A252" s="30">
        <f>A251+1</f>
        <v>250</v>
      </c>
      <c r="B252" s="1" t="s">
        <v>163</v>
      </c>
      <c r="C252" s="1">
        <v>15906</v>
      </c>
      <c r="D252" s="25">
        <v>100782</v>
      </c>
      <c r="E252" s="1" t="s">
        <v>862</v>
      </c>
      <c r="F252" s="32" t="s">
        <v>348</v>
      </c>
      <c r="G252" s="32" t="s">
        <v>123</v>
      </c>
      <c r="H252" s="28">
        <v>44348</v>
      </c>
      <c r="I252" s="28">
        <v>43560</v>
      </c>
      <c r="J252" s="28" t="s">
        <v>36</v>
      </c>
      <c r="K252" s="37">
        <f ca="1">IF(O252="ACTIVE",(TODAY()-H252),(J252-H252))</f>
        <v>994</v>
      </c>
      <c r="L252" s="39" t="str">
        <f>IF(OR(M252="Email Verification",M252="Operations",M252="OJT",M252="Bottom Quartile Group",M252="Training"),"Billable","Non Billable")</f>
        <v>Non Billable</v>
      </c>
      <c r="M252" s="32" t="s">
        <v>124</v>
      </c>
      <c r="N252" s="1" t="s">
        <v>38</v>
      </c>
      <c r="O252" s="1" t="s">
        <v>39</v>
      </c>
      <c r="P252" s="1"/>
      <c r="Q252" s="1"/>
      <c r="R252" s="31" t="s">
        <v>125</v>
      </c>
      <c r="S252" s="42" t="s">
        <v>880</v>
      </c>
      <c r="T252" s="42" t="s">
        <v>880</v>
      </c>
      <c r="U252" s="42" t="s">
        <v>17</v>
      </c>
      <c r="V252" s="42" t="s">
        <v>17</v>
      </c>
      <c r="W252" s="42" t="s">
        <v>880</v>
      </c>
      <c r="X252" s="42" t="s">
        <v>880</v>
      </c>
      <c r="Y252" s="42" t="s">
        <v>880</v>
      </c>
      <c r="Z252" s="42" t="s">
        <v>880</v>
      </c>
      <c r="AA252" s="42" t="s">
        <v>880</v>
      </c>
      <c r="AB252" s="42" t="s">
        <v>17</v>
      </c>
      <c r="AC252" s="42" t="s">
        <v>17</v>
      </c>
      <c r="AD252" s="42" t="s">
        <v>880</v>
      </c>
      <c r="AE252" s="42" t="s">
        <v>880</v>
      </c>
      <c r="AF252" s="42" t="s">
        <v>880</v>
      </c>
      <c r="AG252" s="42" t="s">
        <v>880</v>
      </c>
      <c r="AH252" s="42" t="s">
        <v>880</v>
      </c>
      <c r="AI252" s="42" t="s">
        <v>17</v>
      </c>
      <c r="AJ252" s="42" t="s">
        <v>17</v>
      </c>
      <c r="AK252" s="42" t="s">
        <v>880</v>
      </c>
      <c r="AL252" s="42"/>
      <c r="AM252" s="42"/>
      <c r="AN252" s="42"/>
      <c r="AO252" s="42"/>
      <c r="AP252" s="42"/>
      <c r="AQ252" s="42"/>
      <c r="AR252" s="42"/>
      <c r="AS252" s="42"/>
      <c r="AT252" s="42"/>
      <c r="AU252" s="42"/>
      <c r="AV252" s="37">
        <f>COUNTIFS($S252:$AU252,"P")</f>
        <v>13</v>
      </c>
      <c r="AW252" s="37">
        <f>COUNTIFS($S252:$AU252,"HD")/2</f>
        <v>0</v>
      </c>
      <c r="AX252" s="37">
        <f>COUNTIFS($S252:$AU252,"DO")</f>
        <v>6</v>
      </c>
      <c r="AY252" s="1">
        <f>COUNTIFS($S252:$AU252,"UPL")</f>
        <v>0</v>
      </c>
      <c r="AZ252" s="37">
        <f>COUNTIFS($S252:$AU252,"LWP")</f>
        <v>0</v>
      </c>
      <c r="BA252" s="37">
        <f>SUM(COUNTIFS($S252:$AU252,{"PAT","MAT"}))</f>
        <v>0</v>
      </c>
      <c r="BB252" s="37">
        <f>COUNTIFS($S252:$AU252,"HO")</f>
        <v>0</v>
      </c>
      <c r="BC252" s="37">
        <f>COUNTIFS($S252:$AU252,"NA")</f>
        <v>0</v>
      </c>
      <c r="BD252" s="37">
        <f>COUNTIFS($S252:$AU252,"PL")</f>
        <v>0</v>
      </c>
      <c r="BE252" s="37">
        <f>COUNTIFS($S252:$AU252,"CL")</f>
        <v>0</v>
      </c>
      <c r="BF252" s="37">
        <f>COUNTIFS($S252:$AU252,"BL")</f>
        <v>0</v>
      </c>
      <c r="BG252" s="37">
        <f>COUNTIFS($S252:$AU252,"CO")</f>
        <v>0</v>
      </c>
      <c r="BH252" s="37">
        <f>SUM(BD252:BG252)</f>
        <v>0</v>
      </c>
      <c r="BI252" s="37">
        <f>IF(SUM(AV252+AW252)&gt;=17,1,0)</f>
        <v>0</v>
      </c>
      <c r="BJ252" s="37">
        <f>IF(SUM(AV252+AW252)&gt;=13,1,0)</f>
        <v>1</v>
      </c>
      <c r="BK252" s="37">
        <f>SUM(AV252:BG252)+SUM(COUNTIFS(R252:AU252,{"TERM","RESIGNED"}))</f>
        <v>19</v>
      </c>
      <c r="BL252" s="1" t="s">
        <v>41</v>
      </c>
      <c r="BM252" s="37" t="s">
        <v>1569</v>
      </c>
    </row>
    <row r="253" spans="1:65" x14ac:dyDescent="0.25">
      <c r="A253" s="30">
        <f>A252+1</f>
        <v>251</v>
      </c>
      <c r="B253" s="1" t="s">
        <v>163</v>
      </c>
      <c r="C253" s="1">
        <v>15917</v>
      </c>
      <c r="D253" s="25">
        <v>100784</v>
      </c>
      <c r="E253" s="1" t="s">
        <v>863</v>
      </c>
      <c r="F253" s="32" t="s">
        <v>387</v>
      </c>
      <c r="G253" s="32" t="s">
        <v>135</v>
      </c>
      <c r="H253" s="28">
        <v>44348</v>
      </c>
      <c r="I253" s="28">
        <v>43560</v>
      </c>
      <c r="J253" s="28" t="s">
        <v>36</v>
      </c>
      <c r="K253" s="37">
        <f ca="1">IF(O253="ACTIVE",(TODAY()-H253),(J253-H253))</f>
        <v>994</v>
      </c>
      <c r="L253" s="39" t="str">
        <f>IF(OR(M253="Email Verification",M253="Operations",M253="OJT",M253="Bottom Quartile Group",M253="Training"),"Billable","Non Billable")</f>
        <v>Billable</v>
      </c>
      <c r="M253" s="32" t="s">
        <v>118</v>
      </c>
      <c r="N253" s="1" t="s">
        <v>38</v>
      </c>
      <c r="O253" s="1" t="s">
        <v>39</v>
      </c>
      <c r="P253" s="1"/>
      <c r="Q253" s="1"/>
      <c r="R253" s="31" t="s">
        <v>129</v>
      </c>
      <c r="S253" s="42" t="s">
        <v>19</v>
      </c>
      <c r="T253" s="42" t="s">
        <v>880</v>
      </c>
      <c r="U253" s="42" t="s">
        <v>17</v>
      </c>
      <c r="V253" s="42" t="s">
        <v>17</v>
      </c>
      <c r="W253" s="42" t="s">
        <v>880</v>
      </c>
      <c r="X253" s="42" t="s">
        <v>880</v>
      </c>
      <c r="Y253" s="42" t="s">
        <v>880</v>
      </c>
      <c r="Z253" s="42" t="s">
        <v>880</v>
      </c>
      <c r="AA253" s="42" t="s">
        <v>880</v>
      </c>
      <c r="AB253" s="42" t="s">
        <v>17</v>
      </c>
      <c r="AC253" s="42" t="s">
        <v>17</v>
      </c>
      <c r="AD253" s="42" t="s">
        <v>882</v>
      </c>
      <c r="AE253" s="42" t="s">
        <v>880</v>
      </c>
      <c r="AF253" s="42" t="s">
        <v>880</v>
      </c>
      <c r="AG253" s="42" t="s">
        <v>880</v>
      </c>
      <c r="AH253" s="42" t="s">
        <v>880</v>
      </c>
      <c r="AI253" s="42" t="s">
        <v>17</v>
      </c>
      <c r="AJ253" s="42" t="s">
        <v>17</v>
      </c>
      <c r="AK253" s="42" t="s">
        <v>880</v>
      </c>
      <c r="AL253" s="42"/>
      <c r="AM253" s="42"/>
      <c r="AN253" s="42"/>
      <c r="AO253" s="42"/>
      <c r="AP253" s="42"/>
      <c r="AQ253" s="42"/>
      <c r="AR253" s="42"/>
      <c r="AS253" s="42"/>
      <c r="AT253" s="42"/>
      <c r="AU253" s="42"/>
      <c r="AV253" s="37">
        <f>COUNTIFS($S253:$AU253,"P")</f>
        <v>11</v>
      </c>
      <c r="AW253" s="37">
        <f>COUNTIFS($S253:$AU253,"HD")/2</f>
        <v>0</v>
      </c>
      <c r="AX253" s="37">
        <f>COUNTIFS($S253:$AU253,"DO")</f>
        <v>6</v>
      </c>
      <c r="AY253" s="1">
        <f>COUNTIFS($S253:$AU253,"UPL")</f>
        <v>0</v>
      </c>
      <c r="AZ253" s="37">
        <f>COUNTIFS($S253:$AU253,"LWP")</f>
        <v>1</v>
      </c>
      <c r="BA253" s="37">
        <f>SUM(COUNTIFS($S253:$AU253,{"PAT","MAT"}))</f>
        <v>0</v>
      </c>
      <c r="BB253" s="37">
        <f>COUNTIFS($S253:$AU253,"HO")</f>
        <v>0</v>
      </c>
      <c r="BC253" s="37">
        <f>COUNTIFS($S253:$AU253,"NA")</f>
        <v>0</v>
      </c>
      <c r="BD253" s="37">
        <f>COUNTIFS($S253:$AU253,"PL")</f>
        <v>0</v>
      </c>
      <c r="BE253" s="37">
        <f>COUNTIFS($S253:$AU253,"CL")</f>
        <v>1</v>
      </c>
      <c r="BF253" s="37">
        <f>COUNTIFS($S253:$AU253,"BL")</f>
        <v>0</v>
      </c>
      <c r="BG253" s="37">
        <f>COUNTIFS($S253:$AU253,"CO")</f>
        <v>0</v>
      </c>
      <c r="BH253" s="37">
        <f>SUM(BD253:BG253)</f>
        <v>1</v>
      </c>
      <c r="BI253" s="37">
        <f>IF(SUM(AV253+AW253)&gt;=17,1,0)</f>
        <v>0</v>
      </c>
      <c r="BJ253" s="37">
        <f>IF(SUM(AV253+AW253)&gt;=13,1,0)</f>
        <v>0</v>
      </c>
      <c r="BK253" s="37">
        <f>SUM(AV253:BG253)+SUM(COUNTIFS(R253:AU253,{"TERM","RESIGNED"}))</f>
        <v>19</v>
      </c>
      <c r="BL253" s="1" t="s">
        <v>41</v>
      </c>
      <c r="BM253" s="37" t="s">
        <v>931</v>
      </c>
    </row>
    <row r="254" spans="1:65" x14ac:dyDescent="0.25">
      <c r="A254" s="30">
        <f>A253+1</f>
        <v>252</v>
      </c>
      <c r="B254" s="1" t="s">
        <v>163</v>
      </c>
      <c r="C254" s="1">
        <v>16099</v>
      </c>
      <c r="D254" s="25">
        <v>100795</v>
      </c>
      <c r="E254" s="1" t="s">
        <v>862</v>
      </c>
      <c r="F254" s="32" t="s">
        <v>388</v>
      </c>
      <c r="G254" s="32" t="s">
        <v>135</v>
      </c>
      <c r="H254" s="28">
        <v>44348</v>
      </c>
      <c r="I254" s="28">
        <v>43581</v>
      </c>
      <c r="J254" s="28" t="s">
        <v>36</v>
      </c>
      <c r="K254" s="37">
        <f ca="1">IF(O254="ACTIVE",(TODAY()-H254),(J254-H254))</f>
        <v>994</v>
      </c>
      <c r="L254" s="39" t="str">
        <f>IF(OR(M254="Email Verification",M254="Operations",M254="OJT",M254="Bottom Quartile Group",M254="Training"),"Billable","Non Billable")</f>
        <v>Billable</v>
      </c>
      <c r="M254" s="32" t="s">
        <v>118</v>
      </c>
      <c r="N254" s="1" t="s">
        <v>38</v>
      </c>
      <c r="O254" s="1" t="s">
        <v>39</v>
      </c>
      <c r="P254" s="1"/>
      <c r="Q254" s="1"/>
      <c r="R254" s="31" t="s">
        <v>293</v>
      </c>
      <c r="S254" s="42" t="s">
        <v>880</v>
      </c>
      <c r="T254" s="42" t="s">
        <v>880</v>
      </c>
      <c r="U254" s="42" t="s">
        <v>17</v>
      </c>
      <c r="V254" s="42" t="s">
        <v>17</v>
      </c>
      <c r="W254" s="42" t="s">
        <v>880</v>
      </c>
      <c r="X254" s="42" t="s">
        <v>880</v>
      </c>
      <c r="Y254" s="42" t="s">
        <v>880</v>
      </c>
      <c r="Z254" s="42" t="s">
        <v>880</v>
      </c>
      <c r="AA254" s="42" t="s">
        <v>880</v>
      </c>
      <c r="AB254" s="42" t="s">
        <v>17</v>
      </c>
      <c r="AC254" s="42" t="s">
        <v>17</v>
      </c>
      <c r="AD254" s="42" t="s">
        <v>880</v>
      </c>
      <c r="AE254" s="42" t="s">
        <v>880</v>
      </c>
      <c r="AF254" s="42" t="s">
        <v>880</v>
      </c>
      <c r="AG254" s="42" t="s">
        <v>880</v>
      </c>
      <c r="AH254" s="42" t="s">
        <v>880</v>
      </c>
      <c r="AI254" s="42" t="s">
        <v>17</v>
      </c>
      <c r="AJ254" s="42" t="s">
        <v>17</v>
      </c>
      <c r="AK254" s="42" t="s">
        <v>880</v>
      </c>
      <c r="AL254" s="42"/>
      <c r="AM254" s="42"/>
      <c r="AN254" s="42"/>
      <c r="AO254" s="42"/>
      <c r="AP254" s="42"/>
      <c r="AQ254" s="42"/>
      <c r="AR254" s="42"/>
      <c r="AS254" s="42"/>
      <c r="AT254" s="42"/>
      <c r="AU254" s="42"/>
      <c r="AV254" s="37">
        <f>COUNTIFS($S254:$AU254,"P")</f>
        <v>13</v>
      </c>
      <c r="AW254" s="37">
        <f>COUNTIFS($S254:$AU254,"HD")/2</f>
        <v>0</v>
      </c>
      <c r="AX254" s="37">
        <f>COUNTIFS($S254:$AU254,"DO")</f>
        <v>6</v>
      </c>
      <c r="AY254" s="1">
        <f>COUNTIFS($S254:$AU254,"UPL")</f>
        <v>0</v>
      </c>
      <c r="AZ254" s="37">
        <f>COUNTIFS($S254:$AU254,"LWP")</f>
        <v>0</v>
      </c>
      <c r="BA254" s="37">
        <f>SUM(COUNTIFS($S254:$AU254,{"PAT","MAT"}))</f>
        <v>0</v>
      </c>
      <c r="BB254" s="37">
        <f>COUNTIFS($S254:$AU254,"HO")</f>
        <v>0</v>
      </c>
      <c r="BC254" s="37">
        <f>COUNTIFS($S254:$AU254,"NA")</f>
        <v>0</v>
      </c>
      <c r="BD254" s="37">
        <f>COUNTIFS($S254:$AU254,"PL")</f>
        <v>0</v>
      </c>
      <c r="BE254" s="37">
        <f>COUNTIFS($S254:$AU254,"CL")</f>
        <v>0</v>
      </c>
      <c r="BF254" s="37">
        <f>COUNTIFS($S254:$AU254,"BL")</f>
        <v>0</v>
      </c>
      <c r="BG254" s="37">
        <f>COUNTIFS($S254:$AU254,"CO")</f>
        <v>0</v>
      </c>
      <c r="BH254" s="37">
        <f>SUM(BD254:BG254)</f>
        <v>0</v>
      </c>
      <c r="BI254" s="37">
        <f>IF(SUM(AV254+AW254)&gt;=17,1,0)</f>
        <v>0</v>
      </c>
      <c r="BJ254" s="37">
        <f>IF(SUM(AV254+AW254)&gt;=13,1,0)</f>
        <v>1</v>
      </c>
      <c r="BK254" s="37">
        <f>SUM(AV254:BG254)+SUM(COUNTIFS(R254:AU254,{"TERM","RESIGNED"}))</f>
        <v>19</v>
      </c>
      <c r="BL254" s="1" t="s">
        <v>41</v>
      </c>
      <c r="BM254" s="37" t="s">
        <v>933</v>
      </c>
    </row>
    <row r="255" spans="1:65" x14ac:dyDescent="0.25">
      <c r="A255" s="30">
        <f>A254+1</f>
        <v>253</v>
      </c>
      <c r="B255" s="1" t="s">
        <v>163</v>
      </c>
      <c r="C255" s="1">
        <v>16306</v>
      </c>
      <c r="D255" s="25">
        <v>100811</v>
      </c>
      <c r="E255" s="1" t="s">
        <v>863</v>
      </c>
      <c r="F255" s="32" t="s">
        <v>349</v>
      </c>
      <c r="G255" s="32" t="s">
        <v>50</v>
      </c>
      <c r="H255" s="28">
        <v>44348</v>
      </c>
      <c r="I255" s="28">
        <v>43614</v>
      </c>
      <c r="J255" s="28" t="s">
        <v>36</v>
      </c>
      <c r="K255" s="37">
        <f ca="1">IF(O255="ACTIVE",(TODAY()-H255),(J255-H255))</f>
        <v>994</v>
      </c>
      <c r="L255" s="39" t="str">
        <f>IF(OR(M255="Email Verification",M255="Operations",M255="OJT",M255="Bottom Quartile Group",M255="Training"),"Billable","Non Billable")</f>
        <v>Non Billable</v>
      </c>
      <c r="M255" s="32" t="s">
        <v>51</v>
      </c>
      <c r="N255" s="1" t="s">
        <v>38</v>
      </c>
      <c r="O255" s="1" t="s">
        <v>39</v>
      </c>
      <c r="P255" s="1"/>
      <c r="Q255" s="1"/>
      <c r="R255" s="31" t="s">
        <v>185</v>
      </c>
      <c r="S255" s="42" t="s">
        <v>880</v>
      </c>
      <c r="T255" s="42" t="s">
        <v>882</v>
      </c>
      <c r="U255" s="42" t="s">
        <v>17</v>
      </c>
      <c r="V255" s="42" t="s">
        <v>17</v>
      </c>
      <c r="W255" s="42" t="s">
        <v>880</v>
      </c>
      <c r="X255" s="42" t="s">
        <v>880</v>
      </c>
      <c r="Y255" s="42" t="s">
        <v>883</v>
      </c>
      <c r="Z255" s="42" t="s">
        <v>880</v>
      </c>
      <c r="AA255" s="42" t="s">
        <v>880</v>
      </c>
      <c r="AB255" s="42" t="s">
        <v>17</v>
      </c>
      <c r="AC255" s="42" t="s">
        <v>17</v>
      </c>
      <c r="AD255" s="42" t="s">
        <v>880</v>
      </c>
      <c r="AE255" s="42" t="s">
        <v>880</v>
      </c>
      <c r="AF255" s="42" t="s">
        <v>880</v>
      </c>
      <c r="AG255" s="42" t="s">
        <v>880</v>
      </c>
      <c r="AH255" s="42" t="s">
        <v>880</v>
      </c>
      <c r="AI255" s="42" t="s">
        <v>17</v>
      </c>
      <c r="AJ255" s="42" t="s">
        <v>17</v>
      </c>
      <c r="AK255" s="42" t="s">
        <v>880</v>
      </c>
      <c r="AL255" s="42"/>
      <c r="AM255" s="42"/>
      <c r="AN255" s="42"/>
      <c r="AO255" s="42"/>
      <c r="AP255" s="42"/>
      <c r="AQ255" s="42"/>
      <c r="AR255" s="42"/>
      <c r="AS255" s="42"/>
      <c r="AT255" s="42"/>
      <c r="AU255" s="42"/>
      <c r="AV255" s="37">
        <f>COUNTIFS($S255:$AU255,"P")</f>
        <v>11</v>
      </c>
      <c r="AW255" s="37">
        <f>COUNTIFS($S255:$AU255,"HD")/2</f>
        <v>0</v>
      </c>
      <c r="AX255" s="37">
        <f>COUNTIFS($S255:$AU255,"DO")</f>
        <v>6</v>
      </c>
      <c r="AY255" s="1">
        <f>COUNTIFS($S255:$AU255,"UPL")</f>
        <v>0</v>
      </c>
      <c r="AZ255" s="37">
        <f>COUNTIFS($S255:$AU255,"LWP")</f>
        <v>0</v>
      </c>
      <c r="BA255" s="37">
        <f>SUM(COUNTIFS($S255:$AU255,{"PAT","MAT"}))</f>
        <v>0</v>
      </c>
      <c r="BB255" s="37">
        <f>COUNTIFS($S255:$AU255,"HO")</f>
        <v>0</v>
      </c>
      <c r="BC255" s="37">
        <f>COUNTIFS($S255:$AU255,"NA")</f>
        <v>0</v>
      </c>
      <c r="BD255" s="37">
        <f>COUNTIFS($S255:$AU255,"PL")</f>
        <v>1</v>
      </c>
      <c r="BE255" s="37">
        <f>COUNTIFS($S255:$AU255,"CL")</f>
        <v>1</v>
      </c>
      <c r="BF255" s="37">
        <f>COUNTIFS($S255:$AU255,"BL")</f>
        <v>0</v>
      </c>
      <c r="BG255" s="37">
        <f>COUNTIFS($S255:$AU255,"CO")</f>
        <v>0</v>
      </c>
      <c r="BH255" s="37">
        <f>SUM(BD255:BG255)</f>
        <v>2</v>
      </c>
      <c r="BI255" s="37">
        <f>IF(SUM(AV255+AW255)&gt;=17,1,0)</f>
        <v>0</v>
      </c>
      <c r="BJ255" s="37">
        <f>IF(SUM(AV255+AW255)&gt;=13,1,0)</f>
        <v>0</v>
      </c>
      <c r="BK255" s="37">
        <f>SUM(AV255:BG255)+SUM(COUNTIFS(R255:AU255,{"TERM","RESIGNED"}))</f>
        <v>19</v>
      </c>
      <c r="BL255" s="1" t="s">
        <v>41</v>
      </c>
      <c r="BM255" s="37" t="s">
        <v>1565</v>
      </c>
    </row>
    <row r="256" spans="1:65" x14ac:dyDescent="0.25">
      <c r="A256" s="30">
        <f>A255+1</f>
        <v>254</v>
      </c>
      <c r="B256" s="1" t="s">
        <v>163</v>
      </c>
      <c r="C256" s="1">
        <v>16423</v>
      </c>
      <c r="D256" s="25">
        <v>100819</v>
      </c>
      <c r="E256" s="1" t="s">
        <v>863</v>
      </c>
      <c r="F256" s="32" t="s">
        <v>364</v>
      </c>
      <c r="G256" s="32" t="s">
        <v>135</v>
      </c>
      <c r="H256" s="28">
        <v>44348</v>
      </c>
      <c r="I256" s="28">
        <v>43634</v>
      </c>
      <c r="J256" s="28" t="s">
        <v>36</v>
      </c>
      <c r="K256" s="37">
        <f ca="1">IF(O256="ACTIVE",(TODAY()-H256),(J256-H256))</f>
        <v>994</v>
      </c>
      <c r="L256" s="39" t="str">
        <f>IF(OR(M256="Email Verification",M256="Operations",M256="OJT",M256="Bottom Quartile Group",M256="Training"),"Billable","Non Billable")</f>
        <v>Billable</v>
      </c>
      <c r="M256" s="32" t="s">
        <v>118</v>
      </c>
      <c r="N256" s="1" t="s">
        <v>38</v>
      </c>
      <c r="O256" s="1" t="s">
        <v>39</v>
      </c>
      <c r="P256" s="1"/>
      <c r="Q256" s="1"/>
      <c r="R256" s="31" t="s">
        <v>130</v>
      </c>
      <c r="S256" s="42" t="s">
        <v>880</v>
      </c>
      <c r="T256" s="42" t="s">
        <v>880</v>
      </c>
      <c r="U256" s="42" t="s">
        <v>17</v>
      </c>
      <c r="V256" s="42" t="s">
        <v>17</v>
      </c>
      <c r="W256" s="42" t="s">
        <v>880</v>
      </c>
      <c r="X256" s="42" t="s">
        <v>880</v>
      </c>
      <c r="Y256" s="42" t="s">
        <v>880</v>
      </c>
      <c r="Z256" s="42" t="s">
        <v>880</v>
      </c>
      <c r="AA256" s="42" t="s">
        <v>882</v>
      </c>
      <c r="AB256" s="42" t="s">
        <v>17</v>
      </c>
      <c r="AC256" s="42" t="s">
        <v>17</v>
      </c>
      <c r="AD256" s="42" t="s">
        <v>880</v>
      </c>
      <c r="AE256" s="42" t="s">
        <v>880</v>
      </c>
      <c r="AF256" s="42" t="s">
        <v>880</v>
      </c>
      <c r="AG256" s="42" t="s">
        <v>880</v>
      </c>
      <c r="AH256" s="42" t="s">
        <v>880</v>
      </c>
      <c r="AI256" s="42" t="s">
        <v>17</v>
      </c>
      <c r="AJ256" s="42" t="s">
        <v>17</v>
      </c>
      <c r="AK256" s="42" t="s">
        <v>880</v>
      </c>
      <c r="AL256" s="42"/>
      <c r="AM256" s="42"/>
      <c r="AN256" s="42"/>
      <c r="AO256" s="42"/>
      <c r="AP256" s="42"/>
      <c r="AQ256" s="42"/>
      <c r="AR256" s="42"/>
      <c r="AS256" s="42"/>
      <c r="AT256" s="42"/>
      <c r="AU256" s="42"/>
      <c r="AV256" s="37">
        <f>COUNTIFS($S256:$AU256,"P")</f>
        <v>12</v>
      </c>
      <c r="AW256" s="37">
        <f>COUNTIFS($S256:$AU256,"HD")/2</f>
        <v>0</v>
      </c>
      <c r="AX256" s="37">
        <f>COUNTIFS($S256:$AU256,"DO")</f>
        <v>6</v>
      </c>
      <c r="AY256" s="1">
        <f>COUNTIFS($S256:$AU256,"UPL")</f>
        <v>0</v>
      </c>
      <c r="AZ256" s="37">
        <f>COUNTIFS($S256:$AU256,"LWP")</f>
        <v>0</v>
      </c>
      <c r="BA256" s="37">
        <f>SUM(COUNTIFS($S256:$AU256,{"PAT","MAT"}))</f>
        <v>0</v>
      </c>
      <c r="BB256" s="37">
        <f>COUNTIFS($S256:$AU256,"HO")</f>
        <v>0</v>
      </c>
      <c r="BC256" s="37">
        <f>COUNTIFS($S256:$AU256,"NA")</f>
        <v>0</v>
      </c>
      <c r="BD256" s="37">
        <f>COUNTIFS($S256:$AU256,"PL")</f>
        <v>0</v>
      </c>
      <c r="BE256" s="37">
        <f>COUNTIFS($S256:$AU256,"CL")</f>
        <v>1</v>
      </c>
      <c r="BF256" s="37">
        <f>COUNTIFS($S256:$AU256,"BL")</f>
        <v>0</v>
      </c>
      <c r="BG256" s="37">
        <f>COUNTIFS($S256:$AU256,"CO")</f>
        <v>0</v>
      </c>
      <c r="BH256" s="37">
        <f>SUM(BD256:BG256)</f>
        <v>1</v>
      </c>
      <c r="BI256" s="37">
        <f>IF(SUM(AV256+AW256)&gt;=17,1,0)</f>
        <v>0</v>
      </c>
      <c r="BJ256" s="37">
        <f>IF(SUM(AV256+AW256)&gt;=13,1,0)</f>
        <v>0</v>
      </c>
      <c r="BK256" s="37">
        <f>SUM(AV256:BG256)+SUM(COUNTIFS(R256:AU256,{"TERM","RESIGNED"}))</f>
        <v>19</v>
      </c>
      <c r="BL256" s="1" t="s">
        <v>41</v>
      </c>
      <c r="BM256" s="37" t="s">
        <v>931</v>
      </c>
    </row>
    <row r="257" spans="1:65" x14ac:dyDescent="0.25">
      <c r="A257" s="30">
        <f>A256+1</f>
        <v>255</v>
      </c>
      <c r="B257" s="1" t="s">
        <v>163</v>
      </c>
      <c r="C257" s="1">
        <v>16630</v>
      </c>
      <c r="D257" s="25">
        <v>100826</v>
      </c>
      <c r="E257" s="1" t="s">
        <v>863</v>
      </c>
      <c r="F257" s="32" t="s">
        <v>383</v>
      </c>
      <c r="G257" s="32" t="s">
        <v>74</v>
      </c>
      <c r="H257" s="28">
        <v>44348</v>
      </c>
      <c r="I257" s="28">
        <v>43679</v>
      </c>
      <c r="J257" s="28" t="s">
        <v>36</v>
      </c>
      <c r="K257" s="37">
        <f ca="1">IF(O257="ACTIVE",(TODAY()-H257),(J257-H257))</f>
        <v>994</v>
      </c>
      <c r="L257" s="39" t="str">
        <f>IF(OR(M257="Email Verification",M257="Operations",M257="OJT",M257="Bottom Quartile Group",M257="Training"),"Billable","Non Billable")</f>
        <v>Non Billable</v>
      </c>
      <c r="M257" s="32" t="s">
        <v>51</v>
      </c>
      <c r="N257" s="1" t="s">
        <v>38</v>
      </c>
      <c r="O257" s="1" t="s">
        <v>39</v>
      </c>
      <c r="P257" s="1"/>
      <c r="Q257" s="1"/>
      <c r="R257" s="31" t="s">
        <v>95</v>
      </c>
      <c r="S257" s="42" t="s">
        <v>880</v>
      </c>
      <c r="T257" s="42" t="s">
        <v>19</v>
      </c>
      <c r="U257" s="42" t="s">
        <v>17</v>
      </c>
      <c r="V257" s="42" t="s">
        <v>17</v>
      </c>
      <c r="W257" s="42" t="s">
        <v>880</v>
      </c>
      <c r="X257" s="42" t="s">
        <v>880</v>
      </c>
      <c r="Y257" s="42" t="s">
        <v>883</v>
      </c>
      <c r="Z257" s="42" t="s">
        <v>883</v>
      </c>
      <c r="AA257" s="42" t="s">
        <v>883</v>
      </c>
      <c r="AB257" s="42" t="s">
        <v>17</v>
      </c>
      <c r="AC257" s="42" t="s">
        <v>17</v>
      </c>
      <c r="AD257" s="42" t="s">
        <v>885</v>
      </c>
      <c r="AE257" s="42" t="s">
        <v>880</v>
      </c>
      <c r="AF257" s="42" t="s">
        <v>880</v>
      </c>
      <c r="AG257" s="42" t="s">
        <v>880</v>
      </c>
      <c r="AH257" s="42" t="s">
        <v>880</v>
      </c>
      <c r="AI257" s="42" t="s">
        <v>17</v>
      </c>
      <c r="AJ257" s="42" t="s">
        <v>17</v>
      </c>
      <c r="AK257" s="42" t="s">
        <v>880</v>
      </c>
      <c r="AL257" s="42"/>
      <c r="AM257" s="42"/>
      <c r="AN257" s="42"/>
      <c r="AO257" s="42"/>
      <c r="AP257" s="42"/>
      <c r="AQ257" s="42"/>
      <c r="AR257" s="42"/>
      <c r="AS257" s="42"/>
      <c r="AT257" s="42"/>
      <c r="AU257" s="42"/>
      <c r="AV257" s="37">
        <f>COUNTIFS($S257:$AU257,"P")</f>
        <v>8</v>
      </c>
      <c r="AW257" s="37">
        <f>COUNTIFS($S257:$AU257,"HD")/2</f>
        <v>0</v>
      </c>
      <c r="AX257" s="37">
        <f>COUNTIFS($S257:$AU257,"DO")</f>
        <v>6</v>
      </c>
      <c r="AY257" s="1">
        <f>COUNTIFS($S257:$AU257,"UPL")</f>
        <v>0</v>
      </c>
      <c r="AZ257" s="37">
        <f>COUNTIFS($S257:$AU257,"LWP")</f>
        <v>1</v>
      </c>
      <c r="BA257" s="37">
        <f>SUM(COUNTIFS($S257:$AU257,{"PAT","MAT"}))</f>
        <v>0</v>
      </c>
      <c r="BB257" s="37">
        <f>COUNTIFS($S257:$AU257,"HO")</f>
        <v>0</v>
      </c>
      <c r="BC257" s="37">
        <f>COUNTIFS($S257:$AU257,"NA")</f>
        <v>0</v>
      </c>
      <c r="BD257" s="37">
        <f>COUNTIFS($S257:$AU257,"PL")</f>
        <v>3</v>
      </c>
      <c r="BE257" s="37">
        <f>COUNTIFS($S257:$AU257,"CL")</f>
        <v>0</v>
      </c>
      <c r="BF257" s="37">
        <f>COUNTIFS($S257:$AU257,"BL")</f>
        <v>1</v>
      </c>
      <c r="BG257" s="37">
        <f>COUNTIFS($S257:$AU257,"CO")</f>
        <v>0</v>
      </c>
      <c r="BH257" s="37">
        <f>SUM(BD257:BG257)</f>
        <v>4</v>
      </c>
      <c r="BI257" s="37">
        <f>IF(SUM(AV257+AW257)&gt;=17,1,0)</f>
        <v>0</v>
      </c>
      <c r="BJ257" s="37">
        <f>IF(SUM(AV257+AW257)&gt;=13,1,0)</f>
        <v>0</v>
      </c>
      <c r="BK257" s="37">
        <f>SUM(AV257:BG257)+SUM(COUNTIFS(R257:AU257,{"TERM","RESIGNED"}))</f>
        <v>19</v>
      </c>
      <c r="BL257" s="1" t="s">
        <v>41</v>
      </c>
      <c r="BM257" s="37" t="s">
        <v>1566</v>
      </c>
    </row>
    <row r="258" spans="1:65" x14ac:dyDescent="0.25">
      <c r="A258" s="30">
        <f>A257+1</f>
        <v>256</v>
      </c>
      <c r="B258" s="1" t="s">
        <v>163</v>
      </c>
      <c r="C258" s="1">
        <v>16655</v>
      </c>
      <c r="D258" s="25">
        <v>100828</v>
      </c>
      <c r="E258" s="1" t="s">
        <v>863</v>
      </c>
      <c r="F258" s="32" t="s">
        <v>371</v>
      </c>
      <c r="G258" s="32" t="s">
        <v>135</v>
      </c>
      <c r="H258" s="28">
        <v>44348</v>
      </c>
      <c r="I258" s="28">
        <v>43684</v>
      </c>
      <c r="J258" s="28" t="s">
        <v>36</v>
      </c>
      <c r="K258" s="37">
        <f ca="1">IF(O258="ACTIVE",(TODAY()-H258),(J258-H258))</f>
        <v>994</v>
      </c>
      <c r="L258" s="39" t="str">
        <f>IF(OR(M258="Email Verification",M258="Operations",M258="OJT",M258="Bottom Quartile Group",M258="Training"),"Billable","Non Billable")</f>
        <v>Billable</v>
      </c>
      <c r="M258" s="32" t="s">
        <v>118</v>
      </c>
      <c r="N258" s="1" t="s">
        <v>38</v>
      </c>
      <c r="O258" s="1" t="s">
        <v>39</v>
      </c>
      <c r="P258" s="1"/>
      <c r="Q258" s="1"/>
      <c r="R258" s="31" t="s">
        <v>275</v>
      </c>
      <c r="S258" s="42" t="s">
        <v>880</v>
      </c>
      <c r="T258" s="42" t="s">
        <v>18</v>
      </c>
      <c r="U258" s="42" t="s">
        <v>17</v>
      </c>
      <c r="V258" s="42" t="s">
        <v>17</v>
      </c>
      <c r="W258" s="42" t="s">
        <v>881</v>
      </c>
      <c r="X258" s="42" t="s">
        <v>880</v>
      </c>
      <c r="Y258" s="42" t="s">
        <v>880</v>
      </c>
      <c r="Z258" s="42" t="s">
        <v>880</v>
      </c>
      <c r="AA258" s="42" t="s">
        <v>880</v>
      </c>
      <c r="AB258" s="42" t="s">
        <v>17</v>
      </c>
      <c r="AC258" s="42" t="s">
        <v>17</v>
      </c>
      <c r="AD258" s="42" t="s">
        <v>881</v>
      </c>
      <c r="AE258" s="42" t="s">
        <v>880</v>
      </c>
      <c r="AF258" s="42" t="s">
        <v>880</v>
      </c>
      <c r="AG258" s="42" t="s">
        <v>881</v>
      </c>
      <c r="AH258" s="42" t="s">
        <v>18</v>
      </c>
      <c r="AI258" s="42" t="s">
        <v>17</v>
      </c>
      <c r="AJ258" s="42" t="s">
        <v>17</v>
      </c>
      <c r="AK258" s="42" t="s">
        <v>881</v>
      </c>
      <c r="AL258" s="42"/>
      <c r="AM258" s="42"/>
      <c r="AN258" s="42"/>
      <c r="AO258" s="42"/>
      <c r="AP258" s="42"/>
      <c r="AQ258" s="42"/>
      <c r="AR258" s="42"/>
      <c r="AS258" s="42"/>
      <c r="AT258" s="42"/>
      <c r="AU258" s="42"/>
      <c r="AV258" s="37">
        <f>COUNTIFS($S258:$AU258,"P")</f>
        <v>7</v>
      </c>
      <c r="AW258" s="37">
        <f>COUNTIFS($S258:$AU258,"HD")/2</f>
        <v>2</v>
      </c>
      <c r="AX258" s="37">
        <f>COUNTIFS($S258:$AU258,"DO")</f>
        <v>6</v>
      </c>
      <c r="AY258" s="1">
        <f>COUNTIFS($S258:$AU258,"UPL")</f>
        <v>2</v>
      </c>
      <c r="AZ258" s="37">
        <f>COUNTIFS($S258:$AU258,"LWP")</f>
        <v>0</v>
      </c>
      <c r="BA258" s="37">
        <f>SUM(COUNTIFS($S258:$AU258,{"PAT","MAT"}))</f>
        <v>0</v>
      </c>
      <c r="BB258" s="37">
        <f>COUNTIFS($S258:$AU258,"HO")</f>
        <v>0</v>
      </c>
      <c r="BC258" s="37">
        <f>COUNTIFS($S258:$AU258,"NA")</f>
        <v>0</v>
      </c>
      <c r="BD258" s="37">
        <f>COUNTIFS($S258:$AU258,"PL")</f>
        <v>0</v>
      </c>
      <c r="BE258" s="37">
        <f>COUNTIFS($S258:$AU258,"CL")</f>
        <v>0</v>
      </c>
      <c r="BF258" s="37">
        <f>COUNTIFS($S258:$AU258,"BL")</f>
        <v>0</v>
      </c>
      <c r="BG258" s="37">
        <f>COUNTIFS($S258:$AU258,"CO")</f>
        <v>0</v>
      </c>
      <c r="BH258" s="37">
        <f>SUM(BD258:BG258)</f>
        <v>0</v>
      </c>
      <c r="BI258" s="37">
        <f>IF(SUM(AV258+AW258)&gt;=17,1,0)</f>
        <v>0</v>
      </c>
      <c r="BJ258" s="37">
        <f>IF(SUM(AV258+AW258)&gt;=13,1,0)</f>
        <v>0</v>
      </c>
      <c r="BK258" s="37">
        <f>SUM(AV258:BG258)+SUM(COUNTIFS(R258:AU258,{"TERM","RESIGNED"}))</f>
        <v>17</v>
      </c>
      <c r="BL258" s="1" t="s">
        <v>41</v>
      </c>
      <c r="BM258" s="37" t="s">
        <v>936</v>
      </c>
    </row>
    <row r="259" spans="1:65" x14ac:dyDescent="0.25">
      <c r="A259" s="30">
        <f>A258+1</f>
        <v>257</v>
      </c>
      <c r="B259" s="1" t="s">
        <v>163</v>
      </c>
      <c r="C259" s="1">
        <v>16661</v>
      </c>
      <c r="D259" s="25">
        <v>100829</v>
      </c>
      <c r="E259" s="1" t="s">
        <v>862</v>
      </c>
      <c r="F259" s="32" t="s">
        <v>381</v>
      </c>
      <c r="G259" s="32" t="s">
        <v>135</v>
      </c>
      <c r="H259" s="28">
        <v>44348</v>
      </c>
      <c r="I259" s="28">
        <v>43684</v>
      </c>
      <c r="J259" s="28" t="s">
        <v>36</v>
      </c>
      <c r="K259" s="37">
        <f ca="1">IF(O259="ACTIVE",(TODAY()-H259),(J259-H259))</f>
        <v>994</v>
      </c>
      <c r="L259" s="39" t="str">
        <f>IF(OR(M259="Email Verification",M259="Operations",M259="OJT",M259="Bottom Quartile Group",M259="Training"),"Billable","Non Billable")</f>
        <v>Billable</v>
      </c>
      <c r="M259" s="32" t="s">
        <v>118</v>
      </c>
      <c r="N259" s="1" t="s">
        <v>38</v>
      </c>
      <c r="O259" s="1" t="s">
        <v>39</v>
      </c>
      <c r="P259" s="1"/>
      <c r="Q259" s="1"/>
      <c r="R259" s="31" t="s">
        <v>140</v>
      </c>
      <c r="S259" s="42" t="s">
        <v>880</v>
      </c>
      <c r="T259" s="42" t="s">
        <v>880</v>
      </c>
      <c r="U259" s="42" t="s">
        <v>17</v>
      </c>
      <c r="V259" s="42" t="s">
        <v>17</v>
      </c>
      <c r="W259" s="42" t="s">
        <v>880</v>
      </c>
      <c r="X259" s="42" t="s">
        <v>880</v>
      </c>
      <c r="Y259" s="42" t="s">
        <v>882</v>
      </c>
      <c r="Z259" s="42" t="s">
        <v>880</v>
      </c>
      <c r="AA259" s="42" t="s">
        <v>880</v>
      </c>
      <c r="AB259" s="42" t="s">
        <v>17</v>
      </c>
      <c r="AC259" s="42" t="s">
        <v>17</v>
      </c>
      <c r="AD259" s="42" t="s">
        <v>880</v>
      </c>
      <c r="AE259" s="42" t="s">
        <v>880</v>
      </c>
      <c r="AF259" s="42" t="s">
        <v>880</v>
      </c>
      <c r="AG259" s="42" t="s">
        <v>880</v>
      </c>
      <c r="AH259" s="42" t="s">
        <v>880</v>
      </c>
      <c r="AI259" s="42" t="s">
        <v>17</v>
      </c>
      <c r="AJ259" s="42" t="s">
        <v>17</v>
      </c>
      <c r="AK259" s="42" t="s">
        <v>880</v>
      </c>
      <c r="AL259" s="42"/>
      <c r="AM259" s="42"/>
      <c r="AN259" s="42"/>
      <c r="AO259" s="42"/>
      <c r="AP259" s="42"/>
      <c r="AQ259" s="42"/>
      <c r="AR259" s="42"/>
      <c r="AS259" s="42"/>
      <c r="AT259" s="42"/>
      <c r="AU259" s="42"/>
      <c r="AV259" s="37">
        <f>COUNTIFS($S259:$AU259,"P")</f>
        <v>12</v>
      </c>
      <c r="AW259" s="37">
        <f>COUNTIFS($S259:$AU259,"HD")/2</f>
        <v>0</v>
      </c>
      <c r="AX259" s="37">
        <f>COUNTIFS($S259:$AU259,"DO")</f>
        <v>6</v>
      </c>
      <c r="AY259" s="1">
        <f>COUNTIFS($S259:$AU259,"UPL")</f>
        <v>0</v>
      </c>
      <c r="AZ259" s="37">
        <f>COUNTIFS($S259:$AU259,"LWP")</f>
        <v>0</v>
      </c>
      <c r="BA259" s="37">
        <f>SUM(COUNTIFS($S259:$AU259,{"PAT","MAT"}))</f>
        <v>0</v>
      </c>
      <c r="BB259" s="37">
        <f>COUNTIFS($S259:$AU259,"HO")</f>
        <v>0</v>
      </c>
      <c r="BC259" s="37">
        <f>COUNTIFS($S259:$AU259,"NA")</f>
        <v>0</v>
      </c>
      <c r="BD259" s="37">
        <f>COUNTIFS($S259:$AU259,"PL")</f>
        <v>0</v>
      </c>
      <c r="BE259" s="37">
        <f>COUNTIFS($S259:$AU259,"CL")</f>
        <v>1</v>
      </c>
      <c r="BF259" s="37">
        <f>COUNTIFS($S259:$AU259,"BL")</f>
        <v>0</v>
      </c>
      <c r="BG259" s="37">
        <f>COUNTIFS($S259:$AU259,"CO")</f>
        <v>0</v>
      </c>
      <c r="BH259" s="37">
        <f>SUM(BD259:BG259)</f>
        <v>1</v>
      </c>
      <c r="BI259" s="37">
        <f>IF(SUM(AV259+AW259)&gt;=17,1,0)</f>
        <v>0</v>
      </c>
      <c r="BJ259" s="37">
        <f>IF(SUM(AV259+AW259)&gt;=13,1,0)</f>
        <v>0</v>
      </c>
      <c r="BK259" s="37">
        <f>SUM(AV259:BG259)+SUM(COUNTIFS(R259:AU259,{"TERM","RESIGNED"}))</f>
        <v>19</v>
      </c>
      <c r="BL259" s="1" t="s">
        <v>41</v>
      </c>
      <c r="BM259" s="37" t="s">
        <v>936</v>
      </c>
    </row>
    <row r="260" spans="1:65" x14ac:dyDescent="0.25">
      <c r="A260" s="30">
        <f>A259+1</f>
        <v>258</v>
      </c>
      <c r="B260" s="1" t="s">
        <v>163</v>
      </c>
      <c r="C260" s="1">
        <v>16665</v>
      </c>
      <c r="D260" s="25">
        <v>100830</v>
      </c>
      <c r="E260" s="1" t="s">
        <v>863</v>
      </c>
      <c r="F260" s="32" t="s">
        <v>372</v>
      </c>
      <c r="G260" s="32" t="s">
        <v>135</v>
      </c>
      <c r="H260" s="28">
        <v>44348</v>
      </c>
      <c r="I260" s="28">
        <v>43684</v>
      </c>
      <c r="J260" s="28" t="s">
        <v>36</v>
      </c>
      <c r="K260" s="37">
        <f ca="1">IF(O260="ACTIVE",(TODAY()-H260),(J260-H260))</f>
        <v>994</v>
      </c>
      <c r="L260" s="39" t="str">
        <f>IF(OR(M260="Email Verification",M260="Operations",M260="OJT",M260="Bottom Quartile Group",M260="Training"),"Billable","Non Billable")</f>
        <v>Billable</v>
      </c>
      <c r="M260" s="32" t="s">
        <v>118</v>
      </c>
      <c r="N260" s="1" t="s">
        <v>38</v>
      </c>
      <c r="O260" s="1" t="s">
        <v>39</v>
      </c>
      <c r="P260" s="1"/>
      <c r="Q260" s="1"/>
      <c r="R260" s="31" t="s">
        <v>370</v>
      </c>
      <c r="S260" s="42" t="s">
        <v>880</v>
      </c>
      <c r="T260" s="42" t="s">
        <v>880</v>
      </c>
      <c r="U260" s="42" t="s">
        <v>17</v>
      </c>
      <c r="V260" s="42" t="s">
        <v>17</v>
      </c>
      <c r="W260" s="42" t="s">
        <v>880</v>
      </c>
      <c r="X260" s="42" t="s">
        <v>880</v>
      </c>
      <c r="Y260" s="42" t="s">
        <v>880</v>
      </c>
      <c r="Z260" s="42" t="s">
        <v>880</v>
      </c>
      <c r="AA260" s="42" t="s">
        <v>880</v>
      </c>
      <c r="AB260" s="42" t="s">
        <v>17</v>
      </c>
      <c r="AC260" s="42" t="s">
        <v>17</v>
      </c>
      <c r="AD260" s="42" t="s">
        <v>880</v>
      </c>
      <c r="AE260" s="42" t="s">
        <v>880</v>
      </c>
      <c r="AF260" s="42" t="s">
        <v>880</v>
      </c>
      <c r="AG260" s="42" t="s">
        <v>880</v>
      </c>
      <c r="AH260" s="42" t="s">
        <v>880</v>
      </c>
      <c r="AI260" s="42" t="s">
        <v>17</v>
      </c>
      <c r="AJ260" s="42" t="s">
        <v>17</v>
      </c>
      <c r="AK260" s="42" t="s">
        <v>880</v>
      </c>
      <c r="AL260" s="42"/>
      <c r="AM260" s="42"/>
      <c r="AN260" s="42"/>
      <c r="AO260" s="42"/>
      <c r="AP260" s="42"/>
      <c r="AQ260" s="42"/>
      <c r="AR260" s="42"/>
      <c r="AS260" s="42"/>
      <c r="AT260" s="42"/>
      <c r="AU260" s="42"/>
      <c r="AV260" s="37">
        <f>COUNTIFS($S260:$AU260,"P")</f>
        <v>13</v>
      </c>
      <c r="AW260" s="37">
        <f>COUNTIFS($S260:$AU260,"HD")/2</f>
        <v>0</v>
      </c>
      <c r="AX260" s="37">
        <f>COUNTIFS($S260:$AU260,"DO")</f>
        <v>6</v>
      </c>
      <c r="AY260" s="1">
        <f>COUNTIFS($S260:$AU260,"UPL")</f>
        <v>0</v>
      </c>
      <c r="AZ260" s="37">
        <f>COUNTIFS($S260:$AU260,"LWP")</f>
        <v>0</v>
      </c>
      <c r="BA260" s="37">
        <f>SUM(COUNTIFS($S260:$AU260,{"PAT","MAT"}))</f>
        <v>0</v>
      </c>
      <c r="BB260" s="37">
        <f>COUNTIFS($S260:$AU260,"HO")</f>
        <v>0</v>
      </c>
      <c r="BC260" s="37">
        <f>COUNTIFS($S260:$AU260,"NA")</f>
        <v>0</v>
      </c>
      <c r="BD260" s="37">
        <f>COUNTIFS($S260:$AU260,"PL")</f>
        <v>0</v>
      </c>
      <c r="BE260" s="37">
        <f>COUNTIFS($S260:$AU260,"CL")</f>
        <v>0</v>
      </c>
      <c r="BF260" s="37">
        <f>COUNTIFS($S260:$AU260,"BL")</f>
        <v>0</v>
      </c>
      <c r="BG260" s="37">
        <f>COUNTIFS($S260:$AU260,"CO")</f>
        <v>0</v>
      </c>
      <c r="BH260" s="37">
        <f>SUM(BD260:BG260)</f>
        <v>0</v>
      </c>
      <c r="BI260" s="37">
        <f>IF(SUM(AV260+AW260)&gt;=17,1,0)</f>
        <v>0</v>
      </c>
      <c r="BJ260" s="37">
        <f>IF(SUM(AV260+AW260)&gt;=13,1,0)</f>
        <v>1</v>
      </c>
      <c r="BK260" s="37">
        <f>SUM(AV260:BG260)+SUM(COUNTIFS(R260:AU260,{"TERM","RESIGNED"}))</f>
        <v>19</v>
      </c>
      <c r="BL260" s="1" t="s">
        <v>41</v>
      </c>
      <c r="BM260" s="37" t="s">
        <v>931</v>
      </c>
    </row>
    <row r="261" spans="1:65" x14ac:dyDescent="0.25">
      <c r="A261" s="30">
        <f>A260+1</f>
        <v>259</v>
      </c>
      <c r="B261" s="1" t="s">
        <v>163</v>
      </c>
      <c r="C261" s="1">
        <v>16694</v>
      </c>
      <c r="D261" s="25">
        <v>100833</v>
      </c>
      <c r="E261" s="1" t="s">
        <v>862</v>
      </c>
      <c r="F261" s="32" t="s">
        <v>373</v>
      </c>
      <c r="G261" s="32" t="s">
        <v>135</v>
      </c>
      <c r="H261" s="28">
        <v>44348</v>
      </c>
      <c r="I261" s="28">
        <v>43691</v>
      </c>
      <c r="J261" s="28" t="s">
        <v>36</v>
      </c>
      <c r="K261" s="37">
        <f ca="1">IF(O261="ACTIVE",(TODAY()-H261),(J261-H261))</f>
        <v>994</v>
      </c>
      <c r="L261" s="39" t="str">
        <f>IF(OR(M261="Email Verification",M261="Operations",M261="OJT",M261="Bottom Quartile Group",M261="Training"),"Billable","Non Billable")</f>
        <v>Billable</v>
      </c>
      <c r="M261" s="32" t="s">
        <v>118</v>
      </c>
      <c r="N261" s="1" t="s">
        <v>38</v>
      </c>
      <c r="O261" s="1" t="s">
        <v>39</v>
      </c>
      <c r="P261" s="1"/>
      <c r="Q261" s="1"/>
      <c r="R261" s="31" t="s">
        <v>130</v>
      </c>
      <c r="S261" s="42" t="s">
        <v>880</v>
      </c>
      <c r="T261" s="42" t="s">
        <v>880</v>
      </c>
      <c r="U261" s="42" t="s">
        <v>17</v>
      </c>
      <c r="V261" s="42" t="s">
        <v>17</v>
      </c>
      <c r="W261" s="42" t="s">
        <v>880</v>
      </c>
      <c r="X261" s="42" t="s">
        <v>880</v>
      </c>
      <c r="Y261" s="42" t="s">
        <v>880</v>
      </c>
      <c r="Z261" s="42" t="s">
        <v>880</v>
      </c>
      <c r="AA261" s="42" t="s">
        <v>880</v>
      </c>
      <c r="AB261" s="42" t="s">
        <v>17</v>
      </c>
      <c r="AC261" s="42" t="s">
        <v>17</v>
      </c>
      <c r="AD261" s="42" t="s">
        <v>880</v>
      </c>
      <c r="AE261" s="42" t="s">
        <v>880</v>
      </c>
      <c r="AF261" s="42" t="s">
        <v>880</v>
      </c>
      <c r="AG261" s="42" t="s">
        <v>880</v>
      </c>
      <c r="AH261" s="42" t="s">
        <v>880</v>
      </c>
      <c r="AI261" s="42" t="s">
        <v>17</v>
      </c>
      <c r="AJ261" s="42" t="s">
        <v>17</v>
      </c>
      <c r="AK261" s="42" t="s">
        <v>880</v>
      </c>
      <c r="AL261" s="42"/>
      <c r="AM261" s="42"/>
      <c r="AN261" s="42"/>
      <c r="AO261" s="42"/>
      <c r="AP261" s="42"/>
      <c r="AQ261" s="42"/>
      <c r="AR261" s="42"/>
      <c r="AS261" s="42"/>
      <c r="AT261" s="42"/>
      <c r="AU261" s="42"/>
      <c r="AV261" s="37">
        <f>COUNTIFS($S261:$AU261,"P")</f>
        <v>13</v>
      </c>
      <c r="AW261" s="37">
        <f>COUNTIFS($S261:$AU261,"HD")/2</f>
        <v>0</v>
      </c>
      <c r="AX261" s="37">
        <f>COUNTIFS($S261:$AU261,"DO")</f>
        <v>6</v>
      </c>
      <c r="AY261" s="1">
        <f>COUNTIFS($S261:$AU261,"UPL")</f>
        <v>0</v>
      </c>
      <c r="AZ261" s="37">
        <f>COUNTIFS($S261:$AU261,"LWP")</f>
        <v>0</v>
      </c>
      <c r="BA261" s="37">
        <f>SUM(COUNTIFS($S261:$AU261,{"PAT","MAT"}))</f>
        <v>0</v>
      </c>
      <c r="BB261" s="37">
        <f>COUNTIFS($S261:$AU261,"HO")</f>
        <v>0</v>
      </c>
      <c r="BC261" s="37">
        <f>COUNTIFS($S261:$AU261,"NA")</f>
        <v>0</v>
      </c>
      <c r="BD261" s="37">
        <f>COUNTIFS($S261:$AU261,"PL")</f>
        <v>0</v>
      </c>
      <c r="BE261" s="37">
        <f>COUNTIFS($S261:$AU261,"CL")</f>
        <v>0</v>
      </c>
      <c r="BF261" s="37">
        <f>COUNTIFS($S261:$AU261,"BL")</f>
        <v>0</v>
      </c>
      <c r="BG261" s="37">
        <f>COUNTIFS($S261:$AU261,"CO")</f>
        <v>0</v>
      </c>
      <c r="BH261" s="37">
        <f>SUM(BD261:BG261)</f>
        <v>0</v>
      </c>
      <c r="BI261" s="37">
        <f>IF(SUM(AV261+AW261)&gt;=17,1,0)</f>
        <v>0</v>
      </c>
      <c r="BJ261" s="37">
        <f>IF(SUM(AV261+AW261)&gt;=13,1,0)</f>
        <v>1</v>
      </c>
      <c r="BK261" s="37">
        <f>SUM(AV261:BG261)+SUM(COUNTIFS(R261:AU261,{"TERM","RESIGNED"}))</f>
        <v>19</v>
      </c>
      <c r="BL261" s="1" t="s">
        <v>41</v>
      </c>
      <c r="BM261" s="37" t="s">
        <v>931</v>
      </c>
    </row>
    <row r="262" spans="1:65" x14ac:dyDescent="0.25">
      <c r="A262" s="30">
        <f>A261+1</f>
        <v>260</v>
      </c>
      <c r="B262" s="1" t="s">
        <v>163</v>
      </c>
      <c r="C262" s="1">
        <v>16701</v>
      </c>
      <c r="D262" s="25">
        <v>100834</v>
      </c>
      <c r="E262" s="1" t="s">
        <v>862</v>
      </c>
      <c r="F262" s="32" t="s">
        <v>374</v>
      </c>
      <c r="G262" s="32" t="s">
        <v>135</v>
      </c>
      <c r="H262" s="28">
        <v>44348</v>
      </c>
      <c r="I262" s="28">
        <v>43691</v>
      </c>
      <c r="J262" s="28" t="s">
        <v>36</v>
      </c>
      <c r="K262" s="37">
        <f ca="1">IF(O262="ACTIVE",(TODAY()-H262),(J262-H262))</f>
        <v>994</v>
      </c>
      <c r="L262" s="39" t="str">
        <f>IF(OR(M262="Email Verification",M262="Operations",M262="OJT",M262="Bottom Quartile Group",M262="Training"),"Billable","Non Billable")</f>
        <v>Billable</v>
      </c>
      <c r="M262" s="32" t="s">
        <v>118</v>
      </c>
      <c r="N262" s="1" t="s">
        <v>38</v>
      </c>
      <c r="O262" s="1" t="s">
        <v>39</v>
      </c>
      <c r="P262" s="1"/>
      <c r="Q262" s="1"/>
      <c r="R262" s="31" t="s">
        <v>140</v>
      </c>
      <c r="S262" s="42" t="s">
        <v>880</v>
      </c>
      <c r="T262" s="42" t="s">
        <v>880</v>
      </c>
      <c r="U262" s="42" t="s">
        <v>17</v>
      </c>
      <c r="V262" s="42" t="s">
        <v>17</v>
      </c>
      <c r="W262" s="42" t="s">
        <v>880</v>
      </c>
      <c r="X262" s="42" t="s">
        <v>880</v>
      </c>
      <c r="Y262" s="42" t="s">
        <v>880</v>
      </c>
      <c r="Z262" s="42" t="s">
        <v>880</v>
      </c>
      <c r="AA262" s="42" t="s">
        <v>880</v>
      </c>
      <c r="AB262" s="42" t="s">
        <v>17</v>
      </c>
      <c r="AC262" s="42" t="s">
        <v>17</v>
      </c>
      <c r="AD262" s="42" t="s">
        <v>880</v>
      </c>
      <c r="AE262" s="42" t="s">
        <v>880</v>
      </c>
      <c r="AF262" s="42" t="s">
        <v>880</v>
      </c>
      <c r="AG262" s="42" t="s">
        <v>880</v>
      </c>
      <c r="AH262" s="42" t="s">
        <v>880</v>
      </c>
      <c r="AI262" s="42" t="s">
        <v>17</v>
      </c>
      <c r="AJ262" s="42" t="s">
        <v>17</v>
      </c>
      <c r="AK262" s="42" t="s">
        <v>18</v>
      </c>
      <c r="AL262" s="42"/>
      <c r="AM262" s="42"/>
      <c r="AN262" s="42"/>
      <c r="AO262" s="42"/>
      <c r="AP262" s="42"/>
      <c r="AQ262" s="42"/>
      <c r="AR262" s="42"/>
      <c r="AS262" s="42"/>
      <c r="AT262" s="42"/>
      <c r="AU262" s="42"/>
      <c r="AV262" s="37">
        <f>COUNTIFS($S262:$AU262,"P")</f>
        <v>12</v>
      </c>
      <c r="AW262" s="37">
        <f>COUNTIFS($S262:$AU262,"HD")/2</f>
        <v>0</v>
      </c>
      <c r="AX262" s="37">
        <f>COUNTIFS($S262:$AU262,"DO")</f>
        <v>6</v>
      </c>
      <c r="AY262" s="1">
        <f>COUNTIFS($S262:$AU262,"UPL")</f>
        <v>1</v>
      </c>
      <c r="AZ262" s="37">
        <f>COUNTIFS($S262:$AU262,"LWP")</f>
        <v>0</v>
      </c>
      <c r="BA262" s="37">
        <f>SUM(COUNTIFS($S262:$AU262,{"PAT","MAT"}))</f>
        <v>0</v>
      </c>
      <c r="BB262" s="37">
        <f>COUNTIFS($S262:$AU262,"HO")</f>
        <v>0</v>
      </c>
      <c r="BC262" s="37">
        <f>COUNTIFS($S262:$AU262,"NA")</f>
        <v>0</v>
      </c>
      <c r="BD262" s="37">
        <f>COUNTIFS($S262:$AU262,"PL")</f>
        <v>0</v>
      </c>
      <c r="BE262" s="37">
        <f>COUNTIFS($S262:$AU262,"CL")</f>
        <v>0</v>
      </c>
      <c r="BF262" s="37">
        <f>COUNTIFS($S262:$AU262,"BL")</f>
        <v>0</v>
      </c>
      <c r="BG262" s="37">
        <f>COUNTIFS($S262:$AU262,"CO")</f>
        <v>0</v>
      </c>
      <c r="BH262" s="37">
        <f>SUM(BD262:BG262)</f>
        <v>0</v>
      </c>
      <c r="BI262" s="37">
        <f>IF(SUM(AV262+AW262)&gt;=17,1,0)</f>
        <v>0</v>
      </c>
      <c r="BJ262" s="37">
        <f>IF(SUM(AV262+AW262)&gt;=13,1,0)</f>
        <v>0</v>
      </c>
      <c r="BK262" s="37">
        <f>SUM(AV262:BG262)+SUM(COUNTIFS(R262:AU262,{"TERM","RESIGNED"}))</f>
        <v>19</v>
      </c>
      <c r="BL262" s="1" t="s">
        <v>41</v>
      </c>
      <c r="BM262" s="37" t="s">
        <v>936</v>
      </c>
    </row>
    <row r="263" spans="1:65" x14ac:dyDescent="0.25">
      <c r="A263" s="30">
        <f>A262+1</f>
        <v>261</v>
      </c>
      <c r="B263" s="1" t="s">
        <v>163</v>
      </c>
      <c r="C263" s="1">
        <v>16752</v>
      </c>
      <c r="D263" s="25">
        <v>100847</v>
      </c>
      <c r="E263" s="1" t="s">
        <v>863</v>
      </c>
      <c r="F263" s="32" t="s">
        <v>350</v>
      </c>
      <c r="G263" s="32" t="s">
        <v>100</v>
      </c>
      <c r="H263" s="28">
        <v>44348</v>
      </c>
      <c r="I263" s="28">
        <v>43699</v>
      </c>
      <c r="J263" s="28" t="s">
        <v>36</v>
      </c>
      <c r="K263" s="37">
        <f ca="1">IF(O263="ACTIVE",(TODAY()-H263),(J263-H263))</f>
        <v>994</v>
      </c>
      <c r="L263" s="39" t="str">
        <f>IF(OR(M263="Email Verification",M263="Operations",M263="OJT",M263="Bottom Quartile Group",M263="Training"),"Billable","Non Billable")</f>
        <v>Non Billable</v>
      </c>
      <c r="M263" s="32" t="s">
        <v>43</v>
      </c>
      <c r="N263" s="1" t="s">
        <v>38</v>
      </c>
      <c r="O263" s="1" t="s">
        <v>39</v>
      </c>
      <c r="P263" s="1"/>
      <c r="Q263" s="1"/>
      <c r="R263" s="31" t="s">
        <v>257</v>
      </c>
      <c r="S263" s="42" t="s">
        <v>880</v>
      </c>
      <c r="T263" s="42" t="s">
        <v>880</v>
      </c>
      <c r="U263" s="42" t="s">
        <v>17</v>
      </c>
      <c r="V263" s="42" t="s">
        <v>17</v>
      </c>
      <c r="W263" s="42" t="s">
        <v>880</v>
      </c>
      <c r="X263" s="42" t="s">
        <v>880</v>
      </c>
      <c r="Y263" s="42" t="s">
        <v>880</v>
      </c>
      <c r="Z263" s="42" t="s">
        <v>880</v>
      </c>
      <c r="AA263" s="42" t="s">
        <v>880</v>
      </c>
      <c r="AB263" s="42" t="s">
        <v>17</v>
      </c>
      <c r="AC263" s="42" t="s">
        <v>17</v>
      </c>
      <c r="AD263" s="42" t="s">
        <v>880</v>
      </c>
      <c r="AE263" s="42" t="s">
        <v>880</v>
      </c>
      <c r="AF263" s="42" t="s">
        <v>880</v>
      </c>
      <c r="AG263" s="42" t="s">
        <v>880</v>
      </c>
      <c r="AH263" s="42" t="s">
        <v>880</v>
      </c>
      <c r="AI263" s="42" t="s">
        <v>17</v>
      </c>
      <c r="AJ263" s="42" t="s">
        <v>17</v>
      </c>
      <c r="AK263" s="42" t="s">
        <v>880</v>
      </c>
      <c r="AL263" s="42"/>
      <c r="AM263" s="42"/>
      <c r="AN263" s="42"/>
      <c r="AO263" s="42"/>
      <c r="AP263" s="42"/>
      <c r="AQ263" s="42"/>
      <c r="AR263" s="42"/>
      <c r="AS263" s="42"/>
      <c r="AT263" s="42"/>
      <c r="AU263" s="42"/>
      <c r="AV263" s="37">
        <f>COUNTIFS($S263:$AU263,"P")</f>
        <v>13</v>
      </c>
      <c r="AW263" s="37">
        <f>COUNTIFS($S263:$AU263,"HD")/2</f>
        <v>0</v>
      </c>
      <c r="AX263" s="37">
        <f>COUNTIFS($S263:$AU263,"DO")</f>
        <v>6</v>
      </c>
      <c r="AY263" s="1">
        <f>COUNTIFS($S263:$AU263,"UPL")</f>
        <v>0</v>
      </c>
      <c r="AZ263" s="37">
        <f>COUNTIFS($S263:$AU263,"LWP")</f>
        <v>0</v>
      </c>
      <c r="BA263" s="37">
        <f>SUM(COUNTIFS($S263:$AU263,{"PAT","MAT"}))</f>
        <v>0</v>
      </c>
      <c r="BB263" s="37">
        <f>COUNTIFS($S263:$AU263,"HO")</f>
        <v>0</v>
      </c>
      <c r="BC263" s="37">
        <f>COUNTIFS($S263:$AU263,"NA")</f>
        <v>0</v>
      </c>
      <c r="BD263" s="37">
        <f>COUNTIFS($S263:$AU263,"PL")</f>
        <v>0</v>
      </c>
      <c r="BE263" s="37">
        <f>COUNTIFS($S263:$AU263,"CL")</f>
        <v>0</v>
      </c>
      <c r="BF263" s="37">
        <f>COUNTIFS($S263:$AU263,"BL")</f>
        <v>0</v>
      </c>
      <c r="BG263" s="37">
        <f>COUNTIFS($S263:$AU263,"CO")</f>
        <v>0</v>
      </c>
      <c r="BH263" s="37">
        <f>SUM(BD263:BG263)</f>
        <v>0</v>
      </c>
      <c r="BI263" s="37">
        <f>IF(SUM(AV263+AW263)&gt;=17,1,0)</f>
        <v>0</v>
      </c>
      <c r="BJ263" s="37">
        <f>IF(SUM(AV263+AW263)&gt;=13,1,0)</f>
        <v>1</v>
      </c>
      <c r="BK263" s="37">
        <f>SUM(AV263:BG263)+SUM(COUNTIFS(R263:AU263,{"TERM","RESIGNED"}))</f>
        <v>19</v>
      </c>
      <c r="BL263" s="1" t="s">
        <v>41</v>
      </c>
      <c r="BM263" s="37" t="s">
        <v>932</v>
      </c>
    </row>
    <row r="264" spans="1:65" x14ac:dyDescent="0.25">
      <c r="A264" s="30">
        <f>A263+1</f>
        <v>262</v>
      </c>
      <c r="B264" s="1" t="s">
        <v>163</v>
      </c>
      <c r="C264" s="1">
        <v>16786</v>
      </c>
      <c r="D264" s="25">
        <v>100848</v>
      </c>
      <c r="E264" s="1" t="s">
        <v>863</v>
      </c>
      <c r="F264" s="32" t="s">
        <v>375</v>
      </c>
      <c r="G264" s="32" t="s">
        <v>135</v>
      </c>
      <c r="H264" s="28">
        <v>44348</v>
      </c>
      <c r="I264" s="28">
        <v>43706</v>
      </c>
      <c r="J264" s="28" t="s">
        <v>36</v>
      </c>
      <c r="K264" s="37">
        <f ca="1">IF(O264="ACTIVE",(TODAY()-H264),(J264-H264))</f>
        <v>994</v>
      </c>
      <c r="L264" s="39" t="str">
        <f>IF(OR(M264="Email Verification",M264="Operations",M264="OJT",M264="Bottom Quartile Group",M264="Training"),"Billable","Non Billable")</f>
        <v>Billable</v>
      </c>
      <c r="M264" s="32" t="s">
        <v>118</v>
      </c>
      <c r="N264" s="1" t="s">
        <v>38</v>
      </c>
      <c r="O264" s="1" t="s">
        <v>39</v>
      </c>
      <c r="P264" s="1"/>
      <c r="Q264" s="1"/>
      <c r="R264" s="31" t="s">
        <v>120</v>
      </c>
      <c r="S264" s="42" t="s">
        <v>880</v>
      </c>
      <c r="T264" s="42" t="s">
        <v>880</v>
      </c>
      <c r="U264" s="42" t="s">
        <v>17</v>
      </c>
      <c r="V264" s="42" t="s">
        <v>17</v>
      </c>
      <c r="W264" s="42" t="s">
        <v>880</v>
      </c>
      <c r="X264" s="42" t="s">
        <v>880</v>
      </c>
      <c r="Y264" s="42" t="s">
        <v>880</v>
      </c>
      <c r="Z264" s="42" t="s">
        <v>880</v>
      </c>
      <c r="AA264" s="42" t="s">
        <v>880</v>
      </c>
      <c r="AB264" s="42" t="s">
        <v>17</v>
      </c>
      <c r="AC264" s="42" t="s">
        <v>17</v>
      </c>
      <c r="AD264" s="42" t="s">
        <v>880</v>
      </c>
      <c r="AE264" s="42" t="s">
        <v>880</v>
      </c>
      <c r="AF264" s="42" t="s">
        <v>880</v>
      </c>
      <c r="AG264" s="42" t="s">
        <v>880</v>
      </c>
      <c r="AH264" s="42" t="s">
        <v>880</v>
      </c>
      <c r="AI264" s="42" t="s">
        <v>17</v>
      </c>
      <c r="AJ264" s="42" t="s">
        <v>17</v>
      </c>
      <c r="AK264" s="42" t="s">
        <v>880</v>
      </c>
      <c r="AL264" s="42"/>
      <c r="AM264" s="42"/>
      <c r="AN264" s="42"/>
      <c r="AO264" s="42"/>
      <c r="AP264" s="42"/>
      <c r="AQ264" s="42"/>
      <c r="AR264" s="42"/>
      <c r="AS264" s="42"/>
      <c r="AT264" s="42"/>
      <c r="AU264" s="42"/>
      <c r="AV264" s="37">
        <f>COUNTIFS($S264:$AU264,"P")</f>
        <v>13</v>
      </c>
      <c r="AW264" s="37">
        <f>COUNTIFS($S264:$AU264,"HD")/2</f>
        <v>0</v>
      </c>
      <c r="AX264" s="37">
        <f>COUNTIFS($S264:$AU264,"DO")</f>
        <v>6</v>
      </c>
      <c r="AY264" s="1">
        <f>COUNTIFS($S264:$AU264,"UPL")</f>
        <v>0</v>
      </c>
      <c r="AZ264" s="37">
        <f>COUNTIFS($S264:$AU264,"LWP")</f>
        <v>0</v>
      </c>
      <c r="BA264" s="37">
        <f>SUM(COUNTIFS($S264:$AU264,{"PAT","MAT"}))</f>
        <v>0</v>
      </c>
      <c r="BB264" s="37">
        <f>COUNTIFS($S264:$AU264,"HO")</f>
        <v>0</v>
      </c>
      <c r="BC264" s="37">
        <f>COUNTIFS($S264:$AU264,"NA")</f>
        <v>0</v>
      </c>
      <c r="BD264" s="37">
        <f>COUNTIFS($S264:$AU264,"PL")</f>
        <v>0</v>
      </c>
      <c r="BE264" s="37">
        <f>COUNTIFS($S264:$AU264,"CL")</f>
        <v>0</v>
      </c>
      <c r="BF264" s="37">
        <f>COUNTIFS($S264:$AU264,"BL")</f>
        <v>0</v>
      </c>
      <c r="BG264" s="37">
        <f>COUNTIFS($S264:$AU264,"CO")</f>
        <v>0</v>
      </c>
      <c r="BH264" s="37">
        <f>SUM(BD264:BG264)</f>
        <v>0</v>
      </c>
      <c r="BI264" s="37">
        <f>IF(SUM(AV264+AW264)&gt;=17,1,0)</f>
        <v>0</v>
      </c>
      <c r="BJ264" s="37">
        <f>IF(SUM(AV264+AW264)&gt;=13,1,0)</f>
        <v>1</v>
      </c>
      <c r="BK264" s="37">
        <f>SUM(AV264:BG264)+SUM(COUNTIFS(R264:AU264,{"TERM","RESIGNED"}))</f>
        <v>19</v>
      </c>
      <c r="BL264" s="1" t="s">
        <v>41</v>
      </c>
      <c r="BM264" s="37" t="s">
        <v>934</v>
      </c>
    </row>
    <row r="265" spans="1:65" x14ac:dyDescent="0.25">
      <c r="A265" s="30">
        <f>A264+1</f>
        <v>263</v>
      </c>
      <c r="B265" s="1" t="s">
        <v>163</v>
      </c>
      <c r="C265" s="1">
        <v>16789</v>
      </c>
      <c r="D265" s="25">
        <v>100849</v>
      </c>
      <c r="E265" s="1" t="s">
        <v>863</v>
      </c>
      <c r="F265" s="32" t="s">
        <v>366</v>
      </c>
      <c r="G265" s="32" t="s">
        <v>135</v>
      </c>
      <c r="H265" s="28">
        <v>44348</v>
      </c>
      <c r="I265" s="28">
        <v>43706</v>
      </c>
      <c r="J265" s="28" t="s">
        <v>36</v>
      </c>
      <c r="K265" s="37">
        <f ca="1">IF(O265="ACTIVE",(TODAY()-H265),(J265-H265))</f>
        <v>994</v>
      </c>
      <c r="L265" s="39" t="str">
        <f>IF(OR(M265="Email Verification",M265="Operations",M265="OJT",M265="Bottom Quartile Group",M265="Training"),"Billable","Non Billable")</f>
        <v>Billable</v>
      </c>
      <c r="M265" s="32" t="s">
        <v>118</v>
      </c>
      <c r="N265" s="1" t="s">
        <v>38</v>
      </c>
      <c r="O265" s="1" t="s">
        <v>39</v>
      </c>
      <c r="P265" s="1"/>
      <c r="Q265" s="1"/>
      <c r="R265" s="31" t="s">
        <v>244</v>
      </c>
      <c r="S265" s="42" t="s">
        <v>880</v>
      </c>
      <c r="T265" s="42" t="s">
        <v>880</v>
      </c>
      <c r="U265" s="42" t="s">
        <v>17</v>
      </c>
      <c r="V265" s="42" t="s">
        <v>17</v>
      </c>
      <c r="W265" s="42" t="s">
        <v>880</v>
      </c>
      <c r="X265" s="42" t="s">
        <v>880</v>
      </c>
      <c r="Y265" s="42" t="s">
        <v>880</v>
      </c>
      <c r="Z265" s="42" t="s">
        <v>880</v>
      </c>
      <c r="AA265" s="42" t="s">
        <v>880</v>
      </c>
      <c r="AB265" s="42" t="s">
        <v>17</v>
      </c>
      <c r="AC265" s="42" t="s">
        <v>17</v>
      </c>
      <c r="AD265" s="42" t="s">
        <v>880</v>
      </c>
      <c r="AE265" s="42" t="s">
        <v>880</v>
      </c>
      <c r="AF265" s="42" t="s">
        <v>880</v>
      </c>
      <c r="AG265" s="42" t="s">
        <v>880</v>
      </c>
      <c r="AH265" s="42" t="s">
        <v>882</v>
      </c>
      <c r="AI265" s="42" t="s">
        <v>17</v>
      </c>
      <c r="AJ265" s="42" t="s">
        <v>17</v>
      </c>
      <c r="AK265" s="42" t="s">
        <v>880</v>
      </c>
      <c r="AL265" s="42"/>
      <c r="AM265" s="42"/>
      <c r="AN265" s="42"/>
      <c r="AO265" s="42"/>
      <c r="AP265" s="42"/>
      <c r="AQ265" s="42"/>
      <c r="AR265" s="42"/>
      <c r="AS265" s="42"/>
      <c r="AT265" s="42"/>
      <c r="AU265" s="42"/>
      <c r="AV265" s="37">
        <f>COUNTIFS($S265:$AU265,"P")</f>
        <v>12</v>
      </c>
      <c r="AW265" s="37">
        <f>COUNTIFS($S265:$AU265,"HD")/2</f>
        <v>0</v>
      </c>
      <c r="AX265" s="37">
        <f>COUNTIFS($S265:$AU265,"DO")</f>
        <v>6</v>
      </c>
      <c r="AY265" s="1">
        <f>COUNTIFS($S265:$AU265,"UPL")</f>
        <v>0</v>
      </c>
      <c r="AZ265" s="37">
        <f>COUNTIFS($S265:$AU265,"LWP")</f>
        <v>0</v>
      </c>
      <c r="BA265" s="37">
        <f>SUM(COUNTIFS($S265:$AU265,{"PAT","MAT"}))</f>
        <v>0</v>
      </c>
      <c r="BB265" s="37">
        <f>COUNTIFS($S265:$AU265,"HO")</f>
        <v>0</v>
      </c>
      <c r="BC265" s="37">
        <f>COUNTIFS($S265:$AU265,"NA")</f>
        <v>0</v>
      </c>
      <c r="BD265" s="37">
        <f>COUNTIFS($S265:$AU265,"PL")</f>
        <v>0</v>
      </c>
      <c r="BE265" s="37">
        <f>COUNTIFS($S265:$AU265,"CL")</f>
        <v>1</v>
      </c>
      <c r="BF265" s="37">
        <f>COUNTIFS($S265:$AU265,"BL")</f>
        <v>0</v>
      </c>
      <c r="BG265" s="37">
        <f>COUNTIFS($S265:$AU265,"CO")</f>
        <v>0</v>
      </c>
      <c r="BH265" s="37">
        <f>SUM(BD265:BG265)</f>
        <v>1</v>
      </c>
      <c r="BI265" s="37">
        <f>IF(SUM(AV265+AW265)&gt;=17,1,0)</f>
        <v>0</v>
      </c>
      <c r="BJ265" s="37">
        <f>IF(SUM(AV265+AW265)&gt;=13,1,0)</f>
        <v>0</v>
      </c>
      <c r="BK265" s="37">
        <f>SUM(AV265:BG265)+SUM(COUNTIFS(R265:AU265,{"TERM","RESIGNED"}))</f>
        <v>19</v>
      </c>
      <c r="BL265" s="1" t="s">
        <v>41</v>
      </c>
      <c r="BM265" s="37" t="s">
        <v>931</v>
      </c>
    </row>
    <row r="266" spans="1:65" x14ac:dyDescent="0.25">
      <c r="A266" s="30">
        <f>A265+1</f>
        <v>264</v>
      </c>
      <c r="B266" s="1" t="s">
        <v>163</v>
      </c>
      <c r="C266" s="1">
        <v>16794</v>
      </c>
      <c r="D266" s="25">
        <v>100851</v>
      </c>
      <c r="E266" s="1" t="s">
        <v>863</v>
      </c>
      <c r="F266" s="32" t="s">
        <v>376</v>
      </c>
      <c r="G266" s="32" t="s">
        <v>135</v>
      </c>
      <c r="H266" s="28">
        <v>44348</v>
      </c>
      <c r="I266" s="28">
        <v>43706</v>
      </c>
      <c r="J266" s="28" t="s">
        <v>36</v>
      </c>
      <c r="K266" s="37">
        <f ca="1">IF(O266="ACTIVE",(TODAY()-H266),(J266-H266))</f>
        <v>994</v>
      </c>
      <c r="L266" s="39" t="str">
        <f>IF(OR(M266="Email Verification",M266="Operations",M266="OJT",M266="Bottom Quartile Group",M266="Training"),"Billable","Non Billable")</f>
        <v>Billable</v>
      </c>
      <c r="M266" s="32" t="s">
        <v>118</v>
      </c>
      <c r="N266" s="1" t="s">
        <v>38</v>
      </c>
      <c r="O266" s="1" t="s">
        <v>39</v>
      </c>
      <c r="P266" s="1"/>
      <c r="Q266" s="1"/>
      <c r="R266" s="31" t="s">
        <v>140</v>
      </c>
      <c r="S266" s="42" t="s">
        <v>880</v>
      </c>
      <c r="T266" s="42" t="s">
        <v>880</v>
      </c>
      <c r="U266" s="42" t="s">
        <v>17</v>
      </c>
      <c r="V266" s="42" t="s">
        <v>17</v>
      </c>
      <c r="W266" s="42" t="s">
        <v>880</v>
      </c>
      <c r="X266" s="42" t="s">
        <v>880</v>
      </c>
      <c r="Y266" s="42" t="s">
        <v>880</v>
      </c>
      <c r="Z266" s="42" t="s">
        <v>880</v>
      </c>
      <c r="AA266" s="42" t="s">
        <v>880</v>
      </c>
      <c r="AB266" s="42" t="s">
        <v>17</v>
      </c>
      <c r="AC266" s="42" t="s">
        <v>17</v>
      </c>
      <c r="AD266" s="42" t="s">
        <v>880</v>
      </c>
      <c r="AE266" s="42" t="s">
        <v>880</v>
      </c>
      <c r="AF266" s="42" t="s">
        <v>880</v>
      </c>
      <c r="AG266" s="42" t="s">
        <v>880</v>
      </c>
      <c r="AH266" s="42" t="s">
        <v>880</v>
      </c>
      <c r="AI266" s="42" t="s">
        <v>17</v>
      </c>
      <c r="AJ266" s="42" t="s">
        <v>17</v>
      </c>
      <c r="AK266" s="42" t="s">
        <v>880</v>
      </c>
      <c r="AL266" s="42"/>
      <c r="AM266" s="42"/>
      <c r="AN266" s="42"/>
      <c r="AO266" s="42"/>
      <c r="AP266" s="42"/>
      <c r="AQ266" s="42"/>
      <c r="AR266" s="42"/>
      <c r="AS266" s="42"/>
      <c r="AT266" s="42"/>
      <c r="AU266" s="42"/>
      <c r="AV266" s="37">
        <f>COUNTIFS($S266:$AU266,"P")</f>
        <v>13</v>
      </c>
      <c r="AW266" s="37">
        <f>COUNTIFS($S266:$AU266,"HD")/2</f>
        <v>0</v>
      </c>
      <c r="AX266" s="37">
        <f>COUNTIFS($S266:$AU266,"DO")</f>
        <v>6</v>
      </c>
      <c r="AY266" s="1">
        <f>COUNTIFS($S266:$AU266,"UPL")</f>
        <v>0</v>
      </c>
      <c r="AZ266" s="37">
        <f>COUNTIFS($S266:$AU266,"LWP")</f>
        <v>0</v>
      </c>
      <c r="BA266" s="37">
        <f>SUM(COUNTIFS($S266:$AU266,{"PAT","MAT"}))</f>
        <v>0</v>
      </c>
      <c r="BB266" s="37">
        <f>COUNTIFS($S266:$AU266,"HO")</f>
        <v>0</v>
      </c>
      <c r="BC266" s="37">
        <f>COUNTIFS($S266:$AU266,"NA")</f>
        <v>0</v>
      </c>
      <c r="BD266" s="37">
        <f>COUNTIFS($S266:$AU266,"PL")</f>
        <v>0</v>
      </c>
      <c r="BE266" s="37">
        <f>COUNTIFS($S266:$AU266,"CL")</f>
        <v>0</v>
      </c>
      <c r="BF266" s="37">
        <f>COUNTIFS($S266:$AU266,"BL")</f>
        <v>0</v>
      </c>
      <c r="BG266" s="37">
        <f>COUNTIFS($S266:$AU266,"CO")</f>
        <v>0</v>
      </c>
      <c r="BH266" s="37">
        <f>SUM(BD266:BG266)</f>
        <v>0</v>
      </c>
      <c r="BI266" s="37">
        <f>IF(SUM(AV266+AW266)&gt;=17,1,0)</f>
        <v>0</v>
      </c>
      <c r="BJ266" s="37">
        <f>IF(SUM(AV266+AW266)&gt;=13,1,0)</f>
        <v>1</v>
      </c>
      <c r="BK266" s="37">
        <f>SUM(AV266:BG266)+SUM(COUNTIFS(R266:AU266,{"TERM","RESIGNED"}))</f>
        <v>19</v>
      </c>
      <c r="BL266" s="1" t="s">
        <v>41</v>
      </c>
      <c r="BM266" s="37" t="s">
        <v>936</v>
      </c>
    </row>
    <row r="267" spans="1:65" x14ac:dyDescent="0.25">
      <c r="A267" s="30">
        <f>A266+1</f>
        <v>265</v>
      </c>
      <c r="B267" s="1" t="s">
        <v>163</v>
      </c>
      <c r="C267" s="1">
        <v>16872</v>
      </c>
      <c r="D267" s="25">
        <v>100863</v>
      </c>
      <c r="E267" s="1" t="s">
        <v>862</v>
      </c>
      <c r="F267" s="32" t="s">
        <v>377</v>
      </c>
      <c r="G267" s="32" t="s">
        <v>135</v>
      </c>
      <c r="H267" s="28">
        <v>44348</v>
      </c>
      <c r="I267" s="28">
        <v>43721</v>
      </c>
      <c r="J267" s="28" t="s">
        <v>36</v>
      </c>
      <c r="K267" s="37">
        <f ca="1">IF(O267="ACTIVE",(TODAY()-H267),(J267-H267))</f>
        <v>994</v>
      </c>
      <c r="L267" s="39" t="str">
        <f>IF(OR(M267="Email Verification",M267="Operations",M267="OJT",M267="Bottom Quartile Group",M267="Training"),"Billable","Non Billable")</f>
        <v>Billable</v>
      </c>
      <c r="M267" s="32" t="s">
        <v>118</v>
      </c>
      <c r="N267" s="1" t="s">
        <v>38</v>
      </c>
      <c r="O267" s="1" t="s">
        <v>39</v>
      </c>
      <c r="P267" s="1"/>
      <c r="Q267" s="1"/>
      <c r="R267" s="31" t="s">
        <v>189</v>
      </c>
      <c r="S267" s="42" t="s">
        <v>880</v>
      </c>
      <c r="T267" s="42" t="s">
        <v>880</v>
      </c>
      <c r="U267" s="42" t="s">
        <v>17</v>
      </c>
      <c r="V267" s="42" t="s">
        <v>17</v>
      </c>
      <c r="W267" s="42" t="s">
        <v>880</v>
      </c>
      <c r="X267" s="42" t="s">
        <v>880</v>
      </c>
      <c r="Y267" s="42" t="s">
        <v>880</v>
      </c>
      <c r="Z267" s="42" t="s">
        <v>880</v>
      </c>
      <c r="AA267" s="42" t="s">
        <v>880</v>
      </c>
      <c r="AB267" s="42" t="s">
        <v>17</v>
      </c>
      <c r="AC267" s="42" t="s">
        <v>17</v>
      </c>
      <c r="AD267" s="42" t="s">
        <v>880</v>
      </c>
      <c r="AE267" s="42" t="s">
        <v>880</v>
      </c>
      <c r="AF267" s="42" t="s">
        <v>880</v>
      </c>
      <c r="AG267" s="42" t="s">
        <v>880</v>
      </c>
      <c r="AH267" s="42" t="s">
        <v>880</v>
      </c>
      <c r="AI267" s="42" t="s">
        <v>17</v>
      </c>
      <c r="AJ267" s="42" t="s">
        <v>17</v>
      </c>
      <c r="AK267" s="42" t="s">
        <v>883</v>
      </c>
      <c r="AL267" s="42"/>
      <c r="AM267" s="42"/>
      <c r="AN267" s="42"/>
      <c r="AO267" s="42"/>
      <c r="AP267" s="42"/>
      <c r="AQ267" s="42"/>
      <c r="AR267" s="42"/>
      <c r="AS267" s="42"/>
      <c r="AT267" s="42"/>
      <c r="AU267" s="42"/>
      <c r="AV267" s="37">
        <f>COUNTIFS($S267:$AU267,"P")</f>
        <v>12</v>
      </c>
      <c r="AW267" s="37">
        <f>COUNTIFS($S267:$AU267,"HD")/2</f>
        <v>0</v>
      </c>
      <c r="AX267" s="37">
        <f>COUNTIFS($S267:$AU267,"DO")</f>
        <v>6</v>
      </c>
      <c r="AY267" s="1">
        <f>COUNTIFS($S267:$AU267,"UPL")</f>
        <v>0</v>
      </c>
      <c r="AZ267" s="37">
        <f>COUNTIFS($S267:$AU267,"LWP")</f>
        <v>0</v>
      </c>
      <c r="BA267" s="37">
        <f>SUM(COUNTIFS($S267:$AU267,{"PAT","MAT"}))</f>
        <v>0</v>
      </c>
      <c r="BB267" s="37">
        <f>COUNTIFS($S267:$AU267,"HO")</f>
        <v>0</v>
      </c>
      <c r="BC267" s="37">
        <f>COUNTIFS($S267:$AU267,"NA")</f>
        <v>0</v>
      </c>
      <c r="BD267" s="37">
        <f>COUNTIFS($S267:$AU267,"PL")</f>
        <v>1</v>
      </c>
      <c r="BE267" s="37">
        <f>COUNTIFS($S267:$AU267,"CL")</f>
        <v>0</v>
      </c>
      <c r="BF267" s="37">
        <f>COUNTIFS($S267:$AU267,"BL")</f>
        <v>0</v>
      </c>
      <c r="BG267" s="37">
        <f>COUNTIFS($S267:$AU267,"CO")</f>
        <v>0</v>
      </c>
      <c r="BH267" s="37">
        <f>SUM(BD267:BG267)</f>
        <v>1</v>
      </c>
      <c r="BI267" s="37">
        <f>IF(SUM(AV267+AW267)&gt;=17,1,0)</f>
        <v>0</v>
      </c>
      <c r="BJ267" s="37">
        <f>IF(SUM(AV267+AW267)&gt;=13,1,0)</f>
        <v>0</v>
      </c>
      <c r="BK267" s="37">
        <f>SUM(AV267:BG267)+SUM(COUNTIFS(R267:AU267,{"TERM","RESIGNED"}))</f>
        <v>19</v>
      </c>
      <c r="BL267" s="1" t="s">
        <v>41</v>
      </c>
      <c r="BM267" s="37" t="s">
        <v>936</v>
      </c>
    </row>
    <row r="268" spans="1:65" x14ac:dyDescent="0.25">
      <c r="A268" s="30">
        <f>A267+1</f>
        <v>266</v>
      </c>
      <c r="B268" s="1" t="s">
        <v>163</v>
      </c>
      <c r="C268" s="1">
        <v>16943</v>
      </c>
      <c r="D268" s="25">
        <v>100869</v>
      </c>
      <c r="E268" s="1" t="s">
        <v>863</v>
      </c>
      <c r="F268" s="32" t="s">
        <v>378</v>
      </c>
      <c r="G268" s="32" t="s">
        <v>135</v>
      </c>
      <c r="H268" s="28">
        <v>44348</v>
      </c>
      <c r="I268" s="28">
        <v>43735</v>
      </c>
      <c r="J268" s="28" t="s">
        <v>36</v>
      </c>
      <c r="K268" s="37">
        <f ca="1">IF(O268="ACTIVE",(TODAY()-H268),(J268-H268))</f>
        <v>994</v>
      </c>
      <c r="L268" s="39" t="str">
        <f>IF(OR(M268="Email Verification",M268="Operations",M268="OJT",M268="Bottom Quartile Group",M268="Training"),"Billable","Non Billable")</f>
        <v>Billable</v>
      </c>
      <c r="M268" s="32" t="s">
        <v>118</v>
      </c>
      <c r="N268" s="1" t="s">
        <v>38</v>
      </c>
      <c r="O268" s="1" t="s">
        <v>39</v>
      </c>
      <c r="P268" s="1"/>
      <c r="Q268" s="1"/>
      <c r="R268" s="31" t="s">
        <v>126</v>
      </c>
      <c r="S268" s="42" t="s">
        <v>880</v>
      </c>
      <c r="T268" s="42" t="s">
        <v>883</v>
      </c>
      <c r="U268" s="42" t="s">
        <v>17</v>
      </c>
      <c r="V268" s="42" t="s">
        <v>17</v>
      </c>
      <c r="W268" s="42" t="s">
        <v>880</v>
      </c>
      <c r="X268" s="42" t="s">
        <v>880</v>
      </c>
      <c r="Y268" s="42" t="s">
        <v>880</v>
      </c>
      <c r="Z268" s="42" t="s">
        <v>880</v>
      </c>
      <c r="AA268" s="42" t="s">
        <v>880</v>
      </c>
      <c r="AB268" s="42" t="s">
        <v>17</v>
      </c>
      <c r="AC268" s="42" t="s">
        <v>17</v>
      </c>
      <c r="AD268" s="42" t="s">
        <v>880</v>
      </c>
      <c r="AE268" s="42" t="s">
        <v>880</v>
      </c>
      <c r="AF268" s="42" t="s">
        <v>880</v>
      </c>
      <c r="AG268" s="42" t="s">
        <v>880</v>
      </c>
      <c r="AH268" s="42" t="s">
        <v>880</v>
      </c>
      <c r="AI268" s="42" t="s">
        <v>17</v>
      </c>
      <c r="AJ268" s="42" t="s">
        <v>17</v>
      </c>
      <c r="AK268" s="42" t="s">
        <v>880</v>
      </c>
      <c r="AL268" s="42"/>
      <c r="AM268" s="42"/>
      <c r="AN268" s="42"/>
      <c r="AO268" s="42"/>
      <c r="AP268" s="42"/>
      <c r="AQ268" s="42"/>
      <c r="AR268" s="42"/>
      <c r="AS268" s="42"/>
      <c r="AT268" s="42"/>
      <c r="AU268" s="42"/>
      <c r="AV268" s="37">
        <f>COUNTIFS($S268:$AU268,"P")</f>
        <v>12</v>
      </c>
      <c r="AW268" s="37">
        <f>COUNTIFS($S268:$AU268,"HD")/2</f>
        <v>0</v>
      </c>
      <c r="AX268" s="37">
        <f>COUNTIFS($S268:$AU268,"DO")</f>
        <v>6</v>
      </c>
      <c r="AY268" s="1">
        <f>COUNTIFS($S268:$AU268,"UPL")</f>
        <v>0</v>
      </c>
      <c r="AZ268" s="37">
        <f>COUNTIFS($S268:$AU268,"LWP")</f>
        <v>0</v>
      </c>
      <c r="BA268" s="37">
        <f>SUM(COUNTIFS($S268:$AU268,{"PAT","MAT"}))</f>
        <v>0</v>
      </c>
      <c r="BB268" s="37">
        <f>COUNTIFS($S268:$AU268,"HO")</f>
        <v>0</v>
      </c>
      <c r="BC268" s="37">
        <f>COUNTIFS($S268:$AU268,"NA")</f>
        <v>0</v>
      </c>
      <c r="BD268" s="37">
        <f>COUNTIFS($S268:$AU268,"PL")</f>
        <v>1</v>
      </c>
      <c r="BE268" s="37">
        <f>COUNTIFS($S268:$AU268,"CL")</f>
        <v>0</v>
      </c>
      <c r="BF268" s="37">
        <f>COUNTIFS($S268:$AU268,"BL")</f>
        <v>0</v>
      </c>
      <c r="BG268" s="37">
        <f>COUNTIFS($S268:$AU268,"CO")</f>
        <v>0</v>
      </c>
      <c r="BH268" s="37">
        <f>SUM(BD268:BG268)</f>
        <v>1</v>
      </c>
      <c r="BI268" s="37">
        <f>IF(SUM(AV268+AW268)&gt;=17,1,0)</f>
        <v>0</v>
      </c>
      <c r="BJ268" s="37">
        <f>IF(SUM(AV268+AW268)&gt;=13,1,0)</f>
        <v>0</v>
      </c>
      <c r="BK268" s="37">
        <f>SUM(AV268:BG268)+SUM(COUNTIFS(R268:AU268,{"TERM","RESIGNED"}))</f>
        <v>19</v>
      </c>
      <c r="BL268" s="1" t="s">
        <v>41</v>
      </c>
      <c r="BM268" s="37" t="s">
        <v>936</v>
      </c>
    </row>
    <row r="269" spans="1:65" x14ac:dyDescent="0.25">
      <c r="A269" s="30">
        <f>A268+1</f>
        <v>267</v>
      </c>
      <c r="B269" s="1" t="s">
        <v>163</v>
      </c>
      <c r="C269" s="1">
        <v>16953</v>
      </c>
      <c r="D269" s="25">
        <v>100873</v>
      </c>
      <c r="E269" s="1" t="s">
        <v>863</v>
      </c>
      <c r="F269" s="32" t="s">
        <v>140</v>
      </c>
      <c r="G269" s="32" t="s">
        <v>109</v>
      </c>
      <c r="H269" s="28">
        <v>44348</v>
      </c>
      <c r="I269" s="28">
        <v>43735</v>
      </c>
      <c r="J269" s="28" t="s">
        <v>36</v>
      </c>
      <c r="K269" s="37">
        <f ca="1">IF(O269="ACTIVE",(TODAY()-H269),(J269-H269))</f>
        <v>994</v>
      </c>
      <c r="L269" s="39" t="str">
        <f>IF(OR(M269="Email Verification",M269="Operations",M269="OJT",M269="Bottom Quartile Group",M269="Training"),"Billable","Non Billable")</f>
        <v>Non Billable</v>
      </c>
      <c r="M269" s="32" t="s">
        <v>47</v>
      </c>
      <c r="N269" s="1" t="s">
        <v>38</v>
      </c>
      <c r="O269" s="1" t="s">
        <v>39</v>
      </c>
      <c r="P269" s="1"/>
      <c r="Q269" s="1"/>
      <c r="R269" s="31" t="s">
        <v>227</v>
      </c>
      <c r="S269" s="42" t="s">
        <v>880</v>
      </c>
      <c r="T269" s="42" t="s">
        <v>19</v>
      </c>
      <c r="U269" s="42" t="s">
        <v>17</v>
      </c>
      <c r="V269" s="42" t="s">
        <v>17</v>
      </c>
      <c r="W269" s="42" t="s">
        <v>880</v>
      </c>
      <c r="X269" s="42" t="s">
        <v>880</v>
      </c>
      <c r="Y269" s="42" t="s">
        <v>880</v>
      </c>
      <c r="Z269" s="42" t="s">
        <v>880</v>
      </c>
      <c r="AA269" s="42" t="s">
        <v>880</v>
      </c>
      <c r="AB269" s="42" t="s">
        <v>17</v>
      </c>
      <c r="AC269" s="42" t="s">
        <v>17</v>
      </c>
      <c r="AD269" s="42" t="s">
        <v>880</v>
      </c>
      <c r="AE269" s="42" t="s">
        <v>880</v>
      </c>
      <c r="AF269" s="42" t="s">
        <v>880</v>
      </c>
      <c r="AG269" s="42" t="s">
        <v>880</v>
      </c>
      <c r="AH269" s="42" t="s">
        <v>880</v>
      </c>
      <c r="AI269" s="42" t="s">
        <v>17</v>
      </c>
      <c r="AJ269" s="42" t="s">
        <v>17</v>
      </c>
      <c r="AK269" s="42" t="s">
        <v>18</v>
      </c>
      <c r="AL269" s="42"/>
      <c r="AM269" s="42"/>
      <c r="AN269" s="42"/>
      <c r="AO269" s="42"/>
      <c r="AP269" s="42"/>
      <c r="AQ269" s="42"/>
      <c r="AR269" s="42"/>
      <c r="AS269" s="42"/>
      <c r="AT269" s="42"/>
      <c r="AU269" s="42"/>
      <c r="AV269" s="37">
        <f>COUNTIFS($S269:$AU269,"P")</f>
        <v>11</v>
      </c>
      <c r="AW269" s="37">
        <f>COUNTIFS($S269:$AU269,"HD")/2</f>
        <v>0</v>
      </c>
      <c r="AX269" s="37">
        <f>COUNTIFS($S269:$AU269,"DO")</f>
        <v>6</v>
      </c>
      <c r="AY269" s="1">
        <f>COUNTIFS($S269:$AU269,"UPL")</f>
        <v>1</v>
      </c>
      <c r="AZ269" s="37">
        <f>COUNTIFS($S269:$AU269,"LWP")</f>
        <v>1</v>
      </c>
      <c r="BA269" s="37">
        <f>SUM(COUNTIFS($S269:$AU269,{"PAT","MAT"}))</f>
        <v>0</v>
      </c>
      <c r="BB269" s="37">
        <f>COUNTIFS($S269:$AU269,"HO")</f>
        <v>0</v>
      </c>
      <c r="BC269" s="37">
        <f>COUNTIFS($S269:$AU269,"NA")</f>
        <v>0</v>
      </c>
      <c r="BD269" s="37">
        <f>COUNTIFS($S269:$AU269,"PL")</f>
        <v>0</v>
      </c>
      <c r="BE269" s="37">
        <f>COUNTIFS($S269:$AU269,"CL")</f>
        <v>0</v>
      </c>
      <c r="BF269" s="37">
        <f>COUNTIFS($S269:$AU269,"BL")</f>
        <v>0</v>
      </c>
      <c r="BG269" s="37">
        <f>COUNTIFS($S269:$AU269,"CO")</f>
        <v>0</v>
      </c>
      <c r="BH269" s="37">
        <f>SUM(BD269:BG269)</f>
        <v>0</v>
      </c>
      <c r="BI269" s="37">
        <f>IF(SUM(AV269+AW269)&gt;=17,1,0)</f>
        <v>0</v>
      </c>
      <c r="BJ269" s="37">
        <f>IF(SUM(AV269+AW269)&gt;=13,1,0)</f>
        <v>0</v>
      </c>
      <c r="BK269" s="37">
        <f>SUM(AV269:BG269)+SUM(COUNTIFS(R269:AU269,{"TERM","RESIGNED"}))</f>
        <v>19</v>
      </c>
      <c r="BL269" s="1" t="s">
        <v>41</v>
      </c>
      <c r="BM269" s="37" t="s">
        <v>1101</v>
      </c>
    </row>
    <row r="270" spans="1:65" x14ac:dyDescent="0.25">
      <c r="A270" s="30">
        <f>A269+1</f>
        <v>268</v>
      </c>
      <c r="B270" s="1" t="s">
        <v>163</v>
      </c>
      <c r="C270" s="1">
        <v>16957</v>
      </c>
      <c r="D270" s="25">
        <v>100875</v>
      </c>
      <c r="E270" s="1" t="s">
        <v>863</v>
      </c>
      <c r="F270" s="32" t="s">
        <v>379</v>
      </c>
      <c r="G270" s="32" t="s">
        <v>135</v>
      </c>
      <c r="H270" s="28">
        <v>44348</v>
      </c>
      <c r="I270" s="28">
        <v>43735</v>
      </c>
      <c r="J270" s="28" t="s">
        <v>36</v>
      </c>
      <c r="K270" s="37">
        <f ca="1">IF(O270="ACTIVE",(TODAY()-H270),(J270-H270))</f>
        <v>994</v>
      </c>
      <c r="L270" s="39" t="str">
        <f>IF(OR(M270="Email Verification",M270="Operations",M270="OJT",M270="Bottom Quartile Group",M270="Training"),"Billable","Non Billable")</f>
        <v>Billable</v>
      </c>
      <c r="M270" s="32" t="s">
        <v>118</v>
      </c>
      <c r="N270" s="1" t="s">
        <v>38</v>
      </c>
      <c r="O270" s="1" t="s">
        <v>39</v>
      </c>
      <c r="P270" s="1"/>
      <c r="Q270" s="1"/>
      <c r="R270" s="31" t="s">
        <v>130</v>
      </c>
      <c r="S270" s="42" t="s">
        <v>880</v>
      </c>
      <c r="T270" s="42" t="s">
        <v>18</v>
      </c>
      <c r="U270" s="42" t="s">
        <v>17</v>
      </c>
      <c r="V270" s="42" t="s">
        <v>17</v>
      </c>
      <c r="W270" s="42" t="s">
        <v>880</v>
      </c>
      <c r="X270" s="42" t="s">
        <v>880</v>
      </c>
      <c r="Y270" s="42" t="s">
        <v>880</v>
      </c>
      <c r="Z270" s="42" t="s">
        <v>880</v>
      </c>
      <c r="AA270" s="42" t="s">
        <v>880</v>
      </c>
      <c r="AB270" s="42" t="s">
        <v>17</v>
      </c>
      <c r="AC270" s="42" t="s">
        <v>17</v>
      </c>
      <c r="AD270" s="42" t="s">
        <v>880</v>
      </c>
      <c r="AE270" s="42" t="s">
        <v>880</v>
      </c>
      <c r="AF270" s="42" t="s">
        <v>880</v>
      </c>
      <c r="AG270" s="42" t="s">
        <v>880</v>
      </c>
      <c r="AH270" s="42" t="s">
        <v>18</v>
      </c>
      <c r="AI270" s="42" t="s">
        <v>17</v>
      </c>
      <c r="AJ270" s="42" t="s">
        <v>17</v>
      </c>
      <c r="AK270" s="42" t="s">
        <v>880</v>
      </c>
      <c r="AL270" s="42"/>
      <c r="AM270" s="42"/>
      <c r="AN270" s="42"/>
      <c r="AO270" s="42"/>
      <c r="AP270" s="42"/>
      <c r="AQ270" s="42"/>
      <c r="AR270" s="42"/>
      <c r="AS270" s="42"/>
      <c r="AT270" s="42"/>
      <c r="AU270" s="42"/>
      <c r="AV270" s="37">
        <f>COUNTIFS($S270:$AU270,"P")</f>
        <v>11</v>
      </c>
      <c r="AW270" s="37">
        <f>COUNTIFS($S270:$AU270,"HD")/2</f>
        <v>0</v>
      </c>
      <c r="AX270" s="37">
        <f>COUNTIFS($S270:$AU270,"DO")</f>
        <v>6</v>
      </c>
      <c r="AY270" s="1">
        <f>COUNTIFS($S270:$AU270,"UPL")</f>
        <v>2</v>
      </c>
      <c r="AZ270" s="37">
        <f>COUNTIFS($S270:$AU270,"LWP")</f>
        <v>0</v>
      </c>
      <c r="BA270" s="37">
        <f>SUM(COUNTIFS($S270:$AU270,{"PAT","MAT"}))</f>
        <v>0</v>
      </c>
      <c r="BB270" s="37">
        <f>COUNTIFS($S270:$AU270,"HO")</f>
        <v>0</v>
      </c>
      <c r="BC270" s="37">
        <f>COUNTIFS($S270:$AU270,"NA")</f>
        <v>0</v>
      </c>
      <c r="BD270" s="37">
        <f>COUNTIFS($S270:$AU270,"PL")</f>
        <v>0</v>
      </c>
      <c r="BE270" s="37">
        <f>COUNTIFS($S270:$AU270,"CL")</f>
        <v>0</v>
      </c>
      <c r="BF270" s="37">
        <f>COUNTIFS($S270:$AU270,"BL")</f>
        <v>0</v>
      </c>
      <c r="BG270" s="37">
        <f>COUNTIFS($S270:$AU270,"CO")</f>
        <v>0</v>
      </c>
      <c r="BH270" s="37">
        <f>SUM(BD270:BG270)</f>
        <v>0</v>
      </c>
      <c r="BI270" s="37">
        <f>IF(SUM(AV270+AW270)&gt;=17,1,0)</f>
        <v>0</v>
      </c>
      <c r="BJ270" s="37">
        <f>IF(SUM(AV270+AW270)&gt;=13,1,0)</f>
        <v>0</v>
      </c>
      <c r="BK270" s="37">
        <f>SUM(AV270:BG270)+SUM(COUNTIFS(R270:AU270,{"TERM","RESIGNED"}))</f>
        <v>19</v>
      </c>
      <c r="BL270" s="1" t="s">
        <v>41</v>
      </c>
      <c r="BM270" s="37" t="s">
        <v>931</v>
      </c>
    </row>
    <row r="271" spans="1:65" x14ac:dyDescent="0.25">
      <c r="A271" s="30">
        <f>A270+1</f>
        <v>269</v>
      </c>
      <c r="B271" s="1" t="s">
        <v>163</v>
      </c>
      <c r="C271" s="1">
        <v>16982</v>
      </c>
      <c r="D271" s="25">
        <v>100878</v>
      </c>
      <c r="E271" s="1" t="s">
        <v>863</v>
      </c>
      <c r="F271" s="32" t="s">
        <v>159</v>
      </c>
      <c r="G271" s="32" t="s">
        <v>61</v>
      </c>
      <c r="H271" s="28">
        <v>44348</v>
      </c>
      <c r="I271" s="28">
        <v>43745</v>
      </c>
      <c r="J271" s="28" t="s">
        <v>36</v>
      </c>
      <c r="K271" s="37">
        <f ca="1">IF(O271="ACTIVE",(TODAY()-H271),(J271-H271))</f>
        <v>994</v>
      </c>
      <c r="L271" s="39" t="str">
        <f>IF(OR(M271="Email Verification",M271="Operations",M271="OJT",M271="Bottom Quartile Group",M271="Training"),"Billable","Non Billable")</f>
        <v>Non Billable</v>
      </c>
      <c r="M271" s="32" t="s">
        <v>47</v>
      </c>
      <c r="N271" s="1" t="s">
        <v>38</v>
      </c>
      <c r="O271" s="1" t="s">
        <v>39</v>
      </c>
      <c r="P271" s="1"/>
      <c r="Q271" s="1"/>
      <c r="R271" s="31" t="s">
        <v>227</v>
      </c>
      <c r="S271" s="42" t="s">
        <v>880</v>
      </c>
      <c r="T271" s="42" t="s">
        <v>880</v>
      </c>
      <c r="U271" s="42" t="s">
        <v>17</v>
      </c>
      <c r="V271" s="42" t="s">
        <v>17</v>
      </c>
      <c r="W271" s="42" t="s">
        <v>880</v>
      </c>
      <c r="X271" s="42" t="s">
        <v>880</v>
      </c>
      <c r="Y271" s="42" t="s">
        <v>880</v>
      </c>
      <c r="Z271" s="42" t="s">
        <v>880</v>
      </c>
      <c r="AA271" s="42" t="s">
        <v>19</v>
      </c>
      <c r="AB271" s="42" t="s">
        <v>17</v>
      </c>
      <c r="AC271" s="42" t="s">
        <v>17</v>
      </c>
      <c r="AD271" s="42" t="s">
        <v>880</v>
      </c>
      <c r="AE271" s="42" t="s">
        <v>880</v>
      </c>
      <c r="AF271" s="42" t="s">
        <v>880</v>
      </c>
      <c r="AG271" s="42" t="s">
        <v>880</v>
      </c>
      <c r="AH271" s="42" t="s">
        <v>880</v>
      </c>
      <c r="AI271" s="42" t="s">
        <v>17</v>
      </c>
      <c r="AJ271" s="42" t="s">
        <v>17</v>
      </c>
      <c r="AK271" s="42" t="s">
        <v>880</v>
      </c>
      <c r="AL271" s="42"/>
      <c r="AM271" s="42"/>
      <c r="AN271" s="42"/>
      <c r="AO271" s="42"/>
      <c r="AP271" s="42"/>
      <c r="AQ271" s="42"/>
      <c r="AR271" s="42"/>
      <c r="AS271" s="42"/>
      <c r="AT271" s="42"/>
      <c r="AU271" s="42"/>
      <c r="AV271" s="37">
        <f>COUNTIFS($S271:$AU271,"P")</f>
        <v>12</v>
      </c>
      <c r="AW271" s="37">
        <f>COUNTIFS($S271:$AU271,"HD")/2</f>
        <v>0</v>
      </c>
      <c r="AX271" s="37">
        <f>COUNTIFS($S271:$AU271,"DO")</f>
        <v>6</v>
      </c>
      <c r="AY271" s="1">
        <f>COUNTIFS($S271:$AU271,"UPL")</f>
        <v>0</v>
      </c>
      <c r="AZ271" s="37">
        <f>COUNTIFS($S271:$AU271,"LWP")</f>
        <v>1</v>
      </c>
      <c r="BA271" s="37">
        <f>SUM(COUNTIFS($S271:$AU271,{"PAT","MAT"}))</f>
        <v>0</v>
      </c>
      <c r="BB271" s="37">
        <f>COUNTIFS($S271:$AU271,"HO")</f>
        <v>0</v>
      </c>
      <c r="BC271" s="37">
        <f>COUNTIFS($S271:$AU271,"NA")</f>
        <v>0</v>
      </c>
      <c r="BD271" s="37">
        <f>COUNTIFS($S271:$AU271,"PL")</f>
        <v>0</v>
      </c>
      <c r="BE271" s="37">
        <f>COUNTIFS($S271:$AU271,"CL")</f>
        <v>0</v>
      </c>
      <c r="BF271" s="37">
        <f>COUNTIFS($S271:$AU271,"BL")</f>
        <v>0</v>
      </c>
      <c r="BG271" s="37">
        <f>COUNTIFS($S271:$AU271,"CO")</f>
        <v>0</v>
      </c>
      <c r="BH271" s="37">
        <f>SUM(BD271:BG271)</f>
        <v>0</v>
      </c>
      <c r="BI271" s="37">
        <f>IF(SUM(AV271+AW271)&gt;=17,1,0)</f>
        <v>0</v>
      </c>
      <c r="BJ271" s="37">
        <f>IF(SUM(AV271+AW271)&gt;=13,1,0)</f>
        <v>0</v>
      </c>
      <c r="BK271" s="37">
        <f>SUM(AV271:BG271)+SUM(COUNTIFS(R271:AU271,{"TERM","RESIGNED"}))</f>
        <v>19</v>
      </c>
      <c r="BL271" s="1" t="s">
        <v>41</v>
      </c>
      <c r="BM271" s="37" t="s">
        <v>931</v>
      </c>
    </row>
    <row r="272" spans="1:65" x14ac:dyDescent="0.25">
      <c r="A272" s="30">
        <f>A271+1</f>
        <v>270</v>
      </c>
      <c r="B272" s="1" t="s">
        <v>163</v>
      </c>
      <c r="C272" s="1">
        <v>17014</v>
      </c>
      <c r="D272" s="25">
        <v>100892</v>
      </c>
      <c r="E272" s="1" t="s">
        <v>862</v>
      </c>
      <c r="F272" s="32" t="s">
        <v>355</v>
      </c>
      <c r="G272" s="32" t="s">
        <v>891</v>
      </c>
      <c r="H272" s="28">
        <v>44348</v>
      </c>
      <c r="I272" s="28">
        <v>43752</v>
      </c>
      <c r="J272" s="28" t="s">
        <v>36</v>
      </c>
      <c r="K272" s="37">
        <f ca="1">IF(O272="ACTIVE",(TODAY()-H272),(J272-H272))</f>
        <v>994</v>
      </c>
      <c r="L272" s="39" t="str">
        <f>IF(OR(M272="Email Verification",M272="Operations",M272="OJT",M272="Bottom Quartile Group",M272="Training"),"Billable","Non Billable")</f>
        <v>Non Billable</v>
      </c>
      <c r="M272" s="32" t="s">
        <v>47</v>
      </c>
      <c r="N272" s="1" t="s">
        <v>38</v>
      </c>
      <c r="O272" s="1" t="s">
        <v>39</v>
      </c>
      <c r="P272" s="1"/>
      <c r="Q272" s="1"/>
      <c r="R272" s="31" t="s">
        <v>235</v>
      </c>
      <c r="S272" s="42" t="s">
        <v>880</v>
      </c>
      <c r="T272" s="42" t="s">
        <v>880</v>
      </c>
      <c r="U272" s="42" t="s">
        <v>17</v>
      </c>
      <c r="V272" s="42" t="s">
        <v>17</v>
      </c>
      <c r="W272" s="42" t="s">
        <v>880</v>
      </c>
      <c r="X272" s="42" t="s">
        <v>881</v>
      </c>
      <c r="Y272" s="42" t="s">
        <v>880</v>
      </c>
      <c r="Z272" s="42" t="s">
        <v>880</v>
      </c>
      <c r="AA272" s="42" t="s">
        <v>880</v>
      </c>
      <c r="AB272" s="42" t="s">
        <v>17</v>
      </c>
      <c r="AC272" s="42" t="s">
        <v>17</v>
      </c>
      <c r="AD272" s="42" t="s">
        <v>880</v>
      </c>
      <c r="AE272" s="42" t="s">
        <v>880</v>
      </c>
      <c r="AF272" s="42" t="s">
        <v>880</v>
      </c>
      <c r="AG272" s="42" t="s">
        <v>19</v>
      </c>
      <c r="AH272" s="42" t="s">
        <v>19</v>
      </c>
      <c r="AI272" s="42" t="s">
        <v>17</v>
      </c>
      <c r="AJ272" s="42" t="s">
        <v>17</v>
      </c>
      <c r="AK272" s="42" t="s">
        <v>883</v>
      </c>
      <c r="AL272" s="42"/>
      <c r="AM272" s="42"/>
      <c r="AN272" s="42"/>
      <c r="AO272" s="42"/>
      <c r="AP272" s="42"/>
      <c r="AQ272" s="42"/>
      <c r="AR272" s="42"/>
      <c r="AS272" s="42"/>
      <c r="AT272" s="42"/>
      <c r="AU272" s="42"/>
      <c r="AV272" s="37">
        <f>COUNTIFS($S272:$AU272,"P")</f>
        <v>9</v>
      </c>
      <c r="AW272" s="37">
        <f>COUNTIFS($S272:$AU272,"HD")/2</f>
        <v>0.5</v>
      </c>
      <c r="AX272" s="37">
        <f>COUNTIFS($S272:$AU272,"DO")</f>
        <v>6</v>
      </c>
      <c r="AY272" s="1">
        <f>COUNTIFS($S272:$AU272,"UPL")</f>
        <v>0</v>
      </c>
      <c r="AZ272" s="37">
        <f>COUNTIFS($S272:$AU272,"LWP")</f>
        <v>2</v>
      </c>
      <c r="BA272" s="37">
        <f>SUM(COUNTIFS($S272:$AU272,{"PAT","MAT"}))</f>
        <v>0</v>
      </c>
      <c r="BB272" s="37">
        <f>COUNTIFS($S272:$AU272,"HO")</f>
        <v>0</v>
      </c>
      <c r="BC272" s="37">
        <f>COUNTIFS($S272:$AU272,"NA")</f>
        <v>0</v>
      </c>
      <c r="BD272" s="37">
        <f>COUNTIFS($S272:$AU272,"PL")</f>
        <v>1</v>
      </c>
      <c r="BE272" s="37">
        <f>COUNTIFS($S272:$AU272,"CL")</f>
        <v>0</v>
      </c>
      <c r="BF272" s="37">
        <f>COUNTIFS($S272:$AU272,"BL")</f>
        <v>0</v>
      </c>
      <c r="BG272" s="37">
        <f>COUNTIFS($S272:$AU272,"CO")</f>
        <v>0</v>
      </c>
      <c r="BH272" s="37">
        <f>SUM(BD272:BG272)</f>
        <v>1</v>
      </c>
      <c r="BI272" s="37">
        <f>IF(SUM(AV272+AW272)&gt;=17,1,0)</f>
        <v>0</v>
      </c>
      <c r="BJ272" s="37">
        <f>IF(SUM(AV272+AW272)&gt;=13,1,0)</f>
        <v>0</v>
      </c>
      <c r="BK272" s="37">
        <f>SUM(AV272:BG272)+SUM(COUNTIFS(R272:AU272,{"TERM","RESIGNED"}))</f>
        <v>18.5</v>
      </c>
      <c r="BL272" s="1" t="s">
        <v>41</v>
      </c>
      <c r="BM272" s="37" t="s">
        <v>936</v>
      </c>
    </row>
    <row r="273" spans="1:65" x14ac:dyDescent="0.25">
      <c r="A273" s="30">
        <f>A272+1</f>
        <v>271</v>
      </c>
      <c r="B273" s="1" t="s">
        <v>163</v>
      </c>
      <c r="C273" s="1">
        <v>16490</v>
      </c>
      <c r="D273" s="25">
        <v>100896</v>
      </c>
      <c r="E273" s="1" t="s">
        <v>863</v>
      </c>
      <c r="F273" s="32" t="s">
        <v>356</v>
      </c>
      <c r="G273" s="32" t="s">
        <v>61</v>
      </c>
      <c r="H273" s="28">
        <v>44348</v>
      </c>
      <c r="I273" s="28">
        <v>43648</v>
      </c>
      <c r="J273" s="28" t="s">
        <v>36</v>
      </c>
      <c r="K273" s="37">
        <f ca="1">IF(O273="ACTIVE",(TODAY()-H273),(J273-H273))</f>
        <v>994</v>
      </c>
      <c r="L273" s="39" t="str">
        <f>IF(OR(M273="Email Verification",M273="Operations",M273="OJT",M273="Bottom Quartile Group",M273="Training"),"Billable","Non Billable")</f>
        <v>Non Billable</v>
      </c>
      <c r="M273" s="32" t="s">
        <v>47</v>
      </c>
      <c r="N273" s="1" t="s">
        <v>38</v>
      </c>
      <c r="O273" s="1" t="s">
        <v>39</v>
      </c>
      <c r="P273" s="1"/>
      <c r="Q273" s="1"/>
      <c r="R273" s="31" t="s">
        <v>227</v>
      </c>
      <c r="S273" s="42" t="s">
        <v>880</v>
      </c>
      <c r="T273" s="42" t="s">
        <v>880</v>
      </c>
      <c r="U273" s="42" t="s">
        <v>17</v>
      </c>
      <c r="V273" s="42" t="s">
        <v>17</v>
      </c>
      <c r="W273" s="42" t="s">
        <v>880</v>
      </c>
      <c r="X273" s="42" t="s">
        <v>880</v>
      </c>
      <c r="Y273" s="42" t="s">
        <v>880</v>
      </c>
      <c r="Z273" s="42" t="s">
        <v>880</v>
      </c>
      <c r="AA273" s="42" t="s">
        <v>880</v>
      </c>
      <c r="AB273" s="42" t="s">
        <v>17</v>
      </c>
      <c r="AC273" s="42" t="s">
        <v>17</v>
      </c>
      <c r="AD273" s="42" t="s">
        <v>880</v>
      </c>
      <c r="AE273" s="42" t="s">
        <v>882</v>
      </c>
      <c r="AF273" s="42" t="s">
        <v>880</v>
      </c>
      <c r="AG273" s="42" t="s">
        <v>880</v>
      </c>
      <c r="AH273" s="42" t="s">
        <v>880</v>
      </c>
      <c r="AI273" s="42" t="s">
        <v>17</v>
      </c>
      <c r="AJ273" s="42" t="s">
        <v>17</v>
      </c>
      <c r="AK273" s="42" t="s">
        <v>19</v>
      </c>
      <c r="AL273" s="42"/>
      <c r="AM273" s="42"/>
      <c r="AN273" s="42"/>
      <c r="AO273" s="42"/>
      <c r="AP273" s="42"/>
      <c r="AQ273" s="42"/>
      <c r="AR273" s="42"/>
      <c r="AS273" s="42"/>
      <c r="AT273" s="42"/>
      <c r="AU273" s="42"/>
      <c r="AV273" s="37">
        <f>COUNTIFS($S273:$AU273,"P")</f>
        <v>11</v>
      </c>
      <c r="AW273" s="37">
        <f>COUNTIFS($S273:$AU273,"HD")/2</f>
        <v>0</v>
      </c>
      <c r="AX273" s="37">
        <f>COUNTIFS($S273:$AU273,"DO")</f>
        <v>6</v>
      </c>
      <c r="AY273" s="1">
        <f>COUNTIFS($S273:$AU273,"UPL")</f>
        <v>0</v>
      </c>
      <c r="AZ273" s="37">
        <f>COUNTIFS($S273:$AU273,"LWP")</f>
        <v>1</v>
      </c>
      <c r="BA273" s="37">
        <f>SUM(COUNTIFS($S273:$AU273,{"PAT","MAT"}))</f>
        <v>0</v>
      </c>
      <c r="BB273" s="37">
        <f>COUNTIFS($S273:$AU273,"HO")</f>
        <v>0</v>
      </c>
      <c r="BC273" s="37">
        <f>COUNTIFS($S273:$AU273,"NA")</f>
        <v>0</v>
      </c>
      <c r="BD273" s="37">
        <f>COUNTIFS($S273:$AU273,"PL")</f>
        <v>0</v>
      </c>
      <c r="BE273" s="37">
        <f>COUNTIFS($S273:$AU273,"CL")</f>
        <v>1</v>
      </c>
      <c r="BF273" s="37">
        <f>COUNTIFS($S273:$AU273,"BL")</f>
        <v>0</v>
      </c>
      <c r="BG273" s="37">
        <f>COUNTIFS($S273:$AU273,"CO")</f>
        <v>0</v>
      </c>
      <c r="BH273" s="37">
        <f>SUM(BD273:BG273)</f>
        <v>1</v>
      </c>
      <c r="BI273" s="37">
        <f>IF(SUM(AV273+AW273)&gt;=17,1,0)</f>
        <v>0</v>
      </c>
      <c r="BJ273" s="37">
        <f>IF(SUM(AV273+AW273)&gt;=13,1,0)</f>
        <v>0</v>
      </c>
      <c r="BK273" s="37">
        <f>SUM(AV273:BG273)+SUM(COUNTIFS(R273:AU273,{"TERM","RESIGNED"}))</f>
        <v>19</v>
      </c>
      <c r="BL273" s="1" t="s">
        <v>41</v>
      </c>
      <c r="BM273" s="37" t="s">
        <v>933</v>
      </c>
    </row>
    <row r="274" spans="1:65" x14ac:dyDescent="0.25">
      <c r="A274" s="30">
        <f>A273+1</f>
        <v>272</v>
      </c>
      <c r="B274" s="1" t="s">
        <v>163</v>
      </c>
      <c r="C274" s="1">
        <v>17294</v>
      </c>
      <c r="D274" s="25">
        <v>100903</v>
      </c>
      <c r="E274" s="1" t="s">
        <v>863</v>
      </c>
      <c r="F274" s="32" t="s">
        <v>380</v>
      </c>
      <c r="G274" s="32" t="s">
        <v>135</v>
      </c>
      <c r="H274" s="28">
        <v>44348</v>
      </c>
      <c r="I274" s="28">
        <v>43854</v>
      </c>
      <c r="J274" s="28" t="s">
        <v>36</v>
      </c>
      <c r="K274" s="37">
        <f ca="1">IF(O274="ACTIVE",(TODAY()-H274),(J274-H274))</f>
        <v>994</v>
      </c>
      <c r="L274" s="39" t="str">
        <f>IF(OR(M274="Email Verification",M274="Operations",M274="OJT",M274="Bottom Quartile Group",M274="Training"),"Billable","Non Billable")</f>
        <v>Non Billable</v>
      </c>
      <c r="M274" s="32" t="s">
        <v>122</v>
      </c>
      <c r="N274" s="1" t="s">
        <v>38</v>
      </c>
      <c r="O274" s="1" t="s">
        <v>39</v>
      </c>
      <c r="P274" s="1"/>
      <c r="Q274" s="1"/>
      <c r="R274" s="31" t="s">
        <v>130</v>
      </c>
      <c r="S274" s="42" t="s">
        <v>18</v>
      </c>
      <c r="T274" s="42" t="s">
        <v>18</v>
      </c>
      <c r="U274" s="42" t="s">
        <v>17</v>
      </c>
      <c r="V274" s="42" t="s">
        <v>17</v>
      </c>
      <c r="W274" s="42" t="s">
        <v>880</v>
      </c>
      <c r="X274" s="42" t="s">
        <v>880</v>
      </c>
      <c r="Y274" s="42" t="s">
        <v>880</v>
      </c>
      <c r="Z274" s="42" t="s">
        <v>880</v>
      </c>
      <c r="AA274" s="42" t="s">
        <v>880</v>
      </c>
      <c r="AB274" s="42" t="s">
        <v>17</v>
      </c>
      <c r="AC274" s="42" t="s">
        <v>17</v>
      </c>
      <c r="AD274" s="42" t="s">
        <v>880</v>
      </c>
      <c r="AE274" s="42" t="s">
        <v>880</v>
      </c>
      <c r="AF274" s="42" t="s">
        <v>880</v>
      </c>
      <c r="AG274" s="42" t="s">
        <v>18</v>
      </c>
      <c r="AH274" s="42" t="s">
        <v>880</v>
      </c>
      <c r="AI274" s="42" t="s">
        <v>17</v>
      </c>
      <c r="AJ274" s="42" t="s">
        <v>17</v>
      </c>
      <c r="AK274" s="42" t="s">
        <v>880</v>
      </c>
      <c r="AL274" s="42"/>
      <c r="AM274" s="42"/>
      <c r="AN274" s="42"/>
      <c r="AO274" s="42"/>
      <c r="AP274" s="42"/>
      <c r="AQ274" s="42"/>
      <c r="AR274" s="42"/>
      <c r="AS274" s="42"/>
      <c r="AT274" s="42"/>
      <c r="AU274" s="42"/>
      <c r="AV274" s="37">
        <f>COUNTIFS($S274:$AU274,"P")</f>
        <v>10</v>
      </c>
      <c r="AW274" s="37">
        <f>COUNTIFS($S274:$AU274,"HD")/2</f>
        <v>0</v>
      </c>
      <c r="AX274" s="37">
        <f>COUNTIFS($S274:$AU274,"DO")</f>
        <v>6</v>
      </c>
      <c r="AY274" s="1">
        <f>COUNTIFS($S274:$AU274,"UPL")</f>
        <v>3</v>
      </c>
      <c r="AZ274" s="37">
        <f>COUNTIFS($S274:$AU274,"LWP")</f>
        <v>0</v>
      </c>
      <c r="BA274" s="37">
        <f>SUM(COUNTIFS($S274:$AU274,{"PAT","MAT"}))</f>
        <v>0</v>
      </c>
      <c r="BB274" s="37">
        <f>COUNTIFS($S274:$AU274,"HO")</f>
        <v>0</v>
      </c>
      <c r="BC274" s="37">
        <f>COUNTIFS($S274:$AU274,"NA")</f>
        <v>0</v>
      </c>
      <c r="BD274" s="37">
        <f>COUNTIFS($S274:$AU274,"PL")</f>
        <v>0</v>
      </c>
      <c r="BE274" s="37">
        <f>COUNTIFS($S274:$AU274,"CL")</f>
        <v>0</v>
      </c>
      <c r="BF274" s="37">
        <f>COUNTIFS($S274:$AU274,"BL")</f>
        <v>0</v>
      </c>
      <c r="BG274" s="37">
        <f>COUNTIFS($S274:$AU274,"CO")</f>
        <v>0</v>
      </c>
      <c r="BH274" s="37">
        <f>SUM(BD274:BG274)</f>
        <v>0</v>
      </c>
      <c r="BI274" s="37">
        <f>IF(SUM(AV274+AW274)&gt;=17,1,0)</f>
        <v>0</v>
      </c>
      <c r="BJ274" s="37">
        <f>IF(SUM(AV274+AW274)&gt;=13,1,0)</f>
        <v>0</v>
      </c>
      <c r="BK274" s="37">
        <f>SUM(AV274:BG274)+SUM(COUNTIFS(R274:AU274,{"TERM","RESIGNED"}))</f>
        <v>19</v>
      </c>
      <c r="BL274" s="1" t="s">
        <v>41</v>
      </c>
      <c r="BM274" s="37" t="s">
        <v>931</v>
      </c>
    </row>
    <row r="275" spans="1:65" x14ac:dyDescent="0.25">
      <c r="A275" s="30">
        <f>A274+1</f>
        <v>273</v>
      </c>
      <c r="B275" s="1" t="s">
        <v>163</v>
      </c>
      <c r="C275" s="1">
        <v>17315</v>
      </c>
      <c r="D275" s="25">
        <v>100910</v>
      </c>
      <c r="E275" s="1" t="s">
        <v>863</v>
      </c>
      <c r="F275" s="32" t="s">
        <v>351</v>
      </c>
      <c r="G275" s="32" t="s">
        <v>61</v>
      </c>
      <c r="H275" s="28">
        <v>44348</v>
      </c>
      <c r="I275" s="28">
        <v>43858</v>
      </c>
      <c r="J275" s="28" t="s">
        <v>36</v>
      </c>
      <c r="K275" s="37">
        <f ca="1">IF(O275="ACTIVE",(TODAY()-H275),(J275-H275))</f>
        <v>994</v>
      </c>
      <c r="L275" s="39" t="str">
        <f>IF(OR(M275="Email Verification",M275="Operations",M275="OJT",M275="Bottom Quartile Group",M275="Training"),"Billable","Non Billable")</f>
        <v>Non Billable</v>
      </c>
      <c r="M275" s="32" t="s">
        <v>47</v>
      </c>
      <c r="N275" s="1" t="s">
        <v>38</v>
      </c>
      <c r="O275" s="1" t="s">
        <v>39</v>
      </c>
      <c r="P275" s="1"/>
      <c r="Q275" s="1"/>
      <c r="R275" s="31" t="s">
        <v>202</v>
      </c>
      <c r="S275" s="42" t="s">
        <v>880</v>
      </c>
      <c r="T275" s="42" t="s">
        <v>880</v>
      </c>
      <c r="U275" s="42" t="s">
        <v>17</v>
      </c>
      <c r="V275" s="42" t="s">
        <v>17</v>
      </c>
      <c r="W275" s="42" t="s">
        <v>880</v>
      </c>
      <c r="X275" s="42" t="s">
        <v>880</v>
      </c>
      <c r="Y275" s="42" t="s">
        <v>883</v>
      </c>
      <c r="Z275" s="42" t="s">
        <v>883</v>
      </c>
      <c r="AA275" s="42" t="s">
        <v>883</v>
      </c>
      <c r="AB275" s="42" t="s">
        <v>17</v>
      </c>
      <c r="AC275" s="42" t="s">
        <v>17</v>
      </c>
      <c r="AD275" s="42" t="s">
        <v>883</v>
      </c>
      <c r="AE275" s="42" t="s">
        <v>883</v>
      </c>
      <c r="AF275" s="42" t="s">
        <v>883</v>
      </c>
      <c r="AG275" s="42" t="s">
        <v>883</v>
      </c>
      <c r="AH275" s="42" t="s">
        <v>882</v>
      </c>
      <c r="AI275" s="42" t="s">
        <v>17</v>
      </c>
      <c r="AJ275" s="42" t="s">
        <v>17</v>
      </c>
      <c r="AK275" s="42" t="s">
        <v>880</v>
      </c>
      <c r="AL275" s="42"/>
      <c r="AM275" s="42"/>
      <c r="AN275" s="42"/>
      <c r="AO275" s="42"/>
      <c r="AP275" s="42"/>
      <c r="AQ275" s="42"/>
      <c r="AR275" s="42"/>
      <c r="AS275" s="42"/>
      <c r="AT275" s="42"/>
      <c r="AU275" s="42"/>
      <c r="AV275" s="37">
        <f>COUNTIFS($S275:$AU275,"P")</f>
        <v>5</v>
      </c>
      <c r="AW275" s="37">
        <f>COUNTIFS($S275:$AU275,"HD")/2</f>
        <v>0</v>
      </c>
      <c r="AX275" s="37">
        <f>COUNTIFS($S275:$AU275,"DO")</f>
        <v>6</v>
      </c>
      <c r="AY275" s="1">
        <f>COUNTIFS($S275:$AU275,"UPL")</f>
        <v>0</v>
      </c>
      <c r="AZ275" s="37">
        <f>COUNTIFS($S275:$AU275,"LWP")</f>
        <v>0</v>
      </c>
      <c r="BA275" s="37">
        <f>SUM(COUNTIFS($S275:$AU275,{"PAT","MAT"}))</f>
        <v>0</v>
      </c>
      <c r="BB275" s="37">
        <f>COUNTIFS($S275:$AU275,"HO")</f>
        <v>0</v>
      </c>
      <c r="BC275" s="37">
        <f>COUNTIFS($S275:$AU275,"NA")</f>
        <v>0</v>
      </c>
      <c r="BD275" s="37">
        <f>COUNTIFS($S275:$AU275,"PL")</f>
        <v>7</v>
      </c>
      <c r="BE275" s="37">
        <f>COUNTIFS($S275:$AU275,"CL")</f>
        <v>1</v>
      </c>
      <c r="BF275" s="37">
        <f>COUNTIFS($S275:$AU275,"BL")</f>
        <v>0</v>
      </c>
      <c r="BG275" s="37">
        <f>COUNTIFS($S275:$AU275,"CO")</f>
        <v>0</v>
      </c>
      <c r="BH275" s="37">
        <f>SUM(BD275:BG275)</f>
        <v>8</v>
      </c>
      <c r="BI275" s="37">
        <f>IF(SUM(AV275+AW275)&gt;=17,1,0)</f>
        <v>0</v>
      </c>
      <c r="BJ275" s="37">
        <f>IF(SUM(AV275+AW275)&gt;=13,1,0)</f>
        <v>0</v>
      </c>
      <c r="BK275" s="37">
        <f>SUM(AV275:BG275)+SUM(COUNTIFS(R275:AU275,{"TERM","RESIGNED"}))</f>
        <v>19</v>
      </c>
      <c r="BL275" s="1" t="s">
        <v>41</v>
      </c>
      <c r="BM275" s="37" t="s">
        <v>931</v>
      </c>
    </row>
    <row r="276" spans="1:65" x14ac:dyDescent="0.25">
      <c r="A276" s="30">
        <f>A275+1</f>
        <v>274</v>
      </c>
      <c r="B276" s="1" t="s">
        <v>163</v>
      </c>
      <c r="C276" s="1">
        <v>17349</v>
      </c>
      <c r="D276" s="25">
        <v>100917</v>
      </c>
      <c r="E276" s="1" t="s">
        <v>863</v>
      </c>
      <c r="F276" s="32" t="s">
        <v>357</v>
      </c>
      <c r="G276" s="32" t="s">
        <v>117</v>
      </c>
      <c r="H276" s="28">
        <v>44348</v>
      </c>
      <c r="I276" s="28">
        <v>43861</v>
      </c>
      <c r="J276" s="28" t="s">
        <v>36</v>
      </c>
      <c r="K276" s="37">
        <f ca="1">IF(O276="ACTIVE",(TODAY()-H276),(J276-H276))</f>
        <v>994</v>
      </c>
      <c r="L276" s="39" t="str">
        <f>IF(OR(M276="Email Verification",M276="Operations",M276="OJT",M276="Bottom Quartile Group",M276="Training"),"Billable","Non Billable")</f>
        <v>Billable</v>
      </c>
      <c r="M276" s="32" t="s">
        <v>118</v>
      </c>
      <c r="N276" s="1" t="s">
        <v>38</v>
      </c>
      <c r="O276" s="1" t="s">
        <v>39</v>
      </c>
      <c r="P276" s="1"/>
      <c r="Q276" s="1"/>
      <c r="R276" s="31" t="s">
        <v>189</v>
      </c>
      <c r="S276" s="42" t="s">
        <v>880</v>
      </c>
      <c r="T276" s="42" t="s">
        <v>880</v>
      </c>
      <c r="U276" s="42" t="s">
        <v>17</v>
      </c>
      <c r="V276" s="42" t="s">
        <v>17</v>
      </c>
      <c r="W276" s="42" t="s">
        <v>880</v>
      </c>
      <c r="X276" s="42" t="s">
        <v>881</v>
      </c>
      <c r="Y276" s="42" t="s">
        <v>880</v>
      </c>
      <c r="Z276" s="42" t="s">
        <v>880</v>
      </c>
      <c r="AA276" s="42" t="s">
        <v>882</v>
      </c>
      <c r="AB276" s="42" t="s">
        <v>17</v>
      </c>
      <c r="AC276" s="42" t="s">
        <v>17</v>
      </c>
      <c r="AD276" s="42" t="s">
        <v>880</v>
      </c>
      <c r="AE276" s="42" t="s">
        <v>880</v>
      </c>
      <c r="AF276" s="42" t="s">
        <v>880</v>
      </c>
      <c r="AG276" s="42" t="s">
        <v>880</v>
      </c>
      <c r="AH276" s="42" t="s">
        <v>880</v>
      </c>
      <c r="AI276" s="42" t="s">
        <v>17</v>
      </c>
      <c r="AJ276" s="42" t="s">
        <v>17</v>
      </c>
      <c r="AK276" s="42" t="s">
        <v>880</v>
      </c>
      <c r="AL276" s="42"/>
      <c r="AM276" s="42"/>
      <c r="AN276" s="42"/>
      <c r="AO276" s="42"/>
      <c r="AP276" s="42"/>
      <c r="AQ276" s="42"/>
      <c r="AR276" s="42"/>
      <c r="AS276" s="42"/>
      <c r="AT276" s="42"/>
      <c r="AU276" s="42"/>
      <c r="AV276" s="37">
        <f>COUNTIFS($S276:$AU276,"P")</f>
        <v>11</v>
      </c>
      <c r="AW276" s="37">
        <f>COUNTIFS($S276:$AU276,"HD")/2</f>
        <v>0.5</v>
      </c>
      <c r="AX276" s="37">
        <f>COUNTIFS($S276:$AU276,"DO")</f>
        <v>6</v>
      </c>
      <c r="AY276" s="1">
        <f>COUNTIFS($S276:$AU276,"UPL")</f>
        <v>0</v>
      </c>
      <c r="AZ276" s="37">
        <f>COUNTIFS($S276:$AU276,"LWP")</f>
        <v>0</v>
      </c>
      <c r="BA276" s="37">
        <f>SUM(COUNTIFS($S276:$AU276,{"PAT","MAT"}))</f>
        <v>0</v>
      </c>
      <c r="BB276" s="37">
        <f>COUNTIFS($S276:$AU276,"HO")</f>
        <v>0</v>
      </c>
      <c r="BC276" s="37">
        <f>COUNTIFS($S276:$AU276,"NA")</f>
        <v>0</v>
      </c>
      <c r="BD276" s="37">
        <f>COUNTIFS($S276:$AU276,"PL")</f>
        <v>0</v>
      </c>
      <c r="BE276" s="37">
        <f>COUNTIFS($S276:$AU276,"CL")</f>
        <v>1</v>
      </c>
      <c r="BF276" s="37">
        <f>COUNTIFS($S276:$AU276,"BL")</f>
        <v>0</v>
      </c>
      <c r="BG276" s="37">
        <f>COUNTIFS($S276:$AU276,"CO")</f>
        <v>0</v>
      </c>
      <c r="BH276" s="37">
        <f>SUM(BD276:BG276)</f>
        <v>1</v>
      </c>
      <c r="BI276" s="37">
        <f>IF(SUM(AV276+AW276)&gt;=17,1,0)</f>
        <v>0</v>
      </c>
      <c r="BJ276" s="37">
        <f>IF(SUM(AV276+AW276)&gt;=13,1,0)</f>
        <v>0</v>
      </c>
      <c r="BK276" s="37">
        <f>SUM(AV276:BG276)+SUM(COUNTIFS(R276:AU276,{"TERM","RESIGNED"}))</f>
        <v>18.5</v>
      </c>
      <c r="BL276" s="1" t="s">
        <v>41</v>
      </c>
      <c r="BM276" s="37" t="s">
        <v>936</v>
      </c>
    </row>
    <row r="277" spans="1:65" x14ac:dyDescent="0.25">
      <c r="A277" s="30">
        <f>A276+1</f>
        <v>275</v>
      </c>
      <c r="B277" s="1" t="s">
        <v>163</v>
      </c>
      <c r="C277" s="1">
        <v>17422</v>
      </c>
      <c r="D277" s="25">
        <v>100922</v>
      </c>
      <c r="E277" s="1" t="s">
        <v>863</v>
      </c>
      <c r="F277" s="32" t="s">
        <v>361</v>
      </c>
      <c r="G277" s="32" t="s">
        <v>117</v>
      </c>
      <c r="H277" s="28">
        <v>44348</v>
      </c>
      <c r="I277" s="28">
        <v>43882</v>
      </c>
      <c r="J277" s="28" t="s">
        <v>36</v>
      </c>
      <c r="K277" s="37">
        <f ca="1">IF(O277="ACTIVE",(TODAY()-H277),(J277-H277))</f>
        <v>994</v>
      </c>
      <c r="L277" s="39" t="str">
        <f>IF(OR(M277="Email Verification",M277="Operations",M277="OJT",M277="Bottom Quartile Group",M277="Training"),"Billable","Non Billable")</f>
        <v>Billable</v>
      </c>
      <c r="M277" s="32" t="s">
        <v>118</v>
      </c>
      <c r="N277" s="1" t="s">
        <v>38</v>
      </c>
      <c r="O277" s="1" t="s">
        <v>39</v>
      </c>
      <c r="P277" s="1"/>
      <c r="Q277" s="1"/>
      <c r="R277" s="31" t="s">
        <v>293</v>
      </c>
      <c r="S277" s="42" t="s">
        <v>880</v>
      </c>
      <c r="T277" s="42" t="s">
        <v>880</v>
      </c>
      <c r="U277" s="42" t="s">
        <v>17</v>
      </c>
      <c r="V277" s="42" t="s">
        <v>17</v>
      </c>
      <c r="W277" s="42" t="s">
        <v>880</v>
      </c>
      <c r="X277" s="42" t="s">
        <v>880</v>
      </c>
      <c r="Y277" s="42" t="s">
        <v>880</v>
      </c>
      <c r="Z277" s="42" t="s">
        <v>880</v>
      </c>
      <c r="AA277" s="42" t="s">
        <v>880</v>
      </c>
      <c r="AB277" s="42" t="s">
        <v>17</v>
      </c>
      <c r="AC277" s="42" t="s">
        <v>17</v>
      </c>
      <c r="AD277" s="42" t="s">
        <v>880</v>
      </c>
      <c r="AE277" s="42" t="s">
        <v>880</v>
      </c>
      <c r="AF277" s="42" t="s">
        <v>880</v>
      </c>
      <c r="AG277" s="42" t="s">
        <v>880</v>
      </c>
      <c r="AH277" s="42" t="s">
        <v>880</v>
      </c>
      <c r="AI277" s="42" t="s">
        <v>17</v>
      </c>
      <c r="AJ277" s="42" t="s">
        <v>17</v>
      </c>
      <c r="AK277" s="42" t="s">
        <v>880</v>
      </c>
      <c r="AL277" s="42"/>
      <c r="AM277" s="42"/>
      <c r="AN277" s="42"/>
      <c r="AO277" s="42"/>
      <c r="AP277" s="42"/>
      <c r="AQ277" s="42"/>
      <c r="AR277" s="42"/>
      <c r="AS277" s="42"/>
      <c r="AT277" s="42"/>
      <c r="AU277" s="42"/>
      <c r="AV277" s="37">
        <f>COUNTIFS($S277:$AU277,"P")</f>
        <v>13</v>
      </c>
      <c r="AW277" s="37">
        <f>COUNTIFS($S277:$AU277,"HD")/2</f>
        <v>0</v>
      </c>
      <c r="AX277" s="37">
        <f>COUNTIFS($S277:$AU277,"DO")</f>
        <v>6</v>
      </c>
      <c r="AY277" s="1">
        <f>COUNTIFS($S277:$AU277,"UPL")</f>
        <v>0</v>
      </c>
      <c r="AZ277" s="37">
        <f>COUNTIFS($S277:$AU277,"LWP")</f>
        <v>0</v>
      </c>
      <c r="BA277" s="37">
        <f>SUM(COUNTIFS($S277:$AU277,{"PAT","MAT"}))</f>
        <v>0</v>
      </c>
      <c r="BB277" s="37">
        <f>COUNTIFS($S277:$AU277,"HO")</f>
        <v>0</v>
      </c>
      <c r="BC277" s="37">
        <f>COUNTIFS($S277:$AU277,"NA")</f>
        <v>0</v>
      </c>
      <c r="BD277" s="37">
        <f>COUNTIFS($S277:$AU277,"PL")</f>
        <v>0</v>
      </c>
      <c r="BE277" s="37">
        <f>COUNTIFS($S277:$AU277,"CL")</f>
        <v>0</v>
      </c>
      <c r="BF277" s="37">
        <f>COUNTIFS($S277:$AU277,"BL")</f>
        <v>0</v>
      </c>
      <c r="BG277" s="37">
        <f>COUNTIFS($S277:$AU277,"CO")</f>
        <v>0</v>
      </c>
      <c r="BH277" s="37">
        <f>SUM(BD277:BG277)</f>
        <v>0</v>
      </c>
      <c r="BI277" s="37">
        <f>IF(SUM(AV277+AW277)&gt;=17,1,0)</f>
        <v>0</v>
      </c>
      <c r="BJ277" s="37">
        <f>IF(SUM(AV277+AW277)&gt;=13,1,0)</f>
        <v>1</v>
      </c>
      <c r="BK277" s="37">
        <f>SUM(AV277:BG277)+SUM(COUNTIFS(R277:AU277,{"TERM","RESIGNED"}))</f>
        <v>19</v>
      </c>
      <c r="BL277" s="1" t="s">
        <v>41</v>
      </c>
      <c r="BM277" s="37" t="s">
        <v>933</v>
      </c>
    </row>
    <row r="278" spans="1:65" x14ac:dyDescent="0.25">
      <c r="A278" s="30">
        <f>A277+1</f>
        <v>276</v>
      </c>
      <c r="B278" s="1" t="s">
        <v>163</v>
      </c>
      <c r="C278" s="1">
        <v>17534</v>
      </c>
      <c r="D278" s="25">
        <v>100938</v>
      </c>
      <c r="E278" s="1" t="s">
        <v>863</v>
      </c>
      <c r="F278" s="32" t="s">
        <v>358</v>
      </c>
      <c r="G278" s="32" t="s">
        <v>135</v>
      </c>
      <c r="H278" s="28">
        <v>44348</v>
      </c>
      <c r="I278" s="28">
        <v>43994</v>
      </c>
      <c r="J278" s="28" t="s">
        <v>36</v>
      </c>
      <c r="K278" s="37">
        <f ca="1">IF(O278="ACTIVE",(TODAY()-H278),(J278-H278))</f>
        <v>994</v>
      </c>
      <c r="L278" s="39" t="str">
        <f>IF(OR(M278="Email Verification",M278="Operations",M278="OJT",M278="Bottom Quartile Group",M278="Training"),"Billable","Non Billable")</f>
        <v>Billable</v>
      </c>
      <c r="M278" s="32" t="s">
        <v>118</v>
      </c>
      <c r="N278" s="1" t="s">
        <v>38</v>
      </c>
      <c r="O278" s="1" t="s">
        <v>39</v>
      </c>
      <c r="P278" s="1"/>
      <c r="Q278" s="1"/>
      <c r="R278" s="31" t="s">
        <v>189</v>
      </c>
      <c r="S278" s="42" t="s">
        <v>880</v>
      </c>
      <c r="T278" s="42" t="s">
        <v>880</v>
      </c>
      <c r="U278" s="42" t="s">
        <v>17</v>
      </c>
      <c r="V278" s="42" t="s">
        <v>17</v>
      </c>
      <c r="W278" s="42" t="s">
        <v>880</v>
      </c>
      <c r="X278" s="42" t="s">
        <v>880</v>
      </c>
      <c r="Y278" s="42" t="s">
        <v>880</v>
      </c>
      <c r="Z278" s="42" t="s">
        <v>880</v>
      </c>
      <c r="AA278" s="42" t="s">
        <v>880</v>
      </c>
      <c r="AB278" s="42" t="s">
        <v>17</v>
      </c>
      <c r="AC278" s="42" t="s">
        <v>17</v>
      </c>
      <c r="AD278" s="42" t="s">
        <v>880</v>
      </c>
      <c r="AE278" s="42" t="s">
        <v>880</v>
      </c>
      <c r="AF278" s="42" t="s">
        <v>880</v>
      </c>
      <c r="AG278" s="42" t="s">
        <v>880</v>
      </c>
      <c r="AH278" s="42" t="s">
        <v>880</v>
      </c>
      <c r="AI278" s="42" t="s">
        <v>17</v>
      </c>
      <c r="AJ278" s="42" t="s">
        <v>17</v>
      </c>
      <c r="AK278" s="42" t="s">
        <v>880</v>
      </c>
      <c r="AL278" s="42"/>
      <c r="AM278" s="42"/>
      <c r="AN278" s="42"/>
      <c r="AO278" s="42"/>
      <c r="AP278" s="42"/>
      <c r="AQ278" s="42"/>
      <c r="AR278" s="42"/>
      <c r="AS278" s="42"/>
      <c r="AT278" s="42"/>
      <c r="AU278" s="42"/>
      <c r="AV278" s="37">
        <f>COUNTIFS($S278:$AU278,"P")</f>
        <v>13</v>
      </c>
      <c r="AW278" s="37">
        <f>COUNTIFS($S278:$AU278,"HD")/2</f>
        <v>0</v>
      </c>
      <c r="AX278" s="37">
        <f>COUNTIFS($S278:$AU278,"DO")</f>
        <v>6</v>
      </c>
      <c r="AY278" s="1">
        <f>COUNTIFS($S278:$AU278,"UPL")</f>
        <v>0</v>
      </c>
      <c r="AZ278" s="37">
        <f>COUNTIFS($S278:$AU278,"LWP")</f>
        <v>0</v>
      </c>
      <c r="BA278" s="37">
        <f>SUM(COUNTIFS($S278:$AU278,{"PAT","MAT"}))</f>
        <v>0</v>
      </c>
      <c r="BB278" s="37">
        <f>COUNTIFS($S278:$AU278,"HO")</f>
        <v>0</v>
      </c>
      <c r="BC278" s="37">
        <f>COUNTIFS($S278:$AU278,"NA")</f>
        <v>0</v>
      </c>
      <c r="BD278" s="37">
        <f>COUNTIFS($S278:$AU278,"PL")</f>
        <v>0</v>
      </c>
      <c r="BE278" s="37">
        <f>COUNTIFS($S278:$AU278,"CL")</f>
        <v>0</v>
      </c>
      <c r="BF278" s="37">
        <f>COUNTIFS($S278:$AU278,"BL")</f>
        <v>0</v>
      </c>
      <c r="BG278" s="37">
        <f>COUNTIFS($S278:$AU278,"CO")</f>
        <v>0</v>
      </c>
      <c r="BH278" s="37">
        <f>SUM(BD278:BG278)</f>
        <v>0</v>
      </c>
      <c r="BI278" s="37">
        <f>IF(SUM(AV278+AW278)&gt;=17,1,0)</f>
        <v>0</v>
      </c>
      <c r="BJ278" s="37">
        <f>IF(SUM(AV278+AW278)&gt;=13,1,0)</f>
        <v>1</v>
      </c>
      <c r="BK278" s="37">
        <f>SUM(AV278:BG278)+SUM(COUNTIFS(R278:AU278,{"TERM","RESIGNED"}))</f>
        <v>19</v>
      </c>
      <c r="BL278" s="1" t="s">
        <v>41</v>
      </c>
      <c r="BM278" s="37" t="s">
        <v>936</v>
      </c>
    </row>
    <row r="279" spans="1:65" x14ac:dyDescent="0.25">
      <c r="A279" s="30">
        <f>A278+1</f>
        <v>277</v>
      </c>
      <c r="B279" s="1" t="s">
        <v>163</v>
      </c>
      <c r="C279" s="1">
        <v>17543</v>
      </c>
      <c r="D279" s="25">
        <v>100939</v>
      </c>
      <c r="E279" s="1" t="s">
        <v>862</v>
      </c>
      <c r="F279" s="32" t="s">
        <v>365</v>
      </c>
      <c r="G279" s="32" t="s">
        <v>135</v>
      </c>
      <c r="H279" s="28">
        <v>44348</v>
      </c>
      <c r="I279" s="28">
        <v>43994</v>
      </c>
      <c r="J279" s="28" t="s">
        <v>36</v>
      </c>
      <c r="K279" s="37">
        <f ca="1">IF(O279="ACTIVE",(TODAY()-H279),(J279-H279))</f>
        <v>994</v>
      </c>
      <c r="L279" s="39" t="str">
        <f>IF(OR(M279="Email Verification",M279="Operations",M279="OJT",M279="Bottom Quartile Group",M279="Training"),"Billable","Non Billable")</f>
        <v>Billable</v>
      </c>
      <c r="M279" s="32" t="s">
        <v>118</v>
      </c>
      <c r="N279" s="1" t="s">
        <v>38</v>
      </c>
      <c r="O279" s="1" t="s">
        <v>39</v>
      </c>
      <c r="P279" s="1"/>
      <c r="Q279" s="1"/>
      <c r="R279" s="31" t="s">
        <v>293</v>
      </c>
      <c r="S279" s="42" t="s">
        <v>880</v>
      </c>
      <c r="T279" s="42" t="s">
        <v>880</v>
      </c>
      <c r="U279" s="42" t="s">
        <v>17</v>
      </c>
      <c r="V279" s="42" t="s">
        <v>17</v>
      </c>
      <c r="W279" s="42" t="s">
        <v>880</v>
      </c>
      <c r="X279" s="42" t="s">
        <v>880</v>
      </c>
      <c r="Y279" s="42" t="s">
        <v>880</v>
      </c>
      <c r="Z279" s="42" t="s">
        <v>882</v>
      </c>
      <c r="AA279" s="42" t="s">
        <v>880</v>
      </c>
      <c r="AB279" s="42" t="s">
        <v>17</v>
      </c>
      <c r="AC279" s="42" t="s">
        <v>17</v>
      </c>
      <c r="AD279" s="42" t="s">
        <v>880</v>
      </c>
      <c r="AE279" s="42" t="s">
        <v>880</v>
      </c>
      <c r="AF279" s="42" t="s">
        <v>880</v>
      </c>
      <c r="AG279" s="42" t="s">
        <v>880</v>
      </c>
      <c r="AH279" s="42" t="s">
        <v>880</v>
      </c>
      <c r="AI279" s="42" t="s">
        <v>17</v>
      </c>
      <c r="AJ279" s="42" t="s">
        <v>17</v>
      </c>
      <c r="AK279" s="42" t="s">
        <v>880</v>
      </c>
      <c r="AL279" s="42"/>
      <c r="AM279" s="42"/>
      <c r="AN279" s="42"/>
      <c r="AO279" s="42"/>
      <c r="AP279" s="42"/>
      <c r="AQ279" s="42"/>
      <c r="AR279" s="42"/>
      <c r="AS279" s="42"/>
      <c r="AT279" s="42"/>
      <c r="AU279" s="42"/>
      <c r="AV279" s="37">
        <f>COUNTIFS($S279:$AU279,"P")</f>
        <v>12</v>
      </c>
      <c r="AW279" s="37">
        <f>COUNTIFS($S279:$AU279,"HD")/2</f>
        <v>0</v>
      </c>
      <c r="AX279" s="37">
        <f>COUNTIFS($S279:$AU279,"DO")</f>
        <v>6</v>
      </c>
      <c r="AY279" s="1">
        <f>COUNTIFS($S279:$AU279,"UPL")</f>
        <v>0</v>
      </c>
      <c r="AZ279" s="37">
        <f>COUNTIFS($S279:$AU279,"LWP")</f>
        <v>0</v>
      </c>
      <c r="BA279" s="37">
        <f>SUM(COUNTIFS($S279:$AU279,{"PAT","MAT"}))</f>
        <v>0</v>
      </c>
      <c r="BB279" s="37">
        <f>COUNTIFS($S279:$AU279,"HO")</f>
        <v>0</v>
      </c>
      <c r="BC279" s="37">
        <f>COUNTIFS($S279:$AU279,"NA")</f>
        <v>0</v>
      </c>
      <c r="BD279" s="37">
        <f>COUNTIFS($S279:$AU279,"PL")</f>
        <v>0</v>
      </c>
      <c r="BE279" s="37">
        <f>COUNTIFS($S279:$AU279,"CL")</f>
        <v>1</v>
      </c>
      <c r="BF279" s="37">
        <f>COUNTIFS($S279:$AU279,"BL")</f>
        <v>0</v>
      </c>
      <c r="BG279" s="37">
        <f>COUNTIFS($S279:$AU279,"CO")</f>
        <v>0</v>
      </c>
      <c r="BH279" s="37">
        <f>SUM(BD279:BG279)</f>
        <v>1</v>
      </c>
      <c r="BI279" s="37">
        <f>IF(SUM(AV279+AW279)&gt;=17,1,0)</f>
        <v>0</v>
      </c>
      <c r="BJ279" s="37">
        <f>IF(SUM(AV279+AW279)&gt;=13,1,0)</f>
        <v>0</v>
      </c>
      <c r="BK279" s="37">
        <f>SUM(AV279:BG279)+SUM(COUNTIFS(R279:AU279,{"TERM","RESIGNED"}))</f>
        <v>19</v>
      </c>
      <c r="BL279" s="1" t="s">
        <v>41</v>
      </c>
      <c r="BM279" s="37" t="s">
        <v>933</v>
      </c>
    </row>
    <row r="280" spans="1:65" x14ac:dyDescent="0.25">
      <c r="A280" s="30">
        <f>A279+1</f>
        <v>278</v>
      </c>
      <c r="B280" s="1" t="s">
        <v>163</v>
      </c>
      <c r="C280" s="1">
        <v>17564</v>
      </c>
      <c r="D280" s="25">
        <v>100944</v>
      </c>
      <c r="E280" s="1" t="s">
        <v>862</v>
      </c>
      <c r="F280" s="32" t="s">
        <v>337</v>
      </c>
      <c r="G280" s="32" t="s">
        <v>154</v>
      </c>
      <c r="H280" s="28">
        <v>44348</v>
      </c>
      <c r="I280" s="28">
        <v>44013</v>
      </c>
      <c r="J280" s="28" t="s">
        <v>36</v>
      </c>
      <c r="K280" s="37">
        <f ca="1">IF(O280="ACTIVE",(TODAY()-H280),(J280-H280))</f>
        <v>994</v>
      </c>
      <c r="L280" s="39" t="str">
        <f>IF(OR(M280="Email Verification",M280="Operations",M280="OJT",M280="Bottom Quartile Group",M280="Training"),"Billable","Non Billable")</f>
        <v>Billable</v>
      </c>
      <c r="M280" s="32" t="s">
        <v>118</v>
      </c>
      <c r="N280" s="1" t="s">
        <v>38</v>
      </c>
      <c r="O280" s="1" t="s">
        <v>39</v>
      </c>
      <c r="P280" s="1"/>
      <c r="Q280" s="1"/>
      <c r="R280" s="31" t="s">
        <v>157</v>
      </c>
      <c r="S280" s="42" t="s">
        <v>884</v>
      </c>
      <c r="T280" s="42" t="s">
        <v>884</v>
      </c>
      <c r="U280" s="42" t="s">
        <v>17</v>
      </c>
      <c r="V280" s="42" t="s">
        <v>17</v>
      </c>
      <c r="W280" s="42" t="s">
        <v>884</v>
      </c>
      <c r="X280" s="42" t="s">
        <v>884</v>
      </c>
      <c r="Y280" s="42" t="s">
        <v>884</v>
      </c>
      <c r="Z280" s="42" t="s">
        <v>884</v>
      </c>
      <c r="AA280" s="42" t="s">
        <v>884</v>
      </c>
      <c r="AB280" s="42" t="s">
        <v>17</v>
      </c>
      <c r="AC280" s="42" t="s">
        <v>17</v>
      </c>
      <c r="AD280" s="42" t="s">
        <v>884</v>
      </c>
      <c r="AE280" s="42" t="s">
        <v>884</v>
      </c>
      <c r="AF280" s="42" t="s">
        <v>884</v>
      </c>
      <c r="AG280" s="42" t="s">
        <v>884</v>
      </c>
      <c r="AH280" s="42" t="s">
        <v>884</v>
      </c>
      <c r="AI280" s="42" t="s">
        <v>17</v>
      </c>
      <c r="AJ280" s="42" t="s">
        <v>17</v>
      </c>
      <c r="AK280" s="42" t="s">
        <v>884</v>
      </c>
      <c r="AL280" s="42"/>
      <c r="AM280" s="42"/>
      <c r="AN280" s="42"/>
      <c r="AO280" s="42"/>
      <c r="AP280" s="42"/>
      <c r="AQ280" s="42"/>
      <c r="AR280" s="42"/>
      <c r="AS280" s="42"/>
      <c r="AT280" s="42"/>
      <c r="AU280" s="42"/>
      <c r="AV280" s="37">
        <f>COUNTIFS($S280:$AU280,"P")</f>
        <v>0</v>
      </c>
      <c r="AW280" s="37">
        <f>COUNTIFS($S280:$AU280,"HD")/2</f>
        <v>0</v>
      </c>
      <c r="AX280" s="37">
        <f>COUNTIFS($S280:$AU280,"DO")</f>
        <v>6</v>
      </c>
      <c r="AY280" s="1">
        <f>COUNTIFS($S280:$AU280,"UPL")</f>
        <v>0</v>
      </c>
      <c r="AZ280" s="37">
        <f>COUNTIFS($S280:$AU280,"LWP")</f>
        <v>0</v>
      </c>
      <c r="BA280" s="37">
        <f>SUM(COUNTIFS($S280:$AU280,{"PAT","MAT"}))</f>
        <v>13</v>
      </c>
      <c r="BB280" s="37">
        <f>COUNTIFS($S280:$AU280,"HO")</f>
        <v>0</v>
      </c>
      <c r="BC280" s="37">
        <f>COUNTIFS($S280:$AU280,"NA")</f>
        <v>0</v>
      </c>
      <c r="BD280" s="37">
        <f>COUNTIFS($S280:$AU280,"PL")</f>
        <v>0</v>
      </c>
      <c r="BE280" s="37">
        <f>COUNTIFS($S280:$AU280,"CL")</f>
        <v>0</v>
      </c>
      <c r="BF280" s="37">
        <f>COUNTIFS($S280:$AU280,"BL")</f>
        <v>0</v>
      </c>
      <c r="BG280" s="37">
        <f>COUNTIFS($S280:$AU280,"CO")</f>
        <v>0</v>
      </c>
      <c r="BH280" s="37">
        <f>SUM(BD280:BG280)</f>
        <v>0</v>
      </c>
      <c r="BI280" s="37">
        <f>IF(SUM(AV280+AW280)&gt;=17,1,0)</f>
        <v>0</v>
      </c>
      <c r="BJ280" s="37">
        <f>IF(SUM(AV280+AW280)&gt;=13,1,0)</f>
        <v>0</v>
      </c>
      <c r="BK280" s="37">
        <f>SUM(AV280:BG280)+SUM(COUNTIFS(R280:AU280,{"TERM","RESIGNED"}))</f>
        <v>19</v>
      </c>
      <c r="BL280" s="1" t="s">
        <v>41</v>
      </c>
      <c r="BM280" s="37" t="s">
        <v>933</v>
      </c>
    </row>
    <row r="281" spans="1:65" x14ac:dyDescent="0.25">
      <c r="A281" s="30">
        <f>A280+1</f>
        <v>279</v>
      </c>
      <c r="B281" s="1" t="s">
        <v>163</v>
      </c>
      <c r="C281" s="1">
        <v>17566</v>
      </c>
      <c r="D281" s="25">
        <v>100945</v>
      </c>
      <c r="E281" s="1" t="s">
        <v>862</v>
      </c>
      <c r="F281" s="32" t="s">
        <v>338</v>
      </c>
      <c r="G281" s="32" t="s">
        <v>154</v>
      </c>
      <c r="H281" s="28">
        <v>44348</v>
      </c>
      <c r="I281" s="28">
        <v>44013</v>
      </c>
      <c r="J281" s="28" t="s">
        <v>36</v>
      </c>
      <c r="K281" s="37">
        <f ca="1">IF(O281="ACTIVE",(TODAY()-H281),(J281-H281))</f>
        <v>994</v>
      </c>
      <c r="L281" s="39" t="str">
        <f>IF(OR(M281="Email Verification",M281="Operations",M281="OJT",M281="Bottom Quartile Group",M281="Training"),"Billable","Non Billable")</f>
        <v>Billable</v>
      </c>
      <c r="M281" s="32" t="s">
        <v>118</v>
      </c>
      <c r="N281" s="1" t="s">
        <v>38</v>
      </c>
      <c r="O281" s="1" t="s">
        <v>39</v>
      </c>
      <c r="P281" s="1"/>
      <c r="Q281" s="1"/>
      <c r="R281" s="31" t="s">
        <v>157</v>
      </c>
      <c r="S281" s="42" t="s">
        <v>880</v>
      </c>
      <c r="T281" s="42" t="s">
        <v>881</v>
      </c>
      <c r="U281" s="42" t="s">
        <v>17</v>
      </c>
      <c r="V281" s="42" t="s">
        <v>17</v>
      </c>
      <c r="W281" s="42" t="s">
        <v>880</v>
      </c>
      <c r="X281" s="42" t="s">
        <v>880</v>
      </c>
      <c r="Y281" s="42" t="s">
        <v>880</v>
      </c>
      <c r="Z281" s="42" t="s">
        <v>880</v>
      </c>
      <c r="AA281" s="42" t="s">
        <v>880</v>
      </c>
      <c r="AB281" s="42" t="s">
        <v>17</v>
      </c>
      <c r="AC281" s="42" t="s">
        <v>17</v>
      </c>
      <c r="AD281" s="42" t="s">
        <v>880</v>
      </c>
      <c r="AE281" s="42" t="s">
        <v>880</v>
      </c>
      <c r="AF281" s="42" t="s">
        <v>880</v>
      </c>
      <c r="AG281" s="42" t="s">
        <v>880</v>
      </c>
      <c r="AH281" s="42" t="s">
        <v>880</v>
      </c>
      <c r="AI281" s="42" t="s">
        <v>17</v>
      </c>
      <c r="AJ281" s="42" t="s">
        <v>17</v>
      </c>
      <c r="AK281" s="42" t="s">
        <v>880</v>
      </c>
      <c r="AL281" s="42"/>
      <c r="AM281" s="42"/>
      <c r="AN281" s="42"/>
      <c r="AO281" s="42"/>
      <c r="AP281" s="42"/>
      <c r="AQ281" s="42"/>
      <c r="AR281" s="42"/>
      <c r="AS281" s="42"/>
      <c r="AT281" s="42"/>
      <c r="AU281" s="42"/>
      <c r="AV281" s="37">
        <f>COUNTIFS($S281:$AU281,"P")</f>
        <v>12</v>
      </c>
      <c r="AW281" s="37">
        <f>COUNTIFS($S281:$AU281,"HD")/2</f>
        <v>0.5</v>
      </c>
      <c r="AX281" s="37">
        <f>COUNTIFS($S281:$AU281,"DO")</f>
        <v>6</v>
      </c>
      <c r="AY281" s="1">
        <f>COUNTIFS($S281:$AU281,"UPL")</f>
        <v>0</v>
      </c>
      <c r="AZ281" s="37">
        <f>COUNTIFS($S281:$AU281,"LWP")</f>
        <v>0</v>
      </c>
      <c r="BA281" s="37">
        <f>SUM(COUNTIFS($S281:$AU281,{"PAT","MAT"}))</f>
        <v>0</v>
      </c>
      <c r="BB281" s="37">
        <f>COUNTIFS($S281:$AU281,"HO")</f>
        <v>0</v>
      </c>
      <c r="BC281" s="37">
        <f>COUNTIFS($S281:$AU281,"NA")</f>
        <v>0</v>
      </c>
      <c r="BD281" s="37">
        <f>COUNTIFS($S281:$AU281,"PL")</f>
        <v>0</v>
      </c>
      <c r="BE281" s="37">
        <f>COUNTIFS($S281:$AU281,"CL")</f>
        <v>0</v>
      </c>
      <c r="BF281" s="37">
        <f>COUNTIFS($S281:$AU281,"BL")</f>
        <v>0</v>
      </c>
      <c r="BG281" s="37">
        <f>COUNTIFS($S281:$AU281,"CO")</f>
        <v>0</v>
      </c>
      <c r="BH281" s="37">
        <f>SUM(BD281:BG281)</f>
        <v>0</v>
      </c>
      <c r="BI281" s="37">
        <f>IF(SUM(AV281+AW281)&gt;=17,1,0)</f>
        <v>0</v>
      </c>
      <c r="BJ281" s="37">
        <f>IF(SUM(AV281+AW281)&gt;=13,1,0)</f>
        <v>0</v>
      </c>
      <c r="BK281" s="37">
        <f>SUM(AV281:BG281)+SUM(COUNTIFS(R281:AU281,{"TERM","RESIGNED"}))</f>
        <v>18.5</v>
      </c>
      <c r="BL281" s="1" t="s">
        <v>41</v>
      </c>
      <c r="BM281" s="37" t="s">
        <v>937</v>
      </c>
    </row>
    <row r="282" spans="1:65" x14ac:dyDescent="0.25">
      <c r="A282" s="30">
        <f>A281+1</f>
        <v>280</v>
      </c>
      <c r="B282" s="1" t="s">
        <v>163</v>
      </c>
      <c r="C282" s="1">
        <v>17587</v>
      </c>
      <c r="D282" s="25">
        <v>100949</v>
      </c>
      <c r="E282" s="1" t="s">
        <v>862</v>
      </c>
      <c r="F282" s="32" t="s">
        <v>339</v>
      </c>
      <c r="G282" s="32" t="s">
        <v>154</v>
      </c>
      <c r="H282" s="28">
        <v>44348</v>
      </c>
      <c r="I282" s="28">
        <v>44013</v>
      </c>
      <c r="J282" s="28" t="s">
        <v>36</v>
      </c>
      <c r="K282" s="37">
        <f ca="1">IF(O282="ACTIVE",(TODAY()-H282),(J282-H282))</f>
        <v>994</v>
      </c>
      <c r="L282" s="39" t="str">
        <f>IF(OR(M282="Email Verification",M282="Operations",M282="OJT",M282="Bottom Quartile Group",M282="Training"),"Billable","Non Billable")</f>
        <v>Billable</v>
      </c>
      <c r="M282" s="32" t="s">
        <v>118</v>
      </c>
      <c r="N282" s="1" t="s">
        <v>38</v>
      </c>
      <c r="O282" s="1" t="s">
        <v>39</v>
      </c>
      <c r="P282" s="1"/>
      <c r="Q282" s="1"/>
      <c r="R282" s="31" t="s">
        <v>157</v>
      </c>
      <c r="S282" s="42" t="s">
        <v>880</v>
      </c>
      <c r="T282" s="42" t="s">
        <v>18</v>
      </c>
      <c r="U282" s="42" t="s">
        <v>17</v>
      </c>
      <c r="V282" s="42" t="s">
        <v>17</v>
      </c>
      <c r="W282" s="42" t="s">
        <v>880</v>
      </c>
      <c r="X282" s="42" t="s">
        <v>880</v>
      </c>
      <c r="Y282" s="42" t="s">
        <v>880</v>
      </c>
      <c r="Z282" s="42" t="s">
        <v>880</v>
      </c>
      <c r="AA282" s="42" t="s">
        <v>880</v>
      </c>
      <c r="AB282" s="42" t="s">
        <v>17</v>
      </c>
      <c r="AC282" s="42" t="s">
        <v>17</v>
      </c>
      <c r="AD282" s="42" t="s">
        <v>880</v>
      </c>
      <c r="AE282" s="42" t="s">
        <v>880</v>
      </c>
      <c r="AF282" s="42" t="s">
        <v>880</v>
      </c>
      <c r="AG282" s="42" t="s">
        <v>880</v>
      </c>
      <c r="AH282" s="42" t="s">
        <v>880</v>
      </c>
      <c r="AI282" s="42" t="s">
        <v>17</v>
      </c>
      <c r="AJ282" s="42" t="s">
        <v>17</v>
      </c>
      <c r="AK282" s="42" t="s">
        <v>880</v>
      </c>
      <c r="AL282" s="42"/>
      <c r="AM282" s="42"/>
      <c r="AN282" s="42"/>
      <c r="AO282" s="42"/>
      <c r="AP282" s="42"/>
      <c r="AQ282" s="42"/>
      <c r="AR282" s="42"/>
      <c r="AS282" s="42"/>
      <c r="AT282" s="42"/>
      <c r="AU282" s="42"/>
      <c r="AV282" s="37">
        <f>COUNTIFS($S282:$AU282,"P")</f>
        <v>12</v>
      </c>
      <c r="AW282" s="37">
        <f>COUNTIFS($S282:$AU282,"HD")/2</f>
        <v>0</v>
      </c>
      <c r="AX282" s="37">
        <f>COUNTIFS($S282:$AU282,"DO")</f>
        <v>6</v>
      </c>
      <c r="AY282" s="1">
        <f>COUNTIFS($S282:$AU282,"UPL")</f>
        <v>1</v>
      </c>
      <c r="AZ282" s="37">
        <f>COUNTIFS($S282:$AU282,"LWP")</f>
        <v>0</v>
      </c>
      <c r="BA282" s="37">
        <f>SUM(COUNTIFS($S282:$AU282,{"PAT","MAT"}))</f>
        <v>0</v>
      </c>
      <c r="BB282" s="37">
        <f>COUNTIFS($S282:$AU282,"HO")</f>
        <v>0</v>
      </c>
      <c r="BC282" s="37">
        <f>COUNTIFS($S282:$AU282,"NA")</f>
        <v>0</v>
      </c>
      <c r="BD282" s="37">
        <f>COUNTIFS($S282:$AU282,"PL")</f>
        <v>0</v>
      </c>
      <c r="BE282" s="37">
        <f>COUNTIFS($S282:$AU282,"CL")</f>
        <v>0</v>
      </c>
      <c r="BF282" s="37">
        <f>COUNTIFS($S282:$AU282,"BL")</f>
        <v>0</v>
      </c>
      <c r="BG282" s="37">
        <f>COUNTIFS($S282:$AU282,"CO")</f>
        <v>0</v>
      </c>
      <c r="BH282" s="37">
        <f>SUM(BD282:BG282)</f>
        <v>0</v>
      </c>
      <c r="BI282" s="37">
        <f>IF(SUM(AV282+AW282)&gt;=17,1,0)</f>
        <v>0</v>
      </c>
      <c r="BJ282" s="37">
        <f>IF(SUM(AV282+AW282)&gt;=13,1,0)</f>
        <v>0</v>
      </c>
      <c r="BK282" s="37">
        <f>SUM(AV282:BG282)+SUM(COUNTIFS(R282:AU282,{"TERM","RESIGNED"}))</f>
        <v>19</v>
      </c>
      <c r="BL282" s="1" t="s">
        <v>41</v>
      </c>
      <c r="BM282" s="37" t="s">
        <v>937</v>
      </c>
    </row>
    <row r="283" spans="1:65" x14ac:dyDescent="0.25">
      <c r="A283" s="30">
        <f>A282+1</f>
        <v>281</v>
      </c>
      <c r="B283" s="1" t="s">
        <v>163</v>
      </c>
      <c r="C283" s="1">
        <v>17606</v>
      </c>
      <c r="D283" s="25">
        <v>100951</v>
      </c>
      <c r="E283" s="1" t="s">
        <v>863</v>
      </c>
      <c r="F283" s="32" t="s">
        <v>367</v>
      </c>
      <c r="G283" s="32" t="s">
        <v>74</v>
      </c>
      <c r="H283" s="28">
        <v>44348</v>
      </c>
      <c r="I283" s="28">
        <v>44020</v>
      </c>
      <c r="J283" s="28" t="s">
        <v>36</v>
      </c>
      <c r="K283" s="37">
        <f ca="1">IF(O283="ACTIVE",(TODAY()-H283),(J283-H283))</f>
        <v>994</v>
      </c>
      <c r="L283" s="39" t="str">
        <f>IF(OR(M283="Email Verification",M283="Operations",M283="OJT",M283="Bottom Quartile Group",M283="Training"),"Billable","Non Billable")</f>
        <v>Non Billable</v>
      </c>
      <c r="M283" s="32" t="s">
        <v>51</v>
      </c>
      <c r="N283" s="1" t="s">
        <v>38</v>
      </c>
      <c r="O283" s="1" t="s">
        <v>39</v>
      </c>
      <c r="P283" s="1"/>
      <c r="Q283" s="1"/>
      <c r="R283" s="31" t="s">
        <v>1424</v>
      </c>
      <c r="S283" s="42" t="s">
        <v>880</v>
      </c>
      <c r="T283" s="42" t="s">
        <v>882</v>
      </c>
      <c r="U283" s="42" t="s">
        <v>17</v>
      </c>
      <c r="V283" s="42" t="s">
        <v>17</v>
      </c>
      <c r="W283" s="42" t="s">
        <v>883</v>
      </c>
      <c r="X283" s="42" t="s">
        <v>880</v>
      </c>
      <c r="Y283" s="42" t="s">
        <v>880</v>
      </c>
      <c r="Z283" s="42" t="s">
        <v>880</v>
      </c>
      <c r="AA283" s="42" t="s">
        <v>880</v>
      </c>
      <c r="AB283" s="42" t="s">
        <v>17</v>
      </c>
      <c r="AC283" s="42" t="s">
        <v>17</v>
      </c>
      <c r="AD283" s="42" t="s">
        <v>880</v>
      </c>
      <c r="AE283" s="42" t="s">
        <v>880</v>
      </c>
      <c r="AF283" s="42" t="s">
        <v>880</v>
      </c>
      <c r="AG283" s="42" t="s">
        <v>880</v>
      </c>
      <c r="AH283" s="42" t="s">
        <v>880</v>
      </c>
      <c r="AI283" s="42" t="s">
        <v>17</v>
      </c>
      <c r="AJ283" s="42" t="s">
        <v>17</v>
      </c>
      <c r="AK283" s="42" t="s">
        <v>883</v>
      </c>
      <c r="AL283" s="42"/>
      <c r="AM283" s="42"/>
      <c r="AN283" s="42"/>
      <c r="AO283" s="42"/>
      <c r="AP283" s="42"/>
      <c r="AQ283" s="42"/>
      <c r="AR283" s="42"/>
      <c r="AS283" s="42"/>
      <c r="AT283" s="42"/>
      <c r="AU283" s="42"/>
      <c r="AV283" s="37">
        <f>COUNTIFS($S283:$AU283,"P")</f>
        <v>10</v>
      </c>
      <c r="AW283" s="37">
        <f>COUNTIFS($S283:$AU283,"HD")/2</f>
        <v>0</v>
      </c>
      <c r="AX283" s="37">
        <f>COUNTIFS($S283:$AU283,"DO")</f>
        <v>6</v>
      </c>
      <c r="AY283" s="1">
        <f>COUNTIFS($S283:$AU283,"UPL")</f>
        <v>0</v>
      </c>
      <c r="AZ283" s="37">
        <f>COUNTIFS($S283:$AU283,"LWP")</f>
        <v>0</v>
      </c>
      <c r="BA283" s="37">
        <f>SUM(COUNTIFS($S283:$AU283,{"PAT","MAT"}))</f>
        <v>0</v>
      </c>
      <c r="BB283" s="37">
        <f>COUNTIFS($S283:$AU283,"HO")</f>
        <v>0</v>
      </c>
      <c r="BC283" s="37">
        <f>COUNTIFS($S283:$AU283,"NA")</f>
        <v>0</v>
      </c>
      <c r="BD283" s="37">
        <f>COUNTIFS($S283:$AU283,"PL")</f>
        <v>2</v>
      </c>
      <c r="BE283" s="37">
        <f>COUNTIFS($S283:$AU283,"CL")</f>
        <v>1</v>
      </c>
      <c r="BF283" s="37">
        <f>COUNTIFS($S283:$AU283,"BL")</f>
        <v>0</v>
      </c>
      <c r="BG283" s="37">
        <f>COUNTIFS($S283:$AU283,"CO")</f>
        <v>0</v>
      </c>
      <c r="BH283" s="37">
        <f>SUM(BD283:BG283)</f>
        <v>3</v>
      </c>
      <c r="BI283" s="37">
        <f>IF(SUM(AV283+AW283)&gt;=17,1,0)</f>
        <v>0</v>
      </c>
      <c r="BJ283" s="37">
        <f>IF(SUM(AV283+AW283)&gt;=13,1,0)</f>
        <v>0</v>
      </c>
      <c r="BK283" s="37">
        <f>SUM(AV283:BG283)+SUM(COUNTIFS(R283:AU283,{"TERM","RESIGNED"}))</f>
        <v>19</v>
      </c>
      <c r="BL283" s="1" t="s">
        <v>41</v>
      </c>
      <c r="BM283" s="37" t="s">
        <v>1568</v>
      </c>
    </row>
    <row r="284" spans="1:65" x14ac:dyDescent="0.25">
      <c r="A284" s="30">
        <f>A283+1</f>
        <v>282</v>
      </c>
      <c r="B284" s="1" t="s">
        <v>163</v>
      </c>
      <c r="C284" s="1">
        <v>17615</v>
      </c>
      <c r="D284" s="25">
        <v>100953</v>
      </c>
      <c r="E284" s="1" t="s">
        <v>863</v>
      </c>
      <c r="F284" s="32" t="s">
        <v>362</v>
      </c>
      <c r="G284" s="32" t="s">
        <v>117</v>
      </c>
      <c r="H284" s="28">
        <v>44348</v>
      </c>
      <c r="I284" s="28">
        <v>44039</v>
      </c>
      <c r="J284" s="28" t="s">
        <v>36</v>
      </c>
      <c r="K284" s="37">
        <f ca="1">IF(O284="ACTIVE",(TODAY()-H284),(J284-H284))</f>
        <v>994</v>
      </c>
      <c r="L284" s="39" t="str">
        <f>IF(OR(M284="Email Verification",M284="Operations",M284="OJT",M284="Bottom Quartile Group",M284="Training"),"Billable","Non Billable")</f>
        <v>Billable</v>
      </c>
      <c r="M284" s="32" t="s">
        <v>118</v>
      </c>
      <c r="N284" s="1" t="s">
        <v>38</v>
      </c>
      <c r="O284" s="1" t="s">
        <v>39</v>
      </c>
      <c r="P284" s="1"/>
      <c r="Q284" s="1"/>
      <c r="R284" s="31" t="s">
        <v>140</v>
      </c>
      <c r="S284" s="42" t="s">
        <v>880</v>
      </c>
      <c r="T284" s="42" t="s">
        <v>882</v>
      </c>
      <c r="U284" s="42" t="s">
        <v>17</v>
      </c>
      <c r="V284" s="42" t="s">
        <v>17</v>
      </c>
      <c r="W284" s="42" t="s">
        <v>880</v>
      </c>
      <c r="X284" s="42" t="s">
        <v>880</v>
      </c>
      <c r="Y284" s="42" t="s">
        <v>880</v>
      </c>
      <c r="Z284" s="42" t="s">
        <v>883</v>
      </c>
      <c r="AA284" s="42" t="s">
        <v>19</v>
      </c>
      <c r="AB284" s="42" t="s">
        <v>17</v>
      </c>
      <c r="AC284" s="42" t="s">
        <v>17</v>
      </c>
      <c r="AD284" s="42" t="s">
        <v>880</v>
      </c>
      <c r="AE284" s="42" t="s">
        <v>880</v>
      </c>
      <c r="AF284" s="42" t="s">
        <v>880</v>
      </c>
      <c r="AG284" s="42" t="s">
        <v>880</v>
      </c>
      <c r="AH284" s="42" t="s">
        <v>880</v>
      </c>
      <c r="AI284" s="42" t="s">
        <v>17</v>
      </c>
      <c r="AJ284" s="42" t="s">
        <v>17</v>
      </c>
      <c r="AK284" s="42" t="s">
        <v>880</v>
      </c>
      <c r="AL284" s="42"/>
      <c r="AM284" s="42"/>
      <c r="AN284" s="42"/>
      <c r="AO284" s="42"/>
      <c r="AP284" s="42"/>
      <c r="AQ284" s="42"/>
      <c r="AR284" s="42"/>
      <c r="AS284" s="42"/>
      <c r="AT284" s="42"/>
      <c r="AU284" s="42"/>
      <c r="AV284" s="37">
        <f>COUNTIFS($S284:$AU284,"P")</f>
        <v>10</v>
      </c>
      <c r="AW284" s="37">
        <f>COUNTIFS($S284:$AU284,"HD")/2</f>
        <v>0</v>
      </c>
      <c r="AX284" s="37">
        <f>COUNTIFS($S284:$AU284,"DO")</f>
        <v>6</v>
      </c>
      <c r="AY284" s="1">
        <f>COUNTIFS($S284:$AU284,"UPL")</f>
        <v>0</v>
      </c>
      <c r="AZ284" s="37">
        <f>COUNTIFS($S284:$AU284,"LWP")</f>
        <v>1</v>
      </c>
      <c r="BA284" s="37">
        <f>SUM(COUNTIFS($S284:$AU284,{"PAT","MAT"}))</f>
        <v>0</v>
      </c>
      <c r="BB284" s="37">
        <f>COUNTIFS($S284:$AU284,"HO")</f>
        <v>0</v>
      </c>
      <c r="BC284" s="37">
        <f>COUNTIFS($S284:$AU284,"NA")</f>
        <v>0</v>
      </c>
      <c r="BD284" s="37">
        <f>COUNTIFS($S284:$AU284,"PL")</f>
        <v>1</v>
      </c>
      <c r="BE284" s="37">
        <f>COUNTIFS($S284:$AU284,"CL")</f>
        <v>1</v>
      </c>
      <c r="BF284" s="37">
        <f>COUNTIFS($S284:$AU284,"BL")</f>
        <v>0</v>
      </c>
      <c r="BG284" s="37">
        <f>COUNTIFS($S284:$AU284,"CO")</f>
        <v>0</v>
      </c>
      <c r="BH284" s="37">
        <f>SUM(BD284:BG284)</f>
        <v>2</v>
      </c>
      <c r="BI284" s="37">
        <f>IF(SUM(AV284+AW284)&gt;=17,1,0)</f>
        <v>0</v>
      </c>
      <c r="BJ284" s="37">
        <f>IF(SUM(AV284+AW284)&gt;=13,1,0)</f>
        <v>0</v>
      </c>
      <c r="BK284" s="37">
        <f>SUM(AV284:BG284)+SUM(COUNTIFS(R284:AU284,{"TERM","RESIGNED"}))</f>
        <v>19</v>
      </c>
      <c r="BL284" s="1" t="s">
        <v>41</v>
      </c>
      <c r="BM284" s="37" t="s">
        <v>936</v>
      </c>
    </row>
    <row r="285" spans="1:65" x14ac:dyDescent="0.25">
      <c r="A285" s="30">
        <f>A284+1</f>
        <v>283</v>
      </c>
      <c r="B285" s="1" t="s">
        <v>163</v>
      </c>
      <c r="C285" s="1">
        <v>17688</v>
      </c>
      <c r="D285" s="25">
        <v>100966</v>
      </c>
      <c r="E285" s="1" t="s">
        <v>862</v>
      </c>
      <c r="F285" s="32" t="s">
        <v>352</v>
      </c>
      <c r="G285" s="32" t="s">
        <v>123</v>
      </c>
      <c r="H285" s="28">
        <v>44348</v>
      </c>
      <c r="I285" s="28">
        <v>44071</v>
      </c>
      <c r="J285" s="28" t="s">
        <v>36</v>
      </c>
      <c r="K285" s="37">
        <f ca="1">IF(O285="ACTIVE",(TODAY()-H285),(J285-H285))</f>
        <v>994</v>
      </c>
      <c r="L285" s="39" t="str">
        <f>IF(OR(M285="Email Verification",M285="Operations",M285="OJT",M285="Bottom Quartile Group",M285="Training"),"Billable","Non Billable")</f>
        <v>Non Billable</v>
      </c>
      <c r="M285" s="32" t="s">
        <v>124</v>
      </c>
      <c r="N285" s="1" t="s">
        <v>38</v>
      </c>
      <c r="O285" s="1" t="s">
        <v>39</v>
      </c>
      <c r="P285" s="1"/>
      <c r="Q285" s="1"/>
      <c r="R285" s="31" t="s">
        <v>125</v>
      </c>
      <c r="S285" s="42" t="s">
        <v>880</v>
      </c>
      <c r="T285" s="42" t="s">
        <v>880</v>
      </c>
      <c r="U285" s="42" t="s">
        <v>17</v>
      </c>
      <c r="V285" s="42" t="s">
        <v>17</v>
      </c>
      <c r="W285" s="42" t="s">
        <v>880</v>
      </c>
      <c r="X285" s="42" t="s">
        <v>880</v>
      </c>
      <c r="Y285" s="42" t="s">
        <v>880</v>
      </c>
      <c r="Z285" s="42" t="s">
        <v>880</v>
      </c>
      <c r="AA285" s="42" t="s">
        <v>880</v>
      </c>
      <c r="AB285" s="42" t="s">
        <v>17</v>
      </c>
      <c r="AC285" s="42" t="s">
        <v>17</v>
      </c>
      <c r="AD285" s="42" t="s">
        <v>880</v>
      </c>
      <c r="AE285" s="42" t="s">
        <v>880</v>
      </c>
      <c r="AF285" s="42" t="s">
        <v>880</v>
      </c>
      <c r="AG285" s="42" t="s">
        <v>880</v>
      </c>
      <c r="AH285" s="42" t="s">
        <v>880</v>
      </c>
      <c r="AI285" s="42" t="s">
        <v>17</v>
      </c>
      <c r="AJ285" s="42" t="s">
        <v>17</v>
      </c>
      <c r="AK285" s="42" t="s">
        <v>880</v>
      </c>
      <c r="AL285" s="42"/>
      <c r="AM285" s="42"/>
      <c r="AN285" s="42"/>
      <c r="AO285" s="42"/>
      <c r="AP285" s="42"/>
      <c r="AQ285" s="42"/>
      <c r="AR285" s="42"/>
      <c r="AS285" s="42"/>
      <c r="AT285" s="42"/>
      <c r="AU285" s="42"/>
      <c r="AV285" s="37">
        <f>COUNTIFS($S285:$AU285,"P")</f>
        <v>13</v>
      </c>
      <c r="AW285" s="37">
        <f>COUNTIFS($S285:$AU285,"HD")/2</f>
        <v>0</v>
      </c>
      <c r="AX285" s="37">
        <f>COUNTIFS($S285:$AU285,"DO")</f>
        <v>6</v>
      </c>
      <c r="AY285" s="1">
        <f>COUNTIFS($S285:$AU285,"UPL")</f>
        <v>0</v>
      </c>
      <c r="AZ285" s="37">
        <f>COUNTIFS($S285:$AU285,"LWP")</f>
        <v>0</v>
      </c>
      <c r="BA285" s="37">
        <f>SUM(COUNTIFS($S285:$AU285,{"PAT","MAT"}))</f>
        <v>0</v>
      </c>
      <c r="BB285" s="37">
        <f>COUNTIFS($S285:$AU285,"HO")</f>
        <v>0</v>
      </c>
      <c r="BC285" s="37">
        <f>COUNTIFS($S285:$AU285,"NA")</f>
        <v>0</v>
      </c>
      <c r="BD285" s="37">
        <f>COUNTIFS($S285:$AU285,"PL")</f>
        <v>0</v>
      </c>
      <c r="BE285" s="37">
        <f>COUNTIFS($S285:$AU285,"CL")</f>
        <v>0</v>
      </c>
      <c r="BF285" s="37">
        <f>COUNTIFS($S285:$AU285,"BL")</f>
        <v>0</v>
      </c>
      <c r="BG285" s="37">
        <f>COUNTIFS($S285:$AU285,"CO")</f>
        <v>0</v>
      </c>
      <c r="BH285" s="37">
        <f>SUM(BD285:BG285)</f>
        <v>0</v>
      </c>
      <c r="BI285" s="37">
        <f>IF(SUM(AV285+AW285)&gt;=17,1,0)</f>
        <v>0</v>
      </c>
      <c r="BJ285" s="37">
        <f>IF(SUM(AV285+AW285)&gt;=13,1,0)</f>
        <v>1</v>
      </c>
      <c r="BK285" s="37">
        <f>SUM(AV285:BG285)+SUM(COUNTIFS(R285:AU285,{"TERM","RESIGNED"}))</f>
        <v>19</v>
      </c>
      <c r="BL285" s="1" t="s">
        <v>41</v>
      </c>
      <c r="BM285" s="37" t="s">
        <v>934</v>
      </c>
    </row>
    <row r="286" spans="1:65" x14ac:dyDescent="0.25">
      <c r="A286" s="30">
        <f>A285+1</f>
        <v>284</v>
      </c>
      <c r="B286" s="1" t="s">
        <v>163</v>
      </c>
      <c r="C286" s="1">
        <v>17691</v>
      </c>
      <c r="D286" s="25">
        <v>100967</v>
      </c>
      <c r="E286" s="1" t="s">
        <v>863</v>
      </c>
      <c r="F286" s="32" t="s">
        <v>353</v>
      </c>
      <c r="G286" s="32" t="s">
        <v>891</v>
      </c>
      <c r="H286" s="28">
        <v>44348</v>
      </c>
      <c r="I286" s="28">
        <v>44071</v>
      </c>
      <c r="J286" s="28" t="s">
        <v>36</v>
      </c>
      <c r="K286" s="37">
        <f ca="1">IF(O286="ACTIVE",(TODAY()-H286),(J286-H286))</f>
        <v>994</v>
      </c>
      <c r="L286" s="39" t="str">
        <f>IF(OR(M286="Email Verification",M286="Operations",M286="OJT",M286="Bottom Quartile Group",M286="Training"),"Billable","Non Billable")</f>
        <v>Non Billable</v>
      </c>
      <c r="M286" s="32" t="s">
        <v>47</v>
      </c>
      <c r="N286" s="1" t="s">
        <v>38</v>
      </c>
      <c r="O286" s="1" t="s">
        <v>39</v>
      </c>
      <c r="P286" s="1"/>
      <c r="Q286" s="1"/>
      <c r="R286" s="31" t="s">
        <v>244</v>
      </c>
      <c r="S286" s="42" t="s">
        <v>880</v>
      </c>
      <c r="T286" s="42" t="s">
        <v>880</v>
      </c>
      <c r="U286" s="42" t="s">
        <v>17</v>
      </c>
      <c r="V286" s="42" t="s">
        <v>17</v>
      </c>
      <c r="W286" s="42" t="s">
        <v>880</v>
      </c>
      <c r="X286" s="42" t="s">
        <v>880</v>
      </c>
      <c r="Y286" s="42" t="s">
        <v>880</v>
      </c>
      <c r="Z286" s="42" t="s">
        <v>880</v>
      </c>
      <c r="AA286" s="42" t="s">
        <v>880</v>
      </c>
      <c r="AB286" s="42" t="s">
        <v>17</v>
      </c>
      <c r="AC286" s="42" t="s">
        <v>17</v>
      </c>
      <c r="AD286" s="42" t="s">
        <v>880</v>
      </c>
      <c r="AE286" s="42" t="s">
        <v>880</v>
      </c>
      <c r="AF286" s="42" t="s">
        <v>880</v>
      </c>
      <c r="AG286" s="42" t="s">
        <v>880</v>
      </c>
      <c r="AH286" s="42" t="s">
        <v>880</v>
      </c>
      <c r="AI286" s="42" t="s">
        <v>17</v>
      </c>
      <c r="AJ286" s="42" t="s">
        <v>17</v>
      </c>
      <c r="AK286" s="42" t="s">
        <v>880</v>
      </c>
      <c r="AL286" s="42"/>
      <c r="AM286" s="42"/>
      <c r="AN286" s="42"/>
      <c r="AO286" s="42"/>
      <c r="AP286" s="42"/>
      <c r="AQ286" s="42"/>
      <c r="AR286" s="42"/>
      <c r="AS286" s="42"/>
      <c r="AT286" s="42"/>
      <c r="AU286" s="42"/>
      <c r="AV286" s="37">
        <f>COUNTIFS($S286:$AU286,"P")</f>
        <v>13</v>
      </c>
      <c r="AW286" s="37">
        <f>COUNTIFS($S286:$AU286,"HD")/2</f>
        <v>0</v>
      </c>
      <c r="AX286" s="37">
        <f>COUNTIFS($S286:$AU286,"DO")</f>
        <v>6</v>
      </c>
      <c r="AY286" s="1">
        <f>COUNTIFS($S286:$AU286,"UPL")</f>
        <v>0</v>
      </c>
      <c r="AZ286" s="37">
        <f>COUNTIFS($S286:$AU286,"LWP")</f>
        <v>0</v>
      </c>
      <c r="BA286" s="37">
        <f>SUM(COUNTIFS($S286:$AU286,{"PAT","MAT"}))</f>
        <v>0</v>
      </c>
      <c r="BB286" s="37">
        <f>COUNTIFS($S286:$AU286,"HO")</f>
        <v>0</v>
      </c>
      <c r="BC286" s="37">
        <f>COUNTIFS($S286:$AU286,"NA")</f>
        <v>0</v>
      </c>
      <c r="BD286" s="37">
        <f>COUNTIFS($S286:$AU286,"PL")</f>
        <v>0</v>
      </c>
      <c r="BE286" s="37">
        <f>COUNTIFS($S286:$AU286,"CL")</f>
        <v>0</v>
      </c>
      <c r="BF286" s="37">
        <f>COUNTIFS($S286:$AU286,"BL")</f>
        <v>0</v>
      </c>
      <c r="BG286" s="37">
        <f>COUNTIFS($S286:$AU286,"CO")</f>
        <v>0</v>
      </c>
      <c r="BH286" s="37">
        <f>SUM(BD286:BG286)</f>
        <v>0</v>
      </c>
      <c r="BI286" s="37">
        <f>IF(SUM(AV286+AW286)&gt;=17,1,0)</f>
        <v>0</v>
      </c>
      <c r="BJ286" s="37">
        <f>IF(SUM(AV286+AW286)&gt;=13,1,0)</f>
        <v>1</v>
      </c>
      <c r="BK286" s="37">
        <f>SUM(AV286:BG286)+SUM(COUNTIFS(R286:AU286,{"TERM","RESIGNED"}))</f>
        <v>19</v>
      </c>
      <c r="BL286" s="1" t="s">
        <v>41</v>
      </c>
      <c r="BM286" s="37" t="s">
        <v>934</v>
      </c>
    </row>
    <row r="287" spans="1:65" x14ac:dyDescent="0.25">
      <c r="A287" s="30">
        <f>A286+1</f>
        <v>285</v>
      </c>
      <c r="B287" s="1" t="s">
        <v>163</v>
      </c>
      <c r="C287" s="1">
        <v>100988</v>
      </c>
      <c r="D287" s="25">
        <v>100988</v>
      </c>
      <c r="E287" s="1" t="s">
        <v>863</v>
      </c>
      <c r="F287" s="32" t="s">
        <v>389</v>
      </c>
      <c r="G287" s="32" t="s">
        <v>154</v>
      </c>
      <c r="H287" s="28">
        <v>44350</v>
      </c>
      <c r="I287" s="28" t="s">
        <v>36</v>
      </c>
      <c r="J287" s="28" t="s">
        <v>36</v>
      </c>
      <c r="K287" s="37">
        <f ca="1">IF(O287="ACTIVE",(TODAY()-H287),(J287-H287))</f>
        <v>992</v>
      </c>
      <c r="L287" s="39" t="str">
        <f>IF(OR(M287="Email Verification",M287="Operations",M287="OJT",M287="Bottom Quartile Group",M287="Training"),"Billable","Non Billable")</f>
        <v>Billable</v>
      </c>
      <c r="M287" s="32" t="s">
        <v>118</v>
      </c>
      <c r="N287" s="1" t="s">
        <v>38</v>
      </c>
      <c r="O287" s="1" t="s">
        <v>39</v>
      </c>
      <c r="P287" s="1"/>
      <c r="Q287" s="1"/>
      <c r="R287" s="31" t="s">
        <v>155</v>
      </c>
      <c r="S287" s="42" t="s">
        <v>880</v>
      </c>
      <c r="T287" s="42" t="s">
        <v>880</v>
      </c>
      <c r="U287" s="42" t="s">
        <v>17</v>
      </c>
      <c r="V287" s="42" t="s">
        <v>17</v>
      </c>
      <c r="W287" s="42" t="s">
        <v>880</v>
      </c>
      <c r="X287" s="42" t="s">
        <v>881</v>
      </c>
      <c r="Y287" s="42" t="s">
        <v>880</v>
      </c>
      <c r="Z287" s="42" t="s">
        <v>880</v>
      </c>
      <c r="AA287" s="42" t="s">
        <v>880</v>
      </c>
      <c r="AB287" s="42" t="s">
        <v>17</v>
      </c>
      <c r="AC287" s="42" t="s">
        <v>17</v>
      </c>
      <c r="AD287" s="42" t="s">
        <v>880</v>
      </c>
      <c r="AE287" s="42" t="s">
        <v>880</v>
      </c>
      <c r="AF287" s="42" t="s">
        <v>880</v>
      </c>
      <c r="AG287" s="42" t="s">
        <v>880</v>
      </c>
      <c r="AH287" s="42" t="s">
        <v>880</v>
      </c>
      <c r="AI287" s="42" t="s">
        <v>17</v>
      </c>
      <c r="AJ287" s="42" t="s">
        <v>17</v>
      </c>
      <c r="AK287" s="42" t="s">
        <v>18</v>
      </c>
      <c r="AL287" s="42"/>
      <c r="AM287" s="42"/>
      <c r="AN287" s="42"/>
      <c r="AO287" s="42"/>
      <c r="AP287" s="42"/>
      <c r="AQ287" s="42"/>
      <c r="AR287" s="42"/>
      <c r="AS287" s="42"/>
      <c r="AT287" s="42"/>
      <c r="AU287" s="42"/>
      <c r="AV287" s="37">
        <f>COUNTIFS($S287:$AU287,"P")</f>
        <v>11</v>
      </c>
      <c r="AW287" s="37">
        <f>COUNTIFS($S287:$AU287,"HD")/2</f>
        <v>0.5</v>
      </c>
      <c r="AX287" s="37">
        <f>COUNTIFS($S287:$AU287,"DO")</f>
        <v>6</v>
      </c>
      <c r="AY287" s="1">
        <f>COUNTIFS($S287:$AU287,"UPL")</f>
        <v>1</v>
      </c>
      <c r="AZ287" s="37">
        <f>COUNTIFS($S287:$AU287,"LWP")</f>
        <v>0</v>
      </c>
      <c r="BA287" s="37">
        <f>SUM(COUNTIFS($S287:$AU287,{"PAT","MAT"}))</f>
        <v>0</v>
      </c>
      <c r="BB287" s="37">
        <f>COUNTIFS($S287:$AU287,"HO")</f>
        <v>0</v>
      </c>
      <c r="BC287" s="37">
        <f>COUNTIFS($S287:$AU287,"NA")</f>
        <v>0</v>
      </c>
      <c r="BD287" s="37">
        <f>COUNTIFS($S287:$AU287,"PL")</f>
        <v>0</v>
      </c>
      <c r="BE287" s="37">
        <f>COUNTIFS($S287:$AU287,"CL")</f>
        <v>0</v>
      </c>
      <c r="BF287" s="37">
        <f>COUNTIFS($S287:$AU287,"BL")</f>
        <v>0</v>
      </c>
      <c r="BG287" s="37">
        <f>COUNTIFS($S287:$AU287,"CO")</f>
        <v>0</v>
      </c>
      <c r="BH287" s="37">
        <f>SUM(BD287:BG287)</f>
        <v>0</v>
      </c>
      <c r="BI287" s="37">
        <f>IF(SUM(AV287+AW287)&gt;=17,1,0)</f>
        <v>0</v>
      </c>
      <c r="BJ287" s="37">
        <f>IF(SUM(AV287+AW287)&gt;=13,1,0)</f>
        <v>0</v>
      </c>
      <c r="BK287" s="37">
        <f>SUM(AV287:BG287)+SUM(COUNTIFS(R287:AU287,{"TERM","RESIGNED"}))</f>
        <v>18.5</v>
      </c>
      <c r="BL287" s="1" t="s">
        <v>41</v>
      </c>
      <c r="BM287" s="37" t="s">
        <v>933</v>
      </c>
    </row>
    <row r="288" spans="1:65" x14ac:dyDescent="0.25">
      <c r="A288" s="30">
        <f>A287+1</f>
        <v>286</v>
      </c>
      <c r="B288" s="1" t="s">
        <v>163</v>
      </c>
      <c r="C288" s="1">
        <v>101045</v>
      </c>
      <c r="D288" s="25">
        <v>101045</v>
      </c>
      <c r="E288" s="1" t="s">
        <v>862</v>
      </c>
      <c r="F288" s="32" t="s">
        <v>390</v>
      </c>
      <c r="G288" s="32" t="s">
        <v>906</v>
      </c>
      <c r="H288" s="28">
        <v>44355</v>
      </c>
      <c r="I288" s="28" t="s">
        <v>36</v>
      </c>
      <c r="J288" s="28" t="s">
        <v>36</v>
      </c>
      <c r="K288" s="37">
        <f ca="1">IF(O288="ACTIVE",(TODAY()-H288),(J288-H288))</f>
        <v>987</v>
      </c>
      <c r="L288" s="39" t="str">
        <f>IF(OR(M288="Email Verification",M288="Operations",M288="OJT",M288="Bottom Quartile Group",M288="Training"),"Billable","Non Billable")</f>
        <v>Non Billable</v>
      </c>
      <c r="M288" s="32" t="s">
        <v>124</v>
      </c>
      <c r="N288" s="1" t="s">
        <v>38</v>
      </c>
      <c r="O288" s="1" t="s">
        <v>39</v>
      </c>
      <c r="P288" s="1"/>
      <c r="Q288" s="1"/>
      <c r="R288" s="31" t="s">
        <v>125</v>
      </c>
      <c r="S288" s="42" t="s">
        <v>880</v>
      </c>
      <c r="T288" s="42" t="s">
        <v>880</v>
      </c>
      <c r="U288" s="42" t="s">
        <v>17</v>
      </c>
      <c r="V288" s="42" t="s">
        <v>17</v>
      </c>
      <c r="W288" s="42" t="s">
        <v>880</v>
      </c>
      <c r="X288" s="42" t="s">
        <v>880</v>
      </c>
      <c r="Y288" s="42" t="s">
        <v>880</v>
      </c>
      <c r="Z288" s="42" t="s">
        <v>880</v>
      </c>
      <c r="AA288" s="42" t="s">
        <v>880</v>
      </c>
      <c r="AB288" s="42" t="s">
        <v>17</v>
      </c>
      <c r="AC288" s="42" t="s">
        <v>17</v>
      </c>
      <c r="AD288" s="42" t="s">
        <v>880</v>
      </c>
      <c r="AE288" s="42" t="s">
        <v>880</v>
      </c>
      <c r="AF288" s="42" t="s">
        <v>880</v>
      </c>
      <c r="AG288" s="42" t="s">
        <v>880</v>
      </c>
      <c r="AH288" s="42" t="s">
        <v>880</v>
      </c>
      <c r="AI288" s="42" t="s">
        <v>17</v>
      </c>
      <c r="AJ288" s="42" t="s">
        <v>17</v>
      </c>
      <c r="AK288" s="42" t="s">
        <v>880</v>
      </c>
      <c r="AL288" s="42"/>
      <c r="AM288" s="42"/>
      <c r="AN288" s="42"/>
      <c r="AO288" s="42"/>
      <c r="AP288" s="42"/>
      <c r="AQ288" s="42"/>
      <c r="AR288" s="42"/>
      <c r="AS288" s="42"/>
      <c r="AT288" s="42"/>
      <c r="AU288" s="42"/>
      <c r="AV288" s="37">
        <f>COUNTIFS($S288:$AU288,"P")</f>
        <v>13</v>
      </c>
      <c r="AW288" s="37">
        <f>COUNTIFS($S288:$AU288,"HD")/2</f>
        <v>0</v>
      </c>
      <c r="AX288" s="37">
        <f>COUNTIFS($S288:$AU288,"DO")</f>
        <v>6</v>
      </c>
      <c r="AY288" s="1">
        <f>COUNTIFS($S288:$AU288,"UPL")</f>
        <v>0</v>
      </c>
      <c r="AZ288" s="37">
        <f>COUNTIFS($S288:$AU288,"LWP")</f>
        <v>0</v>
      </c>
      <c r="BA288" s="37">
        <f>SUM(COUNTIFS($S288:$AU288,{"PAT","MAT"}))</f>
        <v>0</v>
      </c>
      <c r="BB288" s="37">
        <f>COUNTIFS($S288:$AU288,"HO")</f>
        <v>0</v>
      </c>
      <c r="BC288" s="37">
        <f>COUNTIFS($S288:$AU288,"NA")</f>
        <v>0</v>
      </c>
      <c r="BD288" s="37">
        <f>COUNTIFS($S288:$AU288,"PL")</f>
        <v>0</v>
      </c>
      <c r="BE288" s="37">
        <f>COUNTIFS($S288:$AU288,"CL")</f>
        <v>0</v>
      </c>
      <c r="BF288" s="37">
        <f>COUNTIFS($S288:$AU288,"BL")</f>
        <v>0</v>
      </c>
      <c r="BG288" s="37">
        <f>COUNTIFS($S288:$AU288,"CO")</f>
        <v>0</v>
      </c>
      <c r="BH288" s="37">
        <f>SUM(BD288:BG288)</f>
        <v>0</v>
      </c>
      <c r="BI288" s="37">
        <f>IF(SUM(AV288+AW288)&gt;=17,1,0)</f>
        <v>0</v>
      </c>
      <c r="BJ288" s="37">
        <f>IF(SUM(AV288+AW288)&gt;=13,1,0)</f>
        <v>1</v>
      </c>
      <c r="BK288" s="37">
        <f>SUM(AV288:BG288)+SUM(COUNTIFS(R288:AU288,{"TERM","RESIGNED"}))</f>
        <v>19</v>
      </c>
      <c r="BL288" s="1" t="s">
        <v>41</v>
      </c>
      <c r="BM288" s="37" t="s">
        <v>934</v>
      </c>
    </row>
    <row r="289" spans="1:66" x14ac:dyDescent="0.25">
      <c r="A289" s="30">
        <f>A288+1</f>
        <v>287</v>
      </c>
      <c r="B289" s="1" t="s">
        <v>163</v>
      </c>
      <c r="C289" s="1">
        <v>101067</v>
      </c>
      <c r="D289" s="25">
        <v>101067</v>
      </c>
      <c r="E289" s="1" t="s">
        <v>863</v>
      </c>
      <c r="F289" s="32" t="s">
        <v>391</v>
      </c>
      <c r="G289" s="32" t="s">
        <v>135</v>
      </c>
      <c r="H289" s="28">
        <v>44362</v>
      </c>
      <c r="I289" s="28" t="s">
        <v>36</v>
      </c>
      <c r="J289" s="28" t="s">
        <v>36</v>
      </c>
      <c r="K289" s="37">
        <f ca="1">IF(O289="ACTIVE",(TODAY()-H289),(J289-H289))</f>
        <v>980</v>
      </c>
      <c r="L289" s="39" t="str">
        <f>IF(OR(M289="Email Verification",M289="Operations",M289="OJT",M289="Bottom Quartile Group",M289="Training"),"Billable","Non Billable")</f>
        <v>Billable</v>
      </c>
      <c r="M289" s="32" t="s">
        <v>118</v>
      </c>
      <c r="N289" s="1" t="s">
        <v>38</v>
      </c>
      <c r="O289" s="1" t="s">
        <v>39</v>
      </c>
      <c r="P289" s="1"/>
      <c r="Q289" s="1"/>
      <c r="R289" s="31" t="s">
        <v>120</v>
      </c>
      <c r="S289" s="42" t="s">
        <v>880</v>
      </c>
      <c r="T289" s="42" t="s">
        <v>880</v>
      </c>
      <c r="U289" s="42" t="s">
        <v>17</v>
      </c>
      <c r="V289" s="42" t="s">
        <v>17</v>
      </c>
      <c r="W289" s="42" t="s">
        <v>880</v>
      </c>
      <c r="X289" s="42" t="s">
        <v>880</v>
      </c>
      <c r="Y289" s="42" t="s">
        <v>880</v>
      </c>
      <c r="Z289" s="42" t="s">
        <v>18</v>
      </c>
      <c r="AA289" s="42" t="s">
        <v>880</v>
      </c>
      <c r="AB289" s="42" t="s">
        <v>17</v>
      </c>
      <c r="AC289" s="42" t="s">
        <v>17</v>
      </c>
      <c r="AD289" s="42" t="s">
        <v>880</v>
      </c>
      <c r="AE289" s="42" t="s">
        <v>880</v>
      </c>
      <c r="AF289" s="42" t="s">
        <v>19</v>
      </c>
      <c r="AG289" s="42" t="s">
        <v>880</v>
      </c>
      <c r="AH289" s="42" t="s">
        <v>880</v>
      </c>
      <c r="AI289" s="42" t="s">
        <v>17</v>
      </c>
      <c r="AJ289" s="42" t="s">
        <v>17</v>
      </c>
      <c r="AK289" s="42" t="s">
        <v>880</v>
      </c>
      <c r="AL289" s="42"/>
      <c r="AM289" s="42"/>
      <c r="AN289" s="42"/>
      <c r="AO289" s="42"/>
      <c r="AP289" s="42"/>
      <c r="AQ289" s="42"/>
      <c r="AR289" s="42"/>
      <c r="AS289" s="42"/>
      <c r="AT289" s="42"/>
      <c r="AU289" s="42"/>
      <c r="AV289" s="37">
        <f>COUNTIFS($S289:$AU289,"P")</f>
        <v>11</v>
      </c>
      <c r="AW289" s="37">
        <f>COUNTIFS($S289:$AU289,"HD")/2</f>
        <v>0</v>
      </c>
      <c r="AX289" s="37">
        <f>COUNTIFS($S289:$AU289,"DO")</f>
        <v>6</v>
      </c>
      <c r="AY289" s="1">
        <f>COUNTIFS($S289:$AU289,"UPL")</f>
        <v>1</v>
      </c>
      <c r="AZ289" s="37">
        <f>COUNTIFS($S289:$AU289,"LWP")</f>
        <v>1</v>
      </c>
      <c r="BA289" s="37">
        <f>SUM(COUNTIFS($S289:$AU289,{"PAT","MAT"}))</f>
        <v>0</v>
      </c>
      <c r="BB289" s="37">
        <f>COUNTIFS($S289:$AU289,"HO")</f>
        <v>0</v>
      </c>
      <c r="BC289" s="37">
        <f>COUNTIFS($S289:$AU289,"NA")</f>
        <v>0</v>
      </c>
      <c r="BD289" s="37">
        <f>COUNTIFS($S289:$AU289,"PL")</f>
        <v>0</v>
      </c>
      <c r="BE289" s="37">
        <f>COUNTIFS($S289:$AU289,"CL")</f>
        <v>0</v>
      </c>
      <c r="BF289" s="37">
        <f>COUNTIFS($S289:$AU289,"BL")</f>
        <v>0</v>
      </c>
      <c r="BG289" s="37">
        <f>COUNTIFS($S289:$AU289,"CO")</f>
        <v>0</v>
      </c>
      <c r="BH289" s="37">
        <f>SUM(BD289:BG289)</f>
        <v>0</v>
      </c>
      <c r="BI289" s="37">
        <f>IF(SUM(AV289+AW289)&gt;=17,1,0)</f>
        <v>0</v>
      </c>
      <c r="BJ289" s="37">
        <f>IF(SUM(AV289+AW289)&gt;=13,1,0)</f>
        <v>0</v>
      </c>
      <c r="BK289" s="37">
        <f>SUM(AV289:BG289)+SUM(COUNTIFS(R289:AU289,{"TERM","RESIGNED"}))</f>
        <v>19</v>
      </c>
      <c r="BL289" s="1" t="s">
        <v>41</v>
      </c>
      <c r="BM289" s="37" t="s">
        <v>934</v>
      </c>
    </row>
    <row r="290" spans="1:66" x14ac:dyDescent="0.25">
      <c r="A290" s="30">
        <f>A289+1</f>
        <v>288</v>
      </c>
      <c r="B290" s="1" t="s">
        <v>163</v>
      </c>
      <c r="C290" s="1">
        <v>101081</v>
      </c>
      <c r="D290" s="25">
        <v>101081</v>
      </c>
      <c r="E290" s="1" t="s">
        <v>862</v>
      </c>
      <c r="F290" s="32" t="s">
        <v>392</v>
      </c>
      <c r="G290" s="32" t="s">
        <v>117</v>
      </c>
      <c r="H290" s="28">
        <v>44362</v>
      </c>
      <c r="I290" s="28" t="s">
        <v>36</v>
      </c>
      <c r="J290" s="28" t="s">
        <v>36</v>
      </c>
      <c r="K290" s="37">
        <f ca="1">IF(O290="ACTIVE",(TODAY()-H290),(J290-H290))</f>
        <v>980</v>
      </c>
      <c r="L290" s="39" t="str">
        <f>IF(OR(M290="Email Verification",M290="Operations",M290="OJT",M290="Bottom Quartile Group",M290="Training"),"Billable","Non Billable")</f>
        <v>Billable</v>
      </c>
      <c r="M290" s="32" t="s">
        <v>118</v>
      </c>
      <c r="N290" s="1" t="s">
        <v>38</v>
      </c>
      <c r="O290" s="1" t="s">
        <v>39</v>
      </c>
      <c r="P290" s="1"/>
      <c r="Q290" s="1"/>
      <c r="R290" s="31" t="s">
        <v>355</v>
      </c>
      <c r="S290" s="42" t="s">
        <v>884</v>
      </c>
      <c r="T290" s="42" t="s">
        <v>884</v>
      </c>
      <c r="U290" s="42" t="s">
        <v>17</v>
      </c>
      <c r="V290" s="42" t="s">
        <v>17</v>
      </c>
      <c r="W290" s="42" t="s">
        <v>884</v>
      </c>
      <c r="X290" s="42" t="s">
        <v>884</v>
      </c>
      <c r="Y290" s="42" t="s">
        <v>884</v>
      </c>
      <c r="Z290" s="42" t="s">
        <v>884</v>
      </c>
      <c r="AA290" s="42" t="s">
        <v>884</v>
      </c>
      <c r="AB290" s="42" t="s">
        <v>17</v>
      </c>
      <c r="AC290" s="42" t="s">
        <v>17</v>
      </c>
      <c r="AD290" s="42" t="s">
        <v>884</v>
      </c>
      <c r="AE290" s="42" t="s">
        <v>884</v>
      </c>
      <c r="AF290" s="42" t="s">
        <v>884</v>
      </c>
      <c r="AG290" s="42" t="s">
        <v>884</v>
      </c>
      <c r="AH290" s="42" t="s">
        <v>884</v>
      </c>
      <c r="AI290" s="42" t="s">
        <v>17</v>
      </c>
      <c r="AJ290" s="42" t="s">
        <v>17</v>
      </c>
      <c r="AK290" s="42" t="s">
        <v>884</v>
      </c>
      <c r="AL290" s="42"/>
      <c r="AM290" s="42"/>
      <c r="AN290" s="42"/>
      <c r="AO290" s="42"/>
      <c r="AP290" s="42"/>
      <c r="AQ290" s="42"/>
      <c r="AR290" s="42"/>
      <c r="AS290" s="42"/>
      <c r="AT290" s="42"/>
      <c r="AU290" s="42"/>
      <c r="AV290" s="37">
        <f>COUNTIFS($S290:$AU290,"P")</f>
        <v>0</v>
      </c>
      <c r="AW290" s="37">
        <f>COUNTIFS($S290:$AU290,"HD")/2</f>
        <v>0</v>
      </c>
      <c r="AX290" s="37">
        <f>COUNTIFS($S290:$AU290,"DO")</f>
        <v>6</v>
      </c>
      <c r="AY290" s="1">
        <f>COUNTIFS($S290:$AU290,"UPL")</f>
        <v>0</v>
      </c>
      <c r="AZ290" s="37">
        <f>COUNTIFS($S290:$AU290,"LWP")</f>
        <v>0</v>
      </c>
      <c r="BA290" s="37">
        <f>SUM(COUNTIFS($S290:$AU290,{"PAT","MAT"}))</f>
        <v>13</v>
      </c>
      <c r="BB290" s="37">
        <f>COUNTIFS($S290:$AU290,"HO")</f>
        <v>0</v>
      </c>
      <c r="BC290" s="37">
        <f>COUNTIFS($S290:$AU290,"NA")</f>
        <v>0</v>
      </c>
      <c r="BD290" s="37">
        <f>COUNTIFS($S290:$AU290,"PL")</f>
        <v>0</v>
      </c>
      <c r="BE290" s="37">
        <f>COUNTIFS($S290:$AU290,"CL")</f>
        <v>0</v>
      </c>
      <c r="BF290" s="37">
        <f>COUNTIFS($S290:$AU290,"BL")</f>
        <v>0</v>
      </c>
      <c r="BG290" s="37">
        <f>COUNTIFS($S290:$AU290,"CO")</f>
        <v>0</v>
      </c>
      <c r="BH290" s="37">
        <f>SUM(BD290:BG290)</f>
        <v>0</v>
      </c>
      <c r="BI290" s="37">
        <f>IF(SUM(AV290+AW290)&gt;=17,1,0)</f>
        <v>0</v>
      </c>
      <c r="BJ290" s="37">
        <f>IF(SUM(AV290+AW290)&gt;=13,1,0)</f>
        <v>0</v>
      </c>
      <c r="BK290" s="37">
        <f>SUM(AV290:BG290)+SUM(COUNTIFS(R290:AU290,{"TERM","RESIGNED"}))</f>
        <v>19</v>
      </c>
      <c r="BL290" s="1" t="s">
        <v>41</v>
      </c>
      <c r="BM290" s="37"/>
      <c r="BN290" t="s">
        <v>1580</v>
      </c>
    </row>
    <row r="291" spans="1:66" x14ac:dyDescent="0.25">
      <c r="A291" s="30">
        <f>A290+1</f>
        <v>289</v>
      </c>
      <c r="B291" s="1" t="s">
        <v>163</v>
      </c>
      <c r="C291" s="1">
        <v>101111</v>
      </c>
      <c r="D291" s="25">
        <v>101111</v>
      </c>
      <c r="E291" s="1" t="s">
        <v>862</v>
      </c>
      <c r="F291" s="32" t="s">
        <v>393</v>
      </c>
      <c r="G291" s="32" t="s">
        <v>135</v>
      </c>
      <c r="H291" s="28">
        <v>44369</v>
      </c>
      <c r="I291" s="28" t="s">
        <v>36</v>
      </c>
      <c r="J291" s="28" t="s">
        <v>36</v>
      </c>
      <c r="K291" s="37">
        <f ca="1">IF(O291="ACTIVE",(TODAY()-H291),(J291-H291))</f>
        <v>973</v>
      </c>
      <c r="L291" s="39" t="str">
        <f>IF(OR(M291="Email Verification",M291="Operations",M291="OJT",M291="Bottom Quartile Group",M291="Training"),"Billable","Non Billable")</f>
        <v>Billable</v>
      </c>
      <c r="M291" s="32" t="s">
        <v>118</v>
      </c>
      <c r="N291" s="1" t="s">
        <v>38</v>
      </c>
      <c r="O291" s="1" t="s">
        <v>39</v>
      </c>
      <c r="P291" s="1"/>
      <c r="Q291" s="1"/>
      <c r="R291" s="31" t="s">
        <v>130</v>
      </c>
      <c r="S291" s="42" t="s">
        <v>882</v>
      </c>
      <c r="T291" s="42" t="s">
        <v>883</v>
      </c>
      <c r="U291" s="42" t="s">
        <v>17</v>
      </c>
      <c r="V291" s="42" t="s">
        <v>17</v>
      </c>
      <c r="W291" s="42" t="s">
        <v>880</v>
      </c>
      <c r="X291" s="42" t="s">
        <v>880</v>
      </c>
      <c r="Y291" s="42" t="s">
        <v>880</v>
      </c>
      <c r="Z291" s="42" t="s">
        <v>880</v>
      </c>
      <c r="AA291" s="42" t="s">
        <v>880</v>
      </c>
      <c r="AB291" s="42" t="s">
        <v>17</v>
      </c>
      <c r="AC291" s="42" t="s">
        <v>17</v>
      </c>
      <c r="AD291" s="42" t="s">
        <v>880</v>
      </c>
      <c r="AE291" s="42" t="s">
        <v>880</v>
      </c>
      <c r="AF291" s="42" t="s">
        <v>880</v>
      </c>
      <c r="AG291" s="42" t="s">
        <v>18</v>
      </c>
      <c r="AH291" s="42" t="s">
        <v>880</v>
      </c>
      <c r="AI291" s="42" t="s">
        <v>17</v>
      </c>
      <c r="AJ291" s="42" t="s">
        <v>17</v>
      </c>
      <c r="AK291" s="42" t="s">
        <v>880</v>
      </c>
      <c r="AL291" s="42"/>
      <c r="AM291" s="42"/>
      <c r="AN291" s="42"/>
      <c r="AO291" s="42"/>
      <c r="AP291" s="42"/>
      <c r="AQ291" s="42"/>
      <c r="AR291" s="42"/>
      <c r="AS291" s="42"/>
      <c r="AT291" s="42"/>
      <c r="AU291" s="42"/>
      <c r="AV291" s="37">
        <f>COUNTIFS($S291:$AU291,"P")</f>
        <v>10</v>
      </c>
      <c r="AW291" s="37">
        <f>COUNTIFS($S291:$AU291,"HD")/2</f>
        <v>0</v>
      </c>
      <c r="AX291" s="37">
        <f>COUNTIFS($S291:$AU291,"DO")</f>
        <v>6</v>
      </c>
      <c r="AY291" s="1">
        <f>COUNTIFS($S291:$AU291,"UPL")</f>
        <v>1</v>
      </c>
      <c r="AZ291" s="37">
        <f>COUNTIFS($S291:$AU291,"LWP")</f>
        <v>0</v>
      </c>
      <c r="BA291" s="37">
        <f>SUM(COUNTIFS($S291:$AU291,{"PAT","MAT"}))</f>
        <v>0</v>
      </c>
      <c r="BB291" s="37">
        <f>COUNTIFS($S291:$AU291,"HO")</f>
        <v>0</v>
      </c>
      <c r="BC291" s="37">
        <f>COUNTIFS($S291:$AU291,"NA")</f>
        <v>0</v>
      </c>
      <c r="BD291" s="37">
        <f>COUNTIFS($S291:$AU291,"PL")</f>
        <v>1</v>
      </c>
      <c r="BE291" s="37">
        <f>COUNTIFS($S291:$AU291,"CL")</f>
        <v>1</v>
      </c>
      <c r="BF291" s="37">
        <f>COUNTIFS($S291:$AU291,"BL")</f>
        <v>0</v>
      </c>
      <c r="BG291" s="37">
        <f>COUNTIFS($S291:$AU291,"CO")</f>
        <v>0</v>
      </c>
      <c r="BH291" s="37">
        <f>SUM(BD291:BG291)</f>
        <v>2</v>
      </c>
      <c r="BI291" s="37">
        <f>IF(SUM(AV291+AW291)&gt;=17,1,0)</f>
        <v>0</v>
      </c>
      <c r="BJ291" s="37">
        <f>IF(SUM(AV291+AW291)&gt;=13,1,0)</f>
        <v>0</v>
      </c>
      <c r="BK291" s="37">
        <f>SUM(AV291:BG291)+SUM(COUNTIFS(R291:AU291,{"TERM","RESIGNED"}))</f>
        <v>19</v>
      </c>
      <c r="BL291" s="1" t="s">
        <v>41</v>
      </c>
      <c r="BM291" s="37" t="s">
        <v>931</v>
      </c>
    </row>
    <row r="292" spans="1:66" x14ac:dyDescent="0.25">
      <c r="A292" s="30">
        <f>A291+1</f>
        <v>290</v>
      </c>
      <c r="B292" s="1" t="s">
        <v>163</v>
      </c>
      <c r="C292" s="1">
        <v>101125</v>
      </c>
      <c r="D292" s="25">
        <v>101125</v>
      </c>
      <c r="E292" s="1" t="s">
        <v>863</v>
      </c>
      <c r="F292" s="32" t="s">
        <v>394</v>
      </c>
      <c r="G292" s="32" t="s">
        <v>50</v>
      </c>
      <c r="H292" s="28">
        <v>44376</v>
      </c>
      <c r="I292" s="28" t="s">
        <v>36</v>
      </c>
      <c r="J292" s="28" t="s">
        <v>36</v>
      </c>
      <c r="K292" s="37">
        <f ca="1">IF(O292="ACTIVE",(TODAY()-H292),(J292-H292))</f>
        <v>966</v>
      </c>
      <c r="L292" s="39" t="str">
        <f>IF(OR(M292="Email Verification",M292="Operations",M292="OJT",M292="Bottom Quartile Group",M292="Training"),"Billable","Non Billable")</f>
        <v>Non Billable</v>
      </c>
      <c r="M292" s="32" t="s">
        <v>51</v>
      </c>
      <c r="N292" s="1" t="s">
        <v>38</v>
      </c>
      <c r="O292" s="1" t="s">
        <v>39</v>
      </c>
      <c r="P292" s="1"/>
      <c r="Q292" s="1"/>
      <c r="R292" s="31" t="s">
        <v>70</v>
      </c>
      <c r="S292" s="42" t="s">
        <v>880</v>
      </c>
      <c r="T292" s="42" t="s">
        <v>880</v>
      </c>
      <c r="U292" s="42" t="s">
        <v>17</v>
      </c>
      <c r="V292" s="42" t="s">
        <v>17</v>
      </c>
      <c r="W292" s="42" t="s">
        <v>880</v>
      </c>
      <c r="X292" s="42" t="s">
        <v>880</v>
      </c>
      <c r="Y292" s="42" t="s">
        <v>880</v>
      </c>
      <c r="Z292" s="42" t="s">
        <v>880</v>
      </c>
      <c r="AA292" s="42" t="s">
        <v>880</v>
      </c>
      <c r="AB292" s="42" t="s">
        <v>17</v>
      </c>
      <c r="AC292" s="42" t="s">
        <v>17</v>
      </c>
      <c r="AD292" s="42" t="s">
        <v>880</v>
      </c>
      <c r="AE292" s="42" t="s">
        <v>880</v>
      </c>
      <c r="AF292" s="42" t="s">
        <v>880</v>
      </c>
      <c r="AG292" s="42" t="s">
        <v>880</v>
      </c>
      <c r="AH292" s="42" t="s">
        <v>880</v>
      </c>
      <c r="AI292" s="42" t="s">
        <v>17</v>
      </c>
      <c r="AJ292" s="42" t="s">
        <v>17</v>
      </c>
      <c r="AK292" s="42" t="s">
        <v>880</v>
      </c>
      <c r="AL292" s="42"/>
      <c r="AM292" s="42"/>
      <c r="AN292" s="42"/>
      <c r="AO292" s="42"/>
      <c r="AP292" s="42"/>
      <c r="AQ292" s="42"/>
      <c r="AR292" s="42"/>
      <c r="AS292" s="42"/>
      <c r="AT292" s="42"/>
      <c r="AU292" s="42"/>
      <c r="AV292" s="37">
        <f>COUNTIFS($S292:$AU292,"P")</f>
        <v>13</v>
      </c>
      <c r="AW292" s="37">
        <f>COUNTIFS($S292:$AU292,"HD")/2</f>
        <v>0</v>
      </c>
      <c r="AX292" s="37">
        <f>COUNTIFS($S292:$AU292,"DO")</f>
        <v>6</v>
      </c>
      <c r="AY292" s="1">
        <f>COUNTIFS($S292:$AU292,"UPL")</f>
        <v>0</v>
      </c>
      <c r="AZ292" s="37">
        <f>COUNTIFS($S292:$AU292,"LWP")</f>
        <v>0</v>
      </c>
      <c r="BA292" s="37">
        <f>SUM(COUNTIFS($S292:$AU292,{"PAT","MAT"}))</f>
        <v>0</v>
      </c>
      <c r="BB292" s="37">
        <f>COUNTIFS($S292:$AU292,"HO")</f>
        <v>0</v>
      </c>
      <c r="BC292" s="37">
        <f>COUNTIFS($S292:$AU292,"NA")</f>
        <v>0</v>
      </c>
      <c r="BD292" s="37">
        <f>COUNTIFS($S292:$AU292,"PL")</f>
        <v>0</v>
      </c>
      <c r="BE292" s="37">
        <f>COUNTIFS($S292:$AU292,"CL")</f>
        <v>0</v>
      </c>
      <c r="BF292" s="37">
        <f>COUNTIFS($S292:$AU292,"BL")</f>
        <v>0</v>
      </c>
      <c r="BG292" s="37">
        <f>COUNTIFS($S292:$AU292,"CO")</f>
        <v>0</v>
      </c>
      <c r="BH292" s="37">
        <f>SUM(BD292:BG292)</f>
        <v>0</v>
      </c>
      <c r="BI292" s="37">
        <f>IF(SUM(AV292+AW292)&gt;=17,1,0)</f>
        <v>0</v>
      </c>
      <c r="BJ292" s="37">
        <f>IF(SUM(AV292+AW292)&gt;=13,1,0)</f>
        <v>1</v>
      </c>
      <c r="BK292" s="37">
        <f>SUM(AV292:BG292)+SUM(COUNTIFS(R292:AU292,{"TERM","RESIGNED"}))</f>
        <v>19</v>
      </c>
      <c r="BL292" s="1" t="s">
        <v>41</v>
      </c>
      <c r="BM292" s="37" t="s">
        <v>935</v>
      </c>
    </row>
    <row r="293" spans="1:66" x14ac:dyDescent="0.25">
      <c r="A293" s="30">
        <f>A292+1</f>
        <v>291</v>
      </c>
      <c r="B293" s="1" t="s">
        <v>163</v>
      </c>
      <c r="C293" s="1">
        <v>101146</v>
      </c>
      <c r="D293" s="25">
        <v>101146</v>
      </c>
      <c r="E293" s="1" t="s">
        <v>863</v>
      </c>
      <c r="F293" s="32" t="s">
        <v>395</v>
      </c>
      <c r="G293" s="32" t="s">
        <v>135</v>
      </c>
      <c r="H293" s="28">
        <v>44383</v>
      </c>
      <c r="I293" s="28" t="s">
        <v>36</v>
      </c>
      <c r="J293" s="28" t="s">
        <v>36</v>
      </c>
      <c r="K293" s="37">
        <f ca="1">IF(O293="ACTIVE",(TODAY()-H293),(J293-H293))</f>
        <v>959</v>
      </c>
      <c r="L293" s="39" t="str">
        <f>IF(OR(M293="Email Verification",M293="Operations",M293="OJT",M293="Bottom Quartile Group",M293="Training"),"Billable","Non Billable")</f>
        <v>Billable</v>
      </c>
      <c r="M293" s="32" t="s">
        <v>118</v>
      </c>
      <c r="N293" s="1" t="s">
        <v>38</v>
      </c>
      <c r="O293" s="1" t="s">
        <v>39</v>
      </c>
      <c r="P293" s="1"/>
      <c r="Q293" s="1"/>
      <c r="R293" s="31" t="s">
        <v>140</v>
      </c>
      <c r="S293" s="42" t="s">
        <v>880</v>
      </c>
      <c r="T293" s="42" t="s">
        <v>880</v>
      </c>
      <c r="U293" s="42" t="s">
        <v>17</v>
      </c>
      <c r="V293" s="42" t="s">
        <v>17</v>
      </c>
      <c r="W293" s="42" t="s">
        <v>880</v>
      </c>
      <c r="X293" s="42" t="s">
        <v>880</v>
      </c>
      <c r="Y293" s="42" t="s">
        <v>880</v>
      </c>
      <c r="Z293" s="42" t="s">
        <v>880</v>
      </c>
      <c r="AA293" s="42" t="s">
        <v>880</v>
      </c>
      <c r="AB293" s="42" t="s">
        <v>17</v>
      </c>
      <c r="AC293" s="42" t="s">
        <v>17</v>
      </c>
      <c r="AD293" s="42" t="s">
        <v>880</v>
      </c>
      <c r="AE293" s="42" t="s">
        <v>880</v>
      </c>
      <c r="AF293" s="42" t="s">
        <v>880</v>
      </c>
      <c r="AG293" s="42" t="s">
        <v>880</v>
      </c>
      <c r="AH293" s="42" t="s">
        <v>880</v>
      </c>
      <c r="AI293" s="42" t="s">
        <v>17</v>
      </c>
      <c r="AJ293" s="42" t="s">
        <v>17</v>
      </c>
      <c r="AK293" s="42" t="s">
        <v>880</v>
      </c>
      <c r="AL293" s="42"/>
      <c r="AM293" s="42"/>
      <c r="AN293" s="42"/>
      <c r="AO293" s="42"/>
      <c r="AP293" s="42"/>
      <c r="AQ293" s="42"/>
      <c r="AR293" s="42"/>
      <c r="AS293" s="42"/>
      <c r="AT293" s="42"/>
      <c r="AU293" s="42"/>
      <c r="AV293" s="37">
        <f>COUNTIFS($S293:$AU293,"P")</f>
        <v>13</v>
      </c>
      <c r="AW293" s="37">
        <f>COUNTIFS($S293:$AU293,"HD")/2</f>
        <v>0</v>
      </c>
      <c r="AX293" s="37">
        <f>COUNTIFS($S293:$AU293,"DO")</f>
        <v>6</v>
      </c>
      <c r="AY293" s="1">
        <f>COUNTIFS($S293:$AU293,"UPL")</f>
        <v>0</v>
      </c>
      <c r="AZ293" s="37">
        <f>COUNTIFS($S293:$AU293,"LWP")</f>
        <v>0</v>
      </c>
      <c r="BA293" s="37">
        <f>SUM(COUNTIFS($S293:$AU293,{"PAT","MAT"}))</f>
        <v>0</v>
      </c>
      <c r="BB293" s="37">
        <f>COUNTIFS($S293:$AU293,"HO")</f>
        <v>0</v>
      </c>
      <c r="BC293" s="37">
        <f>COUNTIFS($S293:$AU293,"NA")</f>
        <v>0</v>
      </c>
      <c r="BD293" s="37">
        <f>COUNTIFS($S293:$AU293,"PL")</f>
        <v>0</v>
      </c>
      <c r="BE293" s="37">
        <f>COUNTIFS($S293:$AU293,"CL")</f>
        <v>0</v>
      </c>
      <c r="BF293" s="37">
        <f>COUNTIFS($S293:$AU293,"BL")</f>
        <v>0</v>
      </c>
      <c r="BG293" s="37">
        <f>COUNTIFS($S293:$AU293,"CO")</f>
        <v>0</v>
      </c>
      <c r="BH293" s="37">
        <f>SUM(BD293:BG293)</f>
        <v>0</v>
      </c>
      <c r="BI293" s="37">
        <f>IF(SUM(AV293+AW293)&gt;=17,1,0)</f>
        <v>0</v>
      </c>
      <c r="BJ293" s="37">
        <f>IF(SUM(AV293+AW293)&gt;=13,1,0)</f>
        <v>1</v>
      </c>
      <c r="BK293" s="37">
        <f>SUM(AV293:BG293)+SUM(COUNTIFS(R293:AU293,{"TERM","RESIGNED"}))</f>
        <v>19</v>
      </c>
      <c r="BL293" s="1" t="s">
        <v>41</v>
      </c>
      <c r="BM293" s="37" t="s">
        <v>936</v>
      </c>
    </row>
    <row r="294" spans="1:66" x14ac:dyDescent="0.25">
      <c r="A294" s="30">
        <f>A293+1</f>
        <v>292</v>
      </c>
      <c r="B294" s="1" t="s">
        <v>163</v>
      </c>
      <c r="C294" s="1">
        <v>101148</v>
      </c>
      <c r="D294" s="25">
        <v>101148</v>
      </c>
      <c r="E294" s="1" t="s">
        <v>863</v>
      </c>
      <c r="F294" s="32" t="s">
        <v>396</v>
      </c>
      <c r="G294" s="32" t="s">
        <v>54</v>
      </c>
      <c r="H294" s="28">
        <v>44386</v>
      </c>
      <c r="I294" s="28" t="s">
        <v>36</v>
      </c>
      <c r="J294" s="28" t="s">
        <v>36</v>
      </c>
      <c r="K294" s="37">
        <f ca="1">IF(O294="ACTIVE",(TODAY()-H294),(J294-H294))</f>
        <v>956</v>
      </c>
      <c r="L294" s="39" t="str">
        <f>IF(OR(M294="Email Verification",M294="Operations",M294="OJT",M294="Bottom Quartile Group",M294="Training"),"Billable","Non Billable")</f>
        <v>Non Billable</v>
      </c>
      <c r="M294" s="32" t="s">
        <v>43</v>
      </c>
      <c r="N294" s="1" t="s">
        <v>38</v>
      </c>
      <c r="O294" s="1" t="s">
        <v>39</v>
      </c>
      <c r="P294" s="1"/>
      <c r="Q294" s="1"/>
      <c r="R294" s="31" t="s">
        <v>76</v>
      </c>
      <c r="S294" s="42" t="s">
        <v>880</v>
      </c>
      <c r="T294" s="42" t="s">
        <v>880</v>
      </c>
      <c r="U294" s="42" t="s">
        <v>17</v>
      </c>
      <c r="V294" s="42" t="s">
        <v>17</v>
      </c>
      <c r="W294" s="42" t="s">
        <v>880</v>
      </c>
      <c r="X294" s="42" t="s">
        <v>880</v>
      </c>
      <c r="Y294" s="42" t="s">
        <v>880</v>
      </c>
      <c r="Z294" s="42" t="s">
        <v>880</v>
      </c>
      <c r="AA294" s="42" t="s">
        <v>880</v>
      </c>
      <c r="AB294" s="42" t="s">
        <v>17</v>
      </c>
      <c r="AC294" s="42" t="s">
        <v>17</v>
      </c>
      <c r="AD294" s="42" t="s">
        <v>880</v>
      </c>
      <c r="AE294" s="42" t="s">
        <v>880</v>
      </c>
      <c r="AF294" s="42" t="s">
        <v>881</v>
      </c>
      <c r="AG294" s="42" t="s">
        <v>880</v>
      </c>
      <c r="AH294" s="42" t="s">
        <v>882</v>
      </c>
      <c r="AI294" s="42" t="s">
        <v>17</v>
      </c>
      <c r="AJ294" s="42" t="s">
        <v>17</v>
      </c>
      <c r="AK294" s="42" t="s">
        <v>880</v>
      </c>
      <c r="AL294" s="42"/>
      <c r="AM294" s="42"/>
      <c r="AN294" s="42"/>
      <c r="AO294" s="42"/>
      <c r="AP294" s="42"/>
      <c r="AQ294" s="42"/>
      <c r="AR294" s="42"/>
      <c r="AS294" s="42"/>
      <c r="AT294" s="42"/>
      <c r="AU294" s="42"/>
      <c r="AV294" s="37">
        <f>COUNTIFS($S294:$AU294,"P")</f>
        <v>11</v>
      </c>
      <c r="AW294" s="37">
        <f>COUNTIFS($S294:$AU294,"HD")/2</f>
        <v>0.5</v>
      </c>
      <c r="AX294" s="37">
        <f>COUNTIFS($S294:$AU294,"DO")</f>
        <v>6</v>
      </c>
      <c r="AY294" s="1">
        <f>COUNTIFS($S294:$AU294,"UPL")</f>
        <v>0</v>
      </c>
      <c r="AZ294" s="37">
        <f>COUNTIFS($S294:$AU294,"LWP")</f>
        <v>0</v>
      </c>
      <c r="BA294" s="37">
        <f>SUM(COUNTIFS($S294:$AU294,{"PAT","MAT"}))</f>
        <v>0</v>
      </c>
      <c r="BB294" s="37">
        <f>COUNTIFS($S294:$AU294,"HO")</f>
        <v>0</v>
      </c>
      <c r="BC294" s="37">
        <f>COUNTIFS($S294:$AU294,"NA")</f>
        <v>0</v>
      </c>
      <c r="BD294" s="37">
        <f>COUNTIFS($S294:$AU294,"PL")</f>
        <v>0</v>
      </c>
      <c r="BE294" s="37">
        <f>COUNTIFS($S294:$AU294,"CL")</f>
        <v>1</v>
      </c>
      <c r="BF294" s="37">
        <f>COUNTIFS($S294:$AU294,"BL")</f>
        <v>0</v>
      </c>
      <c r="BG294" s="37">
        <f>COUNTIFS($S294:$AU294,"CO")</f>
        <v>0</v>
      </c>
      <c r="BH294" s="37">
        <f>SUM(BD294:BG294)</f>
        <v>1</v>
      </c>
      <c r="BI294" s="37">
        <f>IF(SUM(AV294+AW294)&gt;=17,1,0)</f>
        <v>0</v>
      </c>
      <c r="BJ294" s="37">
        <f>IF(SUM(AV294+AW294)&gt;=13,1,0)</f>
        <v>0</v>
      </c>
      <c r="BK294" s="37">
        <f>SUM(AV294:BG294)+SUM(COUNTIFS(R294:AU294,{"TERM","RESIGNED"}))</f>
        <v>18.5</v>
      </c>
      <c r="BL294" s="1" t="s">
        <v>41</v>
      </c>
      <c r="BM294" s="37" t="s">
        <v>936</v>
      </c>
    </row>
    <row r="295" spans="1:66" x14ac:dyDescent="0.25">
      <c r="A295" s="30">
        <f>A294+1</f>
        <v>293</v>
      </c>
      <c r="B295" s="1" t="s">
        <v>163</v>
      </c>
      <c r="C295" s="1">
        <v>101164</v>
      </c>
      <c r="D295" s="25">
        <v>101164</v>
      </c>
      <c r="E295" s="1" t="s">
        <v>863</v>
      </c>
      <c r="F295" s="32" t="s">
        <v>397</v>
      </c>
      <c r="G295" s="32" t="s">
        <v>135</v>
      </c>
      <c r="H295" s="28">
        <v>44386</v>
      </c>
      <c r="I295" s="28" t="s">
        <v>36</v>
      </c>
      <c r="J295" s="28" t="s">
        <v>36</v>
      </c>
      <c r="K295" s="37">
        <f ca="1">IF(O295="ACTIVE",(TODAY()-H295),(J295-H295))</f>
        <v>956</v>
      </c>
      <c r="L295" s="39" t="str">
        <f>IF(OR(M295="Email Verification",M295="Operations",M295="OJT",M295="Bottom Quartile Group",M295="Training"),"Billable","Non Billable")</f>
        <v>Billable</v>
      </c>
      <c r="M295" s="32" t="s">
        <v>118</v>
      </c>
      <c r="N295" s="1" t="s">
        <v>38</v>
      </c>
      <c r="O295" s="1" t="s">
        <v>39</v>
      </c>
      <c r="P295" s="1"/>
      <c r="Q295" s="1"/>
      <c r="R295" s="31" t="s">
        <v>130</v>
      </c>
      <c r="S295" s="42" t="s">
        <v>880</v>
      </c>
      <c r="T295" s="42" t="s">
        <v>880</v>
      </c>
      <c r="U295" s="42" t="s">
        <v>17</v>
      </c>
      <c r="V295" s="42" t="s">
        <v>17</v>
      </c>
      <c r="W295" s="42" t="s">
        <v>880</v>
      </c>
      <c r="X295" s="42" t="s">
        <v>880</v>
      </c>
      <c r="Y295" s="42" t="s">
        <v>880</v>
      </c>
      <c r="Z295" s="42" t="s">
        <v>880</v>
      </c>
      <c r="AA295" s="42" t="s">
        <v>880</v>
      </c>
      <c r="AB295" s="42" t="s">
        <v>17</v>
      </c>
      <c r="AC295" s="42" t="s">
        <v>17</v>
      </c>
      <c r="AD295" s="42" t="s">
        <v>880</v>
      </c>
      <c r="AE295" s="42" t="s">
        <v>18</v>
      </c>
      <c r="AF295" s="42" t="s">
        <v>18</v>
      </c>
      <c r="AG295" s="42" t="s">
        <v>880</v>
      </c>
      <c r="AH295" s="42" t="s">
        <v>880</v>
      </c>
      <c r="AI295" s="42" t="s">
        <v>17</v>
      </c>
      <c r="AJ295" s="42" t="s">
        <v>17</v>
      </c>
      <c r="AK295" s="42" t="s">
        <v>880</v>
      </c>
      <c r="AL295" s="42"/>
      <c r="AM295" s="42"/>
      <c r="AN295" s="42"/>
      <c r="AO295" s="42"/>
      <c r="AP295" s="42"/>
      <c r="AQ295" s="42"/>
      <c r="AR295" s="42"/>
      <c r="AS295" s="42"/>
      <c r="AT295" s="42"/>
      <c r="AU295" s="42"/>
      <c r="AV295" s="37">
        <f>COUNTIFS($S295:$AU295,"P")</f>
        <v>11</v>
      </c>
      <c r="AW295" s="37">
        <f>COUNTIFS($S295:$AU295,"HD")/2</f>
        <v>0</v>
      </c>
      <c r="AX295" s="37">
        <f>COUNTIFS($S295:$AU295,"DO")</f>
        <v>6</v>
      </c>
      <c r="AY295" s="1">
        <f>COUNTIFS($S295:$AU295,"UPL")</f>
        <v>2</v>
      </c>
      <c r="AZ295" s="37">
        <f>COUNTIFS($S295:$AU295,"LWP")</f>
        <v>0</v>
      </c>
      <c r="BA295" s="37">
        <f>SUM(COUNTIFS($S295:$AU295,{"PAT","MAT"}))</f>
        <v>0</v>
      </c>
      <c r="BB295" s="37">
        <f>COUNTIFS($S295:$AU295,"HO")</f>
        <v>0</v>
      </c>
      <c r="BC295" s="37">
        <f>COUNTIFS($S295:$AU295,"NA")</f>
        <v>0</v>
      </c>
      <c r="BD295" s="37">
        <f>COUNTIFS($S295:$AU295,"PL")</f>
        <v>0</v>
      </c>
      <c r="BE295" s="37">
        <f>COUNTIFS($S295:$AU295,"CL")</f>
        <v>0</v>
      </c>
      <c r="BF295" s="37">
        <f>COUNTIFS($S295:$AU295,"BL")</f>
        <v>0</v>
      </c>
      <c r="BG295" s="37">
        <f>COUNTIFS($S295:$AU295,"CO")</f>
        <v>0</v>
      </c>
      <c r="BH295" s="37">
        <f>SUM(BD295:BG295)</f>
        <v>0</v>
      </c>
      <c r="BI295" s="37">
        <f>IF(SUM(AV295+AW295)&gt;=17,1,0)</f>
        <v>0</v>
      </c>
      <c r="BJ295" s="37">
        <f>IF(SUM(AV295+AW295)&gt;=13,1,0)</f>
        <v>0</v>
      </c>
      <c r="BK295" s="37">
        <f>SUM(AV295:BG295)+SUM(COUNTIFS(R295:AU295,{"TERM","RESIGNED"}))</f>
        <v>19</v>
      </c>
      <c r="BL295" s="1" t="s">
        <v>41</v>
      </c>
      <c r="BM295" s="37" t="s">
        <v>931</v>
      </c>
    </row>
    <row r="296" spans="1:66" x14ac:dyDescent="0.25">
      <c r="A296" s="30">
        <f>A295+1</f>
        <v>294</v>
      </c>
      <c r="B296" s="1" t="s">
        <v>163</v>
      </c>
      <c r="C296" s="1">
        <v>101179</v>
      </c>
      <c r="D296" s="25">
        <v>101179</v>
      </c>
      <c r="E296" s="1" t="s">
        <v>863</v>
      </c>
      <c r="F296" s="32" t="s">
        <v>398</v>
      </c>
      <c r="G296" s="32" t="s">
        <v>100</v>
      </c>
      <c r="H296" s="28">
        <v>44392</v>
      </c>
      <c r="I296" s="28" t="s">
        <v>36</v>
      </c>
      <c r="J296" s="28" t="s">
        <v>36</v>
      </c>
      <c r="K296" s="37">
        <f ca="1">IF(O296="ACTIVE",(TODAY()-H296),(J296-H296))</f>
        <v>950</v>
      </c>
      <c r="L296" s="39" t="str">
        <f>IF(OR(M296="Email Verification",M296="Operations",M296="OJT",M296="Bottom Quartile Group",M296="Training"),"Billable","Non Billable")</f>
        <v>Non Billable</v>
      </c>
      <c r="M296" s="32" t="s">
        <v>201</v>
      </c>
      <c r="N296" s="1" t="s">
        <v>38</v>
      </c>
      <c r="O296" s="1" t="s">
        <v>39</v>
      </c>
      <c r="P296" s="1"/>
      <c r="Q296" s="1"/>
      <c r="R296" s="31" t="s">
        <v>200</v>
      </c>
      <c r="S296" s="42" t="s">
        <v>880</v>
      </c>
      <c r="T296" s="42" t="s">
        <v>880</v>
      </c>
      <c r="U296" s="42" t="s">
        <v>17</v>
      </c>
      <c r="V296" s="42" t="s">
        <v>17</v>
      </c>
      <c r="W296" s="42" t="s">
        <v>880</v>
      </c>
      <c r="X296" s="42" t="s">
        <v>880</v>
      </c>
      <c r="Y296" s="42" t="s">
        <v>880</v>
      </c>
      <c r="Z296" s="42" t="s">
        <v>880</v>
      </c>
      <c r="AA296" s="42" t="s">
        <v>880</v>
      </c>
      <c r="AB296" s="42" t="s">
        <v>17</v>
      </c>
      <c r="AC296" s="42" t="s">
        <v>17</v>
      </c>
      <c r="AD296" s="42" t="s">
        <v>880</v>
      </c>
      <c r="AE296" s="42" t="s">
        <v>19</v>
      </c>
      <c r="AF296" s="42" t="s">
        <v>880</v>
      </c>
      <c r="AG296" s="42" t="s">
        <v>880</v>
      </c>
      <c r="AH296" s="42" t="s">
        <v>880</v>
      </c>
      <c r="AI296" s="42" t="s">
        <v>17</v>
      </c>
      <c r="AJ296" s="42" t="s">
        <v>17</v>
      </c>
      <c r="AK296" s="42" t="s">
        <v>19</v>
      </c>
      <c r="AL296" s="42"/>
      <c r="AM296" s="42"/>
      <c r="AN296" s="42"/>
      <c r="AO296" s="42"/>
      <c r="AP296" s="42"/>
      <c r="AQ296" s="42"/>
      <c r="AR296" s="42"/>
      <c r="AS296" s="42"/>
      <c r="AT296" s="42"/>
      <c r="AU296" s="42"/>
      <c r="AV296" s="37">
        <f>COUNTIFS($S296:$AU296,"P")</f>
        <v>11</v>
      </c>
      <c r="AW296" s="37">
        <f>COUNTIFS($S296:$AU296,"HD")/2</f>
        <v>0</v>
      </c>
      <c r="AX296" s="37">
        <f>COUNTIFS($S296:$AU296,"DO")</f>
        <v>6</v>
      </c>
      <c r="AY296" s="1">
        <f>COUNTIFS($S296:$AU296,"UPL")</f>
        <v>0</v>
      </c>
      <c r="AZ296" s="37">
        <f>COUNTIFS($S296:$AU296,"LWP")</f>
        <v>2</v>
      </c>
      <c r="BA296" s="37">
        <f>SUM(COUNTIFS($S296:$AU296,{"PAT","MAT"}))</f>
        <v>0</v>
      </c>
      <c r="BB296" s="37">
        <f>COUNTIFS($S296:$AU296,"HO")</f>
        <v>0</v>
      </c>
      <c r="BC296" s="37">
        <f>COUNTIFS($S296:$AU296,"NA")</f>
        <v>0</v>
      </c>
      <c r="BD296" s="37">
        <f>COUNTIFS($S296:$AU296,"PL")</f>
        <v>0</v>
      </c>
      <c r="BE296" s="37">
        <f>COUNTIFS($S296:$AU296,"CL")</f>
        <v>0</v>
      </c>
      <c r="BF296" s="37">
        <f>COUNTIFS($S296:$AU296,"BL")</f>
        <v>0</v>
      </c>
      <c r="BG296" s="37">
        <f>COUNTIFS($S296:$AU296,"CO")</f>
        <v>0</v>
      </c>
      <c r="BH296" s="37">
        <f>SUM(BD296:BG296)</f>
        <v>0</v>
      </c>
      <c r="BI296" s="37">
        <f>IF(SUM(AV296+AW296)&gt;=17,1,0)</f>
        <v>0</v>
      </c>
      <c r="BJ296" s="37">
        <f>IF(SUM(AV296+AW296)&gt;=13,1,0)</f>
        <v>0</v>
      </c>
      <c r="BK296" s="37">
        <f>SUM(AV296:BG296)+SUM(COUNTIFS(R296:AU296,{"TERM","RESIGNED"}))</f>
        <v>19</v>
      </c>
      <c r="BL296" s="1" t="s">
        <v>41</v>
      </c>
      <c r="BM296" s="37" t="s">
        <v>935</v>
      </c>
    </row>
    <row r="297" spans="1:66" x14ac:dyDescent="0.25">
      <c r="A297" s="30">
        <f>A296+1</f>
        <v>295</v>
      </c>
      <c r="B297" s="1" t="s">
        <v>163</v>
      </c>
      <c r="C297" s="1">
        <v>101250</v>
      </c>
      <c r="D297" s="25">
        <v>101250</v>
      </c>
      <c r="E297" s="1" t="s">
        <v>862</v>
      </c>
      <c r="F297" s="32" t="s">
        <v>402</v>
      </c>
      <c r="G297" s="32" t="s">
        <v>74</v>
      </c>
      <c r="H297" s="28">
        <v>44400</v>
      </c>
      <c r="I297" s="28" t="s">
        <v>36</v>
      </c>
      <c r="J297" s="28" t="s">
        <v>36</v>
      </c>
      <c r="K297" s="37">
        <f ca="1">IF(O297="ACTIVE",(TODAY()-H297),(J297-H297))</f>
        <v>942</v>
      </c>
      <c r="L297" s="39" t="str">
        <f>IF(OR(M297="Email Verification",M297="Operations",M297="OJT",M297="Bottom Quartile Group",M297="Training"),"Billable","Non Billable")</f>
        <v>Non Billable</v>
      </c>
      <c r="M297" s="32" t="s">
        <v>51</v>
      </c>
      <c r="N297" s="1" t="s">
        <v>38</v>
      </c>
      <c r="O297" s="1" t="s">
        <v>39</v>
      </c>
      <c r="P297" s="1"/>
      <c r="Q297" s="1"/>
      <c r="R297" s="31" t="s">
        <v>97</v>
      </c>
      <c r="S297" s="42" t="s">
        <v>882</v>
      </c>
      <c r="T297" s="42" t="s">
        <v>883</v>
      </c>
      <c r="U297" s="42" t="s">
        <v>17</v>
      </c>
      <c r="V297" s="42" t="s">
        <v>17</v>
      </c>
      <c r="W297" s="42" t="s">
        <v>883</v>
      </c>
      <c r="X297" s="42" t="s">
        <v>880</v>
      </c>
      <c r="Y297" s="42" t="s">
        <v>880</v>
      </c>
      <c r="Z297" s="42" t="s">
        <v>880</v>
      </c>
      <c r="AA297" s="42" t="s">
        <v>880</v>
      </c>
      <c r="AB297" s="42" t="s">
        <v>17</v>
      </c>
      <c r="AC297" s="42" t="s">
        <v>17</v>
      </c>
      <c r="AD297" s="42" t="s">
        <v>880</v>
      </c>
      <c r="AE297" s="42" t="s">
        <v>880</v>
      </c>
      <c r="AF297" s="42" t="s">
        <v>880</v>
      </c>
      <c r="AG297" s="42" t="s">
        <v>880</v>
      </c>
      <c r="AH297" s="42" t="s">
        <v>880</v>
      </c>
      <c r="AI297" s="42" t="s">
        <v>17</v>
      </c>
      <c r="AJ297" s="42" t="s">
        <v>17</v>
      </c>
      <c r="AK297" s="42" t="s">
        <v>19</v>
      </c>
      <c r="AL297" s="42"/>
      <c r="AM297" s="42"/>
      <c r="AN297" s="42"/>
      <c r="AO297" s="42"/>
      <c r="AP297" s="42"/>
      <c r="AQ297" s="42"/>
      <c r="AR297" s="42"/>
      <c r="AS297" s="42"/>
      <c r="AT297" s="42"/>
      <c r="AU297" s="42"/>
      <c r="AV297" s="37">
        <f>COUNTIFS($S297:$AU297,"P")</f>
        <v>9</v>
      </c>
      <c r="AW297" s="37">
        <f>COUNTIFS($S297:$AU297,"HD")/2</f>
        <v>0</v>
      </c>
      <c r="AX297" s="37">
        <f>COUNTIFS($S297:$AU297,"DO")</f>
        <v>6</v>
      </c>
      <c r="AY297" s="1">
        <f>COUNTIFS($S297:$AU297,"UPL")</f>
        <v>0</v>
      </c>
      <c r="AZ297" s="37">
        <f>COUNTIFS($S297:$AU297,"LWP")</f>
        <v>1</v>
      </c>
      <c r="BA297" s="37">
        <f>SUM(COUNTIFS($S297:$AU297,{"PAT","MAT"}))</f>
        <v>0</v>
      </c>
      <c r="BB297" s="37">
        <f>COUNTIFS($S297:$AU297,"HO")</f>
        <v>0</v>
      </c>
      <c r="BC297" s="37">
        <f>COUNTIFS($S297:$AU297,"NA")</f>
        <v>0</v>
      </c>
      <c r="BD297" s="37">
        <f>COUNTIFS($S297:$AU297,"PL")</f>
        <v>2</v>
      </c>
      <c r="BE297" s="37">
        <f>COUNTIFS($S297:$AU297,"CL")</f>
        <v>1</v>
      </c>
      <c r="BF297" s="37">
        <f>COUNTIFS($S297:$AU297,"BL")</f>
        <v>0</v>
      </c>
      <c r="BG297" s="37">
        <f>COUNTIFS($S297:$AU297,"CO")</f>
        <v>0</v>
      </c>
      <c r="BH297" s="37">
        <f>SUM(BD297:BG297)</f>
        <v>3</v>
      </c>
      <c r="BI297" s="37">
        <f>IF(SUM(AV297+AW297)&gt;=17,1,0)</f>
        <v>0</v>
      </c>
      <c r="BJ297" s="37">
        <f>IF(SUM(AV297+AW297)&gt;=13,1,0)</f>
        <v>0</v>
      </c>
      <c r="BK297" s="37">
        <f>SUM(AV297:BG297)+SUM(COUNTIFS(R297:AU297,{"TERM","RESIGNED"}))</f>
        <v>19</v>
      </c>
      <c r="BL297" s="1" t="s">
        <v>41</v>
      </c>
      <c r="BM297" s="37" t="s">
        <v>935</v>
      </c>
    </row>
    <row r="298" spans="1:66" x14ac:dyDescent="0.25">
      <c r="A298" s="30">
        <f>A297+1</f>
        <v>296</v>
      </c>
      <c r="B298" s="1" t="s">
        <v>163</v>
      </c>
      <c r="C298" s="1">
        <v>101252</v>
      </c>
      <c r="D298" s="25">
        <v>101252</v>
      </c>
      <c r="E298" s="1" t="s">
        <v>863</v>
      </c>
      <c r="F298" s="32" t="s">
        <v>400</v>
      </c>
      <c r="G298" s="32" t="s">
        <v>117</v>
      </c>
      <c r="H298" s="28">
        <v>44400</v>
      </c>
      <c r="I298" s="28" t="s">
        <v>36</v>
      </c>
      <c r="J298" s="28" t="s">
        <v>36</v>
      </c>
      <c r="K298" s="37">
        <f ca="1">IF(O298="ACTIVE",(TODAY()-H298),(J298-H298))</f>
        <v>942</v>
      </c>
      <c r="L298" s="39" t="str">
        <f>IF(OR(M298="Email Verification",M298="Operations",M298="OJT",M298="Bottom Quartile Group",M298="Training"),"Billable","Non Billable")</f>
        <v>Billable</v>
      </c>
      <c r="M298" s="32" t="s">
        <v>118</v>
      </c>
      <c r="N298" s="1" t="s">
        <v>38</v>
      </c>
      <c r="O298" s="1" t="s">
        <v>39</v>
      </c>
      <c r="P298" s="1"/>
      <c r="Q298" s="1"/>
      <c r="R298" s="31" t="s">
        <v>887</v>
      </c>
      <c r="S298" s="42" t="s">
        <v>880</v>
      </c>
      <c r="T298" s="42" t="s">
        <v>880</v>
      </c>
      <c r="U298" s="42" t="s">
        <v>17</v>
      </c>
      <c r="V298" s="42" t="s">
        <v>17</v>
      </c>
      <c r="W298" s="42" t="s">
        <v>880</v>
      </c>
      <c r="X298" s="42" t="s">
        <v>880</v>
      </c>
      <c r="Y298" s="42" t="s">
        <v>880</v>
      </c>
      <c r="Z298" s="42" t="s">
        <v>880</v>
      </c>
      <c r="AA298" s="42" t="s">
        <v>880</v>
      </c>
      <c r="AB298" s="42" t="s">
        <v>17</v>
      </c>
      <c r="AC298" s="42" t="s">
        <v>17</v>
      </c>
      <c r="AD298" s="42" t="s">
        <v>880</v>
      </c>
      <c r="AE298" s="42" t="s">
        <v>880</v>
      </c>
      <c r="AF298" s="42" t="s">
        <v>880</v>
      </c>
      <c r="AG298" s="42" t="s">
        <v>880</v>
      </c>
      <c r="AH298" s="42" t="s">
        <v>880</v>
      </c>
      <c r="AI298" s="42" t="s">
        <v>17</v>
      </c>
      <c r="AJ298" s="42" t="s">
        <v>17</v>
      </c>
      <c r="AK298" s="42" t="s">
        <v>880</v>
      </c>
      <c r="AL298" s="42"/>
      <c r="AM298" s="42"/>
      <c r="AN298" s="42"/>
      <c r="AO298" s="42"/>
      <c r="AP298" s="42"/>
      <c r="AQ298" s="42"/>
      <c r="AR298" s="42"/>
      <c r="AS298" s="42"/>
      <c r="AT298" s="42"/>
      <c r="AU298" s="42"/>
      <c r="AV298" s="37">
        <f>COUNTIFS($S298:$AU298,"P")</f>
        <v>13</v>
      </c>
      <c r="AW298" s="37">
        <f>COUNTIFS($S298:$AU298,"HD")/2</f>
        <v>0</v>
      </c>
      <c r="AX298" s="37">
        <f>COUNTIFS($S298:$AU298,"DO")</f>
        <v>6</v>
      </c>
      <c r="AY298" s="1">
        <f>COUNTIFS($S298:$AU298,"UPL")</f>
        <v>0</v>
      </c>
      <c r="AZ298" s="37">
        <f>COUNTIFS($S298:$AU298,"LWP")</f>
        <v>0</v>
      </c>
      <c r="BA298" s="37">
        <f>SUM(COUNTIFS($S298:$AU298,{"PAT","MAT"}))</f>
        <v>0</v>
      </c>
      <c r="BB298" s="37">
        <f>COUNTIFS($S298:$AU298,"HO")</f>
        <v>0</v>
      </c>
      <c r="BC298" s="37">
        <f>COUNTIFS($S298:$AU298,"NA")</f>
        <v>0</v>
      </c>
      <c r="BD298" s="37">
        <f>COUNTIFS($S298:$AU298,"PL")</f>
        <v>0</v>
      </c>
      <c r="BE298" s="37">
        <f>COUNTIFS($S298:$AU298,"CL")</f>
        <v>0</v>
      </c>
      <c r="BF298" s="37">
        <f>COUNTIFS($S298:$AU298,"BL")</f>
        <v>0</v>
      </c>
      <c r="BG298" s="37">
        <f>COUNTIFS($S298:$AU298,"CO")</f>
        <v>0</v>
      </c>
      <c r="BH298" s="37">
        <f>SUM(BD298:BG298)</f>
        <v>0</v>
      </c>
      <c r="BI298" s="37">
        <f>IF(SUM(AV298+AW298)&gt;=17,1,0)</f>
        <v>0</v>
      </c>
      <c r="BJ298" s="37">
        <f>IF(SUM(AV298+AW298)&gt;=13,1,0)</f>
        <v>1</v>
      </c>
      <c r="BK298" s="37">
        <f>SUM(AV298:BG298)+SUM(COUNTIFS(R298:AU298,{"TERM","RESIGNED"}))</f>
        <v>19</v>
      </c>
      <c r="BL298" s="1" t="s">
        <v>41</v>
      </c>
      <c r="BM298" s="37" t="s">
        <v>931</v>
      </c>
    </row>
    <row r="299" spans="1:66" x14ac:dyDescent="0.25">
      <c r="A299" s="30">
        <f>A298+1</f>
        <v>297</v>
      </c>
      <c r="B299" s="1" t="s">
        <v>163</v>
      </c>
      <c r="C299" s="1">
        <v>101258</v>
      </c>
      <c r="D299" s="25">
        <v>101258</v>
      </c>
      <c r="E299" s="1" t="s">
        <v>862</v>
      </c>
      <c r="F299" s="32" t="s">
        <v>401</v>
      </c>
      <c r="G299" s="32" t="s">
        <v>117</v>
      </c>
      <c r="H299" s="28">
        <v>44400</v>
      </c>
      <c r="I299" s="28" t="s">
        <v>36</v>
      </c>
      <c r="J299" s="28" t="s">
        <v>36</v>
      </c>
      <c r="K299" s="37">
        <f ca="1">IF(O299="ACTIVE",(TODAY()-H299),(J299-H299))</f>
        <v>942</v>
      </c>
      <c r="L299" s="39" t="str">
        <f>IF(OR(M299="Email Verification",M299="Operations",M299="OJT",M299="Bottom Quartile Group",M299="Training"),"Billable","Non Billable")</f>
        <v>Billable</v>
      </c>
      <c r="M299" s="32" t="s">
        <v>118</v>
      </c>
      <c r="N299" s="1" t="s">
        <v>38</v>
      </c>
      <c r="O299" s="1" t="s">
        <v>39</v>
      </c>
      <c r="P299" s="1"/>
      <c r="Q299" s="1"/>
      <c r="R299" s="31" t="s">
        <v>293</v>
      </c>
      <c r="S299" s="42" t="s">
        <v>880</v>
      </c>
      <c r="T299" s="42" t="s">
        <v>880</v>
      </c>
      <c r="U299" s="42" t="s">
        <v>17</v>
      </c>
      <c r="V299" s="42" t="s">
        <v>17</v>
      </c>
      <c r="W299" s="42" t="s">
        <v>882</v>
      </c>
      <c r="X299" s="42" t="s">
        <v>883</v>
      </c>
      <c r="Y299" s="42" t="s">
        <v>880</v>
      </c>
      <c r="Z299" s="42" t="s">
        <v>880</v>
      </c>
      <c r="AA299" s="42" t="s">
        <v>880</v>
      </c>
      <c r="AB299" s="42" t="s">
        <v>17</v>
      </c>
      <c r="AC299" s="42" t="s">
        <v>17</v>
      </c>
      <c r="AD299" s="42" t="s">
        <v>880</v>
      </c>
      <c r="AE299" s="42" t="s">
        <v>880</v>
      </c>
      <c r="AF299" s="42" t="s">
        <v>880</v>
      </c>
      <c r="AG299" s="42" t="s">
        <v>880</v>
      </c>
      <c r="AH299" s="42" t="s">
        <v>880</v>
      </c>
      <c r="AI299" s="42" t="s">
        <v>17</v>
      </c>
      <c r="AJ299" s="42" t="s">
        <v>17</v>
      </c>
      <c r="AK299" s="42" t="s">
        <v>19</v>
      </c>
      <c r="AL299" s="42"/>
      <c r="AM299" s="42"/>
      <c r="AN299" s="42"/>
      <c r="AO299" s="42"/>
      <c r="AP299" s="42"/>
      <c r="AQ299" s="42"/>
      <c r="AR299" s="42"/>
      <c r="AS299" s="42"/>
      <c r="AT299" s="42"/>
      <c r="AU299" s="42"/>
      <c r="AV299" s="37">
        <f>COUNTIFS($S299:$AU299,"P")</f>
        <v>10</v>
      </c>
      <c r="AW299" s="37">
        <f>COUNTIFS($S299:$AU299,"HD")/2</f>
        <v>0</v>
      </c>
      <c r="AX299" s="37">
        <f>COUNTIFS($S299:$AU299,"DO")</f>
        <v>6</v>
      </c>
      <c r="AY299" s="1">
        <f>COUNTIFS($S299:$AU299,"UPL")</f>
        <v>0</v>
      </c>
      <c r="AZ299" s="37">
        <f>COUNTIFS($S299:$AU299,"LWP")</f>
        <v>1</v>
      </c>
      <c r="BA299" s="37">
        <f>SUM(COUNTIFS($S299:$AU299,{"PAT","MAT"}))</f>
        <v>0</v>
      </c>
      <c r="BB299" s="37">
        <f>COUNTIFS($S299:$AU299,"HO")</f>
        <v>0</v>
      </c>
      <c r="BC299" s="37">
        <f>COUNTIFS($S299:$AU299,"NA")</f>
        <v>0</v>
      </c>
      <c r="BD299" s="37">
        <f>COUNTIFS($S299:$AU299,"PL")</f>
        <v>1</v>
      </c>
      <c r="BE299" s="37">
        <f>COUNTIFS($S299:$AU299,"CL")</f>
        <v>1</v>
      </c>
      <c r="BF299" s="37">
        <f>COUNTIFS($S299:$AU299,"BL")</f>
        <v>0</v>
      </c>
      <c r="BG299" s="37">
        <f>COUNTIFS($S299:$AU299,"CO")</f>
        <v>0</v>
      </c>
      <c r="BH299" s="37">
        <f>SUM(BD299:BG299)</f>
        <v>2</v>
      </c>
      <c r="BI299" s="37">
        <f>IF(SUM(AV299+AW299)&gt;=17,1,0)</f>
        <v>0</v>
      </c>
      <c r="BJ299" s="37">
        <f>IF(SUM(AV299+AW299)&gt;=13,1,0)</f>
        <v>0</v>
      </c>
      <c r="BK299" s="37">
        <f>SUM(AV299:BG299)+SUM(COUNTIFS(R299:AU299,{"TERM","RESIGNED"}))</f>
        <v>19</v>
      </c>
      <c r="BL299" s="1" t="s">
        <v>41</v>
      </c>
      <c r="BM299" s="37" t="s">
        <v>933</v>
      </c>
    </row>
    <row r="300" spans="1:66" x14ac:dyDescent="0.25">
      <c r="A300" s="30">
        <f>A299+1</f>
        <v>298</v>
      </c>
      <c r="B300" s="1" t="s">
        <v>163</v>
      </c>
      <c r="C300" s="1">
        <v>101260</v>
      </c>
      <c r="D300" s="25">
        <v>101260</v>
      </c>
      <c r="E300" s="1" t="s">
        <v>862</v>
      </c>
      <c r="F300" s="32" t="s">
        <v>399</v>
      </c>
      <c r="G300" s="32" t="s">
        <v>891</v>
      </c>
      <c r="H300" s="28">
        <v>44400</v>
      </c>
      <c r="I300" s="28" t="s">
        <v>36</v>
      </c>
      <c r="J300" s="28" t="s">
        <v>36</v>
      </c>
      <c r="K300" s="37">
        <f ca="1">IF(O300="ACTIVE",(TODAY()-H300),(J300-H300))</f>
        <v>942</v>
      </c>
      <c r="L300" s="39" t="str">
        <f>IF(OR(M300="Email Verification",M300="Operations",M300="OJT",M300="Bottom Quartile Group",M300="Training"),"Billable","Non Billable")</f>
        <v>Non Billable</v>
      </c>
      <c r="M300" s="32" t="s">
        <v>47</v>
      </c>
      <c r="N300" s="1" t="s">
        <v>38</v>
      </c>
      <c r="O300" s="1" t="s">
        <v>39</v>
      </c>
      <c r="P300" s="1"/>
      <c r="Q300" s="1"/>
      <c r="R300" s="31" t="s">
        <v>242</v>
      </c>
      <c r="S300" s="42" t="s">
        <v>880</v>
      </c>
      <c r="T300" s="42" t="s">
        <v>880</v>
      </c>
      <c r="U300" s="42" t="s">
        <v>17</v>
      </c>
      <c r="V300" s="42" t="s">
        <v>17</v>
      </c>
      <c r="W300" s="42" t="s">
        <v>880</v>
      </c>
      <c r="X300" s="42" t="s">
        <v>880</v>
      </c>
      <c r="Y300" s="42" t="s">
        <v>880</v>
      </c>
      <c r="Z300" s="42" t="s">
        <v>880</v>
      </c>
      <c r="AA300" s="42" t="s">
        <v>880</v>
      </c>
      <c r="AB300" s="42" t="s">
        <v>17</v>
      </c>
      <c r="AC300" s="42" t="s">
        <v>17</v>
      </c>
      <c r="AD300" s="42" t="s">
        <v>880</v>
      </c>
      <c r="AE300" s="42" t="s">
        <v>880</v>
      </c>
      <c r="AF300" s="42" t="s">
        <v>880</v>
      </c>
      <c r="AG300" s="42" t="s">
        <v>880</v>
      </c>
      <c r="AH300" s="42" t="s">
        <v>880</v>
      </c>
      <c r="AI300" s="42" t="s">
        <v>17</v>
      </c>
      <c r="AJ300" s="42" t="s">
        <v>17</v>
      </c>
      <c r="AK300" s="42" t="s">
        <v>880</v>
      </c>
      <c r="AL300" s="42"/>
      <c r="AM300" s="42"/>
      <c r="AN300" s="42"/>
      <c r="AO300" s="42"/>
      <c r="AP300" s="42"/>
      <c r="AQ300" s="42"/>
      <c r="AR300" s="42"/>
      <c r="AS300" s="42"/>
      <c r="AT300" s="42"/>
      <c r="AU300" s="42"/>
      <c r="AV300" s="37">
        <f>COUNTIFS($S300:$AU300,"P")</f>
        <v>13</v>
      </c>
      <c r="AW300" s="37">
        <f>COUNTIFS($S300:$AU300,"HD")/2</f>
        <v>0</v>
      </c>
      <c r="AX300" s="37">
        <f>COUNTIFS($S300:$AU300,"DO")</f>
        <v>6</v>
      </c>
      <c r="AY300" s="1">
        <f>COUNTIFS($S300:$AU300,"UPL")</f>
        <v>0</v>
      </c>
      <c r="AZ300" s="37">
        <f>COUNTIFS($S300:$AU300,"LWP")</f>
        <v>0</v>
      </c>
      <c r="BA300" s="37">
        <f>SUM(COUNTIFS($S300:$AU300,{"PAT","MAT"}))</f>
        <v>0</v>
      </c>
      <c r="BB300" s="37">
        <f>COUNTIFS($S300:$AU300,"HO")</f>
        <v>0</v>
      </c>
      <c r="BC300" s="37">
        <f>COUNTIFS($S300:$AU300,"NA")</f>
        <v>0</v>
      </c>
      <c r="BD300" s="37">
        <f>COUNTIFS($S300:$AU300,"PL")</f>
        <v>0</v>
      </c>
      <c r="BE300" s="37">
        <f>COUNTIFS($S300:$AU300,"CL")</f>
        <v>0</v>
      </c>
      <c r="BF300" s="37">
        <f>COUNTIFS($S300:$AU300,"BL")</f>
        <v>0</v>
      </c>
      <c r="BG300" s="37">
        <f>COUNTIFS($S300:$AU300,"CO")</f>
        <v>0</v>
      </c>
      <c r="BH300" s="37">
        <f>SUM(BD300:BG300)</f>
        <v>0</v>
      </c>
      <c r="BI300" s="37">
        <f>IF(SUM(AV300+AW300)&gt;=17,1,0)</f>
        <v>0</v>
      </c>
      <c r="BJ300" s="37">
        <f>IF(SUM(AV300+AW300)&gt;=13,1,0)</f>
        <v>1</v>
      </c>
      <c r="BK300" s="37">
        <f>SUM(AV300:BG300)+SUM(COUNTIFS(R300:AU300,{"TERM","RESIGNED"}))</f>
        <v>19</v>
      </c>
      <c r="BL300" s="1" t="s">
        <v>41</v>
      </c>
      <c r="BM300" s="37" t="s">
        <v>932</v>
      </c>
    </row>
    <row r="301" spans="1:66" x14ac:dyDescent="0.25">
      <c r="A301" s="30">
        <f>A300+1</f>
        <v>299</v>
      </c>
      <c r="B301" s="1" t="s">
        <v>163</v>
      </c>
      <c r="C301" s="1">
        <v>101273</v>
      </c>
      <c r="D301" s="25">
        <v>101273</v>
      </c>
      <c r="E301" s="1" t="s">
        <v>863</v>
      </c>
      <c r="F301" s="32" t="s">
        <v>403</v>
      </c>
      <c r="G301" s="32" t="s">
        <v>181</v>
      </c>
      <c r="H301" s="28">
        <v>44404</v>
      </c>
      <c r="I301" s="28" t="s">
        <v>36</v>
      </c>
      <c r="J301" s="28" t="s">
        <v>36</v>
      </c>
      <c r="K301" s="37">
        <f ca="1">IF(O301="ACTIVE",(TODAY()-H301),(J301-H301))</f>
        <v>938</v>
      </c>
      <c r="L301" s="39" t="str">
        <f>IF(OR(M301="Email Verification",M301="Operations",M301="OJT",M301="Bottom Quartile Group",M301="Training"),"Billable","Non Billable")</f>
        <v>Billable</v>
      </c>
      <c r="M301" s="32" t="s">
        <v>178</v>
      </c>
      <c r="N301" s="1" t="s">
        <v>38</v>
      </c>
      <c r="O301" s="1" t="s">
        <v>39</v>
      </c>
      <c r="P301" s="1"/>
      <c r="Q301" s="1"/>
      <c r="R301" s="31" t="s">
        <v>425</v>
      </c>
      <c r="S301" s="42" t="s">
        <v>19</v>
      </c>
      <c r="T301" s="42" t="s">
        <v>880</v>
      </c>
      <c r="U301" s="42" t="s">
        <v>17</v>
      </c>
      <c r="V301" s="42" t="s">
        <v>17</v>
      </c>
      <c r="W301" s="42" t="s">
        <v>880</v>
      </c>
      <c r="X301" s="42" t="s">
        <v>880</v>
      </c>
      <c r="Y301" s="42" t="s">
        <v>880</v>
      </c>
      <c r="Z301" s="42" t="s">
        <v>880</v>
      </c>
      <c r="AA301" s="42" t="s">
        <v>880</v>
      </c>
      <c r="AB301" s="42" t="s">
        <v>17</v>
      </c>
      <c r="AC301" s="42" t="s">
        <v>17</v>
      </c>
      <c r="AD301" s="42" t="s">
        <v>880</v>
      </c>
      <c r="AE301" s="42" t="s">
        <v>880</v>
      </c>
      <c r="AF301" s="42" t="s">
        <v>880</v>
      </c>
      <c r="AG301" s="42" t="s">
        <v>880</v>
      </c>
      <c r="AH301" s="42" t="s">
        <v>880</v>
      </c>
      <c r="AI301" s="42" t="s">
        <v>17</v>
      </c>
      <c r="AJ301" s="42" t="s">
        <v>17</v>
      </c>
      <c r="AK301" s="42" t="s">
        <v>880</v>
      </c>
      <c r="AL301" s="42"/>
      <c r="AM301" s="42"/>
      <c r="AN301" s="42"/>
      <c r="AO301" s="42"/>
      <c r="AP301" s="42"/>
      <c r="AQ301" s="42"/>
      <c r="AR301" s="42"/>
      <c r="AS301" s="42"/>
      <c r="AT301" s="42"/>
      <c r="AU301" s="42"/>
      <c r="AV301" s="37">
        <f>COUNTIFS($S301:$AU301,"P")</f>
        <v>12</v>
      </c>
      <c r="AW301" s="37">
        <f>COUNTIFS($S301:$AU301,"HD")/2</f>
        <v>0</v>
      </c>
      <c r="AX301" s="37">
        <f>COUNTIFS($S301:$AU301,"DO")</f>
        <v>6</v>
      </c>
      <c r="AY301" s="1">
        <f>COUNTIFS($S301:$AU301,"UPL")</f>
        <v>0</v>
      </c>
      <c r="AZ301" s="37">
        <f>COUNTIFS($S301:$AU301,"LWP")</f>
        <v>1</v>
      </c>
      <c r="BA301" s="37">
        <f>SUM(COUNTIFS($S301:$AU301,{"PAT","MAT"}))</f>
        <v>0</v>
      </c>
      <c r="BB301" s="37">
        <f>COUNTIFS($S301:$AU301,"HO")</f>
        <v>0</v>
      </c>
      <c r="BC301" s="37">
        <f>COUNTIFS($S301:$AU301,"NA")</f>
        <v>0</v>
      </c>
      <c r="BD301" s="37">
        <f>COUNTIFS($S301:$AU301,"PL")</f>
        <v>0</v>
      </c>
      <c r="BE301" s="37">
        <f>COUNTIFS($S301:$AU301,"CL")</f>
        <v>0</v>
      </c>
      <c r="BF301" s="37">
        <f>COUNTIFS($S301:$AU301,"BL")</f>
        <v>0</v>
      </c>
      <c r="BG301" s="37">
        <f>COUNTIFS($S301:$AU301,"CO")</f>
        <v>0</v>
      </c>
      <c r="BH301" s="37">
        <f>SUM(BD301:BG301)</f>
        <v>0</v>
      </c>
      <c r="BI301" s="37">
        <f>IF(SUM(AV301+AW301)&gt;=17,1,0)</f>
        <v>0</v>
      </c>
      <c r="BJ301" s="37">
        <f>IF(SUM(AV301+AW301)&gt;=13,1,0)</f>
        <v>0</v>
      </c>
      <c r="BK301" s="37">
        <f>SUM(AV301:BG301)+SUM(COUNTIFS(R301:AU301,{"TERM","RESIGNED"}))</f>
        <v>19</v>
      </c>
      <c r="BL301" s="1" t="s">
        <v>41</v>
      </c>
      <c r="BM301" s="37" t="s">
        <v>931</v>
      </c>
    </row>
    <row r="302" spans="1:66" x14ac:dyDescent="0.25">
      <c r="A302" s="30">
        <f>A301+1</f>
        <v>300</v>
      </c>
      <c r="B302" s="1" t="s">
        <v>163</v>
      </c>
      <c r="C302" s="1">
        <v>101285</v>
      </c>
      <c r="D302" s="25">
        <v>101285</v>
      </c>
      <c r="E302" s="1" t="s">
        <v>862</v>
      </c>
      <c r="F302" s="32" t="s">
        <v>405</v>
      </c>
      <c r="G302" s="32" t="s">
        <v>891</v>
      </c>
      <c r="H302" s="28">
        <v>44407</v>
      </c>
      <c r="I302" s="28" t="s">
        <v>36</v>
      </c>
      <c r="J302" s="28" t="s">
        <v>36</v>
      </c>
      <c r="K302" s="37">
        <f ca="1">IF(O302="ACTIVE",(TODAY()-H302),(J302-H302))</f>
        <v>935</v>
      </c>
      <c r="L302" s="39" t="str">
        <f>IF(OR(M302="Email Verification",M302="Operations",M302="OJT",M302="Bottom Quartile Group",M302="Training"),"Billable","Non Billable")</f>
        <v>Non Billable</v>
      </c>
      <c r="M302" s="32" t="s">
        <v>47</v>
      </c>
      <c r="N302" s="1" t="s">
        <v>38</v>
      </c>
      <c r="O302" s="1" t="s">
        <v>39</v>
      </c>
      <c r="P302" s="1"/>
      <c r="Q302" s="1"/>
      <c r="R302" s="31" t="s">
        <v>900</v>
      </c>
      <c r="S302" s="42" t="s">
        <v>880</v>
      </c>
      <c r="T302" s="42" t="s">
        <v>880</v>
      </c>
      <c r="U302" s="42" t="s">
        <v>17</v>
      </c>
      <c r="V302" s="42" t="s">
        <v>17</v>
      </c>
      <c r="W302" s="42" t="s">
        <v>880</v>
      </c>
      <c r="X302" s="42" t="s">
        <v>880</v>
      </c>
      <c r="Y302" s="42" t="s">
        <v>880</v>
      </c>
      <c r="Z302" s="42" t="s">
        <v>880</v>
      </c>
      <c r="AA302" s="42" t="s">
        <v>883</v>
      </c>
      <c r="AB302" s="42" t="s">
        <v>17</v>
      </c>
      <c r="AC302" s="42" t="s">
        <v>17</v>
      </c>
      <c r="AD302" s="42" t="s">
        <v>883</v>
      </c>
      <c r="AE302" s="42" t="s">
        <v>883</v>
      </c>
      <c r="AF302" s="42" t="s">
        <v>883</v>
      </c>
      <c r="AG302" s="42" t="s">
        <v>883</v>
      </c>
      <c r="AH302" s="42" t="s">
        <v>18</v>
      </c>
      <c r="AI302" s="42" t="s">
        <v>17</v>
      </c>
      <c r="AJ302" s="42" t="s">
        <v>17</v>
      </c>
      <c r="AK302" s="42" t="s">
        <v>880</v>
      </c>
      <c r="AL302" s="42"/>
      <c r="AM302" s="42"/>
      <c r="AN302" s="42"/>
      <c r="AO302" s="42"/>
      <c r="AP302" s="42"/>
      <c r="AQ302" s="42"/>
      <c r="AR302" s="42"/>
      <c r="AS302" s="42"/>
      <c r="AT302" s="42"/>
      <c r="AU302" s="42"/>
      <c r="AV302" s="37">
        <f>COUNTIFS($S302:$AU302,"P")</f>
        <v>7</v>
      </c>
      <c r="AW302" s="37">
        <f>COUNTIFS($S302:$AU302,"HD")/2</f>
        <v>0</v>
      </c>
      <c r="AX302" s="37">
        <f>COUNTIFS($S302:$AU302,"DO")</f>
        <v>6</v>
      </c>
      <c r="AY302" s="1">
        <f>COUNTIFS($S302:$AU302,"UPL")</f>
        <v>1</v>
      </c>
      <c r="AZ302" s="37">
        <f>COUNTIFS($S302:$AU302,"LWP")</f>
        <v>0</v>
      </c>
      <c r="BA302" s="37">
        <f>SUM(COUNTIFS($S302:$AU302,{"PAT","MAT"}))</f>
        <v>0</v>
      </c>
      <c r="BB302" s="37">
        <f>COUNTIFS($S302:$AU302,"HO")</f>
        <v>0</v>
      </c>
      <c r="BC302" s="37">
        <f>COUNTIFS($S302:$AU302,"NA")</f>
        <v>0</v>
      </c>
      <c r="BD302" s="37">
        <f>COUNTIFS($S302:$AU302,"PL")</f>
        <v>5</v>
      </c>
      <c r="BE302" s="37">
        <f>COUNTIFS($S302:$AU302,"CL")</f>
        <v>0</v>
      </c>
      <c r="BF302" s="37">
        <f>COUNTIFS($S302:$AU302,"BL")</f>
        <v>0</v>
      </c>
      <c r="BG302" s="37">
        <f>COUNTIFS($S302:$AU302,"CO")</f>
        <v>0</v>
      </c>
      <c r="BH302" s="37">
        <f>SUM(BD302:BG302)</f>
        <v>5</v>
      </c>
      <c r="BI302" s="37">
        <f>IF(SUM(AV302+AW302)&gt;=17,1,0)</f>
        <v>0</v>
      </c>
      <c r="BJ302" s="37">
        <f>IF(SUM(AV302+AW302)&gt;=13,1,0)</f>
        <v>0</v>
      </c>
      <c r="BK302" s="37">
        <f>SUM(AV302:BG302)+SUM(COUNTIFS(R302:AU302,{"TERM","RESIGNED"}))</f>
        <v>19</v>
      </c>
      <c r="BL302" s="1" t="s">
        <v>41</v>
      </c>
      <c r="BM302" s="37" t="s">
        <v>936</v>
      </c>
    </row>
    <row r="303" spans="1:66" x14ac:dyDescent="0.25">
      <c r="A303" s="30">
        <f>A302+1</f>
        <v>301</v>
      </c>
      <c r="B303" s="1" t="s">
        <v>163</v>
      </c>
      <c r="C303" s="1">
        <v>101318</v>
      </c>
      <c r="D303" s="25">
        <v>101318</v>
      </c>
      <c r="E303" s="1" t="s">
        <v>863</v>
      </c>
      <c r="F303" s="32" t="s">
        <v>136</v>
      </c>
      <c r="G303" s="32" t="s">
        <v>109</v>
      </c>
      <c r="H303" s="28">
        <v>44411</v>
      </c>
      <c r="I303" s="28" t="s">
        <v>36</v>
      </c>
      <c r="J303" s="28" t="s">
        <v>36</v>
      </c>
      <c r="K303" s="37">
        <f ca="1">IF(O303="ACTIVE",(TODAY()-H303),(J303-H303))</f>
        <v>931</v>
      </c>
      <c r="L303" s="39" t="str">
        <f>IF(OR(M303="Email Verification",M303="Operations",M303="OJT",M303="Bottom Quartile Group",M303="Training"),"Billable","Non Billable")</f>
        <v>Non Billable</v>
      </c>
      <c r="M303" s="32" t="s">
        <v>47</v>
      </c>
      <c r="N303" s="1" t="s">
        <v>38</v>
      </c>
      <c r="O303" s="1" t="s">
        <v>39</v>
      </c>
      <c r="P303" s="1"/>
      <c r="Q303" s="1"/>
      <c r="R303" s="31" t="s">
        <v>236</v>
      </c>
      <c r="S303" s="42" t="s">
        <v>880</v>
      </c>
      <c r="T303" s="42" t="s">
        <v>880</v>
      </c>
      <c r="U303" s="42" t="s">
        <v>17</v>
      </c>
      <c r="V303" s="42" t="s">
        <v>17</v>
      </c>
      <c r="W303" s="42" t="s">
        <v>880</v>
      </c>
      <c r="X303" s="42" t="s">
        <v>880</v>
      </c>
      <c r="Y303" s="42" t="s">
        <v>880</v>
      </c>
      <c r="Z303" s="42" t="s">
        <v>880</v>
      </c>
      <c r="AA303" s="42" t="s">
        <v>880</v>
      </c>
      <c r="AB303" s="42" t="s">
        <v>17</v>
      </c>
      <c r="AC303" s="42" t="s">
        <v>17</v>
      </c>
      <c r="AD303" s="42" t="s">
        <v>880</v>
      </c>
      <c r="AE303" s="42" t="s">
        <v>880</v>
      </c>
      <c r="AF303" s="42" t="s">
        <v>880</v>
      </c>
      <c r="AG303" s="42" t="s">
        <v>880</v>
      </c>
      <c r="AH303" s="42" t="s">
        <v>880</v>
      </c>
      <c r="AI303" s="42" t="s">
        <v>17</v>
      </c>
      <c r="AJ303" s="42" t="s">
        <v>17</v>
      </c>
      <c r="AK303" s="42" t="s">
        <v>883</v>
      </c>
      <c r="AL303" s="42"/>
      <c r="AM303" s="42"/>
      <c r="AN303" s="42"/>
      <c r="AO303" s="42"/>
      <c r="AP303" s="42"/>
      <c r="AQ303" s="42"/>
      <c r="AR303" s="42"/>
      <c r="AS303" s="42"/>
      <c r="AT303" s="42"/>
      <c r="AU303" s="42"/>
      <c r="AV303" s="37">
        <f>COUNTIFS($S303:$AU303,"P")</f>
        <v>12</v>
      </c>
      <c r="AW303" s="37">
        <f>COUNTIFS($S303:$AU303,"HD")/2</f>
        <v>0</v>
      </c>
      <c r="AX303" s="37">
        <f>COUNTIFS($S303:$AU303,"DO")</f>
        <v>6</v>
      </c>
      <c r="AY303" s="1">
        <f>COUNTIFS($S303:$AU303,"UPL")</f>
        <v>0</v>
      </c>
      <c r="AZ303" s="37">
        <f>COUNTIFS($S303:$AU303,"LWP")</f>
        <v>0</v>
      </c>
      <c r="BA303" s="37">
        <f>SUM(COUNTIFS($S303:$AU303,{"PAT","MAT"}))</f>
        <v>0</v>
      </c>
      <c r="BB303" s="37">
        <f>COUNTIFS($S303:$AU303,"HO")</f>
        <v>0</v>
      </c>
      <c r="BC303" s="37">
        <f>COUNTIFS($S303:$AU303,"NA")</f>
        <v>0</v>
      </c>
      <c r="BD303" s="37">
        <f>COUNTIFS($S303:$AU303,"PL")</f>
        <v>1</v>
      </c>
      <c r="BE303" s="37">
        <f>COUNTIFS($S303:$AU303,"CL")</f>
        <v>0</v>
      </c>
      <c r="BF303" s="37">
        <f>COUNTIFS($S303:$AU303,"BL")</f>
        <v>0</v>
      </c>
      <c r="BG303" s="37">
        <f>COUNTIFS($S303:$AU303,"CO")</f>
        <v>0</v>
      </c>
      <c r="BH303" s="37">
        <f>SUM(BD303:BG303)</f>
        <v>1</v>
      </c>
      <c r="BI303" s="37">
        <f>IF(SUM(AV303+AW303)&gt;=17,1,0)</f>
        <v>0</v>
      </c>
      <c r="BJ303" s="37">
        <f>IF(SUM(AV303+AW303)&gt;=13,1,0)</f>
        <v>0</v>
      </c>
      <c r="BK303" s="37">
        <f>SUM(AV303:BG303)+SUM(COUNTIFS(R303:AU303,{"TERM","RESIGNED"}))</f>
        <v>19</v>
      </c>
      <c r="BL303" s="1" t="s">
        <v>41</v>
      </c>
      <c r="BM303" s="37" t="s">
        <v>934</v>
      </c>
    </row>
    <row r="304" spans="1:66" x14ac:dyDescent="0.25">
      <c r="A304" s="30">
        <f>A303+1</f>
        <v>302</v>
      </c>
      <c r="B304" s="1" t="s">
        <v>163</v>
      </c>
      <c r="C304" s="1">
        <v>101346</v>
      </c>
      <c r="D304" s="25">
        <v>101346</v>
      </c>
      <c r="E304" s="1" t="s">
        <v>863</v>
      </c>
      <c r="F304" s="32" t="s">
        <v>406</v>
      </c>
      <c r="G304" s="32" t="s">
        <v>181</v>
      </c>
      <c r="H304" s="28">
        <v>44411</v>
      </c>
      <c r="I304" s="28" t="s">
        <v>36</v>
      </c>
      <c r="J304" s="28" t="s">
        <v>36</v>
      </c>
      <c r="K304" s="37">
        <f ca="1">IF(O304="ACTIVE",(TODAY()-H304),(J304-H304))</f>
        <v>931</v>
      </c>
      <c r="L304" s="39" t="str">
        <f>IF(OR(M304="Email Verification",M304="Operations",M304="OJT",M304="Bottom Quartile Group",M304="Training"),"Billable","Non Billable")</f>
        <v>Billable</v>
      </c>
      <c r="M304" s="32" t="s">
        <v>178</v>
      </c>
      <c r="N304" s="1" t="s">
        <v>38</v>
      </c>
      <c r="O304" s="1" t="s">
        <v>39</v>
      </c>
      <c r="P304" s="1"/>
      <c r="Q304" s="1"/>
      <c r="R304" s="31" t="s">
        <v>294</v>
      </c>
      <c r="S304" s="42" t="s">
        <v>880</v>
      </c>
      <c r="T304" s="42" t="s">
        <v>880</v>
      </c>
      <c r="U304" s="42" t="s">
        <v>17</v>
      </c>
      <c r="V304" s="42" t="s">
        <v>17</v>
      </c>
      <c r="W304" s="42" t="s">
        <v>880</v>
      </c>
      <c r="X304" s="42" t="s">
        <v>880</v>
      </c>
      <c r="Y304" s="42" t="s">
        <v>880</v>
      </c>
      <c r="Z304" s="42" t="s">
        <v>880</v>
      </c>
      <c r="AA304" s="42" t="s">
        <v>880</v>
      </c>
      <c r="AB304" s="42" t="s">
        <v>17</v>
      </c>
      <c r="AC304" s="42" t="s">
        <v>17</v>
      </c>
      <c r="AD304" s="42" t="s">
        <v>880</v>
      </c>
      <c r="AE304" s="42" t="s">
        <v>880</v>
      </c>
      <c r="AF304" s="42" t="s">
        <v>880</v>
      </c>
      <c r="AG304" s="42" t="s">
        <v>880</v>
      </c>
      <c r="AH304" s="42" t="s">
        <v>880</v>
      </c>
      <c r="AI304" s="42" t="s">
        <v>17</v>
      </c>
      <c r="AJ304" s="42" t="s">
        <v>17</v>
      </c>
      <c r="AK304" s="42" t="s">
        <v>881</v>
      </c>
      <c r="AL304" s="42"/>
      <c r="AM304" s="42"/>
      <c r="AN304" s="42"/>
      <c r="AO304" s="42"/>
      <c r="AP304" s="42"/>
      <c r="AQ304" s="42"/>
      <c r="AR304" s="42"/>
      <c r="AS304" s="42"/>
      <c r="AT304" s="42"/>
      <c r="AU304" s="42"/>
      <c r="AV304" s="37">
        <f>COUNTIFS($S304:$AU304,"P")</f>
        <v>12</v>
      </c>
      <c r="AW304" s="37">
        <f>COUNTIFS($S304:$AU304,"HD")/2</f>
        <v>0.5</v>
      </c>
      <c r="AX304" s="37">
        <f>COUNTIFS($S304:$AU304,"DO")</f>
        <v>6</v>
      </c>
      <c r="AY304" s="1">
        <f>COUNTIFS($S304:$AU304,"UPL")</f>
        <v>0</v>
      </c>
      <c r="AZ304" s="37">
        <f>COUNTIFS($S304:$AU304,"LWP")</f>
        <v>0</v>
      </c>
      <c r="BA304" s="37">
        <f>SUM(COUNTIFS($S304:$AU304,{"PAT","MAT"}))</f>
        <v>0</v>
      </c>
      <c r="BB304" s="37">
        <f>COUNTIFS($S304:$AU304,"HO")</f>
        <v>0</v>
      </c>
      <c r="BC304" s="37">
        <f>COUNTIFS($S304:$AU304,"NA")</f>
        <v>0</v>
      </c>
      <c r="BD304" s="37">
        <f>COUNTIFS($S304:$AU304,"PL")</f>
        <v>0</v>
      </c>
      <c r="BE304" s="37">
        <f>COUNTIFS($S304:$AU304,"CL")</f>
        <v>0</v>
      </c>
      <c r="BF304" s="37">
        <f>COUNTIFS($S304:$AU304,"BL")</f>
        <v>0</v>
      </c>
      <c r="BG304" s="37">
        <f>COUNTIFS($S304:$AU304,"CO")</f>
        <v>0</v>
      </c>
      <c r="BH304" s="37">
        <f>SUM(BD304:BG304)</f>
        <v>0</v>
      </c>
      <c r="BI304" s="37">
        <f>IF(SUM(AV304+AW304)&gt;=17,1,0)</f>
        <v>0</v>
      </c>
      <c r="BJ304" s="37">
        <f>IF(SUM(AV304+AW304)&gt;=13,1,0)</f>
        <v>0</v>
      </c>
      <c r="BK304" s="37">
        <f>SUM(AV304:BG304)+SUM(COUNTIFS(R304:AU304,{"TERM","RESIGNED"}))</f>
        <v>18.5</v>
      </c>
      <c r="BL304" s="1" t="s">
        <v>41</v>
      </c>
      <c r="BM304" s="37" t="s">
        <v>933</v>
      </c>
    </row>
    <row r="305" spans="1:65" x14ac:dyDescent="0.25">
      <c r="A305" s="30">
        <f>A304+1</f>
        <v>303</v>
      </c>
      <c r="B305" s="1" t="s">
        <v>163</v>
      </c>
      <c r="C305" s="1">
        <v>101360</v>
      </c>
      <c r="D305" s="25">
        <v>101360</v>
      </c>
      <c r="E305" s="1" t="s">
        <v>863</v>
      </c>
      <c r="F305" s="32" t="s">
        <v>408</v>
      </c>
      <c r="G305" s="32" t="s">
        <v>117</v>
      </c>
      <c r="H305" s="28">
        <v>44414</v>
      </c>
      <c r="I305" s="28" t="s">
        <v>36</v>
      </c>
      <c r="J305" s="28" t="s">
        <v>36</v>
      </c>
      <c r="K305" s="37">
        <f ca="1">IF(O305="ACTIVE",(TODAY()-H305),(J305-H305))</f>
        <v>928</v>
      </c>
      <c r="L305" s="39" t="str">
        <f>IF(OR(M305="Email Verification",M305="Operations",M305="OJT",M305="Bottom Quartile Group",M305="Training"),"Billable","Non Billable")</f>
        <v>Billable</v>
      </c>
      <c r="M305" s="32" t="s">
        <v>118</v>
      </c>
      <c r="N305" s="1" t="s">
        <v>38</v>
      </c>
      <c r="O305" s="1" t="s">
        <v>39</v>
      </c>
      <c r="P305" s="1"/>
      <c r="Q305" s="1"/>
      <c r="R305" s="31" t="s">
        <v>355</v>
      </c>
      <c r="S305" s="42" t="s">
        <v>880</v>
      </c>
      <c r="T305" s="42" t="s">
        <v>880</v>
      </c>
      <c r="U305" s="42" t="s">
        <v>17</v>
      </c>
      <c r="V305" s="42" t="s">
        <v>17</v>
      </c>
      <c r="W305" s="42" t="s">
        <v>883</v>
      </c>
      <c r="X305" s="42" t="s">
        <v>880</v>
      </c>
      <c r="Y305" s="42" t="s">
        <v>880</v>
      </c>
      <c r="Z305" s="42" t="s">
        <v>880</v>
      </c>
      <c r="AA305" s="42" t="s">
        <v>882</v>
      </c>
      <c r="AB305" s="42" t="s">
        <v>17</v>
      </c>
      <c r="AC305" s="42" t="s">
        <v>17</v>
      </c>
      <c r="AD305" s="42" t="s">
        <v>880</v>
      </c>
      <c r="AE305" s="42" t="s">
        <v>880</v>
      </c>
      <c r="AF305" s="42" t="s">
        <v>883</v>
      </c>
      <c r="AG305" s="42" t="s">
        <v>880</v>
      </c>
      <c r="AH305" s="42" t="s">
        <v>880</v>
      </c>
      <c r="AI305" s="42" t="s">
        <v>17</v>
      </c>
      <c r="AJ305" s="42" t="s">
        <v>17</v>
      </c>
      <c r="AK305" s="42" t="s">
        <v>880</v>
      </c>
      <c r="AL305" s="42"/>
      <c r="AM305" s="42"/>
      <c r="AN305" s="42"/>
      <c r="AO305" s="42"/>
      <c r="AP305" s="42"/>
      <c r="AQ305" s="42"/>
      <c r="AR305" s="42"/>
      <c r="AS305" s="42"/>
      <c r="AT305" s="42"/>
      <c r="AU305" s="42"/>
      <c r="AV305" s="37">
        <f>COUNTIFS($S305:$AU305,"P")</f>
        <v>10</v>
      </c>
      <c r="AW305" s="37">
        <f>COUNTIFS($S305:$AU305,"HD")/2</f>
        <v>0</v>
      </c>
      <c r="AX305" s="37">
        <f>COUNTIFS($S305:$AU305,"DO")</f>
        <v>6</v>
      </c>
      <c r="AY305" s="1">
        <f>COUNTIFS($S305:$AU305,"UPL")</f>
        <v>0</v>
      </c>
      <c r="AZ305" s="37">
        <f>COUNTIFS($S305:$AU305,"LWP")</f>
        <v>0</v>
      </c>
      <c r="BA305" s="37">
        <f>SUM(COUNTIFS($S305:$AU305,{"PAT","MAT"}))</f>
        <v>0</v>
      </c>
      <c r="BB305" s="37">
        <f>COUNTIFS($S305:$AU305,"HO")</f>
        <v>0</v>
      </c>
      <c r="BC305" s="37">
        <f>COUNTIFS($S305:$AU305,"NA")</f>
        <v>0</v>
      </c>
      <c r="BD305" s="37">
        <f>COUNTIFS($S305:$AU305,"PL")</f>
        <v>2</v>
      </c>
      <c r="BE305" s="37">
        <f>COUNTIFS($S305:$AU305,"CL")</f>
        <v>1</v>
      </c>
      <c r="BF305" s="37">
        <f>COUNTIFS($S305:$AU305,"BL")</f>
        <v>0</v>
      </c>
      <c r="BG305" s="37">
        <f>COUNTIFS($S305:$AU305,"CO")</f>
        <v>0</v>
      </c>
      <c r="BH305" s="37">
        <f>SUM(BD305:BG305)</f>
        <v>3</v>
      </c>
      <c r="BI305" s="37">
        <f>IF(SUM(AV305+AW305)&gt;=17,1,0)</f>
        <v>0</v>
      </c>
      <c r="BJ305" s="37">
        <f>IF(SUM(AV305+AW305)&gt;=13,1,0)</f>
        <v>0</v>
      </c>
      <c r="BK305" s="37">
        <f>SUM(AV305:BG305)+SUM(COUNTIFS(R305:AU305,{"TERM","RESIGNED"}))</f>
        <v>19</v>
      </c>
      <c r="BL305" s="1" t="s">
        <v>41</v>
      </c>
      <c r="BM305" s="37" t="s">
        <v>933</v>
      </c>
    </row>
    <row r="306" spans="1:65" x14ac:dyDescent="0.25">
      <c r="A306" s="30">
        <f>A305+1</f>
        <v>304</v>
      </c>
      <c r="B306" s="1" t="s">
        <v>163</v>
      </c>
      <c r="C306" s="1">
        <v>101366</v>
      </c>
      <c r="D306" s="25">
        <v>101366</v>
      </c>
      <c r="E306" s="1" t="s">
        <v>862</v>
      </c>
      <c r="F306" s="32" t="s">
        <v>407</v>
      </c>
      <c r="G306" s="32" t="s">
        <v>123</v>
      </c>
      <c r="H306" s="28">
        <v>44414</v>
      </c>
      <c r="I306" s="28" t="s">
        <v>36</v>
      </c>
      <c r="J306" s="28" t="s">
        <v>36</v>
      </c>
      <c r="K306" s="37">
        <f ca="1">IF(O306="ACTIVE",(TODAY()-H306),(J306-H306))</f>
        <v>928</v>
      </c>
      <c r="L306" s="39" t="str">
        <f>IF(OR(M306="Email Verification",M306="Operations",M306="OJT",M306="Bottom Quartile Group",M306="Training"),"Billable","Non Billable")</f>
        <v>Non Billable</v>
      </c>
      <c r="M306" s="32" t="s">
        <v>124</v>
      </c>
      <c r="N306" s="1" t="s">
        <v>38</v>
      </c>
      <c r="O306" s="1" t="s">
        <v>39</v>
      </c>
      <c r="P306" s="1"/>
      <c r="Q306" s="1"/>
      <c r="R306" s="31" t="s">
        <v>125</v>
      </c>
      <c r="S306" s="42" t="s">
        <v>880</v>
      </c>
      <c r="T306" s="42" t="s">
        <v>880</v>
      </c>
      <c r="U306" s="42" t="s">
        <v>17</v>
      </c>
      <c r="V306" s="42" t="s">
        <v>17</v>
      </c>
      <c r="W306" s="42" t="s">
        <v>880</v>
      </c>
      <c r="X306" s="42" t="s">
        <v>880</v>
      </c>
      <c r="Y306" s="42" t="s">
        <v>880</v>
      </c>
      <c r="Z306" s="42" t="s">
        <v>880</v>
      </c>
      <c r="AA306" s="42" t="s">
        <v>880</v>
      </c>
      <c r="AB306" s="42" t="s">
        <v>17</v>
      </c>
      <c r="AC306" s="42" t="s">
        <v>17</v>
      </c>
      <c r="AD306" s="42" t="s">
        <v>880</v>
      </c>
      <c r="AE306" s="42" t="s">
        <v>882</v>
      </c>
      <c r="AF306" s="42" t="s">
        <v>883</v>
      </c>
      <c r="AG306" s="42" t="s">
        <v>880</v>
      </c>
      <c r="AH306" s="42" t="s">
        <v>880</v>
      </c>
      <c r="AI306" s="42" t="s">
        <v>17</v>
      </c>
      <c r="AJ306" s="42" t="s">
        <v>17</v>
      </c>
      <c r="AK306" s="42" t="s">
        <v>880</v>
      </c>
      <c r="AL306" s="42"/>
      <c r="AM306" s="42"/>
      <c r="AN306" s="42"/>
      <c r="AO306" s="42"/>
      <c r="AP306" s="42"/>
      <c r="AQ306" s="42"/>
      <c r="AR306" s="42"/>
      <c r="AS306" s="42"/>
      <c r="AT306" s="42"/>
      <c r="AU306" s="42"/>
      <c r="AV306" s="37">
        <f>COUNTIFS($S306:$AU306,"P")</f>
        <v>11</v>
      </c>
      <c r="AW306" s="37">
        <f>COUNTIFS($S306:$AU306,"HD")/2</f>
        <v>0</v>
      </c>
      <c r="AX306" s="37">
        <f>COUNTIFS($S306:$AU306,"DO")</f>
        <v>6</v>
      </c>
      <c r="AY306" s="1">
        <f>COUNTIFS($S306:$AU306,"UPL")</f>
        <v>0</v>
      </c>
      <c r="AZ306" s="37">
        <f>COUNTIFS($S306:$AU306,"LWP")</f>
        <v>0</v>
      </c>
      <c r="BA306" s="37">
        <f>SUM(COUNTIFS($S306:$AU306,{"PAT","MAT"}))</f>
        <v>0</v>
      </c>
      <c r="BB306" s="37">
        <f>COUNTIFS($S306:$AU306,"HO")</f>
        <v>0</v>
      </c>
      <c r="BC306" s="37">
        <f>COUNTIFS($S306:$AU306,"NA")</f>
        <v>0</v>
      </c>
      <c r="BD306" s="37">
        <f>COUNTIFS($S306:$AU306,"PL")</f>
        <v>1</v>
      </c>
      <c r="BE306" s="37">
        <f>COUNTIFS($S306:$AU306,"CL")</f>
        <v>1</v>
      </c>
      <c r="BF306" s="37">
        <f>COUNTIFS($S306:$AU306,"BL")</f>
        <v>0</v>
      </c>
      <c r="BG306" s="37">
        <f>COUNTIFS($S306:$AU306,"CO")</f>
        <v>0</v>
      </c>
      <c r="BH306" s="37">
        <f>SUM(BD306:BG306)</f>
        <v>2</v>
      </c>
      <c r="BI306" s="37">
        <f>IF(SUM(AV306+AW306)&gt;=17,1,0)</f>
        <v>0</v>
      </c>
      <c r="BJ306" s="37">
        <f>IF(SUM(AV306+AW306)&gt;=13,1,0)</f>
        <v>0</v>
      </c>
      <c r="BK306" s="37">
        <f>SUM(AV306:BG306)+SUM(COUNTIFS(R306:AU306,{"TERM","RESIGNED"}))</f>
        <v>19</v>
      </c>
      <c r="BL306" s="1" t="s">
        <v>41</v>
      </c>
      <c r="BM306" s="37" t="s">
        <v>936</v>
      </c>
    </row>
    <row r="307" spans="1:65" x14ac:dyDescent="0.25">
      <c r="A307" s="30">
        <f>A306+1</f>
        <v>305</v>
      </c>
      <c r="B307" s="1" t="s">
        <v>163</v>
      </c>
      <c r="C307" s="1">
        <v>101446</v>
      </c>
      <c r="D307" s="25">
        <v>101446</v>
      </c>
      <c r="E307" s="1" t="s">
        <v>862</v>
      </c>
      <c r="F307" s="32" t="s">
        <v>409</v>
      </c>
      <c r="G307" s="32" t="s">
        <v>891</v>
      </c>
      <c r="H307" s="28">
        <v>44421</v>
      </c>
      <c r="I307" s="28" t="s">
        <v>36</v>
      </c>
      <c r="J307" s="28" t="s">
        <v>36</v>
      </c>
      <c r="K307" s="37">
        <f ca="1">IF(O307="ACTIVE",(TODAY()-H307),(J307-H307))</f>
        <v>921</v>
      </c>
      <c r="L307" s="39" t="str">
        <f>IF(OR(M307="Email Verification",M307="Operations",M307="OJT",M307="Bottom Quartile Group",M307="Training"),"Billable","Non Billable")</f>
        <v>Non Billable</v>
      </c>
      <c r="M307" s="32" t="s">
        <v>47</v>
      </c>
      <c r="N307" s="1" t="s">
        <v>38</v>
      </c>
      <c r="O307" s="1" t="s">
        <v>39</v>
      </c>
      <c r="P307" s="1"/>
      <c r="Q307" s="1"/>
      <c r="R307" s="31" t="s">
        <v>900</v>
      </c>
      <c r="S307" s="42" t="s">
        <v>880</v>
      </c>
      <c r="T307" s="42" t="s">
        <v>882</v>
      </c>
      <c r="U307" s="42" t="s">
        <v>17</v>
      </c>
      <c r="V307" s="42" t="s">
        <v>17</v>
      </c>
      <c r="W307" s="42" t="s">
        <v>880</v>
      </c>
      <c r="X307" s="42" t="s">
        <v>880</v>
      </c>
      <c r="Y307" s="42" t="s">
        <v>880</v>
      </c>
      <c r="Z307" s="42" t="s">
        <v>880</v>
      </c>
      <c r="AA307" s="42" t="s">
        <v>880</v>
      </c>
      <c r="AB307" s="42" t="s">
        <v>17</v>
      </c>
      <c r="AC307" s="42" t="s">
        <v>17</v>
      </c>
      <c r="AD307" s="42" t="s">
        <v>883</v>
      </c>
      <c r="AE307" s="42" t="s">
        <v>883</v>
      </c>
      <c r="AF307" s="42" t="s">
        <v>880</v>
      </c>
      <c r="AG307" s="42" t="s">
        <v>880</v>
      </c>
      <c r="AH307" s="42" t="s">
        <v>880</v>
      </c>
      <c r="AI307" s="42" t="s">
        <v>17</v>
      </c>
      <c r="AJ307" s="42" t="s">
        <v>17</v>
      </c>
      <c r="AK307" s="42" t="s">
        <v>880</v>
      </c>
      <c r="AL307" s="42"/>
      <c r="AM307" s="42"/>
      <c r="AN307" s="42"/>
      <c r="AO307" s="42"/>
      <c r="AP307" s="42"/>
      <c r="AQ307" s="42"/>
      <c r="AR307" s="42"/>
      <c r="AS307" s="42"/>
      <c r="AT307" s="42"/>
      <c r="AU307" s="42"/>
      <c r="AV307" s="37">
        <f>COUNTIFS($S307:$AU307,"P")</f>
        <v>10</v>
      </c>
      <c r="AW307" s="37">
        <f>COUNTIFS($S307:$AU307,"HD")/2</f>
        <v>0</v>
      </c>
      <c r="AX307" s="37">
        <f>COUNTIFS($S307:$AU307,"DO")</f>
        <v>6</v>
      </c>
      <c r="AY307" s="1">
        <f>COUNTIFS($S307:$AU307,"UPL")</f>
        <v>0</v>
      </c>
      <c r="AZ307" s="37">
        <f>COUNTIFS($S307:$AU307,"LWP")</f>
        <v>0</v>
      </c>
      <c r="BA307" s="37">
        <f>SUM(COUNTIFS($S307:$AU307,{"PAT","MAT"}))</f>
        <v>0</v>
      </c>
      <c r="BB307" s="37">
        <f>COUNTIFS($S307:$AU307,"HO")</f>
        <v>0</v>
      </c>
      <c r="BC307" s="37">
        <f>COUNTIFS($S307:$AU307,"NA")</f>
        <v>0</v>
      </c>
      <c r="BD307" s="37">
        <f>COUNTIFS($S307:$AU307,"PL")</f>
        <v>2</v>
      </c>
      <c r="BE307" s="37">
        <f>COUNTIFS($S307:$AU307,"CL")</f>
        <v>1</v>
      </c>
      <c r="BF307" s="37">
        <f>COUNTIFS($S307:$AU307,"BL")</f>
        <v>0</v>
      </c>
      <c r="BG307" s="37">
        <f>COUNTIFS($S307:$AU307,"CO")</f>
        <v>0</v>
      </c>
      <c r="BH307" s="37">
        <f>SUM(BD307:BG307)</f>
        <v>3</v>
      </c>
      <c r="BI307" s="37">
        <f>IF(SUM(AV307+AW307)&gt;=17,1,0)</f>
        <v>0</v>
      </c>
      <c r="BJ307" s="37">
        <f>IF(SUM(AV307+AW307)&gt;=13,1,0)</f>
        <v>0</v>
      </c>
      <c r="BK307" s="37">
        <f>SUM(AV307:BG307)+SUM(COUNTIFS(R307:AU307,{"TERM","RESIGNED"}))</f>
        <v>19</v>
      </c>
      <c r="BL307" s="1" t="s">
        <v>41</v>
      </c>
      <c r="BM307" s="37" t="s">
        <v>935</v>
      </c>
    </row>
    <row r="308" spans="1:65" x14ac:dyDescent="0.25">
      <c r="A308" s="30">
        <f>A307+1</f>
        <v>306</v>
      </c>
      <c r="B308" s="1" t="s">
        <v>163</v>
      </c>
      <c r="C308" s="1">
        <v>101491</v>
      </c>
      <c r="D308" s="25">
        <v>101491</v>
      </c>
      <c r="E308" s="1" t="s">
        <v>863</v>
      </c>
      <c r="F308" s="32" t="s">
        <v>62</v>
      </c>
      <c r="G308" s="32" t="s">
        <v>46</v>
      </c>
      <c r="H308" s="28">
        <v>44425</v>
      </c>
      <c r="I308" s="28" t="s">
        <v>36</v>
      </c>
      <c r="J308" s="28" t="s">
        <v>36</v>
      </c>
      <c r="K308" s="37">
        <f ca="1">IF(O308="ACTIVE",(TODAY()-H308),(J308-H308))</f>
        <v>917</v>
      </c>
      <c r="L308" s="39" t="str">
        <f>IF(OR(M308="Email Verification",M308="Operations",M308="OJT",M308="Bottom Quartile Group",M308="Training"),"Billable","Non Billable")</f>
        <v>Non Billable</v>
      </c>
      <c r="M308" s="32" t="s">
        <v>47</v>
      </c>
      <c r="N308" s="1" t="s">
        <v>38</v>
      </c>
      <c r="O308" s="1" t="s">
        <v>39</v>
      </c>
      <c r="P308" s="1"/>
      <c r="Q308" s="1"/>
      <c r="R308" s="31" t="s">
        <v>44</v>
      </c>
      <c r="S308" s="42" t="s">
        <v>880</v>
      </c>
      <c r="T308" s="42" t="s">
        <v>880</v>
      </c>
      <c r="U308" s="42" t="s">
        <v>17</v>
      </c>
      <c r="V308" s="42" t="s">
        <v>17</v>
      </c>
      <c r="W308" s="42" t="s">
        <v>880</v>
      </c>
      <c r="X308" s="42" t="s">
        <v>880</v>
      </c>
      <c r="Y308" s="42" t="s">
        <v>880</v>
      </c>
      <c r="Z308" s="42" t="s">
        <v>880</v>
      </c>
      <c r="AA308" s="42" t="s">
        <v>19</v>
      </c>
      <c r="AB308" s="42" t="s">
        <v>17</v>
      </c>
      <c r="AC308" s="42" t="s">
        <v>17</v>
      </c>
      <c r="AD308" s="42" t="s">
        <v>880</v>
      </c>
      <c r="AE308" s="42" t="s">
        <v>881</v>
      </c>
      <c r="AF308" s="42" t="s">
        <v>880</v>
      </c>
      <c r="AG308" s="42" t="s">
        <v>880</v>
      </c>
      <c r="AH308" s="42" t="s">
        <v>880</v>
      </c>
      <c r="AI308" s="42" t="s">
        <v>17</v>
      </c>
      <c r="AJ308" s="42" t="s">
        <v>17</v>
      </c>
      <c r="AK308" s="42" t="s">
        <v>880</v>
      </c>
      <c r="AL308" s="42"/>
      <c r="AM308" s="42"/>
      <c r="AN308" s="42"/>
      <c r="AO308" s="42"/>
      <c r="AP308" s="42"/>
      <c r="AQ308" s="42"/>
      <c r="AR308" s="42"/>
      <c r="AS308" s="42"/>
      <c r="AT308" s="42"/>
      <c r="AU308" s="42"/>
      <c r="AV308" s="37">
        <f>COUNTIFS($S308:$AU308,"P")</f>
        <v>11</v>
      </c>
      <c r="AW308" s="37">
        <f>COUNTIFS($S308:$AU308,"HD")/2</f>
        <v>0.5</v>
      </c>
      <c r="AX308" s="37">
        <f>COUNTIFS($S308:$AU308,"DO")</f>
        <v>6</v>
      </c>
      <c r="AY308" s="1">
        <f>COUNTIFS($S308:$AU308,"UPL")</f>
        <v>0</v>
      </c>
      <c r="AZ308" s="37">
        <f>COUNTIFS($S308:$AU308,"LWP")</f>
        <v>1</v>
      </c>
      <c r="BA308" s="37">
        <f>SUM(COUNTIFS($S308:$AU308,{"PAT","MAT"}))</f>
        <v>0</v>
      </c>
      <c r="BB308" s="37">
        <f>COUNTIFS($S308:$AU308,"HO")</f>
        <v>0</v>
      </c>
      <c r="BC308" s="37">
        <f>COUNTIFS($S308:$AU308,"NA")</f>
        <v>0</v>
      </c>
      <c r="BD308" s="37">
        <f>COUNTIFS($S308:$AU308,"PL")</f>
        <v>0</v>
      </c>
      <c r="BE308" s="37">
        <f>COUNTIFS($S308:$AU308,"CL")</f>
        <v>0</v>
      </c>
      <c r="BF308" s="37">
        <f>COUNTIFS($S308:$AU308,"BL")</f>
        <v>0</v>
      </c>
      <c r="BG308" s="37">
        <f>COUNTIFS($S308:$AU308,"CO")</f>
        <v>0</v>
      </c>
      <c r="BH308" s="37">
        <f>SUM(BD308:BG308)</f>
        <v>0</v>
      </c>
      <c r="BI308" s="37">
        <f>IF(SUM(AV308+AW308)&gt;=17,1,0)</f>
        <v>0</v>
      </c>
      <c r="BJ308" s="37">
        <f>IF(SUM(AV308+AW308)&gt;=13,1,0)</f>
        <v>0</v>
      </c>
      <c r="BK308" s="37">
        <f>SUM(AV308:BG308)+SUM(COUNTIFS(R308:AU308,{"TERM","RESIGNED"}))</f>
        <v>18.5</v>
      </c>
      <c r="BL308" s="1" t="s">
        <v>41</v>
      </c>
      <c r="BM308" s="37" t="s">
        <v>1570</v>
      </c>
    </row>
    <row r="309" spans="1:65" x14ac:dyDescent="0.25">
      <c r="A309" s="30">
        <f>A308+1</f>
        <v>307</v>
      </c>
      <c r="B309" s="1" t="s">
        <v>163</v>
      </c>
      <c r="C309" s="1">
        <v>101495</v>
      </c>
      <c r="D309" s="25">
        <v>101495</v>
      </c>
      <c r="E309" s="1" t="s">
        <v>863</v>
      </c>
      <c r="F309" s="32" t="s">
        <v>411</v>
      </c>
      <c r="G309" s="32" t="s">
        <v>181</v>
      </c>
      <c r="H309" s="28">
        <v>44428</v>
      </c>
      <c r="I309" s="28" t="s">
        <v>36</v>
      </c>
      <c r="J309" s="28" t="s">
        <v>36</v>
      </c>
      <c r="K309" s="37">
        <f ca="1">IF(O309="ACTIVE",(TODAY()-H309),(J309-H309))</f>
        <v>914</v>
      </c>
      <c r="L309" s="39" t="str">
        <f>IF(OR(M309="Email Verification",M309="Operations",M309="OJT",M309="Bottom Quartile Group",M309="Training"),"Billable","Non Billable")</f>
        <v>Billable</v>
      </c>
      <c r="M309" s="32" t="s">
        <v>178</v>
      </c>
      <c r="N309" s="1" t="s">
        <v>38</v>
      </c>
      <c r="O309" s="1" t="s">
        <v>39</v>
      </c>
      <c r="P309" s="1"/>
      <c r="Q309" s="1"/>
      <c r="R309" s="31" t="s">
        <v>239</v>
      </c>
      <c r="S309" s="42" t="s">
        <v>880</v>
      </c>
      <c r="T309" s="42" t="s">
        <v>880</v>
      </c>
      <c r="U309" s="42" t="s">
        <v>17</v>
      </c>
      <c r="V309" s="42" t="s">
        <v>17</v>
      </c>
      <c r="W309" s="42" t="s">
        <v>880</v>
      </c>
      <c r="X309" s="42" t="s">
        <v>880</v>
      </c>
      <c r="Y309" s="42" t="s">
        <v>880</v>
      </c>
      <c r="Z309" s="42" t="s">
        <v>880</v>
      </c>
      <c r="AA309" s="42" t="s">
        <v>880</v>
      </c>
      <c r="AB309" s="42" t="s">
        <v>17</v>
      </c>
      <c r="AC309" s="42" t="s">
        <v>17</v>
      </c>
      <c r="AD309" s="42" t="s">
        <v>882</v>
      </c>
      <c r="AE309" s="42" t="s">
        <v>885</v>
      </c>
      <c r="AF309" s="42" t="s">
        <v>883</v>
      </c>
      <c r="AG309" s="42" t="s">
        <v>883</v>
      </c>
      <c r="AH309" s="42" t="s">
        <v>883</v>
      </c>
      <c r="AI309" s="42" t="s">
        <v>17</v>
      </c>
      <c r="AJ309" s="42" t="s">
        <v>17</v>
      </c>
      <c r="AK309" s="42" t="s">
        <v>880</v>
      </c>
      <c r="AL309" s="42"/>
      <c r="AM309" s="42"/>
      <c r="AN309" s="42"/>
      <c r="AO309" s="42"/>
      <c r="AP309" s="42"/>
      <c r="AQ309" s="42"/>
      <c r="AR309" s="42"/>
      <c r="AS309" s="42"/>
      <c r="AT309" s="42"/>
      <c r="AU309" s="42"/>
      <c r="AV309" s="37">
        <f>COUNTIFS($S309:$AU309,"P")</f>
        <v>8</v>
      </c>
      <c r="AW309" s="37">
        <f>COUNTIFS($S309:$AU309,"HD")/2</f>
        <v>0</v>
      </c>
      <c r="AX309" s="37">
        <f>COUNTIFS($S309:$AU309,"DO")</f>
        <v>6</v>
      </c>
      <c r="AY309" s="1">
        <f>COUNTIFS($S309:$AU309,"UPL")</f>
        <v>0</v>
      </c>
      <c r="AZ309" s="37">
        <f>COUNTIFS($S309:$AU309,"LWP")</f>
        <v>0</v>
      </c>
      <c r="BA309" s="37">
        <f>SUM(COUNTIFS($S309:$AU309,{"PAT","MAT"}))</f>
        <v>0</v>
      </c>
      <c r="BB309" s="37">
        <f>COUNTIFS($S309:$AU309,"HO")</f>
        <v>0</v>
      </c>
      <c r="BC309" s="37">
        <f>COUNTIFS($S309:$AU309,"NA")</f>
        <v>0</v>
      </c>
      <c r="BD309" s="37">
        <f>COUNTIFS($S309:$AU309,"PL")</f>
        <v>3</v>
      </c>
      <c r="BE309" s="37">
        <f>COUNTIFS($S309:$AU309,"CL")</f>
        <v>1</v>
      </c>
      <c r="BF309" s="37">
        <f>COUNTIFS($S309:$AU309,"BL")</f>
        <v>1</v>
      </c>
      <c r="BG309" s="37">
        <f>COUNTIFS($S309:$AU309,"CO")</f>
        <v>0</v>
      </c>
      <c r="BH309" s="37">
        <f>SUM(BD309:BG309)</f>
        <v>5</v>
      </c>
      <c r="BI309" s="37">
        <f>IF(SUM(AV309+AW309)&gt;=17,1,0)</f>
        <v>0</v>
      </c>
      <c r="BJ309" s="37">
        <f>IF(SUM(AV309+AW309)&gt;=13,1,0)</f>
        <v>0</v>
      </c>
      <c r="BK309" s="37">
        <f>SUM(AV309:BG309)+SUM(COUNTIFS(R309:AU309,{"TERM","RESIGNED"}))</f>
        <v>19</v>
      </c>
      <c r="BL309" s="1" t="s">
        <v>41</v>
      </c>
      <c r="BM309" s="37" t="s">
        <v>933</v>
      </c>
    </row>
    <row r="310" spans="1:65" x14ac:dyDescent="0.25">
      <c r="A310" s="30">
        <f>A309+1</f>
        <v>308</v>
      </c>
      <c r="B310" s="1" t="s">
        <v>163</v>
      </c>
      <c r="C310" s="1">
        <v>101518</v>
      </c>
      <c r="D310" s="25">
        <v>101518</v>
      </c>
      <c r="E310" s="1" t="s">
        <v>863</v>
      </c>
      <c r="F310" s="32" t="s">
        <v>412</v>
      </c>
      <c r="G310" s="32" t="s">
        <v>54</v>
      </c>
      <c r="H310" s="28">
        <v>44432</v>
      </c>
      <c r="I310" s="28" t="s">
        <v>36</v>
      </c>
      <c r="J310" s="28" t="s">
        <v>36</v>
      </c>
      <c r="K310" s="37">
        <f ca="1">IF(O310="ACTIVE",(TODAY()-H310),(J310-H310))</f>
        <v>910</v>
      </c>
      <c r="L310" s="39" t="str">
        <f>IF(OR(M310="Email Verification",M310="Operations",M310="OJT",M310="Bottom Quartile Group",M310="Training"),"Billable","Non Billable")</f>
        <v>Non Billable</v>
      </c>
      <c r="M310" s="32" t="s">
        <v>201</v>
      </c>
      <c r="N310" s="1" t="s">
        <v>38</v>
      </c>
      <c r="O310" s="1" t="s">
        <v>39</v>
      </c>
      <c r="P310" s="1"/>
      <c r="Q310" s="1"/>
      <c r="R310" s="31" t="s">
        <v>200</v>
      </c>
      <c r="S310" s="42" t="s">
        <v>19</v>
      </c>
      <c r="T310" s="42" t="s">
        <v>880</v>
      </c>
      <c r="U310" s="42" t="s">
        <v>17</v>
      </c>
      <c r="V310" s="42" t="s">
        <v>17</v>
      </c>
      <c r="W310" s="42" t="s">
        <v>19</v>
      </c>
      <c r="X310" s="42" t="s">
        <v>18</v>
      </c>
      <c r="Y310" s="42" t="s">
        <v>18</v>
      </c>
      <c r="Z310" s="42" t="s">
        <v>18</v>
      </c>
      <c r="AA310" s="42" t="s">
        <v>19</v>
      </c>
      <c r="AB310" s="42" t="s">
        <v>17</v>
      </c>
      <c r="AC310" s="42" t="s">
        <v>17</v>
      </c>
      <c r="AD310" s="42" t="s">
        <v>18</v>
      </c>
      <c r="AE310" s="42" t="s">
        <v>880</v>
      </c>
      <c r="AF310" s="42" t="s">
        <v>880</v>
      </c>
      <c r="AG310" s="42" t="s">
        <v>880</v>
      </c>
      <c r="AH310" s="42" t="s">
        <v>880</v>
      </c>
      <c r="AI310" s="42" t="s">
        <v>17</v>
      </c>
      <c r="AJ310" s="42" t="s">
        <v>17</v>
      </c>
      <c r="AK310" s="42" t="s">
        <v>19</v>
      </c>
      <c r="AL310" s="42"/>
      <c r="AM310" s="42"/>
      <c r="AN310" s="42"/>
      <c r="AO310" s="42"/>
      <c r="AP310" s="42"/>
      <c r="AQ310" s="42"/>
      <c r="AR310" s="42"/>
      <c r="AS310" s="42"/>
      <c r="AT310" s="42"/>
      <c r="AU310" s="42"/>
      <c r="AV310" s="37">
        <f>COUNTIFS($S310:$AU310,"P")</f>
        <v>5</v>
      </c>
      <c r="AW310" s="37">
        <f>COUNTIFS($S310:$AU310,"HD")/2</f>
        <v>0</v>
      </c>
      <c r="AX310" s="37">
        <f>COUNTIFS($S310:$AU310,"DO")</f>
        <v>6</v>
      </c>
      <c r="AY310" s="1">
        <f>COUNTIFS($S310:$AU310,"UPL")</f>
        <v>4</v>
      </c>
      <c r="AZ310" s="37">
        <f>COUNTIFS($S310:$AU310,"LWP")</f>
        <v>4</v>
      </c>
      <c r="BA310" s="37">
        <f>SUM(COUNTIFS($S310:$AU310,{"PAT","MAT"}))</f>
        <v>0</v>
      </c>
      <c r="BB310" s="37">
        <f>COUNTIFS($S310:$AU310,"HO")</f>
        <v>0</v>
      </c>
      <c r="BC310" s="37">
        <f>COUNTIFS($S310:$AU310,"NA")</f>
        <v>0</v>
      </c>
      <c r="BD310" s="37">
        <f>COUNTIFS($S310:$AU310,"PL")</f>
        <v>0</v>
      </c>
      <c r="BE310" s="37">
        <f>COUNTIFS($S310:$AU310,"CL")</f>
        <v>0</v>
      </c>
      <c r="BF310" s="37">
        <f>COUNTIFS($S310:$AU310,"BL")</f>
        <v>0</v>
      </c>
      <c r="BG310" s="37">
        <f>COUNTIFS($S310:$AU310,"CO")</f>
        <v>0</v>
      </c>
      <c r="BH310" s="37">
        <f>SUM(BD310:BG310)</f>
        <v>0</v>
      </c>
      <c r="BI310" s="37">
        <f>IF(SUM(AV310+AW310)&gt;=17,1,0)</f>
        <v>0</v>
      </c>
      <c r="BJ310" s="37">
        <f>IF(SUM(AV310+AW310)&gt;=13,1,0)</f>
        <v>0</v>
      </c>
      <c r="BK310" s="37">
        <f>SUM(AV310:BG310)+SUM(COUNTIFS(R310:AU310,{"TERM","RESIGNED"}))</f>
        <v>19</v>
      </c>
      <c r="BL310" s="1" t="s">
        <v>41</v>
      </c>
      <c r="BM310" s="37" t="s">
        <v>936</v>
      </c>
    </row>
    <row r="311" spans="1:65" x14ac:dyDescent="0.25">
      <c r="A311" s="30">
        <f>A310+1</f>
        <v>309</v>
      </c>
      <c r="B311" s="1" t="s">
        <v>163</v>
      </c>
      <c r="C311" s="1">
        <v>101525</v>
      </c>
      <c r="D311" s="25">
        <v>101525</v>
      </c>
      <c r="E311" s="1" t="s">
        <v>863</v>
      </c>
      <c r="F311" s="32" t="s">
        <v>413</v>
      </c>
      <c r="G311" s="32" t="s">
        <v>117</v>
      </c>
      <c r="H311" s="28">
        <v>44432</v>
      </c>
      <c r="I311" s="28" t="s">
        <v>36</v>
      </c>
      <c r="J311" s="28" t="s">
        <v>36</v>
      </c>
      <c r="K311" s="37">
        <f ca="1">IF(O311="ACTIVE",(TODAY()-H311),(J311-H311))</f>
        <v>910</v>
      </c>
      <c r="L311" s="39" t="str">
        <f>IF(OR(M311="Email Verification",M311="Operations",M311="OJT",M311="Bottom Quartile Group",M311="Training"),"Billable","Non Billable")</f>
        <v>Non Billable</v>
      </c>
      <c r="M311" s="32" t="s">
        <v>124</v>
      </c>
      <c r="N311" s="1" t="s">
        <v>38</v>
      </c>
      <c r="O311" s="1" t="s">
        <v>39</v>
      </c>
      <c r="P311" s="1"/>
      <c r="Q311" s="1"/>
      <c r="R311" s="31" t="s">
        <v>125</v>
      </c>
      <c r="S311" s="42" t="s">
        <v>880</v>
      </c>
      <c r="T311" s="42" t="s">
        <v>880</v>
      </c>
      <c r="U311" s="42" t="s">
        <v>17</v>
      </c>
      <c r="V311" s="42" t="s">
        <v>17</v>
      </c>
      <c r="W311" s="42" t="s">
        <v>880</v>
      </c>
      <c r="X311" s="42" t="s">
        <v>880</v>
      </c>
      <c r="Y311" s="42" t="s">
        <v>880</v>
      </c>
      <c r="Z311" s="42" t="s">
        <v>880</v>
      </c>
      <c r="AA311" s="42" t="s">
        <v>880</v>
      </c>
      <c r="AB311" s="42" t="s">
        <v>17</v>
      </c>
      <c r="AC311" s="42" t="s">
        <v>17</v>
      </c>
      <c r="AD311" s="42" t="s">
        <v>880</v>
      </c>
      <c r="AE311" s="42" t="s">
        <v>880</v>
      </c>
      <c r="AF311" s="42" t="s">
        <v>880</v>
      </c>
      <c r="AG311" s="42" t="s">
        <v>880</v>
      </c>
      <c r="AH311" s="42" t="s">
        <v>880</v>
      </c>
      <c r="AI311" s="42" t="s">
        <v>17</v>
      </c>
      <c r="AJ311" s="42" t="s">
        <v>17</v>
      </c>
      <c r="AK311" s="42" t="s">
        <v>880</v>
      </c>
      <c r="AL311" s="42"/>
      <c r="AM311" s="42"/>
      <c r="AN311" s="42"/>
      <c r="AO311" s="42"/>
      <c r="AP311" s="42"/>
      <c r="AQ311" s="42"/>
      <c r="AR311" s="42"/>
      <c r="AS311" s="42"/>
      <c r="AT311" s="42"/>
      <c r="AU311" s="42"/>
      <c r="AV311" s="37">
        <f>COUNTIFS($S311:$AU311,"P")</f>
        <v>13</v>
      </c>
      <c r="AW311" s="37">
        <f>COUNTIFS($S311:$AU311,"HD")/2</f>
        <v>0</v>
      </c>
      <c r="AX311" s="37">
        <f>COUNTIFS($S311:$AU311,"DO")</f>
        <v>6</v>
      </c>
      <c r="AY311" s="1">
        <f>COUNTIFS($S311:$AU311,"UPL")</f>
        <v>0</v>
      </c>
      <c r="AZ311" s="37">
        <f>COUNTIFS($S311:$AU311,"LWP")</f>
        <v>0</v>
      </c>
      <c r="BA311" s="37">
        <f>SUM(COUNTIFS($S311:$AU311,{"PAT","MAT"}))</f>
        <v>0</v>
      </c>
      <c r="BB311" s="37">
        <f>COUNTIFS($S311:$AU311,"HO")</f>
        <v>0</v>
      </c>
      <c r="BC311" s="37">
        <f>COUNTIFS($S311:$AU311,"NA")</f>
        <v>0</v>
      </c>
      <c r="BD311" s="37">
        <f>COUNTIFS($S311:$AU311,"PL")</f>
        <v>0</v>
      </c>
      <c r="BE311" s="37">
        <f>COUNTIFS($S311:$AU311,"CL")</f>
        <v>0</v>
      </c>
      <c r="BF311" s="37">
        <f>COUNTIFS($S311:$AU311,"BL")</f>
        <v>0</v>
      </c>
      <c r="BG311" s="37">
        <f>COUNTIFS($S311:$AU311,"CO")</f>
        <v>0</v>
      </c>
      <c r="BH311" s="37">
        <f>SUM(BD311:BG311)</f>
        <v>0</v>
      </c>
      <c r="BI311" s="37">
        <f>IF(SUM(AV311+AW311)&gt;=17,1,0)</f>
        <v>0</v>
      </c>
      <c r="BJ311" s="37">
        <f>IF(SUM(AV311+AW311)&gt;=13,1,0)</f>
        <v>1</v>
      </c>
      <c r="BK311" s="37">
        <f>SUM(AV311:BG311)+SUM(COUNTIFS(R311:AU311,{"TERM","RESIGNED"}))</f>
        <v>19</v>
      </c>
      <c r="BL311" s="1" t="s">
        <v>41</v>
      </c>
      <c r="BM311" s="37" t="s">
        <v>1102</v>
      </c>
    </row>
    <row r="312" spans="1:65" x14ac:dyDescent="0.25">
      <c r="A312" s="30">
        <f>A311+1</f>
        <v>310</v>
      </c>
      <c r="B312" s="1" t="s">
        <v>163</v>
      </c>
      <c r="C312" s="1">
        <v>101557</v>
      </c>
      <c r="D312" s="25">
        <v>101557</v>
      </c>
      <c r="E312" s="1" t="s">
        <v>862</v>
      </c>
      <c r="F312" s="32" t="s">
        <v>404</v>
      </c>
      <c r="G312" s="32" t="s">
        <v>891</v>
      </c>
      <c r="H312" s="28">
        <v>44439</v>
      </c>
      <c r="I312" s="28" t="s">
        <v>36</v>
      </c>
      <c r="J312" s="28" t="s">
        <v>36</v>
      </c>
      <c r="K312" s="37">
        <f ca="1">IF(O312="ACTIVE",(TODAY()-H312),(J312-H312))</f>
        <v>903</v>
      </c>
      <c r="L312" s="39" t="str">
        <f>IF(OR(M312="Email Verification",M312="Operations",M312="OJT",M312="Bottom Quartile Group",M312="Training"),"Billable","Non Billable")</f>
        <v>Non Billable</v>
      </c>
      <c r="M312" s="32" t="s">
        <v>47</v>
      </c>
      <c r="N312" s="1" t="s">
        <v>38</v>
      </c>
      <c r="O312" s="1" t="s">
        <v>39</v>
      </c>
      <c r="P312" s="1"/>
      <c r="Q312" s="1"/>
      <c r="R312" s="31" t="s">
        <v>242</v>
      </c>
      <c r="S312" s="42" t="s">
        <v>880</v>
      </c>
      <c r="T312" s="42" t="s">
        <v>882</v>
      </c>
      <c r="U312" s="42" t="s">
        <v>17</v>
      </c>
      <c r="V312" s="42" t="s">
        <v>17</v>
      </c>
      <c r="W312" s="42" t="s">
        <v>880</v>
      </c>
      <c r="X312" s="42" t="s">
        <v>880</v>
      </c>
      <c r="Y312" s="42" t="s">
        <v>880</v>
      </c>
      <c r="Z312" s="42" t="s">
        <v>880</v>
      </c>
      <c r="AA312" s="42" t="s">
        <v>880</v>
      </c>
      <c r="AB312" s="42" t="s">
        <v>17</v>
      </c>
      <c r="AC312" s="42" t="s">
        <v>17</v>
      </c>
      <c r="AD312" s="42" t="s">
        <v>880</v>
      </c>
      <c r="AE312" s="42" t="s">
        <v>880</v>
      </c>
      <c r="AF312" s="42" t="s">
        <v>880</v>
      </c>
      <c r="AG312" s="42" t="s">
        <v>880</v>
      </c>
      <c r="AH312" s="42" t="s">
        <v>880</v>
      </c>
      <c r="AI312" s="42" t="s">
        <v>17</v>
      </c>
      <c r="AJ312" s="42" t="s">
        <v>17</v>
      </c>
      <c r="AK312" s="42" t="s">
        <v>880</v>
      </c>
      <c r="AL312" s="42"/>
      <c r="AM312" s="42"/>
      <c r="AN312" s="42"/>
      <c r="AO312" s="42"/>
      <c r="AP312" s="42"/>
      <c r="AQ312" s="42"/>
      <c r="AR312" s="42"/>
      <c r="AS312" s="42"/>
      <c r="AT312" s="42"/>
      <c r="AU312" s="42"/>
      <c r="AV312" s="37">
        <f>COUNTIFS($S312:$AU312,"P")</f>
        <v>12</v>
      </c>
      <c r="AW312" s="37">
        <f>COUNTIFS($S312:$AU312,"HD")/2</f>
        <v>0</v>
      </c>
      <c r="AX312" s="37">
        <f>COUNTIFS($S312:$AU312,"DO")</f>
        <v>6</v>
      </c>
      <c r="AY312" s="1">
        <f>COUNTIFS($S312:$AU312,"UPL")</f>
        <v>0</v>
      </c>
      <c r="AZ312" s="37">
        <f>COUNTIFS($S312:$AU312,"LWP")</f>
        <v>0</v>
      </c>
      <c r="BA312" s="37">
        <f>SUM(COUNTIFS($S312:$AU312,{"PAT","MAT"}))</f>
        <v>0</v>
      </c>
      <c r="BB312" s="37">
        <f>COUNTIFS($S312:$AU312,"HO")</f>
        <v>0</v>
      </c>
      <c r="BC312" s="37">
        <f>COUNTIFS($S312:$AU312,"NA")</f>
        <v>0</v>
      </c>
      <c r="BD312" s="37">
        <f>COUNTIFS($S312:$AU312,"PL")</f>
        <v>0</v>
      </c>
      <c r="BE312" s="37">
        <f>COUNTIFS($S312:$AU312,"CL")</f>
        <v>1</v>
      </c>
      <c r="BF312" s="37">
        <f>COUNTIFS($S312:$AU312,"BL")</f>
        <v>0</v>
      </c>
      <c r="BG312" s="37">
        <f>COUNTIFS($S312:$AU312,"CO")</f>
        <v>0</v>
      </c>
      <c r="BH312" s="37">
        <f>SUM(BD312:BG312)</f>
        <v>1</v>
      </c>
      <c r="BI312" s="37">
        <f>IF(SUM(AV312+AW312)&gt;=17,1,0)</f>
        <v>0</v>
      </c>
      <c r="BJ312" s="37">
        <f>IF(SUM(AV312+AW312)&gt;=13,1,0)</f>
        <v>0</v>
      </c>
      <c r="BK312" s="37">
        <f>SUM(AV312:BG312)+SUM(COUNTIFS(R312:AU312,{"TERM","RESIGNED"}))</f>
        <v>19</v>
      </c>
      <c r="BL312" s="1" t="s">
        <v>41</v>
      </c>
      <c r="BM312" s="37" t="s">
        <v>936</v>
      </c>
    </row>
    <row r="313" spans="1:65" x14ac:dyDescent="0.25">
      <c r="A313" s="30">
        <f>A312+1</f>
        <v>311</v>
      </c>
      <c r="B313" s="1" t="s">
        <v>163</v>
      </c>
      <c r="C313" s="1">
        <v>101562</v>
      </c>
      <c r="D313" s="25">
        <v>101562</v>
      </c>
      <c r="E313" s="1" t="s">
        <v>863</v>
      </c>
      <c r="F313" s="32" t="s">
        <v>416</v>
      </c>
      <c r="G313" s="32" t="s">
        <v>891</v>
      </c>
      <c r="H313" s="28">
        <v>44439</v>
      </c>
      <c r="I313" s="28" t="s">
        <v>36</v>
      </c>
      <c r="J313" s="28" t="s">
        <v>36</v>
      </c>
      <c r="K313" s="37">
        <f ca="1">IF(O313="ACTIVE",(TODAY()-H313),(J313-H313))</f>
        <v>903</v>
      </c>
      <c r="L313" s="39" t="str">
        <f>IF(OR(M313="Email Verification",M313="Operations",M313="OJT",M313="Bottom Quartile Group",M313="Training"),"Billable","Non Billable")</f>
        <v>Non Billable</v>
      </c>
      <c r="M313" s="32" t="s">
        <v>47</v>
      </c>
      <c r="N313" s="1" t="s">
        <v>38</v>
      </c>
      <c r="O313" s="1" t="s">
        <v>39</v>
      </c>
      <c r="P313" s="1"/>
      <c r="Q313" s="1"/>
      <c r="R313" s="31" t="s">
        <v>229</v>
      </c>
      <c r="S313" s="42" t="s">
        <v>880</v>
      </c>
      <c r="T313" s="42" t="s">
        <v>880</v>
      </c>
      <c r="U313" s="42" t="s">
        <v>17</v>
      </c>
      <c r="V313" s="42" t="s">
        <v>17</v>
      </c>
      <c r="W313" s="42" t="s">
        <v>880</v>
      </c>
      <c r="X313" s="42" t="s">
        <v>880</v>
      </c>
      <c r="Y313" s="42" t="s">
        <v>880</v>
      </c>
      <c r="Z313" s="42" t="s">
        <v>880</v>
      </c>
      <c r="AA313" s="42" t="s">
        <v>880</v>
      </c>
      <c r="AB313" s="42" t="s">
        <v>17</v>
      </c>
      <c r="AC313" s="42" t="s">
        <v>17</v>
      </c>
      <c r="AD313" s="42" t="s">
        <v>880</v>
      </c>
      <c r="AE313" s="42" t="s">
        <v>880</v>
      </c>
      <c r="AF313" s="42" t="s">
        <v>880</v>
      </c>
      <c r="AG313" s="42" t="s">
        <v>880</v>
      </c>
      <c r="AH313" s="42" t="s">
        <v>880</v>
      </c>
      <c r="AI313" s="42" t="s">
        <v>17</v>
      </c>
      <c r="AJ313" s="42" t="s">
        <v>17</v>
      </c>
      <c r="AK313" s="42" t="s">
        <v>880</v>
      </c>
      <c r="AL313" s="42"/>
      <c r="AM313" s="42"/>
      <c r="AN313" s="42"/>
      <c r="AO313" s="42"/>
      <c r="AP313" s="42"/>
      <c r="AQ313" s="42"/>
      <c r="AR313" s="42"/>
      <c r="AS313" s="42"/>
      <c r="AT313" s="42"/>
      <c r="AU313" s="42"/>
      <c r="AV313" s="37">
        <f>COUNTIFS($S313:$AU313,"P")</f>
        <v>13</v>
      </c>
      <c r="AW313" s="37">
        <f>COUNTIFS($S313:$AU313,"HD")/2</f>
        <v>0</v>
      </c>
      <c r="AX313" s="37">
        <f>COUNTIFS($S313:$AU313,"DO")</f>
        <v>6</v>
      </c>
      <c r="AY313" s="1">
        <f>COUNTIFS($S313:$AU313,"UPL")</f>
        <v>0</v>
      </c>
      <c r="AZ313" s="37">
        <f>COUNTIFS($S313:$AU313,"LWP")</f>
        <v>0</v>
      </c>
      <c r="BA313" s="37">
        <f>SUM(COUNTIFS($S313:$AU313,{"PAT","MAT"}))</f>
        <v>0</v>
      </c>
      <c r="BB313" s="37">
        <f>COUNTIFS($S313:$AU313,"HO")</f>
        <v>0</v>
      </c>
      <c r="BC313" s="37">
        <f>COUNTIFS($S313:$AU313,"NA")</f>
        <v>0</v>
      </c>
      <c r="BD313" s="37">
        <f>COUNTIFS($S313:$AU313,"PL")</f>
        <v>0</v>
      </c>
      <c r="BE313" s="37">
        <f>COUNTIFS($S313:$AU313,"CL")</f>
        <v>0</v>
      </c>
      <c r="BF313" s="37">
        <f>COUNTIFS($S313:$AU313,"BL")</f>
        <v>0</v>
      </c>
      <c r="BG313" s="37">
        <f>COUNTIFS($S313:$AU313,"CO")</f>
        <v>0</v>
      </c>
      <c r="BH313" s="37">
        <f>SUM(BD313:BG313)</f>
        <v>0</v>
      </c>
      <c r="BI313" s="37">
        <f>IF(SUM(AV313+AW313)&gt;=17,1,0)</f>
        <v>0</v>
      </c>
      <c r="BJ313" s="37">
        <f>IF(SUM(AV313+AW313)&gt;=13,1,0)</f>
        <v>1</v>
      </c>
      <c r="BK313" s="37">
        <f>SUM(AV313:BG313)+SUM(COUNTIFS(R313:AU313,{"TERM","RESIGNED"}))</f>
        <v>19</v>
      </c>
      <c r="BL313" s="1" t="s">
        <v>41</v>
      </c>
      <c r="BM313" s="37" t="s">
        <v>931</v>
      </c>
    </row>
    <row r="314" spans="1:65" x14ac:dyDescent="0.25">
      <c r="A314" s="30">
        <f>A313+1</f>
        <v>312</v>
      </c>
      <c r="B314" s="1" t="s">
        <v>163</v>
      </c>
      <c r="C314" s="1">
        <v>101569</v>
      </c>
      <c r="D314" s="25">
        <v>101569</v>
      </c>
      <c r="E314" s="1" t="s">
        <v>863</v>
      </c>
      <c r="F314" s="32" t="s">
        <v>415</v>
      </c>
      <c r="G314" s="32" t="s">
        <v>135</v>
      </c>
      <c r="H314" s="28">
        <v>44439</v>
      </c>
      <c r="I314" s="28" t="s">
        <v>36</v>
      </c>
      <c r="J314" s="28" t="s">
        <v>36</v>
      </c>
      <c r="K314" s="37">
        <f ca="1">IF(O314="ACTIVE",(TODAY()-H314),(J314-H314))</f>
        <v>903</v>
      </c>
      <c r="L314" s="39" t="str">
        <f>IF(OR(M314="Email Verification",M314="Operations",M314="OJT",M314="Bottom Quartile Group",M314="Training"),"Billable","Non Billable")</f>
        <v>Billable</v>
      </c>
      <c r="M314" s="32" t="s">
        <v>118</v>
      </c>
      <c r="N314" s="1" t="s">
        <v>38</v>
      </c>
      <c r="O314" s="1" t="s">
        <v>39</v>
      </c>
      <c r="P314" s="1"/>
      <c r="Q314" s="1"/>
      <c r="R314" s="31" t="s">
        <v>140</v>
      </c>
      <c r="S314" s="42" t="s">
        <v>880</v>
      </c>
      <c r="T314" s="42" t="s">
        <v>880</v>
      </c>
      <c r="U314" s="42" t="s">
        <v>17</v>
      </c>
      <c r="V314" s="42" t="s">
        <v>17</v>
      </c>
      <c r="W314" s="42" t="s">
        <v>880</v>
      </c>
      <c r="X314" s="42" t="s">
        <v>880</v>
      </c>
      <c r="Y314" s="42" t="s">
        <v>880</v>
      </c>
      <c r="Z314" s="42" t="s">
        <v>880</v>
      </c>
      <c r="AA314" s="42" t="s">
        <v>880</v>
      </c>
      <c r="AB314" s="42" t="s">
        <v>17</v>
      </c>
      <c r="AC314" s="42" t="s">
        <v>17</v>
      </c>
      <c r="AD314" s="42" t="s">
        <v>880</v>
      </c>
      <c r="AE314" s="42" t="s">
        <v>880</v>
      </c>
      <c r="AF314" s="42" t="s">
        <v>880</v>
      </c>
      <c r="AG314" s="42" t="s">
        <v>880</v>
      </c>
      <c r="AH314" s="42" t="s">
        <v>19</v>
      </c>
      <c r="AI314" s="42" t="s">
        <v>17</v>
      </c>
      <c r="AJ314" s="42" t="s">
        <v>17</v>
      </c>
      <c r="AK314" s="42" t="s">
        <v>18</v>
      </c>
      <c r="AL314" s="42"/>
      <c r="AM314" s="42"/>
      <c r="AN314" s="42"/>
      <c r="AO314" s="42"/>
      <c r="AP314" s="42"/>
      <c r="AQ314" s="42"/>
      <c r="AR314" s="42"/>
      <c r="AS314" s="42"/>
      <c r="AT314" s="42"/>
      <c r="AU314" s="42"/>
      <c r="AV314" s="37">
        <f>COUNTIFS($S314:$AU314,"P")</f>
        <v>11</v>
      </c>
      <c r="AW314" s="37">
        <f>COUNTIFS($S314:$AU314,"HD")/2</f>
        <v>0</v>
      </c>
      <c r="AX314" s="37">
        <f>COUNTIFS($S314:$AU314,"DO")</f>
        <v>6</v>
      </c>
      <c r="AY314" s="1">
        <f>COUNTIFS($S314:$AU314,"UPL")</f>
        <v>1</v>
      </c>
      <c r="AZ314" s="37">
        <f>COUNTIFS($S314:$AU314,"LWP")</f>
        <v>1</v>
      </c>
      <c r="BA314" s="37">
        <f>SUM(COUNTIFS($S314:$AU314,{"PAT","MAT"}))</f>
        <v>0</v>
      </c>
      <c r="BB314" s="37">
        <f>COUNTIFS($S314:$AU314,"HO")</f>
        <v>0</v>
      </c>
      <c r="BC314" s="37">
        <f>COUNTIFS($S314:$AU314,"NA")</f>
        <v>0</v>
      </c>
      <c r="BD314" s="37">
        <f>COUNTIFS($S314:$AU314,"PL")</f>
        <v>0</v>
      </c>
      <c r="BE314" s="37">
        <f>COUNTIFS($S314:$AU314,"CL")</f>
        <v>0</v>
      </c>
      <c r="BF314" s="37">
        <f>COUNTIFS($S314:$AU314,"BL")</f>
        <v>0</v>
      </c>
      <c r="BG314" s="37">
        <f>COUNTIFS($S314:$AU314,"CO")</f>
        <v>0</v>
      </c>
      <c r="BH314" s="37">
        <f>SUM(BD314:BG314)</f>
        <v>0</v>
      </c>
      <c r="BI314" s="37">
        <f>IF(SUM(AV314+AW314)&gt;=17,1,0)</f>
        <v>0</v>
      </c>
      <c r="BJ314" s="37">
        <f>IF(SUM(AV314+AW314)&gt;=13,1,0)</f>
        <v>0</v>
      </c>
      <c r="BK314" s="37">
        <f>SUM(AV314:BG314)+SUM(COUNTIFS(R314:AU314,{"TERM","RESIGNED"}))</f>
        <v>19</v>
      </c>
      <c r="BL314" s="1" t="s">
        <v>41</v>
      </c>
      <c r="BM314" s="37" t="s">
        <v>936</v>
      </c>
    </row>
    <row r="315" spans="1:65" x14ac:dyDescent="0.25">
      <c r="A315" s="30">
        <f>A314+1</f>
        <v>313</v>
      </c>
      <c r="B315" s="1" t="s">
        <v>163</v>
      </c>
      <c r="C315" s="1">
        <v>101586</v>
      </c>
      <c r="D315" s="25">
        <v>101586</v>
      </c>
      <c r="E315" s="1" t="s">
        <v>863</v>
      </c>
      <c r="F315" s="32" t="s">
        <v>417</v>
      </c>
      <c r="G315" t="s">
        <v>61</v>
      </c>
      <c r="H315" s="28">
        <v>44442</v>
      </c>
      <c r="I315" s="28" t="s">
        <v>36</v>
      </c>
      <c r="J315" s="28" t="s">
        <v>36</v>
      </c>
      <c r="K315" s="37">
        <f ca="1">IF(O315="ACTIVE",(TODAY()-H315),(J315-H315))</f>
        <v>900</v>
      </c>
      <c r="L315" s="39" t="str">
        <f>IF(OR(M315="Email Verification",M315="Operations",M315="OJT",M315="Bottom Quartile Group",M315="Training"),"Billable","Non Billable")</f>
        <v>Non Billable</v>
      </c>
      <c r="M315" s="32" t="s">
        <v>47</v>
      </c>
      <c r="N315" s="1" t="s">
        <v>38</v>
      </c>
      <c r="O315" s="1" t="s">
        <v>39</v>
      </c>
      <c r="P315" s="1"/>
      <c r="Q315" s="1"/>
      <c r="R315" s="31" t="s">
        <v>227</v>
      </c>
      <c r="S315" s="42" t="s">
        <v>880</v>
      </c>
      <c r="T315" s="42" t="s">
        <v>880</v>
      </c>
      <c r="U315" s="42" t="s">
        <v>17</v>
      </c>
      <c r="V315" s="42" t="s">
        <v>17</v>
      </c>
      <c r="W315" s="42" t="s">
        <v>880</v>
      </c>
      <c r="X315" s="42" t="s">
        <v>880</v>
      </c>
      <c r="Y315" s="42" t="s">
        <v>882</v>
      </c>
      <c r="Z315" s="42" t="s">
        <v>880</v>
      </c>
      <c r="AA315" s="42" t="s">
        <v>880</v>
      </c>
      <c r="AB315" s="42" t="s">
        <v>17</v>
      </c>
      <c r="AC315" s="42" t="s">
        <v>17</v>
      </c>
      <c r="AD315" s="42" t="s">
        <v>880</v>
      </c>
      <c r="AE315" s="42" t="s">
        <v>880</v>
      </c>
      <c r="AF315" s="42" t="s">
        <v>880</v>
      </c>
      <c r="AG315" s="42" t="s">
        <v>880</v>
      </c>
      <c r="AH315" s="42" t="s">
        <v>880</v>
      </c>
      <c r="AI315" s="42" t="s">
        <v>17</v>
      </c>
      <c r="AJ315" s="42" t="s">
        <v>17</v>
      </c>
      <c r="AK315" s="42" t="s">
        <v>880</v>
      </c>
      <c r="AL315" s="42"/>
      <c r="AM315" s="42"/>
      <c r="AN315" s="42"/>
      <c r="AO315" s="42"/>
      <c r="AP315" s="42"/>
      <c r="AQ315" s="42"/>
      <c r="AR315" s="42"/>
      <c r="AS315" s="42"/>
      <c r="AT315" s="42"/>
      <c r="AU315" s="42"/>
      <c r="AV315" s="37">
        <f>COUNTIFS($S315:$AU315,"P")</f>
        <v>12</v>
      </c>
      <c r="AW315" s="37">
        <f>COUNTIFS($S315:$AU315,"HD")/2</f>
        <v>0</v>
      </c>
      <c r="AX315" s="37">
        <f>COUNTIFS($S315:$AU315,"DO")</f>
        <v>6</v>
      </c>
      <c r="AY315" s="1">
        <f>COUNTIFS($S315:$AU315,"UPL")</f>
        <v>0</v>
      </c>
      <c r="AZ315" s="37">
        <f>COUNTIFS($S315:$AU315,"LWP")</f>
        <v>0</v>
      </c>
      <c r="BA315" s="37">
        <f>SUM(COUNTIFS($S315:$AU315,{"PAT","MAT"}))</f>
        <v>0</v>
      </c>
      <c r="BB315" s="37">
        <f>COUNTIFS($S315:$AU315,"HO")</f>
        <v>0</v>
      </c>
      <c r="BC315" s="37">
        <f>COUNTIFS($S315:$AU315,"NA")</f>
        <v>0</v>
      </c>
      <c r="BD315" s="37">
        <f>COUNTIFS($S315:$AU315,"PL")</f>
        <v>0</v>
      </c>
      <c r="BE315" s="37">
        <f>COUNTIFS($S315:$AU315,"CL")</f>
        <v>1</v>
      </c>
      <c r="BF315" s="37">
        <f>COUNTIFS($S315:$AU315,"BL")</f>
        <v>0</v>
      </c>
      <c r="BG315" s="37">
        <f>COUNTIFS($S315:$AU315,"CO")</f>
        <v>0</v>
      </c>
      <c r="BH315" s="37">
        <f>SUM(BD315:BG315)</f>
        <v>1</v>
      </c>
      <c r="BI315" s="37">
        <f>IF(SUM(AV315+AW315)&gt;=17,1,0)</f>
        <v>0</v>
      </c>
      <c r="BJ315" s="37">
        <f>IF(SUM(AV315+AW315)&gt;=13,1,0)</f>
        <v>0</v>
      </c>
      <c r="BK315" s="37">
        <f>SUM(AV315:BG315)+SUM(COUNTIFS(R315:AU315,{"TERM","RESIGNED"}))</f>
        <v>19</v>
      </c>
      <c r="BL315" s="1" t="s">
        <v>41</v>
      </c>
      <c r="BM315" s="37" t="s">
        <v>936</v>
      </c>
    </row>
    <row r="316" spans="1:65" x14ac:dyDescent="0.25">
      <c r="A316" s="30">
        <f>A315+1</f>
        <v>314</v>
      </c>
      <c r="B316" s="1" t="s">
        <v>163</v>
      </c>
      <c r="C316" s="1">
        <v>101604</v>
      </c>
      <c r="D316" s="25">
        <v>101604</v>
      </c>
      <c r="E316" s="1" t="s">
        <v>863</v>
      </c>
      <c r="F316" s="32" t="s">
        <v>418</v>
      </c>
      <c r="G316" s="32" t="s">
        <v>181</v>
      </c>
      <c r="H316" s="28">
        <v>44442</v>
      </c>
      <c r="I316" s="28" t="s">
        <v>36</v>
      </c>
      <c r="J316" s="28" t="s">
        <v>36</v>
      </c>
      <c r="K316" s="37">
        <f ca="1">IF(O316="ACTIVE",(TODAY()-H316),(J316-H316))</f>
        <v>900</v>
      </c>
      <c r="L316" s="39" t="str">
        <f>IF(OR(M316="Email Verification",M316="Operations",M316="OJT",M316="Bottom Quartile Group",M316="Training"),"Billable","Non Billable")</f>
        <v>Non Billable</v>
      </c>
      <c r="M316" s="32" t="s">
        <v>182</v>
      </c>
      <c r="N316" s="1" t="s">
        <v>38</v>
      </c>
      <c r="O316" s="1" t="s">
        <v>39</v>
      </c>
      <c r="P316" s="1"/>
      <c r="Q316" s="1"/>
      <c r="R316" s="31" t="s">
        <v>183</v>
      </c>
      <c r="S316" s="42" t="s">
        <v>880</v>
      </c>
      <c r="T316" s="42" t="s">
        <v>880</v>
      </c>
      <c r="U316" s="42" t="s">
        <v>17</v>
      </c>
      <c r="V316" s="42" t="s">
        <v>17</v>
      </c>
      <c r="W316" s="42" t="s">
        <v>880</v>
      </c>
      <c r="X316" s="42" t="s">
        <v>880</v>
      </c>
      <c r="Y316" s="42" t="s">
        <v>880</v>
      </c>
      <c r="Z316" s="42" t="s">
        <v>880</v>
      </c>
      <c r="AA316" s="42" t="s">
        <v>880</v>
      </c>
      <c r="AB316" s="42" t="s">
        <v>17</v>
      </c>
      <c r="AC316" s="42" t="s">
        <v>17</v>
      </c>
      <c r="AD316" s="42" t="s">
        <v>880</v>
      </c>
      <c r="AE316" s="42" t="s">
        <v>880</v>
      </c>
      <c r="AF316" s="42" t="s">
        <v>880</v>
      </c>
      <c r="AG316" s="42" t="s">
        <v>880</v>
      </c>
      <c r="AH316" s="42" t="s">
        <v>880</v>
      </c>
      <c r="AI316" s="42" t="s">
        <v>17</v>
      </c>
      <c r="AJ316" s="42" t="s">
        <v>17</v>
      </c>
      <c r="AK316" s="42" t="s">
        <v>18</v>
      </c>
      <c r="AL316" s="42"/>
      <c r="AM316" s="42"/>
      <c r="AN316" s="42"/>
      <c r="AO316" s="42"/>
      <c r="AP316" s="42"/>
      <c r="AQ316" s="42"/>
      <c r="AR316" s="42"/>
      <c r="AS316" s="42"/>
      <c r="AT316" s="42"/>
      <c r="AU316" s="42"/>
      <c r="AV316" s="37">
        <f>COUNTIFS($S316:$AU316,"P")</f>
        <v>12</v>
      </c>
      <c r="AW316" s="37">
        <f>COUNTIFS($S316:$AU316,"HD")/2</f>
        <v>0</v>
      </c>
      <c r="AX316" s="37">
        <f>COUNTIFS($S316:$AU316,"DO")</f>
        <v>6</v>
      </c>
      <c r="AY316" s="1">
        <f>COUNTIFS($S316:$AU316,"UPL")</f>
        <v>1</v>
      </c>
      <c r="AZ316" s="37">
        <f>COUNTIFS($S316:$AU316,"LWP")</f>
        <v>0</v>
      </c>
      <c r="BA316" s="37">
        <f>SUM(COUNTIFS($S316:$AU316,{"PAT","MAT"}))</f>
        <v>0</v>
      </c>
      <c r="BB316" s="37">
        <f>COUNTIFS($S316:$AU316,"HO")</f>
        <v>0</v>
      </c>
      <c r="BC316" s="37">
        <f>COUNTIFS($S316:$AU316,"NA")</f>
        <v>0</v>
      </c>
      <c r="BD316" s="37">
        <f>COUNTIFS($S316:$AU316,"PL")</f>
        <v>0</v>
      </c>
      <c r="BE316" s="37">
        <f>COUNTIFS($S316:$AU316,"CL")</f>
        <v>0</v>
      </c>
      <c r="BF316" s="37">
        <f>COUNTIFS($S316:$AU316,"BL")</f>
        <v>0</v>
      </c>
      <c r="BG316" s="37">
        <f>COUNTIFS($S316:$AU316,"CO")</f>
        <v>0</v>
      </c>
      <c r="BH316" s="37">
        <f>SUM(BD316:BG316)</f>
        <v>0</v>
      </c>
      <c r="BI316" s="37">
        <f>IF(SUM(AV316+AW316)&gt;=17,1,0)</f>
        <v>0</v>
      </c>
      <c r="BJ316" s="37">
        <f>IF(SUM(AV316+AW316)&gt;=13,1,0)</f>
        <v>0</v>
      </c>
      <c r="BK316" s="37">
        <f>SUM(AV316:BG316)+SUM(COUNTIFS(R316:AU316,{"TERM","RESIGNED"}))</f>
        <v>19</v>
      </c>
      <c r="BL316" s="1" t="s">
        <v>41</v>
      </c>
      <c r="BM316" s="37" t="s">
        <v>931</v>
      </c>
    </row>
    <row r="317" spans="1:65" x14ac:dyDescent="0.25">
      <c r="A317" s="30">
        <f>A316+1</f>
        <v>315</v>
      </c>
      <c r="B317" s="1" t="s">
        <v>163</v>
      </c>
      <c r="C317" s="1">
        <v>101628</v>
      </c>
      <c r="D317" s="25">
        <v>101628</v>
      </c>
      <c r="E317" s="1" t="s">
        <v>863</v>
      </c>
      <c r="F317" s="32" t="s">
        <v>419</v>
      </c>
      <c r="G317" s="32" t="s">
        <v>100</v>
      </c>
      <c r="H317" s="28">
        <v>44447</v>
      </c>
      <c r="I317" s="28" t="s">
        <v>36</v>
      </c>
      <c r="J317" s="28" t="s">
        <v>36</v>
      </c>
      <c r="K317" s="37">
        <f ca="1">IF(O317="ACTIVE",(TODAY()-H317),(J317-H317))</f>
        <v>895</v>
      </c>
      <c r="L317" s="39" t="str">
        <f>IF(OR(M317="Email Verification",M317="Operations",M317="OJT",M317="Bottom Quartile Group",M317="Training"),"Billable","Non Billable")</f>
        <v>Non Billable</v>
      </c>
      <c r="M317" s="32" t="s">
        <v>43</v>
      </c>
      <c r="N317" s="1" t="s">
        <v>38</v>
      </c>
      <c r="O317" s="1" t="s">
        <v>39</v>
      </c>
      <c r="P317" s="1"/>
      <c r="Q317" s="1"/>
      <c r="R317" s="31" t="s">
        <v>55</v>
      </c>
      <c r="S317" s="42" t="s">
        <v>880</v>
      </c>
      <c r="T317" s="42" t="s">
        <v>880</v>
      </c>
      <c r="U317" s="42" t="s">
        <v>17</v>
      </c>
      <c r="V317" s="42" t="s">
        <v>17</v>
      </c>
      <c r="W317" s="42" t="s">
        <v>880</v>
      </c>
      <c r="X317" s="42" t="s">
        <v>880</v>
      </c>
      <c r="Y317" s="42" t="s">
        <v>880</v>
      </c>
      <c r="Z317" s="42" t="s">
        <v>880</v>
      </c>
      <c r="AA317" s="42" t="s">
        <v>880</v>
      </c>
      <c r="AB317" s="42" t="s">
        <v>17</v>
      </c>
      <c r="AC317" s="42" t="s">
        <v>17</v>
      </c>
      <c r="AD317" s="42" t="s">
        <v>18</v>
      </c>
      <c r="AE317" s="42" t="s">
        <v>880</v>
      </c>
      <c r="AF317" s="42" t="s">
        <v>880</v>
      </c>
      <c r="AG317" s="42" t="s">
        <v>880</v>
      </c>
      <c r="AH317" s="42" t="s">
        <v>880</v>
      </c>
      <c r="AI317" s="42" t="s">
        <v>17</v>
      </c>
      <c r="AJ317" s="42" t="s">
        <v>17</v>
      </c>
      <c r="AK317" s="42" t="s">
        <v>880</v>
      </c>
      <c r="AL317" s="42"/>
      <c r="AM317" s="42"/>
      <c r="AN317" s="42"/>
      <c r="AO317" s="42"/>
      <c r="AP317" s="42"/>
      <c r="AQ317" s="42"/>
      <c r="AR317" s="42"/>
      <c r="AS317" s="42"/>
      <c r="AT317" s="42"/>
      <c r="AU317" s="42"/>
      <c r="AV317" s="37">
        <f>COUNTIFS($S317:$AU317,"P")</f>
        <v>12</v>
      </c>
      <c r="AW317" s="37">
        <f>COUNTIFS($S317:$AU317,"HD")/2</f>
        <v>0</v>
      </c>
      <c r="AX317" s="37">
        <f>COUNTIFS($S317:$AU317,"DO")</f>
        <v>6</v>
      </c>
      <c r="AY317" s="1">
        <f>COUNTIFS($S317:$AU317,"UPL")</f>
        <v>1</v>
      </c>
      <c r="AZ317" s="37">
        <f>COUNTIFS($S317:$AU317,"LWP")</f>
        <v>0</v>
      </c>
      <c r="BA317" s="37">
        <f>SUM(COUNTIFS($S317:$AU317,{"PAT","MAT"}))</f>
        <v>0</v>
      </c>
      <c r="BB317" s="37">
        <f>COUNTIFS($S317:$AU317,"HO")</f>
        <v>0</v>
      </c>
      <c r="BC317" s="37">
        <f>COUNTIFS($S317:$AU317,"NA")</f>
        <v>0</v>
      </c>
      <c r="BD317" s="37">
        <f>COUNTIFS($S317:$AU317,"PL")</f>
        <v>0</v>
      </c>
      <c r="BE317" s="37">
        <f>COUNTIFS($S317:$AU317,"CL")</f>
        <v>0</v>
      </c>
      <c r="BF317" s="37">
        <f>COUNTIFS($S317:$AU317,"BL")</f>
        <v>0</v>
      </c>
      <c r="BG317" s="37">
        <f>COUNTIFS($S317:$AU317,"CO")</f>
        <v>0</v>
      </c>
      <c r="BH317" s="37">
        <f>SUM(BD317:BG317)</f>
        <v>0</v>
      </c>
      <c r="BI317" s="37">
        <f>IF(SUM(AV317+AW317)&gt;=17,1,0)</f>
        <v>0</v>
      </c>
      <c r="BJ317" s="37">
        <f>IF(SUM(AV317+AW317)&gt;=13,1,0)</f>
        <v>0</v>
      </c>
      <c r="BK317" s="37">
        <f>SUM(AV317:BG317)+SUM(COUNTIFS(R317:AU317,{"TERM","RESIGNED"}))</f>
        <v>19</v>
      </c>
      <c r="BL317" s="1" t="s">
        <v>41</v>
      </c>
      <c r="BM317" s="37" t="s">
        <v>932</v>
      </c>
    </row>
    <row r="318" spans="1:65" x14ac:dyDescent="0.25">
      <c r="A318" s="30">
        <f>A317+1</f>
        <v>316</v>
      </c>
      <c r="B318" s="1" t="s">
        <v>163</v>
      </c>
      <c r="C318" s="1">
        <v>101635</v>
      </c>
      <c r="D318" s="25">
        <v>101635</v>
      </c>
      <c r="E318" s="1" t="s">
        <v>863</v>
      </c>
      <c r="F318" s="32" t="s">
        <v>420</v>
      </c>
      <c r="G318" s="32" t="s">
        <v>74</v>
      </c>
      <c r="H318" s="28">
        <v>44453</v>
      </c>
      <c r="I318" s="28" t="s">
        <v>36</v>
      </c>
      <c r="J318" s="28" t="s">
        <v>36</v>
      </c>
      <c r="K318" s="37">
        <f ca="1">IF(O318="ACTIVE",(TODAY()-H318),(J318-H318))</f>
        <v>889</v>
      </c>
      <c r="L318" s="39" t="str">
        <f>IF(OR(M318="Email Verification",M318="Operations",M318="OJT",M318="Bottom Quartile Group",M318="Training"),"Billable","Non Billable")</f>
        <v>Non Billable</v>
      </c>
      <c r="M318" s="32" t="s">
        <v>51</v>
      </c>
      <c r="N318" s="1" t="s">
        <v>38</v>
      </c>
      <c r="O318" s="1" t="s">
        <v>39</v>
      </c>
      <c r="P318" s="1"/>
      <c r="Q318" s="1"/>
      <c r="R318" s="31" t="s">
        <v>97</v>
      </c>
      <c r="S318" s="42" t="s">
        <v>880</v>
      </c>
      <c r="T318" s="42" t="s">
        <v>880</v>
      </c>
      <c r="U318" s="42" t="s">
        <v>17</v>
      </c>
      <c r="V318" s="42" t="s">
        <v>17</v>
      </c>
      <c r="W318" s="42" t="s">
        <v>880</v>
      </c>
      <c r="X318" s="42" t="s">
        <v>880</v>
      </c>
      <c r="Y318" s="42" t="s">
        <v>880</v>
      </c>
      <c r="Z318" s="42" t="s">
        <v>880</v>
      </c>
      <c r="AA318" s="42" t="s">
        <v>880</v>
      </c>
      <c r="AB318" s="42" t="s">
        <v>17</v>
      </c>
      <c r="AC318" s="42" t="s">
        <v>17</v>
      </c>
      <c r="AD318" s="42" t="s">
        <v>880</v>
      </c>
      <c r="AE318" s="42" t="s">
        <v>880</v>
      </c>
      <c r="AF318" s="42" t="s">
        <v>880</v>
      </c>
      <c r="AG318" s="42" t="s">
        <v>880</v>
      </c>
      <c r="AH318" s="42" t="s">
        <v>880</v>
      </c>
      <c r="AI318" s="42" t="s">
        <v>17</v>
      </c>
      <c r="AJ318" s="42" t="s">
        <v>17</v>
      </c>
      <c r="AK318" s="42" t="s">
        <v>880</v>
      </c>
      <c r="AL318" s="42"/>
      <c r="AM318" s="42"/>
      <c r="AN318" s="42"/>
      <c r="AO318" s="42"/>
      <c r="AP318" s="42"/>
      <c r="AQ318" s="42"/>
      <c r="AR318" s="42"/>
      <c r="AS318" s="42"/>
      <c r="AT318" s="42"/>
      <c r="AU318" s="42"/>
      <c r="AV318" s="37">
        <f>COUNTIFS($S318:$AU318,"P")</f>
        <v>13</v>
      </c>
      <c r="AW318" s="37">
        <f>COUNTIFS($S318:$AU318,"HD")/2</f>
        <v>0</v>
      </c>
      <c r="AX318" s="37">
        <f>COUNTIFS($S318:$AU318,"DO")</f>
        <v>6</v>
      </c>
      <c r="AY318" s="1">
        <f>COUNTIFS($S318:$AU318,"UPL")</f>
        <v>0</v>
      </c>
      <c r="AZ318" s="37">
        <f>COUNTIFS($S318:$AU318,"LWP")</f>
        <v>0</v>
      </c>
      <c r="BA318" s="37">
        <f>SUM(COUNTIFS($S318:$AU318,{"PAT","MAT"}))</f>
        <v>0</v>
      </c>
      <c r="BB318" s="37">
        <f>COUNTIFS($S318:$AU318,"HO")</f>
        <v>0</v>
      </c>
      <c r="BC318" s="37">
        <f>COUNTIFS($S318:$AU318,"NA")</f>
        <v>0</v>
      </c>
      <c r="BD318" s="37">
        <f>COUNTIFS($S318:$AU318,"PL")</f>
        <v>0</v>
      </c>
      <c r="BE318" s="37">
        <f>COUNTIFS($S318:$AU318,"CL")</f>
        <v>0</v>
      </c>
      <c r="BF318" s="37">
        <f>COUNTIFS($S318:$AU318,"BL")</f>
        <v>0</v>
      </c>
      <c r="BG318" s="37">
        <f>COUNTIFS($S318:$AU318,"CO")</f>
        <v>0</v>
      </c>
      <c r="BH318" s="37">
        <f>SUM(BD318:BG318)</f>
        <v>0</v>
      </c>
      <c r="BI318" s="37">
        <f>IF(SUM(AV318+AW318)&gt;=17,1,0)</f>
        <v>0</v>
      </c>
      <c r="BJ318" s="37">
        <f>IF(SUM(AV318+AW318)&gt;=13,1,0)</f>
        <v>1</v>
      </c>
      <c r="BK318" s="37">
        <f>SUM(AV318:BG318)+SUM(COUNTIFS(R318:AU318,{"TERM","RESIGNED"}))</f>
        <v>19</v>
      </c>
      <c r="BL318" s="1" t="s">
        <v>41</v>
      </c>
      <c r="BM318" s="37" t="s">
        <v>1565</v>
      </c>
    </row>
    <row r="319" spans="1:65" x14ac:dyDescent="0.25">
      <c r="A319" s="30">
        <f>A318+1</f>
        <v>317</v>
      </c>
      <c r="B319" s="1" t="s">
        <v>163</v>
      </c>
      <c r="C319" s="1">
        <v>101662</v>
      </c>
      <c r="D319" s="25">
        <v>101662</v>
      </c>
      <c r="E319" s="1" t="s">
        <v>863</v>
      </c>
      <c r="F319" s="32" t="s">
        <v>421</v>
      </c>
      <c r="G319" s="32" t="s">
        <v>50</v>
      </c>
      <c r="H319" s="28">
        <v>44453</v>
      </c>
      <c r="I319" s="28" t="s">
        <v>36</v>
      </c>
      <c r="J319" s="28" t="s">
        <v>36</v>
      </c>
      <c r="K319" s="37">
        <f ca="1">IF(O319="ACTIVE",(TODAY()-H319),(J319-H319))</f>
        <v>889</v>
      </c>
      <c r="L319" s="39" t="str">
        <f>IF(OR(M319="Email Verification",M319="Operations",M319="OJT",M319="Bottom Quartile Group",M319="Training"),"Billable","Non Billable")</f>
        <v>Non Billable</v>
      </c>
      <c r="M319" s="32" t="s">
        <v>51</v>
      </c>
      <c r="N319" s="1" t="s">
        <v>38</v>
      </c>
      <c r="O319" s="1" t="s">
        <v>39</v>
      </c>
      <c r="P319" s="1"/>
      <c r="Q319" s="1"/>
      <c r="R319" s="31" t="s">
        <v>75</v>
      </c>
      <c r="S319" s="42" t="s">
        <v>880</v>
      </c>
      <c r="T319" s="42" t="s">
        <v>880</v>
      </c>
      <c r="U319" s="42" t="s">
        <v>17</v>
      </c>
      <c r="V319" s="42" t="s">
        <v>17</v>
      </c>
      <c r="W319" s="42" t="s">
        <v>880</v>
      </c>
      <c r="X319" s="42" t="s">
        <v>883</v>
      </c>
      <c r="Y319" s="42" t="s">
        <v>883</v>
      </c>
      <c r="Z319" s="42" t="s">
        <v>883</v>
      </c>
      <c r="AA319" s="42" t="s">
        <v>883</v>
      </c>
      <c r="AB319" s="42" t="s">
        <v>17</v>
      </c>
      <c r="AC319" s="42" t="s">
        <v>17</v>
      </c>
      <c r="AD319" s="42" t="s">
        <v>881</v>
      </c>
      <c r="AE319" s="42" t="s">
        <v>881</v>
      </c>
      <c r="AF319" s="42" t="s">
        <v>881</v>
      </c>
      <c r="AG319" s="42" t="s">
        <v>881</v>
      </c>
      <c r="AH319" s="42" t="s">
        <v>881</v>
      </c>
      <c r="AI319" s="42" t="s">
        <v>17</v>
      </c>
      <c r="AJ319" s="42" t="s">
        <v>17</v>
      </c>
      <c r="AK319" s="42" t="s">
        <v>880</v>
      </c>
      <c r="AL319" s="42"/>
      <c r="AM319" s="42"/>
      <c r="AN319" s="42"/>
      <c r="AO319" s="42"/>
      <c r="AP319" s="42"/>
      <c r="AQ319" s="42"/>
      <c r="AR319" s="42"/>
      <c r="AS319" s="42"/>
      <c r="AT319" s="42"/>
      <c r="AU319" s="42"/>
      <c r="AV319" s="37">
        <f>COUNTIFS($S319:$AU319,"P")</f>
        <v>4</v>
      </c>
      <c r="AW319" s="37">
        <f>COUNTIFS($S319:$AU319,"HD")/2</f>
        <v>2.5</v>
      </c>
      <c r="AX319" s="37">
        <f>COUNTIFS($S319:$AU319,"DO")</f>
        <v>6</v>
      </c>
      <c r="AY319" s="1">
        <f>COUNTIFS($S319:$AU319,"UPL")</f>
        <v>0</v>
      </c>
      <c r="AZ319" s="37">
        <f>COUNTIFS($S319:$AU319,"LWP")</f>
        <v>0</v>
      </c>
      <c r="BA319" s="37">
        <f>SUM(COUNTIFS($S319:$AU319,{"PAT","MAT"}))</f>
        <v>0</v>
      </c>
      <c r="BB319" s="37">
        <f>COUNTIFS($S319:$AU319,"HO")</f>
        <v>0</v>
      </c>
      <c r="BC319" s="37">
        <f>COUNTIFS($S319:$AU319,"NA")</f>
        <v>0</v>
      </c>
      <c r="BD319" s="37">
        <f>COUNTIFS($S319:$AU319,"PL")</f>
        <v>4</v>
      </c>
      <c r="BE319" s="37">
        <f>COUNTIFS($S319:$AU319,"CL")</f>
        <v>0</v>
      </c>
      <c r="BF319" s="37">
        <f>COUNTIFS($S319:$AU319,"BL")</f>
        <v>0</v>
      </c>
      <c r="BG319" s="37">
        <f>COUNTIFS($S319:$AU319,"CO")</f>
        <v>0</v>
      </c>
      <c r="BH319" s="37">
        <f>SUM(BD319:BG319)</f>
        <v>4</v>
      </c>
      <c r="BI319" s="37">
        <f>IF(SUM(AV319+AW319)&gt;=17,1,0)</f>
        <v>0</v>
      </c>
      <c r="BJ319" s="37">
        <f>IF(SUM(AV319+AW319)&gt;=13,1,0)</f>
        <v>0</v>
      </c>
      <c r="BK319" s="37">
        <f>SUM(AV319:BG319)+SUM(COUNTIFS(R319:AU319,{"TERM","RESIGNED"}))</f>
        <v>16.5</v>
      </c>
      <c r="BL319" s="1" t="s">
        <v>41</v>
      </c>
      <c r="BM319" s="37" t="s">
        <v>931</v>
      </c>
    </row>
    <row r="320" spans="1:65" x14ac:dyDescent="0.25">
      <c r="A320" s="30">
        <f>A319+1</f>
        <v>318</v>
      </c>
      <c r="B320" s="1" t="s">
        <v>163</v>
      </c>
      <c r="C320" s="1">
        <v>101692</v>
      </c>
      <c r="D320" s="25">
        <v>101692</v>
      </c>
      <c r="E320" s="1" t="s">
        <v>863</v>
      </c>
      <c r="F320" s="32" t="s">
        <v>422</v>
      </c>
      <c r="G320" s="32" t="s">
        <v>100</v>
      </c>
      <c r="H320" s="28">
        <v>44460</v>
      </c>
      <c r="I320" s="28" t="s">
        <v>36</v>
      </c>
      <c r="J320" s="28" t="s">
        <v>36</v>
      </c>
      <c r="K320" s="37">
        <f ca="1">IF(O320="ACTIVE",(TODAY()-H320),(J320-H320))</f>
        <v>882</v>
      </c>
      <c r="L320" s="39" t="str">
        <f>IF(OR(M320="Email Verification",M320="Operations",M320="OJT",M320="Bottom Quartile Group",M320="Training"),"Billable","Non Billable")</f>
        <v>Non Billable</v>
      </c>
      <c r="M320" s="32" t="s">
        <v>43</v>
      </c>
      <c r="N320" s="1" t="s">
        <v>38</v>
      </c>
      <c r="O320" s="1" t="s">
        <v>39</v>
      </c>
      <c r="P320" s="1"/>
      <c r="Q320" s="1"/>
      <c r="R320" s="31" t="s">
        <v>76</v>
      </c>
      <c r="S320" s="42" t="s">
        <v>880</v>
      </c>
      <c r="T320" s="42" t="s">
        <v>880</v>
      </c>
      <c r="U320" s="42" t="s">
        <v>17</v>
      </c>
      <c r="V320" s="42" t="s">
        <v>17</v>
      </c>
      <c r="W320" s="42" t="s">
        <v>880</v>
      </c>
      <c r="X320" s="42" t="s">
        <v>880</v>
      </c>
      <c r="Y320" s="42" t="s">
        <v>880</v>
      </c>
      <c r="Z320" s="42" t="s">
        <v>880</v>
      </c>
      <c r="AA320" s="42" t="s">
        <v>880</v>
      </c>
      <c r="AB320" s="42" t="s">
        <v>17</v>
      </c>
      <c r="AC320" s="42" t="s">
        <v>17</v>
      </c>
      <c r="AD320" s="42" t="s">
        <v>880</v>
      </c>
      <c r="AE320" s="42" t="s">
        <v>880</v>
      </c>
      <c r="AF320" s="42" t="s">
        <v>880</v>
      </c>
      <c r="AG320" s="42" t="s">
        <v>880</v>
      </c>
      <c r="AH320" s="42" t="s">
        <v>880</v>
      </c>
      <c r="AI320" s="42" t="s">
        <v>17</v>
      </c>
      <c r="AJ320" s="42" t="s">
        <v>17</v>
      </c>
      <c r="AK320" s="42" t="s">
        <v>880</v>
      </c>
      <c r="AL320" s="42"/>
      <c r="AM320" s="42"/>
      <c r="AN320" s="42"/>
      <c r="AO320" s="42"/>
      <c r="AP320" s="42"/>
      <c r="AQ320" s="42"/>
      <c r="AR320" s="42"/>
      <c r="AS320" s="42"/>
      <c r="AT320" s="42"/>
      <c r="AU320" s="42"/>
      <c r="AV320" s="37">
        <f>COUNTIFS($S320:$AU320,"P")</f>
        <v>13</v>
      </c>
      <c r="AW320" s="37">
        <f>COUNTIFS($S320:$AU320,"HD")/2</f>
        <v>0</v>
      </c>
      <c r="AX320" s="37">
        <f>COUNTIFS($S320:$AU320,"DO")</f>
        <v>6</v>
      </c>
      <c r="AY320" s="1">
        <f>COUNTIFS($S320:$AU320,"UPL")</f>
        <v>0</v>
      </c>
      <c r="AZ320" s="37">
        <f>COUNTIFS($S320:$AU320,"LWP")</f>
        <v>0</v>
      </c>
      <c r="BA320" s="37">
        <f>SUM(COUNTIFS($S320:$AU320,{"PAT","MAT"}))</f>
        <v>0</v>
      </c>
      <c r="BB320" s="37">
        <f>COUNTIFS($S320:$AU320,"HO")</f>
        <v>0</v>
      </c>
      <c r="BC320" s="37">
        <f>COUNTIFS($S320:$AU320,"NA")</f>
        <v>0</v>
      </c>
      <c r="BD320" s="37">
        <f>COUNTIFS($S320:$AU320,"PL")</f>
        <v>0</v>
      </c>
      <c r="BE320" s="37">
        <f>COUNTIFS($S320:$AU320,"CL")</f>
        <v>0</v>
      </c>
      <c r="BF320" s="37">
        <f>COUNTIFS($S320:$AU320,"BL")</f>
        <v>0</v>
      </c>
      <c r="BG320" s="37">
        <f>COUNTIFS($S320:$AU320,"CO")</f>
        <v>0</v>
      </c>
      <c r="BH320" s="37">
        <f>SUM(BD320:BG320)</f>
        <v>0</v>
      </c>
      <c r="BI320" s="37">
        <f>IF(SUM(AV320+AW320)&gt;=17,1,0)</f>
        <v>0</v>
      </c>
      <c r="BJ320" s="37">
        <f>IF(SUM(AV320+AW320)&gt;=13,1,0)</f>
        <v>1</v>
      </c>
      <c r="BK320" s="37">
        <f>SUM(AV320:BG320)+SUM(COUNTIFS(R320:AU320,{"TERM","RESIGNED"}))</f>
        <v>19</v>
      </c>
      <c r="BL320" s="1" t="s">
        <v>41</v>
      </c>
      <c r="BM320" s="37" t="s">
        <v>935</v>
      </c>
    </row>
    <row r="321" spans="1:65" x14ac:dyDescent="0.25">
      <c r="A321" s="30">
        <f>A320+1</f>
        <v>319</v>
      </c>
      <c r="B321" s="1" t="s">
        <v>163</v>
      </c>
      <c r="C321" s="1">
        <v>101693</v>
      </c>
      <c r="D321" s="25">
        <v>101693</v>
      </c>
      <c r="E321" s="1" t="s">
        <v>863</v>
      </c>
      <c r="F321" s="32" t="s">
        <v>423</v>
      </c>
      <c r="G321" s="32" t="s">
        <v>100</v>
      </c>
      <c r="H321" s="28">
        <v>44460</v>
      </c>
      <c r="I321" s="28" t="s">
        <v>36</v>
      </c>
      <c r="J321" s="28" t="s">
        <v>36</v>
      </c>
      <c r="K321" s="37">
        <f ca="1">IF(O321="ACTIVE",(TODAY()-H321),(J321-H321))</f>
        <v>882</v>
      </c>
      <c r="L321" s="39" t="str">
        <f>IF(OR(M321="Email Verification",M321="Operations",M321="OJT",M321="Bottom Quartile Group",M321="Training"),"Billable","Non Billable")</f>
        <v>Non Billable</v>
      </c>
      <c r="M321" s="32" t="s">
        <v>43</v>
      </c>
      <c r="N321" s="1" t="s">
        <v>38</v>
      </c>
      <c r="O321" s="1" t="s">
        <v>39</v>
      </c>
      <c r="P321" s="1"/>
      <c r="Q321" s="1"/>
      <c r="R321" s="31" t="s">
        <v>63</v>
      </c>
      <c r="S321" s="42" t="s">
        <v>880</v>
      </c>
      <c r="T321" s="42" t="s">
        <v>880</v>
      </c>
      <c r="U321" s="42" t="s">
        <v>17</v>
      </c>
      <c r="V321" s="42" t="s">
        <v>17</v>
      </c>
      <c r="W321" s="42" t="s">
        <v>880</v>
      </c>
      <c r="X321" s="42" t="s">
        <v>880</v>
      </c>
      <c r="Y321" s="42" t="s">
        <v>880</v>
      </c>
      <c r="Z321" s="42" t="s">
        <v>880</v>
      </c>
      <c r="AA321" s="42" t="s">
        <v>880</v>
      </c>
      <c r="AB321" s="42" t="s">
        <v>17</v>
      </c>
      <c r="AC321" s="42" t="s">
        <v>17</v>
      </c>
      <c r="AD321" s="42" t="s">
        <v>880</v>
      </c>
      <c r="AE321" s="42" t="s">
        <v>880</v>
      </c>
      <c r="AF321" s="42" t="s">
        <v>880</v>
      </c>
      <c r="AG321" s="42" t="s">
        <v>880</v>
      </c>
      <c r="AH321" s="42" t="s">
        <v>880</v>
      </c>
      <c r="AI321" s="42" t="s">
        <v>17</v>
      </c>
      <c r="AJ321" s="42" t="s">
        <v>17</v>
      </c>
      <c r="AK321" s="42" t="s">
        <v>880</v>
      </c>
      <c r="AL321" s="42"/>
      <c r="AM321" s="42"/>
      <c r="AN321" s="42"/>
      <c r="AO321" s="42"/>
      <c r="AP321" s="42"/>
      <c r="AQ321" s="42"/>
      <c r="AR321" s="42"/>
      <c r="AS321" s="42"/>
      <c r="AT321" s="42"/>
      <c r="AU321" s="42"/>
      <c r="AV321" s="37">
        <f>COUNTIFS($S321:$AU321,"P")</f>
        <v>13</v>
      </c>
      <c r="AW321" s="37">
        <f>COUNTIFS($S321:$AU321,"HD")/2</f>
        <v>0</v>
      </c>
      <c r="AX321" s="37">
        <f>COUNTIFS($S321:$AU321,"DO")</f>
        <v>6</v>
      </c>
      <c r="AY321" s="1">
        <f>COUNTIFS($S321:$AU321,"UPL")</f>
        <v>0</v>
      </c>
      <c r="AZ321" s="37">
        <f>COUNTIFS($S321:$AU321,"LWP")</f>
        <v>0</v>
      </c>
      <c r="BA321" s="37">
        <f>SUM(COUNTIFS($S321:$AU321,{"PAT","MAT"}))</f>
        <v>0</v>
      </c>
      <c r="BB321" s="37">
        <f>COUNTIFS($S321:$AU321,"HO")</f>
        <v>0</v>
      </c>
      <c r="BC321" s="37">
        <f>COUNTIFS($S321:$AU321,"NA")</f>
        <v>0</v>
      </c>
      <c r="BD321" s="37">
        <f>COUNTIFS($S321:$AU321,"PL")</f>
        <v>0</v>
      </c>
      <c r="BE321" s="37">
        <f>COUNTIFS($S321:$AU321,"CL")</f>
        <v>0</v>
      </c>
      <c r="BF321" s="37">
        <f>COUNTIFS($S321:$AU321,"BL")</f>
        <v>0</v>
      </c>
      <c r="BG321" s="37">
        <f>COUNTIFS($S321:$AU321,"CO")</f>
        <v>0</v>
      </c>
      <c r="BH321" s="37">
        <f>SUM(BD321:BG321)</f>
        <v>0</v>
      </c>
      <c r="BI321" s="37">
        <f>IF(SUM(AV321+AW321)&gt;=17,1,0)</f>
        <v>0</v>
      </c>
      <c r="BJ321" s="37">
        <f>IF(SUM(AV321+AW321)&gt;=13,1,0)</f>
        <v>1</v>
      </c>
      <c r="BK321" s="37">
        <f>SUM(AV321:BG321)+SUM(COUNTIFS(R321:AU321,{"TERM","RESIGNED"}))</f>
        <v>19</v>
      </c>
      <c r="BL321" s="1" t="s">
        <v>41</v>
      </c>
      <c r="BM321" s="37" t="s">
        <v>935</v>
      </c>
    </row>
    <row r="322" spans="1:65" x14ac:dyDescent="0.25">
      <c r="A322" s="30">
        <f>A321+1</f>
        <v>320</v>
      </c>
      <c r="B322" s="1" t="s">
        <v>163</v>
      </c>
      <c r="C322" s="1">
        <v>101694</v>
      </c>
      <c r="D322" s="25">
        <v>101694</v>
      </c>
      <c r="E322" s="1" t="s">
        <v>863</v>
      </c>
      <c r="F322" s="32" t="s">
        <v>424</v>
      </c>
      <c r="G322" s="32" t="s">
        <v>50</v>
      </c>
      <c r="H322" s="28">
        <v>44460</v>
      </c>
      <c r="I322" s="28" t="s">
        <v>36</v>
      </c>
      <c r="J322" s="28" t="s">
        <v>36</v>
      </c>
      <c r="K322" s="37">
        <f ca="1">IF(O322="ACTIVE",(TODAY()-H322),(J322-H322))</f>
        <v>882</v>
      </c>
      <c r="L322" s="39" t="str">
        <f>IF(OR(M322="Email Verification",M322="Operations",M322="OJT",M322="Bottom Quartile Group",M322="Training"),"Billable","Non Billable")</f>
        <v>Non Billable</v>
      </c>
      <c r="M322" s="32" t="s">
        <v>51</v>
      </c>
      <c r="N322" s="1" t="s">
        <v>38</v>
      </c>
      <c r="O322" s="1" t="s">
        <v>39</v>
      </c>
      <c r="P322" s="1"/>
      <c r="Q322" s="1"/>
      <c r="R322" s="31" t="s">
        <v>97</v>
      </c>
      <c r="S322" s="42" t="s">
        <v>880</v>
      </c>
      <c r="T322" s="42" t="s">
        <v>880</v>
      </c>
      <c r="U322" s="42" t="s">
        <v>17</v>
      </c>
      <c r="V322" s="42" t="s">
        <v>17</v>
      </c>
      <c r="W322" s="42" t="s">
        <v>880</v>
      </c>
      <c r="X322" s="42" t="s">
        <v>880</v>
      </c>
      <c r="Y322" s="42" t="s">
        <v>880</v>
      </c>
      <c r="Z322" s="42" t="s">
        <v>880</v>
      </c>
      <c r="AA322" s="42" t="s">
        <v>880</v>
      </c>
      <c r="AB322" s="42" t="s">
        <v>17</v>
      </c>
      <c r="AC322" s="42" t="s">
        <v>17</v>
      </c>
      <c r="AD322" s="42" t="s">
        <v>882</v>
      </c>
      <c r="AE322" s="42" t="s">
        <v>880</v>
      </c>
      <c r="AF322" s="42" t="s">
        <v>880</v>
      </c>
      <c r="AG322" s="42" t="s">
        <v>883</v>
      </c>
      <c r="AH322" s="42" t="s">
        <v>880</v>
      </c>
      <c r="AI322" s="42" t="s">
        <v>17</v>
      </c>
      <c r="AJ322" s="42" t="s">
        <v>17</v>
      </c>
      <c r="AK322" s="42" t="s">
        <v>880</v>
      </c>
      <c r="AL322" s="42"/>
      <c r="AM322" s="42"/>
      <c r="AN322" s="42"/>
      <c r="AO322" s="42"/>
      <c r="AP322" s="42"/>
      <c r="AQ322" s="42"/>
      <c r="AR322" s="42"/>
      <c r="AS322" s="42"/>
      <c r="AT322" s="42"/>
      <c r="AU322" s="42"/>
      <c r="AV322" s="37">
        <f>COUNTIFS($S322:$AU322,"P")</f>
        <v>11</v>
      </c>
      <c r="AW322" s="37">
        <f>COUNTIFS($S322:$AU322,"HD")/2</f>
        <v>0</v>
      </c>
      <c r="AX322" s="37">
        <f>COUNTIFS($S322:$AU322,"DO")</f>
        <v>6</v>
      </c>
      <c r="AY322" s="1">
        <f>COUNTIFS($S322:$AU322,"UPL")</f>
        <v>0</v>
      </c>
      <c r="AZ322" s="37">
        <f>COUNTIFS($S322:$AU322,"LWP")</f>
        <v>0</v>
      </c>
      <c r="BA322" s="37">
        <f>SUM(COUNTIFS($S322:$AU322,{"PAT","MAT"}))</f>
        <v>0</v>
      </c>
      <c r="BB322" s="37">
        <f>COUNTIFS($S322:$AU322,"HO")</f>
        <v>0</v>
      </c>
      <c r="BC322" s="37">
        <f>COUNTIFS($S322:$AU322,"NA")</f>
        <v>0</v>
      </c>
      <c r="BD322" s="37">
        <f>COUNTIFS($S322:$AU322,"PL")</f>
        <v>1</v>
      </c>
      <c r="BE322" s="37">
        <f>COUNTIFS($S322:$AU322,"CL")</f>
        <v>1</v>
      </c>
      <c r="BF322" s="37">
        <f>COUNTIFS($S322:$AU322,"BL")</f>
        <v>0</v>
      </c>
      <c r="BG322" s="37">
        <f>COUNTIFS($S322:$AU322,"CO")</f>
        <v>0</v>
      </c>
      <c r="BH322" s="37">
        <f>SUM(BD322:BG322)</f>
        <v>2</v>
      </c>
      <c r="BI322" s="37">
        <f>IF(SUM(AV322+AW322)&gt;=17,1,0)</f>
        <v>0</v>
      </c>
      <c r="BJ322" s="37">
        <f>IF(SUM(AV322+AW322)&gt;=13,1,0)</f>
        <v>0</v>
      </c>
      <c r="BK322" s="37">
        <f>SUM(AV322:BG322)+SUM(COUNTIFS(R322:AU322,{"TERM","RESIGNED"}))</f>
        <v>19</v>
      </c>
      <c r="BL322" s="1" t="s">
        <v>41</v>
      </c>
      <c r="BM322" s="37" t="s">
        <v>1565</v>
      </c>
    </row>
    <row r="323" spans="1:65" x14ac:dyDescent="0.25">
      <c r="A323" s="30">
        <f>A322+1</f>
        <v>321</v>
      </c>
      <c r="B323" s="1" t="s">
        <v>163</v>
      </c>
      <c r="C323" s="1">
        <v>101743</v>
      </c>
      <c r="D323" s="25">
        <v>101743</v>
      </c>
      <c r="E323" s="1" t="s">
        <v>862</v>
      </c>
      <c r="F323" s="32" t="s">
        <v>427</v>
      </c>
      <c r="G323" s="32" t="s">
        <v>135</v>
      </c>
      <c r="H323" s="28">
        <v>44467</v>
      </c>
      <c r="I323" s="28" t="s">
        <v>36</v>
      </c>
      <c r="J323" s="28" t="s">
        <v>36</v>
      </c>
      <c r="K323" s="37">
        <f ca="1">IF(O323="ACTIVE",(TODAY()-H323),(J323-H323))</f>
        <v>875</v>
      </c>
      <c r="L323" s="39" t="str">
        <f>IF(OR(M323="Email Verification",M323="Operations",M323="OJT",M323="Bottom Quartile Group",M323="Training"),"Billable","Non Billable")</f>
        <v>Billable</v>
      </c>
      <c r="M323" s="32" t="s">
        <v>118</v>
      </c>
      <c r="N323" s="1" t="s">
        <v>38</v>
      </c>
      <c r="O323" s="1" t="s">
        <v>39</v>
      </c>
      <c r="P323" s="1"/>
      <c r="Q323" s="1"/>
      <c r="R323" s="31" t="s">
        <v>233</v>
      </c>
      <c r="S323" s="42" t="s">
        <v>880</v>
      </c>
      <c r="T323" s="42" t="s">
        <v>880</v>
      </c>
      <c r="U323" s="42" t="s">
        <v>17</v>
      </c>
      <c r="V323" s="42" t="s">
        <v>17</v>
      </c>
      <c r="W323" s="42" t="s">
        <v>880</v>
      </c>
      <c r="X323" s="42" t="s">
        <v>880</v>
      </c>
      <c r="Y323" s="42" t="s">
        <v>880</v>
      </c>
      <c r="Z323" s="42" t="s">
        <v>880</v>
      </c>
      <c r="AA323" s="42" t="s">
        <v>880</v>
      </c>
      <c r="AB323" s="42" t="s">
        <v>17</v>
      </c>
      <c r="AC323" s="42" t="s">
        <v>17</v>
      </c>
      <c r="AD323" s="42" t="s">
        <v>880</v>
      </c>
      <c r="AE323" s="42" t="s">
        <v>882</v>
      </c>
      <c r="AF323" s="42" t="s">
        <v>883</v>
      </c>
      <c r="AG323" s="42" t="s">
        <v>880</v>
      </c>
      <c r="AH323" s="42" t="s">
        <v>18</v>
      </c>
      <c r="AI323" s="42" t="s">
        <v>17</v>
      </c>
      <c r="AJ323" s="42" t="s">
        <v>17</v>
      </c>
      <c r="AK323" s="42" t="s">
        <v>18</v>
      </c>
      <c r="AL323" s="42"/>
      <c r="AM323" s="42"/>
      <c r="AN323" s="42"/>
      <c r="AO323" s="42"/>
      <c r="AP323" s="42"/>
      <c r="AQ323" s="42"/>
      <c r="AR323" s="42"/>
      <c r="AS323" s="42"/>
      <c r="AT323" s="42"/>
      <c r="AU323" s="42"/>
      <c r="AV323" s="37">
        <f>COUNTIFS($S323:$AU323,"P")</f>
        <v>9</v>
      </c>
      <c r="AW323" s="37">
        <f>COUNTIFS($S323:$AU323,"HD")/2</f>
        <v>0</v>
      </c>
      <c r="AX323" s="37">
        <f>COUNTIFS($S323:$AU323,"DO")</f>
        <v>6</v>
      </c>
      <c r="AY323" s="1">
        <f>COUNTIFS($S323:$AU323,"UPL")</f>
        <v>2</v>
      </c>
      <c r="AZ323" s="37">
        <f>COUNTIFS($S323:$AU323,"LWP")</f>
        <v>0</v>
      </c>
      <c r="BA323" s="37">
        <f>SUM(COUNTIFS($S323:$AU323,{"PAT","MAT"}))</f>
        <v>0</v>
      </c>
      <c r="BB323" s="37">
        <f>COUNTIFS($S323:$AU323,"HO")</f>
        <v>0</v>
      </c>
      <c r="BC323" s="37">
        <f>COUNTIFS($S323:$AU323,"NA")</f>
        <v>0</v>
      </c>
      <c r="BD323" s="37">
        <f>COUNTIFS($S323:$AU323,"PL")</f>
        <v>1</v>
      </c>
      <c r="BE323" s="37">
        <f>COUNTIFS($S323:$AU323,"CL")</f>
        <v>1</v>
      </c>
      <c r="BF323" s="37">
        <f>COUNTIFS($S323:$AU323,"BL")</f>
        <v>0</v>
      </c>
      <c r="BG323" s="37">
        <f>COUNTIFS($S323:$AU323,"CO")</f>
        <v>0</v>
      </c>
      <c r="BH323" s="37">
        <f>SUM(BD323:BG323)</f>
        <v>2</v>
      </c>
      <c r="BI323" s="37">
        <f>IF(SUM(AV323+AW323)&gt;=17,1,0)</f>
        <v>0</v>
      </c>
      <c r="BJ323" s="37">
        <f>IF(SUM(AV323+AW323)&gt;=13,1,0)</f>
        <v>0</v>
      </c>
      <c r="BK323" s="37">
        <f>SUM(AV323:BG323)+SUM(COUNTIFS(R323:AU323,{"TERM","RESIGNED"}))</f>
        <v>19</v>
      </c>
      <c r="BL323" s="1" t="s">
        <v>41</v>
      </c>
      <c r="BM323" s="37" t="s">
        <v>936</v>
      </c>
    </row>
    <row r="324" spans="1:65" x14ac:dyDescent="0.25">
      <c r="A324" s="30">
        <f>A323+1</f>
        <v>322</v>
      </c>
      <c r="B324" s="1" t="s">
        <v>163</v>
      </c>
      <c r="C324" s="1">
        <v>101745</v>
      </c>
      <c r="D324" s="25">
        <v>101745</v>
      </c>
      <c r="E324" s="1" t="s">
        <v>863</v>
      </c>
      <c r="F324" s="32" t="s">
        <v>429</v>
      </c>
      <c r="G324" s="32" t="s">
        <v>181</v>
      </c>
      <c r="H324" s="28">
        <v>44467</v>
      </c>
      <c r="I324" s="28" t="s">
        <v>36</v>
      </c>
      <c r="J324" s="28" t="s">
        <v>36</v>
      </c>
      <c r="K324" s="37">
        <f ca="1">IF(O324="ACTIVE",(TODAY()-H324),(J324-H324))</f>
        <v>875</v>
      </c>
      <c r="L324" s="39" t="str">
        <f>IF(OR(M324="Email Verification",M324="Operations",M324="OJT",M324="Bottom Quartile Group",M324="Training"),"Billable","Non Billable")</f>
        <v>Billable</v>
      </c>
      <c r="M324" s="32" t="s">
        <v>178</v>
      </c>
      <c r="N324" s="1" t="s">
        <v>38</v>
      </c>
      <c r="O324" s="1" t="s">
        <v>39</v>
      </c>
      <c r="P324" s="1"/>
      <c r="Q324" s="1"/>
      <c r="R324" s="31" t="s">
        <v>241</v>
      </c>
      <c r="S324" s="42" t="s">
        <v>880</v>
      </c>
      <c r="T324" s="42" t="s">
        <v>882</v>
      </c>
      <c r="U324" s="42" t="s">
        <v>17</v>
      </c>
      <c r="V324" s="42" t="s">
        <v>17</v>
      </c>
      <c r="W324" s="42" t="s">
        <v>880</v>
      </c>
      <c r="X324" s="42" t="s">
        <v>880</v>
      </c>
      <c r="Y324" s="42" t="s">
        <v>880</v>
      </c>
      <c r="Z324" s="42" t="s">
        <v>880</v>
      </c>
      <c r="AA324" s="42" t="s">
        <v>883</v>
      </c>
      <c r="AB324" s="42" t="s">
        <v>17</v>
      </c>
      <c r="AC324" s="42" t="s">
        <v>17</v>
      </c>
      <c r="AD324" s="42" t="s">
        <v>880</v>
      </c>
      <c r="AE324" s="42" t="s">
        <v>880</v>
      </c>
      <c r="AF324" s="42" t="s">
        <v>880</v>
      </c>
      <c r="AG324" s="42" t="s">
        <v>880</v>
      </c>
      <c r="AH324" s="42" t="s">
        <v>880</v>
      </c>
      <c r="AI324" s="42" t="s">
        <v>17</v>
      </c>
      <c r="AJ324" s="42" t="s">
        <v>17</v>
      </c>
      <c r="AK324" s="42" t="s">
        <v>880</v>
      </c>
      <c r="AL324" s="42"/>
      <c r="AM324" s="42"/>
      <c r="AN324" s="42"/>
      <c r="AO324" s="42"/>
      <c r="AP324" s="42"/>
      <c r="AQ324" s="42"/>
      <c r="AR324" s="42"/>
      <c r="AS324" s="42"/>
      <c r="AT324" s="42"/>
      <c r="AU324" s="42"/>
      <c r="AV324" s="37">
        <f>COUNTIFS($S324:$AU324,"P")</f>
        <v>11</v>
      </c>
      <c r="AW324" s="37">
        <f>COUNTIFS($S324:$AU324,"HD")/2</f>
        <v>0</v>
      </c>
      <c r="AX324" s="37">
        <f>COUNTIFS($S324:$AU324,"DO")</f>
        <v>6</v>
      </c>
      <c r="AY324" s="1">
        <f>COUNTIFS($S324:$AU324,"UPL")</f>
        <v>0</v>
      </c>
      <c r="AZ324" s="37">
        <f>COUNTIFS($S324:$AU324,"LWP")</f>
        <v>0</v>
      </c>
      <c r="BA324" s="37">
        <f>SUM(COUNTIFS($S324:$AU324,{"PAT","MAT"}))</f>
        <v>0</v>
      </c>
      <c r="BB324" s="37">
        <f>COUNTIFS($S324:$AU324,"HO")</f>
        <v>0</v>
      </c>
      <c r="BC324" s="37">
        <f>COUNTIFS($S324:$AU324,"NA")</f>
        <v>0</v>
      </c>
      <c r="BD324" s="37">
        <f>COUNTIFS($S324:$AU324,"PL")</f>
        <v>1</v>
      </c>
      <c r="BE324" s="37">
        <f>COUNTIFS($S324:$AU324,"CL")</f>
        <v>1</v>
      </c>
      <c r="BF324" s="37">
        <f>COUNTIFS($S324:$AU324,"BL")</f>
        <v>0</v>
      </c>
      <c r="BG324" s="37">
        <f>COUNTIFS($S324:$AU324,"CO")</f>
        <v>0</v>
      </c>
      <c r="BH324" s="37">
        <f>SUM(BD324:BG324)</f>
        <v>2</v>
      </c>
      <c r="BI324" s="37">
        <f>IF(SUM(AV324+AW324)&gt;=17,1,0)</f>
        <v>0</v>
      </c>
      <c r="BJ324" s="37">
        <f>IF(SUM(AV324+AW324)&gt;=13,1,0)</f>
        <v>0</v>
      </c>
      <c r="BK324" s="37">
        <f>SUM(AV324:BG324)+SUM(COUNTIFS(R324:AU324,{"TERM","RESIGNED"}))</f>
        <v>19</v>
      </c>
      <c r="BL324" s="1" t="s">
        <v>41</v>
      </c>
      <c r="BM324" s="37" t="s">
        <v>931</v>
      </c>
    </row>
    <row r="325" spans="1:65" x14ac:dyDescent="0.25">
      <c r="A325" s="30">
        <f>A324+1</f>
        <v>323</v>
      </c>
      <c r="B325" s="1" t="s">
        <v>163</v>
      </c>
      <c r="C325" s="1">
        <v>101757</v>
      </c>
      <c r="D325" s="25">
        <v>101757</v>
      </c>
      <c r="E325" s="1" t="s">
        <v>863</v>
      </c>
      <c r="F325" s="32" t="s">
        <v>428</v>
      </c>
      <c r="G325" s="32" t="s">
        <v>117</v>
      </c>
      <c r="H325" s="28">
        <v>44467</v>
      </c>
      <c r="I325" s="28" t="s">
        <v>36</v>
      </c>
      <c r="J325" s="28" t="s">
        <v>36</v>
      </c>
      <c r="K325" s="37">
        <f ca="1">IF(O325="ACTIVE",(TODAY()-H325),(J325-H325))</f>
        <v>875</v>
      </c>
      <c r="L325" s="39" t="str">
        <f>IF(OR(M325="Email Verification",M325="Operations",M325="OJT",M325="Bottom Quartile Group",M325="Training"),"Billable","Non Billable")</f>
        <v>Billable</v>
      </c>
      <c r="M325" s="32" t="s">
        <v>118</v>
      </c>
      <c r="N325" s="1" t="s">
        <v>38</v>
      </c>
      <c r="O325" s="1" t="s">
        <v>39</v>
      </c>
      <c r="P325" s="1"/>
      <c r="Q325" s="1"/>
      <c r="R325" s="31" t="s">
        <v>136</v>
      </c>
      <c r="S325" s="42" t="s">
        <v>880</v>
      </c>
      <c r="T325" s="42" t="s">
        <v>880</v>
      </c>
      <c r="U325" s="42" t="s">
        <v>17</v>
      </c>
      <c r="V325" s="42" t="s">
        <v>17</v>
      </c>
      <c r="W325" s="42" t="s">
        <v>880</v>
      </c>
      <c r="X325" s="42" t="s">
        <v>880</v>
      </c>
      <c r="Y325" s="42" t="s">
        <v>880</v>
      </c>
      <c r="Z325" s="42" t="s">
        <v>880</v>
      </c>
      <c r="AA325" s="42" t="s">
        <v>880</v>
      </c>
      <c r="AB325" s="42" t="s">
        <v>17</v>
      </c>
      <c r="AC325" s="42" t="s">
        <v>17</v>
      </c>
      <c r="AD325" s="42" t="s">
        <v>880</v>
      </c>
      <c r="AE325" s="42" t="s">
        <v>880</v>
      </c>
      <c r="AF325" s="42" t="s">
        <v>880</v>
      </c>
      <c r="AG325" s="42" t="s">
        <v>880</v>
      </c>
      <c r="AH325" s="42" t="s">
        <v>882</v>
      </c>
      <c r="AI325" s="42" t="s">
        <v>17</v>
      </c>
      <c r="AJ325" s="42" t="s">
        <v>17</v>
      </c>
      <c r="AK325" s="42" t="s">
        <v>880</v>
      </c>
      <c r="AL325" s="42"/>
      <c r="AM325" s="42"/>
      <c r="AN325" s="42"/>
      <c r="AO325" s="42"/>
      <c r="AP325" s="42"/>
      <c r="AQ325" s="42"/>
      <c r="AR325" s="42"/>
      <c r="AS325" s="42"/>
      <c r="AT325" s="42"/>
      <c r="AU325" s="42"/>
      <c r="AV325" s="37">
        <f>COUNTIFS($S325:$AU325,"P")</f>
        <v>12</v>
      </c>
      <c r="AW325" s="37">
        <f>COUNTIFS($S325:$AU325,"HD")/2</f>
        <v>0</v>
      </c>
      <c r="AX325" s="37">
        <f>COUNTIFS($S325:$AU325,"DO")</f>
        <v>6</v>
      </c>
      <c r="AY325" s="1">
        <f>COUNTIFS($S325:$AU325,"UPL")</f>
        <v>0</v>
      </c>
      <c r="AZ325" s="37">
        <f>COUNTIFS($S325:$AU325,"LWP")</f>
        <v>0</v>
      </c>
      <c r="BA325" s="37">
        <f>SUM(COUNTIFS($S325:$AU325,{"PAT","MAT"}))</f>
        <v>0</v>
      </c>
      <c r="BB325" s="37">
        <f>COUNTIFS($S325:$AU325,"HO")</f>
        <v>0</v>
      </c>
      <c r="BC325" s="37">
        <f>COUNTIFS($S325:$AU325,"NA")</f>
        <v>0</v>
      </c>
      <c r="BD325" s="37">
        <f>COUNTIFS($S325:$AU325,"PL")</f>
        <v>0</v>
      </c>
      <c r="BE325" s="37">
        <f>COUNTIFS($S325:$AU325,"CL")</f>
        <v>1</v>
      </c>
      <c r="BF325" s="37">
        <f>COUNTIFS($S325:$AU325,"BL")</f>
        <v>0</v>
      </c>
      <c r="BG325" s="37">
        <f>COUNTIFS($S325:$AU325,"CO")</f>
        <v>0</v>
      </c>
      <c r="BH325" s="37">
        <f>SUM(BD325:BG325)</f>
        <v>1</v>
      </c>
      <c r="BI325" s="37">
        <f>IF(SUM(AV325+AW325)&gt;=17,1,0)</f>
        <v>0</v>
      </c>
      <c r="BJ325" s="37">
        <f>IF(SUM(AV325+AW325)&gt;=13,1,0)</f>
        <v>0</v>
      </c>
      <c r="BK325" s="37">
        <f>SUM(AV325:BG325)+SUM(COUNTIFS(R325:AU325,{"TERM","RESIGNED"}))</f>
        <v>19</v>
      </c>
      <c r="BL325" s="1" t="s">
        <v>41</v>
      </c>
      <c r="BM325" s="37" t="s">
        <v>934</v>
      </c>
    </row>
    <row r="326" spans="1:65" x14ac:dyDescent="0.25">
      <c r="A326" s="30">
        <f>A325+1</f>
        <v>324</v>
      </c>
      <c r="B326" s="1" t="s">
        <v>163</v>
      </c>
      <c r="C326" s="1">
        <v>101760</v>
      </c>
      <c r="D326" s="25">
        <v>101760</v>
      </c>
      <c r="E326" s="1" t="s">
        <v>863</v>
      </c>
      <c r="F326" s="32" t="s">
        <v>426</v>
      </c>
      <c r="G326" s="32" t="s">
        <v>117</v>
      </c>
      <c r="H326" s="28">
        <v>44467</v>
      </c>
      <c r="I326" s="28" t="s">
        <v>36</v>
      </c>
      <c r="J326" s="28" t="s">
        <v>36</v>
      </c>
      <c r="K326" s="37">
        <f ca="1">IF(O326="ACTIVE",(TODAY()-H326),(J326-H326))</f>
        <v>875</v>
      </c>
      <c r="L326" s="39" t="str">
        <f>IF(OR(M326="Email Verification",M326="Operations",M326="OJT",M326="Bottom Quartile Group",M326="Training"),"Billable","Non Billable")</f>
        <v>Billable</v>
      </c>
      <c r="M326" s="32" t="s">
        <v>118</v>
      </c>
      <c r="N326" s="1" t="s">
        <v>38</v>
      </c>
      <c r="O326" s="1" t="s">
        <v>39</v>
      </c>
      <c r="P326" s="1"/>
      <c r="Q326" s="1"/>
      <c r="R326" s="31" t="s">
        <v>353</v>
      </c>
      <c r="S326" s="42" t="s">
        <v>880</v>
      </c>
      <c r="T326" s="42" t="s">
        <v>880</v>
      </c>
      <c r="U326" s="42" t="s">
        <v>17</v>
      </c>
      <c r="V326" s="42" t="s">
        <v>17</v>
      </c>
      <c r="W326" s="42" t="s">
        <v>18</v>
      </c>
      <c r="X326" s="42" t="s">
        <v>18</v>
      </c>
      <c r="Y326" s="42" t="s">
        <v>880</v>
      </c>
      <c r="Z326" s="42" t="s">
        <v>880</v>
      </c>
      <c r="AA326" s="42" t="s">
        <v>880</v>
      </c>
      <c r="AB326" s="42" t="s">
        <v>17</v>
      </c>
      <c r="AC326" s="42" t="s">
        <v>17</v>
      </c>
      <c r="AD326" s="42" t="s">
        <v>880</v>
      </c>
      <c r="AE326" s="42" t="s">
        <v>880</v>
      </c>
      <c r="AF326" s="42" t="s">
        <v>880</v>
      </c>
      <c r="AG326" s="42" t="s">
        <v>880</v>
      </c>
      <c r="AH326" s="42" t="s">
        <v>880</v>
      </c>
      <c r="AI326" s="42" t="s">
        <v>17</v>
      </c>
      <c r="AJ326" s="42" t="s">
        <v>17</v>
      </c>
      <c r="AK326" s="42" t="s">
        <v>880</v>
      </c>
      <c r="AL326" s="42"/>
      <c r="AM326" s="42"/>
      <c r="AN326" s="42"/>
      <c r="AO326" s="42"/>
      <c r="AP326" s="42"/>
      <c r="AQ326" s="42"/>
      <c r="AR326" s="42"/>
      <c r="AS326" s="42"/>
      <c r="AT326" s="42"/>
      <c r="AU326" s="42"/>
      <c r="AV326" s="37">
        <f>COUNTIFS($S326:$AU326,"P")</f>
        <v>11</v>
      </c>
      <c r="AW326" s="37">
        <f>COUNTIFS($S326:$AU326,"HD")/2</f>
        <v>0</v>
      </c>
      <c r="AX326" s="37">
        <f>COUNTIFS($S326:$AU326,"DO")</f>
        <v>6</v>
      </c>
      <c r="AY326" s="1">
        <f>COUNTIFS($S326:$AU326,"UPL")</f>
        <v>2</v>
      </c>
      <c r="AZ326" s="37">
        <f>COUNTIFS($S326:$AU326,"LWP")</f>
        <v>0</v>
      </c>
      <c r="BA326" s="37">
        <f>SUM(COUNTIFS($S326:$AU326,{"PAT","MAT"}))</f>
        <v>0</v>
      </c>
      <c r="BB326" s="37">
        <f>COUNTIFS($S326:$AU326,"HO")</f>
        <v>0</v>
      </c>
      <c r="BC326" s="37">
        <f>COUNTIFS($S326:$AU326,"NA")</f>
        <v>0</v>
      </c>
      <c r="BD326" s="37">
        <f>COUNTIFS($S326:$AU326,"PL")</f>
        <v>0</v>
      </c>
      <c r="BE326" s="37">
        <f>COUNTIFS($S326:$AU326,"CL")</f>
        <v>0</v>
      </c>
      <c r="BF326" s="37">
        <f>COUNTIFS($S326:$AU326,"BL")</f>
        <v>0</v>
      </c>
      <c r="BG326" s="37">
        <f>COUNTIFS($S326:$AU326,"CO")</f>
        <v>0</v>
      </c>
      <c r="BH326" s="37">
        <f>SUM(BD326:BG326)</f>
        <v>0</v>
      </c>
      <c r="BI326" s="37">
        <f>IF(SUM(AV326+AW326)&gt;=17,1,0)</f>
        <v>0</v>
      </c>
      <c r="BJ326" s="37">
        <f>IF(SUM(AV326+AW326)&gt;=13,1,0)</f>
        <v>0</v>
      </c>
      <c r="BK326" s="37">
        <f>SUM(AV326:BG326)+SUM(COUNTIFS(R326:AU326,{"TERM","RESIGNED"}))</f>
        <v>19</v>
      </c>
      <c r="BL326" s="1" t="s">
        <v>41</v>
      </c>
      <c r="BM326" s="37" t="s">
        <v>934</v>
      </c>
    </row>
    <row r="327" spans="1:65" x14ac:dyDescent="0.25">
      <c r="A327" s="30">
        <f>A326+1</f>
        <v>325</v>
      </c>
      <c r="B327" s="1" t="s">
        <v>163</v>
      </c>
      <c r="C327" s="1">
        <v>101763</v>
      </c>
      <c r="D327" s="25">
        <v>101763</v>
      </c>
      <c r="E327" s="1" t="s">
        <v>863</v>
      </c>
      <c r="F327" s="32" t="s">
        <v>430</v>
      </c>
      <c r="G327" s="32" t="s">
        <v>100</v>
      </c>
      <c r="H327" s="28">
        <v>44470</v>
      </c>
      <c r="I327" s="28" t="s">
        <v>36</v>
      </c>
      <c r="J327" s="28" t="s">
        <v>36</v>
      </c>
      <c r="K327" s="37">
        <f ca="1">IF(O327="ACTIVE",(TODAY()-H327),(J327-H327))</f>
        <v>872</v>
      </c>
      <c r="L327" s="39" t="str">
        <f>IF(OR(M327="Email Verification",M327="Operations",M327="OJT",M327="Bottom Quartile Group",M327="Training"),"Billable","Non Billable")</f>
        <v>Non Billable</v>
      </c>
      <c r="M327" s="32" t="s">
        <v>201</v>
      </c>
      <c r="N327" s="1" t="s">
        <v>38</v>
      </c>
      <c r="O327" s="1" t="s">
        <v>39</v>
      </c>
      <c r="P327" s="1"/>
      <c r="Q327" s="1"/>
      <c r="R327" s="31" t="s">
        <v>200</v>
      </c>
      <c r="S327" s="42" t="s">
        <v>880</v>
      </c>
      <c r="T327" s="42" t="s">
        <v>880</v>
      </c>
      <c r="U327" s="42" t="s">
        <v>17</v>
      </c>
      <c r="V327" s="42" t="s">
        <v>17</v>
      </c>
      <c r="W327" s="42" t="s">
        <v>880</v>
      </c>
      <c r="X327" s="42" t="s">
        <v>880</v>
      </c>
      <c r="Y327" s="42" t="s">
        <v>880</v>
      </c>
      <c r="Z327" s="42" t="s">
        <v>882</v>
      </c>
      <c r="AA327" s="42" t="s">
        <v>880</v>
      </c>
      <c r="AB327" s="42" t="s">
        <v>17</v>
      </c>
      <c r="AC327" s="42" t="s">
        <v>17</v>
      </c>
      <c r="AD327" s="42" t="s">
        <v>880</v>
      </c>
      <c r="AE327" s="42" t="s">
        <v>880</v>
      </c>
      <c r="AF327" s="42" t="s">
        <v>880</v>
      </c>
      <c r="AG327" s="42" t="s">
        <v>880</v>
      </c>
      <c r="AH327" s="42" t="s">
        <v>880</v>
      </c>
      <c r="AI327" s="42" t="s">
        <v>17</v>
      </c>
      <c r="AJ327" s="42" t="s">
        <v>17</v>
      </c>
      <c r="AK327" s="42" t="s">
        <v>19</v>
      </c>
      <c r="AL327" s="42"/>
      <c r="AM327" s="42"/>
      <c r="AN327" s="42"/>
      <c r="AO327" s="42"/>
      <c r="AP327" s="42"/>
      <c r="AQ327" s="42"/>
      <c r="AR327" s="42"/>
      <c r="AS327" s="42"/>
      <c r="AT327" s="42"/>
      <c r="AU327" s="42"/>
      <c r="AV327" s="37">
        <f>COUNTIFS($S327:$AU327,"P")</f>
        <v>11</v>
      </c>
      <c r="AW327" s="37">
        <f>COUNTIFS($S327:$AU327,"HD")/2</f>
        <v>0</v>
      </c>
      <c r="AX327" s="37">
        <f>COUNTIFS($S327:$AU327,"DO")</f>
        <v>6</v>
      </c>
      <c r="AY327" s="1">
        <f>COUNTIFS($S327:$AU327,"UPL")</f>
        <v>0</v>
      </c>
      <c r="AZ327" s="37">
        <f>COUNTIFS($S327:$AU327,"LWP")</f>
        <v>1</v>
      </c>
      <c r="BA327" s="37">
        <f>SUM(COUNTIFS($S327:$AU327,{"PAT","MAT"}))</f>
        <v>0</v>
      </c>
      <c r="BB327" s="37">
        <f>COUNTIFS($S327:$AU327,"HO")</f>
        <v>0</v>
      </c>
      <c r="BC327" s="37">
        <f>COUNTIFS($S327:$AU327,"NA")</f>
        <v>0</v>
      </c>
      <c r="BD327" s="37">
        <f>COUNTIFS($S327:$AU327,"PL")</f>
        <v>0</v>
      </c>
      <c r="BE327" s="37">
        <f>COUNTIFS($S327:$AU327,"CL")</f>
        <v>1</v>
      </c>
      <c r="BF327" s="37">
        <f>COUNTIFS($S327:$AU327,"BL")</f>
        <v>0</v>
      </c>
      <c r="BG327" s="37">
        <f>COUNTIFS($S327:$AU327,"CO")</f>
        <v>0</v>
      </c>
      <c r="BH327" s="37">
        <f>SUM(BD327:BG327)</f>
        <v>1</v>
      </c>
      <c r="BI327" s="37">
        <f>IF(SUM(AV327+AW327)&gt;=17,1,0)</f>
        <v>0</v>
      </c>
      <c r="BJ327" s="37">
        <f>IF(SUM(AV327+AW327)&gt;=13,1,0)</f>
        <v>0</v>
      </c>
      <c r="BK327" s="37">
        <f>SUM(AV327:BG327)+SUM(COUNTIFS(R327:AU327,{"TERM","RESIGNED"}))</f>
        <v>19</v>
      </c>
      <c r="BL327" s="1" t="s">
        <v>41</v>
      </c>
      <c r="BM327" s="37" t="s">
        <v>936</v>
      </c>
    </row>
    <row r="328" spans="1:65" x14ac:dyDescent="0.25">
      <c r="A328" s="30">
        <f>A327+1</f>
        <v>326</v>
      </c>
      <c r="B328" s="1" t="s">
        <v>163</v>
      </c>
      <c r="C328" s="1">
        <v>101768</v>
      </c>
      <c r="D328" s="25">
        <v>101768</v>
      </c>
      <c r="E328" s="1" t="s">
        <v>863</v>
      </c>
      <c r="F328" s="32" t="s">
        <v>431</v>
      </c>
      <c r="G328" s="32" t="s">
        <v>181</v>
      </c>
      <c r="H328" s="28">
        <v>44470</v>
      </c>
      <c r="I328" s="28" t="s">
        <v>36</v>
      </c>
      <c r="J328" s="28" t="s">
        <v>36</v>
      </c>
      <c r="K328" s="37">
        <f ca="1">IF(O328="ACTIVE",(TODAY()-H328),(J328-H328))</f>
        <v>872</v>
      </c>
      <c r="L328" s="39" t="str">
        <f>IF(OR(M328="Email Verification",M328="Operations",M328="OJT",M328="Bottom Quartile Group",M328="Training"),"Billable","Non Billable")</f>
        <v>Billable</v>
      </c>
      <c r="M328" s="32" t="s">
        <v>178</v>
      </c>
      <c r="N328" s="1" t="s">
        <v>38</v>
      </c>
      <c r="O328" s="1" t="s">
        <v>39</v>
      </c>
      <c r="P328" s="1"/>
      <c r="Q328" s="1"/>
      <c r="R328" s="31" t="s">
        <v>241</v>
      </c>
      <c r="S328" s="42" t="s">
        <v>880</v>
      </c>
      <c r="T328" s="42" t="s">
        <v>880</v>
      </c>
      <c r="U328" s="42" t="s">
        <v>17</v>
      </c>
      <c r="V328" s="42" t="s">
        <v>17</v>
      </c>
      <c r="W328" s="42" t="s">
        <v>880</v>
      </c>
      <c r="X328" s="42" t="s">
        <v>880</v>
      </c>
      <c r="Y328" s="42" t="s">
        <v>880</v>
      </c>
      <c r="Z328" s="42" t="s">
        <v>880</v>
      </c>
      <c r="AA328" s="42" t="s">
        <v>880</v>
      </c>
      <c r="AB328" s="42" t="s">
        <v>17</v>
      </c>
      <c r="AC328" s="42" t="s">
        <v>17</v>
      </c>
      <c r="AD328" s="42" t="s">
        <v>880</v>
      </c>
      <c r="AE328" s="42" t="s">
        <v>880</v>
      </c>
      <c r="AF328" s="42" t="s">
        <v>880</v>
      </c>
      <c r="AG328" s="42" t="s">
        <v>880</v>
      </c>
      <c r="AH328" s="42" t="s">
        <v>880</v>
      </c>
      <c r="AI328" s="42" t="s">
        <v>17</v>
      </c>
      <c r="AJ328" s="42" t="s">
        <v>17</v>
      </c>
      <c r="AK328" s="42" t="s">
        <v>880</v>
      </c>
      <c r="AL328" s="42"/>
      <c r="AM328" s="42"/>
      <c r="AN328" s="42"/>
      <c r="AO328" s="42"/>
      <c r="AP328" s="42"/>
      <c r="AQ328" s="42"/>
      <c r="AR328" s="42"/>
      <c r="AS328" s="42"/>
      <c r="AT328" s="42"/>
      <c r="AU328" s="42"/>
      <c r="AV328" s="37">
        <f>COUNTIFS($S328:$AU328,"P")</f>
        <v>13</v>
      </c>
      <c r="AW328" s="37">
        <f>COUNTIFS($S328:$AU328,"HD")/2</f>
        <v>0</v>
      </c>
      <c r="AX328" s="37">
        <f>COUNTIFS($S328:$AU328,"DO")</f>
        <v>6</v>
      </c>
      <c r="AY328" s="1">
        <f>COUNTIFS($S328:$AU328,"UPL")</f>
        <v>0</v>
      </c>
      <c r="AZ328" s="37">
        <f>COUNTIFS($S328:$AU328,"LWP")</f>
        <v>0</v>
      </c>
      <c r="BA328" s="37">
        <f>SUM(COUNTIFS($S328:$AU328,{"PAT","MAT"}))</f>
        <v>0</v>
      </c>
      <c r="BB328" s="37">
        <f>COUNTIFS($S328:$AU328,"HO")</f>
        <v>0</v>
      </c>
      <c r="BC328" s="37">
        <f>COUNTIFS($S328:$AU328,"NA")</f>
        <v>0</v>
      </c>
      <c r="BD328" s="37">
        <f>COUNTIFS($S328:$AU328,"PL")</f>
        <v>0</v>
      </c>
      <c r="BE328" s="37">
        <f>COUNTIFS($S328:$AU328,"CL")</f>
        <v>0</v>
      </c>
      <c r="BF328" s="37">
        <f>COUNTIFS($S328:$AU328,"BL")</f>
        <v>0</v>
      </c>
      <c r="BG328" s="37">
        <f>COUNTIFS($S328:$AU328,"CO")</f>
        <v>0</v>
      </c>
      <c r="BH328" s="37">
        <f>SUM(BD328:BG328)</f>
        <v>0</v>
      </c>
      <c r="BI328" s="37">
        <f>IF(SUM(AV328+AW328)&gt;=17,1,0)</f>
        <v>0</v>
      </c>
      <c r="BJ328" s="37">
        <f>IF(SUM(AV328+AW328)&gt;=13,1,0)</f>
        <v>1</v>
      </c>
      <c r="BK328" s="37">
        <f>SUM(AV328:BG328)+SUM(COUNTIFS(R328:AU328,{"TERM","RESIGNED"}))</f>
        <v>19</v>
      </c>
      <c r="BL328" s="1" t="s">
        <v>41</v>
      </c>
      <c r="BM328" s="37" t="s">
        <v>931</v>
      </c>
    </row>
    <row r="329" spans="1:65" x14ac:dyDescent="0.25">
      <c r="A329" s="30">
        <f>A328+1</f>
        <v>327</v>
      </c>
      <c r="B329" s="1" t="s">
        <v>163</v>
      </c>
      <c r="C329" s="1">
        <v>101789</v>
      </c>
      <c r="D329" s="25">
        <v>101789</v>
      </c>
      <c r="E329" s="1" t="s">
        <v>862</v>
      </c>
      <c r="F329" s="32" t="s">
        <v>432</v>
      </c>
      <c r="G329" s="32" t="s">
        <v>74</v>
      </c>
      <c r="H329" s="28">
        <v>44474</v>
      </c>
      <c r="I329" s="28" t="s">
        <v>36</v>
      </c>
      <c r="J329" s="28" t="s">
        <v>36</v>
      </c>
      <c r="K329" s="37">
        <f ca="1">IF(O329="ACTIVE",(TODAY()-H329),(J329-H329))</f>
        <v>868</v>
      </c>
      <c r="L329" s="39" t="str">
        <f>IF(OR(M329="Email Verification",M329="Operations",M329="OJT",M329="Bottom Quartile Group",M329="Training"),"Billable","Non Billable")</f>
        <v>Non Billable</v>
      </c>
      <c r="M329" s="32" t="s">
        <v>51</v>
      </c>
      <c r="N329" s="1" t="s">
        <v>38</v>
      </c>
      <c r="O329" s="1" t="s">
        <v>39</v>
      </c>
      <c r="P329" s="1"/>
      <c r="Q329" s="1"/>
      <c r="R329" s="31" t="s">
        <v>75</v>
      </c>
      <c r="S329" s="42" t="s">
        <v>880</v>
      </c>
      <c r="T329" s="42" t="s">
        <v>880</v>
      </c>
      <c r="U329" s="42" t="s">
        <v>17</v>
      </c>
      <c r="V329" s="42" t="s">
        <v>17</v>
      </c>
      <c r="W329" s="42" t="s">
        <v>880</v>
      </c>
      <c r="X329" s="42" t="s">
        <v>880</v>
      </c>
      <c r="Y329" s="42" t="s">
        <v>880</v>
      </c>
      <c r="Z329" s="42" t="s">
        <v>880</v>
      </c>
      <c r="AA329" s="42" t="s">
        <v>880</v>
      </c>
      <c r="AB329" s="42" t="s">
        <v>17</v>
      </c>
      <c r="AC329" s="42" t="s">
        <v>17</v>
      </c>
      <c r="AD329" s="42" t="s">
        <v>880</v>
      </c>
      <c r="AE329" s="42" t="s">
        <v>880</v>
      </c>
      <c r="AF329" s="42" t="s">
        <v>880</v>
      </c>
      <c r="AG329" s="42" t="s">
        <v>880</v>
      </c>
      <c r="AH329" s="42" t="s">
        <v>880</v>
      </c>
      <c r="AI329" s="42" t="s">
        <v>17</v>
      </c>
      <c r="AJ329" s="42" t="s">
        <v>17</v>
      </c>
      <c r="AK329" s="42" t="s">
        <v>880</v>
      </c>
      <c r="AL329" s="42"/>
      <c r="AM329" s="42"/>
      <c r="AN329" s="42"/>
      <c r="AO329" s="42"/>
      <c r="AP329" s="42"/>
      <c r="AQ329" s="42"/>
      <c r="AR329" s="42"/>
      <c r="AS329" s="42"/>
      <c r="AT329" s="42"/>
      <c r="AU329" s="42"/>
      <c r="AV329" s="37">
        <f>COUNTIFS($S329:$AU329,"P")</f>
        <v>13</v>
      </c>
      <c r="AW329" s="37">
        <f>COUNTIFS($S329:$AU329,"HD")/2</f>
        <v>0</v>
      </c>
      <c r="AX329" s="37">
        <f>COUNTIFS($S329:$AU329,"DO")</f>
        <v>6</v>
      </c>
      <c r="AY329" s="1">
        <f>COUNTIFS($S329:$AU329,"UPL")</f>
        <v>0</v>
      </c>
      <c r="AZ329" s="37">
        <f>COUNTIFS($S329:$AU329,"LWP")</f>
        <v>0</v>
      </c>
      <c r="BA329" s="37">
        <f>SUM(COUNTIFS($S329:$AU329,{"PAT","MAT"}))</f>
        <v>0</v>
      </c>
      <c r="BB329" s="37">
        <f>COUNTIFS($S329:$AU329,"HO")</f>
        <v>0</v>
      </c>
      <c r="BC329" s="37">
        <f>COUNTIFS($S329:$AU329,"NA")</f>
        <v>0</v>
      </c>
      <c r="BD329" s="37">
        <f>COUNTIFS($S329:$AU329,"PL")</f>
        <v>0</v>
      </c>
      <c r="BE329" s="37">
        <f>COUNTIFS($S329:$AU329,"CL")</f>
        <v>0</v>
      </c>
      <c r="BF329" s="37">
        <f>COUNTIFS($S329:$AU329,"BL")</f>
        <v>0</v>
      </c>
      <c r="BG329" s="37">
        <f>COUNTIFS($S329:$AU329,"CO")</f>
        <v>0</v>
      </c>
      <c r="BH329" s="37">
        <f>SUM(BD329:BG329)</f>
        <v>0</v>
      </c>
      <c r="BI329" s="37">
        <f>IF(SUM(AV329+AW329)&gt;=17,1,0)</f>
        <v>0</v>
      </c>
      <c r="BJ329" s="37">
        <f>IF(SUM(AV329+AW329)&gt;=13,1,0)</f>
        <v>1</v>
      </c>
      <c r="BK329" s="37">
        <f>SUM(AV329:BG329)+SUM(COUNTIFS(R329:AU329,{"TERM","RESIGNED"}))</f>
        <v>19</v>
      </c>
      <c r="BL329" s="1" t="s">
        <v>41</v>
      </c>
      <c r="BM329" s="37" t="s">
        <v>1101</v>
      </c>
    </row>
    <row r="330" spans="1:65" x14ac:dyDescent="0.25">
      <c r="A330" s="30">
        <f>A329+1</f>
        <v>328</v>
      </c>
      <c r="B330" s="1" t="s">
        <v>163</v>
      </c>
      <c r="C330" s="1">
        <v>101799</v>
      </c>
      <c r="D330" s="25">
        <v>101799</v>
      </c>
      <c r="E330" s="1" t="s">
        <v>863</v>
      </c>
      <c r="F330" s="32" t="s">
        <v>433</v>
      </c>
      <c r="G330" s="32" t="s">
        <v>50</v>
      </c>
      <c r="H330" s="28">
        <v>44474</v>
      </c>
      <c r="I330" s="28" t="s">
        <v>36</v>
      </c>
      <c r="J330" s="28" t="s">
        <v>36</v>
      </c>
      <c r="K330" s="37">
        <f ca="1">IF(O330="ACTIVE",(TODAY()-H330),(J330-H330))</f>
        <v>868</v>
      </c>
      <c r="L330" s="39" t="str">
        <f>IF(OR(M330="Email Verification",M330="Operations",M330="OJT",M330="Bottom Quartile Group",M330="Training"),"Billable","Non Billable")</f>
        <v>Non Billable</v>
      </c>
      <c r="M330" s="32" t="s">
        <v>51</v>
      </c>
      <c r="N330" s="1" t="s">
        <v>38</v>
      </c>
      <c r="O330" s="1" t="s">
        <v>39</v>
      </c>
      <c r="P330" s="1"/>
      <c r="Q330" s="1"/>
      <c r="R330" s="31" t="s">
        <v>173</v>
      </c>
      <c r="S330" s="42" t="s">
        <v>882</v>
      </c>
      <c r="T330" s="42" t="s">
        <v>883</v>
      </c>
      <c r="U330" s="42" t="s">
        <v>17</v>
      </c>
      <c r="V330" s="42" t="s">
        <v>17</v>
      </c>
      <c r="W330" s="42" t="s">
        <v>883</v>
      </c>
      <c r="X330" s="42" t="s">
        <v>883</v>
      </c>
      <c r="Y330" s="42" t="s">
        <v>883</v>
      </c>
      <c r="Z330" s="42" t="s">
        <v>883</v>
      </c>
      <c r="AA330" s="42" t="s">
        <v>883</v>
      </c>
      <c r="AB330" s="42" t="s">
        <v>17</v>
      </c>
      <c r="AC330" s="42" t="s">
        <v>17</v>
      </c>
      <c r="AD330" s="42" t="s">
        <v>880</v>
      </c>
      <c r="AE330" s="42" t="s">
        <v>880</v>
      </c>
      <c r="AF330" s="42" t="s">
        <v>880</v>
      </c>
      <c r="AG330" s="42" t="s">
        <v>880</v>
      </c>
      <c r="AH330" s="42" t="s">
        <v>880</v>
      </c>
      <c r="AI330" s="42" t="s">
        <v>17</v>
      </c>
      <c r="AJ330" s="42" t="s">
        <v>17</v>
      </c>
      <c r="AK330" s="42" t="s">
        <v>18</v>
      </c>
      <c r="AL330" s="42"/>
      <c r="AM330" s="42"/>
      <c r="AN330" s="42"/>
      <c r="AO330" s="42"/>
      <c r="AP330" s="42"/>
      <c r="AQ330" s="42"/>
      <c r="AR330" s="42"/>
      <c r="AS330" s="42"/>
      <c r="AT330" s="42"/>
      <c r="AU330" s="42"/>
      <c r="AV330" s="37">
        <f>COUNTIFS($S330:$AU330,"P")</f>
        <v>5</v>
      </c>
      <c r="AW330" s="37">
        <f>COUNTIFS($S330:$AU330,"HD")/2</f>
        <v>0</v>
      </c>
      <c r="AX330" s="37">
        <f>COUNTIFS($S330:$AU330,"DO")</f>
        <v>6</v>
      </c>
      <c r="AY330" s="1">
        <f>COUNTIFS($S330:$AU330,"UPL")</f>
        <v>1</v>
      </c>
      <c r="AZ330" s="37">
        <f>COUNTIFS($S330:$AU330,"LWP")</f>
        <v>0</v>
      </c>
      <c r="BA330" s="37">
        <f>SUM(COUNTIFS($S330:$AU330,{"PAT","MAT"}))</f>
        <v>0</v>
      </c>
      <c r="BB330" s="37">
        <f>COUNTIFS($S330:$AU330,"HO")</f>
        <v>0</v>
      </c>
      <c r="BC330" s="37">
        <f>COUNTIFS($S330:$AU330,"NA")</f>
        <v>0</v>
      </c>
      <c r="BD330" s="37">
        <f>COUNTIFS($S330:$AU330,"PL")</f>
        <v>6</v>
      </c>
      <c r="BE330" s="37">
        <f>COUNTIFS($S330:$AU330,"CL")</f>
        <v>1</v>
      </c>
      <c r="BF330" s="37">
        <f>COUNTIFS($S330:$AU330,"BL")</f>
        <v>0</v>
      </c>
      <c r="BG330" s="37">
        <f>COUNTIFS($S330:$AU330,"CO")</f>
        <v>0</v>
      </c>
      <c r="BH330" s="37">
        <f>SUM(BD330:BG330)</f>
        <v>7</v>
      </c>
      <c r="BI330" s="37">
        <f>IF(SUM(AV330+AW330)&gt;=17,1,0)</f>
        <v>0</v>
      </c>
      <c r="BJ330" s="37">
        <f>IF(SUM(AV330+AW330)&gt;=13,1,0)</f>
        <v>0</v>
      </c>
      <c r="BK330" s="37">
        <f>SUM(AV330:BG330)+SUM(COUNTIFS(R330:AU330,{"TERM","RESIGNED"}))</f>
        <v>19</v>
      </c>
      <c r="BL330" s="1" t="s">
        <v>41</v>
      </c>
      <c r="BM330" s="37" t="s">
        <v>931</v>
      </c>
    </row>
    <row r="331" spans="1:65" x14ac:dyDescent="0.25">
      <c r="A331" s="30">
        <f>A330+1</f>
        <v>329</v>
      </c>
      <c r="B331" s="1" t="s">
        <v>163</v>
      </c>
      <c r="C331" s="1">
        <v>600141</v>
      </c>
      <c r="D331" s="25">
        <v>600141</v>
      </c>
      <c r="E331" s="1" t="s">
        <v>863</v>
      </c>
      <c r="F331" s="32" t="s">
        <v>434</v>
      </c>
      <c r="G331" s="32" t="s">
        <v>181</v>
      </c>
      <c r="H331" s="28">
        <v>44474</v>
      </c>
      <c r="I331" s="28" t="s">
        <v>36</v>
      </c>
      <c r="J331" s="28" t="s">
        <v>36</v>
      </c>
      <c r="K331" s="37">
        <f ca="1">IF(O331="ACTIVE",(TODAY()-H331),(J331-H331))</f>
        <v>868</v>
      </c>
      <c r="L331" s="39" t="str">
        <f>IF(OR(M331="Email Verification",M331="Operations",M331="OJT",M331="Bottom Quartile Group",M331="Training"),"Billable","Non Billable")</f>
        <v>Billable</v>
      </c>
      <c r="M331" s="32" t="s">
        <v>178</v>
      </c>
      <c r="N331" s="1" t="s">
        <v>260</v>
      </c>
      <c r="O331" s="1" t="s">
        <v>39</v>
      </c>
      <c r="P331" s="1"/>
      <c r="Q331" s="1"/>
      <c r="R331" s="31" t="s">
        <v>267</v>
      </c>
      <c r="S331" s="42" t="s">
        <v>880</v>
      </c>
      <c r="T331" s="42" t="s">
        <v>19</v>
      </c>
      <c r="U331" s="42" t="s">
        <v>17</v>
      </c>
      <c r="V331" s="42" t="s">
        <v>17</v>
      </c>
      <c r="W331" s="42" t="s">
        <v>880</v>
      </c>
      <c r="X331" s="42" t="s">
        <v>880</v>
      </c>
      <c r="Y331" s="42" t="s">
        <v>880</v>
      </c>
      <c r="Z331" s="42" t="s">
        <v>880</v>
      </c>
      <c r="AA331" s="42" t="s">
        <v>18</v>
      </c>
      <c r="AB331" s="42" t="s">
        <v>17</v>
      </c>
      <c r="AC331" s="42" t="s">
        <v>17</v>
      </c>
      <c r="AD331" s="42" t="s">
        <v>880</v>
      </c>
      <c r="AE331" s="42" t="s">
        <v>880</v>
      </c>
      <c r="AF331" s="42" t="s">
        <v>880</v>
      </c>
      <c r="AG331" s="42" t="s">
        <v>880</v>
      </c>
      <c r="AH331" s="42" t="s">
        <v>880</v>
      </c>
      <c r="AI331" s="42" t="s">
        <v>17</v>
      </c>
      <c r="AJ331" s="42" t="s">
        <v>17</v>
      </c>
      <c r="AK331" s="42" t="s">
        <v>880</v>
      </c>
      <c r="AL331" s="42"/>
      <c r="AM331" s="42"/>
      <c r="AN331" s="42"/>
      <c r="AO331" s="42"/>
      <c r="AP331" s="42"/>
      <c r="AQ331" s="42"/>
      <c r="AR331" s="42"/>
      <c r="AS331" s="42"/>
      <c r="AT331" s="42"/>
      <c r="AU331" s="42"/>
      <c r="AV331" s="37">
        <f>COUNTIFS($S331:$AU331,"P")</f>
        <v>11</v>
      </c>
      <c r="AW331" s="37">
        <f>COUNTIFS($S331:$AU331,"HD")/2</f>
        <v>0</v>
      </c>
      <c r="AX331" s="37">
        <f>COUNTIFS($S331:$AU331,"DO")</f>
        <v>6</v>
      </c>
      <c r="AY331" s="1">
        <f>COUNTIFS($S331:$AU331,"UPL")</f>
        <v>1</v>
      </c>
      <c r="AZ331" s="37">
        <f>COUNTIFS($S331:$AU331,"LWP")</f>
        <v>1</v>
      </c>
      <c r="BA331" s="37">
        <f>SUM(COUNTIFS($S331:$AU331,{"PAT","MAT"}))</f>
        <v>0</v>
      </c>
      <c r="BB331" s="37">
        <f>COUNTIFS($S331:$AU331,"HO")</f>
        <v>0</v>
      </c>
      <c r="BC331" s="37">
        <f>COUNTIFS($S331:$AU331,"NA")</f>
        <v>0</v>
      </c>
      <c r="BD331" s="37">
        <f>COUNTIFS($S331:$AU331,"PL")</f>
        <v>0</v>
      </c>
      <c r="BE331" s="37">
        <f>COUNTIFS($S331:$AU331,"CL")</f>
        <v>0</v>
      </c>
      <c r="BF331" s="37">
        <f>COUNTIFS($S331:$AU331,"BL")</f>
        <v>0</v>
      </c>
      <c r="BG331" s="37">
        <f>COUNTIFS($S331:$AU331,"CO")</f>
        <v>0</v>
      </c>
      <c r="BH331" s="37">
        <f>SUM(BD331:BG331)</f>
        <v>0</v>
      </c>
      <c r="BI331" s="37">
        <f>IF(SUM(AV331+AW331)&gt;=17,1,0)</f>
        <v>0</v>
      </c>
      <c r="BJ331" s="37">
        <f>IF(SUM(AV331+AW331)&gt;=13,1,0)</f>
        <v>0</v>
      </c>
      <c r="BK331" s="37">
        <f>SUM(AV331:BG331)+SUM(COUNTIFS(R331:AU331,{"TERM","RESIGNED"}))</f>
        <v>19</v>
      </c>
      <c r="BL331" s="1" t="s">
        <v>41</v>
      </c>
      <c r="BM331" s="37" t="s">
        <v>931</v>
      </c>
    </row>
    <row r="332" spans="1:65" x14ac:dyDescent="0.25">
      <c r="A332" s="30">
        <f>A331+1</f>
        <v>330</v>
      </c>
      <c r="B332" s="1" t="s">
        <v>163</v>
      </c>
      <c r="C332" s="1">
        <v>101819</v>
      </c>
      <c r="D332" s="25">
        <v>101819</v>
      </c>
      <c r="E332" s="1" t="s">
        <v>863</v>
      </c>
      <c r="F332" s="32" t="s">
        <v>435</v>
      </c>
      <c r="G332" s="32" t="s">
        <v>74</v>
      </c>
      <c r="H332" s="28">
        <v>44477</v>
      </c>
      <c r="I332" s="28" t="s">
        <v>36</v>
      </c>
      <c r="J332" s="28" t="s">
        <v>36</v>
      </c>
      <c r="K332" s="37">
        <f ca="1">IF(O332="ACTIVE",(TODAY()-H332),(J332-H332))</f>
        <v>865</v>
      </c>
      <c r="L332" s="39" t="str">
        <f>IF(OR(M332="Email Verification",M332="Operations",M332="OJT",M332="Bottom Quartile Group",M332="Training"),"Billable","Non Billable")</f>
        <v>Non Billable</v>
      </c>
      <c r="M332" s="32" t="s">
        <v>51</v>
      </c>
      <c r="N332" s="1" t="s">
        <v>38</v>
      </c>
      <c r="O332" s="1" t="s">
        <v>39</v>
      </c>
      <c r="P332" s="1"/>
      <c r="Q332" s="1"/>
      <c r="R332" s="31" t="s">
        <v>70</v>
      </c>
      <c r="S332" s="42" t="s">
        <v>880</v>
      </c>
      <c r="T332" s="42" t="s">
        <v>880</v>
      </c>
      <c r="U332" s="42" t="s">
        <v>17</v>
      </c>
      <c r="V332" s="42" t="s">
        <v>17</v>
      </c>
      <c r="W332" s="42" t="s">
        <v>882</v>
      </c>
      <c r="X332" s="42" t="s">
        <v>880</v>
      </c>
      <c r="Y332" s="42" t="s">
        <v>880</v>
      </c>
      <c r="Z332" s="42" t="s">
        <v>880</v>
      </c>
      <c r="AA332" s="42" t="s">
        <v>880</v>
      </c>
      <c r="AB332" s="42" t="s">
        <v>17</v>
      </c>
      <c r="AC332" s="42" t="s">
        <v>17</v>
      </c>
      <c r="AD332" s="42" t="s">
        <v>883</v>
      </c>
      <c r="AE332" s="42" t="s">
        <v>883</v>
      </c>
      <c r="AF332" s="42" t="s">
        <v>880</v>
      </c>
      <c r="AG332" s="42" t="s">
        <v>880</v>
      </c>
      <c r="AH332" s="42" t="s">
        <v>19</v>
      </c>
      <c r="AI332" s="42" t="s">
        <v>17</v>
      </c>
      <c r="AJ332" s="42" t="s">
        <v>17</v>
      </c>
      <c r="AK332" s="42" t="s">
        <v>880</v>
      </c>
      <c r="AL332" s="42"/>
      <c r="AM332" s="42"/>
      <c r="AN332" s="42"/>
      <c r="AO332" s="42"/>
      <c r="AP332" s="42"/>
      <c r="AQ332" s="42"/>
      <c r="AR332" s="42"/>
      <c r="AS332" s="42"/>
      <c r="AT332" s="42"/>
      <c r="AU332" s="42"/>
      <c r="AV332" s="37">
        <f>COUNTIFS($S332:$AU332,"P")</f>
        <v>9</v>
      </c>
      <c r="AW332" s="37">
        <f>COUNTIFS($S332:$AU332,"HD")/2</f>
        <v>0</v>
      </c>
      <c r="AX332" s="37">
        <f>COUNTIFS($S332:$AU332,"DO")</f>
        <v>6</v>
      </c>
      <c r="AY332" s="1">
        <f>COUNTIFS($S332:$AU332,"UPL")</f>
        <v>0</v>
      </c>
      <c r="AZ332" s="37">
        <f>COUNTIFS($S332:$AU332,"LWP")</f>
        <v>1</v>
      </c>
      <c r="BA332" s="37">
        <f>SUM(COUNTIFS($S332:$AU332,{"PAT","MAT"}))</f>
        <v>0</v>
      </c>
      <c r="BB332" s="37">
        <f>COUNTIFS($S332:$AU332,"HO")</f>
        <v>0</v>
      </c>
      <c r="BC332" s="37">
        <f>COUNTIFS($S332:$AU332,"NA")</f>
        <v>0</v>
      </c>
      <c r="BD332" s="37">
        <f>COUNTIFS($S332:$AU332,"PL")</f>
        <v>2</v>
      </c>
      <c r="BE332" s="37">
        <f>COUNTIFS($S332:$AU332,"CL")</f>
        <v>1</v>
      </c>
      <c r="BF332" s="37">
        <f>COUNTIFS($S332:$AU332,"BL")</f>
        <v>0</v>
      </c>
      <c r="BG332" s="37">
        <f>COUNTIFS($S332:$AU332,"CO")</f>
        <v>0</v>
      </c>
      <c r="BH332" s="37">
        <f>SUM(BD332:BG332)</f>
        <v>3</v>
      </c>
      <c r="BI332" s="37">
        <f>IF(SUM(AV332+AW332)&gt;=17,1,0)</f>
        <v>0</v>
      </c>
      <c r="BJ332" s="37">
        <f>IF(SUM(AV332+AW332)&gt;=13,1,0)</f>
        <v>0</v>
      </c>
      <c r="BK332" s="37">
        <f>SUM(AV332:BG332)+SUM(COUNTIFS(R332:AU332,{"TERM","RESIGNED"}))</f>
        <v>19</v>
      </c>
      <c r="BL332" s="1" t="s">
        <v>41</v>
      </c>
      <c r="BM332" s="37" t="s">
        <v>1572</v>
      </c>
    </row>
    <row r="333" spans="1:65" x14ac:dyDescent="0.25">
      <c r="A333" s="30">
        <f>A332+1</f>
        <v>331</v>
      </c>
      <c r="B333" s="1" t="s">
        <v>163</v>
      </c>
      <c r="C333" s="1">
        <v>101820</v>
      </c>
      <c r="D333" s="25">
        <v>101820</v>
      </c>
      <c r="E333" s="1" t="s">
        <v>863</v>
      </c>
      <c r="F333" s="32" t="s">
        <v>436</v>
      </c>
      <c r="G333" s="32" t="s">
        <v>50</v>
      </c>
      <c r="H333" s="28">
        <v>44477</v>
      </c>
      <c r="I333" s="28" t="s">
        <v>36</v>
      </c>
      <c r="J333" s="28" t="s">
        <v>36</v>
      </c>
      <c r="K333" s="37">
        <f ca="1">IF(O333="ACTIVE",(TODAY()-H333),(J333-H333))</f>
        <v>865</v>
      </c>
      <c r="L333" s="39" t="str">
        <f>IF(OR(M333="Email Verification",M333="Operations",M333="OJT",M333="Bottom Quartile Group",M333="Training"),"Billable","Non Billable")</f>
        <v>Non Billable</v>
      </c>
      <c r="M333" s="32" t="s">
        <v>51</v>
      </c>
      <c r="N333" s="1" t="s">
        <v>38</v>
      </c>
      <c r="O333" s="1" t="s">
        <v>39</v>
      </c>
      <c r="P333" s="1"/>
      <c r="Q333" s="1"/>
      <c r="R333" s="31" t="s">
        <v>70</v>
      </c>
      <c r="S333" s="42" t="s">
        <v>880</v>
      </c>
      <c r="T333" s="42" t="s">
        <v>880</v>
      </c>
      <c r="U333" s="42" t="s">
        <v>17</v>
      </c>
      <c r="V333" s="42" t="s">
        <v>17</v>
      </c>
      <c r="W333" s="42" t="s">
        <v>880</v>
      </c>
      <c r="X333" s="42" t="s">
        <v>880</v>
      </c>
      <c r="Y333" s="42" t="s">
        <v>880</v>
      </c>
      <c r="Z333" s="42" t="s">
        <v>880</v>
      </c>
      <c r="AA333" s="42" t="s">
        <v>880</v>
      </c>
      <c r="AB333" s="42" t="s">
        <v>17</v>
      </c>
      <c r="AC333" s="42" t="s">
        <v>17</v>
      </c>
      <c r="AD333" s="42" t="s">
        <v>880</v>
      </c>
      <c r="AE333" s="42" t="s">
        <v>880</v>
      </c>
      <c r="AF333" s="42" t="s">
        <v>880</v>
      </c>
      <c r="AG333" s="42" t="s">
        <v>880</v>
      </c>
      <c r="AH333" s="42" t="s">
        <v>880</v>
      </c>
      <c r="AI333" s="42" t="s">
        <v>17</v>
      </c>
      <c r="AJ333" s="42" t="s">
        <v>17</v>
      </c>
      <c r="AK333" s="42" t="s">
        <v>881</v>
      </c>
      <c r="AL333" s="42"/>
      <c r="AM333" s="42"/>
      <c r="AN333" s="42"/>
      <c r="AO333" s="42"/>
      <c r="AP333" s="42"/>
      <c r="AQ333" s="42"/>
      <c r="AR333" s="42"/>
      <c r="AS333" s="42"/>
      <c r="AT333" s="42"/>
      <c r="AU333" s="42"/>
      <c r="AV333" s="37">
        <f>COUNTIFS($S333:$AU333,"P")</f>
        <v>12</v>
      </c>
      <c r="AW333" s="37">
        <f>COUNTIFS($S333:$AU333,"HD")/2</f>
        <v>0.5</v>
      </c>
      <c r="AX333" s="37">
        <f>COUNTIFS($S333:$AU333,"DO")</f>
        <v>6</v>
      </c>
      <c r="AY333" s="1">
        <f>COUNTIFS($S333:$AU333,"UPL")</f>
        <v>0</v>
      </c>
      <c r="AZ333" s="37">
        <f>COUNTIFS($S333:$AU333,"LWP")</f>
        <v>0</v>
      </c>
      <c r="BA333" s="37">
        <f>SUM(COUNTIFS($S333:$AU333,{"PAT","MAT"}))</f>
        <v>0</v>
      </c>
      <c r="BB333" s="37">
        <f>COUNTIFS($S333:$AU333,"HO")</f>
        <v>0</v>
      </c>
      <c r="BC333" s="37">
        <f>COUNTIFS($S333:$AU333,"NA")</f>
        <v>0</v>
      </c>
      <c r="BD333" s="37">
        <f>COUNTIFS($S333:$AU333,"PL")</f>
        <v>0</v>
      </c>
      <c r="BE333" s="37">
        <f>COUNTIFS($S333:$AU333,"CL")</f>
        <v>0</v>
      </c>
      <c r="BF333" s="37">
        <f>COUNTIFS($S333:$AU333,"BL")</f>
        <v>0</v>
      </c>
      <c r="BG333" s="37">
        <f>COUNTIFS($S333:$AU333,"CO")</f>
        <v>0</v>
      </c>
      <c r="BH333" s="37">
        <f>SUM(BD333:BG333)</f>
        <v>0</v>
      </c>
      <c r="BI333" s="37">
        <f>IF(SUM(AV333+AW333)&gt;=17,1,0)</f>
        <v>0</v>
      </c>
      <c r="BJ333" s="37">
        <f>IF(SUM(AV333+AW333)&gt;=13,1,0)</f>
        <v>0</v>
      </c>
      <c r="BK333" s="37">
        <f>SUM(AV333:BG333)+SUM(COUNTIFS(R333:AU333,{"TERM","RESIGNED"}))</f>
        <v>18.5</v>
      </c>
      <c r="BL333" s="1" t="s">
        <v>41</v>
      </c>
      <c r="BM333" s="37" t="s">
        <v>1102</v>
      </c>
    </row>
    <row r="334" spans="1:65" x14ac:dyDescent="0.25">
      <c r="A334" s="30">
        <f>A333+1</f>
        <v>332</v>
      </c>
      <c r="B334" s="1" t="s">
        <v>163</v>
      </c>
      <c r="C334" s="1">
        <v>101868</v>
      </c>
      <c r="D334" s="25">
        <v>101868</v>
      </c>
      <c r="E334" s="1" t="s">
        <v>863</v>
      </c>
      <c r="F334" s="32" t="s">
        <v>438</v>
      </c>
      <c r="G334" s="32" t="s">
        <v>117</v>
      </c>
      <c r="H334" s="28">
        <v>44483</v>
      </c>
      <c r="I334" s="28" t="s">
        <v>36</v>
      </c>
      <c r="J334" s="28" t="s">
        <v>36</v>
      </c>
      <c r="K334" s="37">
        <f ca="1">IF(O334="ACTIVE",(TODAY()-H334),(J334-H334))</f>
        <v>859</v>
      </c>
      <c r="L334" s="39" t="str">
        <f>IF(OR(M334="Email Verification",M334="Operations",M334="OJT",M334="Bottom Quartile Group",M334="Training"),"Billable","Non Billable")</f>
        <v>Billable</v>
      </c>
      <c r="M334" s="32" t="s">
        <v>118</v>
      </c>
      <c r="N334" s="1" t="s">
        <v>38</v>
      </c>
      <c r="O334" s="1" t="s">
        <v>39</v>
      </c>
      <c r="P334" s="1"/>
      <c r="Q334" s="1"/>
      <c r="R334" s="31" t="s">
        <v>60</v>
      </c>
      <c r="S334" s="42" t="s">
        <v>880</v>
      </c>
      <c r="T334" s="42" t="s">
        <v>880</v>
      </c>
      <c r="U334" s="42" t="s">
        <v>17</v>
      </c>
      <c r="V334" s="42" t="s">
        <v>17</v>
      </c>
      <c r="W334" s="42" t="s">
        <v>880</v>
      </c>
      <c r="X334" s="42" t="s">
        <v>880</v>
      </c>
      <c r="Y334" s="42" t="s">
        <v>880</v>
      </c>
      <c r="Z334" s="42" t="s">
        <v>880</v>
      </c>
      <c r="AA334" s="42" t="s">
        <v>882</v>
      </c>
      <c r="AB334" s="42" t="s">
        <v>17</v>
      </c>
      <c r="AC334" s="42" t="s">
        <v>17</v>
      </c>
      <c r="AD334" s="42" t="s">
        <v>880</v>
      </c>
      <c r="AE334" s="42" t="s">
        <v>880</v>
      </c>
      <c r="AF334" s="42" t="s">
        <v>880</v>
      </c>
      <c r="AG334" s="42" t="s">
        <v>880</v>
      </c>
      <c r="AH334" s="42" t="s">
        <v>880</v>
      </c>
      <c r="AI334" s="42" t="s">
        <v>17</v>
      </c>
      <c r="AJ334" s="42" t="s">
        <v>17</v>
      </c>
      <c r="AK334" s="42" t="s">
        <v>880</v>
      </c>
      <c r="AL334" s="42"/>
      <c r="AM334" s="42"/>
      <c r="AN334" s="42"/>
      <c r="AO334" s="42"/>
      <c r="AP334" s="42"/>
      <c r="AQ334" s="42"/>
      <c r="AR334" s="42"/>
      <c r="AS334" s="42"/>
      <c r="AT334" s="42"/>
      <c r="AU334" s="42"/>
      <c r="AV334" s="37">
        <f>COUNTIFS($S334:$AU334,"P")</f>
        <v>12</v>
      </c>
      <c r="AW334" s="37">
        <f>COUNTIFS($S334:$AU334,"HD")/2</f>
        <v>0</v>
      </c>
      <c r="AX334" s="37">
        <f>COUNTIFS($S334:$AU334,"DO")</f>
        <v>6</v>
      </c>
      <c r="AY334" s="1">
        <f>COUNTIFS($S334:$AU334,"UPL")</f>
        <v>0</v>
      </c>
      <c r="AZ334" s="37">
        <f>COUNTIFS($S334:$AU334,"LWP")</f>
        <v>0</v>
      </c>
      <c r="BA334" s="37">
        <f>SUM(COUNTIFS($S334:$AU334,{"PAT","MAT"}))</f>
        <v>0</v>
      </c>
      <c r="BB334" s="37">
        <f>COUNTIFS($S334:$AU334,"HO")</f>
        <v>0</v>
      </c>
      <c r="BC334" s="37">
        <f>COUNTIFS($S334:$AU334,"NA")</f>
        <v>0</v>
      </c>
      <c r="BD334" s="37">
        <f>COUNTIFS($S334:$AU334,"PL")</f>
        <v>0</v>
      </c>
      <c r="BE334" s="37">
        <f>COUNTIFS($S334:$AU334,"CL")</f>
        <v>1</v>
      </c>
      <c r="BF334" s="37">
        <f>COUNTIFS($S334:$AU334,"BL")</f>
        <v>0</v>
      </c>
      <c r="BG334" s="37">
        <f>COUNTIFS($S334:$AU334,"CO")</f>
        <v>0</v>
      </c>
      <c r="BH334" s="37">
        <f>SUM(BD334:BG334)</f>
        <v>1</v>
      </c>
      <c r="BI334" s="37">
        <f>IF(SUM(AV334+AW334)&gt;=17,1,0)</f>
        <v>0</v>
      </c>
      <c r="BJ334" s="37">
        <f>IF(SUM(AV334+AW334)&gt;=13,1,0)</f>
        <v>0</v>
      </c>
      <c r="BK334" s="37">
        <f>SUM(AV334:BG334)+SUM(COUNTIFS(R334:AU334,{"TERM","RESIGNED"}))</f>
        <v>19</v>
      </c>
      <c r="BL334" s="1" t="s">
        <v>41</v>
      </c>
      <c r="BM334" s="37" t="s">
        <v>931</v>
      </c>
    </row>
    <row r="335" spans="1:65" x14ac:dyDescent="0.25">
      <c r="A335" s="30">
        <f>A334+1</f>
        <v>333</v>
      </c>
      <c r="B335" s="1" t="s">
        <v>163</v>
      </c>
      <c r="C335" s="1">
        <v>101877</v>
      </c>
      <c r="D335" s="25">
        <v>101877</v>
      </c>
      <c r="E335" s="1" t="s">
        <v>863</v>
      </c>
      <c r="F335" s="32" t="s">
        <v>439</v>
      </c>
      <c r="G335" s="32" t="s">
        <v>117</v>
      </c>
      <c r="H335" s="28">
        <v>44483</v>
      </c>
      <c r="I335" s="28" t="s">
        <v>36</v>
      </c>
      <c r="J335" s="28" t="s">
        <v>36</v>
      </c>
      <c r="K335" s="37">
        <f ca="1">IF(O335="ACTIVE",(TODAY()-H335),(J335-H335))</f>
        <v>859</v>
      </c>
      <c r="L335" s="39" t="str">
        <f>IF(OR(M335="Email Verification",M335="Operations",M335="OJT",M335="Bottom Quartile Group",M335="Training"),"Billable","Non Billable")</f>
        <v>Billable</v>
      </c>
      <c r="M335" s="32" t="s">
        <v>118</v>
      </c>
      <c r="N335" s="1" t="s">
        <v>38</v>
      </c>
      <c r="O335" s="1" t="s">
        <v>39</v>
      </c>
      <c r="P335" s="1"/>
      <c r="Q335" s="1"/>
      <c r="R335" s="31" t="s">
        <v>275</v>
      </c>
      <c r="S335" s="42" t="s">
        <v>880</v>
      </c>
      <c r="T335" s="42" t="s">
        <v>880</v>
      </c>
      <c r="U335" s="42" t="s">
        <v>17</v>
      </c>
      <c r="V335" s="42" t="s">
        <v>17</v>
      </c>
      <c r="W335" s="42" t="s">
        <v>882</v>
      </c>
      <c r="X335" s="42" t="s">
        <v>880</v>
      </c>
      <c r="Y335" s="42" t="s">
        <v>880</v>
      </c>
      <c r="Z335" s="42" t="s">
        <v>880</v>
      </c>
      <c r="AA335" s="42" t="s">
        <v>880</v>
      </c>
      <c r="AB335" s="42" t="s">
        <v>17</v>
      </c>
      <c r="AC335" s="42" t="s">
        <v>17</v>
      </c>
      <c r="AD335" s="42" t="s">
        <v>881</v>
      </c>
      <c r="AE335" s="42" t="s">
        <v>880</v>
      </c>
      <c r="AF335" s="42" t="s">
        <v>880</v>
      </c>
      <c r="AG335" s="42" t="s">
        <v>881</v>
      </c>
      <c r="AH335" s="42" t="s">
        <v>880</v>
      </c>
      <c r="AI335" s="42" t="s">
        <v>17</v>
      </c>
      <c r="AJ335" s="42" t="s">
        <v>17</v>
      </c>
      <c r="AK335" s="42" t="s">
        <v>881</v>
      </c>
      <c r="AL335" s="42"/>
      <c r="AM335" s="42"/>
      <c r="AN335" s="42"/>
      <c r="AO335" s="42"/>
      <c r="AP335" s="42"/>
      <c r="AQ335" s="42"/>
      <c r="AR335" s="42"/>
      <c r="AS335" s="42"/>
      <c r="AT335" s="42"/>
      <c r="AU335" s="42"/>
      <c r="AV335" s="37">
        <f>COUNTIFS($S335:$AU335,"P")</f>
        <v>9</v>
      </c>
      <c r="AW335" s="37">
        <f>COUNTIFS($S335:$AU335,"HD")/2</f>
        <v>1.5</v>
      </c>
      <c r="AX335" s="37">
        <f>COUNTIFS($S335:$AU335,"DO")</f>
        <v>6</v>
      </c>
      <c r="AY335" s="1">
        <f>COUNTIFS($S335:$AU335,"UPL")</f>
        <v>0</v>
      </c>
      <c r="AZ335" s="37">
        <f>COUNTIFS($S335:$AU335,"LWP")</f>
        <v>0</v>
      </c>
      <c r="BA335" s="37">
        <f>SUM(COUNTIFS($S335:$AU335,{"PAT","MAT"}))</f>
        <v>0</v>
      </c>
      <c r="BB335" s="37">
        <f>COUNTIFS($S335:$AU335,"HO")</f>
        <v>0</v>
      </c>
      <c r="BC335" s="37">
        <f>COUNTIFS($S335:$AU335,"NA")</f>
        <v>0</v>
      </c>
      <c r="BD335" s="37">
        <f>COUNTIFS($S335:$AU335,"PL")</f>
        <v>0</v>
      </c>
      <c r="BE335" s="37">
        <f>COUNTIFS($S335:$AU335,"CL")</f>
        <v>1</v>
      </c>
      <c r="BF335" s="37">
        <f>COUNTIFS($S335:$AU335,"BL")</f>
        <v>0</v>
      </c>
      <c r="BG335" s="37">
        <f>COUNTIFS($S335:$AU335,"CO")</f>
        <v>0</v>
      </c>
      <c r="BH335" s="37">
        <f>SUM(BD335:BG335)</f>
        <v>1</v>
      </c>
      <c r="BI335" s="37">
        <f>IF(SUM(AV335+AW335)&gt;=17,1,0)</f>
        <v>0</v>
      </c>
      <c r="BJ335" s="37">
        <f>IF(SUM(AV335+AW335)&gt;=13,1,0)</f>
        <v>0</v>
      </c>
      <c r="BK335" s="37">
        <f>SUM(AV335:BG335)+SUM(COUNTIFS(R335:AU335,{"TERM","RESIGNED"}))</f>
        <v>17.5</v>
      </c>
      <c r="BL335" s="1" t="s">
        <v>41</v>
      </c>
      <c r="BM335" s="37" t="s">
        <v>936</v>
      </c>
    </row>
    <row r="336" spans="1:65" x14ac:dyDescent="0.25">
      <c r="A336" s="30">
        <f>A335+1</f>
        <v>334</v>
      </c>
      <c r="B336" s="1" t="s">
        <v>163</v>
      </c>
      <c r="C336" s="1">
        <v>101881</v>
      </c>
      <c r="D336" s="25">
        <v>101881</v>
      </c>
      <c r="E336" s="1" t="s">
        <v>863</v>
      </c>
      <c r="F336" s="32" t="s">
        <v>440</v>
      </c>
      <c r="G336" s="32" t="s">
        <v>74</v>
      </c>
      <c r="H336" s="28">
        <v>44489</v>
      </c>
      <c r="I336" s="28" t="s">
        <v>36</v>
      </c>
      <c r="J336" s="28" t="s">
        <v>36</v>
      </c>
      <c r="K336" s="37">
        <f ca="1">IF(O336="ACTIVE",(TODAY()-H336),(J336-H336))</f>
        <v>853</v>
      </c>
      <c r="L336" s="39" t="str">
        <f>IF(OR(M336="Email Verification",M336="Operations",M336="OJT",M336="Bottom Quartile Group",M336="Training"),"Billable","Non Billable")</f>
        <v>Non Billable</v>
      </c>
      <c r="M336" s="32" t="s">
        <v>51</v>
      </c>
      <c r="N336" s="1" t="s">
        <v>38</v>
      </c>
      <c r="O336" s="1" t="s">
        <v>39</v>
      </c>
      <c r="P336" s="1"/>
      <c r="Q336" s="1"/>
      <c r="R336" s="31" t="s">
        <v>299</v>
      </c>
      <c r="S336" s="42" t="s">
        <v>880</v>
      </c>
      <c r="T336" s="42" t="s">
        <v>880</v>
      </c>
      <c r="U336" s="42" t="s">
        <v>17</v>
      </c>
      <c r="V336" s="42" t="s">
        <v>17</v>
      </c>
      <c r="W336" s="42" t="s">
        <v>880</v>
      </c>
      <c r="X336" s="42" t="s">
        <v>880</v>
      </c>
      <c r="Y336" s="42" t="s">
        <v>880</v>
      </c>
      <c r="Z336" s="42" t="s">
        <v>880</v>
      </c>
      <c r="AA336" s="42" t="s">
        <v>880</v>
      </c>
      <c r="AB336" s="42" t="s">
        <v>17</v>
      </c>
      <c r="AC336" s="42" t="s">
        <v>17</v>
      </c>
      <c r="AD336" s="42" t="s">
        <v>880</v>
      </c>
      <c r="AE336" s="42" t="s">
        <v>880</v>
      </c>
      <c r="AF336" s="42" t="s">
        <v>880</v>
      </c>
      <c r="AG336" s="42" t="s">
        <v>880</v>
      </c>
      <c r="AH336" s="42" t="s">
        <v>18</v>
      </c>
      <c r="AI336" s="42" t="s">
        <v>17</v>
      </c>
      <c r="AJ336" s="42" t="s">
        <v>17</v>
      </c>
      <c r="AK336" s="42" t="s">
        <v>18</v>
      </c>
      <c r="AL336" s="42"/>
      <c r="AM336" s="42"/>
      <c r="AN336" s="42"/>
      <c r="AO336" s="42"/>
      <c r="AP336" s="42"/>
      <c r="AQ336" s="42"/>
      <c r="AR336" s="42"/>
      <c r="AS336" s="42"/>
      <c r="AT336" s="42"/>
      <c r="AU336" s="42"/>
      <c r="AV336" s="37">
        <f>COUNTIFS($S336:$AU336,"P")</f>
        <v>11</v>
      </c>
      <c r="AW336" s="37">
        <f>COUNTIFS($S336:$AU336,"HD")/2</f>
        <v>0</v>
      </c>
      <c r="AX336" s="37">
        <f>COUNTIFS($S336:$AU336,"DO")</f>
        <v>6</v>
      </c>
      <c r="AY336" s="1">
        <f>COUNTIFS($S336:$AU336,"UPL")</f>
        <v>2</v>
      </c>
      <c r="AZ336" s="37">
        <f>COUNTIFS($S336:$AU336,"LWP")</f>
        <v>0</v>
      </c>
      <c r="BA336" s="37">
        <f>SUM(COUNTIFS($S336:$AU336,{"PAT","MAT"}))</f>
        <v>0</v>
      </c>
      <c r="BB336" s="37">
        <f>COUNTIFS($S336:$AU336,"HO")</f>
        <v>0</v>
      </c>
      <c r="BC336" s="37">
        <f>COUNTIFS($S336:$AU336,"NA")</f>
        <v>0</v>
      </c>
      <c r="BD336" s="37">
        <f>COUNTIFS($S336:$AU336,"PL")</f>
        <v>0</v>
      </c>
      <c r="BE336" s="37">
        <f>COUNTIFS($S336:$AU336,"CL")</f>
        <v>0</v>
      </c>
      <c r="BF336" s="37">
        <f>COUNTIFS($S336:$AU336,"BL")</f>
        <v>0</v>
      </c>
      <c r="BG336" s="37">
        <f>COUNTIFS($S336:$AU336,"CO")</f>
        <v>0</v>
      </c>
      <c r="BH336" s="37">
        <f>SUM(BD336:BG336)</f>
        <v>0</v>
      </c>
      <c r="BI336" s="37">
        <f>IF(SUM(AV336+AW336)&gt;=17,1,0)</f>
        <v>0</v>
      </c>
      <c r="BJ336" s="37">
        <f>IF(SUM(AV336+AW336)&gt;=13,1,0)</f>
        <v>0</v>
      </c>
      <c r="BK336" s="37">
        <f>SUM(AV336:BG336)+SUM(COUNTIFS(R336:AU336,{"TERM","RESIGNED"}))</f>
        <v>19</v>
      </c>
      <c r="BL336" s="1" t="s">
        <v>41</v>
      </c>
      <c r="BM336" s="37" t="s">
        <v>934</v>
      </c>
    </row>
    <row r="337" spans="1:65" x14ac:dyDescent="0.25">
      <c r="A337" s="30">
        <f>A336+1</f>
        <v>335</v>
      </c>
      <c r="B337" s="1" t="s">
        <v>163</v>
      </c>
      <c r="C337" s="1">
        <v>101885</v>
      </c>
      <c r="D337" s="25">
        <v>101885</v>
      </c>
      <c r="E337" s="1" t="s">
        <v>863</v>
      </c>
      <c r="F337" s="32" t="s">
        <v>441</v>
      </c>
      <c r="G337" s="32" t="s">
        <v>50</v>
      </c>
      <c r="H337" s="28">
        <v>44489</v>
      </c>
      <c r="I337" s="28" t="s">
        <v>36</v>
      </c>
      <c r="J337" s="28" t="s">
        <v>36</v>
      </c>
      <c r="K337" s="37">
        <f ca="1">IF(O337="ACTIVE",(TODAY()-H337),(J337-H337))</f>
        <v>853</v>
      </c>
      <c r="L337" s="39" t="str">
        <f>IF(OR(M337="Email Verification",M337="Operations",M337="OJT",M337="Bottom Quartile Group",M337="Training"),"Billable","Non Billable")</f>
        <v>Non Billable</v>
      </c>
      <c r="M337" s="32" t="s">
        <v>51</v>
      </c>
      <c r="N337" s="1" t="s">
        <v>38</v>
      </c>
      <c r="O337" s="1" t="s">
        <v>39</v>
      </c>
      <c r="P337" s="1"/>
      <c r="Q337" s="1"/>
      <c r="R337" s="31" t="s">
        <v>70</v>
      </c>
      <c r="S337" s="42" t="s">
        <v>880</v>
      </c>
      <c r="T337" s="42" t="s">
        <v>880</v>
      </c>
      <c r="U337" s="42" t="s">
        <v>17</v>
      </c>
      <c r="V337" s="42" t="s">
        <v>17</v>
      </c>
      <c r="W337" s="42" t="s">
        <v>880</v>
      </c>
      <c r="X337" s="42" t="s">
        <v>880</v>
      </c>
      <c r="Y337" s="42" t="s">
        <v>880</v>
      </c>
      <c r="Z337" s="42" t="s">
        <v>880</v>
      </c>
      <c r="AA337" s="42" t="s">
        <v>880</v>
      </c>
      <c r="AB337" s="42" t="s">
        <v>17</v>
      </c>
      <c r="AC337" s="42" t="s">
        <v>17</v>
      </c>
      <c r="AD337" s="42" t="s">
        <v>880</v>
      </c>
      <c r="AE337" s="42" t="s">
        <v>880</v>
      </c>
      <c r="AF337" s="42" t="s">
        <v>880</v>
      </c>
      <c r="AG337" s="42" t="s">
        <v>880</v>
      </c>
      <c r="AH337" s="42" t="s">
        <v>880</v>
      </c>
      <c r="AI337" s="42" t="s">
        <v>17</v>
      </c>
      <c r="AJ337" s="42" t="s">
        <v>17</v>
      </c>
      <c r="AK337" s="42" t="s">
        <v>880</v>
      </c>
      <c r="AL337" s="42"/>
      <c r="AM337" s="42"/>
      <c r="AN337" s="42"/>
      <c r="AO337" s="42"/>
      <c r="AP337" s="42"/>
      <c r="AQ337" s="42"/>
      <c r="AR337" s="42"/>
      <c r="AS337" s="42"/>
      <c r="AT337" s="42"/>
      <c r="AU337" s="42"/>
      <c r="AV337" s="37">
        <f>COUNTIFS($S337:$AU337,"P")</f>
        <v>13</v>
      </c>
      <c r="AW337" s="37">
        <f>COUNTIFS($S337:$AU337,"HD")/2</f>
        <v>0</v>
      </c>
      <c r="AX337" s="37">
        <f>COUNTIFS($S337:$AU337,"DO")</f>
        <v>6</v>
      </c>
      <c r="AY337" s="1">
        <f>COUNTIFS($S337:$AU337,"UPL")</f>
        <v>0</v>
      </c>
      <c r="AZ337" s="37">
        <f>COUNTIFS($S337:$AU337,"LWP")</f>
        <v>0</v>
      </c>
      <c r="BA337" s="37">
        <f>SUM(COUNTIFS($S337:$AU337,{"PAT","MAT"}))</f>
        <v>0</v>
      </c>
      <c r="BB337" s="37">
        <f>COUNTIFS($S337:$AU337,"HO")</f>
        <v>0</v>
      </c>
      <c r="BC337" s="37">
        <f>COUNTIFS($S337:$AU337,"NA")</f>
        <v>0</v>
      </c>
      <c r="BD337" s="37">
        <f>COUNTIFS($S337:$AU337,"PL")</f>
        <v>0</v>
      </c>
      <c r="BE337" s="37">
        <f>COUNTIFS($S337:$AU337,"CL")</f>
        <v>0</v>
      </c>
      <c r="BF337" s="37">
        <f>COUNTIFS($S337:$AU337,"BL")</f>
        <v>0</v>
      </c>
      <c r="BG337" s="37">
        <f>COUNTIFS($S337:$AU337,"CO")</f>
        <v>0</v>
      </c>
      <c r="BH337" s="37">
        <f>SUM(BD337:BG337)</f>
        <v>0</v>
      </c>
      <c r="BI337" s="37">
        <f>IF(SUM(AV337+AW337)&gt;=17,1,0)</f>
        <v>0</v>
      </c>
      <c r="BJ337" s="37">
        <f>IF(SUM(AV337+AW337)&gt;=13,1,0)</f>
        <v>1</v>
      </c>
      <c r="BK337" s="37">
        <f>SUM(AV337:BG337)+SUM(COUNTIFS(R337:AU337,{"TERM","RESIGNED"}))</f>
        <v>19</v>
      </c>
      <c r="BL337" s="1" t="s">
        <v>41</v>
      </c>
      <c r="BM337" s="37" t="s">
        <v>1663</v>
      </c>
    </row>
    <row r="338" spans="1:65" x14ac:dyDescent="0.25">
      <c r="A338" s="30">
        <f>A337+1</f>
        <v>336</v>
      </c>
      <c r="B338" s="1" t="s">
        <v>163</v>
      </c>
      <c r="C338" s="1">
        <v>101901</v>
      </c>
      <c r="D338" s="25">
        <v>101901</v>
      </c>
      <c r="E338" s="1" t="s">
        <v>863</v>
      </c>
      <c r="F338" s="32" t="s">
        <v>442</v>
      </c>
      <c r="G338" s="32" t="s">
        <v>74</v>
      </c>
      <c r="H338" s="28">
        <v>44489</v>
      </c>
      <c r="I338" s="28" t="s">
        <v>36</v>
      </c>
      <c r="J338" s="28" t="s">
        <v>36</v>
      </c>
      <c r="K338" s="37">
        <f ca="1">IF(O338="ACTIVE",(TODAY()-H338),(J338-H338))</f>
        <v>853</v>
      </c>
      <c r="L338" s="39" t="str">
        <f>IF(OR(M338="Email Verification",M338="Operations",M338="OJT",M338="Bottom Quartile Group",M338="Training"),"Billable","Non Billable")</f>
        <v>Non Billable</v>
      </c>
      <c r="M338" s="32" t="s">
        <v>51</v>
      </c>
      <c r="N338" s="1" t="s">
        <v>38</v>
      </c>
      <c r="O338" s="1" t="s">
        <v>39</v>
      </c>
      <c r="P338" s="1"/>
      <c r="Q338" s="1"/>
      <c r="R338" s="31" t="s">
        <v>75</v>
      </c>
      <c r="S338" s="42" t="s">
        <v>880</v>
      </c>
      <c r="T338" s="42" t="s">
        <v>880</v>
      </c>
      <c r="U338" s="42" t="s">
        <v>17</v>
      </c>
      <c r="V338" s="42" t="s">
        <v>17</v>
      </c>
      <c r="W338" s="42" t="s">
        <v>880</v>
      </c>
      <c r="X338" s="42" t="s">
        <v>880</v>
      </c>
      <c r="Y338" s="42" t="s">
        <v>880</v>
      </c>
      <c r="Z338" s="42" t="s">
        <v>880</v>
      </c>
      <c r="AA338" s="42" t="s">
        <v>880</v>
      </c>
      <c r="AB338" s="42" t="s">
        <v>17</v>
      </c>
      <c r="AC338" s="42" t="s">
        <v>17</v>
      </c>
      <c r="AD338" s="42" t="s">
        <v>880</v>
      </c>
      <c r="AE338" s="42" t="s">
        <v>880</v>
      </c>
      <c r="AF338" s="42" t="s">
        <v>880</v>
      </c>
      <c r="AG338" s="42" t="s">
        <v>880</v>
      </c>
      <c r="AH338" s="42" t="s">
        <v>880</v>
      </c>
      <c r="AI338" s="42" t="s">
        <v>17</v>
      </c>
      <c r="AJ338" s="42" t="s">
        <v>17</v>
      </c>
      <c r="AK338" s="42" t="s">
        <v>18</v>
      </c>
      <c r="AL338" s="42"/>
      <c r="AM338" s="42"/>
      <c r="AN338" s="42"/>
      <c r="AO338" s="42"/>
      <c r="AP338" s="42"/>
      <c r="AQ338" s="42"/>
      <c r="AR338" s="42"/>
      <c r="AS338" s="42"/>
      <c r="AT338" s="42"/>
      <c r="AU338" s="42"/>
      <c r="AV338" s="37">
        <f>COUNTIFS($S338:$AU338,"P")</f>
        <v>12</v>
      </c>
      <c r="AW338" s="37">
        <f>COUNTIFS($S338:$AU338,"HD")/2</f>
        <v>0</v>
      </c>
      <c r="AX338" s="37">
        <f>COUNTIFS($S338:$AU338,"DO")</f>
        <v>6</v>
      </c>
      <c r="AY338" s="1">
        <f>COUNTIFS($S338:$AU338,"UPL")</f>
        <v>1</v>
      </c>
      <c r="AZ338" s="37">
        <f>COUNTIFS($S338:$AU338,"LWP")</f>
        <v>0</v>
      </c>
      <c r="BA338" s="37">
        <f>SUM(COUNTIFS($S338:$AU338,{"PAT","MAT"}))</f>
        <v>0</v>
      </c>
      <c r="BB338" s="37">
        <f>COUNTIFS($S338:$AU338,"HO")</f>
        <v>0</v>
      </c>
      <c r="BC338" s="37">
        <f>COUNTIFS($S338:$AU338,"NA")</f>
        <v>0</v>
      </c>
      <c r="BD338" s="37">
        <f>COUNTIFS($S338:$AU338,"PL")</f>
        <v>0</v>
      </c>
      <c r="BE338" s="37">
        <f>COUNTIFS($S338:$AU338,"CL")</f>
        <v>0</v>
      </c>
      <c r="BF338" s="37">
        <f>COUNTIFS($S338:$AU338,"BL")</f>
        <v>0</v>
      </c>
      <c r="BG338" s="37">
        <f>COUNTIFS($S338:$AU338,"CO")</f>
        <v>0</v>
      </c>
      <c r="BH338" s="37">
        <f>SUM(BD338:BG338)</f>
        <v>0</v>
      </c>
      <c r="BI338" s="37">
        <f>IF(SUM(AV338+AW338)&gt;=17,1,0)</f>
        <v>0</v>
      </c>
      <c r="BJ338" s="37">
        <f>IF(SUM(AV338+AW338)&gt;=13,1,0)</f>
        <v>0</v>
      </c>
      <c r="BK338" s="37">
        <f>SUM(AV338:BG338)+SUM(COUNTIFS(R338:AU338,{"TERM","RESIGNED"}))</f>
        <v>19</v>
      </c>
      <c r="BL338" s="1" t="s">
        <v>41</v>
      </c>
      <c r="BM338" s="37" t="s">
        <v>1566</v>
      </c>
    </row>
    <row r="339" spans="1:65" x14ac:dyDescent="0.25">
      <c r="A339" s="30">
        <f>A338+1</f>
        <v>337</v>
      </c>
      <c r="B339" s="1" t="s">
        <v>163</v>
      </c>
      <c r="C339" s="1">
        <v>101920</v>
      </c>
      <c r="D339" s="25">
        <v>101920</v>
      </c>
      <c r="E339" s="1" t="s">
        <v>863</v>
      </c>
      <c r="F339" s="32" t="s">
        <v>133</v>
      </c>
      <c r="G339" s="32" t="s">
        <v>35</v>
      </c>
      <c r="H339" s="28">
        <v>44495</v>
      </c>
      <c r="I339" s="28" t="s">
        <v>36</v>
      </c>
      <c r="J339" s="28" t="s">
        <v>36</v>
      </c>
      <c r="K339" s="37">
        <f ca="1">IF(O339="ACTIVE",(TODAY()-H339),(J339-H339))</f>
        <v>847</v>
      </c>
      <c r="L339" s="39" t="str">
        <f>IF(OR(M339="Email Verification",M339="Operations",M339="OJT",M339="Bottom Quartile Group",M339="Training"),"Billable","Non Billable")</f>
        <v>Non Billable</v>
      </c>
      <c r="M339" s="32" t="s">
        <v>47</v>
      </c>
      <c r="N339" s="1" t="s">
        <v>38</v>
      </c>
      <c r="O339" s="1" t="s">
        <v>39</v>
      </c>
      <c r="P339" s="1"/>
      <c r="Q339" s="1"/>
      <c r="R339" s="31" t="s">
        <v>44</v>
      </c>
      <c r="S339" s="42" t="s">
        <v>880</v>
      </c>
      <c r="T339" s="42" t="s">
        <v>880</v>
      </c>
      <c r="U339" s="42" t="s">
        <v>17</v>
      </c>
      <c r="V339" s="42" t="s">
        <v>17</v>
      </c>
      <c r="W339" s="42" t="s">
        <v>880</v>
      </c>
      <c r="X339" s="42" t="s">
        <v>880</v>
      </c>
      <c r="Y339" s="42" t="s">
        <v>880</v>
      </c>
      <c r="Z339" s="42" t="s">
        <v>880</v>
      </c>
      <c r="AA339" s="42" t="s">
        <v>880</v>
      </c>
      <c r="AB339" s="42" t="s">
        <v>17</v>
      </c>
      <c r="AC339" s="42" t="s">
        <v>17</v>
      </c>
      <c r="AD339" s="42" t="s">
        <v>880</v>
      </c>
      <c r="AE339" s="42" t="s">
        <v>880</v>
      </c>
      <c r="AF339" s="42" t="s">
        <v>880</v>
      </c>
      <c r="AG339" s="42" t="s">
        <v>880</v>
      </c>
      <c r="AH339" s="42" t="s">
        <v>880</v>
      </c>
      <c r="AI339" s="42" t="s">
        <v>17</v>
      </c>
      <c r="AJ339" s="42" t="s">
        <v>17</v>
      </c>
      <c r="AK339" s="42" t="s">
        <v>880</v>
      </c>
      <c r="AL339" s="42"/>
      <c r="AM339" s="42"/>
      <c r="AN339" s="42"/>
      <c r="AO339" s="42"/>
      <c r="AP339" s="42"/>
      <c r="AQ339" s="42"/>
      <c r="AR339" s="42"/>
      <c r="AS339" s="42"/>
      <c r="AT339" s="42"/>
      <c r="AU339" s="42"/>
      <c r="AV339" s="37">
        <f>COUNTIFS($S339:$AU339,"P")</f>
        <v>13</v>
      </c>
      <c r="AW339" s="37">
        <f>COUNTIFS($S339:$AU339,"HD")/2</f>
        <v>0</v>
      </c>
      <c r="AX339" s="37">
        <f>COUNTIFS($S339:$AU339,"DO")</f>
        <v>6</v>
      </c>
      <c r="AY339" s="1">
        <f>COUNTIFS($S339:$AU339,"UPL")</f>
        <v>0</v>
      </c>
      <c r="AZ339" s="37">
        <f>COUNTIFS($S339:$AU339,"LWP")</f>
        <v>0</v>
      </c>
      <c r="BA339" s="37">
        <f>SUM(COUNTIFS($S339:$AU339,{"PAT","MAT"}))</f>
        <v>0</v>
      </c>
      <c r="BB339" s="37">
        <f>COUNTIFS($S339:$AU339,"HO")</f>
        <v>0</v>
      </c>
      <c r="BC339" s="37">
        <f>COUNTIFS($S339:$AU339,"NA")</f>
        <v>0</v>
      </c>
      <c r="BD339" s="37">
        <f>COUNTIFS($S339:$AU339,"PL")</f>
        <v>0</v>
      </c>
      <c r="BE339" s="37">
        <f>COUNTIFS($S339:$AU339,"CL")</f>
        <v>0</v>
      </c>
      <c r="BF339" s="37">
        <f>COUNTIFS($S339:$AU339,"BL")</f>
        <v>0</v>
      </c>
      <c r="BG339" s="37">
        <f>COUNTIFS($S339:$AU339,"CO")</f>
        <v>0</v>
      </c>
      <c r="BH339" s="37">
        <f>SUM(BD339:BG339)</f>
        <v>0</v>
      </c>
      <c r="BI339" s="37">
        <f>IF(SUM(AV339+AW339)&gt;=17,1,0)</f>
        <v>0</v>
      </c>
      <c r="BJ339" s="37">
        <f>IF(SUM(AV339+AW339)&gt;=13,1,0)</f>
        <v>1</v>
      </c>
      <c r="BK339" s="37">
        <f>SUM(AV339:BG339)+SUM(COUNTIFS(R339:AU339,{"TERM","RESIGNED"}))</f>
        <v>19</v>
      </c>
      <c r="BL339" s="1" t="s">
        <v>41</v>
      </c>
      <c r="BM339" s="37" t="s">
        <v>1570</v>
      </c>
    </row>
    <row r="340" spans="1:65" x14ac:dyDescent="0.25">
      <c r="A340" s="30">
        <f>A339+1</f>
        <v>338</v>
      </c>
      <c r="B340" s="1" t="s">
        <v>163</v>
      </c>
      <c r="C340" s="1">
        <v>101921</v>
      </c>
      <c r="D340" s="25">
        <v>101921</v>
      </c>
      <c r="E340" s="1" t="s">
        <v>863</v>
      </c>
      <c r="F340" s="32" t="s">
        <v>425</v>
      </c>
      <c r="G340" s="32" t="s">
        <v>64</v>
      </c>
      <c r="H340" s="28">
        <v>44495</v>
      </c>
      <c r="I340" s="28" t="s">
        <v>36</v>
      </c>
      <c r="J340" s="28" t="s">
        <v>36</v>
      </c>
      <c r="K340" s="37">
        <f ca="1">IF(O340="ACTIVE",(TODAY()-H340),(J340-H340))</f>
        <v>847</v>
      </c>
      <c r="L340" s="39" t="str">
        <f>IF(OR(M340="Email Verification",M340="Operations",M340="OJT",M340="Bottom Quartile Group",M340="Training"),"Billable","Non Billable")</f>
        <v>Non Billable</v>
      </c>
      <c r="M340" s="32" t="s">
        <v>47</v>
      </c>
      <c r="N340" s="1" t="s">
        <v>38</v>
      </c>
      <c r="O340" s="1" t="s">
        <v>39</v>
      </c>
      <c r="P340" s="1"/>
      <c r="Q340" s="1"/>
      <c r="R340" s="31" t="s">
        <v>133</v>
      </c>
      <c r="S340" s="42" t="s">
        <v>880</v>
      </c>
      <c r="T340" s="42" t="s">
        <v>880</v>
      </c>
      <c r="U340" s="42" t="s">
        <v>17</v>
      </c>
      <c r="V340" s="42" t="s">
        <v>17</v>
      </c>
      <c r="W340" s="42" t="s">
        <v>880</v>
      </c>
      <c r="X340" s="42" t="s">
        <v>880</v>
      </c>
      <c r="Y340" s="42" t="s">
        <v>880</v>
      </c>
      <c r="Z340" s="42" t="s">
        <v>880</v>
      </c>
      <c r="AA340" s="42" t="s">
        <v>880</v>
      </c>
      <c r="AB340" s="42" t="s">
        <v>17</v>
      </c>
      <c r="AC340" s="42" t="s">
        <v>17</v>
      </c>
      <c r="AD340" s="42" t="s">
        <v>880</v>
      </c>
      <c r="AE340" s="42" t="s">
        <v>880</v>
      </c>
      <c r="AF340" s="42" t="s">
        <v>880</v>
      </c>
      <c r="AG340" s="42" t="s">
        <v>880</v>
      </c>
      <c r="AH340" s="42" t="s">
        <v>880</v>
      </c>
      <c r="AI340" s="42" t="s">
        <v>17</v>
      </c>
      <c r="AJ340" s="42" t="s">
        <v>17</v>
      </c>
      <c r="AK340" s="42" t="s">
        <v>880</v>
      </c>
      <c r="AL340" s="42"/>
      <c r="AM340" s="42"/>
      <c r="AN340" s="42"/>
      <c r="AO340" s="42"/>
      <c r="AP340" s="42"/>
      <c r="AQ340" s="42"/>
      <c r="AR340" s="42"/>
      <c r="AS340" s="42"/>
      <c r="AT340" s="42"/>
      <c r="AU340" s="42"/>
      <c r="AV340" s="37">
        <f>COUNTIFS($S340:$AU340,"P")</f>
        <v>13</v>
      </c>
      <c r="AW340" s="37">
        <f>COUNTIFS($S340:$AU340,"HD")/2</f>
        <v>0</v>
      </c>
      <c r="AX340" s="37">
        <f>COUNTIFS($S340:$AU340,"DO")</f>
        <v>6</v>
      </c>
      <c r="AY340" s="1">
        <f>COUNTIFS($S340:$AU340,"UPL")</f>
        <v>0</v>
      </c>
      <c r="AZ340" s="37">
        <f>COUNTIFS($S340:$AU340,"LWP")</f>
        <v>0</v>
      </c>
      <c r="BA340" s="37">
        <f>SUM(COUNTIFS($S340:$AU340,{"PAT","MAT"}))</f>
        <v>0</v>
      </c>
      <c r="BB340" s="37">
        <f>COUNTIFS($S340:$AU340,"HO")</f>
        <v>0</v>
      </c>
      <c r="BC340" s="37">
        <f>COUNTIFS($S340:$AU340,"NA")</f>
        <v>0</v>
      </c>
      <c r="BD340" s="37">
        <f>COUNTIFS($S340:$AU340,"PL")</f>
        <v>0</v>
      </c>
      <c r="BE340" s="37">
        <f>COUNTIFS($S340:$AU340,"CL")</f>
        <v>0</v>
      </c>
      <c r="BF340" s="37">
        <f>COUNTIFS($S340:$AU340,"BL")</f>
        <v>0</v>
      </c>
      <c r="BG340" s="37">
        <f>COUNTIFS($S340:$AU340,"CO")</f>
        <v>0</v>
      </c>
      <c r="BH340" s="37">
        <f>SUM(BD340:BG340)</f>
        <v>0</v>
      </c>
      <c r="BI340" s="37">
        <f>IF(SUM(AV340+AW340)&gt;=17,1,0)</f>
        <v>0</v>
      </c>
      <c r="BJ340" s="37">
        <f>IF(SUM(AV340+AW340)&gt;=13,1,0)</f>
        <v>1</v>
      </c>
      <c r="BK340" s="37">
        <f>SUM(AV340:BG340)+SUM(COUNTIFS(R340:AU340,{"TERM","RESIGNED"}))</f>
        <v>19</v>
      </c>
      <c r="BL340" s="1" t="s">
        <v>41</v>
      </c>
      <c r="BM340" s="37" t="s">
        <v>931</v>
      </c>
    </row>
    <row r="341" spans="1:65" x14ac:dyDescent="0.25">
      <c r="A341" s="30">
        <f>A340+1</f>
        <v>339</v>
      </c>
      <c r="B341" s="1" t="s">
        <v>163</v>
      </c>
      <c r="C341" s="1">
        <v>101948</v>
      </c>
      <c r="D341" s="25">
        <v>101948</v>
      </c>
      <c r="E341" s="1" t="s">
        <v>862</v>
      </c>
      <c r="F341" s="32" t="s">
        <v>443</v>
      </c>
      <c r="G341" s="32" t="s">
        <v>117</v>
      </c>
      <c r="H341" s="28">
        <v>44498</v>
      </c>
      <c r="I341" s="28" t="s">
        <v>36</v>
      </c>
      <c r="J341" s="28" t="s">
        <v>36</v>
      </c>
      <c r="K341" s="37">
        <f ca="1">IF(O341="ACTIVE",(TODAY()-H341),(J341-H341))</f>
        <v>844</v>
      </c>
      <c r="L341" s="39" t="str">
        <f>IF(OR(M341="Email Verification",M341="Operations",M341="OJT",M341="Bottom Quartile Group",M341="Training"),"Billable","Non Billable")</f>
        <v>Billable</v>
      </c>
      <c r="M341" s="32" t="s">
        <v>118</v>
      </c>
      <c r="N341" s="1" t="s">
        <v>38</v>
      </c>
      <c r="O341" s="1" t="s">
        <v>39</v>
      </c>
      <c r="P341" s="1"/>
      <c r="Q341" s="1"/>
      <c r="R341" s="31" t="s">
        <v>1443</v>
      </c>
      <c r="S341" s="42" t="s">
        <v>880</v>
      </c>
      <c r="T341" s="42" t="s">
        <v>880</v>
      </c>
      <c r="U341" s="42" t="s">
        <v>17</v>
      </c>
      <c r="V341" s="42" t="s">
        <v>17</v>
      </c>
      <c r="W341" s="42" t="s">
        <v>880</v>
      </c>
      <c r="X341" s="42" t="s">
        <v>880</v>
      </c>
      <c r="Y341" s="42" t="s">
        <v>880</v>
      </c>
      <c r="Z341" s="42" t="s">
        <v>880</v>
      </c>
      <c r="AA341" s="42" t="s">
        <v>880</v>
      </c>
      <c r="AB341" s="42" t="s">
        <v>17</v>
      </c>
      <c r="AC341" s="42" t="s">
        <v>17</v>
      </c>
      <c r="AD341" s="42" t="s">
        <v>882</v>
      </c>
      <c r="AE341" s="42" t="s">
        <v>880</v>
      </c>
      <c r="AF341" s="42" t="s">
        <v>880</v>
      </c>
      <c r="AG341" s="42" t="s">
        <v>880</v>
      </c>
      <c r="AH341" s="42" t="s">
        <v>880</v>
      </c>
      <c r="AI341" s="42" t="s">
        <v>17</v>
      </c>
      <c r="AJ341" s="42" t="s">
        <v>17</v>
      </c>
      <c r="AK341" s="42" t="s">
        <v>881</v>
      </c>
      <c r="AL341" s="42"/>
      <c r="AM341" s="42"/>
      <c r="AN341" s="42"/>
      <c r="AO341" s="42"/>
      <c r="AP341" s="42"/>
      <c r="AQ341" s="42"/>
      <c r="AR341" s="42"/>
      <c r="AS341" s="42"/>
      <c r="AT341" s="42"/>
      <c r="AU341" s="42"/>
      <c r="AV341" s="37">
        <f>COUNTIFS($S341:$AU341,"P")</f>
        <v>11</v>
      </c>
      <c r="AW341" s="37">
        <f>COUNTIFS($S341:$AU341,"HD")/2</f>
        <v>0.5</v>
      </c>
      <c r="AX341" s="37">
        <f>COUNTIFS($S341:$AU341,"DO")</f>
        <v>6</v>
      </c>
      <c r="AY341" s="1">
        <f>COUNTIFS($S341:$AU341,"UPL")</f>
        <v>0</v>
      </c>
      <c r="AZ341" s="37">
        <f>COUNTIFS($S341:$AU341,"LWP")</f>
        <v>0</v>
      </c>
      <c r="BA341" s="37">
        <f>SUM(COUNTIFS($S341:$AU341,{"PAT","MAT"}))</f>
        <v>0</v>
      </c>
      <c r="BB341" s="37">
        <f>COUNTIFS($S341:$AU341,"HO")</f>
        <v>0</v>
      </c>
      <c r="BC341" s="37">
        <f>COUNTIFS($S341:$AU341,"NA")</f>
        <v>0</v>
      </c>
      <c r="BD341" s="37">
        <f>COUNTIFS($S341:$AU341,"PL")</f>
        <v>0</v>
      </c>
      <c r="BE341" s="37">
        <f>COUNTIFS($S341:$AU341,"CL")</f>
        <v>1</v>
      </c>
      <c r="BF341" s="37">
        <f>COUNTIFS($S341:$AU341,"BL")</f>
        <v>0</v>
      </c>
      <c r="BG341" s="37">
        <f>COUNTIFS($S341:$AU341,"CO")</f>
        <v>0</v>
      </c>
      <c r="BH341" s="37">
        <f>SUM(BD341:BG341)</f>
        <v>1</v>
      </c>
      <c r="BI341" s="37">
        <f>IF(SUM(AV341+AW341)&gt;=17,1,0)</f>
        <v>0</v>
      </c>
      <c r="BJ341" s="37">
        <f>IF(SUM(AV341+AW341)&gt;=13,1,0)</f>
        <v>0</v>
      </c>
      <c r="BK341" s="37">
        <f>SUM(AV341:BG341)+SUM(COUNTIFS(R341:AU341,{"TERM","RESIGNED"}))</f>
        <v>18.5</v>
      </c>
      <c r="BL341" s="1" t="s">
        <v>41</v>
      </c>
      <c r="BM341" s="37" t="s">
        <v>934</v>
      </c>
    </row>
    <row r="342" spans="1:65" x14ac:dyDescent="0.25">
      <c r="A342" s="30">
        <f>A341+1</f>
        <v>340</v>
      </c>
      <c r="B342" s="1" t="s">
        <v>163</v>
      </c>
      <c r="C342" s="1">
        <v>101954</v>
      </c>
      <c r="D342" s="25">
        <v>101954</v>
      </c>
      <c r="E342" s="1" t="s">
        <v>863</v>
      </c>
      <c r="F342" s="32" t="s">
        <v>444</v>
      </c>
      <c r="G342" s="32" t="s">
        <v>906</v>
      </c>
      <c r="H342" s="28">
        <v>44505</v>
      </c>
      <c r="I342" s="28" t="s">
        <v>36</v>
      </c>
      <c r="J342" s="28" t="s">
        <v>36</v>
      </c>
      <c r="K342" s="37">
        <f ca="1">IF(O342="ACTIVE",(TODAY()-H342),(J342-H342))</f>
        <v>837</v>
      </c>
      <c r="L342" s="39" t="str">
        <f>IF(OR(M342="Email Verification",M342="Operations",M342="OJT",M342="Bottom Quartile Group",M342="Training"),"Billable","Non Billable")</f>
        <v>Non Billable</v>
      </c>
      <c r="M342" s="32" t="s">
        <v>124</v>
      </c>
      <c r="N342" s="1" t="s">
        <v>38</v>
      </c>
      <c r="O342" s="1" t="s">
        <v>39</v>
      </c>
      <c r="P342" s="1"/>
      <c r="Q342" s="1"/>
      <c r="R342" s="31" t="s">
        <v>125</v>
      </c>
      <c r="S342" s="42" t="s">
        <v>880</v>
      </c>
      <c r="T342" s="42" t="s">
        <v>880</v>
      </c>
      <c r="U342" s="42" t="s">
        <v>17</v>
      </c>
      <c r="V342" s="42" t="s">
        <v>17</v>
      </c>
      <c r="W342" s="42" t="s">
        <v>880</v>
      </c>
      <c r="X342" s="42" t="s">
        <v>880</v>
      </c>
      <c r="Y342" s="42" t="s">
        <v>880</v>
      </c>
      <c r="Z342" s="42" t="s">
        <v>880</v>
      </c>
      <c r="AA342" s="42" t="s">
        <v>19</v>
      </c>
      <c r="AB342" s="42" t="s">
        <v>17</v>
      </c>
      <c r="AC342" s="42" t="s">
        <v>17</v>
      </c>
      <c r="AD342" s="42" t="s">
        <v>880</v>
      </c>
      <c r="AE342" s="42" t="s">
        <v>880</v>
      </c>
      <c r="AF342" s="42" t="s">
        <v>880</v>
      </c>
      <c r="AG342" s="42" t="s">
        <v>880</v>
      </c>
      <c r="AH342" s="42" t="s">
        <v>880</v>
      </c>
      <c r="AI342" s="42" t="s">
        <v>17</v>
      </c>
      <c r="AJ342" s="42" t="s">
        <v>17</v>
      </c>
      <c r="AK342" s="42" t="s">
        <v>880</v>
      </c>
      <c r="AL342" s="42"/>
      <c r="AM342" s="42"/>
      <c r="AN342" s="42"/>
      <c r="AO342" s="42"/>
      <c r="AP342" s="42"/>
      <c r="AQ342" s="42"/>
      <c r="AR342" s="42"/>
      <c r="AS342" s="42"/>
      <c r="AT342" s="42"/>
      <c r="AU342" s="42"/>
      <c r="AV342" s="37">
        <f>COUNTIFS($S342:$AU342,"P")</f>
        <v>12</v>
      </c>
      <c r="AW342" s="37">
        <f>COUNTIFS($S342:$AU342,"HD")/2</f>
        <v>0</v>
      </c>
      <c r="AX342" s="37">
        <f>COUNTIFS($S342:$AU342,"DO")</f>
        <v>6</v>
      </c>
      <c r="AY342" s="1">
        <f>COUNTIFS($S342:$AU342,"UPL")</f>
        <v>0</v>
      </c>
      <c r="AZ342" s="37">
        <f>COUNTIFS($S342:$AU342,"LWP")</f>
        <v>1</v>
      </c>
      <c r="BA342" s="37">
        <f>SUM(COUNTIFS($S342:$AU342,{"PAT","MAT"}))</f>
        <v>0</v>
      </c>
      <c r="BB342" s="37">
        <f>COUNTIFS($S342:$AU342,"HO")</f>
        <v>0</v>
      </c>
      <c r="BC342" s="37">
        <f>COUNTIFS($S342:$AU342,"NA")</f>
        <v>0</v>
      </c>
      <c r="BD342" s="37">
        <f>COUNTIFS($S342:$AU342,"PL")</f>
        <v>0</v>
      </c>
      <c r="BE342" s="37">
        <f>COUNTIFS($S342:$AU342,"CL")</f>
        <v>0</v>
      </c>
      <c r="BF342" s="37">
        <f>COUNTIFS($S342:$AU342,"BL")</f>
        <v>0</v>
      </c>
      <c r="BG342" s="37">
        <f>COUNTIFS($S342:$AU342,"CO")</f>
        <v>0</v>
      </c>
      <c r="BH342" s="37">
        <f>SUM(BD342:BG342)</f>
        <v>0</v>
      </c>
      <c r="BI342" s="37">
        <f>IF(SUM(AV342+AW342)&gt;=17,1,0)</f>
        <v>0</v>
      </c>
      <c r="BJ342" s="37">
        <f>IF(SUM(AV342+AW342)&gt;=13,1,0)</f>
        <v>0</v>
      </c>
      <c r="BK342" s="37">
        <f>SUM(AV342:BG342)+SUM(COUNTIFS(R342:AU342,{"TERM","RESIGNED"}))</f>
        <v>19</v>
      </c>
      <c r="BL342" s="1" t="s">
        <v>41</v>
      </c>
      <c r="BM342" s="37" t="s">
        <v>1102</v>
      </c>
    </row>
    <row r="343" spans="1:65" x14ac:dyDescent="0.25">
      <c r="A343" s="30">
        <f>A342+1</f>
        <v>341</v>
      </c>
      <c r="B343" s="1" t="s">
        <v>163</v>
      </c>
      <c r="C343" s="1">
        <v>102007</v>
      </c>
      <c r="D343" s="25">
        <v>102007</v>
      </c>
      <c r="E343" s="1" t="s">
        <v>863</v>
      </c>
      <c r="F343" s="32" t="s">
        <v>445</v>
      </c>
      <c r="G343" s="32" t="s">
        <v>906</v>
      </c>
      <c r="H343" s="28">
        <v>44515</v>
      </c>
      <c r="I343" s="28" t="s">
        <v>36</v>
      </c>
      <c r="J343" s="28" t="s">
        <v>36</v>
      </c>
      <c r="K343" s="37">
        <f ca="1">IF(O343="ACTIVE",(TODAY()-H343),(J343-H343))</f>
        <v>827</v>
      </c>
      <c r="L343" s="39" t="str">
        <f>IF(OR(M343="Email Verification",M343="Operations",M343="OJT",M343="Bottom Quartile Group",M343="Training"),"Billable","Non Billable")</f>
        <v>Non Billable</v>
      </c>
      <c r="M343" s="32" t="s">
        <v>124</v>
      </c>
      <c r="N343" s="1" t="s">
        <v>38</v>
      </c>
      <c r="O343" s="1" t="s">
        <v>39</v>
      </c>
      <c r="P343" s="1"/>
      <c r="Q343" s="1"/>
      <c r="R343" s="31" t="s">
        <v>125</v>
      </c>
      <c r="S343" s="42" t="s">
        <v>880</v>
      </c>
      <c r="T343" s="42" t="s">
        <v>880</v>
      </c>
      <c r="U343" s="42" t="s">
        <v>17</v>
      </c>
      <c r="V343" s="42" t="s">
        <v>17</v>
      </c>
      <c r="W343" s="42" t="s">
        <v>880</v>
      </c>
      <c r="X343" s="42" t="s">
        <v>880</v>
      </c>
      <c r="Y343" s="42" t="s">
        <v>880</v>
      </c>
      <c r="Z343" s="42" t="s">
        <v>880</v>
      </c>
      <c r="AA343" s="42" t="s">
        <v>880</v>
      </c>
      <c r="AB343" s="42" t="s">
        <v>17</v>
      </c>
      <c r="AC343" s="42" t="s">
        <v>17</v>
      </c>
      <c r="AD343" s="42" t="s">
        <v>880</v>
      </c>
      <c r="AE343" s="42" t="s">
        <v>880</v>
      </c>
      <c r="AF343" s="42" t="s">
        <v>880</v>
      </c>
      <c r="AG343" s="42" t="s">
        <v>880</v>
      </c>
      <c r="AH343" s="42" t="s">
        <v>880</v>
      </c>
      <c r="AI343" s="42" t="s">
        <v>17</v>
      </c>
      <c r="AJ343" s="42" t="s">
        <v>17</v>
      </c>
      <c r="AK343" s="42" t="s">
        <v>883</v>
      </c>
      <c r="AL343" s="42"/>
      <c r="AM343" s="42"/>
      <c r="AN343" s="42"/>
      <c r="AO343" s="42"/>
      <c r="AP343" s="42"/>
      <c r="AQ343" s="42"/>
      <c r="AR343" s="42"/>
      <c r="AS343" s="42"/>
      <c r="AT343" s="42"/>
      <c r="AU343" s="42"/>
      <c r="AV343" s="37">
        <f>COUNTIFS($S343:$AU343,"P")</f>
        <v>12</v>
      </c>
      <c r="AW343" s="37">
        <f>COUNTIFS($S343:$AU343,"HD")/2</f>
        <v>0</v>
      </c>
      <c r="AX343" s="37">
        <f>COUNTIFS($S343:$AU343,"DO")</f>
        <v>6</v>
      </c>
      <c r="AY343" s="1">
        <f>COUNTIFS($S343:$AU343,"UPL")</f>
        <v>0</v>
      </c>
      <c r="AZ343" s="37">
        <f>COUNTIFS($S343:$AU343,"LWP")</f>
        <v>0</v>
      </c>
      <c r="BA343" s="37">
        <f>SUM(COUNTIFS($S343:$AU343,{"PAT","MAT"}))</f>
        <v>0</v>
      </c>
      <c r="BB343" s="37">
        <f>COUNTIFS($S343:$AU343,"HO")</f>
        <v>0</v>
      </c>
      <c r="BC343" s="37">
        <f>COUNTIFS($S343:$AU343,"NA")</f>
        <v>0</v>
      </c>
      <c r="BD343" s="37">
        <f>COUNTIFS($S343:$AU343,"PL")</f>
        <v>1</v>
      </c>
      <c r="BE343" s="37">
        <f>COUNTIFS($S343:$AU343,"CL")</f>
        <v>0</v>
      </c>
      <c r="BF343" s="37">
        <f>COUNTIFS($S343:$AU343,"BL")</f>
        <v>0</v>
      </c>
      <c r="BG343" s="37">
        <f>COUNTIFS($S343:$AU343,"CO")</f>
        <v>0</v>
      </c>
      <c r="BH343" s="37">
        <f>SUM(BD343:BG343)</f>
        <v>1</v>
      </c>
      <c r="BI343" s="37">
        <f>IF(SUM(AV343+AW343)&gt;=17,1,0)</f>
        <v>0</v>
      </c>
      <c r="BJ343" s="37">
        <f>IF(SUM(AV343+AW343)&gt;=13,1,0)</f>
        <v>0</v>
      </c>
      <c r="BK343" s="37">
        <f>SUM(AV343:BG343)+SUM(COUNTIFS(R343:AU343,{"TERM","RESIGNED"}))</f>
        <v>19</v>
      </c>
      <c r="BL343" s="1" t="s">
        <v>41</v>
      </c>
      <c r="BM343" s="37" t="s">
        <v>932</v>
      </c>
    </row>
    <row r="344" spans="1:65" x14ac:dyDescent="0.25">
      <c r="A344" s="30">
        <f>A343+1</f>
        <v>342</v>
      </c>
      <c r="B344" s="1" t="s">
        <v>163</v>
      </c>
      <c r="C344" s="1">
        <v>102010</v>
      </c>
      <c r="D344" s="25">
        <v>102010</v>
      </c>
      <c r="E344" s="1" t="s">
        <v>863</v>
      </c>
      <c r="F344" s="32" t="s">
        <v>446</v>
      </c>
      <c r="G344" s="32" t="s">
        <v>74</v>
      </c>
      <c r="H344" s="28">
        <v>44517</v>
      </c>
      <c r="I344" s="28" t="s">
        <v>36</v>
      </c>
      <c r="J344" s="28" t="s">
        <v>36</v>
      </c>
      <c r="K344" s="37">
        <f ca="1">IF(O344="ACTIVE",(TODAY()-H344),(J344-H344))</f>
        <v>825</v>
      </c>
      <c r="L344" s="39" t="str">
        <f>IF(OR(M344="Email Verification",M344="Operations",M344="OJT",M344="Bottom Quartile Group",M344="Training"),"Billable","Non Billable")</f>
        <v>Non Billable</v>
      </c>
      <c r="M344" s="32" t="s">
        <v>51</v>
      </c>
      <c r="N344" s="1" t="s">
        <v>38</v>
      </c>
      <c r="O344" s="1" t="s">
        <v>39</v>
      </c>
      <c r="P344" s="1"/>
      <c r="Q344" s="1"/>
      <c r="R344" s="31" t="s">
        <v>299</v>
      </c>
      <c r="S344" s="42" t="s">
        <v>880</v>
      </c>
      <c r="T344" s="42" t="s">
        <v>880</v>
      </c>
      <c r="U344" s="42" t="s">
        <v>17</v>
      </c>
      <c r="V344" s="42" t="s">
        <v>17</v>
      </c>
      <c r="W344" s="42" t="s">
        <v>880</v>
      </c>
      <c r="X344" s="42" t="s">
        <v>880</v>
      </c>
      <c r="Y344" s="42" t="s">
        <v>880</v>
      </c>
      <c r="Z344" s="42" t="s">
        <v>880</v>
      </c>
      <c r="AA344" s="42" t="s">
        <v>880</v>
      </c>
      <c r="AB344" s="42" t="s">
        <v>17</v>
      </c>
      <c r="AC344" s="42" t="s">
        <v>17</v>
      </c>
      <c r="AD344" s="42" t="s">
        <v>880</v>
      </c>
      <c r="AE344" s="42" t="s">
        <v>880</v>
      </c>
      <c r="AF344" s="42" t="s">
        <v>880</v>
      </c>
      <c r="AG344" s="42" t="s">
        <v>880</v>
      </c>
      <c r="AH344" s="42" t="s">
        <v>18</v>
      </c>
      <c r="AI344" s="42" t="s">
        <v>17</v>
      </c>
      <c r="AJ344" s="42" t="s">
        <v>17</v>
      </c>
      <c r="AK344" s="42" t="s">
        <v>880</v>
      </c>
      <c r="AL344" s="42"/>
      <c r="AM344" s="42"/>
      <c r="AN344" s="42"/>
      <c r="AO344" s="42"/>
      <c r="AP344" s="42"/>
      <c r="AQ344" s="42"/>
      <c r="AR344" s="42"/>
      <c r="AS344" s="42"/>
      <c r="AT344" s="42"/>
      <c r="AU344" s="42"/>
      <c r="AV344" s="37">
        <f>COUNTIFS($S344:$AU344,"P")</f>
        <v>12</v>
      </c>
      <c r="AW344" s="37">
        <f>COUNTIFS($S344:$AU344,"HD")/2</f>
        <v>0</v>
      </c>
      <c r="AX344" s="37">
        <f>COUNTIFS($S344:$AU344,"DO")</f>
        <v>6</v>
      </c>
      <c r="AY344" s="1">
        <f>COUNTIFS($S344:$AU344,"UPL")</f>
        <v>1</v>
      </c>
      <c r="AZ344" s="37">
        <f>COUNTIFS($S344:$AU344,"LWP")</f>
        <v>0</v>
      </c>
      <c r="BA344" s="37">
        <f>SUM(COUNTIFS($S344:$AU344,{"PAT","MAT"}))</f>
        <v>0</v>
      </c>
      <c r="BB344" s="37">
        <f>COUNTIFS($S344:$AU344,"HO")</f>
        <v>0</v>
      </c>
      <c r="BC344" s="37">
        <f>COUNTIFS($S344:$AU344,"NA")</f>
        <v>0</v>
      </c>
      <c r="BD344" s="37">
        <f>COUNTIFS($S344:$AU344,"PL")</f>
        <v>0</v>
      </c>
      <c r="BE344" s="37">
        <f>COUNTIFS($S344:$AU344,"CL")</f>
        <v>0</v>
      </c>
      <c r="BF344" s="37">
        <f>COUNTIFS($S344:$AU344,"BL")</f>
        <v>0</v>
      </c>
      <c r="BG344" s="37">
        <f>COUNTIFS($S344:$AU344,"CO")</f>
        <v>0</v>
      </c>
      <c r="BH344" s="37">
        <f>SUM(BD344:BG344)</f>
        <v>0</v>
      </c>
      <c r="BI344" s="37">
        <f>IF(SUM(AV344+AW344)&gt;=17,1,0)</f>
        <v>0</v>
      </c>
      <c r="BJ344" s="37">
        <f>IF(SUM(AV344+AW344)&gt;=13,1,0)</f>
        <v>0</v>
      </c>
      <c r="BK344" s="37">
        <f>SUM(AV344:BG344)+SUM(COUNTIFS(R344:AU344,{"TERM","RESIGNED"}))</f>
        <v>19</v>
      </c>
      <c r="BL344" s="1" t="s">
        <v>41</v>
      </c>
      <c r="BM344" s="37" t="s">
        <v>1664</v>
      </c>
    </row>
    <row r="345" spans="1:65" x14ac:dyDescent="0.25">
      <c r="A345" s="30">
        <f>A344+1</f>
        <v>343</v>
      </c>
      <c r="B345" s="1" t="s">
        <v>163</v>
      </c>
      <c r="C345" s="1">
        <v>102011</v>
      </c>
      <c r="D345" s="25">
        <v>102011</v>
      </c>
      <c r="E345" s="1" t="s">
        <v>863</v>
      </c>
      <c r="F345" s="32" t="s">
        <v>447</v>
      </c>
      <c r="G345" s="32" t="s">
        <v>74</v>
      </c>
      <c r="H345" s="28">
        <v>44517</v>
      </c>
      <c r="I345" s="28" t="s">
        <v>36</v>
      </c>
      <c r="J345" s="28" t="s">
        <v>36</v>
      </c>
      <c r="K345" s="37">
        <f ca="1">IF(O345="ACTIVE",(TODAY()-H345),(J345-H345))</f>
        <v>825</v>
      </c>
      <c r="L345" s="39" t="str">
        <f>IF(OR(M345="Email Verification",M345="Operations",M345="OJT",M345="Bottom Quartile Group",M345="Training"),"Billable","Non Billable")</f>
        <v>Non Billable</v>
      </c>
      <c r="M345" s="32" t="s">
        <v>51</v>
      </c>
      <c r="N345" s="1" t="s">
        <v>38</v>
      </c>
      <c r="O345" s="1" t="s">
        <v>39</v>
      </c>
      <c r="P345" s="1"/>
      <c r="Q345" s="1"/>
      <c r="R345" s="31" t="s">
        <v>97</v>
      </c>
      <c r="S345" s="42" t="s">
        <v>880</v>
      </c>
      <c r="T345" s="42" t="s">
        <v>885</v>
      </c>
      <c r="U345" s="42" t="s">
        <v>17</v>
      </c>
      <c r="V345" s="42" t="s">
        <v>17</v>
      </c>
      <c r="W345" s="42" t="s">
        <v>880</v>
      </c>
      <c r="X345" s="42" t="s">
        <v>880</v>
      </c>
      <c r="Y345" s="42" t="s">
        <v>880</v>
      </c>
      <c r="Z345" s="42" t="s">
        <v>880</v>
      </c>
      <c r="AA345" s="42" t="s">
        <v>880</v>
      </c>
      <c r="AB345" s="42" t="s">
        <v>17</v>
      </c>
      <c r="AC345" s="42" t="s">
        <v>17</v>
      </c>
      <c r="AD345" s="42" t="s">
        <v>880</v>
      </c>
      <c r="AE345" s="42" t="s">
        <v>880</v>
      </c>
      <c r="AF345" s="42" t="s">
        <v>881</v>
      </c>
      <c r="AG345" s="42" t="s">
        <v>880</v>
      </c>
      <c r="AH345" s="42" t="s">
        <v>880</v>
      </c>
      <c r="AI345" s="42" t="s">
        <v>17</v>
      </c>
      <c r="AJ345" s="42" t="s">
        <v>17</v>
      </c>
      <c r="AK345" s="42" t="s">
        <v>880</v>
      </c>
      <c r="AL345" s="42"/>
      <c r="AM345" s="42"/>
      <c r="AN345" s="42"/>
      <c r="AO345" s="42"/>
      <c r="AP345" s="42"/>
      <c r="AQ345" s="42"/>
      <c r="AR345" s="42"/>
      <c r="AS345" s="42"/>
      <c r="AT345" s="42"/>
      <c r="AU345" s="42"/>
      <c r="AV345" s="37">
        <f>COUNTIFS($S345:$AU345,"P")</f>
        <v>11</v>
      </c>
      <c r="AW345" s="37">
        <f>COUNTIFS($S345:$AU345,"HD")/2</f>
        <v>0.5</v>
      </c>
      <c r="AX345" s="37">
        <f>COUNTIFS($S345:$AU345,"DO")</f>
        <v>6</v>
      </c>
      <c r="AY345" s="1">
        <f>COUNTIFS($S345:$AU345,"UPL")</f>
        <v>0</v>
      </c>
      <c r="AZ345" s="37">
        <f>COUNTIFS($S345:$AU345,"LWP")</f>
        <v>0</v>
      </c>
      <c r="BA345" s="37">
        <f>SUM(COUNTIFS($S345:$AU345,{"PAT","MAT"}))</f>
        <v>0</v>
      </c>
      <c r="BB345" s="37">
        <f>COUNTIFS($S345:$AU345,"HO")</f>
        <v>0</v>
      </c>
      <c r="BC345" s="37">
        <f>COUNTIFS($S345:$AU345,"NA")</f>
        <v>0</v>
      </c>
      <c r="BD345" s="37">
        <f>COUNTIFS($S345:$AU345,"PL")</f>
        <v>0</v>
      </c>
      <c r="BE345" s="37">
        <f>COUNTIFS($S345:$AU345,"CL")</f>
        <v>0</v>
      </c>
      <c r="BF345" s="37">
        <f>COUNTIFS($S345:$AU345,"BL")</f>
        <v>1</v>
      </c>
      <c r="BG345" s="37">
        <f>COUNTIFS($S345:$AU345,"CO")</f>
        <v>0</v>
      </c>
      <c r="BH345" s="37">
        <f>SUM(BD345:BG345)</f>
        <v>1</v>
      </c>
      <c r="BI345" s="37">
        <f>IF(SUM(AV345+AW345)&gt;=17,1,0)</f>
        <v>0</v>
      </c>
      <c r="BJ345" s="37">
        <f>IF(SUM(AV345+AW345)&gt;=13,1,0)</f>
        <v>0</v>
      </c>
      <c r="BK345" s="37">
        <f>SUM(AV345:BG345)+SUM(COUNTIFS(R345:AU345,{"TERM","RESIGNED"}))</f>
        <v>18.5</v>
      </c>
      <c r="BL345" s="1" t="s">
        <v>41</v>
      </c>
      <c r="BM345" s="37" t="s">
        <v>1568</v>
      </c>
    </row>
    <row r="346" spans="1:65" x14ac:dyDescent="0.25">
      <c r="A346" s="30">
        <f>A345+1</f>
        <v>344</v>
      </c>
      <c r="B346" s="1" t="s">
        <v>163</v>
      </c>
      <c r="C346" s="1">
        <v>102016</v>
      </c>
      <c r="D346" s="25">
        <v>102016</v>
      </c>
      <c r="E346" s="1" t="s">
        <v>862</v>
      </c>
      <c r="F346" s="32" t="s">
        <v>448</v>
      </c>
      <c r="G346" s="32" t="s">
        <v>1504</v>
      </c>
      <c r="H346" s="28">
        <v>44517</v>
      </c>
      <c r="I346" s="28" t="s">
        <v>36</v>
      </c>
      <c r="J346" s="28" t="s">
        <v>36</v>
      </c>
      <c r="K346" s="37">
        <f ca="1">IF(O346="ACTIVE",(TODAY()-H346),(J346-H346))</f>
        <v>825</v>
      </c>
      <c r="L346" s="39" t="str">
        <f>IF(OR(M346="Email Verification",M346="Operations",M346="OJT",M346="Bottom Quartile Group",M346="Training"),"Billable","Non Billable")</f>
        <v>Non Billable</v>
      </c>
      <c r="M346" s="32" t="s">
        <v>990</v>
      </c>
      <c r="N346" s="1" t="s">
        <v>38</v>
      </c>
      <c r="O346" s="1" t="s">
        <v>39</v>
      </c>
      <c r="P346" s="1"/>
      <c r="Q346" s="1"/>
      <c r="R346" s="31" t="s">
        <v>211</v>
      </c>
      <c r="S346" s="42" t="s">
        <v>880</v>
      </c>
      <c r="T346" s="42" t="s">
        <v>880</v>
      </c>
      <c r="U346" s="42" t="s">
        <v>17</v>
      </c>
      <c r="V346" s="42" t="s">
        <v>17</v>
      </c>
      <c r="W346" s="42" t="s">
        <v>880</v>
      </c>
      <c r="X346" s="42" t="s">
        <v>880</v>
      </c>
      <c r="Y346" s="42" t="s">
        <v>880</v>
      </c>
      <c r="Z346" s="42" t="s">
        <v>880</v>
      </c>
      <c r="AA346" s="42" t="s">
        <v>880</v>
      </c>
      <c r="AB346" s="42" t="s">
        <v>17</v>
      </c>
      <c r="AC346" s="42" t="s">
        <v>17</v>
      </c>
      <c r="AD346" s="42" t="s">
        <v>880</v>
      </c>
      <c r="AE346" s="42" t="s">
        <v>880</v>
      </c>
      <c r="AF346" s="42" t="s">
        <v>880</v>
      </c>
      <c r="AG346" s="42" t="s">
        <v>880</v>
      </c>
      <c r="AH346" s="42" t="s">
        <v>880</v>
      </c>
      <c r="AI346" s="42" t="s">
        <v>17</v>
      </c>
      <c r="AJ346" s="42" t="s">
        <v>17</v>
      </c>
      <c r="AK346" s="42" t="s">
        <v>880</v>
      </c>
      <c r="AL346" s="42"/>
      <c r="AM346" s="42"/>
      <c r="AN346" s="42"/>
      <c r="AO346" s="42"/>
      <c r="AP346" s="42"/>
      <c r="AQ346" s="42"/>
      <c r="AR346" s="42"/>
      <c r="AS346" s="42"/>
      <c r="AT346" s="42"/>
      <c r="AU346" s="42"/>
      <c r="AV346" s="37">
        <f>COUNTIFS($S346:$AU346,"P")</f>
        <v>13</v>
      </c>
      <c r="AW346" s="37">
        <f>COUNTIFS($S346:$AU346,"HD")/2</f>
        <v>0</v>
      </c>
      <c r="AX346" s="37">
        <f>COUNTIFS($S346:$AU346,"DO")</f>
        <v>6</v>
      </c>
      <c r="AY346" s="1">
        <f>COUNTIFS($S346:$AU346,"UPL")</f>
        <v>0</v>
      </c>
      <c r="AZ346" s="37">
        <f>COUNTIFS($S346:$AU346,"LWP")</f>
        <v>0</v>
      </c>
      <c r="BA346" s="37">
        <f>SUM(COUNTIFS($S346:$AU346,{"PAT","MAT"}))</f>
        <v>0</v>
      </c>
      <c r="BB346" s="37">
        <f>COUNTIFS($S346:$AU346,"HO")</f>
        <v>0</v>
      </c>
      <c r="BC346" s="37">
        <f>COUNTIFS($S346:$AU346,"NA")</f>
        <v>0</v>
      </c>
      <c r="BD346" s="37">
        <f>COUNTIFS($S346:$AU346,"PL")</f>
        <v>0</v>
      </c>
      <c r="BE346" s="37">
        <f>COUNTIFS($S346:$AU346,"CL")</f>
        <v>0</v>
      </c>
      <c r="BF346" s="37">
        <f>COUNTIFS($S346:$AU346,"BL")</f>
        <v>0</v>
      </c>
      <c r="BG346" s="37">
        <f>COUNTIFS($S346:$AU346,"CO")</f>
        <v>0</v>
      </c>
      <c r="BH346" s="37">
        <f>SUM(BD346:BG346)</f>
        <v>0</v>
      </c>
      <c r="BI346" s="37">
        <f>IF(SUM(AV346+AW346)&gt;=17,1,0)</f>
        <v>0</v>
      </c>
      <c r="BJ346" s="37">
        <f>IF(SUM(AV346+AW346)&gt;=13,1,0)</f>
        <v>1</v>
      </c>
      <c r="BK346" s="37">
        <f>SUM(AV346:BG346)+SUM(COUNTIFS(R346:AU346,{"TERM","RESIGNED"}))</f>
        <v>19</v>
      </c>
      <c r="BL346" s="1" t="s">
        <v>41</v>
      </c>
      <c r="BM346" s="37" t="s">
        <v>1101</v>
      </c>
    </row>
    <row r="347" spans="1:65" x14ac:dyDescent="0.25">
      <c r="A347" s="30">
        <f>A346+1</f>
        <v>345</v>
      </c>
      <c r="B347" s="1" t="s">
        <v>163</v>
      </c>
      <c r="C347" s="1">
        <v>102028</v>
      </c>
      <c r="D347" s="25">
        <v>102028</v>
      </c>
      <c r="E347" s="1" t="s">
        <v>863</v>
      </c>
      <c r="F347" s="32" t="s">
        <v>449</v>
      </c>
      <c r="G347" s="32" t="s">
        <v>100</v>
      </c>
      <c r="H347" s="28">
        <v>44523</v>
      </c>
      <c r="I347" s="28" t="s">
        <v>36</v>
      </c>
      <c r="J347" s="28" t="s">
        <v>36</v>
      </c>
      <c r="K347" s="37">
        <f ca="1">IF(O347="ACTIVE",(TODAY()-H347),(J347-H347))</f>
        <v>819</v>
      </c>
      <c r="L347" s="39" t="str">
        <f>IF(OR(M347="Email Verification",M347="Operations",M347="OJT",M347="Bottom Quartile Group",M347="Training"),"Billable","Non Billable")</f>
        <v>Non Billable</v>
      </c>
      <c r="M347" s="32" t="s">
        <v>43</v>
      </c>
      <c r="N347" s="1" t="s">
        <v>38</v>
      </c>
      <c r="O347" s="1" t="s">
        <v>39</v>
      </c>
      <c r="P347" s="1"/>
      <c r="Q347" s="1"/>
      <c r="R347" s="31" t="s">
        <v>65</v>
      </c>
      <c r="S347" s="42" t="s">
        <v>880</v>
      </c>
      <c r="T347" s="42" t="s">
        <v>880</v>
      </c>
      <c r="U347" s="42" t="s">
        <v>17</v>
      </c>
      <c r="V347" s="42" t="s">
        <v>17</v>
      </c>
      <c r="W347" s="42" t="s">
        <v>880</v>
      </c>
      <c r="X347" s="42" t="s">
        <v>880</v>
      </c>
      <c r="Y347" s="42" t="s">
        <v>880</v>
      </c>
      <c r="Z347" s="42" t="s">
        <v>880</v>
      </c>
      <c r="AA347" s="42" t="s">
        <v>880</v>
      </c>
      <c r="AB347" s="42" t="s">
        <v>17</v>
      </c>
      <c r="AC347" s="42" t="s">
        <v>17</v>
      </c>
      <c r="AD347" s="42" t="s">
        <v>880</v>
      </c>
      <c r="AE347" s="42" t="s">
        <v>880</v>
      </c>
      <c r="AF347" s="42" t="s">
        <v>880</v>
      </c>
      <c r="AG347" s="42" t="s">
        <v>880</v>
      </c>
      <c r="AH347" s="42" t="s">
        <v>880</v>
      </c>
      <c r="AI347" s="42" t="s">
        <v>17</v>
      </c>
      <c r="AJ347" s="42" t="s">
        <v>17</v>
      </c>
      <c r="AK347" s="42" t="s">
        <v>880</v>
      </c>
      <c r="AL347" s="42"/>
      <c r="AM347" s="42"/>
      <c r="AN347" s="42"/>
      <c r="AO347" s="42"/>
      <c r="AP347" s="42"/>
      <c r="AQ347" s="42"/>
      <c r="AR347" s="42"/>
      <c r="AS347" s="42"/>
      <c r="AT347" s="42"/>
      <c r="AU347" s="42"/>
      <c r="AV347" s="37">
        <f>COUNTIFS($S347:$AU347,"P")</f>
        <v>13</v>
      </c>
      <c r="AW347" s="37">
        <f>COUNTIFS($S347:$AU347,"HD")/2</f>
        <v>0</v>
      </c>
      <c r="AX347" s="37">
        <f>COUNTIFS($S347:$AU347,"DO")</f>
        <v>6</v>
      </c>
      <c r="AY347" s="1">
        <f>COUNTIFS($S347:$AU347,"UPL")</f>
        <v>0</v>
      </c>
      <c r="AZ347" s="37">
        <f>COUNTIFS($S347:$AU347,"LWP")</f>
        <v>0</v>
      </c>
      <c r="BA347" s="37">
        <f>SUM(COUNTIFS($S347:$AU347,{"PAT","MAT"}))</f>
        <v>0</v>
      </c>
      <c r="BB347" s="37">
        <f>COUNTIFS($S347:$AU347,"HO")</f>
        <v>0</v>
      </c>
      <c r="BC347" s="37">
        <f>COUNTIFS($S347:$AU347,"NA")</f>
        <v>0</v>
      </c>
      <c r="BD347" s="37">
        <f>COUNTIFS($S347:$AU347,"PL")</f>
        <v>0</v>
      </c>
      <c r="BE347" s="37">
        <f>COUNTIFS($S347:$AU347,"CL")</f>
        <v>0</v>
      </c>
      <c r="BF347" s="37">
        <f>COUNTIFS($S347:$AU347,"BL")</f>
        <v>0</v>
      </c>
      <c r="BG347" s="37">
        <f>COUNTIFS($S347:$AU347,"CO")</f>
        <v>0</v>
      </c>
      <c r="BH347" s="37">
        <f>SUM(BD347:BG347)</f>
        <v>0</v>
      </c>
      <c r="BI347" s="37">
        <f>IF(SUM(AV347+AW347)&gt;=17,1,0)</f>
        <v>0</v>
      </c>
      <c r="BJ347" s="37">
        <f>IF(SUM(AV347+AW347)&gt;=13,1,0)</f>
        <v>1</v>
      </c>
      <c r="BK347" s="37">
        <f>SUM(AV347:BG347)+SUM(COUNTIFS(R347:AU347,{"TERM","RESIGNED"}))</f>
        <v>19</v>
      </c>
      <c r="BL347" s="1" t="s">
        <v>41</v>
      </c>
      <c r="BM347" s="37" t="s">
        <v>1101</v>
      </c>
    </row>
    <row r="348" spans="1:65" x14ac:dyDescent="0.25">
      <c r="A348" s="30">
        <f>A347+1</f>
        <v>346</v>
      </c>
      <c r="B348" s="1" t="s">
        <v>163</v>
      </c>
      <c r="C348" s="1">
        <v>102037</v>
      </c>
      <c r="D348" s="25">
        <v>102037</v>
      </c>
      <c r="E348" s="1" t="s">
        <v>863</v>
      </c>
      <c r="F348" s="32" t="s">
        <v>450</v>
      </c>
      <c r="G348" s="32" t="s">
        <v>117</v>
      </c>
      <c r="H348" s="28">
        <v>44523</v>
      </c>
      <c r="I348" s="28" t="s">
        <v>36</v>
      </c>
      <c r="J348" s="28" t="s">
        <v>36</v>
      </c>
      <c r="K348" s="37">
        <f ca="1">IF(O348="ACTIVE",(TODAY()-H348),(J348-H348))</f>
        <v>819</v>
      </c>
      <c r="L348" s="39" t="str">
        <f>IF(OR(M348="Email Verification",M348="Operations",M348="OJT",M348="Bottom Quartile Group",M348="Training"),"Billable","Non Billable")</f>
        <v>Billable</v>
      </c>
      <c r="M348" s="32" t="s">
        <v>118</v>
      </c>
      <c r="N348" s="1" t="s">
        <v>38</v>
      </c>
      <c r="O348" s="1" t="s">
        <v>39</v>
      </c>
      <c r="P348" s="1"/>
      <c r="Q348" s="1"/>
      <c r="R348" s="31" t="s">
        <v>233</v>
      </c>
      <c r="S348" s="42" t="s">
        <v>882</v>
      </c>
      <c r="T348" s="42" t="s">
        <v>880</v>
      </c>
      <c r="U348" s="42" t="s">
        <v>17</v>
      </c>
      <c r="V348" s="42" t="s">
        <v>17</v>
      </c>
      <c r="W348" s="42" t="s">
        <v>880</v>
      </c>
      <c r="X348" s="42" t="s">
        <v>880</v>
      </c>
      <c r="Y348" s="42" t="s">
        <v>880</v>
      </c>
      <c r="Z348" s="42" t="s">
        <v>880</v>
      </c>
      <c r="AA348" s="42" t="s">
        <v>18</v>
      </c>
      <c r="AB348" s="42" t="s">
        <v>17</v>
      </c>
      <c r="AC348" s="42" t="s">
        <v>17</v>
      </c>
      <c r="AD348" s="42" t="s">
        <v>880</v>
      </c>
      <c r="AE348" s="42" t="s">
        <v>19</v>
      </c>
      <c r="AF348" s="42" t="s">
        <v>18</v>
      </c>
      <c r="AG348" s="42" t="s">
        <v>18</v>
      </c>
      <c r="AH348" s="42" t="s">
        <v>18</v>
      </c>
      <c r="AI348" s="42" t="s">
        <v>17</v>
      </c>
      <c r="AJ348" s="42" t="s">
        <v>17</v>
      </c>
      <c r="AK348" s="42" t="s">
        <v>880</v>
      </c>
      <c r="AL348" s="42"/>
      <c r="AM348" s="42"/>
      <c r="AN348" s="42"/>
      <c r="AO348" s="42"/>
      <c r="AP348" s="42"/>
      <c r="AQ348" s="42"/>
      <c r="AR348" s="42"/>
      <c r="AS348" s="42"/>
      <c r="AT348" s="42"/>
      <c r="AU348" s="42"/>
      <c r="AV348" s="37">
        <f>COUNTIFS($S348:$AU348,"P")</f>
        <v>7</v>
      </c>
      <c r="AW348" s="37">
        <f>COUNTIFS($S348:$AU348,"HD")/2</f>
        <v>0</v>
      </c>
      <c r="AX348" s="37">
        <f>COUNTIFS($S348:$AU348,"DO")</f>
        <v>6</v>
      </c>
      <c r="AY348" s="1">
        <f>COUNTIFS($S348:$AU348,"UPL")</f>
        <v>4</v>
      </c>
      <c r="AZ348" s="37">
        <f>COUNTIFS($S348:$AU348,"LWP")</f>
        <v>1</v>
      </c>
      <c r="BA348" s="37">
        <f>SUM(COUNTIFS($S348:$AU348,{"PAT","MAT"}))</f>
        <v>0</v>
      </c>
      <c r="BB348" s="37">
        <f>COUNTIFS($S348:$AU348,"HO")</f>
        <v>0</v>
      </c>
      <c r="BC348" s="37">
        <f>COUNTIFS($S348:$AU348,"NA")</f>
        <v>0</v>
      </c>
      <c r="BD348" s="37">
        <f>COUNTIFS($S348:$AU348,"PL")</f>
        <v>0</v>
      </c>
      <c r="BE348" s="37">
        <f>COUNTIFS($S348:$AU348,"CL")</f>
        <v>1</v>
      </c>
      <c r="BF348" s="37">
        <f>COUNTIFS($S348:$AU348,"BL")</f>
        <v>0</v>
      </c>
      <c r="BG348" s="37">
        <f>COUNTIFS($S348:$AU348,"CO")</f>
        <v>0</v>
      </c>
      <c r="BH348" s="37">
        <f>SUM(BD348:BG348)</f>
        <v>1</v>
      </c>
      <c r="BI348" s="37">
        <f>IF(SUM(AV348+AW348)&gt;=17,1,0)</f>
        <v>0</v>
      </c>
      <c r="BJ348" s="37">
        <f>IF(SUM(AV348+AW348)&gt;=13,1,0)</f>
        <v>0</v>
      </c>
      <c r="BK348" s="37">
        <f>SUM(AV348:BG348)+SUM(COUNTIFS(R348:AU348,{"TERM","RESIGNED"}))</f>
        <v>19</v>
      </c>
      <c r="BL348" s="1" t="s">
        <v>41</v>
      </c>
      <c r="BM348" s="37" t="s">
        <v>936</v>
      </c>
    </row>
    <row r="349" spans="1:65" x14ac:dyDescent="0.25">
      <c r="A349" s="30">
        <f>A348+1</f>
        <v>347</v>
      </c>
      <c r="B349" s="1" t="s">
        <v>163</v>
      </c>
      <c r="C349" s="1">
        <v>102060</v>
      </c>
      <c r="D349" s="25">
        <v>102060</v>
      </c>
      <c r="E349" s="1" t="s">
        <v>863</v>
      </c>
      <c r="F349" s="32" t="s">
        <v>451</v>
      </c>
      <c r="G349" s="32" t="s">
        <v>906</v>
      </c>
      <c r="H349" s="28">
        <v>44526</v>
      </c>
      <c r="I349" s="28" t="s">
        <v>36</v>
      </c>
      <c r="J349" s="28" t="s">
        <v>36</v>
      </c>
      <c r="K349" s="37">
        <f ca="1">IF(O349="ACTIVE",(TODAY()-H349),(J349-H349))</f>
        <v>816</v>
      </c>
      <c r="L349" s="39" t="str">
        <f>IF(OR(M349="Email Verification",M349="Operations",M349="OJT",M349="Bottom Quartile Group",M349="Training"),"Billable","Non Billable")</f>
        <v>Non Billable</v>
      </c>
      <c r="M349" s="32" t="s">
        <v>124</v>
      </c>
      <c r="N349" s="1" t="s">
        <v>38</v>
      </c>
      <c r="O349" s="1" t="s">
        <v>39</v>
      </c>
      <c r="P349" s="1"/>
      <c r="Q349" s="1"/>
      <c r="R349" s="31" t="s">
        <v>125</v>
      </c>
      <c r="S349" s="42" t="s">
        <v>880</v>
      </c>
      <c r="T349" s="42" t="s">
        <v>880</v>
      </c>
      <c r="U349" s="42" t="s">
        <v>17</v>
      </c>
      <c r="V349" s="42" t="s">
        <v>17</v>
      </c>
      <c r="W349" s="42" t="s">
        <v>880</v>
      </c>
      <c r="X349" s="42" t="s">
        <v>880</v>
      </c>
      <c r="Y349" s="42" t="s">
        <v>880</v>
      </c>
      <c r="Z349" s="42" t="s">
        <v>880</v>
      </c>
      <c r="AA349" s="42" t="s">
        <v>19</v>
      </c>
      <c r="AB349" s="42" t="s">
        <v>17</v>
      </c>
      <c r="AC349" s="42" t="s">
        <v>17</v>
      </c>
      <c r="AD349" s="42" t="s">
        <v>880</v>
      </c>
      <c r="AE349" s="42" t="s">
        <v>880</v>
      </c>
      <c r="AF349" s="42" t="s">
        <v>18</v>
      </c>
      <c r="AG349" s="42" t="s">
        <v>881</v>
      </c>
      <c r="AH349" s="42" t="s">
        <v>880</v>
      </c>
      <c r="AI349" s="42" t="s">
        <v>17</v>
      </c>
      <c r="AJ349" s="42" t="s">
        <v>17</v>
      </c>
      <c r="AK349" s="42" t="s">
        <v>880</v>
      </c>
      <c r="AL349" s="42"/>
      <c r="AM349" s="42"/>
      <c r="AN349" s="42"/>
      <c r="AO349" s="42"/>
      <c r="AP349" s="42"/>
      <c r="AQ349" s="42"/>
      <c r="AR349" s="42"/>
      <c r="AS349" s="42"/>
      <c r="AT349" s="42"/>
      <c r="AU349" s="42"/>
      <c r="AV349" s="37">
        <f>COUNTIFS($S349:$AU349,"P")</f>
        <v>10</v>
      </c>
      <c r="AW349" s="37">
        <f>COUNTIFS($S349:$AU349,"HD")/2</f>
        <v>0.5</v>
      </c>
      <c r="AX349" s="37">
        <f>COUNTIFS($S349:$AU349,"DO")</f>
        <v>6</v>
      </c>
      <c r="AY349" s="1">
        <f>COUNTIFS($S349:$AU349,"UPL")</f>
        <v>1</v>
      </c>
      <c r="AZ349" s="37">
        <f>COUNTIFS($S349:$AU349,"LWP")</f>
        <v>1</v>
      </c>
      <c r="BA349" s="37">
        <f>SUM(COUNTIFS($S349:$AU349,{"PAT","MAT"}))</f>
        <v>0</v>
      </c>
      <c r="BB349" s="37">
        <f>COUNTIFS($S349:$AU349,"HO")</f>
        <v>0</v>
      </c>
      <c r="BC349" s="37">
        <f>COUNTIFS($S349:$AU349,"NA")</f>
        <v>0</v>
      </c>
      <c r="BD349" s="37">
        <f>COUNTIFS($S349:$AU349,"PL")</f>
        <v>0</v>
      </c>
      <c r="BE349" s="37">
        <f>COUNTIFS($S349:$AU349,"CL")</f>
        <v>0</v>
      </c>
      <c r="BF349" s="37">
        <f>COUNTIFS($S349:$AU349,"BL")</f>
        <v>0</v>
      </c>
      <c r="BG349" s="37">
        <f>COUNTIFS($S349:$AU349,"CO")</f>
        <v>0</v>
      </c>
      <c r="BH349" s="37">
        <f>SUM(BD349:BG349)</f>
        <v>0</v>
      </c>
      <c r="BI349" s="37">
        <f>IF(SUM(AV349+AW349)&gt;=17,1,0)</f>
        <v>0</v>
      </c>
      <c r="BJ349" s="37">
        <f>IF(SUM(AV349+AW349)&gt;=13,1,0)</f>
        <v>0</v>
      </c>
      <c r="BK349" s="37">
        <f>SUM(AV349:BG349)+SUM(COUNTIFS(R349:AU349,{"TERM","RESIGNED"}))</f>
        <v>18.5</v>
      </c>
      <c r="BL349" s="1" t="s">
        <v>41</v>
      </c>
      <c r="BM349" s="37" t="s">
        <v>932</v>
      </c>
    </row>
    <row r="350" spans="1:65" x14ac:dyDescent="0.25">
      <c r="A350" s="30">
        <f>A349+1</f>
        <v>348</v>
      </c>
      <c r="B350" s="1" t="s">
        <v>163</v>
      </c>
      <c r="C350" s="1">
        <v>102090</v>
      </c>
      <c r="D350" s="25">
        <v>102090</v>
      </c>
      <c r="E350" s="1" t="s">
        <v>862</v>
      </c>
      <c r="F350" s="32" t="s">
        <v>452</v>
      </c>
      <c r="G350" s="32" t="s">
        <v>181</v>
      </c>
      <c r="H350" s="28">
        <v>44537</v>
      </c>
      <c r="I350" s="28" t="s">
        <v>36</v>
      </c>
      <c r="J350" s="28" t="s">
        <v>36</v>
      </c>
      <c r="K350" s="37">
        <f ca="1">IF(O350="ACTIVE",(TODAY()-H350),(J350-H350))</f>
        <v>805</v>
      </c>
      <c r="L350" s="39" t="str">
        <f>IF(OR(M350="Email Verification",M350="Operations",M350="OJT",M350="Bottom Quartile Group",M350="Training"),"Billable","Non Billable")</f>
        <v>Non Billable</v>
      </c>
      <c r="M350" s="32" t="s">
        <v>51</v>
      </c>
      <c r="N350" s="1" t="s">
        <v>38</v>
      </c>
      <c r="O350" s="1" t="s">
        <v>39</v>
      </c>
      <c r="P350" s="1"/>
      <c r="Q350" s="1"/>
      <c r="R350" s="31" t="s">
        <v>276</v>
      </c>
      <c r="S350" s="42" t="s">
        <v>880</v>
      </c>
      <c r="T350" s="42" t="s">
        <v>880</v>
      </c>
      <c r="U350" s="42" t="s">
        <v>17</v>
      </c>
      <c r="V350" s="42" t="s">
        <v>17</v>
      </c>
      <c r="W350" s="42" t="s">
        <v>880</v>
      </c>
      <c r="X350" s="42" t="s">
        <v>880</v>
      </c>
      <c r="Y350" s="42" t="s">
        <v>880</v>
      </c>
      <c r="Z350" s="42" t="s">
        <v>880</v>
      </c>
      <c r="AA350" s="42" t="s">
        <v>880</v>
      </c>
      <c r="AB350" s="42" t="s">
        <v>17</v>
      </c>
      <c r="AC350" s="42" t="s">
        <v>17</v>
      </c>
      <c r="AD350" s="42" t="s">
        <v>880</v>
      </c>
      <c r="AE350" s="42" t="s">
        <v>880</v>
      </c>
      <c r="AF350" s="42" t="s">
        <v>880</v>
      </c>
      <c r="AG350" s="42" t="s">
        <v>880</v>
      </c>
      <c r="AH350" s="42" t="s">
        <v>19</v>
      </c>
      <c r="AI350" s="42" t="s">
        <v>17</v>
      </c>
      <c r="AJ350" s="42" t="s">
        <v>17</v>
      </c>
      <c r="AK350" s="42" t="s">
        <v>18</v>
      </c>
      <c r="AL350" s="42"/>
      <c r="AM350" s="42"/>
      <c r="AN350" s="42"/>
      <c r="AO350" s="42"/>
      <c r="AP350" s="42"/>
      <c r="AQ350" s="42"/>
      <c r="AR350" s="42"/>
      <c r="AS350" s="42"/>
      <c r="AT350" s="42"/>
      <c r="AU350" s="42"/>
      <c r="AV350" s="37">
        <f>COUNTIFS($S350:$AU350,"P")</f>
        <v>11</v>
      </c>
      <c r="AW350" s="37">
        <f>COUNTIFS($S350:$AU350,"HD")/2</f>
        <v>0</v>
      </c>
      <c r="AX350" s="37">
        <f>COUNTIFS($S350:$AU350,"DO")</f>
        <v>6</v>
      </c>
      <c r="AY350" s="1">
        <f>COUNTIFS($S350:$AU350,"UPL")</f>
        <v>1</v>
      </c>
      <c r="AZ350" s="37">
        <f>COUNTIFS($S350:$AU350,"LWP")</f>
        <v>1</v>
      </c>
      <c r="BA350" s="37">
        <f>SUM(COUNTIFS($S350:$AU350,{"PAT","MAT"}))</f>
        <v>0</v>
      </c>
      <c r="BB350" s="37">
        <f>COUNTIFS($S350:$AU350,"HO")</f>
        <v>0</v>
      </c>
      <c r="BC350" s="37">
        <f>COUNTIFS($S350:$AU350,"NA")</f>
        <v>0</v>
      </c>
      <c r="BD350" s="37">
        <f>COUNTIFS($S350:$AU350,"PL")</f>
        <v>0</v>
      </c>
      <c r="BE350" s="37">
        <f>COUNTIFS($S350:$AU350,"CL")</f>
        <v>0</v>
      </c>
      <c r="BF350" s="37">
        <f>COUNTIFS($S350:$AU350,"BL")</f>
        <v>0</v>
      </c>
      <c r="BG350" s="37">
        <f>COUNTIFS($S350:$AU350,"CO")</f>
        <v>0</v>
      </c>
      <c r="BH350" s="37">
        <f>SUM(BD350:BG350)</f>
        <v>0</v>
      </c>
      <c r="BI350" s="37">
        <f>IF(SUM(AV350+AW350)&gt;=17,1,0)</f>
        <v>0</v>
      </c>
      <c r="BJ350" s="37">
        <f>IF(SUM(AV350+AW350)&gt;=13,1,0)</f>
        <v>0</v>
      </c>
      <c r="BK350" s="37">
        <f>SUM(AV350:BG350)+SUM(COUNTIFS(R350:AU350,{"TERM","RESIGNED"}))</f>
        <v>19</v>
      </c>
      <c r="BL350" s="1" t="s">
        <v>41</v>
      </c>
      <c r="BM350" s="37" t="s">
        <v>1569</v>
      </c>
    </row>
    <row r="351" spans="1:65" x14ac:dyDescent="0.25">
      <c r="A351" s="30">
        <f>A350+1</f>
        <v>349</v>
      </c>
      <c r="B351" s="1" t="s">
        <v>163</v>
      </c>
      <c r="C351" s="1">
        <v>102106</v>
      </c>
      <c r="D351" s="25">
        <v>102106</v>
      </c>
      <c r="E351" s="1" t="s">
        <v>862</v>
      </c>
      <c r="F351" s="32" t="s">
        <v>457</v>
      </c>
      <c r="G351" s="32" t="s">
        <v>181</v>
      </c>
      <c r="H351" s="28">
        <v>44543</v>
      </c>
      <c r="I351" s="28" t="s">
        <v>36</v>
      </c>
      <c r="J351" s="28" t="s">
        <v>36</v>
      </c>
      <c r="K351" s="37">
        <f ca="1">IF(O351="ACTIVE",(TODAY()-H351),(J351-H351))</f>
        <v>799</v>
      </c>
      <c r="L351" s="39" t="str">
        <f>IF(OR(M351="Email Verification",M351="Operations",M351="OJT",M351="Bottom Quartile Group",M351="Training"),"Billable","Non Billable")</f>
        <v>Billable</v>
      </c>
      <c r="M351" s="32" t="s">
        <v>178</v>
      </c>
      <c r="N351" s="1" t="s">
        <v>38</v>
      </c>
      <c r="O351" s="1" t="s">
        <v>39</v>
      </c>
      <c r="P351" s="1"/>
      <c r="Q351" s="1"/>
      <c r="R351" s="31" t="s">
        <v>425</v>
      </c>
      <c r="S351" s="42" t="s">
        <v>880</v>
      </c>
      <c r="T351" s="42" t="s">
        <v>19</v>
      </c>
      <c r="U351" s="42" t="s">
        <v>17</v>
      </c>
      <c r="V351" s="42" t="s">
        <v>17</v>
      </c>
      <c r="W351" s="42" t="s">
        <v>880</v>
      </c>
      <c r="X351" s="42" t="s">
        <v>880</v>
      </c>
      <c r="Y351" s="42" t="s">
        <v>880</v>
      </c>
      <c r="Z351" s="42" t="s">
        <v>880</v>
      </c>
      <c r="AA351" s="42" t="s">
        <v>880</v>
      </c>
      <c r="AB351" s="42" t="s">
        <v>17</v>
      </c>
      <c r="AC351" s="42" t="s">
        <v>17</v>
      </c>
      <c r="AD351" s="42" t="s">
        <v>880</v>
      </c>
      <c r="AE351" s="42" t="s">
        <v>880</v>
      </c>
      <c r="AF351" s="42" t="s">
        <v>18</v>
      </c>
      <c r="AG351" s="42" t="s">
        <v>880</v>
      </c>
      <c r="AH351" s="42" t="s">
        <v>880</v>
      </c>
      <c r="AI351" s="42" t="s">
        <v>17</v>
      </c>
      <c r="AJ351" s="42" t="s">
        <v>17</v>
      </c>
      <c r="AK351" s="42" t="s">
        <v>880</v>
      </c>
      <c r="AL351" s="42"/>
      <c r="AM351" s="42"/>
      <c r="AN351" s="42"/>
      <c r="AO351" s="42"/>
      <c r="AP351" s="42"/>
      <c r="AQ351" s="42"/>
      <c r="AR351" s="42"/>
      <c r="AS351" s="42"/>
      <c r="AT351" s="42"/>
      <c r="AU351" s="42"/>
      <c r="AV351" s="37">
        <f>COUNTIFS($S351:$AU351,"P")</f>
        <v>11</v>
      </c>
      <c r="AW351" s="37">
        <f>COUNTIFS($S351:$AU351,"HD")/2</f>
        <v>0</v>
      </c>
      <c r="AX351" s="37">
        <f>COUNTIFS($S351:$AU351,"DO")</f>
        <v>6</v>
      </c>
      <c r="AY351" s="1">
        <f>COUNTIFS($S351:$AU351,"UPL")</f>
        <v>1</v>
      </c>
      <c r="AZ351" s="37">
        <f>COUNTIFS($S351:$AU351,"LWP")</f>
        <v>1</v>
      </c>
      <c r="BA351" s="37">
        <f>SUM(COUNTIFS($S351:$AU351,{"PAT","MAT"}))</f>
        <v>0</v>
      </c>
      <c r="BB351" s="37">
        <f>COUNTIFS($S351:$AU351,"HO")</f>
        <v>0</v>
      </c>
      <c r="BC351" s="37">
        <f>COUNTIFS($S351:$AU351,"NA")</f>
        <v>0</v>
      </c>
      <c r="BD351" s="37">
        <f>COUNTIFS($S351:$AU351,"PL")</f>
        <v>0</v>
      </c>
      <c r="BE351" s="37">
        <f>COUNTIFS($S351:$AU351,"CL")</f>
        <v>0</v>
      </c>
      <c r="BF351" s="37">
        <f>COUNTIFS($S351:$AU351,"BL")</f>
        <v>0</v>
      </c>
      <c r="BG351" s="37">
        <f>COUNTIFS($S351:$AU351,"CO")</f>
        <v>0</v>
      </c>
      <c r="BH351" s="37">
        <f>SUM(BD351:BG351)</f>
        <v>0</v>
      </c>
      <c r="BI351" s="37">
        <f>IF(SUM(AV351+AW351)&gt;=17,1,0)</f>
        <v>0</v>
      </c>
      <c r="BJ351" s="37">
        <f>IF(SUM(AV351+AW351)&gt;=13,1,0)</f>
        <v>0</v>
      </c>
      <c r="BK351" s="37">
        <f>SUM(AV351:BG351)+SUM(COUNTIFS(R351:AU351,{"TERM","RESIGNED"}))</f>
        <v>19</v>
      </c>
      <c r="BL351" s="1" t="s">
        <v>41</v>
      </c>
      <c r="BM351" s="37" t="s">
        <v>931</v>
      </c>
    </row>
    <row r="352" spans="1:65" x14ac:dyDescent="0.25">
      <c r="A352" s="30">
        <f>A351+1</f>
        <v>350</v>
      </c>
      <c r="B352" s="1" t="s">
        <v>163</v>
      </c>
      <c r="C352" s="1">
        <v>102113</v>
      </c>
      <c r="D352" s="25">
        <v>102113</v>
      </c>
      <c r="E352" s="1" t="s">
        <v>862</v>
      </c>
      <c r="F352" s="32" t="s">
        <v>455</v>
      </c>
      <c r="G352" s="32" t="s">
        <v>117</v>
      </c>
      <c r="H352" s="28">
        <v>44543</v>
      </c>
      <c r="I352" s="28" t="s">
        <v>36</v>
      </c>
      <c r="J352" s="28" t="s">
        <v>36</v>
      </c>
      <c r="K352" s="37">
        <f ca="1">IF(O352="ACTIVE",(TODAY()-H352),(J352-H352))</f>
        <v>799</v>
      </c>
      <c r="L352" s="39" t="str">
        <f>IF(OR(M352="Email Verification",M352="Operations",M352="OJT",M352="Bottom Quartile Group",M352="Training"),"Billable","Non Billable")</f>
        <v>Non Billable</v>
      </c>
      <c r="M352" s="32" t="s">
        <v>124</v>
      </c>
      <c r="N352" s="1" t="s">
        <v>38</v>
      </c>
      <c r="O352" s="1" t="s">
        <v>39</v>
      </c>
      <c r="P352" s="1"/>
      <c r="Q352" s="1"/>
      <c r="R352" s="31" t="s">
        <v>125</v>
      </c>
      <c r="S352" s="42" t="s">
        <v>880</v>
      </c>
      <c r="T352" s="42" t="s">
        <v>880</v>
      </c>
      <c r="U352" s="42" t="s">
        <v>17</v>
      </c>
      <c r="V352" s="42" t="s">
        <v>17</v>
      </c>
      <c r="W352" s="42" t="s">
        <v>880</v>
      </c>
      <c r="X352" s="42" t="s">
        <v>880</v>
      </c>
      <c r="Y352" s="42" t="s">
        <v>880</v>
      </c>
      <c r="Z352" s="42" t="s">
        <v>880</v>
      </c>
      <c r="AA352" s="42" t="s">
        <v>880</v>
      </c>
      <c r="AB352" s="42" t="s">
        <v>17</v>
      </c>
      <c r="AC352" s="42" t="s">
        <v>17</v>
      </c>
      <c r="AD352" s="42" t="s">
        <v>880</v>
      </c>
      <c r="AE352" s="42" t="s">
        <v>880</v>
      </c>
      <c r="AF352" s="42" t="s">
        <v>880</v>
      </c>
      <c r="AG352" s="42" t="s">
        <v>880</v>
      </c>
      <c r="AH352" s="42" t="s">
        <v>19</v>
      </c>
      <c r="AI352" s="42" t="s">
        <v>17</v>
      </c>
      <c r="AJ352" s="42" t="s">
        <v>17</v>
      </c>
      <c r="AK352" s="42" t="s">
        <v>880</v>
      </c>
      <c r="AL352" s="42"/>
      <c r="AM352" s="42"/>
      <c r="AN352" s="42"/>
      <c r="AO352" s="42"/>
      <c r="AP352" s="42"/>
      <c r="AQ352" s="42"/>
      <c r="AR352" s="42"/>
      <c r="AS352" s="42"/>
      <c r="AT352" s="42"/>
      <c r="AU352" s="42"/>
      <c r="AV352" s="37">
        <f>COUNTIFS($S352:$AU352,"P")</f>
        <v>12</v>
      </c>
      <c r="AW352" s="37">
        <f>COUNTIFS($S352:$AU352,"HD")/2</f>
        <v>0</v>
      </c>
      <c r="AX352" s="37">
        <f>COUNTIFS($S352:$AU352,"DO")</f>
        <v>6</v>
      </c>
      <c r="AY352" s="1">
        <f>COUNTIFS($S352:$AU352,"UPL")</f>
        <v>0</v>
      </c>
      <c r="AZ352" s="37">
        <f>COUNTIFS($S352:$AU352,"LWP")</f>
        <v>1</v>
      </c>
      <c r="BA352" s="37">
        <f>SUM(COUNTIFS($S352:$AU352,{"PAT","MAT"}))</f>
        <v>0</v>
      </c>
      <c r="BB352" s="37">
        <f>COUNTIFS($S352:$AU352,"HO")</f>
        <v>0</v>
      </c>
      <c r="BC352" s="37">
        <f>COUNTIFS($S352:$AU352,"NA")</f>
        <v>0</v>
      </c>
      <c r="BD352" s="37">
        <f>COUNTIFS($S352:$AU352,"PL")</f>
        <v>0</v>
      </c>
      <c r="BE352" s="37">
        <f>COUNTIFS($S352:$AU352,"CL")</f>
        <v>0</v>
      </c>
      <c r="BF352" s="37">
        <f>COUNTIFS($S352:$AU352,"BL")</f>
        <v>0</v>
      </c>
      <c r="BG352" s="37">
        <f>COUNTIFS($S352:$AU352,"CO")</f>
        <v>0</v>
      </c>
      <c r="BH352" s="37">
        <f>SUM(BD352:BG352)</f>
        <v>0</v>
      </c>
      <c r="BI352" s="37">
        <f>IF(SUM(AV352+AW352)&gt;=17,1,0)</f>
        <v>0</v>
      </c>
      <c r="BJ352" s="37">
        <f>IF(SUM(AV352+AW352)&gt;=13,1,0)</f>
        <v>0</v>
      </c>
      <c r="BK352" s="37">
        <f>SUM(AV352:BG352)+SUM(COUNTIFS(R352:AU352,{"TERM","RESIGNED"}))</f>
        <v>19</v>
      </c>
      <c r="BL352" s="1" t="s">
        <v>41</v>
      </c>
      <c r="BM352" s="37" t="s">
        <v>934</v>
      </c>
    </row>
    <row r="353" spans="1:65" x14ac:dyDescent="0.25">
      <c r="A353" s="30">
        <f>A352+1</f>
        <v>351</v>
      </c>
      <c r="B353" s="1" t="s">
        <v>163</v>
      </c>
      <c r="C353" s="1">
        <v>102129</v>
      </c>
      <c r="D353" s="25">
        <v>102129</v>
      </c>
      <c r="E353" s="1" t="s">
        <v>863</v>
      </c>
      <c r="F353" s="32" t="s">
        <v>453</v>
      </c>
      <c r="G353" s="32" t="s">
        <v>74</v>
      </c>
      <c r="H353" s="28">
        <v>44543</v>
      </c>
      <c r="I353" s="28" t="s">
        <v>36</v>
      </c>
      <c r="J353" s="28" t="s">
        <v>36</v>
      </c>
      <c r="K353" s="37">
        <f ca="1">IF(O353="ACTIVE",(TODAY()-H353),(J353-H353))</f>
        <v>799</v>
      </c>
      <c r="L353" s="39" t="str">
        <f>IF(OR(M353="Email Verification",M353="Operations",M353="OJT",M353="Bottom Quartile Group",M353="Training"),"Billable","Non Billable")</f>
        <v>Non Billable</v>
      </c>
      <c r="M353" s="32" t="s">
        <v>51</v>
      </c>
      <c r="N353" s="1" t="s">
        <v>38</v>
      </c>
      <c r="O353" s="1" t="s">
        <v>39</v>
      </c>
      <c r="P353" s="1"/>
      <c r="Q353" s="1"/>
      <c r="R353" s="31" t="s">
        <v>97</v>
      </c>
      <c r="S353" s="42" t="s">
        <v>880</v>
      </c>
      <c r="T353" s="42" t="s">
        <v>880</v>
      </c>
      <c r="U353" s="42" t="s">
        <v>17</v>
      </c>
      <c r="V353" s="42" t="s">
        <v>17</v>
      </c>
      <c r="W353" s="42" t="s">
        <v>880</v>
      </c>
      <c r="X353" s="42" t="s">
        <v>880</v>
      </c>
      <c r="Y353" s="42" t="s">
        <v>880</v>
      </c>
      <c r="Z353" s="42" t="s">
        <v>880</v>
      </c>
      <c r="AA353" s="42" t="s">
        <v>880</v>
      </c>
      <c r="AB353" s="42" t="s">
        <v>17</v>
      </c>
      <c r="AC353" s="42" t="s">
        <v>17</v>
      </c>
      <c r="AD353" s="42" t="s">
        <v>880</v>
      </c>
      <c r="AE353" s="42" t="s">
        <v>880</v>
      </c>
      <c r="AF353" s="42" t="s">
        <v>880</v>
      </c>
      <c r="AG353" s="42" t="s">
        <v>880</v>
      </c>
      <c r="AH353" s="42" t="s">
        <v>880</v>
      </c>
      <c r="AI353" s="42" t="s">
        <v>17</v>
      </c>
      <c r="AJ353" s="42" t="s">
        <v>17</v>
      </c>
      <c r="AK353" s="42" t="s">
        <v>880</v>
      </c>
      <c r="AL353" s="42"/>
      <c r="AM353" s="42"/>
      <c r="AN353" s="42"/>
      <c r="AO353" s="42"/>
      <c r="AP353" s="42"/>
      <c r="AQ353" s="42"/>
      <c r="AR353" s="42"/>
      <c r="AS353" s="42"/>
      <c r="AT353" s="42"/>
      <c r="AU353" s="42"/>
      <c r="AV353" s="37">
        <f>COUNTIFS($S353:$AU353,"P")</f>
        <v>13</v>
      </c>
      <c r="AW353" s="37">
        <f>COUNTIFS($S353:$AU353,"HD")/2</f>
        <v>0</v>
      </c>
      <c r="AX353" s="37">
        <f>COUNTIFS($S353:$AU353,"DO")</f>
        <v>6</v>
      </c>
      <c r="AY353" s="1">
        <f>COUNTIFS($S353:$AU353,"UPL")</f>
        <v>0</v>
      </c>
      <c r="AZ353" s="37">
        <f>COUNTIFS($S353:$AU353,"LWP")</f>
        <v>0</v>
      </c>
      <c r="BA353" s="37">
        <f>SUM(COUNTIFS($S353:$AU353,{"PAT","MAT"}))</f>
        <v>0</v>
      </c>
      <c r="BB353" s="37">
        <f>COUNTIFS($S353:$AU353,"HO")</f>
        <v>0</v>
      </c>
      <c r="BC353" s="37">
        <f>COUNTIFS($S353:$AU353,"NA")</f>
        <v>0</v>
      </c>
      <c r="BD353" s="37">
        <f>COUNTIFS($S353:$AU353,"PL")</f>
        <v>0</v>
      </c>
      <c r="BE353" s="37">
        <f>COUNTIFS($S353:$AU353,"CL")</f>
        <v>0</v>
      </c>
      <c r="BF353" s="37">
        <f>COUNTIFS($S353:$AU353,"BL")</f>
        <v>0</v>
      </c>
      <c r="BG353" s="37">
        <f>COUNTIFS($S353:$AU353,"CO")</f>
        <v>0</v>
      </c>
      <c r="BH353" s="37">
        <f>SUM(BD353:BG353)</f>
        <v>0</v>
      </c>
      <c r="BI353" s="37">
        <f>IF(SUM(AV353+AW353)&gt;=17,1,0)</f>
        <v>0</v>
      </c>
      <c r="BJ353" s="37">
        <f>IF(SUM(AV353+AW353)&gt;=13,1,0)</f>
        <v>1</v>
      </c>
      <c r="BK353" s="37">
        <f>SUM(AV353:BG353)+SUM(COUNTIFS(R353:AU353,{"TERM","RESIGNED"}))</f>
        <v>19</v>
      </c>
      <c r="BL353" s="1" t="s">
        <v>41</v>
      </c>
      <c r="BM353" s="37" t="s">
        <v>1566</v>
      </c>
    </row>
    <row r="354" spans="1:65" x14ac:dyDescent="0.25">
      <c r="A354" s="30">
        <f>A353+1</f>
        <v>352</v>
      </c>
      <c r="B354" s="1" t="s">
        <v>163</v>
      </c>
      <c r="C354" s="1">
        <v>102133</v>
      </c>
      <c r="D354" s="25">
        <v>102133</v>
      </c>
      <c r="E354" s="1" t="s">
        <v>863</v>
      </c>
      <c r="F354" s="32" t="s">
        <v>456</v>
      </c>
      <c r="G354" s="32" t="s">
        <v>117</v>
      </c>
      <c r="H354" s="28">
        <v>44543</v>
      </c>
      <c r="I354" s="28" t="s">
        <v>36</v>
      </c>
      <c r="J354" s="28" t="s">
        <v>36</v>
      </c>
      <c r="K354" s="37">
        <f ca="1">IF(O354="ACTIVE",(TODAY()-H354),(J354-H354))</f>
        <v>799</v>
      </c>
      <c r="L354" s="39" t="str">
        <f>IF(OR(M354="Email Verification",M354="Operations",M354="OJT",M354="Bottom Quartile Group",M354="Training"),"Billable","Non Billable")</f>
        <v>Billable</v>
      </c>
      <c r="M354" s="32" t="s">
        <v>118</v>
      </c>
      <c r="N354" s="1" t="s">
        <v>38</v>
      </c>
      <c r="O354" s="1" t="s">
        <v>39</v>
      </c>
      <c r="P354" s="1"/>
      <c r="Q354" s="1"/>
      <c r="R354" s="31" t="s">
        <v>244</v>
      </c>
      <c r="S354" s="42" t="s">
        <v>880</v>
      </c>
      <c r="T354" s="42" t="s">
        <v>19</v>
      </c>
      <c r="U354" s="42" t="s">
        <v>17</v>
      </c>
      <c r="V354" s="42" t="s">
        <v>17</v>
      </c>
      <c r="W354" s="42" t="s">
        <v>880</v>
      </c>
      <c r="X354" s="42" t="s">
        <v>880</v>
      </c>
      <c r="Y354" s="42" t="s">
        <v>880</v>
      </c>
      <c r="Z354" s="42" t="s">
        <v>880</v>
      </c>
      <c r="AA354" s="42" t="s">
        <v>880</v>
      </c>
      <c r="AB354" s="42" t="s">
        <v>17</v>
      </c>
      <c r="AC354" s="42" t="s">
        <v>17</v>
      </c>
      <c r="AD354" s="42" t="s">
        <v>880</v>
      </c>
      <c r="AE354" s="42" t="s">
        <v>880</v>
      </c>
      <c r="AF354" s="42" t="s">
        <v>880</v>
      </c>
      <c r="AG354" s="42" t="s">
        <v>880</v>
      </c>
      <c r="AH354" s="42" t="s">
        <v>880</v>
      </c>
      <c r="AI354" s="42" t="s">
        <v>17</v>
      </c>
      <c r="AJ354" s="42" t="s">
        <v>17</v>
      </c>
      <c r="AK354" s="42" t="s">
        <v>880</v>
      </c>
      <c r="AL354" s="42"/>
      <c r="AM354" s="42"/>
      <c r="AN354" s="42"/>
      <c r="AO354" s="42"/>
      <c r="AP354" s="42"/>
      <c r="AQ354" s="42"/>
      <c r="AR354" s="42"/>
      <c r="AS354" s="42"/>
      <c r="AT354" s="42"/>
      <c r="AU354" s="42"/>
      <c r="AV354" s="37">
        <f>COUNTIFS($S354:$AU354,"P")</f>
        <v>12</v>
      </c>
      <c r="AW354" s="37">
        <f>COUNTIFS($S354:$AU354,"HD")/2</f>
        <v>0</v>
      </c>
      <c r="AX354" s="37">
        <f>COUNTIFS($S354:$AU354,"DO")</f>
        <v>6</v>
      </c>
      <c r="AY354" s="1">
        <f>COUNTIFS($S354:$AU354,"UPL")</f>
        <v>0</v>
      </c>
      <c r="AZ354" s="37">
        <f>COUNTIFS($S354:$AU354,"LWP")</f>
        <v>1</v>
      </c>
      <c r="BA354" s="37">
        <f>SUM(COUNTIFS($S354:$AU354,{"PAT","MAT"}))</f>
        <v>0</v>
      </c>
      <c r="BB354" s="37">
        <f>COUNTIFS($S354:$AU354,"HO")</f>
        <v>0</v>
      </c>
      <c r="BC354" s="37">
        <f>COUNTIFS($S354:$AU354,"NA")</f>
        <v>0</v>
      </c>
      <c r="BD354" s="37">
        <f>COUNTIFS($S354:$AU354,"PL")</f>
        <v>0</v>
      </c>
      <c r="BE354" s="37">
        <f>COUNTIFS($S354:$AU354,"CL")</f>
        <v>0</v>
      </c>
      <c r="BF354" s="37">
        <f>COUNTIFS($S354:$AU354,"BL")</f>
        <v>0</v>
      </c>
      <c r="BG354" s="37">
        <f>COUNTIFS($S354:$AU354,"CO")</f>
        <v>0</v>
      </c>
      <c r="BH354" s="37">
        <f>SUM(BD354:BG354)</f>
        <v>0</v>
      </c>
      <c r="BI354" s="37">
        <f>IF(SUM(AV354+AW354)&gt;=17,1,0)</f>
        <v>0</v>
      </c>
      <c r="BJ354" s="37">
        <f>IF(SUM(AV354+AW354)&gt;=13,1,0)</f>
        <v>0</v>
      </c>
      <c r="BK354" s="37">
        <f>SUM(AV354:BG354)+SUM(COUNTIFS(R354:AU354,{"TERM","RESIGNED"}))</f>
        <v>19</v>
      </c>
      <c r="BL354" s="1" t="s">
        <v>41</v>
      </c>
      <c r="BM354" s="37" t="s">
        <v>931</v>
      </c>
    </row>
    <row r="355" spans="1:65" x14ac:dyDescent="0.25">
      <c r="A355" s="30">
        <f>A354+1</f>
        <v>353</v>
      </c>
      <c r="B355" s="1" t="s">
        <v>163</v>
      </c>
      <c r="C355" s="1">
        <v>102139</v>
      </c>
      <c r="D355" s="25">
        <v>102139</v>
      </c>
      <c r="E355" s="1" t="s">
        <v>863</v>
      </c>
      <c r="F355" s="32" t="s">
        <v>454</v>
      </c>
      <c r="G355" s="32" t="s">
        <v>117</v>
      </c>
      <c r="H355" s="28">
        <v>44543</v>
      </c>
      <c r="I355" s="28" t="s">
        <v>36</v>
      </c>
      <c r="J355" s="28" t="s">
        <v>36</v>
      </c>
      <c r="K355" s="37">
        <f ca="1">IF(O355="ACTIVE",(TODAY()-H355),(J355-H355))</f>
        <v>799</v>
      </c>
      <c r="L355" s="39" t="str">
        <f>IF(OR(M355="Email Verification",M355="Operations",M355="OJT",M355="Bottom Quartile Group",M355="Training"),"Billable","Non Billable")</f>
        <v>Billable</v>
      </c>
      <c r="M355" s="32" t="s">
        <v>118</v>
      </c>
      <c r="N355" s="1" t="s">
        <v>38</v>
      </c>
      <c r="O355" s="1" t="s">
        <v>39</v>
      </c>
      <c r="P355" s="1"/>
      <c r="Q355" s="1"/>
      <c r="R355" s="31" t="s">
        <v>293</v>
      </c>
      <c r="S355" s="42" t="s">
        <v>880</v>
      </c>
      <c r="T355" s="42" t="s">
        <v>880</v>
      </c>
      <c r="U355" s="42" t="s">
        <v>17</v>
      </c>
      <c r="V355" s="42" t="s">
        <v>17</v>
      </c>
      <c r="W355" s="42" t="s">
        <v>18</v>
      </c>
      <c r="X355" s="42" t="s">
        <v>880</v>
      </c>
      <c r="Y355" s="42" t="s">
        <v>880</v>
      </c>
      <c r="Z355" s="42" t="s">
        <v>880</v>
      </c>
      <c r="AA355" s="42" t="s">
        <v>880</v>
      </c>
      <c r="AB355" s="42" t="s">
        <v>17</v>
      </c>
      <c r="AC355" s="42" t="s">
        <v>17</v>
      </c>
      <c r="AD355" s="42" t="s">
        <v>880</v>
      </c>
      <c r="AE355" s="42" t="s">
        <v>880</v>
      </c>
      <c r="AF355" s="42" t="s">
        <v>880</v>
      </c>
      <c r="AG355" s="42" t="s">
        <v>18</v>
      </c>
      <c r="AH355" s="42" t="s">
        <v>880</v>
      </c>
      <c r="AI355" s="42" t="s">
        <v>17</v>
      </c>
      <c r="AJ355" s="42" t="s">
        <v>17</v>
      </c>
      <c r="AK355" s="42" t="s">
        <v>880</v>
      </c>
      <c r="AL355" s="42"/>
      <c r="AM355" s="42"/>
      <c r="AN355" s="42"/>
      <c r="AO355" s="42"/>
      <c r="AP355" s="42"/>
      <c r="AQ355" s="42"/>
      <c r="AR355" s="42"/>
      <c r="AS355" s="42"/>
      <c r="AT355" s="42"/>
      <c r="AU355" s="42"/>
      <c r="AV355" s="37">
        <f>COUNTIFS($S355:$AU355,"P")</f>
        <v>11</v>
      </c>
      <c r="AW355" s="37">
        <f>COUNTIFS($S355:$AU355,"HD")/2</f>
        <v>0</v>
      </c>
      <c r="AX355" s="37">
        <f>COUNTIFS($S355:$AU355,"DO")</f>
        <v>6</v>
      </c>
      <c r="AY355" s="1">
        <f>COUNTIFS($S355:$AU355,"UPL")</f>
        <v>2</v>
      </c>
      <c r="AZ355" s="37">
        <f>COUNTIFS($S355:$AU355,"LWP")</f>
        <v>0</v>
      </c>
      <c r="BA355" s="37">
        <f>SUM(COUNTIFS($S355:$AU355,{"PAT","MAT"}))</f>
        <v>0</v>
      </c>
      <c r="BB355" s="37">
        <f>COUNTIFS($S355:$AU355,"HO")</f>
        <v>0</v>
      </c>
      <c r="BC355" s="37">
        <f>COUNTIFS($S355:$AU355,"NA")</f>
        <v>0</v>
      </c>
      <c r="BD355" s="37">
        <f>COUNTIFS($S355:$AU355,"PL")</f>
        <v>0</v>
      </c>
      <c r="BE355" s="37">
        <f>COUNTIFS($S355:$AU355,"CL")</f>
        <v>0</v>
      </c>
      <c r="BF355" s="37">
        <f>COUNTIFS($S355:$AU355,"BL")</f>
        <v>0</v>
      </c>
      <c r="BG355" s="37">
        <f>COUNTIFS($S355:$AU355,"CO")</f>
        <v>0</v>
      </c>
      <c r="BH355" s="37">
        <f>SUM(BD355:BG355)</f>
        <v>0</v>
      </c>
      <c r="BI355" s="37">
        <f>IF(SUM(AV355+AW355)&gt;=17,1,0)</f>
        <v>0</v>
      </c>
      <c r="BJ355" s="37">
        <f>IF(SUM(AV355+AW355)&gt;=13,1,0)</f>
        <v>0</v>
      </c>
      <c r="BK355" s="37">
        <f>SUM(AV355:BG355)+SUM(COUNTIFS(R355:AU355,{"TERM","RESIGNED"}))</f>
        <v>19</v>
      </c>
      <c r="BL355" s="1" t="s">
        <v>41</v>
      </c>
      <c r="BM355" s="37" t="s">
        <v>933</v>
      </c>
    </row>
    <row r="356" spans="1:65" x14ac:dyDescent="0.25">
      <c r="A356" s="30">
        <f>A355+1</f>
        <v>354</v>
      </c>
      <c r="B356" s="1" t="s">
        <v>163</v>
      </c>
      <c r="C356" s="1">
        <v>102151</v>
      </c>
      <c r="D356" s="25">
        <v>102151</v>
      </c>
      <c r="E356" s="1" t="s">
        <v>863</v>
      </c>
      <c r="F356" s="32" t="s">
        <v>458</v>
      </c>
      <c r="G356" s="32" t="s">
        <v>50</v>
      </c>
      <c r="H356" s="28">
        <v>44551</v>
      </c>
      <c r="I356" s="28" t="s">
        <v>36</v>
      </c>
      <c r="J356" s="28" t="s">
        <v>36</v>
      </c>
      <c r="K356" s="37">
        <f ca="1">IF(O356="ACTIVE",(TODAY()-H356),(J356-H356))</f>
        <v>791</v>
      </c>
      <c r="L356" s="39" t="str">
        <f>IF(OR(M356="Email Verification",M356="Operations",M356="OJT",M356="Bottom Quartile Group",M356="Training"),"Billable","Non Billable")</f>
        <v>Non Billable</v>
      </c>
      <c r="M356" s="32" t="s">
        <v>51</v>
      </c>
      <c r="N356" s="1" t="s">
        <v>38</v>
      </c>
      <c r="O356" s="1" t="s">
        <v>39</v>
      </c>
      <c r="P356" s="1"/>
      <c r="Q356" s="1"/>
      <c r="R356" s="31" t="s">
        <v>102</v>
      </c>
      <c r="S356" s="42" t="s">
        <v>880</v>
      </c>
      <c r="T356" s="42" t="s">
        <v>880</v>
      </c>
      <c r="U356" s="42" t="s">
        <v>17</v>
      </c>
      <c r="V356" s="42" t="s">
        <v>17</v>
      </c>
      <c r="W356" s="42" t="s">
        <v>880</v>
      </c>
      <c r="X356" s="42" t="s">
        <v>880</v>
      </c>
      <c r="Y356" s="42" t="s">
        <v>880</v>
      </c>
      <c r="Z356" s="42" t="s">
        <v>880</v>
      </c>
      <c r="AA356" s="42" t="s">
        <v>880</v>
      </c>
      <c r="AB356" s="42" t="s">
        <v>17</v>
      </c>
      <c r="AC356" s="42" t="s">
        <v>17</v>
      </c>
      <c r="AD356" s="42" t="s">
        <v>880</v>
      </c>
      <c r="AE356" s="42" t="s">
        <v>880</v>
      </c>
      <c r="AF356" s="42" t="s">
        <v>880</v>
      </c>
      <c r="AG356" s="42" t="s">
        <v>880</v>
      </c>
      <c r="AH356" s="42" t="s">
        <v>880</v>
      </c>
      <c r="AI356" s="42" t="s">
        <v>17</v>
      </c>
      <c r="AJ356" s="42" t="s">
        <v>17</v>
      </c>
      <c r="AK356" s="42" t="s">
        <v>18</v>
      </c>
      <c r="AL356" s="42"/>
      <c r="AM356" s="42"/>
      <c r="AN356" s="42"/>
      <c r="AO356" s="42"/>
      <c r="AP356" s="42"/>
      <c r="AQ356" s="42"/>
      <c r="AR356" s="42"/>
      <c r="AS356" s="42"/>
      <c r="AT356" s="42"/>
      <c r="AU356" s="42"/>
      <c r="AV356" s="37">
        <f>COUNTIFS($S356:$AU356,"P")</f>
        <v>12</v>
      </c>
      <c r="AW356" s="37">
        <f>COUNTIFS($S356:$AU356,"HD")/2</f>
        <v>0</v>
      </c>
      <c r="AX356" s="37">
        <f>COUNTIFS($S356:$AU356,"DO")</f>
        <v>6</v>
      </c>
      <c r="AY356" s="1">
        <f>COUNTIFS($S356:$AU356,"UPL")</f>
        <v>1</v>
      </c>
      <c r="AZ356" s="37">
        <f>COUNTIFS($S356:$AU356,"LWP")</f>
        <v>0</v>
      </c>
      <c r="BA356" s="37">
        <f>SUM(COUNTIFS($S356:$AU356,{"PAT","MAT"}))</f>
        <v>0</v>
      </c>
      <c r="BB356" s="37">
        <f>COUNTIFS($S356:$AU356,"HO")</f>
        <v>0</v>
      </c>
      <c r="BC356" s="37">
        <f>COUNTIFS($S356:$AU356,"NA")</f>
        <v>0</v>
      </c>
      <c r="BD356" s="37">
        <f>COUNTIFS($S356:$AU356,"PL")</f>
        <v>0</v>
      </c>
      <c r="BE356" s="37">
        <f>COUNTIFS($S356:$AU356,"CL")</f>
        <v>0</v>
      </c>
      <c r="BF356" s="37">
        <f>COUNTIFS($S356:$AU356,"BL")</f>
        <v>0</v>
      </c>
      <c r="BG356" s="37">
        <f>COUNTIFS($S356:$AU356,"CO")</f>
        <v>0</v>
      </c>
      <c r="BH356" s="37">
        <f>SUM(BD356:BG356)</f>
        <v>0</v>
      </c>
      <c r="BI356" s="37">
        <f>IF(SUM(AV356+AW356)&gt;=17,1,0)</f>
        <v>0</v>
      </c>
      <c r="BJ356" s="37">
        <f>IF(SUM(AV356+AW356)&gt;=13,1,0)</f>
        <v>0</v>
      </c>
      <c r="BK356" s="37">
        <f>SUM(AV356:BG356)+SUM(COUNTIFS(R356:AU356,{"TERM","RESIGNED"}))</f>
        <v>19</v>
      </c>
      <c r="BL356" s="1" t="s">
        <v>41</v>
      </c>
      <c r="BM356" s="37" t="s">
        <v>934</v>
      </c>
    </row>
    <row r="357" spans="1:65" x14ac:dyDescent="0.25">
      <c r="A357" s="30">
        <f>A356+1</f>
        <v>355</v>
      </c>
      <c r="B357" s="1" t="s">
        <v>163</v>
      </c>
      <c r="C357" s="1">
        <v>102178</v>
      </c>
      <c r="D357" s="25">
        <v>102178</v>
      </c>
      <c r="E357" s="1" t="s">
        <v>862</v>
      </c>
      <c r="F357" s="32" t="s">
        <v>459</v>
      </c>
      <c r="G357" s="32" t="s">
        <v>74</v>
      </c>
      <c r="H357" s="28">
        <v>44558</v>
      </c>
      <c r="I357" s="28" t="s">
        <v>36</v>
      </c>
      <c r="J357" s="28" t="s">
        <v>36</v>
      </c>
      <c r="K357" s="37">
        <f ca="1">IF(O357="ACTIVE",(TODAY()-H357),(J357-H357))</f>
        <v>784</v>
      </c>
      <c r="L357" s="39" t="str">
        <f>IF(OR(M357="Email Verification",M357="Operations",M357="OJT",M357="Bottom Quartile Group",M357="Training"),"Billable","Non Billable")</f>
        <v>Non Billable</v>
      </c>
      <c r="M357" s="32" t="s">
        <v>51</v>
      </c>
      <c r="N357" s="1" t="s">
        <v>38</v>
      </c>
      <c r="O357" s="1" t="s">
        <v>39</v>
      </c>
      <c r="P357" s="1"/>
      <c r="Q357" s="1"/>
      <c r="R357" s="31" t="s">
        <v>97</v>
      </c>
      <c r="S357" s="42" t="s">
        <v>880</v>
      </c>
      <c r="T357" s="42" t="s">
        <v>880</v>
      </c>
      <c r="U357" s="42" t="s">
        <v>17</v>
      </c>
      <c r="V357" s="42" t="s">
        <v>17</v>
      </c>
      <c r="W357" s="42" t="s">
        <v>880</v>
      </c>
      <c r="X357" s="42" t="s">
        <v>880</v>
      </c>
      <c r="Y357" s="42" t="s">
        <v>880</v>
      </c>
      <c r="Z357" s="42" t="s">
        <v>880</v>
      </c>
      <c r="AA357" s="42" t="s">
        <v>880</v>
      </c>
      <c r="AB357" s="42" t="s">
        <v>17</v>
      </c>
      <c r="AC357" s="42" t="s">
        <v>17</v>
      </c>
      <c r="AD357" s="42" t="s">
        <v>880</v>
      </c>
      <c r="AE357" s="42" t="s">
        <v>880</v>
      </c>
      <c r="AF357" s="42" t="s">
        <v>880</v>
      </c>
      <c r="AG357" s="42" t="s">
        <v>880</v>
      </c>
      <c r="AH357" s="42" t="s">
        <v>880</v>
      </c>
      <c r="AI357" s="42" t="s">
        <v>17</v>
      </c>
      <c r="AJ357" s="42" t="s">
        <v>17</v>
      </c>
      <c r="AK357" s="42" t="s">
        <v>880</v>
      </c>
      <c r="AL357" s="42"/>
      <c r="AM357" s="42"/>
      <c r="AN357" s="42"/>
      <c r="AO357" s="42"/>
      <c r="AP357" s="42"/>
      <c r="AQ357" s="42"/>
      <c r="AR357" s="42"/>
      <c r="AS357" s="42"/>
      <c r="AT357" s="42"/>
      <c r="AU357" s="42"/>
      <c r="AV357" s="37">
        <f>COUNTIFS($S357:$AU357,"P")</f>
        <v>13</v>
      </c>
      <c r="AW357" s="37">
        <f>COUNTIFS($S357:$AU357,"HD")/2</f>
        <v>0</v>
      </c>
      <c r="AX357" s="37">
        <f>COUNTIFS($S357:$AU357,"DO")</f>
        <v>6</v>
      </c>
      <c r="AY357" s="1">
        <f>COUNTIFS($S357:$AU357,"UPL")</f>
        <v>0</v>
      </c>
      <c r="AZ357" s="37">
        <f>COUNTIFS($S357:$AU357,"LWP")</f>
        <v>0</v>
      </c>
      <c r="BA357" s="37">
        <f>SUM(COUNTIFS($S357:$AU357,{"PAT","MAT"}))</f>
        <v>0</v>
      </c>
      <c r="BB357" s="37">
        <f>COUNTIFS($S357:$AU357,"HO")</f>
        <v>0</v>
      </c>
      <c r="BC357" s="37">
        <f>COUNTIFS($S357:$AU357,"NA")</f>
        <v>0</v>
      </c>
      <c r="BD357" s="37">
        <f>COUNTIFS($S357:$AU357,"PL")</f>
        <v>0</v>
      </c>
      <c r="BE357" s="37">
        <f>COUNTIFS($S357:$AU357,"CL")</f>
        <v>0</v>
      </c>
      <c r="BF357" s="37">
        <f>COUNTIFS($S357:$AU357,"BL")</f>
        <v>0</v>
      </c>
      <c r="BG357" s="37">
        <f>COUNTIFS($S357:$AU357,"CO")</f>
        <v>0</v>
      </c>
      <c r="BH357" s="37">
        <f>SUM(BD357:BG357)</f>
        <v>0</v>
      </c>
      <c r="BI357" s="37">
        <f>IF(SUM(AV357+AW357)&gt;=17,1,0)</f>
        <v>0</v>
      </c>
      <c r="BJ357" s="37">
        <f>IF(SUM(AV357+AW357)&gt;=13,1,0)</f>
        <v>1</v>
      </c>
      <c r="BK357" s="37">
        <f>SUM(AV357:BG357)+SUM(COUNTIFS(R357:AU357,{"TERM","RESIGNED"}))</f>
        <v>19</v>
      </c>
      <c r="BL357" s="1" t="s">
        <v>41</v>
      </c>
      <c r="BM357" s="37" t="s">
        <v>1102</v>
      </c>
    </row>
    <row r="358" spans="1:65" x14ac:dyDescent="0.25">
      <c r="A358" s="30">
        <f>A357+1</f>
        <v>356</v>
      </c>
      <c r="B358" s="1" t="s">
        <v>163</v>
      </c>
      <c r="C358" s="1">
        <v>102226</v>
      </c>
      <c r="D358" s="25">
        <v>102226</v>
      </c>
      <c r="E358" s="1" t="s">
        <v>863</v>
      </c>
      <c r="F358" s="32" t="s">
        <v>462</v>
      </c>
      <c r="G358" s="32" t="s">
        <v>181</v>
      </c>
      <c r="H358" s="28">
        <v>44566</v>
      </c>
      <c r="I358" s="28" t="s">
        <v>36</v>
      </c>
      <c r="J358" s="28" t="s">
        <v>36</v>
      </c>
      <c r="K358" s="37">
        <f ca="1">IF(O358="ACTIVE",(TODAY()-H358),(J358-H358))</f>
        <v>776</v>
      </c>
      <c r="L358" s="39" t="str">
        <f>IF(OR(M358="Email Verification",M358="Operations",M358="OJT",M358="Bottom Quartile Group",M358="Training"),"Billable","Non Billable")</f>
        <v>Billable</v>
      </c>
      <c r="M358" s="32" t="s">
        <v>178</v>
      </c>
      <c r="N358" s="1" t="s">
        <v>38</v>
      </c>
      <c r="O358" s="1" t="s">
        <v>39</v>
      </c>
      <c r="P358" s="1"/>
      <c r="Q358" s="1"/>
      <c r="R358" s="31" t="s">
        <v>138</v>
      </c>
      <c r="S358" s="42" t="s">
        <v>880</v>
      </c>
      <c r="T358" s="42" t="s">
        <v>880</v>
      </c>
      <c r="U358" s="42" t="s">
        <v>17</v>
      </c>
      <c r="V358" s="42" t="s">
        <v>17</v>
      </c>
      <c r="W358" s="42" t="s">
        <v>880</v>
      </c>
      <c r="X358" s="42" t="s">
        <v>880</v>
      </c>
      <c r="Y358" s="42" t="s">
        <v>880</v>
      </c>
      <c r="Z358" s="42" t="s">
        <v>880</v>
      </c>
      <c r="AA358" s="42" t="s">
        <v>880</v>
      </c>
      <c r="AB358" s="42" t="s">
        <v>17</v>
      </c>
      <c r="AC358" s="42" t="s">
        <v>17</v>
      </c>
      <c r="AD358" s="42" t="s">
        <v>880</v>
      </c>
      <c r="AE358" s="42" t="s">
        <v>880</v>
      </c>
      <c r="AF358" s="42" t="s">
        <v>880</v>
      </c>
      <c r="AG358" s="42" t="s">
        <v>880</v>
      </c>
      <c r="AH358" s="42" t="s">
        <v>880</v>
      </c>
      <c r="AI358" s="42" t="s">
        <v>17</v>
      </c>
      <c r="AJ358" s="42" t="s">
        <v>17</v>
      </c>
      <c r="AK358" s="42" t="s">
        <v>19</v>
      </c>
      <c r="AL358" s="42"/>
      <c r="AM358" s="42"/>
      <c r="AN358" s="42"/>
      <c r="AO358" s="42"/>
      <c r="AP358" s="42"/>
      <c r="AQ358" s="42"/>
      <c r="AR358" s="42"/>
      <c r="AS358" s="42"/>
      <c r="AT358" s="42"/>
      <c r="AU358" s="42"/>
      <c r="AV358" s="37">
        <f>COUNTIFS($S358:$AU358,"P")</f>
        <v>12</v>
      </c>
      <c r="AW358" s="37">
        <f>COUNTIFS($S358:$AU358,"HD")/2</f>
        <v>0</v>
      </c>
      <c r="AX358" s="37">
        <f>COUNTIFS($S358:$AU358,"DO")</f>
        <v>6</v>
      </c>
      <c r="AY358" s="1">
        <f>COUNTIFS($S358:$AU358,"UPL")</f>
        <v>0</v>
      </c>
      <c r="AZ358" s="37">
        <f>COUNTIFS($S358:$AU358,"LWP")</f>
        <v>1</v>
      </c>
      <c r="BA358" s="37">
        <f>SUM(COUNTIFS($S358:$AU358,{"PAT","MAT"}))</f>
        <v>0</v>
      </c>
      <c r="BB358" s="37">
        <f>COUNTIFS($S358:$AU358,"HO")</f>
        <v>0</v>
      </c>
      <c r="BC358" s="37">
        <f>COUNTIFS($S358:$AU358,"NA")</f>
        <v>0</v>
      </c>
      <c r="BD358" s="37">
        <f>COUNTIFS($S358:$AU358,"PL")</f>
        <v>0</v>
      </c>
      <c r="BE358" s="37">
        <f>COUNTIFS($S358:$AU358,"CL")</f>
        <v>0</v>
      </c>
      <c r="BF358" s="37">
        <f>COUNTIFS($S358:$AU358,"BL")</f>
        <v>0</v>
      </c>
      <c r="BG358" s="37">
        <f>COUNTIFS($S358:$AU358,"CO")</f>
        <v>0</v>
      </c>
      <c r="BH358" s="37">
        <f>SUM(BD358:BG358)</f>
        <v>0</v>
      </c>
      <c r="BI358" s="37">
        <f>IF(SUM(AV358+AW358)&gt;=17,1,0)</f>
        <v>0</v>
      </c>
      <c r="BJ358" s="37">
        <f>IF(SUM(AV358+AW358)&gt;=13,1,0)</f>
        <v>0</v>
      </c>
      <c r="BK358" s="37">
        <f>SUM(AV358:BG358)+SUM(COUNTIFS(R358:AU358,{"TERM","RESIGNED"}))</f>
        <v>19</v>
      </c>
      <c r="BL358" s="1" t="s">
        <v>41</v>
      </c>
      <c r="BM358" s="37" t="s">
        <v>935</v>
      </c>
    </row>
    <row r="359" spans="1:65" x14ac:dyDescent="0.25">
      <c r="A359" s="30">
        <f>A358+1</f>
        <v>357</v>
      </c>
      <c r="B359" s="1" t="s">
        <v>163</v>
      </c>
      <c r="C359" s="1">
        <v>102234</v>
      </c>
      <c r="D359" s="25">
        <v>102234</v>
      </c>
      <c r="E359" s="1" t="s">
        <v>863</v>
      </c>
      <c r="F359" s="32" t="s">
        <v>460</v>
      </c>
      <c r="G359" s="32" t="s">
        <v>74</v>
      </c>
      <c r="H359" s="28">
        <v>44566</v>
      </c>
      <c r="I359" s="28" t="s">
        <v>36</v>
      </c>
      <c r="J359" s="28" t="s">
        <v>36</v>
      </c>
      <c r="K359" s="37">
        <f ca="1">IF(O359="ACTIVE",(TODAY()-H359),(J359-H359))</f>
        <v>776</v>
      </c>
      <c r="L359" s="39" t="str">
        <f>IF(OR(M359="Email Verification",M359="Operations",M359="OJT",M359="Bottom Quartile Group",M359="Training"),"Billable","Non Billable")</f>
        <v>Non Billable</v>
      </c>
      <c r="M359" s="32" t="s">
        <v>51</v>
      </c>
      <c r="N359" s="1" t="s">
        <v>38</v>
      </c>
      <c r="O359" s="1" t="s">
        <v>39</v>
      </c>
      <c r="P359" s="1"/>
      <c r="Q359" s="1"/>
      <c r="R359" s="31" t="s">
        <v>1424</v>
      </c>
      <c r="S359" s="42" t="s">
        <v>880</v>
      </c>
      <c r="T359" s="42" t="s">
        <v>880</v>
      </c>
      <c r="U359" s="42" t="s">
        <v>17</v>
      </c>
      <c r="V359" s="42" t="s">
        <v>17</v>
      </c>
      <c r="W359" s="42" t="s">
        <v>880</v>
      </c>
      <c r="X359" s="42" t="s">
        <v>880</v>
      </c>
      <c r="Y359" s="42" t="s">
        <v>882</v>
      </c>
      <c r="Z359" s="42" t="s">
        <v>880</v>
      </c>
      <c r="AA359" s="42" t="s">
        <v>880</v>
      </c>
      <c r="AB359" s="42" t="s">
        <v>17</v>
      </c>
      <c r="AC359" s="42" t="s">
        <v>17</v>
      </c>
      <c r="AD359" s="42" t="s">
        <v>880</v>
      </c>
      <c r="AE359" s="42" t="s">
        <v>880</v>
      </c>
      <c r="AF359" s="42" t="s">
        <v>880</v>
      </c>
      <c r="AG359" s="42" t="s">
        <v>880</v>
      </c>
      <c r="AH359" s="42" t="s">
        <v>880</v>
      </c>
      <c r="AI359" s="42" t="s">
        <v>17</v>
      </c>
      <c r="AJ359" s="42" t="s">
        <v>17</v>
      </c>
      <c r="AK359" s="42" t="s">
        <v>18</v>
      </c>
      <c r="AL359" s="42"/>
      <c r="AM359" s="42"/>
      <c r="AN359" s="42"/>
      <c r="AO359" s="42"/>
      <c r="AP359" s="42"/>
      <c r="AQ359" s="42"/>
      <c r="AR359" s="42"/>
      <c r="AS359" s="42"/>
      <c r="AT359" s="42"/>
      <c r="AU359" s="42"/>
      <c r="AV359" s="37">
        <f>COUNTIFS($S359:$AU359,"P")</f>
        <v>11</v>
      </c>
      <c r="AW359" s="37">
        <f>COUNTIFS($S359:$AU359,"HD")/2</f>
        <v>0</v>
      </c>
      <c r="AX359" s="37">
        <f>COUNTIFS($S359:$AU359,"DO")</f>
        <v>6</v>
      </c>
      <c r="AY359" s="1">
        <f>COUNTIFS($S359:$AU359,"UPL")</f>
        <v>1</v>
      </c>
      <c r="AZ359" s="37">
        <f>COUNTIFS($S359:$AU359,"LWP")</f>
        <v>0</v>
      </c>
      <c r="BA359" s="37">
        <f>SUM(COUNTIFS($S359:$AU359,{"PAT","MAT"}))</f>
        <v>0</v>
      </c>
      <c r="BB359" s="37">
        <f>COUNTIFS($S359:$AU359,"HO")</f>
        <v>0</v>
      </c>
      <c r="BC359" s="37">
        <f>COUNTIFS($S359:$AU359,"NA")</f>
        <v>0</v>
      </c>
      <c r="BD359" s="37">
        <f>COUNTIFS($S359:$AU359,"PL")</f>
        <v>0</v>
      </c>
      <c r="BE359" s="37">
        <f>COUNTIFS($S359:$AU359,"CL")</f>
        <v>1</v>
      </c>
      <c r="BF359" s="37">
        <f>COUNTIFS($S359:$AU359,"BL")</f>
        <v>0</v>
      </c>
      <c r="BG359" s="37">
        <f>COUNTIFS($S359:$AU359,"CO")</f>
        <v>0</v>
      </c>
      <c r="BH359" s="37">
        <f>SUM(BD359:BG359)</f>
        <v>1</v>
      </c>
      <c r="BI359" s="37">
        <f>IF(SUM(AV359+AW359)&gt;=17,1,0)</f>
        <v>0</v>
      </c>
      <c r="BJ359" s="37">
        <f>IF(SUM(AV359+AW359)&gt;=13,1,0)</f>
        <v>0</v>
      </c>
      <c r="BK359" s="37">
        <f>SUM(AV359:BG359)+SUM(COUNTIFS(R359:AU359,{"TERM","RESIGNED"}))</f>
        <v>19</v>
      </c>
      <c r="BL359" s="1" t="s">
        <v>41</v>
      </c>
      <c r="BM359" s="37" t="s">
        <v>1572</v>
      </c>
    </row>
    <row r="360" spans="1:65" x14ac:dyDescent="0.25">
      <c r="A360" s="30">
        <f>A359+1</f>
        <v>358</v>
      </c>
      <c r="B360" s="1" t="s">
        <v>163</v>
      </c>
      <c r="C360" s="1">
        <v>600162</v>
      </c>
      <c r="D360" s="25">
        <v>600162</v>
      </c>
      <c r="E360" s="1" t="s">
        <v>862</v>
      </c>
      <c r="F360" s="32" t="s">
        <v>463</v>
      </c>
      <c r="G360" s="32" t="s">
        <v>870</v>
      </c>
      <c r="H360" s="28">
        <v>44566</v>
      </c>
      <c r="I360" s="28" t="s">
        <v>36</v>
      </c>
      <c r="J360" s="28" t="s">
        <v>36</v>
      </c>
      <c r="K360" s="37">
        <f ca="1">IF(O360="ACTIVE",(TODAY()-H360),(J360-H360))</f>
        <v>776</v>
      </c>
      <c r="L360" s="39" t="str">
        <f>IF(OR(M360="Email Verification",M360="Operations",M360="OJT",M360="Bottom Quartile Group",M360="Training"),"Billable","Non Billable")</f>
        <v>Non Billable</v>
      </c>
      <c r="M360" s="32" t="s">
        <v>190</v>
      </c>
      <c r="N360" s="1" t="s">
        <v>260</v>
      </c>
      <c r="O360" s="1" t="s">
        <v>39</v>
      </c>
      <c r="P360" s="1"/>
      <c r="Q360" s="1"/>
      <c r="R360" s="31" t="s">
        <v>216</v>
      </c>
      <c r="S360" s="42" t="s">
        <v>880</v>
      </c>
      <c r="T360" s="42" t="s">
        <v>880</v>
      </c>
      <c r="U360" s="42" t="s">
        <v>17</v>
      </c>
      <c r="V360" s="42" t="s">
        <v>17</v>
      </c>
      <c r="W360" s="42" t="s">
        <v>880</v>
      </c>
      <c r="X360" s="42" t="s">
        <v>880</v>
      </c>
      <c r="Y360" s="42" t="s">
        <v>882</v>
      </c>
      <c r="Z360" s="42" t="s">
        <v>880</v>
      </c>
      <c r="AA360" s="42" t="s">
        <v>880</v>
      </c>
      <c r="AB360" s="42" t="s">
        <v>17</v>
      </c>
      <c r="AC360" s="42" t="s">
        <v>17</v>
      </c>
      <c r="AD360" s="42" t="s">
        <v>880</v>
      </c>
      <c r="AE360" s="42" t="s">
        <v>880</v>
      </c>
      <c r="AF360" s="42" t="s">
        <v>880</v>
      </c>
      <c r="AG360" s="42" t="s">
        <v>880</v>
      </c>
      <c r="AH360" s="42" t="s">
        <v>880</v>
      </c>
      <c r="AI360" s="42" t="s">
        <v>17</v>
      </c>
      <c r="AJ360" s="42" t="s">
        <v>17</v>
      </c>
      <c r="AK360" s="42" t="s">
        <v>18</v>
      </c>
      <c r="AL360" s="42"/>
      <c r="AM360" s="42"/>
      <c r="AN360" s="42"/>
      <c r="AO360" s="42"/>
      <c r="AP360" s="42"/>
      <c r="AQ360" s="42"/>
      <c r="AR360" s="42"/>
      <c r="AS360" s="42"/>
      <c r="AT360" s="42"/>
      <c r="AU360" s="42"/>
      <c r="AV360" s="37">
        <f>COUNTIFS($S360:$AU360,"P")</f>
        <v>11</v>
      </c>
      <c r="AW360" s="37">
        <f>COUNTIFS($S360:$AU360,"HD")/2</f>
        <v>0</v>
      </c>
      <c r="AX360" s="37">
        <f>COUNTIFS($S360:$AU360,"DO")</f>
        <v>6</v>
      </c>
      <c r="AY360" s="1">
        <f>COUNTIFS($S360:$AU360,"UPL")</f>
        <v>1</v>
      </c>
      <c r="AZ360" s="37">
        <f>COUNTIFS($S360:$AU360,"LWP")</f>
        <v>0</v>
      </c>
      <c r="BA360" s="37">
        <f>SUM(COUNTIFS($S360:$AU360,{"PAT","MAT"}))</f>
        <v>0</v>
      </c>
      <c r="BB360" s="37">
        <f>COUNTIFS($S360:$AU360,"HO")</f>
        <v>0</v>
      </c>
      <c r="BC360" s="37">
        <f>COUNTIFS($S360:$AU360,"NA")</f>
        <v>0</v>
      </c>
      <c r="BD360" s="37">
        <f>COUNTIFS($S360:$AU360,"PL")</f>
        <v>0</v>
      </c>
      <c r="BE360" s="37">
        <f>COUNTIFS($S360:$AU360,"CL")</f>
        <v>1</v>
      </c>
      <c r="BF360" s="37">
        <f>COUNTIFS($S360:$AU360,"BL")</f>
        <v>0</v>
      </c>
      <c r="BG360" s="37">
        <f>COUNTIFS($S360:$AU360,"CO")</f>
        <v>0</v>
      </c>
      <c r="BH360" s="37">
        <f>SUM(BD360:BG360)</f>
        <v>1</v>
      </c>
      <c r="BI360" s="37">
        <f>IF(SUM(AV360+AW360)&gt;=17,1,0)</f>
        <v>0</v>
      </c>
      <c r="BJ360" s="37">
        <f>IF(SUM(AV360+AW360)&gt;=13,1,0)</f>
        <v>0</v>
      </c>
      <c r="BK360" s="37">
        <f>SUM(AV360:BG360)+SUM(COUNTIFS(R360:AU360,{"TERM","RESIGNED"}))</f>
        <v>19</v>
      </c>
      <c r="BL360" s="1" t="s">
        <v>41</v>
      </c>
      <c r="BM360" s="37" t="s">
        <v>931</v>
      </c>
    </row>
    <row r="361" spans="1:65" x14ac:dyDescent="0.25">
      <c r="A361" s="30">
        <f>A360+1</f>
        <v>359</v>
      </c>
      <c r="B361" s="1" t="s">
        <v>163</v>
      </c>
      <c r="C361" s="1">
        <v>102240</v>
      </c>
      <c r="D361" s="25">
        <v>102240</v>
      </c>
      <c r="E361" s="1" t="s">
        <v>863</v>
      </c>
      <c r="F361" s="32" t="s">
        <v>464</v>
      </c>
      <c r="G361" s="32" t="s">
        <v>74</v>
      </c>
      <c r="H361" s="28">
        <v>44573</v>
      </c>
      <c r="I361" s="28" t="s">
        <v>36</v>
      </c>
      <c r="J361" s="28" t="s">
        <v>36</v>
      </c>
      <c r="K361" s="37">
        <f ca="1">IF(O361="ACTIVE",(TODAY()-H361),(J361-H361))</f>
        <v>769</v>
      </c>
      <c r="L361" s="39" t="str">
        <f>IF(OR(M361="Email Verification",M361="Operations",M361="OJT",M361="Bottom Quartile Group",M361="Training"),"Billable","Non Billable")</f>
        <v>Non Billable</v>
      </c>
      <c r="M361" s="32" t="s">
        <v>51</v>
      </c>
      <c r="N361" s="1" t="s">
        <v>38</v>
      </c>
      <c r="O361" s="1" t="s">
        <v>39</v>
      </c>
      <c r="P361" s="1"/>
      <c r="Q361" s="1"/>
      <c r="R361" s="31" t="s">
        <v>97</v>
      </c>
      <c r="S361" s="42" t="s">
        <v>880</v>
      </c>
      <c r="T361" s="42" t="s">
        <v>880</v>
      </c>
      <c r="U361" s="42" t="s">
        <v>17</v>
      </c>
      <c r="V361" s="42" t="s">
        <v>17</v>
      </c>
      <c r="W361" s="42" t="s">
        <v>880</v>
      </c>
      <c r="X361" s="42" t="s">
        <v>880</v>
      </c>
      <c r="Y361" s="42" t="s">
        <v>880</v>
      </c>
      <c r="Z361" s="42" t="s">
        <v>880</v>
      </c>
      <c r="AA361" s="42" t="s">
        <v>880</v>
      </c>
      <c r="AB361" s="42" t="s">
        <v>17</v>
      </c>
      <c r="AC361" s="42" t="s">
        <v>17</v>
      </c>
      <c r="AD361" s="42" t="s">
        <v>880</v>
      </c>
      <c r="AE361" s="42" t="s">
        <v>880</v>
      </c>
      <c r="AF361" s="42" t="s">
        <v>880</v>
      </c>
      <c r="AG361" s="42" t="s">
        <v>880</v>
      </c>
      <c r="AH361" s="42" t="s">
        <v>880</v>
      </c>
      <c r="AI361" s="42" t="s">
        <v>17</v>
      </c>
      <c r="AJ361" s="42" t="s">
        <v>17</v>
      </c>
      <c r="AK361" s="42" t="s">
        <v>880</v>
      </c>
      <c r="AL361" s="42"/>
      <c r="AM361" s="42"/>
      <c r="AN361" s="42"/>
      <c r="AO361" s="42"/>
      <c r="AP361" s="42"/>
      <c r="AQ361" s="42"/>
      <c r="AR361" s="42"/>
      <c r="AS361" s="42"/>
      <c r="AT361" s="42"/>
      <c r="AU361" s="42"/>
      <c r="AV361" s="37">
        <f>COUNTIFS($S361:$AU361,"P")</f>
        <v>13</v>
      </c>
      <c r="AW361" s="37">
        <f>COUNTIFS($S361:$AU361,"HD")/2</f>
        <v>0</v>
      </c>
      <c r="AX361" s="37">
        <f>COUNTIFS($S361:$AU361,"DO")</f>
        <v>6</v>
      </c>
      <c r="AY361" s="1">
        <f>COUNTIFS($S361:$AU361,"UPL")</f>
        <v>0</v>
      </c>
      <c r="AZ361" s="37">
        <f>COUNTIFS($S361:$AU361,"LWP")</f>
        <v>0</v>
      </c>
      <c r="BA361" s="37">
        <f>SUM(COUNTIFS($S361:$AU361,{"PAT","MAT"}))</f>
        <v>0</v>
      </c>
      <c r="BB361" s="37">
        <f>COUNTIFS($S361:$AU361,"HO")</f>
        <v>0</v>
      </c>
      <c r="BC361" s="37">
        <f>COUNTIFS($S361:$AU361,"NA")</f>
        <v>0</v>
      </c>
      <c r="BD361" s="37">
        <f>COUNTIFS($S361:$AU361,"PL")</f>
        <v>0</v>
      </c>
      <c r="BE361" s="37">
        <f>COUNTIFS($S361:$AU361,"CL")</f>
        <v>0</v>
      </c>
      <c r="BF361" s="37">
        <f>COUNTIFS($S361:$AU361,"BL")</f>
        <v>0</v>
      </c>
      <c r="BG361" s="37">
        <f>COUNTIFS($S361:$AU361,"CO")</f>
        <v>0</v>
      </c>
      <c r="BH361" s="37">
        <f>SUM(BD361:BG361)</f>
        <v>0</v>
      </c>
      <c r="BI361" s="37">
        <f>IF(SUM(AV361+AW361)&gt;=17,1,0)</f>
        <v>0</v>
      </c>
      <c r="BJ361" s="37">
        <f>IF(SUM(AV361+AW361)&gt;=13,1,0)</f>
        <v>1</v>
      </c>
      <c r="BK361" s="37">
        <f>SUM(AV361:BG361)+SUM(COUNTIFS(R361:AU361,{"TERM","RESIGNED"}))</f>
        <v>19</v>
      </c>
      <c r="BL361" s="1" t="s">
        <v>41</v>
      </c>
      <c r="BM361" s="37" t="s">
        <v>1572</v>
      </c>
    </row>
    <row r="362" spans="1:65" x14ac:dyDescent="0.25">
      <c r="A362" s="30">
        <f>A361+1</f>
        <v>360</v>
      </c>
      <c r="B362" s="1" t="s">
        <v>163</v>
      </c>
      <c r="C362" s="1">
        <v>102299</v>
      </c>
      <c r="D362" s="25">
        <v>102299</v>
      </c>
      <c r="E362" s="1" t="s">
        <v>863</v>
      </c>
      <c r="F362" s="32" t="s">
        <v>465</v>
      </c>
      <c r="G362" s="32" t="s">
        <v>74</v>
      </c>
      <c r="H362" s="28">
        <v>44581</v>
      </c>
      <c r="I362" s="28" t="s">
        <v>36</v>
      </c>
      <c r="J362" s="28" t="s">
        <v>36</v>
      </c>
      <c r="K362" s="37">
        <f ca="1">IF(O362="ACTIVE",(TODAY()-H362),(J362-H362))</f>
        <v>761</v>
      </c>
      <c r="L362" s="39" t="str">
        <f>IF(OR(M362="Email Verification",M362="Operations",M362="OJT",M362="Bottom Quartile Group",M362="Training"),"Billable","Non Billable")</f>
        <v>Non Billable</v>
      </c>
      <c r="M362" s="32" t="s">
        <v>51</v>
      </c>
      <c r="N362" s="1" t="s">
        <v>38</v>
      </c>
      <c r="O362" s="1" t="s">
        <v>39</v>
      </c>
      <c r="P362" s="1"/>
      <c r="Q362" s="1"/>
      <c r="R362" s="31" t="s">
        <v>97</v>
      </c>
      <c r="S362" s="42" t="s">
        <v>880</v>
      </c>
      <c r="T362" s="42" t="s">
        <v>880</v>
      </c>
      <c r="U362" s="42" t="s">
        <v>17</v>
      </c>
      <c r="V362" s="42" t="s">
        <v>17</v>
      </c>
      <c r="W362" s="42" t="s">
        <v>880</v>
      </c>
      <c r="X362" s="42" t="s">
        <v>883</v>
      </c>
      <c r="Y362" s="42" t="s">
        <v>882</v>
      </c>
      <c r="Z362" s="42" t="s">
        <v>880</v>
      </c>
      <c r="AA362" s="42" t="s">
        <v>880</v>
      </c>
      <c r="AB362" s="42" t="s">
        <v>17</v>
      </c>
      <c r="AC362" s="42" t="s">
        <v>17</v>
      </c>
      <c r="AD362" s="42" t="s">
        <v>880</v>
      </c>
      <c r="AE362" s="42" t="s">
        <v>880</v>
      </c>
      <c r="AF362" s="42" t="s">
        <v>880</v>
      </c>
      <c r="AG362" s="42" t="s">
        <v>880</v>
      </c>
      <c r="AH362" s="42" t="s">
        <v>880</v>
      </c>
      <c r="AI362" s="42" t="s">
        <v>17</v>
      </c>
      <c r="AJ362" s="42" t="s">
        <v>17</v>
      </c>
      <c r="AK362" s="42" t="s">
        <v>880</v>
      </c>
      <c r="AL362" s="42"/>
      <c r="AM362" s="42"/>
      <c r="AN362" s="42"/>
      <c r="AO362" s="42"/>
      <c r="AP362" s="42"/>
      <c r="AQ362" s="42"/>
      <c r="AR362" s="42"/>
      <c r="AS362" s="42"/>
      <c r="AT362" s="42"/>
      <c r="AU362" s="42"/>
      <c r="AV362" s="37">
        <f>COUNTIFS($S362:$AU362,"P")</f>
        <v>11</v>
      </c>
      <c r="AW362" s="37">
        <f>COUNTIFS($S362:$AU362,"HD")/2</f>
        <v>0</v>
      </c>
      <c r="AX362" s="37">
        <f>COUNTIFS($S362:$AU362,"DO")</f>
        <v>6</v>
      </c>
      <c r="AY362" s="1">
        <f>COUNTIFS($S362:$AU362,"UPL")</f>
        <v>0</v>
      </c>
      <c r="AZ362" s="37">
        <f>COUNTIFS($S362:$AU362,"LWP")</f>
        <v>0</v>
      </c>
      <c r="BA362" s="37">
        <f>SUM(COUNTIFS($S362:$AU362,{"PAT","MAT"}))</f>
        <v>0</v>
      </c>
      <c r="BB362" s="37">
        <f>COUNTIFS($S362:$AU362,"HO")</f>
        <v>0</v>
      </c>
      <c r="BC362" s="37">
        <f>COUNTIFS($S362:$AU362,"NA")</f>
        <v>0</v>
      </c>
      <c r="BD362" s="37">
        <f>COUNTIFS($S362:$AU362,"PL")</f>
        <v>1</v>
      </c>
      <c r="BE362" s="37">
        <f>COUNTIFS($S362:$AU362,"CL")</f>
        <v>1</v>
      </c>
      <c r="BF362" s="37">
        <f>COUNTIFS($S362:$AU362,"BL")</f>
        <v>0</v>
      </c>
      <c r="BG362" s="37">
        <f>COUNTIFS($S362:$AU362,"CO")</f>
        <v>0</v>
      </c>
      <c r="BH362" s="37">
        <f>SUM(BD362:BG362)</f>
        <v>2</v>
      </c>
      <c r="BI362" s="37">
        <f>IF(SUM(AV362+AW362)&gt;=17,1,0)</f>
        <v>0</v>
      </c>
      <c r="BJ362" s="37">
        <f>IF(SUM(AV362+AW362)&gt;=13,1,0)</f>
        <v>0</v>
      </c>
      <c r="BK362" s="37">
        <f>SUM(AV362:BG362)+SUM(COUNTIFS(R362:AU362,{"TERM","RESIGNED"}))</f>
        <v>19</v>
      </c>
      <c r="BL362" s="1" t="s">
        <v>41</v>
      </c>
      <c r="BM362" s="37" t="s">
        <v>937</v>
      </c>
    </row>
    <row r="363" spans="1:65" x14ac:dyDescent="0.25">
      <c r="A363" s="30">
        <f>A362+1</f>
        <v>361</v>
      </c>
      <c r="B363" s="1" t="s">
        <v>163</v>
      </c>
      <c r="C363" s="1">
        <v>102307</v>
      </c>
      <c r="D363" s="25">
        <v>102307</v>
      </c>
      <c r="E363" s="1" t="s">
        <v>863</v>
      </c>
      <c r="F363" s="32" t="s">
        <v>466</v>
      </c>
      <c r="G363" s="32" t="s">
        <v>117</v>
      </c>
      <c r="H363" s="28">
        <v>44581</v>
      </c>
      <c r="I363" s="28" t="s">
        <v>36</v>
      </c>
      <c r="J363" s="28" t="s">
        <v>36</v>
      </c>
      <c r="K363" s="37">
        <f ca="1">IF(O363="ACTIVE",(TODAY()-H363),(J363-H363))</f>
        <v>761</v>
      </c>
      <c r="L363" s="39" t="str">
        <f>IF(OR(M363="Email Verification",M363="Operations",M363="OJT",M363="Bottom Quartile Group",M363="Training"),"Billable","Non Billable")</f>
        <v>Billable</v>
      </c>
      <c r="M363" s="32" t="s">
        <v>118</v>
      </c>
      <c r="N363" s="1" t="s">
        <v>38</v>
      </c>
      <c r="O363" s="1" t="s">
        <v>39</v>
      </c>
      <c r="P363" s="1"/>
      <c r="Q363" s="1"/>
      <c r="R363" s="31" t="s">
        <v>275</v>
      </c>
      <c r="S363" s="42" t="s">
        <v>880</v>
      </c>
      <c r="T363" s="42" t="s">
        <v>880</v>
      </c>
      <c r="U363" s="42" t="s">
        <v>17</v>
      </c>
      <c r="V363" s="42" t="s">
        <v>17</v>
      </c>
      <c r="W363" s="42" t="s">
        <v>882</v>
      </c>
      <c r="X363" s="42" t="s">
        <v>880</v>
      </c>
      <c r="Y363" s="42" t="s">
        <v>880</v>
      </c>
      <c r="Z363" s="42" t="s">
        <v>883</v>
      </c>
      <c r="AA363" s="42" t="s">
        <v>880</v>
      </c>
      <c r="AB363" s="42" t="s">
        <v>17</v>
      </c>
      <c r="AC363" s="42" t="s">
        <v>17</v>
      </c>
      <c r="AD363" s="42" t="s">
        <v>881</v>
      </c>
      <c r="AE363" s="42" t="s">
        <v>880</v>
      </c>
      <c r="AF363" s="42" t="s">
        <v>880</v>
      </c>
      <c r="AG363" s="42" t="s">
        <v>880</v>
      </c>
      <c r="AH363" s="42" t="s">
        <v>880</v>
      </c>
      <c r="AI363" s="42" t="s">
        <v>17</v>
      </c>
      <c r="AJ363" s="42" t="s">
        <v>17</v>
      </c>
      <c r="AK363" s="42" t="s">
        <v>881</v>
      </c>
      <c r="AL363" s="42"/>
      <c r="AM363" s="42"/>
      <c r="AN363" s="42"/>
      <c r="AO363" s="42"/>
      <c r="AP363" s="42"/>
      <c r="AQ363" s="42"/>
      <c r="AR363" s="42"/>
      <c r="AS363" s="42"/>
      <c r="AT363" s="42"/>
      <c r="AU363" s="42"/>
      <c r="AV363" s="37">
        <f>COUNTIFS($S363:$AU363,"P")</f>
        <v>9</v>
      </c>
      <c r="AW363" s="37">
        <f>COUNTIFS($S363:$AU363,"HD")/2</f>
        <v>1</v>
      </c>
      <c r="AX363" s="37">
        <f>COUNTIFS($S363:$AU363,"DO")</f>
        <v>6</v>
      </c>
      <c r="AY363" s="1">
        <f>COUNTIFS($S363:$AU363,"UPL")</f>
        <v>0</v>
      </c>
      <c r="AZ363" s="37">
        <f>COUNTIFS($S363:$AU363,"LWP")</f>
        <v>0</v>
      </c>
      <c r="BA363" s="37">
        <f>SUM(COUNTIFS($S363:$AU363,{"PAT","MAT"}))</f>
        <v>0</v>
      </c>
      <c r="BB363" s="37">
        <f>COUNTIFS($S363:$AU363,"HO")</f>
        <v>0</v>
      </c>
      <c r="BC363" s="37">
        <f>COUNTIFS($S363:$AU363,"NA")</f>
        <v>0</v>
      </c>
      <c r="BD363" s="37">
        <f>COUNTIFS($S363:$AU363,"PL")</f>
        <v>1</v>
      </c>
      <c r="BE363" s="37">
        <f>COUNTIFS($S363:$AU363,"CL")</f>
        <v>1</v>
      </c>
      <c r="BF363" s="37">
        <f>COUNTIFS($S363:$AU363,"BL")</f>
        <v>0</v>
      </c>
      <c r="BG363" s="37">
        <f>COUNTIFS($S363:$AU363,"CO")</f>
        <v>0</v>
      </c>
      <c r="BH363" s="37">
        <f>SUM(BD363:BG363)</f>
        <v>2</v>
      </c>
      <c r="BI363" s="37">
        <f>IF(SUM(AV363+AW363)&gt;=17,1,0)</f>
        <v>0</v>
      </c>
      <c r="BJ363" s="37">
        <f>IF(SUM(AV363+AW363)&gt;=13,1,0)</f>
        <v>0</v>
      </c>
      <c r="BK363" s="37">
        <f>SUM(AV363:BG363)+SUM(COUNTIFS(R363:AU363,{"TERM","RESIGNED"}))</f>
        <v>18</v>
      </c>
      <c r="BL363" s="1" t="s">
        <v>41</v>
      </c>
      <c r="BM363" s="37" t="s">
        <v>936</v>
      </c>
    </row>
    <row r="364" spans="1:65" x14ac:dyDescent="0.25">
      <c r="A364" s="30">
        <f>A363+1</f>
        <v>362</v>
      </c>
      <c r="B364" s="1" t="s">
        <v>163</v>
      </c>
      <c r="C364" s="1">
        <v>102320</v>
      </c>
      <c r="D364" s="25">
        <v>102320</v>
      </c>
      <c r="E364" s="1" t="s">
        <v>862</v>
      </c>
      <c r="F364" s="32" t="s">
        <v>467</v>
      </c>
      <c r="G364" s="32" t="s">
        <v>117</v>
      </c>
      <c r="H364" s="28">
        <v>44588</v>
      </c>
      <c r="I364" s="28" t="s">
        <v>36</v>
      </c>
      <c r="J364" s="28" t="s">
        <v>36</v>
      </c>
      <c r="K364" s="37">
        <f ca="1">IF(O364="ACTIVE",(TODAY()-H364),(J364-H364))</f>
        <v>754</v>
      </c>
      <c r="L364" s="39" t="str">
        <f>IF(OR(M364="Email Verification",M364="Operations",M364="OJT",M364="Bottom Quartile Group",M364="Training"),"Billable","Non Billable")</f>
        <v>Billable</v>
      </c>
      <c r="M364" s="32" t="s">
        <v>118</v>
      </c>
      <c r="N364" s="1" t="s">
        <v>38</v>
      </c>
      <c r="O364" s="1" t="s">
        <v>39</v>
      </c>
      <c r="P364" s="1"/>
      <c r="Q364" s="1"/>
      <c r="R364" s="31" t="s">
        <v>233</v>
      </c>
      <c r="S364" s="42" t="s">
        <v>880</v>
      </c>
      <c r="T364" s="42" t="s">
        <v>880</v>
      </c>
      <c r="U364" s="42" t="s">
        <v>17</v>
      </c>
      <c r="V364" s="42" t="s">
        <v>17</v>
      </c>
      <c r="W364" s="42" t="s">
        <v>880</v>
      </c>
      <c r="X364" s="42" t="s">
        <v>880</v>
      </c>
      <c r="Y364" s="42" t="s">
        <v>880</v>
      </c>
      <c r="Z364" s="42" t="s">
        <v>880</v>
      </c>
      <c r="AA364" s="42" t="s">
        <v>882</v>
      </c>
      <c r="AB364" s="42" t="s">
        <v>17</v>
      </c>
      <c r="AC364" s="42" t="s">
        <v>17</v>
      </c>
      <c r="AD364" s="42" t="s">
        <v>880</v>
      </c>
      <c r="AE364" s="42" t="s">
        <v>880</v>
      </c>
      <c r="AF364" s="42" t="s">
        <v>880</v>
      </c>
      <c r="AG364" s="42" t="s">
        <v>880</v>
      </c>
      <c r="AH364" s="42" t="s">
        <v>880</v>
      </c>
      <c r="AI364" s="42" t="s">
        <v>17</v>
      </c>
      <c r="AJ364" s="42" t="s">
        <v>17</v>
      </c>
      <c r="AK364" s="42" t="s">
        <v>880</v>
      </c>
      <c r="AL364" s="42"/>
      <c r="AM364" s="42"/>
      <c r="AN364" s="42"/>
      <c r="AO364" s="42"/>
      <c r="AP364" s="42"/>
      <c r="AQ364" s="42"/>
      <c r="AR364" s="42"/>
      <c r="AS364" s="42"/>
      <c r="AT364" s="42"/>
      <c r="AU364" s="42"/>
      <c r="AV364" s="37">
        <f>COUNTIFS($S364:$AU364,"P")</f>
        <v>12</v>
      </c>
      <c r="AW364" s="37">
        <f>COUNTIFS($S364:$AU364,"HD")/2</f>
        <v>0</v>
      </c>
      <c r="AX364" s="37">
        <f>COUNTIFS($S364:$AU364,"DO")</f>
        <v>6</v>
      </c>
      <c r="AY364" s="1">
        <f>COUNTIFS($S364:$AU364,"UPL")</f>
        <v>0</v>
      </c>
      <c r="AZ364" s="37">
        <f>COUNTIFS($S364:$AU364,"LWP")</f>
        <v>0</v>
      </c>
      <c r="BA364" s="37">
        <f>SUM(COUNTIFS($S364:$AU364,{"PAT","MAT"}))</f>
        <v>0</v>
      </c>
      <c r="BB364" s="37">
        <f>COUNTIFS($S364:$AU364,"HO")</f>
        <v>0</v>
      </c>
      <c r="BC364" s="37">
        <f>COUNTIFS($S364:$AU364,"NA")</f>
        <v>0</v>
      </c>
      <c r="BD364" s="37">
        <f>COUNTIFS($S364:$AU364,"PL")</f>
        <v>0</v>
      </c>
      <c r="BE364" s="37">
        <f>COUNTIFS($S364:$AU364,"CL")</f>
        <v>1</v>
      </c>
      <c r="BF364" s="37">
        <f>COUNTIFS($S364:$AU364,"BL")</f>
        <v>0</v>
      </c>
      <c r="BG364" s="37">
        <f>COUNTIFS($S364:$AU364,"CO")</f>
        <v>0</v>
      </c>
      <c r="BH364" s="37">
        <f>SUM(BD364:BG364)</f>
        <v>1</v>
      </c>
      <c r="BI364" s="37">
        <f>IF(SUM(AV364+AW364)&gt;=17,1,0)</f>
        <v>0</v>
      </c>
      <c r="BJ364" s="37">
        <f>IF(SUM(AV364+AW364)&gt;=13,1,0)</f>
        <v>0</v>
      </c>
      <c r="BK364" s="37">
        <f>SUM(AV364:BG364)+SUM(COUNTIFS(R364:AU364,{"TERM","RESIGNED"}))</f>
        <v>19</v>
      </c>
      <c r="BL364" s="1" t="s">
        <v>41</v>
      </c>
      <c r="BM364" s="37" t="s">
        <v>931</v>
      </c>
    </row>
    <row r="365" spans="1:65" x14ac:dyDescent="0.25">
      <c r="A365" s="30">
        <f>A364+1</f>
        <v>363</v>
      </c>
      <c r="B365" s="1" t="s">
        <v>163</v>
      </c>
      <c r="C365" s="1">
        <v>102323</v>
      </c>
      <c r="D365" s="25">
        <v>102323</v>
      </c>
      <c r="E365" s="1" t="s">
        <v>863</v>
      </c>
      <c r="F365" s="32" t="s">
        <v>468</v>
      </c>
      <c r="G365" s="32" t="s">
        <v>117</v>
      </c>
      <c r="H365" s="28">
        <v>44588</v>
      </c>
      <c r="I365" s="28" t="s">
        <v>36</v>
      </c>
      <c r="J365" s="28" t="s">
        <v>36</v>
      </c>
      <c r="K365" s="37">
        <f ca="1">IF(O365="ACTIVE",(TODAY()-H365),(J365-H365))</f>
        <v>754</v>
      </c>
      <c r="L365" s="39" t="str">
        <f>IF(OR(M365="Email Verification",M365="Operations",M365="OJT",M365="Bottom Quartile Group",M365="Training"),"Billable","Non Billable")</f>
        <v>Billable</v>
      </c>
      <c r="M365" s="32" t="s">
        <v>118</v>
      </c>
      <c r="N365" s="1" t="s">
        <v>38</v>
      </c>
      <c r="O365" s="1" t="s">
        <v>39</v>
      </c>
      <c r="P365" s="1"/>
      <c r="Q365" s="1"/>
      <c r="R365" s="31" t="s">
        <v>887</v>
      </c>
      <c r="S365" s="42" t="s">
        <v>880</v>
      </c>
      <c r="T365" s="42" t="s">
        <v>880</v>
      </c>
      <c r="U365" s="42" t="s">
        <v>17</v>
      </c>
      <c r="V365" s="42" t="s">
        <v>17</v>
      </c>
      <c r="W365" s="42" t="s">
        <v>880</v>
      </c>
      <c r="X365" s="42" t="s">
        <v>880</v>
      </c>
      <c r="Y365" s="42" t="s">
        <v>880</v>
      </c>
      <c r="Z365" s="42" t="s">
        <v>880</v>
      </c>
      <c r="AA365" s="42" t="s">
        <v>880</v>
      </c>
      <c r="AB365" s="42" t="s">
        <v>17</v>
      </c>
      <c r="AC365" s="42" t="s">
        <v>17</v>
      </c>
      <c r="AD365" s="42" t="s">
        <v>880</v>
      </c>
      <c r="AE365" s="42" t="s">
        <v>880</v>
      </c>
      <c r="AF365" s="42" t="s">
        <v>880</v>
      </c>
      <c r="AG365" s="42" t="s">
        <v>880</v>
      </c>
      <c r="AH365" s="42" t="s">
        <v>880</v>
      </c>
      <c r="AI365" s="42" t="s">
        <v>17</v>
      </c>
      <c r="AJ365" s="42" t="s">
        <v>17</v>
      </c>
      <c r="AK365" s="42" t="s">
        <v>880</v>
      </c>
      <c r="AL365" s="42"/>
      <c r="AM365" s="42"/>
      <c r="AN365" s="42"/>
      <c r="AO365" s="42"/>
      <c r="AP365" s="42"/>
      <c r="AQ365" s="42"/>
      <c r="AR365" s="42"/>
      <c r="AS365" s="42"/>
      <c r="AT365" s="42"/>
      <c r="AU365" s="42"/>
      <c r="AV365" s="37">
        <f>COUNTIFS($S365:$AU365,"P")</f>
        <v>13</v>
      </c>
      <c r="AW365" s="37">
        <f>COUNTIFS($S365:$AU365,"HD")/2</f>
        <v>0</v>
      </c>
      <c r="AX365" s="37">
        <f>COUNTIFS($S365:$AU365,"DO")</f>
        <v>6</v>
      </c>
      <c r="AY365" s="1">
        <f>COUNTIFS($S365:$AU365,"UPL")</f>
        <v>0</v>
      </c>
      <c r="AZ365" s="37">
        <f>COUNTIFS($S365:$AU365,"LWP")</f>
        <v>0</v>
      </c>
      <c r="BA365" s="37">
        <f>SUM(COUNTIFS($S365:$AU365,{"PAT","MAT"}))</f>
        <v>0</v>
      </c>
      <c r="BB365" s="37">
        <f>COUNTIFS($S365:$AU365,"HO")</f>
        <v>0</v>
      </c>
      <c r="BC365" s="37">
        <f>COUNTIFS($S365:$AU365,"NA")</f>
        <v>0</v>
      </c>
      <c r="BD365" s="37">
        <f>COUNTIFS($S365:$AU365,"PL")</f>
        <v>0</v>
      </c>
      <c r="BE365" s="37">
        <f>COUNTIFS($S365:$AU365,"CL")</f>
        <v>0</v>
      </c>
      <c r="BF365" s="37">
        <f>COUNTIFS($S365:$AU365,"BL")</f>
        <v>0</v>
      </c>
      <c r="BG365" s="37">
        <f>COUNTIFS($S365:$AU365,"CO")</f>
        <v>0</v>
      </c>
      <c r="BH365" s="37">
        <f>SUM(BD365:BG365)</f>
        <v>0</v>
      </c>
      <c r="BI365" s="37">
        <f>IF(SUM(AV365+AW365)&gt;=17,1,0)</f>
        <v>0</v>
      </c>
      <c r="BJ365" s="37">
        <f>IF(SUM(AV365+AW365)&gt;=13,1,0)</f>
        <v>1</v>
      </c>
      <c r="BK365" s="37">
        <f>SUM(AV365:BG365)+SUM(COUNTIFS(R365:AU365,{"TERM","RESIGNED"}))</f>
        <v>19</v>
      </c>
      <c r="BL365" s="1" t="s">
        <v>41</v>
      </c>
      <c r="BM365" s="37" t="s">
        <v>931</v>
      </c>
    </row>
    <row r="366" spans="1:65" x14ac:dyDescent="0.25">
      <c r="A366" s="30">
        <f>A365+1</f>
        <v>364</v>
      </c>
      <c r="B366" s="1" t="s">
        <v>163</v>
      </c>
      <c r="C366" s="1">
        <v>102327</v>
      </c>
      <c r="D366" s="25">
        <v>102327</v>
      </c>
      <c r="E366" s="1" t="s">
        <v>863</v>
      </c>
      <c r="F366" s="32" t="s">
        <v>469</v>
      </c>
      <c r="G366" s="32" t="s">
        <v>74</v>
      </c>
      <c r="H366" s="28">
        <v>44588</v>
      </c>
      <c r="I366" s="28" t="s">
        <v>36</v>
      </c>
      <c r="J366" s="28" t="s">
        <v>36</v>
      </c>
      <c r="K366" s="37">
        <f ca="1">IF(O366="ACTIVE",(TODAY()-H366),(J366-H366))</f>
        <v>754</v>
      </c>
      <c r="L366" s="39" t="str">
        <f>IF(OR(M366="Email Verification",M366="Operations",M366="OJT",M366="Bottom Quartile Group",M366="Training"),"Billable","Non Billable")</f>
        <v>Non Billable</v>
      </c>
      <c r="M366" s="32" t="s">
        <v>51</v>
      </c>
      <c r="N366" s="1" t="s">
        <v>38</v>
      </c>
      <c r="O366" s="1" t="s">
        <v>39</v>
      </c>
      <c r="P366" s="1"/>
      <c r="Q366" s="1"/>
      <c r="R366" s="31" t="s">
        <v>1424</v>
      </c>
      <c r="S366" s="42" t="s">
        <v>880</v>
      </c>
      <c r="T366" s="42" t="s">
        <v>880</v>
      </c>
      <c r="U366" s="42" t="s">
        <v>17</v>
      </c>
      <c r="V366" s="42" t="s">
        <v>17</v>
      </c>
      <c r="W366" s="42" t="s">
        <v>880</v>
      </c>
      <c r="X366" s="42" t="s">
        <v>880</v>
      </c>
      <c r="Y366" s="42" t="s">
        <v>880</v>
      </c>
      <c r="Z366" s="42" t="s">
        <v>880</v>
      </c>
      <c r="AA366" s="42" t="s">
        <v>880</v>
      </c>
      <c r="AB366" s="42" t="s">
        <v>17</v>
      </c>
      <c r="AC366" s="42" t="s">
        <v>17</v>
      </c>
      <c r="AD366" s="42" t="s">
        <v>880</v>
      </c>
      <c r="AE366" s="42" t="s">
        <v>880</v>
      </c>
      <c r="AF366" s="42" t="s">
        <v>880</v>
      </c>
      <c r="AG366" s="42" t="s">
        <v>880</v>
      </c>
      <c r="AH366" s="42" t="s">
        <v>880</v>
      </c>
      <c r="AI366" s="42" t="s">
        <v>17</v>
      </c>
      <c r="AJ366" s="42" t="s">
        <v>17</v>
      </c>
      <c r="AK366" s="42" t="s">
        <v>880</v>
      </c>
      <c r="AL366" s="42"/>
      <c r="AM366" s="42"/>
      <c r="AN366" s="42"/>
      <c r="AO366" s="42"/>
      <c r="AP366" s="42"/>
      <c r="AQ366" s="42"/>
      <c r="AR366" s="42"/>
      <c r="AS366" s="42"/>
      <c r="AT366" s="42"/>
      <c r="AU366" s="42"/>
      <c r="AV366" s="37">
        <f>COUNTIFS($S366:$AU366,"P")</f>
        <v>13</v>
      </c>
      <c r="AW366" s="37">
        <f>COUNTIFS($S366:$AU366,"HD")/2</f>
        <v>0</v>
      </c>
      <c r="AX366" s="37">
        <f>COUNTIFS($S366:$AU366,"DO")</f>
        <v>6</v>
      </c>
      <c r="AY366" s="1">
        <f>COUNTIFS($S366:$AU366,"UPL")</f>
        <v>0</v>
      </c>
      <c r="AZ366" s="37">
        <f>COUNTIFS($S366:$AU366,"LWP")</f>
        <v>0</v>
      </c>
      <c r="BA366" s="37">
        <f>SUM(COUNTIFS($S366:$AU366,{"PAT","MAT"}))</f>
        <v>0</v>
      </c>
      <c r="BB366" s="37">
        <f>COUNTIFS($S366:$AU366,"HO")</f>
        <v>0</v>
      </c>
      <c r="BC366" s="37">
        <f>COUNTIFS($S366:$AU366,"NA")</f>
        <v>0</v>
      </c>
      <c r="BD366" s="37">
        <f>COUNTIFS($S366:$AU366,"PL")</f>
        <v>0</v>
      </c>
      <c r="BE366" s="37">
        <f>COUNTIFS($S366:$AU366,"CL")</f>
        <v>0</v>
      </c>
      <c r="BF366" s="37">
        <f>COUNTIFS($S366:$AU366,"BL")</f>
        <v>0</v>
      </c>
      <c r="BG366" s="37">
        <f>COUNTIFS($S366:$AU366,"CO")</f>
        <v>0</v>
      </c>
      <c r="BH366" s="37">
        <f>SUM(BD366:BG366)</f>
        <v>0</v>
      </c>
      <c r="BI366" s="37">
        <f>IF(SUM(AV366+AW366)&gt;=17,1,0)</f>
        <v>0</v>
      </c>
      <c r="BJ366" s="37">
        <f>IF(SUM(AV366+AW366)&gt;=13,1,0)</f>
        <v>1</v>
      </c>
      <c r="BK366" s="37">
        <f>SUM(AV366:BG366)+SUM(COUNTIFS(R366:AU366,{"TERM","RESIGNED"}))</f>
        <v>19</v>
      </c>
      <c r="BL366" s="1" t="s">
        <v>41</v>
      </c>
      <c r="BM366" s="37" t="s">
        <v>1568</v>
      </c>
    </row>
    <row r="367" spans="1:65" x14ac:dyDescent="0.25">
      <c r="A367" s="30">
        <f>A366+1</f>
        <v>365</v>
      </c>
      <c r="B367" s="1" t="s">
        <v>163</v>
      </c>
      <c r="C367" s="1">
        <v>102339</v>
      </c>
      <c r="D367" s="25">
        <v>102339</v>
      </c>
      <c r="E367" s="1" t="s">
        <v>862</v>
      </c>
      <c r="F367" s="32" t="s">
        <v>470</v>
      </c>
      <c r="G367" s="32" t="s">
        <v>177</v>
      </c>
      <c r="H367" s="28">
        <v>44595</v>
      </c>
      <c r="I367" s="28" t="s">
        <v>36</v>
      </c>
      <c r="J367" s="28" t="s">
        <v>36</v>
      </c>
      <c r="K367" s="37">
        <f ca="1">IF(O367="ACTIVE",(TODAY()-H367),(J367-H367))</f>
        <v>747</v>
      </c>
      <c r="L367" s="39" t="str">
        <f>IF(OR(M367="Email Verification",M367="Operations",M367="OJT",M367="Bottom Quartile Group",M367="Training"),"Billable","Non Billable")</f>
        <v>Non Billable</v>
      </c>
      <c r="M367" s="32" t="s">
        <v>51</v>
      </c>
      <c r="N367" s="1" t="s">
        <v>38</v>
      </c>
      <c r="O367" s="1" t="s">
        <v>39</v>
      </c>
      <c r="P367" s="1"/>
      <c r="Q367" s="1"/>
      <c r="R367" s="31" t="s">
        <v>138</v>
      </c>
      <c r="S367" s="42" t="s">
        <v>19</v>
      </c>
      <c r="T367" s="42" t="s">
        <v>18</v>
      </c>
      <c r="U367" s="42" t="s">
        <v>17</v>
      </c>
      <c r="V367" s="42" t="s">
        <v>17</v>
      </c>
      <c r="W367" s="42" t="s">
        <v>19</v>
      </c>
      <c r="X367" s="42" t="s">
        <v>880</v>
      </c>
      <c r="Y367" s="42" t="s">
        <v>880</v>
      </c>
      <c r="Z367" s="42" t="s">
        <v>18</v>
      </c>
      <c r="AA367" s="42" t="s">
        <v>18</v>
      </c>
      <c r="AB367" s="42" t="s">
        <v>17</v>
      </c>
      <c r="AC367" s="42" t="s">
        <v>17</v>
      </c>
      <c r="AD367" s="42" t="s">
        <v>19</v>
      </c>
      <c r="AE367" s="42" t="s">
        <v>880</v>
      </c>
      <c r="AF367" s="42" t="s">
        <v>880</v>
      </c>
      <c r="AG367" s="42" t="s">
        <v>880</v>
      </c>
      <c r="AH367" s="42" t="s">
        <v>880</v>
      </c>
      <c r="AI367" s="42" t="s">
        <v>17</v>
      </c>
      <c r="AJ367" s="42" t="s">
        <v>17</v>
      </c>
      <c r="AK367" s="42" t="s">
        <v>19</v>
      </c>
      <c r="AL367" s="42"/>
      <c r="AM367" s="42"/>
      <c r="AN367" s="42"/>
      <c r="AO367" s="42"/>
      <c r="AP367" s="42"/>
      <c r="AQ367" s="42"/>
      <c r="AR367" s="42"/>
      <c r="AS367" s="42"/>
      <c r="AT367" s="42"/>
      <c r="AU367" s="42"/>
      <c r="AV367" s="37">
        <f>COUNTIFS($S367:$AU367,"P")</f>
        <v>6</v>
      </c>
      <c r="AW367" s="37">
        <f>COUNTIFS($S367:$AU367,"HD")/2</f>
        <v>0</v>
      </c>
      <c r="AX367" s="37">
        <f>COUNTIFS($S367:$AU367,"DO")</f>
        <v>6</v>
      </c>
      <c r="AY367" s="1">
        <f>COUNTIFS($S367:$AU367,"UPL")</f>
        <v>3</v>
      </c>
      <c r="AZ367" s="37">
        <f>COUNTIFS($S367:$AU367,"LWP")</f>
        <v>4</v>
      </c>
      <c r="BA367" s="37">
        <f>SUM(COUNTIFS($S367:$AU367,{"PAT","MAT"}))</f>
        <v>0</v>
      </c>
      <c r="BB367" s="37">
        <f>COUNTIFS($S367:$AU367,"HO")</f>
        <v>0</v>
      </c>
      <c r="BC367" s="37">
        <f>COUNTIFS($S367:$AU367,"NA")</f>
        <v>0</v>
      </c>
      <c r="BD367" s="37">
        <f>COUNTIFS($S367:$AU367,"PL")</f>
        <v>0</v>
      </c>
      <c r="BE367" s="37">
        <f>COUNTIFS($S367:$AU367,"CL")</f>
        <v>0</v>
      </c>
      <c r="BF367" s="37">
        <f>COUNTIFS($S367:$AU367,"BL")</f>
        <v>0</v>
      </c>
      <c r="BG367" s="37">
        <f>COUNTIFS($S367:$AU367,"CO")</f>
        <v>0</v>
      </c>
      <c r="BH367" s="37">
        <f>SUM(BD367:BG367)</f>
        <v>0</v>
      </c>
      <c r="BI367" s="37">
        <f>IF(SUM(AV367+AW367)&gt;=17,1,0)</f>
        <v>0</v>
      </c>
      <c r="BJ367" s="37">
        <f>IF(SUM(AV367+AW367)&gt;=13,1,0)</f>
        <v>0</v>
      </c>
      <c r="BK367" s="37">
        <f>SUM(AV367:BG367)+SUM(COUNTIFS(R367:AU367,{"TERM","RESIGNED"}))</f>
        <v>19</v>
      </c>
      <c r="BL367" s="1" t="s">
        <v>41</v>
      </c>
      <c r="BM367" s="37"/>
    </row>
    <row r="368" spans="1:65" x14ac:dyDescent="0.25">
      <c r="A368" s="30">
        <f>A367+1</f>
        <v>366</v>
      </c>
      <c r="B368" s="1" t="s">
        <v>163</v>
      </c>
      <c r="C368" s="1">
        <v>102357</v>
      </c>
      <c r="D368" s="25">
        <v>102357</v>
      </c>
      <c r="E368" s="1" t="s">
        <v>863</v>
      </c>
      <c r="F368" s="32" t="s">
        <v>474</v>
      </c>
      <c r="G368" s="32" t="s">
        <v>117</v>
      </c>
      <c r="H368" s="28">
        <v>44595</v>
      </c>
      <c r="I368" s="28" t="s">
        <v>36</v>
      </c>
      <c r="J368" s="28" t="s">
        <v>36</v>
      </c>
      <c r="K368" s="37">
        <f ca="1">IF(O368="ACTIVE",(TODAY()-H368),(J368-H368))</f>
        <v>747</v>
      </c>
      <c r="L368" s="39" t="str">
        <f>IF(OR(M368="Email Verification",M368="Operations",M368="OJT",M368="Bottom Quartile Group",M368="Training"),"Billable","Non Billable")</f>
        <v>Non Billable</v>
      </c>
      <c r="M368" s="32" t="s">
        <v>124</v>
      </c>
      <c r="N368" s="1" t="s">
        <v>38</v>
      </c>
      <c r="O368" s="1" t="s">
        <v>39</v>
      </c>
      <c r="P368" s="1"/>
      <c r="Q368" s="1"/>
      <c r="R368" s="31" t="s">
        <v>125</v>
      </c>
      <c r="S368" s="42" t="s">
        <v>883</v>
      </c>
      <c r="T368" s="42" t="s">
        <v>883</v>
      </c>
      <c r="U368" s="42" t="s">
        <v>17</v>
      </c>
      <c r="V368" s="42" t="s">
        <v>17</v>
      </c>
      <c r="W368" s="42" t="s">
        <v>880</v>
      </c>
      <c r="X368" s="42" t="s">
        <v>880</v>
      </c>
      <c r="Y368" s="42" t="s">
        <v>19</v>
      </c>
      <c r="Z368" s="42" t="s">
        <v>880</v>
      </c>
      <c r="AA368" s="42" t="s">
        <v>880</v>
      </c>
      <c r="AB368" s="42" t="s">
        <v>17</v>
      </c>
      <c r="AC368" s="42" t="s">
        <v>17</v>
      </c>
      <c r="AD368" s="42" t="s">
        <v>880</v>
      </c>
      <c r="AE368" s="42" t="s">
        <v>880</v>
      </c>
      <c r="AF368" s="42" t="s">
        <v>880</v>
      </c>
      <c r="AG368" s="42" t="s">
        <v>880</v>
      </c>
      <c r="AH368" s="42" t="s">
        <v>880</v>
      </c>
      <c r="AI368" s="42" t="s">
        <v>17</v>
      </c>
      <c r="AJ368" s="42" t="s">
        <v>17</v>
      </c>
      <c r="AK368" s="42" t="s">
        <v>880</v>
      </c>
      <c r="AL368" s="42"/>
      <c r="AM368" s="42"/>
      <c r="AN368" s="42"/>
      <c r="AO368" s="42"/>
      <c r="AP368" s="42"/>
      <c r="AQ368" s="42"/>
      <c r="AR368" s="42"/>
      <c r="AS368" s="42"/>
      <c r="AT368" s="42"/>
      <c r="AU368" s="42"/>
      <c r="AV368" s="37">
        <f>COUNTIFS($S368:$AU368,"P")</f>
        <v>10</v>
      </c>
      <c r="AW368" s="37">
        <f>COUNTIFS($S368:$AU368,"HD")/2</f>
        <v>0</v>
      </c>
      <c r="AX368" s="37">
        <f>COUNTIFS($S368:$AU368,"DO")</f>
        <v>6</v>
      </c>
      <c r="AY368" s="1">
        <f>COUNTIFS($S368:$AU368,"UPL")</f>
        <v>0</v>
      </c>
      <c r="AZ368" s="37">
        <f>COUNTIFS($S368:$AU368,"LWP")</f>
        <v>1</v>
      </c>
      <c r="BA368" s="37">
        <f>SUM(COUNTIFS($S368:$AU368,{"PAT","MAT"}))</f>
        <v>0</v>
      </c>
      <c r="BB368" s="37">
        <f>COUNTIFS($S368:$AU368,"HO")</f>
        <v>0</v>
      </c>
      <c r="BC368" s="37">
        <f>COUNTIFS($S368:$AU368,"NA")</f>
        <v>0</v>
      </c>
      <c r="BD368" s="37">
        <f>COUNTIFS($S368:$AU368,"PL")</f>
        <v>2</v>
      </c>
      <c r="BE368" s="37">
        <f>COUNTIFS($S368:$AU368,"CL")</f>
        <v>0</v>
      </c>
      <c r="BF368" s="37">
        <f>COUNTIFS($S368:$AU368,"BL")</f>
        <v>0</v>
      </c>
      <c r="BG368" s="37">
        <f>COUNTIFS($S368:$AU368,"CO")</f>
        <v>0</v>
      </c>
      <c r="BH368" s="37">
        <f>SUM(BD368:BG368)</f>
        <v>2</v>
      </c>
      <c r="BI368" s="37">
        <f>IF(SUM(AV368+AW368)&gt;=17,1,0)</f>
        <v>0</v>
      </c>
      <c r="BJ368" s="37">
        <f>IF(SUM(AV368+AW368)&gt;=13,1,0)</f>
        <v>0</v>
      </c>
      <c r="BK368" s="37">
        <f>SUM(AV368:BG368)+SUM(COUNTIFS(R368:AU368,{"TERM","RESIGNED"}))</f>
        <v>19</v>
      </c>
      <c r="BL368" s="1" t="s">
        <v>41</v>
      </c>
      <c r="BM368" s="37" t="s">
        <v>1101</v>
      </c>
    </row>
    <row r="369" spans="1:65" x14ac:dyDescent="0.25">
      <c r="A369" s="30">
        <f>A368+1</f>
        <v>367</v>
      </c>
      <c r="B369" s="1" t="s">
        <v>163</v>
      </c>
      <c r="C369" s="1">
        <v>102402</v>
      </c>
      <c r="D369" s="25">
        <v>102402</v>
      </c>
      <c r="E369" s="1" t="s">
        <v>863</v>
      </c>
      <c r="F369" s="32" t="s">
        <v>475</v>
      </c>
      <c r="G369" s="32" t="s">
        <v>117</v>
      </c>
      <c r="H369" s="28">
        <v>44602</v>
      </c>
      <c r="I369" s="28" t="s">
        <v>36</v>
      </c>
      <c r="J369" s="28" t="s">
        <v>36</v>
      </c>
      <c r="K369" s="37">
        <f ca="1">IF(O369="ACTIVE",(TODAY()-H369),(J369-H369))</f>
        <v>740</v>
      </c>
      <c r="L369" s="39" t="str">
        <f>IF(OR(M369="Email Verification",M369="Operations",M369="OJT",M369="Bottom Quartile Group",M369="Training"),"Billable","Non Billable")</f>
        <v>Billable</v>
      </c>
      <c r="M369" s="32" t="s">
        <v>118</v>
      </c>
      <c r="N369" s="1" t="s">
        <v>38</v>
      </c>
      <c r="O369" s="1" t="s">
        <v>39</v>
      </c>
      <c r="P369" s="1"/>
      <c r="Q369" s="1"/>
      <c r="R369" s="31" t="s">
        <v>125</v>
      </c>
      <c r="S369" s="42" t="s">
        <v>880</v>
      </c>
      <c r="T369" s="42" t="s">
        <v>880</v>
      </c>
      <c r="U369" s="42" t="s">
        <v>17</v>
      </c>
      <c r="V369" s="42" t="s">
        <v>17</v>
      </c>
      <c r="W369" s="42" t="s">
        <v>880</v>
      </c>
      <c r="X369" s="42" t="s">
        <v>880</v>
      </c>
      <c r="Y369" s="42" t="s">
        <v>880</v>
      </c>
      <c r="Z369" s="42" t="s">
        <v>880</v>
      </c>
      <c r="AA369" s="42" t="s">
        <v>880</v>
      </c>
      <c r="AB369" s="42" t="s">
        <v>17</v>
      </c>
      <c r="AC369" s="42" t="s">
        <v>17</v>
      </c>
      <c r="AD369" s="42" t="s">
        <v>880</v>
      </c>
      <c r="AE369" s="42" t="s">
        <v>880</v>
      </c>
      <c r="AF369" s="42" t="s">
        <v>880</v>
      </c>
      <c r="AG369" s="42" t="s">
        <v>880</v>
      </c>
      <c r="AH369" s="42" t="s">
        <v>880</v>
      </c>
      <c r="AI369" s="42" t="s">
        <v>17</v>
      </c>
      <c r="AJ369" s="42" t="s">
        <v>17</v>
      </c>
      <c r="AK369" s="42" t="s">
        <v>880</v>
      </c>
      <c r="AL369" s="42"/>
      <c r="AM369" s="42"/>
      <c r="AN369" s="42"/>
      <c r="AO369" s="42"/>
      <c r="AP369" s="42"/>
      <c r="AQ369" s="42"/>
      <c r="AR369" s="42"/>
      <c r="AS369" s="42"/>
      <c r="AT369" s="42"/>
      <c r="AU369" s="42"/>
      <c r="AV369" s="37">
        <f>COUNTIFS($S369:$AU369,"P")</f>
        <v>13</v>
      </c>
      <c r="AW369" s="37">
        <f>COUNTIFS($S369:$AU369,"HD")/2</f>
        <v>0</v>
      </c>
      <c r="AX369" s="37">
        <f>COUNTIFS($S369:$AU369,"DO")</f>
        <v>6</v>
      </c>
      <c r="AY369" s="1">
        <f>COUNTIFS($S369:$AU369,"UPL")</f>
        <v>0</v>
      </c>
      <c r="AZ369" s="37">
        <f>COUNTIFS($S369:$AU369,"LWP")</f>
        <v>0</v>
      </c>
      <c r="BA369" s="37">
        <f>SUM(COUNTIFS($S369:$AU369,{"PAT","MAT"}))</f>
        <v>0</v>
      </c>
      <c r="BB369" s="37">
        <f>COUNTIFS($S369:$AU369,"HO")</f>
        <v>0</v>
      </c>
      <c r="BC369" s="37">
        <f>COUNTIFS($S369:$AU369,"NA")</f>
        <v>0</v>
      </c>
      <c r="BD369" s="37">
        <f>COUNTIFS($S369:$AU369,"PL")</f>
        <v>0</v>
      </c>
      <c r="BE369" s="37">
        <f>COUNTIFS($S369:$AU369,"CL")</f>
        <v>0</v>
      </c>
      <c r="BF369" s="37">
        <f>COUNTIFS($S369:$AU369,"BL")</f>
        <v>0</v>
      </c>
      <c r="BG369" s="37">
        <f>COUNTIFS($S369:$AU369,"CO")</f>
        <v>0</v>
      </c>
      <c r="BH369" s="37">
        <f>SUM(BD369:BG369)</f>
        <v>0</v>
      </c>
      <c r="BI369" s="37">
        <f>IF(SUM(AV369+AW369)&gt;=17,1,0)</f>
        <v>0</v>
      </c>
      <c r="BJ369" s="37">
        <f>IF(SUM(AV369+AW369)&gt;=13,1,0)</f>
        <v>1</v>
      </c>
      <c r="BK369" s="37">
        <f>SUM(AV369:BG369)+SUM(COUNTIFS(R369:AU369,{"TERM","RESIGNED"}))</f>
        <v>19</v>
      </c>
      <c r="BL369" s="1" t="s">
        <v>41</v>
      </c>
      <c r="BM369" s="37" t="s">
        <v>934</v>
      </c>
    </row>
    <row r="370" spans="1:65" x14ac:dyDescent="0.25">
      <c r="A370" s="30">
        <f>A369+1</f>
        <v>368</v>
      </c>
      <c r="B370" s="1" t="s">
        <v>163</v>
      </c>
      <c r="C370" s="1">
        <v>102414</v>
      </c>
      <c r="D370" s="25">
        <v>102414</v>
      </c>
      <c r="E370" s="1" t="s">
        <v>863</v>
      </c>
      <c r="F370" s="32" t="s">
        <v>476</v>
      </c>
      <c r="G370" s="32" t="s">
        <v>224</v>
      </c>
      <c r="H370" s="28">
        <v>44607</v>
      </c>
      <c r="I370" s="28" t="s">
        <v>36</v>
      </c>
      <c r="J370" s="28" t="s">
        <v>36</v>
      </c>
      <c r="K370" s="37">
        <f ca="1">IF(O370="ACTIVE",(TODAY()-H370),(J370-H370))</f>
        <v>735</v>
      </c>
      <c r="L370" s="39" t="str">
        <f>IF(OR(M370="Email Verification",M370="Operations",M370="OJT",M370="Bottom Quartile Group",M370="Training"),"Billable","Non Billable")</f>
        <v>Non Billable</v>
      </c>
      <c r="M370" s="32" t="s">
        <v>193</v>
      </c>
      <c r="N370" s="1" t="s">
        <v>38</v>
      </c>
      <c r="O370" s="1" t="s">
        <v>39</v>
      </c>
      <c r="P370" s="1"/>
      <c r="Q370" s="1"/>
      <c r="R370" s="31" t="s">
        <v>194</v>
      </c>
      <c r="S370" s="42" t="s">
        <v>880</v>
      </c>
      <c r="T370" s="42" t="s">
        <v>880</v>
      </c>
      <c r="U370" s="42" t="s">
        <v>17</v>
      </c>
      <c r="V370" s="42" t="s">
        <v>17</v>
      </c>
      <c r="W370" s="42" t="s">
        <v>880</v>
      </c>
      <c r="X370" s="42" t="s">
        <v>880</v>
      </c>
      <c r="Y370" s="42" t="s">
        <v>880</v>
      </c>
      <c r="Z370" s="42" t="s">
        <v>880</v>
      </c>
      <c r="AA370" s="42" t="s">
        <v>880</v>
      </c>
      <c r="AB370" s="42" t="s">
        <v>17</v>
      </c>
      <c r="AC370" s="42" t="s">
        <v>17</v>
      </c>
      <c r="AD370" s="42" t="s">
        <v>880</v>
      </c>
      <c r="AE370" s="42" t="s">
        <v>880</v>
      </c>
      <c r="AF370" s="42" t="s">
        <v>880</v>
      </c>
      <c r="AG370" s="42" t="s">
        <v>880</v>
      </c>
      <c r="AH370" s="42" t="s">
        <v>880</v>
      </c>
      <c r="AI370" s="42" t="s">
        <v>17</v>
      </c>
      <c r="AJ370" s="42" t="s">
        <v>17</v>
      </c>
      <c r="AK370" s="42" t="s">
        <v>19</v>
      </c>
      <c r="AL370" s="42"/>
      <c r="AM370" s="42"/>
      <c r="AN370" s="42"/>
      <c r="AO370" s="42"/>
      <c r="AP370" s="42"/>
      <c r="AQ370" s="42"/>
      <c r="AR370" s="42"/>
      <c r="AS370" s="42"/>
      <c r="AT370" s="42"/>
      <c r="AU370" s="42"/>
      <c r="AV370" s="37">
        <f>COUNTIFS($S370:$AU370,"P")</f>
        <v>12</v>
      </c>
      <c r="AW370" s="37">
        <f>COUNTIFS($S370:$AU370,"HD")/2</f>
        <v>0</v>
      </c>
      <c r="AX370" s="37">
        <f>COUNTIFS($S370:$AU370,"DO")</f>
        <v>6</v>
      </c>
      <c r="AY370" s="1">
        <f>COUNTIFS($S370:$AU370,"UPL")</f>
        <v>0</v>
      </c>
      <c r="AZ370" s="37">
        <f>COUNTIFS($S370:$AU370,"LWP")</f>
        <v>1</v>
      </c>
      <c r="BA370" s="37">
        <f>SUM(COUNTIFS($S370:$AU370,{"PAT","MAT"}))</f>
        <v>0</v>
      </c>
      <c r="BB370" s="37">
        <f>COUNTIFS($S370:$AU370,"HO")</f>
        <v>0</v>
      </c>
      <c r="BC370" s="37">
        <f>COUNTIFS($S370:$AU370,"NA")</f>
        <v>0</v>
      </c>
      <c r="BD370" s="37">
        <f>COUNTIFS($S370:$AU370,"PL")</f>
        <v>0</v>
      </c>
      <c r="BE370" s="37">
        <f>COUNTIFS($S370:$AU370,"CL")</f>
        <v>0</v>
      </c>
      <c r="BF370" s="37">
        <f>COUNTIFS($S370:$AU370,"BL")</f>
        <v>0</v>
      </c>
      <c r="BG370" s="37">
        <f>COUNTIFS($S370:$AU370,"CO")</f>
        <v>0</v>
      </c>
      <c r="BH370" s="37">
        <f>SUM(BD370:BG370)</f>
        <v>0</v>
      </c>
      <c r="BI370" s="37">
        <f>IF(SUM(AV370+AW370)&gt;=17,1,0)</f>
        <v>0</v>
      </c>
      <c r="BJ370" s="37">
        <f>IF(SUM(AV370+AW370)&gt;=13,1,0)</f>
        <v>0</v>
      </c>
      <c r="BK370" s="37">
        <f>SUM(AV370:BG370)+SUM(COUNTIFS(R370:AU370,{"TERM","RESIGNED"}))</f>
        <v>19</v>
      </c>
      <c r="BL370" s="1" t="s">
        <v>41</v>
      </c>
      <c r="BM370" s="37" t="s">
        <v>1570</v>
      </c>
    </row>
    <row r="371" spans="1:65" x14ac:dyDescent="0.25">
      <c r="A371" s="30">
        <f>A370+1</f>
        <v>369</v>
      </c>
      <c r="B371" s="1" t="s">
        <v>163</v>
      </c>
      <c r="C371" s="1">
        <v>102415</v>
      </c>
      <c r="D371" s="25">
        <v>102415</v>
      </c>
      <c r="E371" s="1" t="s">
        <v>863</v>
      </c>
      <c r="F371" s="32" t="s">
        <v>370</v>
      </c>
      <c r="G371" s="32" t="s">
        <v>109</v>
      </c>
      <c r="H371" s="28">
        <v>44607</v>
      </c>
      <c r="I371" s="28" t="s">
        <v>36</v>
      </c>
      <c r="J371" s="28" t="s">
        <v>36</v>
      </c>
      <c r="K371" s="37">
        <f ca="1">IF(O371="ACTIVE",(TODAY()-H371),(J371-H371))</f>
        <v>735</v>
      </c>
      <c r="L371" s="39" t="str">
        <f>IF(OR(M371="Email Verification",M371="Operations",M371="OJT",M371="Bottom Quartile Group",M371="Training"),"Billable","Non Billable")</f>
        <v>Non Billable</v>
      </c>
      <c r="M371" s="32" t="s">
        <v>47</v>
      </c>
      <c r="N371" s="1" t="s">
        <v>38</v>
      </c>
      <c r="O371" s="1" t="s">
        <v>39</v>
      </c>
      <c r="P371" s="1"/>
      <c r="Q371" s="1"/>
      <c r="R371" s="31" t="s">
        <v>227</v>
      </c>
      <c r="S371" s="42" t="s">
        <v>880</v>
      </c>
      <c r="T371" s="42" t="s">
        <v>880</v>
      </c>
      <c r="U371" s="42" t="s">
        <v>17</v>
      </c>
      <c r="V371" s="42" t="s">
        <v>17</v>
      </c>
      <c r="W371" s="42" t="s">
        <v>880</v>
      </c>
      <c r="X371" s="42" t="s">
        <v>880</v>
      </c>
      <c r="Y371" s="42" t="s">
        <v>880</v>
      </c>
      <c r="Z371" s="42" t="s">
        <v>882</v>
      </c>
      <c r="AA371" s="42" t="s">
        <v>880</v>
      </c>
      <c r="AB371" s="42" t="s">
        <v>17</v>
      </c>
      <c r="AC371" s="42" t="s">
        <v>17</v>
      </c>
      <c r="AD371" s="42" t="s">
        <v>880</v>
      </c>
      <c r="AE371" s="42" t="s">
        <v>880</v>
      </c>
      <c r="AF371" s="42" t="s">
        <v>880</v>
      </c>
      <c r="AG371" s="42" t="s">
        <v>880</v>
      </c>
      <c r="AH371" s="42" t="s">
        <v>880</v>
      </c>
      <c r="AI371" s="42" t="s">
        <v>17</v>
      </c>
      <c r="AJ371" s="42" t="s">
        <v>17</v>
      </c>
      <c r="AK371" s="42" t="s">
        <v>880</v>
      </c>
      <c r="AL371" s="42"/>
      <c r="AM371" s="42"/>
      <c r="AN371" s="42"/>
      <c r="AO371" s="42"/>
      <c r="AP371" s="42"/>
      <c r="AQ371" s="42"/>
      <c r="AR371" s="42"/>
      <c r="AS371" s="42"/>
      <c r="AT371" s="42"/>
      <c r="AU371" s="42"/>
      <c r="AV371" s="37">
        <f>COUNTIFS($S371:$AU371,"P")</f>
        <v>12</v>
      </c>
      <c r="AW371" s="37">
        <f>COUNTIFS($S371:$AU371,"HD")/2</f>
        <v>0</v>
      </c>
      <c r="AX371" s="37">
        <f>COUNTIFS($S371:$AU371,"DO")</f>
        <v>6</v>
      </c>
      <c r="AY371" s="1">
        <f>COUNTIFS($S371:$AU371,"UPL")</f>
        <v>0</v>
      </c>
      <c r="AZ371" s="37">
        <f>COUNTIFS($S371:$AU371,"LWP")</f>
        <v>0</v>
      </c>
      <c r="BA371" s="37">
        <f>SUM(COUNTIFS($S371:$AU371,{"PAT","MAT"}))</f>
        <v>0</v>
      </c>
      <c r="BB371" s="37">
        <f>COUNTIFS($S371:$AU371,"HO")</f>
        <v>0</v>
      </c>
      <c r="BC371" s="37">
        <f>COUNTIFS($S371:$AU371,"NA")</f>
        <v>0</v>
      </c>
      <c r="BD371" s="37">
        <f>COUNTIFS($S371:$AU371,"PL")</f>
        <v>0</v>
      </c>
      <c r="BE371" s="37">
        <f>COUNTIFS($S371:$AU371,"CL")</f>
        <v>1</v>
      </c>
      <c r="BF371" s="37">
        <f>COUNTIFS($S371:$AU371,"BL")</f>
        <v>0</v>
      </c>
      <c r="BG371" s="37">
        <f>COUNTIFS($S371:$AU371,"CO")</f>
        <v>0</v>
      </c>
      <c r="BH371" s="37">
        <f>SUM(BD371:BG371)</f>
        <v>1</v>
      </c>
      <c r="BI371" s="37">
        <f>IF(SUM(AV371+AW371)&gt;=17,1,0)</f>
        <v>0</v>
      </c>
      <c r="BJ371" s="37">
        <f>IF(SUM(AV371+AW371)&gt;=13,1,0)</f>
        <v>0</v>
      </c>
      <c r="BK371" s="37">
        <f>SUM(AV371:BG371)+SUM(COUNTIFS(R371:AU371,{"TERM","RESIGNED"}))</f>
        <v>19</v>
      </c>
      <c r="BL371" s="1" t="s">
        <v>41</v>
      </c>
      <c r="BM371" s="37" t="s">
        <v>931</v>
      </c>
    </row>
    <row r="372" spans="1:65" x14ac:dyDescent="0.25">
      <c r="A372" s="30">
        <f>A371+1</f>
        <v>370</v>
      </c>
      <c r="B372" s="1" t="s">
        <v>163</v>
      </c>
      <c r="C372" s="1">
        <v>102449</v>
      </c>
      <c r="D372" s="25">
        <v>102449</v>
      </c>
      <c r="E372" s="1" t="s">
        <v>863</v>
      </c>
      <c r="F372" s="32" t="s">
        <v>477</v>
      </c>
      <c r="G372" s="32" t="s">
        <v>906</v>
      </c>
      <c r="H372" s="28">
        <v>44609</v>
      </c>
      <c r="I372" s="28" t="s">
        <v>36</v>
      </c>
      <c r="J372" s="28" t="s">
        <v>36</v>
      </c>
      <c r="K372" s="37">
        <f ca="1">IF(O372="ACTIVE",(TODAY()-H372),(J372-H372))</f>
        <v>733</v>
      </c>
      <c r="L372" s="39" t="str">
        <f>IF(OR(M372="Email Verification",M372="Operations",M372="OJT",M372="Bottom Quartile Group",M372="Training"),"Billable","Non Billable")</f>
        <v>Non Billable</v>
      </c>
      <c r="M372" s="32" t="s">
        <v>124</v>
      </c>
      <c r="N372" s="1" t="s">
        <v>38</v>
      </c>
      <c r="O372" s="1" t="s">
        <v>39</v>
      </c>
      <c r="P372" s="1"/>
      <c r="Q372" s="1"/>
      <c r="R372" s="31" t="s">
        <v>125</v>
      </c>
      <c r="S372" s="42" t="s">
        <v>880</v>
      </c>
      <c r="T372" s="42" t="s">
        <v>880</v>
      </c>
      <c r="U372" s="42" t="s">
        <v>17</v>
      </c>
      <c r="V372" s="42" t="s">
        <v>17</v>
      </c>
      <c r="W372" s="42" t="s">
        <v>880</v>
      </c>
      <c r="X372" s="42" t="s">
        <v>880</v>
      </c>
      <c r="Y372" s="42" t="s">
        <v>880</v>
      </c>
      <c r="Z372" s="42" t="s">
        <v>880</v>
      </c>
      <c r="AA372" s="42" t="s">
        <v>880</v>
      </c>
      <c r="AB372" s="42" t="s">
        <v>17</v>
      </c>
      <c r="AC372" s="42" t="s">
        <v>17</v>
      </c>
      <c r="AD372" s="42" t="s">
        <v>880</v>
      </c>
      <c r="AE372" s="42" t="s">
        <v>880</v>
      </c>
      <c r="AF372" s="42" t="s">
        <v>880</v>
      </c>
      <c r="AG372" s="42" t="s">
        <v>880</v>
      </c>
      <c r="AH372" s="42" t="s">
        <v>880</v>
      </c>
      <c r="AI372" s="42" t="s">
        <v>17</v>
      </c>
      <c r="AJ372" s="42" t="s">
        <v>17</v>
      </c>
      <c r="AK372" s="42" t="s">
        <v>880</v>
      </c>
      <c r="AL372" s="42"/>
      <c r="AM372" s="42"/>
      <c r="AN372" s="42"/>
      <c r="AO372" s="42"/>
      <c r="AP372" s="42"/>
      <c r="AQ372" s="42"/>
      <c r="AR372" s="42"/>
      <c r="AS372" s="42"/>
      <c r="AT372" s="42"/>
      <c r="AU372" s="42"/>
      <c r="AV372" s="37">
        <f>COUNTIFS($S372:$AU372,"P")</f>
        <v>13</v>
      </c>
      <c r="AW372" s="37">
        <f>COUNTIFS($S372:$AU372,"HD")/2</f>
        <v>0</v>
      </c>
      <c r="AX372" s="37">
        <f>COUNTIFS($S372:$AU372,"DO")</f>
        <v>6</v>
      </c>
      <c r="AY372" s="1">
        <f>COUNTIFS($S372:$AU372,"UPL")</f>
        <v>0</v>
      </c>
      <c r="AZ372" s="37">
        <f>COUNTIFS($S372:$AU372,"LWP")</f>
        <v>0</v>
      </c>
      <c r="BA372" s="37">
        <f>SUM(COUNTIFS($S372:$AU372,{"PAT","MAT"}))</f>
        <v>0</v>
      </c>
      <c r="BB372" s="37">
        <f>COUNTIFS($S372:$AU372,"HO")</f>
        <v>0</v>
      </c>
      <c r="BC372" s="37">
        <f>COUNTIFS($S372:$AU372,"NA")</f>
        <v>0</v>
      </c>
      <c r="BD372" s="37">
        <f>COUNTIFS($S372:$AU372,"PL")</f>
        <v>0</v>
      </c>
      <c r="BE372" s="37">
        <f>COUNTIFS($S372:$AU372,"CL")</f>
        <v>0</v>
      </c>
      <c r="BF372" s="37">
        <f>COUNTIFS($S372:$AU372,"BL")</f>
        <v>0</v>
      </c>
      <c r="BG372" s="37">
        <f>COUNTIFS($S372:$AU372,"CO")</f>
        <v>0</v>
      </c>
      <c r="BH372" s="37">
        <f>SUM(BD372:BG372)</f>
        <v>0</v>
      </c>
      <c r="BI372" s="37">
        <f>IF(SUM(AV372+AW372)&gt;=17,1,0)</f>
        <v>0</v>
      </c>
      <c r="BJ372" s="37">
        <f>IF(SUM(AV372+AW372)&gt;=13,1,0)</f>
        <v>1</v>
      </c>
      <c r="BK372" s="37">
        <f>SUM(AV372:BG372)+SUM(COUNTIFS(R372:AU372,{"TERM","RESIGNED"}))</f>
        <v>19</v>
      </c>
      <c r="BL372" s="1" t="s">
        <v>41</v>
      </c>
      <c r="BM372" s="37" t="s">
        <v>932</v>
      </c>
    </row>
    <row r="373" spans="1:65" x14ac:dyDescent="0.25">
      <c r="A373" s="30">
        <f>A372+1</f>
        <v>371</v>
      </c>
      <c r="B373" s="1" t="s">
        <v>163</v>
      </c>
      <c r="C373" s="1">
        <v>102451</v>
      </c>
      <c r="D373" s="25">
        <v>102451</v>
      </c>
      <c r="E373" s="1" t="s">
        <v>863</v>
      </c>
      <c r="F373" s="32" t="s">
        <v>478</v>
      </c>
      <c r="G373" s="32" t="s">
        <v>479</v>
      </c>
      <c r="H373" s="28">
        <v>44613</v>
      </c>
      <c r="I373" s="28" t="s">
        <v>36</v>
      </c>
      <c r="J373" s="28" t="s">
        <v>36</v>
      </c>
      <c r="K373" s="37">
        <f ca="1">IF(O373="ACTIVE",(TODAY()-H373),(J373-H373))</f>
        <v>729</v>
      </c>
      <c r="L373" s="39" t="str">
        <f>IF(OR(M373="Email Verification",M373="Operations",M373="OJT",M373="Bottom Quartile Group",M373="Training"),"Billable","Non Billable")</f>
        <v>Non Billable</v>
      </c>
      <c r="M373" s="32" t="s">
        <v>193</v>
      </c>
      <c r="N373" s="1" t="s">
        <v>38</v>
      </c>
      <c r="O373" s="1" t="s">
        <v>39</v>
      </c>
      <c r="P373" s="1"/>
      <c r="Q373" s="1"/>
      <c r="R373" s="31" t="s">
        <v>194</v>
      </c>
      <c r="S373" s="42" t="s">
        <v>880</v>
      </c>
      <c r="T373" s="42" t="s">
        <v>880</v>
      </c>
      <c r="U373" s="42" t="s">
        <v>17</v>
      </c>
      <c r="V373" s="42" t="s">
        <v>17</v>
      </c>
      <c r="W373" s="42" t="s">
        <v>880</v>
      </c>
      <c r="X373" s="42" t="s">
        <v>880</v>
      </c>
      <c r="Y373" s="42" t="s">
        <v>880</v>
      </c>
      <c r="Z373" s="42" t="s">
        <v>880</v>
      </c>
      <c r="AA373" s="42" t="s">
        <v>880</v>
      </c>
      <c r="AB373" s="42" t="s">
        <v>17</v>
      </c>
      <c r="AC373" s="42" t="s">
        <v>17</v>
      </c>
      <c r="AD373" s="42" t="s">
        <v>19</v>
      </c>
      <c r="AE373" s="42" t="s">
        <v>880</v>
      </c>
      <c r="AF373" s="42" t="s">
        <v>880</v>
      </c>
      <c r="AG373" s="42" t="s">
        <v>880</v>
      </c>
      <c r="AH373" s="42" t="s">
        <v>19</v>
      </c>
      <c r="AI373" s="42" t="s">
        <v>17</v>
      </c>
      <c r="AJ373" s="42" t="s">
        <v>17</v>
      </c>
      <c r="AK373" s="42" t="s">
        <v>880</v>
      </c>
      <c r="AL373" s="42"/>
      <c r="AM373" s="42"/>
      <c r="AN373" s="42"/>
      <c r="AO373" s="42"/>
      <c r="AP373" s="42"/>
      <c r="AQ373" s="42"/>
      <c r="AR373" s="42"/>
      <c r="AS373" s="42"/>
      <c r="AT373" s="42"/>
      <c r="AU373" s="42"/>
      <c r="AV373" s="37">
        <f>COUNTIFS($S373:$AU373,"P")</f>
        <v>11</v>
      </c>
      <c r="AW373" s="37">
        <f>COUNTIFS($S373:$AU373,"HD")/2</f>
        <v>0</v>
      </c>
      <c r="AX373" s="37">
        <f>COUNTIFS($S373:$AU373,"DO")</f>
        <v>6</v>
      </c>
      <c r="AY373" s="1">
        <f>COUNTIFS($S373:$AU373,"UPL")</f>
        <v>0</v>
      </c>
      <c r="AZ373" s="37">
        <f>COUNTIFS($S373:$AU373,"LWP")</f>
        <v>2</v>
      </c>
      <c r="BA373" s="37">
        <f>SUM(COUNTIFS($S373:$AU373,{"PAT","MAT"}))</f>
        <v>0</v>
      </c>
      <c r="BB373" s="37">
        <f>COUNTIFS($S373:$AU373,"HO")</f>
        <v>0</v>
      </c>
      <c r="BC373" s="37">
        <f>COUNTIFS($S373:$AU373,"NA")</f>
        <v>0</v>
      </c>
      <c r="BD373" s="37">
        <f>COUNTIFS($S373:$AU373,"PL")</f>
        <v>0</v>
      </c>
      <c r="BE373" s="37">
        <f>COUNTIFS($S373:$AU373,"CL")</f>
        <v>0</v>
      </c>
      <c r="BF373" s="37">
        <f>COUNTIFS($S373:$AU373,"BL")</f>
        <v>0</v>
      </c>
      <c r="BG373" s="37">
        <f>COUNTIFS($S373:$AU373,"CO")</f>
        <v>0</v>
      </c>
      <c r="BH373" s="37">
        <f>SUM(BD373:BG373)</f>
        <v>0</v>
      </c>
      <c r="BI373" s="37">
        <f>IF(SUM(AV373+AW373)&gt;=17,1,0)</f>
        <v>0</v>
      </c>
      <c r="BJ373" s="37">
        <f>IF(SUM(AV373+AW373)&gt;=13,1,0)</f>
        <v>0</v>
      </c>
      <c r="BK373" s="37">
        <f>SUM(AV373:BG373)+SUM(COUNTIFS(R373:AU373,{"TERM","RESIGNED"}))</f>
        <v>19</v>
      </c>
      <c r="BL373" s="1" t="s">
        <v>41</v>
      </c>
      <c r="BM373" s="37" t="s">
        <v>1566</v>
      </c>
    </row>
    <row r="374" spans="1:65" x14ac:dyDescent="0.25">
      <c r="A374" s="30">
        <f>A373+1</f>
        <v>372</v>
      </c>
      <c r="B374" s="1" t="s">
        <v>163</v>
      </c>
      <c r="C374" s="1">
        <v>102452</v>
      </c>
      <c r="D374" s="25">
        <v>102452</v>
      </c>
      <c r="E374" s="1" t="s">
        <v>863</v>
      </c>
      <c r="F374" s="32" t="s">
        <v>480</v>
      </c>
      <c r="G374" s="32" t="s">
        <v>100</v>
      </c>
      <c r="H374" s="28">
        <v>44616</v>
      </c>
      <c r="I374" s="28" t="s">
        <v>36</v>
      </c>
      <c r="J374" s="28" t="s">
        <v>36</v>
      </c>
      <c r="K374" s="37">
        <f ca="1">IF(O374="ACTIVE",(TODAY()-H374),(J374-H374))</f>
        <v>726</v>
      </c>
      <c r="L374" s="39" t="str">
        <f>IF(OR(M374="Email Verification",M374="Operations",M374="OJT",M374="Bottom Quartile Group",M374="Training"),"Billable","Non Billable")</f>
        <v>Non Billable</v>
      </c>
      <c r="M374" s="32" t="s">
        <v>37</v>
      </c>
      <c r="N374" s="1" t="s">
        <v>38</v>
      </c>
      <c r="O374" s="1" t="s">
        <v>39</v>
      </c>
      <c r="P374" s="1"/>
      <c r="Q374" s="1"/>
      <c r="R374" s="31" t="s">
        <v>107</v>
      </c>
      <c r="S374" s="42" t="s">
        <v>880</v>
      </c>
      <c r="T374" s="42" t="s">
        <v>880</v>
      </c>
      <c r="U374" s="42" t="s">
        <v>17</v>
      </c>
      <c r="V374" s="42" t="s">
        <v>17</v>
      </c>
      <c r="W374" s="42" t="s">
        <v>880</v>
      </c>
      <c r="X374" s="42" t="s">
        <v>880</v>
      </c>
      <c r="Y374" s="42" t="s">
        <v>880</v>
      </c>
      <c r="Z374" s="42" t="s">
        <v>880</v>
      </c>
      <c r="AA374" s="42" t="s">
        <v>880</v>
      </c>
      <c r="AB374" s="42" t="s">
        <v>17</v>
      </c>
      <c r="AC374" s="42" t="s">
        <v>17</v>
      </c>
      <c r="AD374" s="42" t="s">
        <v>880</v>
      </c>
      <c r="AE374" s="42" t="s">
        <v>880</v>
      </c>
      <c r="AF374" s="42" t="s">
        <v>880</v>
      </c>
      <c r="AG374" s="42" t="s">
        <v>880</v>
      </c>
      <c r="AH374" s="42" t="s">
        <v>880</v>
      </c>
      <c r="AI374" s="42" t="s">
        <v>17</v>
      </c>
      <c r="AJ374" s="42" t="s">
        <v>17</v>
      </c>
      <c r="AK374" s="42" t="s">
        <v>17</v>
      </c>
      <c r="AL374" s="42"/>
      <c r="AM374" s="42"/>
      <c r="AN374" s="42"/>
      <c r="AO374" s="42"/>
      <c r="AP374" s="42"/>
      <c r="AQ374" s="42"/>
      <c r="AR374" s="42"/>
      <c r="AS374" s="42"/>
      <c r="AT374" s="42"/>
      <c r="AU374" s="42"/>
      <c r="AV374" s="37">
        <f>COUNTIFS($S374:$AU374,"P")</f>
        <v>12</v>
      </c>
      <c r="AW374" s="37">
        <f>COUNTIFS($S374:$AU374,"HD")/2</f>
        <v>0</v>
      </c>
      <c r="AX374" s="37">
        <f>COUNTIFS($S374:$AU374,"DO")</f>
        <v>7</v>
      </c>
      <c r="AY374" s="1">
        <f>COUNTIFS($S374:$AU374,"UPL")</f>
        <v>0</v>
      </c>
      <c r="AZ374" s="37">
        <f>COUNTIFS($S374:$AU374,"LWP")</f>
        <v>0</v>
      </c>
      <c r="BA374" s="37">
        <f>SUM(COUNTIFS($S374:$AU374,{"PAT","MAT"}))</f>
        <v>0</v>
      </c>
      <c r="BB374" s="37">
        <f>COUNTIFS($S374:$AU374,"HO")</f>
        <v>0</v>
      </c>
      <c r="BC374" s="37">
        <f>COUNTIFS($S374:$AU374,"NA")</f>
        <v>0</v>
      </c>
      <c r="BD374" s="37">
        <f>COUNTIFS($S374:$AU374,"PL")</f>
        <v>0</v>
      </c>
      <c r="BE374" s="37">
        <f>COUNTIFS($S374:$AU374,"CL")</f>
        <v>0</v>
      </c>
      <c r="BF374" s="37">
        <f>COUNTIFS($S374:$AU374,"BL")</f>
        <v>0</v>
      </c>
      <c r="BG374" s="37">
        <f>COUNTIFS($S374:$AU374,"CO")</f>
        <v>0</v>
      </c>
      <c r="BH374" s="37">
        <f>SUM(BD374:BG374)</f>
        <v>0</v>
      </c>
      <c r="BI374" s="37">
        <f>IF(SUM(AV374+AW374)&gt;=17,1,0)</f>
        <v>0</v>
      </c>
      <c r="BJ374" s="37">
        <f>IF(SUM(AV374+AW374)&gt;=13,1,0)</f>
        <v>0</v>
      </c>
      <c r="BK374" s="37">
        <f>SUM(AV374:BG374)+SUM(COUNTIFS(R374:AU374,{"TERM","RESIGNED"}))</f>
        <v>19</v>
      </c>
      <c r="BL374" s="1" t="s">
        <v>41</v>
      </c>
      <c r="BM374" s="37" t="s">
        <v>1650</v>
      </c>
    </row>
    <row r="375" spans="1:65" x14ac:dyDescent="0.25">
      <c r="A375" s="30">
        <f>A374+1</f>
        <v>373</v>
      </c>
      <c r="B375" s="1" t="s">
        <v>163</v>
      </c>
      <c r="C375" s="1">
        <v>102454</v>
      </c>
      <c r="D375" s="25">
        <v>102454</v>
      </c>
      <c r="E375" s="1" t="s">
        <v>862</v>
      </c>
      <c r="F375" s="32" t="s">
        <v>481</v>
      </c>
      <c r="G375" s="32" t="s">
        <v>74</v>
      </c>
      <c r="H375" s="28">
        <v>44616</v>
      </c>
      <c r="I375" s="28" t="s">
        <v>36</v>
      </c>
      <c r="J375" s="28" t="s">
        <v>36</v>
      </c>
      <c r="K375" s="37">
        <f ca="1">IF(O375="ACTIVE",(TODAY()-H375),(J375-H375))</f>
        <v>726</v>
      </c>
      <c r="L375" s="39" t="str">
        <f>IF(OR(M375="Email Verification",M375="Operations",M375="OJT",M375="Bottom Quartile Group",M375="Training"),"Billable","Non Billable")</f>
        <v>Non Billable</v>
      </c>
      <c r="M375" s="32" t="s">
        <v>51</v>
      </c>
      <c r="N375" s="1" t="s">
        <v>38</v>
      </c>
      <c r="O375" s="1" t="s">
        <v>39</v>
      </c>
      <c r="P375" s="1"/>
      <c r="Q375" s="1"/>
      <c r="R375" s="31" t="s">
        <v>185</v>
      </c>
      <c r="S375" s="42" t="s">
        <v>880</v>
      </c>
      <c r="T375" s="42" t="s">
        <v>880</v>
      </c>
      <c r="U375" s="42" t="s">
        <v>17</v>
      </c>
      <c r="V375" s="42" t="s">
        <v>17</v>
      </c>
      <c r="W375" s="42" t="s">
        <v>880</v>
      </c>
      <c r="X375" s="42" t="s">
        <v>880</v>
      </c>
      <c r="Y375" s="42" t="s">
        <v>880</v>
      </c>
      <c r="Z375" s="42" t="s">
        <v>880</v>
      </c>
      <c r="AA375" s="42" t="s">
        <v>881</v>
      </c>
      <c r="AB375" s="42" t="s">
        <v>17</v>
      </c>
      <c r="AC375" s="42" t="s">
        <v>17</v>
      </c>
      <c r="AD375" s="42" t="s">
        <v>880</v>
      </c>
      <c r="AE375" s="42" t="s">
        <v>880</v>
      </c>
      <c r="AF375" s="42" t="s">
        <v>882</v>
      </c>
      <c r="AG375" s="42" t="s">
        <v>880</v>
      </c>
      <c r="AH375" s="42" t="s">
        <v>880</v>
      </c>
      <c r="AI375" s="42" t="s">
        <v>17</v>
      </c>
      <c r="AJ375" s="42" t="s">
        <v>17</v>
      </c>
      <c r="AK375" s="42" t="s">
        <v>19</v>
      </c>
      <c r="AL375" s="42"/>
      <c r="AM375" s="42"/>
      <c r="AN375" s="42"/>
      <c r="AO375" s="42"/>
      <c r="AP375" s="42"/>
      <c r="AQ375" s="42"/>
      <c r="AR375" s="42"/>
      <c r="AS375" s="42"/>
      <c r="AT375" s="42"/>
      <c r="AU375" s="42"/>
      <c r="AV375" s="37">
        <f>COUNTIFS($S375:$AU375,"P")</f>
        <v>10</v>
      </c>
      <c r="AW375" s="37">
        <f>COUNTIFS($S375:$AU375,"HD")/2</f>
        <v>0.5</v>
      </c>
      <c r="AX375" s="37">
        <f>COUNTIFS($S375:$AU375,"DO")</f>
        <v>6</v>
      </c>
      <c r="AY375" s="1">
        <f>COUNTIFS($S375:$AU375,"UPL")</f>
        <v>0</v>
      </c>
      <c r="AZ375" s="37">
        <f>COUNTIFS($S375:$AU375,"LWP")</f>
        <v>1</v>
      </c>
      <c r="BA375" s="37">
        <f>SUM(COUNTIFS($S375:$AU375,{"PAT","MAT"}))</f>
        <v>0</v>
      </c>
      <c r="BB375" s="37">
        <f>COUNTIFS($S375:$AU375,"HO")</f>
        <v>0</v>
      </c>
      <c r="BC375" s="37">
        <f>COUNTIFS($S375:$AU375,"NA")</f>
        <v>0</v>
      </c>
      <c r="BD375" s="37">
        <f>COUNTIFS($S375:$AU375,"PL")</f>
        <v>0</v>
      </c>
      <c r="BE375" s="37">
        <f>COUNTIFS($S375:$AU375,"CL")</f>
        <v>1</v>
      </c>
      <c r="BF375" s="37">
        <f>COUNTIFS($S375:$AU375,"BL")</f>
        <v>0</v>
      </c>
      <c r="BG375" s="37">
        <f>COUNTIFS($S375:$AU375,"CO")</f>
        <v>0</v>
      </c>
      <c r="BH375" s="37">
        <f>SUM(BD375:BG375)</f>
        <v>1</v>
      </c>
      <c r="BI375" s="37">
        <f>IF(SUM(AV375+AW375)&gt;=17,1,0)</f>
        <v>0</v>
      </c>
      <c r="BJ375" s="37">
        <f>IF(SUM(AV375+AW375)&gt;=13,1,0)</f>
        <v>0</v>
      </c>
      <c r="BK375" s="37">
        <f>SUM(AV375:BG375)+SUM(COUNTIFS(R375:AU375,{"TERM","RESIGNED"}))</f>
        <v>18.5</v>
      </c>
      <c r="BL375" s="1" t="s">
        <v>41</v>
      </c>
      <c r="BM375" s="37" t="s">
        <v>1564</v>
      </c>
    </row>
    <row r="376" spans="1:65" x14ac:dyDescent="0.25">
      <c r="A376" s="30">
        <f>A375+1</f>
        <v>374</v>
      </c>
      <c r="B376" s="1" t="s">
        <v>163</v>
      </c>
      <c r="C376" s="1">
        <v>102475</v>
      </c>
      <c r="D376" s="25">
        <v>102475</v>
      </c>
      <c r="E376" s="1" t="s">
        <v>862</v>
      </c>
      <c r="F376" s="32" t="s">
        <v>482</v>
      </c>
      <c r="G376" s="32" t="s">
        <v>117</v>
      </c>
      <c r="H376" s="28">
        <v>44616</v>
      </c>
      <c r="I376" s="28" t="s">
        <v>36</v>
      </c>
      <c r="J376" s="28" t="s">
        <v>36</v>
      </c>
      <c r="K376" s="37">
        <f ca="1">IF(O376="ACTIVE",(TODAY()-H376),(J376-H376))</f>
        <v>726</v>
      </c>
      <c r="L376" s="39" t="str">
        <f>IF(OR(M376="Email Verification",M376="Operations",M376="OJT",M376="Bottom Quartile Group",M376="Training"),"Billable","Non Billable")</f>
        <v>Billable</v>
      </c>
      <c r="M376" s="32" t="s">
        <v>118</v>
      </c>
      <c r="N376" s="1" t="s">
        <v>38</v>
      </c>
      <c r="O376" s="1" t="s">
        <v>39</v>
      </c>
      <c r="P376" s="1"/>
      <c r="Q376" s="1"/>
      <c r="R376" s="31" t="s">
        <v>129</v>
      </c>
      <c r="S376" s="42" t="s">
        <v>880</v>
      </c>
      <c r="T376" s="42" t="s">
        <v>880</v>
      </c>
      <c r="U376" s="42" t="s">
        <v>17</v>
      </c>
      <c r="V376" s="42" t="s">
        <v>17</v>
      </c>
      <c r="W376" s="42" t="s">
        <v>880</v>
      </c>
      <c r="X376" s="42" t="s">
        <v>880</v>
      </c>
      <c r="Y376" s="42" t="s">
        <v>880</v>
      </c>
      <c r="Z376" s="42" t="s">
        <v>880</v>
      </c>
      <c r="AA376" s="42" t="s">
        <v>880</v>
      </c>
      <c r="AB376" s="42" t="s">
        <v>17</v>
      </c>
      <c r="AC376" s="42" t="s">
        <v>17</v>
      </c>
      <c r="AD376" s="42" t="s">
        <v>880</v>
      </c>
      <c r="AE376" s="42" t="s">
        <v>880</v>
      </c>
      <c r="AF376" s="42" t="s">
        <v>880</v>
      </c>
      <c r="AG376" s="42" t="s">
        <v>880</v>
      </c>
      <c r="AH376" s="42" t="s">
        <v>880</v>
      </c>
      <c r="AI376" s="42" t="s">
        <v>17</v>
      </c>
      <c r="AJ376" s="42" t="s">
        <v>17</v>
      </c>
      <c r="AK376" s="42" t="s">
        <v>880</v>
      </c>
      <c r="AL376" s="42"/>
      <c r="AM376" s="42"/>
      <c r="AN376" s="42"/>
      <c r="AO376" s="42"/>
      <c r="AP376" s="42"/>
      <c r="AQ376" s="42"/>
      <c r="AR376" s="42"/>
      <c r="AS376" s="42"/>
      <c r="AT376" s="42"/>
      <c r="AU376" s="42"/>
      <c r="AV376" s="37">
        <f>COUNTIFS($S376:$AU376,"P")</f>
        <v>13</v>
      </c>
      <c r="AW376" s="37">
        <f>COUNTIFS($S376:$AU376,"HD")/2</f>
        <v>0</v>
      </c>
      <c r="AX376" s="37">
        <f>COUNTIFS($S376:$AU376,"DO")</f>
        <v>6</v>
      </c>
      <c r="AY376" s="1">
        <f>COUNTIFS($S376:$AU376,"UPL")</f>
        <v>0</v>
      </c>
      <c r="AZ376" s="37">
        <f>COUNTIFS($S376:$AU376,"LWP")</f>
        <v>0</v>
      </c>
      <c r="BA376" s="37">
        <f>SUM(COUNTIFS($S376:$AU376,{"PAT","MAT"}))</f>
        <v>0</v>
      </c>
      <c r="BB376" s="37">
        <f>COUNTIFS($S376:$AU376,"HO")</f>
        <v>0</v>
      </c>
      <c r="BC376" s="37">
        <f>COUNTIFS($S376:$AU376,"NA")</f>
        <v>0</v>
      </c>
      <c r="BD376" s="37">
        <f>COUNTIFS($S376:$AU376,"PL")</f>
        <v>0</v>
      </c>
      <c r="BE376" s="37">
        <f>COUNTIFS($S376:$AU376,"CL")</f>
        <v>0</v>
      </c>
      <c r="BF376" s="37">
        <f>COUNTIFS($S376:$AU376,"BL")</f>
        <v>0</v>
      </c>
      <c r="BG376" s="37">
        <f>COUNTIFS($S376:$AU376,"CO")</f>
        <v>0</v>
      </c>
      <c r="BH376" s="37">
        <f>SUM(BD376:BG376)</f>
        <v>0</v>
      </c>
      <c r="BI376" s="37">
        <f>IF(SUM(AV376+AW376)&gt;=17,1,0)</f>
        <v>0</v>
      </c>
      <c r="BJ376" s="37">
        <f>IF(SUM(AV376+AW376)&gt;=13,1,0)</f>
        <v>1</v>
      </c>
      <c r="BK376" s="37">
        <f>SUM(AV376:BG376)+SUM(COUNTIFS(R376:AU376,{"TERM","RESIGNED"}))</f>
        <v>19</v>
      </c>
      <c r="BL376" s="1" t="s">
        <v>41</v>
      </c>
      <c r="BM376" s="37" t="s">
        <v>934</v>
      </c>
    </row>
    <row r="377" spans="1:65" x14ac:dyDescent="0.25">
      <c r="A377" s="30">
        <f>A376+1</f>
        <v>375</v>
      </c>
      <c r="B377" s="1" t="s">
        <v>163</v>
      </c>
      <c r="C377" s="1">
        <v>102511</v>
      </c>
      <c r="D377" s="25">
        <v>102511</v>
      </c>
      <c r="E377" s="1" t="s">
        <v>863</v>
      </c>
      <c r="F377" s="32" t="s">
        <v>483</v>
      </c>
      <c r="G377" s="32" t="s">
        <v>117</v>
      </c>
      <c r="H377" s="28">
        <v>44623</v>
      </c>
      <c r="I377" s="28" t="s">
        <v>36</v>
      </c>
      <c r="J377" s="28" t="s">
        <v>36</v>
      </c>
      <c r="K377" s="37">
        <f ca="1">IF(O377="ACTIVE",(TODAY()-H377),(J377-H377))</f>
        <v>719</v>
      </c>
      <c r="L377" s="39" t="str">
        <f>IF(OR(M377="Email Verification",M377="Operations",M377="OJT",M377="Bottom Quartile Group",M377="Training"),"Billable","Non Billable")</f>
        <v>Billable</v>
      </c>
      <c r="M377" s="32" t="s">
        <v>118</v>
      </c>
      <c r="N377" s="1" t="s">
        <v>38</v>
      </c>
      <c r="O377" s="1" t="s">
        <v>39</v>
      </c>
      <c r="P377" s="1"/>
      <c r="Q377" s="1"/>
      <c r="R377" s="31" t="s">
        <v>162</v>
      </c>
      <c r="S377" s="42" t="s">
        <v>880</v>
      </c>
      <c r="T377" s="42" t="s">
        <v>880</v>
      </c>
      <c r="U377" s="42" t="s">
        <v>17</v>
      </c>
      <c r="V377" s="42" t="s">
        <v>17</v>
      </c>
      <c r="W377" s="42" t="s">
        <v>882</v>
      </c>
      <c r="X377" s="42" t="s">
        <v>883</v>
      </c>
      <c r="Y377" s="42" t="s">
        <v>18</v>
      </c>
      <c r="Z377" s="42" t="s">
        <v>880</v>
      </c>
      <c r="AA377" s="42" t="s">
        <v>880</v>
      </c>
      <c r="AB377" s="42" t="s">
        <v>17</v>
      </c>
      <c r="AC377" s="42" t="s">
        <v>17</v>
      </c>
      <c r="AD377" s="42" t="s">
        <v>880</v>
      </c>
      <c r="AE377" s="42" t="s">
        <v>880</v>
      </c>
      <c r="AF377" s="42" t="s">
        <v>880</v>
      </c>
      <c r="AG377" s="42" t="s">
        <v>880</v>
      </c>
      <c r="AH377" s="42" t="s">
        <v>880</v>
      </c>
      <c r="AI377" s="42" t="s">
        <v>17</v>
      </c>
      <c r="AJ377" s="42" t="s">
        <v>17</v>
      </c>
      <c r="AK377" s="42" t="s">
        <v>880</v>
      </c>
      <c r="AL377" s="42"/>
      <c r="AM377" s="42"/>
      <c r="AN377" s="42"/>
      <c r="AO377" s="42"/>
      <c r="AP377" s="42"/>
      <c r="AQ377" s="42"/>
      <c r="AR377" s="42"/>
      <c r="AS377" s="42"/>
      <c r="AT377" s="42"/>
      <c r="AU377" s="42"/>
      <c r="AV377" s="37">
        <f>COUNTIFS($S377:$AU377,"P")</f>
        <v>10</v>
      </c>
      <c r="AW377" s="37">
        <f>COUNTIFS($S377:$AU377,"HD")/2</f>
        <v>0</v>
      </c>
      <c r="AX377" s="37">
        <f>COUNTIFS($S377:$AU377,"DO")</f>
        <v>6</v>
      </c>
      <c r="AY377" s="1">
        <f>COUNTIFS($S377:$AU377,"UPL")</f>
        <v>1</v>
      </c>
      <c r="AZ377" s="37">
        <f>COUNTIFS($S377:$AU377,"LWP")</f>
        <v>0</v>
      </c>
      <c r="BA377" s="37">
        <f>SUM(COUNTIFS($S377:$AU377,{"PAT","MAT"}))</f>
        <v>0</v>
      </c>
      <c r="BB377" s="37">
        <f>COUNTIFS($S377:$AU377,"HO")</f>
        <v>0</v>
      </c>
      <c r="BC377" s="37">
        <f>COUNTIFS($S377:$AU377,"NA")</f>
        <v>0</v>
      </c>
      <c r="BD377" s="37">
        <f>COUNTIFS($S377:$AU377,"PL")</f>
        <v>1</v>
      </c>
      <c r="BE377" s="37">
        <f>COUNTIFS($S377:$AU377,"CL")</f>
        <v>1</v>
      </c>
      <c r="BF377" s="37">
        <f>COUNTIFS($S377:$AU377,"BL")</f>
        <v>0</v>
      </c>
      <c r="BG377" s="37">
        <f>COUNTIFS($S377:$AU377,"CO")</f>
        <v>0</v>
      </c>
      <c r="BH377" s="37">
        <f>SUM(BD377:BG377)</f>
        <v>2</v>
      </c>
      <c r="BI377" s="37">
        <f>IF(SUM(AV377+AW377)&gt;=17,1,0)</f>
        <v>0</v>
      </c>
      <c r="BJ377" s="37">
        <f>IF(SUM(AV377+AW377)&gt;=13,1,0)</f>
        <v>0</v>
      </c>
      <c r="BK377" s="37">
        <f>SUM(AV377:BG377)+SUM(COUNTIFS(R377:AU377,{"TERM","RESIGNED"}))</f>
        <v>19</v>
      </c>
      <c r="BL377" s="1" t="s">
        <v>41</v>
      </c>
      <c r="BM377" s="37" t="s">
        <v>934</v>
      </c>
    </row>
    <row r="378" spans="1:65" x14ac:dyDescent="0.25">
      <c r="A378" s="30">
        <f>A377+1</f>
        <v>376</v>
      </c>
      <c r="B378" s="1" t="s">
        <v>163</v>
      </c>
      <c r="C378" s="1">
        <v>102547</v>
      </c>
      <c r="D378" s="25">
        <v>102547</v>
      </c>
      <c r="E378" s="1" t="s">
        <v>862</v>
      </c>
      <c r="F378" s="32" t="s">
        <v>485</v>
      </c>
      <c r="G378" s="32" t="s">
        <v>74</v>
      </c>
      <c r="H378" s="28">
        <v>44630</v>
      </c>
      <c r="I378" s="28" t="s">
        <v>36</v>
      </c>
      <c r="J378" s="28" t="s">
        <v>36</v>
      </c>
      <c r="K378" s="37">
        <f ca="1">IF(O378="ACTIVE",(TODAY()-H378),(J378-H378))</f>
        <v>712</v>
      </c>
      <c r="L378" s="39" t="str">
        <f>IF(OR(M378="Email Verification",M378="Operations",M378="OJT",M378="Bottom Quartile Group",M378="Training"),"Billable","Non Billable")</f>
        <v>Non Billable</v>
      </c>
      <c r="M378" s="32" t="s">
        <v>51</v>
      </c>
      <c r="N378" s="1" t="s">
        <v>38</v>
      </c>
      <c r="O378" s="1" t="s">
        <v>39</v>
      </c>
      <c r="P378" s="1"/>
      <c r="Q378" s="1"/>
      <c r="R378" s="31" t="s">
        <v>79</v>
      </c>
      <c r="S378" s="42" t="s">
        <v>880</v>
      </c>
      <c r="T378" s="42" t="s">
        <v>880</v>
      </c>
      <c r="U378" s="42" t="s">
        <v>17</v>
      </c>
      <c r="V378" s="42" t="s">
        <v>17</v>
      </c>
      <c r="W378" s="42" t="s">
        <v>880</v>
      </c>
      <c r="X378" s="42" t="s">
        <v>880</v>
      </c>
      <c r="Y378" s="42" t="s">
        <v>880</v>
      </c>
      <c r="Z378" s="42" t="s">
        <v>880</v>
      </c>
      <c r="AA378" s="42" t="s">
        <v>880</v>
      </c>
      <c r="AB378" s="42" t="s">
        <v>17</v>
      </c>
      <c r="AC378" s="42" t="s">
        <v>17</v>
      </c>
      <c r="AD378" s="42" t="s">
        <v>880</v>
      </c>
      <c r="AE378" s="42" t="s">
        <v>880</v>
      </c>
      <c r="AF378" s="42" t="s">
        <v>880</v>
      </c>
      <c r="AG378" s="42" t="s">
        <v>19</v>
      </c>
      <c r="AH378" s="42" t="s">
        <v>880</v>
      </c>
      <c r="AI378" s="42" t="s">
        <v>17</v>
      </c>
      <c r="AJ378" s="42" t="s">
        <v>17</v>
      </c>
      <c r="AK378" s="42" t="s">
        <v>880</v>
      </c>
      <c r="AL378" s="42"/>
      <c r="AM378" s="42"/>
      <c r="AN378" s="42"/>
      <c r="AO378" s="42"/>
      <c r="AP378" s="42"/>
      <c r="AQ378" s="42"/>
      <c r="AR378" s="42"/>
      <c r="AS378" s="42"/>
      <c r="AT378" s="42"/>
      <c r="AU378" s="42"/>
      <c r="AV378" s="37">
        <f>COUNTIFS($S378:$AU378,"P")</f>
        <v>12</v>
      </c>
      <c r="AW378" s="37">
        <f>COUNTIFS($S378:$AU378,"HD")/2</f>
        <v>0</v>
      </c>
      <c r="AX378" s="37">
        <f>COUNTIFS($S378:$AU378,"DO")</f>
        <v>6</v>
      </c>
      <c r="AY378" s="1">
        <f>COUNTIFS($S378:$AU378,"UPL")</f>
        <v>0</v>
      </c>
      <c r="AZ378" s="37">
        <f>COUNTIFS($S378:$AU378,"LWP")</f>
        <v>1</v>
      </c>
      <c r="BA378" s="37">
        <f>SUM(COUNTIFS($S378:$AU378,{"PAT","MAT"}))</f>
        <v>0</v>
      </c>
      <c r="BB378" s="37">
        <f>COUNTIFS($S378:$AU378,"HO")</f>
        <v>0</v>
      </c>
      <c r="BC378" s="37">
        <f>COUNTIFS($S378:$AU378,"NA")</f>
        <v>0</v>
      </c>
      <c r="BD378" s="37">
        <f>COUNTIFS($S378:$AU378,"PL")</f>
        <v>0</v>
      </c>
      <c r="BE378" s="37">
        <f>COUNTIFS($S378:$AU378,"CL")</f>
        <v>0</v>
      </c>
      <c r="BF378" s="37">
        <f>COUNTIFS($S378:$AU378,"BL")</f>
        <v>0</v>
      </c>
      <c r="BG378" s="37">
        <f>COUNTIFS($S378:$AU378,"CO")</f>
        <v>0</v>
      </c>
      <c r="BH378" s="37">
        <f>SUM(BD378:BG378)</f>
        <v>0</v>
      </c>
      <c r="BI378" s="37">
        <f>IF(SUM(AV378+AW378)&gt;=17,1,0)</f>
        <v>0</v>
      </c>
      <c r="BJ378" s="37">
        <f>IF(SUM(AV378+AW378)&gt;=13,1,0)</f>
        <v>0</v>
      </c>
      <c r="BK378" s="37">
        <f>SUM(AV378:BG378)+SUM(COUNTIFS(R378:AU378,{"TERM","RESIGNED"}))</f>
        <v>19</v>
      </c>
      <c r="BL378" s="1" t="s">
        <v>41</v>
      </c>
      <c r="BM378" s="37" t="s">
        <v>1571</v>
      </c>
    </row>
    <row r="379" spans="1:65" x14ac:dyDescent="0.25">
      <c r="A379" s="30">
        <f>A378+1</f>
        <v>377</v>
      </c>
      <c r="B379" s="1" t="s">
        <v>163</v>
      </c>
      <c r="C379" s="1">
        <v>102548</v>
      </c>
      <c r="D379" s="25">
        <v>102548</v>
      </c>
      <c r="E379" s="1" t="s">
        <v>862</v>
      </c>
      <c r="F379" s="32" t="s">
        <v>486</v>
      </c>
      <c r="G379" s="32" t="s">
        <v>74</v>
      </c>
      <c r="H379" s="28">
        <v>44630</v>
      </c>
      <c r="I379" s="28" t="s">
        <v>36</v>
      </c>
      <c r="J379" s="28" t="s">
        <v>36</v>
      </c>
      <c r="K379" s="37">
        <f ca="1">IF(O379="ACTIVE",(TODAY()-H379),(J379-H379))</f>
        <v>712</v>
      </c>
      <c r="L379" s="39" t="str">
        <f>IF(OR(M379="Email Verification",M379="Operations",M379="OJT",M379="Bottom Quartile Group",M379="Training"),"Billable","Non Billable")</f>
        <v>Non Billable</v>
      </c>
      <c r="M379" s="32" t="s">
        <v>51</v>
      </c>
      <c r="N379" s="1" t="s">
        <v>38</v>
      </c>
      <c r="O379" s="1" t="s">
        <v>39</v>
      </c>
      <c r="P379" s="1"/>
      <c r="Q379" s="1"/>
      <c r="R379" s="31" t="s">
        <v>299</v>
      </c>
      <c r="S379" s="42" t="s">
        <v>880</v>
      </c>
      <c r="T379" s="42" t="s">
        <v>880</v>
      </c>
      <c r="U379" s="42" t="s">
        <v>17</v>
      </c>
      <c r="V379" s="42" t="s">
        <v>17</v>
      </c>
      <c r="W379" s="42" t="s">
        <v>880</v>
      </c>
      <c r="X379" s="42" t="s">
        <v>880</v>
      </c>
      <c r="Y379" s="42" t="s">
        <v>880</v>
      </c>
      <c r="Z379" s="42" t="s">
        <v>880</v>
      </c>
      <c r="AA379" s="42" t="s">
        <v>880</v>
      </c>
      <c r="AB379" s="42" t="s">
        <v>17</v>
      </c>
      <c r="AC379" s="42" t="s">
        <v>17</v>
      </c>
      <c r="AD379" s="42" t="s">
        <v>880</v>
      </c>
      <c r="AE379" s="42" t="s">
        <v>880</v>
      </c>
      <c r="AF379" s="42" t="s">
        <v>880</v>
      </c>
      <c r="AG379" s="42" t="s">
        <v>880</v>
      </c>
      <c r="AH379" s="42" t="s">
        <v>880</v>
      </c>
      <c r="AI379" s="42" t="s">
        <v>17</v>
      </c>
      <c r="AJ379" s="42" t="s">
        <v>17</v>
      </c>
      <c r="AK379" s="42" t="s">
        <v>880</v>
      </c>
      <c r="AL379" s="42"/>
      <c r="AM379" s="42"/>
      <c r="AN379" s="42"/>
      <c r="AO379" s="42"/>
      <c r="AP379" s="42"/>
      <c r="AQ379" s="42"/>
      <c r="AR379" s="42"/>
      <c r="AS379" s="42"/>
      <c r="AT379" s="42"/>
      <c r="AU379" s="42"/>
      <c r="AV379" s="37">
        <f>COUNTIFS($S379:$AU379,"P")</f>
        <v>13</v>
      </c>
      <c r="AW379" s="37">
        <f>COUNTIFS($S379:$AU379,"HD")/2</f>
        <v>0</v>
      </c>
      <c r="AX379" s="37">
        <f>COUNTIFS($S379:$AU379,"DO")</f>
        <v>6</v>
      </c>
      <c r="AY379" s="1">
        <f>COUNTIFS($S379:$AU379,"UPL")</f>
        <v>0</v>
      </c>
      <c r="AZ379" s="37">
        <f>COUNTIFS($S379:$AU379,"LWP")</f>
        <v>0</v>
      </c>
      <c r="BA379" s="37">
        <f>SUM(COUNTIFS($S379:$AU379,{"PAT","MAT"}))</f>
        <v>0</v>
      </c>
      <c r="BB379" s="37">
        <f>COUNTIFS($S379:$AU379,"HO")</f>
        <v>0</v>
      </c>
      <c r="BC379" s="37">
        <f>COUNTIFS($S379:$AU379,"NA")</f>
        <v>0</v>
      </c>
      <c r="BD379" s="37">
        <f>COUNTIFS($S379:$AU379,"PL")</f>
        <v>0</v>
      </c>
      <c r="BE379" s="37">
        <f>COUNTIFS($S379:$AU379,"CL")</f>
        <v>0</v>
      </c>
      <c r="BF379" s="37">
        <f>COUNTIFS($S379:$AU379,"BL")</f>
        <v>0</v>
      </c>
      <c r="BG379" s="37">
        <f>COUNTIFS($S379:$AU379,"CO")</f>
        <v>0</v>
      </c>
      <c r="BH379" s="37">
        <f>SUM(BD379:BG379)</f>
        <v>0</v>
      </c>
      <c r="BI379" s="37">
        <f>IF(SUM(AV379+AW379)&gt;=17,1,0)</f>
        <v>0</v>
      </c>
      <c r="BJ379" s="37">
        <f>IF(SUM(AV379+AW379)&gt;=13,1,0)</f>
        <v>1</v>
      </c>
      <c r="BK379" s="37">
        <f>SUM(AV379:BG379)+SUM(COUNTIFS(R379:AU379,{"TERM","RESIGNED"}))</f>
        <v>19</v>
      </c>
      <c r="BL379" s="1" t="s">
        <v>41</v>
      </c>
      <c r="BM379" s="37" t="s">
        <v>935</v>
      </c>
    </row>
    <row r="380" spans="1:65" x14ac:dyDescent="0.25">
      <c r="A380" s="30">
        <f>A379+1</f>
        <v>378</v>
      </c>
      <c r="B380" s="1" t="s">
        <v>163</v>
      </c>
      <c r="C380" s="1">
        <v>102562</v>
      </c>
      <c r="D380" s="25">
        <v>102562</v>
      </c>
      <c r="E380" s="1" t="s">
        <v>863</v>
      </c>
      <c r="F380" s="32" t="s">
        <v>487</v>
      </c>
      <c r="G380" s="32" t="s">
        <v>181</v>
      </c>
      <c r="H380" s="28">
        <v>44630</v>
      </c>
      <c r="I380" s="28" t="s">
        <v>36</v>
      </c>
      <c r="J380" s="28" t="s">
        <v>36</v>
      </c>
      <c r="K380" s="37">
        <f ca="1">IF(O380="ACTIVE",(TODAY()-H380),(J380-H380))</f>
        <v>712</v>
      </c>
      <c r="L380" s="39" t="str">
        <f>IF(OR(M380="Email Verification",M380="Operations",M380="OJT",M380="Bottom Quartile Group",M380="Training"),"Billable","Non Billable")</f>
        <v>Billable</v>
      </c>
      <c r="M380" s="32" t="s">
        <v>178</v>
      </c>
      <c r="N380" s="1" t="s">
        <v>38</v>
      </c>
      <c r="O380" s="1" t="s">
        <v>39</v>
      </c>
      <c r="P380" s="1"/>
      <c r="Q380" s="1"/>
      <c r="R380" s="31" t="s">
        <v>926</v>
      </c>
      <c r="S380" s="42" t="s">
        <v>880</v>
      </c>
      <c r="T380" s="42" t="s">
        <v>880</v>
      </c>
      <c r="U380" s="42" t="s">
        <v>17</v>
      </c>
      <c r="V380" s="42" t="s">
        <v>17</v>
      </c>
      <c r="W380" s="42" t="s">
        <v>880</v>
      </c>
      <c r="X380" s="42" t="s">
        <v>880</v>
      </c>
      <c r="Y380" s="42" t="s">
        <v>880</v>
      </c>
      <c r="Z380" s="42" t="s">
        <v>881</v>
      </c>
      <c r="AA380" s="42" t="s">
        <v>883</v>
      </c>
      <c r="AB380" s="42" t="s">
        <v>17</v>
      </c>
      <c r="AC380" s="42" t="s">
        <v>17</v>
      </c>
      <c r="AD380" s="42" t="s">
        <v>882</v>
      </c>
      <c r="AE380" s="42" t="s">
        <v>880</v>
      </c>
      <c r="AF380" s="42" t="s">
        <v>880</v>
      </c>
      <c r="AG380" s="42" t="s">
        <v>880</v>
      </c>
      <c r="AH380" s="42" t="s">
        <v>880</v>
      </c>
      <c r="AI380" s="42" t="s">
        <v>17</v>
      </c>
      <c r="AJ380" s="42" t="s">
        <v>17</v>
      </c>
      <c r="AK380" s="42" t="s">
        <v>880</v>
      </c>
      <c r="AL380" s="42"/>
      <c r="AM380" s="42"/>
      <c r="AN380" s="42"/>
      <c r="AO380" s="42"/>
      <c r="AP380" s="42"/>
      <c r="AQ380" s="42"/>
      <c r="AR380" s="42"/>
      <c r="AS380" s="42"/>
      <c r="AT380" s="42"/>
      <c r="AU380" s="42"/>
      <c r="AV380" s="37">
        <f>COUNTIFS($S380:$AU380,"P")</f>
        <v>10</v>
      </c>
      <c r="AW380" s="37">
        <f>COUNTIFS($S380:$AU380,"HD")/2</f>
        <v>0.5</v>
      </c>
      <c r="AX380" s="37">
        <f>COUNTIFS($S380:$AU380,"DO")</f>
        <v>6</v>
      </c>
      <c r="AY380" s="1">
        <f>COUNTIFS($S380:$AU380,"UPL")</f>
        <v>0</v>
      </c>
      <c r="AZ380" s="37">
        <f>COUNTIFS($S380:$AU380,"LWP")</f>
        <v>0</v>
      </c>
      <c r="BA380" s="37">
        <f>SUM(COUNTIFS($S380:$AU380,{"PAT","MAT"}))</f>
        <v>0</v>
      </c>
      <c r="BB380" s="37">
        <f>COUNTIFS($S380:$AU380,"HO")</f>
        <v>0</v>
      </c>
      <c r="BC380" s="37">
        <f>COUNTIFS($S380:$AU380,"NA")</f>
        <v>0</v>
      </c>
      <c r="BD380" s="37">
        <f>COUNTIFS($S380:$AU380,"PL")</f>
        <v>1</v>
      </c>
      <c r="BE380" s="37">
        <f>COUNTIFS($S380:$AU380,"CL")</f>
        <v>1</v>
      </c>
      <c r="BF380" s="37">
        <f>COUNTIFS($S380:$AU380,"BL")</f>
        <v>0</v>
      </c>
      <c r="BG380" s="37">
        <f>COUNTIFS($S380:$AU380,"CO")</f>
        <v>0</v>
      </c>
      <c r="BH380" s="37">
        <f>SUM(BD380:BG380)</f>
        <v>2</v>
      </c>
      <c r="BI380" s="37">
        <f>IF(SUM(AV380+AW380)&gt;=17,1,0)</f>
        <v>0</v>
      </c>
      <c r="BJ380" s="37">
        <f>IF(SUM(AV380+AW380)&gt;=13,1,0)</f>
        <v>0</v>
      </c>
      <c r="BK380" s="37">
        <f>SUM(AV380:BG380)+SUM(COUNTIFS(R380:AU380,{"TERM","RESIGNED"}))</f>
        <v>18.5</v>
      </c>
      <c r="BL380" s="1" t="s">
        <v>41</v>
      </c>
      <c r="BM380" s="37" t="s">
        <v>931</v>
      </c>
    </row>
    <row r="381" spans="1:65" x14ac:dyDescent="0.25">
      <c r="A381" s="30">
        <f>A380+1</f>
        <v>379</v>
      </c>
      <c r="B381" s="1" t="s">
        <v>163</v>
      </c>
      <c r="C381" s="1">
        <v>102568</v>
      </c>
      <c r="D381" s="25">
        <v>102568</v>
      </c>
      <c r="E381" s="1" t="s">
        <v>862</v>
      </c>
      <c r="F381" s="32" t="s">
        <v>488</v>
      </c>
      <c r="G381" s="32" t="s">
        <v>181</v>
      </c>
      <c r="H381" s="28">
        <v>44630</v>
      </c>
      <c r="I381" s="28" t="s">
        <v>36</v>
      </c>
      <c r="J381" s="28" t="s">
        <v>36</v>
      </c>
      <c r="K381" s="37">
        <f ca="1">IF(O381="ACTIVE",(TODAY()-H381),(J381-H381))</f>
        <v>712</v>
      </c>
      <c r="L381" s="39" t="str">
        <f>IF(OR(M381="Email Verification",M381="Operations",M381="OJT",M381="Bottom Quartile Group",M381="Training"),"Billable","Non Billable")</f>
        <v>Billable</v>
      </c>
      <c r="M381" s="32" t="s">
        <v>178</v>
      </c>
      <c r="N381" s="1" t="s">
        <v>38</v>
      </c>
      <c r="O381" s="1" t="s">
        <v>39</v>
      </c>
      <c r="P381" s="1"/>
      <c r="Q381" s="1"/>
      <c r="R381" s="31" t="s">
        <v>179</v>
      </c>
      <c r="S381" s="42" t="s">
        <v>880</v>
      </c>
      <c r="T381" s="42" t="s">
        <v>18</v>
      </c>
      <c r="U381" s="42" t="s">
        <v>17</v>
      </c>
      <c r="V381" s="42" t="s">
        <v>17</v>
      </c>
      <c r="W381" s="42" t="s">
        <v>880</v>
      </c>
      <c r="X381" s="42" t="s">
        <v>880</v>
      </c>
      <c r="Y381" s="42" t="s">
        <v>881</v>
      </c>
      <c r="Z381" s="42" t="s">
        <v>881</v>
      </c>
      <c r="AA381" s="42" t="s">
        <v>881</v>
      </c>
      <c r="AB381" s="42" t="s">
        <v>17</v>
      </c>
      <c r="AC381" s="42" t="s">
        <v>17</v>
      </c>
      <c r="AD381" s="42" t="s">
        <v>880</v>
      </c>
      <c r="AE381" s="42" t="s">
        <v>880</v>
      </c>
      <c r="AF381" s="42" t="s">
        <v>18</v>
      </c>
      <c r="AG381" s="42" t="s">
        <v>881</v>
      </c>
      <c r="AH381" s="42" t="s">
        <v>880</v>
      </c>
      <c r="AI381" s="42" t="s">
        <v>17</v>
      </c>
      <c r="AJ381" s="42" t="s">
        <v>17</v>
      </c>
      <c r="AK381" s="42" t="s">
        <v>881</v>
      </c>
      <c r="AL381" s="42"/>
      <c r="AM381" s="42"/>
      <c r="AN381" s="42"/>
      <c r="AO381" s="42"/>
      <c r="AP381" s="42"/>
      <c r="AQ381" s="42"/>
      <c r="AR381" s="42"/>
      <c r="AS381" s="42"/>
      <c r="AT381" s="42"/>
      <c r="AU381" s="42"/>
      <c r="AV381" s="37">
        <f>COUNTIFS($S381:$AU381,"P")</f>
        <v>6</v>
      </c>
      <c r="AW381" s="37">
        <f>COUNTIFS($S381:$AU381,"HD")/2</f>
        <v>2.5</v>
      </c>
      <c r="AX381" s="37">
        <f>COUNTIFS($S381:$AU381,"DO")</f>
        <v>6</v>
      </c>
      <c r="AY381" s="1">
        <f>COUNTIFS($S381:$AU381,"UPL")</f>
        <v>2</v>
      </c>
      <c r="AZ381" s="37">
        <f>COUNTIFS($S381:$AU381,"LWP")</f>
        <v>0</v>
      </c>
      <c r="BA381" s="37">
        <f>SUM(COUNTIFS($S381:$AU381,{"PAT","MAT"}))</f>
        <v>0</v>
      </c>
      <c r="BB381" s="37">
        <f>COUNTIFS($S381:$AU381,"HO")</f>
        <v>0</v>
      </c>
      <c r="BC381" s="37">
        <f>COUNTIFS($S381:$AU381,"NA")</f>
        <v>0</v>
      </c>
      <c r="BD381" s="37">
        <f>COUNTIFS($S381:$AU381,"PL")</f>
        <v>0</v>
      </c>
      <c r="BE381" s="37">
        <f>COUNTIFS($S381:$AU381,"CL")</f>
        <v>0</v>
      </c>
      <c r="BF381" s="37">
        <f>COUNTIFS($S381:$AU381,"BL")</f>
        <v>0</v>
      </c>
      <c r="BG381" s="37">
        <f>COUNTIFS($S381:$AU381,"CO")</f>
        <v>0</v>
      </c>
      <c r="BH381" s="37">
        <f>SUM(BD381:BG381)</f>
        <v>0</v>
      </c>
      <c r="BI381" s="37">
        <f>IF(SUM(AV381+AW381)&gt;=17,1,0)</f>
        <v>0</v>
      </c>
      <c r="BJ381" s="37">
        <f>IF(SUM(AV381+AW381)&gt;=13,1,0)</f>
        <v>0</v>
      </c>
      <c r="BK381" s="37">
        <f>SUM(AV381:BG381)+SUM(COUNTIFS(R381:AU381,{"TERM","RESIGNED"}))</f>
        <v>16.5</v>
      </c>
      <c r="BL381" s="1" t="s">
        <v>41</v>
      </c>
      <c r="BM381" s="37" t="s">
        <v>933</v>
      </c>
    </row>
    <row r="382" spans="1:65" x14ac:dyDescent="0.25">
      <c r="A382" s="30">
        <f>A381+1</f>
        <v>380</v>
      </c>
      <c r="B382" s="1" t="s">
        <v>163</v>
      </c>
      <c r="C382" s="1">
        <v>102596</v>
      </c>
      <c r="D382" s="25">
        <v>102596</v>
      </c>
      <c r="E382" s="1" t="s">
        <v>863</v>
      </c>
      <c r="F382" s="32" t="s">
        <v>490</v>
      </c>
      <c r="G382" s="32" t="s">
        <v>117</v>
      </c>
      <c r="H382" s="28">
        <v>44637</v>
      </c>
      <c r="I382" s="28" t="s">
        <v>36</v>
      </c>
      <c r="J382" s="28" t="s">
        <v>36</v>
      </c>
      <c r="K382" s="37">
        <f ca="1">IF(O382="ACTIVE",(TODAY()-H382),(J382-H382))</f>
        <v>705</v>
      </c>
      <c r="L382" s="39" t="str">
        <f>IF(OR(M382="Email Verification",M382="Operations",M382="OJT",M382="Bottom Quartile Group",M382="Training"),"Billable","Non Billable")</f>
        <v>Billable</v>
      </c>
      <c r="M382" s="32" t="s">
        <v>118</v>
      </c>
      <c r="N382" s="1" t="s">
        <v>38</v>
      </c>
      <c r="O382" s="1" t="s">
        <v>39</v>
      </c>
      <c r="P382" s="1"/>
      <c r="Q382" s="1"/>
      <c r="R382" s="31" t="s">
        <v>887</v>
      </c>
      <c r="S382" s="42" t="s">
        <v>880</v>
      </c>
      <c r="T382" s="42" t="s">
        <v>882</v>
      </c>
      <c r="U382" s="42" t="s">
        <v>17</v>
      </c>
      <c r="V382" s="42" t="s">
        <v>17</v>
      </c>
      <c r="W382" s="42" t="s">
        <v>880</v>
      </c>
      <c r="X382" s="42" t="s">
        <v>880</v>
      </c>
      <c r="Y382" s="42" t="s">
        <v>880</v>
      </c>
      <c r="Z382" s="42" t="s">
        <v>880</v>
      </c>
      <c r="AA382" s="42" t="s">
        <v>880</v>
      </c>
      <c r="AB382" s="42" t="s">
        <v>17</v>
      </c>
      <c r="AC382" s="42" t="s">
        <v>17</v>
      </c>
      <c r="AD382" s="42" t="s">
        <v>880</v>
      </c>
      <c r="AE382" s="42" t="s">
        <v>880</v>
      </c>
      <c r="AF382" s="42" t="s">
        <v>880</v>
      </c>
      <c r="AG382" s="42" t="s">
        <v>883</v>
      </c>
      <c r="AH382" s="42" t="s">
        <v>883</v>
      </c>
      <c r="AI382" s="42" t="s">
        <v>17</v>
      </c>
      <c r="AJ382" s="42" t="s">
        <v>17</v>
      </c>
      <c r="AK382" s="42" t="s">
        <v>880</v>
      </c>
      <c r="AL382" s="42"/>
      <c r="AM382" s="42"/>
      <c r="AN382" s="42"/>
      <c r="AO382" s="42"/>
      <c r="AP382" s="42"/>
      <c r="AQ382" s="42"/>
      <c r="AR382" s="42"/>
      <c r="AS382" s="42"/>
      <c r="AT382" s="42"/>
      <c r="AU382" s="42"/>
      <c r="AV382" s="37">
        <f>COUNTIFS($S382:$AU382,"P")</f>
        <v>10</v>
      </c>
      <c r="AW382" s="37">
        <f>COUNTIFS($S382:$AU382,"HD")/2</f>
        <v>0</v>
      </c>
      <c r="AX382" s="37">
        <f>COUNTIFS($S382:$AU382,"DO")</f>
        <v>6</v>
      </c>
      <c r="AY382" s="1">
        <f>COUNTIFS($S382:$AU382,"UPL")</f>
        <v>0</v>
      </c>
      <c r="AZ382" s="37">
        <f>COUNTIFS($S382:$AU382,"LWP")</f>
        <v>0</v>
      </c>
      <c r="BA382" s="37">
        <f>SUM(COUNTIFS($S382:$AU382,{"PAT","MAT"}))</f>
        <v>0</v>
      </c>
      <c r="BB382" s="37">
        <f>COUNTIFS($S382:$AU382,"HO")</f>
        <v>0</v>
      </c>
      <c r="BC382" s="37">
        <f>COUNTIFS($S382:$AU382,"NA")</f>
        <v>0</v>
      </c>
      <c r="BD382" s="37">
        <f>COUNTIFS($S382:$AU382,"PL")</f>
        <v>2</v>
      </c>
      <c r="BE382" s="37">
        <f>COUNTIFS($S382:$AU382,"CL")</f>
        <v>1</v>
      </c>
      <c r="BF382" s="37">
        <f>COUNTIFS($S382:$AU382,"BL")</f>
        <v>0</v>
      </c>
      <c r="BG382" s="37">
        <f>COUNTIFS($S382:$AU382,"CO")</f>
        <v>0</v>
      </c>
      <c r="BH382" s="37">
        <f>SUM(BD382:BG382)</f>
        <v>3</v>
      </c>
      <c r="BI382" s="37">
        <f>IF(SUM(AV382+AW382)&gt;=17,1,0)</f>
        <v>0</v>
      </c>
      <c r="BJ382" s="37">
        <f>IF(SUM(AV382+AW382)&gt;=13,1,0)</f>
        <v>0</v>
      </c>
      <c r="BK382" s="37">
        <f>SUM(AV382:BG382)+SUM(COUNTIFS(R382:AU382,{"TERM","RESIGNED"}))</f>
        <v>19</v>
      </c>
      <c r="BL382" s="1" t="s">
        <v>41</v>
      </c>
      <c r="BM382" s="37" t="s">
        <v>931</v>
      </c>
    </row>
    <row r="383" spans="1:65" x14ac:dyDescent="0.25">
      <c r="A383" s="30">
        <f>A382+1</f>
        <v>381</v>
      </c>
      <c r="B383" s="1" t="s">
        <v>163</v>
      </c>
      <c r="C383" s="1">
        <v>102611</v>
      </c>
      <c r="D383" s="25">
        <v>102611</v>
      </c>
      <c r="E383" s="1" t="s">
        <v>862</v>
      </c>
      <c r="F383" s="32" t="s">
        <v>489</v>
      </c>
      <c r="G383" s="32" t="s">
        <v>177</v>
      </c>
      <c r="H383" s="28">
        <v>44637</v>
      </c>
      <c r="I383" s="28" t="s">
        <v>36</v>
      </c>
      <c r="J383" s="28" t="s">
        <v>36</v>
      </c>
      <c r="K383" s="37">
        <f ca="1">IF(O383="ACTIVE",(TODAY()-H383),(J383-H383))</f>
        <v>705</v>
      </c>
      <c r="L383" s="39" t="str">
        <f>IF(OR(M383="Email Verification",M383="Operations",M383="OJT",M383="Bottom Quartile Group",M383="Training"),"Billable","Non Billable")</f>
        <v>Billable</v>
      </c>
      <c r="M383" s="32" t="s">
        <v>178</v>
      </c>
      <c r="N383" s="1" t="s">
        <v>38</v>
      </c>
      <c r="O383" s="1" t="s">
        <v>39</v>
      </c>
      <c r="P383" s="1"/>
      <c r="Q383" s="1"/>
      <c r="R383" s="31" t="s">
        <v>246</v>
      </c>
      <c r="S383" s="42" t="s">
        <v>880</v>
      </c>
      <c r="T383" s="42" t="s">
        <v>880</v>
      </c>
      <c r="U383" s="42" t="s">
        <v>17</v>
      </c>
      <c r="V383" s="42" t="s">
        <v>17</v>
      </c>
      <c r="W383" s="42" t="s">
        <v>880</v>
      </c>
      <c r="X383" s="42" t="s">
        <v>880</v>
      </c>
      <c r="Y383" s="42" t="s">
        <v>880</v>
      </c>
      <c r="Z383" s="42" t="s">
        <v>880</v>
      </c>
      <c r="AA383" s="42" t="s">
        <v>880</v>
      </c>
      <c r="AB383" s="42" t="s">
        <v>17</v>
      </c>
      <c r="AC383" s="42" t="s">
        <v>17</v>
      </c>
      <c r="AD383" s="42" t="s">
        <v>880</v>
      </c>
      <c r="AE383" s="42" t="s">
        <v>880</v>
      </c>
      <c r="AF383" s="42" t="s">
        <v>880</v>
      </c>
      <c r="AG383" s="42" t="s">
        <v>880</v>
      </c>
      <c r="AH383" s="42" t="s">
        <v>880</v>
      </c>
      <c r="AI383" s="42" t="s">
        <v>17</v>
      </c>
      <c r="AJ383" s="42" t="s">
        <v>17</v>
      </c>
      <c r="AK383" s="42" t="s">
        <v>880</v>
      </c>
      <c r="AL383" s="42"/>
      <c r="AM383" s="42"/>
      <c r="AN383" s="42"/>
      <c r="AO383" s="42"/>
      <c r="AP383" s="42"/>
      <c r="AQ383" s="42"/>
      <c r="AR383" s="42"/>
      <c r="AS383" s="42"/>
      <c r="AT383" s="42"/>
      <c r="AU383" s="42"/>
      <c r="AV383" s="37">
        <f>COUNTIFS($S383:$AU383,"P")</f>
        <v>13</v>
      </c>
      <c r="AW383" s="37">
        <f>COUNTIFS($S383:$AU383,"HD")/2</f>
        <v>0</v>
      </c>
      <c r="AX383" s="37">
        <f>COUNTIFS($S383:$AU383,"DO")</f>
        <v>6</v>
      </c>
      <c r="AY383" s="1">
        <f>COUNTIFS($S383:$AU383,"UPL")</f>
        <v>0</v>
      </c>
      <c r="AZ383" s="37">
        <f>COUNTIFS($S383:$AU383,"LWP")</f>
        <v>0</v>
      </c>
      <c r="BA383" s="37">
        <f>SUM(COUNTIFS($S383:$AU383,{"PAT","MAT"}))</f>
        <v>0</v>
      </c>
      <c r="BB383" s="37">
        <f>COUNTIFS($S383:$AU383,"HO")</f>
        <v>0</v>
      </c>
      <c r="BC383" s="37">
        <f>COUNTIFS($S383:$AU383,"NA")</f>
        <v>0</v>
      </c>
      <c r="BD383" s="37">
        <f>COUNTIFS($S383:$AU383,"PL")</f>
        <v>0</v>
      </c>
      <c r="BE383" s="37">
        <f>COUNTIFS($S383:$AU383,"CL")</f>
        <v>0</v>
      </c>
      <c r="BF383" s="37">
        <f>COUNTIFS($S383:$AU383,"BL")</f>
        <v>0</v>
      </c>
      <c r="BG383" s="37">
        <f>COUNTIFS($S383:$AU383,"CO")</f>
        <v>0</v>
      </c>
      <c r="BH383" s="37">
        <f>SUM(BD383:BG383)</f>
        <v>0</v>
      </c>
      <c r="BI383" s="37">
        <f>IF(SUM(AV383+AW383)&gt;=17,1,0)</f>
        <v>0</v>
      </c>
      <c r="BJ383" s="37">
        <f>IF(SUM(AV383+AW383)&gt;=13,1,0)</f>
        <v>1</v>
      </c>
      <c r="BK383" s="37">
        <f>SUM(AV383:BG383)+SUM(COUNTIFS(R383:AU383,{"TERM","RESIGNED"}))</f>
        <v>19</v>
      </c>
      <c r="BL383" s="1" t="s">
        <v>41</v>
      </c>
      <c r="BM383" s="37" t="s">
        <v>931</v>
      </c>
    </row>
    <row r="384" spans="1:65" x14ac:dyDescent="0.25">
      <c r="A384" s="30">
        <f>A383+1</f>
        <v>382</v>
      </c>
      <c r="B384" s="1" t="s">
        <v>163</v>
      </c>
      <c r="C384" s="1">
        <v>102612</v>
      </c>
      <c r="D384" s="25">
        <v>102612</v>
      </c>
      <c r="E384" s="1" t="s">
        <v>863</v>
      </c>
      <c r="F384" s="32" t="s">
        <v>491</v>
      </c>
      <c r="G384" s="32" t="s">
        <v>181</v>
      </c>
      <c r="H384" s="28">
        <v>44637</v>
      </c>
      <c r="I384" s="28" t="s">
        <v>36</v>
      </c>
      <c r="J384" s="28" t="s">
        <v>36</v>
      </c>
      <c r="K384" s="37">
        <f ca="1">IF(O384="ACTIVE",(TODAY()-H384),(J384-H384))</f>
        <v>705</v>
      </c>
      <c r="L384" s="39" t="str">
        <f>IF(OR(M384="Email Verification",M384="Operations",M384="OJT",M384="Bottom Quartile Group",M384="Training"),"Billable","Non Billable")</f>
        <v>Billable</v>
      </c>
      <c r="M384" s="32" t="s">
        <v>178</v>
      </c>
      <c r="N384" s="1" t="s">
        <v>38</v>
      </c>
      <c r="O384" s="1" t="s">
        <v>39</v>
      </c>
      <c r="P384" s="1"/>
      <c r="Q384" s="1"/>
      <c r="R384" s="31" t="s">
        <v>173</v>
      </c>
      <c r="S384" s="42" t="s">
        <v>880</v>
      </c>
      <c r="T384" s="42" t="s">
        <v>880</v>
      </c>
      <c r="U384" s="42" t="s">
        <v>17</v>
      </c>
      <c r="V384" s="42" t="s">
        <v>17</v>
      </c>
      <c r="W384" s="42" t="s">
        <v>880</v>
      </c>
      <c r="X384" s="42" t="s">
        <v>19</v>
      </c>
      <c r="Y384" s="42" t="s">
        <v>880</v>
      </c>
      <c r="Z384" s="42" t="s">
        <v>880</v>
      </c>
      <c r="AA384" s="42" t="s">
        <v>880</v>
      </c>
      <c r="AB384" s="42" t="s">
        <v>17</v>
      </c>
      <c r="AC384" s="42" t="s">
        <v>17</v>
      </c>
      <c r="AD384" s="42" t="s">
        <v>880</v>
      </c>
      <c r="AE384" s="42" t="s">
        <v>880</v>
      </c>
      <c r="AF384" s="42" t="s">
        <v>880</v>
      </c>
      <c r="AG384" s="42" t="s">
        <v>880</v>
      </c>
      <c r="AH384" s="42" t="s">
        <v>880</v>
      </c>
      <c r="AI384" s="42" t="s">
        <v>17</v>
      </c>
      <c r="AJ384" s="42" t="s">
        <v>17</v>
      </c>
      <c r="AK384" s="42" t="s">
        <v>880</v>
      </c>
      <c r="AL384" s="42"/>
      <c r="AM384" s="42"/>
      <c r="AN384" s="42"/>
      <c r="AO384" s="42"/>
      <c r="AP384" s="42"/>
      <c r="AQ384" s="42"/>
      <c r="AR384" s="42"/>
      <c r="AS384" s="42"/>
      <c r="AT384" s="42"/>
      <c r="AU384" s="42"/>
      <c r="AV384" s="37">
        <f>COUNTIFS($S384:$AU384,"P")</f>
        <v>12</v>
      </c>
      <c r="AW384" s="37">
        <f>COUNTIFS($S384:$AU384,"HD")/2</f>
        <v>0</v>
      </c>
      <c r="AX384" s="37">
        <f>COUNTIFS($S384:$AU384,"DO")</f>
        <v>6</v>
      </c>
      <c r="AY384" s="1">
        <f>COUNTIFS($S384:$AU384,"UPL")</f>
        <v>0</v>
      </c>
      <c r="AZ384" s="37">
        <f>COUNTIFS($S384:$AU384,"LWP")</f>
        <v>1</v>
      </c>
      <c r="BA384" s="37">
        <f>SUM(COUNTIFS($S384:$AU384,{"PAT","MAT"}))</f>
        <v>0</v>
      </c>
      <c r="BB384" s="37">
        <f>COUNTIFS($S384:$AU384,"HO")</f>
        <v>0</v>
      </c>
      <c r="BC384" s="37">
        <f>COUNTIFS($S384:$AU384,"NA")</f>
        <v>0</v>
      </c>
      <c r="BD384" s="37">
        <f>COUNTIFS($S384:$AU384,"PL")</f>
        <v>0</v>
      </c>
      <c r="BE384" s="37">
        <f>COUNTIFS($S384:$AU384,"CL")</f>
        <v>0</v>
      </c>
      <c r="BF384" s="37">
        <f>COUNTIFS($S384:$AU384,"BL")</f>
        <v>0</v>
      </c>
      <c r="BG384" s="37">
        <f>COUNTIFS($S384:$AU384,"CO")</f>
        <v>0</v>
      </c>
      <c r="BH384" s="37">
        <f>SUM(BD384:BG384)</f>
        <v>0</v>
      </c>
      <c r="BI384" s="37">
        <f>IF(SUM(AV384+AW384)&gt;=17,1,0)</f>
        <v>0</v>
      </c>
      <c r="BJ384" s="37">
        <f>IF(SUM(AV384+AW384)&gt;=13,1,0)</f>
        <v>0</v>
      </c>
      <c r="BK384" s="37">
        <f>SUM(AV384:BG384)+SUM(COUNTIFS(R384:AU384,{"TERM","RESIGNED"}))</f>
        <v>19</v>
      </c>
      <c r="BL384" s="1" t="s">
        <v>41</v>
      </c>
      <c r="BM384" s="37" t="s">
        <v>1102</v>
      </c>
    </row>
    <row r="385" spans="1:65" x14ac:dyDescent="0.25">
      <c r="A385" s="30">
        <f>A384+1</f>
        <v>383</v>
      </c>
      <c r="B385" s="1" t="s">
        <v>163</v>
      </c>
      <c r="C385" s="1">
        <v>102621</v>
      </c>
      <c r="D385" s="25">
        <v>102621</v>
      </c>
      <c r="E385" s="1" t="s">
        <v>862</v>
      </c>
      <c r="F385" s="32" t="s">
        <v>492</v>
      </c>
      <c r="G385" s="32" t="s">
        <v>181</v>
      </c>
      <c r="H385" s="28">
        <v>44637</v>
      </c>
      <c r="I385" s="28" t="s">
        <v>36</v>
      </c>
      <c r="J385" s="28" t="s">
        <v>36</v>
      </c>
      <c r="K385" s="37">
        <f ca="1">IF(O385="ACTIVE",(TODAY()-H385),(J385-H385))</f>
        <v>705</v>
      </c>
      <c r="L385" s="39" t="str">
        <f>IF(OR(M385="Email Verification",M385="Operations",M385="OJT",M385="Bottom Quartile Group",M385="Training"),"Billable","Non Billable")</f>
        <v>Billable</v>
      </c>
      <c r="M385" s="32" t="s">
        <v>178</v>
      </c>
      <c r="N385" s="1" t="s">
        <v>38</v>
      </c>
      <c r="O385" s="1" t="s">
        <v>39</v>
      </c>
      <c r="P385" s="1"/>
      <c r="Q385" s="1"/>
      <c r="R385" s="31" t="s">
        <v>241</v>
      </c>
      <c r="S385" s="42" t="s">
        <v>880</v>
      </c>
      <c r="T385" s="42" t="s">
        <v>880</v>
      </c>
      <c r="U385" s="42" t="s">
        <v>17</v>
      </c>
      <c r="V385" s="42" t="s">
        <v>17</v>
      </c>
      <c r="W385" s="42" t="s">
        <v>19</v>
      </c>
      <c r="X385" s="42" t="s">
        <v>880</v>
      </c>
      <c r="Y385" s="42" t="s">
        <v>880</v>
      </c>
      <c r="Z385" s="42" t="s">
        <v>880</v>
      </c>
      <c r="AA385" s="42" t="s">
        <v>19</v>
      </c>
      <c r="AB385" s="42" t="s">
        <v>17</v>
      </c>
      <c r="AC385" s="42" t="s">
        <v>17</v>
      </c>
      <c r="AD385" s="42" t="s">
        <v>880</v>
      </c>
      <c r="AE385" s="42" t="s">
        <v>880</v>
      </c>
      <c r="AF385" s="42" t="s">
        <v>880</v>
      </c>
      <c r="AG385" s="42" t="s">
        <v>880</v>
      </c>
      <c r="AH385" s="42" t="s">
        <v>880</v>
      </c>
      <c r="AI385" s="42" t="s">
        <v>17</v>
      </c>
      <c r="AJ385" s="42" t="s">
        <v>17</v>
      </c>
      <c r="AK385" s="42" t="s">
        <v>880</v>
      </c>
      <c r="AL385" s="42"/>
      <c r="AM385" s="42"/>
      <c r="AN385" s="42"/>
      <c r="AO385" s="42"/>
      <c r="AP385" s="42"/>
      <c r="AQ385" s="42"/>
      <c r="AR385" s="42"/>
      <c r="AS385" s="42"/>
      <c r="AT385" s="42"/>
      <c r="AU385" s="42"/>
      <c r="AV385" s="37">
        <f>COUNTIFS($S385:$AU385,"P")</f>
        <v>11</v>
      </c>
      <c r="AW385" s="37">
        <f>COUNTIFS($S385:$AU385,"HD")/2</f>
        <v>0</v>
      </c>
      <c r="AX385" s="37">
        <f>COUNTIFS($S385:$AU385,"DO")</f>
        <v>6</v>
      </c>
      <c r="AY385" s="1">
        <f>COUNTIFS($S385:$AU385,"UPL")</f>
        <v>0</v>
      </c>
      <c r="AZ385" s="37">
        <f>COUNTIFS($S385:$AU385,"LWP")</f>
        <v>2</v>
      </c>
      <c r="BA385" s="37">
        <f>SUM(COUNTIFS($S385:$AU385,{"PAT","MAT"}))</f>
        <v>0</v>
      </c>
      <c r="BB385" s="37">
        <f>COUNTIFS($S385:$AU385,"HO")</f>
        <v>0</v>
      </c>
      <c r="BC385" s="37">
        <f>COUNTIFS($S385:$AU385,"NA")</f>
        <v>0</v>
      </c>
      <c r="BD385" s="37">
        <f>COUNTIFS($S385:$AU385,"PL")</f>
        <v>0</v>
      </c>
      <c r="BE385" s="37">
        <f>COUNTIFS($S385:$AU385,"CL")</f>
        <v>0</v>
      </c>
      <c r="BF385" s="37">
        <f>COUNTIFS($S385:$AU385,"BL")</f>
        <v>0</v>
      </c>
      <c r="BG385" s="37">
        <f>COUNTIFS($S385:$AU385,"CO")</f>
        <v>0</v>
      </c>
      <c r="BH385" s="37">
        <f>SUM(BD385:BG385)</f>
        <v>0</v>
      </c>
      <c r="BI385" s="37">
        <f>IF(SUM(AV385+AW385)&gt;=17,1,0)</f>
        <v>0</v>
      </c>
      <c r="BJ385" s="37">
        <f>IF(SUM(AV385+AW385)&gt;=13,1,0)</f>
        <v>0</v>
      </c>
      <c r="BK385" s="37">
        <f>SUM(AV385:BG385)+SUM(COUNTIFS(R385:AU385,{"TERM","RESIGNED"}))</f>
        <v>19</v>
      </c>
      <c r="BL385" s="1" t="s">
        <v>41</v>
      </c>
      <c r="BM385" s="37" t="s">
        <v>931</v>
      </c>
    </row>
    <row r="386" spans="1:65" x14ac:dyDescent="0.25">
      <c r="A386" s="30">
        <f>A385+1</f>
        <v>384</v>
      </c>
      <c r="B386" s="1" t="s">
        <v>163</v>
      </c>
      <c r="C386" s="1">
        <v>102629</v>
      </c>
      <c r="D386" s="25">
        <v>102629</v>
      </c>
      <c r="E386" s="1" t="s">
        <v>863</v>
      </c>
      <c r="F386" s="32" t="s">
        <v>493</v>
      </c>
      <c r="G386" s="32" t="s">
        <v>74</v>
      </c>
      <c r="H386" s="28">
        <v>44644</v>
      </c>
      <c r="I386" s="28" t="s">
        <v>36</v>
      </c>
      <c r="J386" s="28" t="s">
        <v>36</v>
      </c>
      <c r="K386" s="37">
        <f ca="1">IF(O386="ACTIVE",(TODAY()-H386),(J386-H386))</f>
        <v>698</v>
      </c>
      <c r="L386" s="39" t="str">
        <f>IF(OR(M386="Email Verification",M386="Operations",M386="OJT",M386="Bottom Quartile Group",M386="Training"),"Billable","Non Billable")</f>
        <v>Non Billable</v>
      </c>
      <c r="M386" s="32" t="s">
        <v>51</v>
      </c>
      <c r="N386" s="1" t="s">
        <v>38</v>
      </c>
      <c r="O386" s="1" t="s">
        <v>39</v>
      </c>
      <c r="P386" s="1"/>
      <c r="Q386" s="1"/>
      <c r="R386" s="31" t="s">
        <v>97</v>
      </c>
      <c r="S386" s="42" t="s">
        <v>880</v>
      </c>
      <c r="T386" s="42" t="s">
        <v>880</v>
      </c>
      <c r="U386" s="42" t="s">
        <v>17</v>
      </c>
      <c r="V386" s="42" t="s">
        <v>17</v>
      </c>
      <c r="W386" s="42" t="s">
        <v>882</v>
      </c>
      <c r="X386" s="42" t="s">
        <v>883</v>
      </c>
      <c r="Y386" s="42" t="s">
        <v>880</v>
      </c>
      <c r="Z386" s="42" t="s">
        <v>880</v>
      </c>
      <c r="AA386" s="42" t="s">
        <v>880</v>
      </c>
      <c r="AB386" s="42" t="s">
        <v>17</v>
      </c>
      <c r="AC386" s="42" t="s">
        <v>17</v>
      </c>
      <c r="AD386" s="42" t="s">
        <v>880</v>
      </c>
      <c r="AE386" s="42" t="s">
        <v>880</v>
      </c>
      <c r="AF386" s="42" t="s">
        <v>880</v>
      </c>
      <c r="AG386" s="42" t="s">
        <v>880</v>
      </c>
      <c r="AH386" s="42" t="s">
        <v>880</v>
      </c>
      <c r="AI386" s="42" t="s">
        <v>17</v>
      </c>
      <c r="AJ386" s="42" t="s">
        <v>17</v>
      </c>
      <c r="AK386" s="42" t="s">
        <v>19</v>
      </c>
      <c r="AL386" s="42"/>
      <c r="AM386" s="42"/>
      <c r="AN386" s="42"/>
      <c r="AO386" s="42"/>
      <c r="AP386" s="42"/>
      <c r="AQ386" s="42"/>
      <c r="AR386" s="42"/>
      <c r="AS386" s="42"/>
      <c r="AT386" s="42"/>
      <c r="AU386" s="42"/>
      <c r="AV386" s="37">
        <f>COUNTIFS($S386:$AU386,"P")</f>
        <v>10</v>
      </c>
      <c r="AW386" s="37">
        <f>COUNTIFS($S386:$AU386,"HD")/2</f>
        <v>0</v>
      </c>
      <c r="AX386" s="37">
        <f>COUNTIFS($S386:$AU386,"DO")</f>
        <v>6</v>
      </c>
      <c r="AY386" s="1">
        <f>COUNTIFS($S386:$AU386,"UPL")</f>
        <v>0</v>
      </c>
      <c r="AZ386" s="37">
        <f>COUNTIFS($S386:$AU386,"LWP")</f>
        <v>1</v>
      </c>
      <c r="BA386" s="37">
        <f>SUM(COUNTIFS($S386:$AU386,{"PAT","MAT"}))</f>
        <v>0</v>
      </c>
      <c r="BB386" s="37">
        <f>COUNTIFS($S386:$AU386,"HO")</f>
        <v>0</v>
      </c>
      <c r="BC386" s="37">
        <f>COUNTIFS($S386:$AU386,"NA")</f>
        <v>0</v>
      </c>
      <c r="BD386" s="37">
        <f>COUNTIFS($S386:$AU386,"PL")</f>
        <v>1</v>
      </c>
      <c r="BE386" s="37">
        <f>COUNTIFS($S386:$AU386,"CL")</f>
        <v>1</v>
      </c>
      <c r="BF386" s="37">
        <f>COUNTIFS($S386:$AU386,"BL")</f>
        <v>0</v>
      </c>
      <c r="BG386" s="37">
        <f>COUNTIFS($S386:$AU386,"CO")</f>
        <v>0</v>
      </c>
      <c r="BH386" s="37">
        <f>SUM(BD386:BG386)</f>
        <v>2</v>
      </c>
      <c r="BI386" s="37">
        <f>IF(SUM(AV386+AW386)&gt;=17,1,0)</f>
        <v>0</v>
      </c>
      <c r="BJ386" s="37">
        <f>IF(SUM(AV386+AW386)&gt;=13,1,0)</f>
        <v>0</v>
      </c>
      <c r="BK386" s="37">
        <f>SUM(AV386:BG386)+SUM(COUNTIFS(R386:AU386,{"TERM","RESIGNED"}))</f>
        <v>19</v>
      </c>
      <c r="BL386" s="1" t="s">
        <v>41</v>
      </c>
      <c r="BM386" s="37" t="s">
        <v>937</v>
      </c>
    </row>
    <row r="387" spans="1:65" x14ac:dyDescent="0.25">
      <c r="A387" s="30">
        <f>A386+1</f>
        <v>385</v>
      </c>
      <c r="B387" s="1" t="s">
        <v>163</v>
      </c>
      <c r="C387" s="1">
        <v>102650</v>
      </c>
      <c r="D387" s="25">
        <v>102650</v>
      </c>
      <c r="E387" s="1" t="s">
        <v>863</v>
      </c>
      <c r="F387" s="32" t="s">
        <v>494</v>
      </c>
      <c r="G387" s="32" t="s">
        <v>117</v>
      </c>
      <c r="H387" s="28">
        <v>44644</v>
      </c>
      <c r="I387" s="28" t="s">
        <v>36</v>
      </c>
      <c r="J387" s="28" t="s">
        <v>36</v>
      </c>
      <c r="K387" s="37">
        <f ca="1">IF(O387="ACTIVE",(TODAY()-H387),(J387-H387))</f>
        <v>698</v>
      </c>
      <c r="L387" s="39" t="str">
        <f>IF(OR(M387="Email Verification",M387="Operations",M387="OJT",M387="Bottom Quartile Group",M387="Training"),"Billable","Non Billable")</f>
        <v>Billable</v>
      </c>
      <c r="M387" s="32" t="s">
        <v>118</v>
      </c>
      <c r="N387" s="1" t="s">
        <v>38</v>
      </c>
      <c r="O387" s="1" t="s">
        <v>39</v>
      </c>
      <c r="P387" s="1"/>
      <c r="Q387" s="1"/>
      <c r="R387" s="31" t="s">
        <v>414</v>
      </c>
      <c r="S387" s="42" t="s">
        <v>880</v>
      </c>
      <c r="T387" s="42" t="s">
        <v>880</v>
      </c>
      <c r="U387" s="42" t="s">
        <v>17</v>
      </c>
      <c r="V387" s="42" t="s">
        <v>17</v>
      </c>
      <c r="W387" s="42" t="s">
        <v>880</v>
      </c>
      <c r="X387" s="42" t="s">
        <v>880</v>
      </c>
      <c r="Y387" s="42" t="s">
        <v>880</v>
      </c>
      <c r="Z387" s="42" t="s">
        <v>880</v>
      </c>
      <c r="AA387" s="42" t="s">
        <v>18</v>
      </c>
      <c r="AB387" s="42" t="s">
        <v>17</v>
      </c>
      <c r="AC387" s="42" t="s">
        <v>17</v>
      </c>
      <c r="AD387" s="42" t="s">
        <v>880</v>
      </c>
      <c r="AE387" s="42" t="s">
        <v>880</v>
      </c>
      <c r="AF387" s="42" t="s">
        <v>880</v>
      </c>
      <c r="AG387" s="42" t="s">
        <v>880</v>
      </c>
      <c r="AH387" s="42" t="s">
        <v>881</v>
      </c>
      <c r="AI387" s="42" t="s">
        <v>17</v>
      </c>
      <c r="AJ387" s="42" t="s">
        <v>17</v>
      </c>
      <c r="AK387" s="42" t="s">
        <v>880</v>
      </c>
      <c r="AL387" s="42"/>
      <c r="AM387" s="42"/>
      <c r="AN387" s="42"/>
      <c r="AO387" s="42"/>
      <c r="AP387" s="42"/>
      <c r="AQ387" s="42"/>
      <c r="AR387" s="42"/>
      <c r="AS387" s="42"/>
      <c r="AT387" s="42"/>
      <c r="AU387" s="42"/>
      <c r="AV387" s="37">
        <f>COUNTIFS($S387:$AU387,"P")</f>
        <v>11</v>
      </c>
      <c r="AW387" s="37">
        <f>COUNTIFS($S387:$AU387,"HD")/2</f>
        <v>0.5</v>
      </c>
      <c r="AX387" s="37">
        <f>COUNTIFS($S387:$AU387,"DO")</f>
        <v>6</v>
      </c>
      <c r="AY387" s="1">
        <f>COUNTIFS($S387:$AU387,"UPL")</f>
        <v>1</v>
      </c>
      <c r="AZ387" s="37">
        <f>COUNTIFS($S387:$AU387,"LWP")</f>
        <v>0</v>
      </c>
      <c r="BA387" s="37">
        <f>SUM(COUNTIFS($S387:$AU387,{"PAT","MAT"}))</f>
        <v>0</v>
      </c>
      <c r="BB387" s="37">
        <f>COUNTIFS($S387:$AU387,"HO")</f>
        <v>0</v>
      </c>
      <c r="BC387" s="37">
        <f>COUNTIFS($S387:$AU387,"NA")</f>
        <v>0</v>
      </c>
      <c r="BD387" s="37">
        <f>COUNTIFS($S387:$AU387,"PL")</f>
        <v>0</v>
      </c>
      <c r="BE387" s="37">
        <f>COUNTIFS($S387:$AU387,"CL")</f>
        <v>0</v>
      </c>
      <c r="BF387" s="37">
        <f>COUNTIFS($S387:$AU387,"BL")</f>
        <v>0</v>
      </c>
      <c r="BG387" s="37">
        <f>COUNTIFS($S387:$AU387,"CO")</f>
        <v>0</v>
      </c>
      <c r="BH387" s="37">
        <f>SUM(BD387:BG387)</f>
        <v>0</v>
      </c>
      <c r="BI387" s="37">
        <f>IF(SUM(AV387+AW387)&gt;=17,1,0)</f>
        <v>0</v>
      </c>
      <c r="BJ387" s="37">
        <f>IF(SUM(AV387+AW387)&gt;=13,1,0)</f>
        <v>0</v>
      </c>
      <c r="BK387" s="37">
        <f>SUM(AV387:BG387)+SUM(COUNTIFS(R387:AU387,{"TERM","RESIGNED"}))</f>
        <v>18.5</v>
      </c>
      <c r="BL387" s="1" t="s">
        <v>41</v>
      </c>
      <c r="BM387" s="37" t="s">
        <v>933</v>
      </c>
    </row>
    <row r="388" spans="1:65" x14ac:dyDescent="0.25">
      <c r="A388" s="30">
        <f>A387+1</f>
        <v>386</v>
      </c>
      <c r="B388" s="1" t="s">
        <v>163</v>
      </c>
      <c r="C388" s="1">
        <v>600171</v>
      </c>
      <c r="D388" s="25">
        <v>600171</v>
      </c>
      <c r="E388" s="1" t="s">
        <v>862</v>
      </c>
      <c r="F388" s="32" t="s">
        <v>495</v>
      </c>
      <c r="G388" s="32" t="s">
        <v>181</v>
      </c>
      <c r="H388" s="28">
        <v>44644</v>
      </c>
      <c r="I388" s="28" t="s">
        <v>36</v>
      </c>
      <c r="J388" s="28" t="s">
        <v>36</v>
      </c>
      <c r="K388" s="37">
        <f ca="1">IF(O388="ACTIVE",(TODAY()-H388),(J388-H388))</f>
        <v>698</v>
      </c>
      <c r="L388" s="39" t="str">
        <f>IF(OR(M388="Email Verification",M388="Operations",M388="OJT",M388="Bottom Quartile Group",M388="Training"),"Billable","Non Billable")</f>
        <v>Billable</v>
      </c>
      <c r="M388" s="32" t="s">
        <v>178</v>
      </c>
      <c r="N388" s="1" t="s">
        <v>260</v>
      </c>
      <c r="O388" s="1" t="s">
        <v>39</v>
      </c>
      <c r="P388" s="1"/>
      <c r="Q388" s="1"/>
      <c r="R388" s="31" t="s">
        <v>282</v>
      </c>
      <c r="S388" s="42" t="s">
        <v>880</v>
      </c>
      <c r="T388" s="42" t="s">
        <v>880</v>
      </c>
      <c r="U388" s="42" t="s">
        <v>17</v>
      </c>
      <c r="V388" s="42" t="s">
        <v>17</v>
      </c>
      <c r="W388" s="42" t="s">
        <v>880</v>
      </c>
      <c r="X388" s="42" t="s">
        <v>19</v>
      </c>
      <c r="Y388" s="42" t="s">
        <v>880</v>
      </c>
      <c r="Z388" s="42" t="s">
        <v>880</v>
      </c>
      <c r="AA388" s="42" t="s">
        <v>880</v>
      </c>
      <c r="AB388" s="42" t="s">
        <v>17</v>
      </c>
      <c r="AC388" s="42" t="s">
        <v>17</v>
      </c>
      <c r="AD388" s="42" t="s">
        <v>880</v>
      </c>
      <c r="AE388" s="42" t="s">
        <v>880</v>
      </c>
      <c r="AF388" s="42" t="s">
        <v>880</v>
      </c>
      <c r="AG388" s="42" t="s">
        <v>19</v>
      </c>
      <c r="AH388" s="42" t="s">
        <v>880</v>
      </c>
      <c r="AI388" s="42" t="s">
        <v>17</v>
      </c>
      <c r="AJ388" s="42" t="s">
        <v>17</v>
      </c>
      <c r="AK388" s="42" t="s">
        <v>880</v>
      </c>
      <c r="AL388" s="42"/>
      <c r="AM388" s="42"/>
      <c r="AN388" s="42"/>
      <c r="AO388" s="42"/>
      <c r="AP388" s="42"/>
      <c r="AQ388" s="42"/>
      <c r="AR388" s="42"/>
      <c r="AS388" s="42"/>
      <c r="AT388" s="42"/>
      <c r="AU388" s="42"/>
      <c r="AV388" s="37">
        <f>COUNTIFS($S388:$AU388,"P")</f>
        <v>11</v>
      </c>
      <c r="AW388" s="37">
        <f>COUNTIFS($S388:$AU388,"HD")/2</f>
        <v>0</v>
      </c>
      <c r="AX388" s="37">
        <f>COUNTIFS($S388:$AU388,"DO")</f>
        <v>6</v>
      </c>
      <c r="AY388" s="1">
        <f>COUNTIFS($S388:$AU388,"UPL")</f>
        <v>0</v>
      </c>
      <c r="AZ388" s="37">
        <f>COUNTIFS($S388:$AU388,"LWP")</f>
        <v>2</v>
      </c>
      <c r="BA388" s="37">
        <f>SUM(COUNTIFS($S388:$AU388,{"PAT","MAT"}))</f>
        <v>0</v>
      </c>
      <c r="BB388" s="37">
        <f>COUNTIFS($S388:$AU388,"HO")</f>
        <v>0</v>
      </c>
      <c r="BC388" s="37">
        <f>COUNTIFS($S388:$AU388,"NA")</f>
        <v>0</v>
      </c>
      <c r="BD388" s="37">
        <f>COUNTIFS($S388:$AU388,"PL")</f>
        <v>0</v>
      </c>
      <c r="BE388" s="37">
        <f>COUNTIFS($S388:$AU388,"CL")</f>
        <v>0</v>
      </c>
      <c r="BF388" s="37">
        <f>COUNTIFS($S388:$AU388,"BL")</f>
        <v>0</v>
      </c>
      <c r="BG388" s="37">
        <f>COUNTIFS($S388:$AU388,"CO")</f>
        <v>0</v>
      </c>
      <c r="BH388" s="37">
        <f>SUM(BD388:BG388)</f>
        <v>0</v>
      </c>
      <c r="BI388" s="37">
        <f>IF(SUM(AV388+AW388)&gt;=17,1,0)</f>
        <v>0</v>
      </c>
      <c r="BJ388" s="37">
        <f>IF(SUM(AV388+AW388)&gt;=13,1,0)</f>
        <v>0</v>
      </c>
      <c r="BK388" s="37">
        <f>SUM(AV388:BG388)+SUM(COUNTIFS(R388:AU388,{"TERM","RESIGNED"}))</f>
        <v>19</v>
      </c>
      <c r="BL388" s="1" t="s">
        <v>41</v>
      </c>
      <c r="BM388" s="37" t="s">
        <v>931</v>
      </c>
    </row>
    <row r="389" spans="1:65" x14ac:dyDescent="0.25">
      <c r="A389" s="30">
        <f>A388+1</f>
        <v>387</v>
      </c>
      <c r="B389" s="1" t="s">
        <v>163</v>
      </c>
      <c r="C389" s="1">
        <v>102660</v>
      </c>
      <c r="D389" s="25">
        <v>102660</v>
      </c>
      <c r="E389" s="1" t="s">
        <v>863</v>
      </c>
      <c r="F389" s="32" t="s">
        <v>496</v>
      </c>
      <c r="G389" s="32" t="s">
        <v>74</v>
      </c>
      <c r="H389" s="28">
        <v>44651</v>
      </c>
      <c r="I389" s="28" t="s">
        <v>36</v>
      </c>
      <c r="J389" s="28" t="s">
        <v>36</v>
      </c>
      <c r="K389" s="37">
        <f ca="1">IF(O389="ACTIVE",(TODAY()-H389),(J389-H389))</f>
        <v>691</v>
      </c>
      <c r="L389" s="39" t="str">
        <f>IF(OR(M389="Email Verification",M389="Operations",M389="OJT",M389="Bottom Quartile Group",M389="Training"),"Billable","Non Billable")</f>
        <v>Non Billable</v>
      </c>
      <c r="M389" s="32" t="s">
        <v>51</v>
      </c>
      <c r="N389" s="1" t="s">
        <v>38</v>
      </c>
      <c r="O389" s="1" t="s">
        <v>39</v>
      </c>
      <c r="P389" s="1"/>
      <c r="Q389" s="1"/>
      <c r="R389" s="31" t="s">
        <v>97</v>
      </c>
      <c r="S389" s="42" t="s">
        <v>880</v>
      </c>
      <c r="T389" s="42" t="s">
        <v>882</v>
      </c>
      <c r="U389" s="42" t="s">
        <v>17</v>
      </c>
      <c r="V389" s="42" t="s">
        <v>17</v>
      </c>
      <c r="W389" s="42" t="s">
        <v>880</v>
      </c>
      <c r="X389" s="42" t="s">
        <v>880</v>
      </c>
      <c r="Y389" s="42" t="s">
        <v>880</v>
      </c>
      <c r="Z389" s="42" t="s">
        <v>880</v>
      </c>
      <c r="AA389" s="42" t="s">
        <v>880</v>
      </c>
      <c r="AB389" s="42" t="s">
        <v>17</v>
      </c>
      <c r="AC389" s="42" t="s">
        <v>17</v>
      </c>
      <c r="AD389" s="42" t="s">
        <v>883</v>
      </c>
      <c r="AE389" s="42" t="s">
        <v>880</v>
      </c>
      <c r="AF389" s="42" t="s">
        <v>880</v>
      </c>
      <c r="AG389" s="42" t="s">
        <v>880</v>
      </c>
      <c r="AH389" s="42" t="s">
        <v>880</v>
      </c>
      <c r="AI389" s="42" t="s">
        <v>17</v>
      </c>
      <c r="AJ389" s="42" t="s">
        <v>17</v>
      </c>
      <c r="AK389" s="42" t="s">
        <v>880</v>
      </c>
      <c r="AL389" s="42"/>
      <c r="AM389" s="42"/>
      <c r="AN389" s="42"/>
      <c r="AO389" s="42"/>
      <c r="AP389" s="42"/>
      <c r="AQ389" s="42"/>
      <c r="AR389" s="42"/>
      <c r="AS389" s="42"/>
      <c r="AT389" s="42"/>
      <c r="AU389" s="42"/>
      <c r="AV389" s="37">
        <f>COUNTIFS($S389:$AU389,"P")</f>
        <v>11</v>
      </c>
      <c r="AW389" s="37">
        <f>COUNTIFS($S389:$AU389,"HD")/2</f>
        <v>0</v>
      </c>
      <c r="AX389" s="37">
        <f>COUNTIFS($S389:$AU389,"DO")</f>
        <v>6</v>
      </c>
      <c r="AY389" s="1">
        <f>COUNTIFS($S389:$AU389,"UPL")</f>
        <v>0</v>
      </c>
      <c r="AZ389" s="37">
        <f>COUNTIFS($S389:$AU389,"LWP")</f>
        <v>0</v>
      </c>
      <c r="BA389" s="37">
        <f>SUM(COUNTIFS($S389:$AU389,{"PAT","MAT"}))</f>
        <v>0</v>
      </c>
      <c r="BB389" s="37">
        <f>COUNTIFS($S389:$AU389,"HO")</f>
        <v>0</v>
      </c>
      <c r="BC389" s="37">
        <f>COUNTIFS($S389:$AU389,"NA")</f>
        <v>0</v>
      </c>
      <c r="BD389" s="37">
        <f>COUNTIFS($S389:$AU389,"PL")</f>
        <v>1</v>
      </c>
      <c r="BE389" s="37">
        <f>COUNTIFS($S389:$AU389,"CL")</f>
        <v>1</v>
      </c>
      <c r="BF389" s="37">
        <f>COUNTIFS($S389:$AU389,"BL")</f>
        <v>0</v>
      </c>
      <c r="BG389" s="37">
        <f>COUNTIFS($S389:$AU389,"CO")</f>
        <v>0</v>
      </c>
      <c r="BH389" s="37">
        <f>SUM(BD389:BG389)</f>
        <v>2</v>
      </c>
      <c r="BI389" s="37">
        <f>IF(SUM(AV389+AW389)&gt;=17,1,0)</f>
        <v>0</v>
      </c>
      <c r="BJ389" s="37">
        <f>IF(SUM(AV389+AW389)&gt;=13,1,0)</f>
        <v>0</v>
      </c>
      <c r="BK389" s="37">
        <f>SUM(AV389:BG389)+SUM(COUNTIFS(R389:AU389,{"TERM","RESIGNED"}))</f>
        <v>19</v>
      </c>
      <c r="BL389" s="1" t="s">
        <v>41</v>
      </c>
      <c r="BM389" s="37" t="s">
        <v>1564</v>
      </c>
    </row>
    <row r="390" spans="1:65" x14ac:dyDescent="0.25">
      <c r="A390" s="30">
        <f>A389+1</f>
        <v>388</v>
      </c>
      <c r="B390" s="1" t="s">
        <v>163</v>
      </c>
      <c r="C390" s="1">
        <v>102688</v>
      </c>
      <c r="D390" s="25">
        <v>102688</v>
      </c>
      <c r="E390" s="1" t="s">
        <v>862</v>
      </c>
      <c r="F390" s="32" t="s">
        <v>498</v>
      </c>
      <c r="G390" s="32" t="s">
        <v>50</v>
      </c>
      <c r="H390" s="28">
        <v>44658</v>
      </c>
      <c r="I390" s="28" t="s">
        <v>36</v>
      </c>
      <c r="J390" s="28" t="s">
        <v>36</v>
      </c>
      <c r="K390" s="37">
        <f ca="1">IF(O390="ACTIVE",(TODAY()-H390),(J390-H390))</f>
        <v>684</v>
      </c>
      <c r="L390" s="39" t="str">
        <f>IF(OR(M390="Email Verification",M390="Operations",M390="OJT",M390="Bottom Quartile Group",M390="Training"),"Billable","Non Billable")</f>
        <v>Non Billable</v>
      </c>
      <c r="M390" s="32" t="s">
        <v>51</v>
      </c>
      <c r="N390" s="1" t="s">
        <v>38</v>
      </c>
      <c r="O390" s="1" t="s">
        <v>39</v>
      </c>
      <c r="P390" s="1"/>
      <c r="Q390" s="1"/>
      <c r="R390" s="31" t="s">
        <v>458</v>
      </c>
      <c r="S390" s="42" t="s">
        <v>880</v>
      </c>
      <c r="T390" s="42" t="s">
        <v>880</v>
      </c>
      <c r="U390" s="42" t="s">
        <v>17</v>
      </c>
      <c r="V390" s="42" t="s">
        <v>17</v>
      </c>
      <c r="W390" s="42" t="s">
        <v>883</v>
      </c>
      <c r="X390" s="42" t="s">
        <v>880</v>
      </c>
      <c r="Y390" s="42" t="s">
        <v>880</v>
      </c>
      <c r="Z390" s="42" t="s">
        <v>880</v>
      </c>
      <c r="AA390" s="42" t="s">
        <v>880</v>
      </c>
      <c r="AB390" s="42" t="s">
        <v>17</v>
      </c>
      <c r="AC390" s="42" t="s">
        <v>17</v>
      </c>
      <c r="AD390" s="42" t="s">
        <v>880</v>
      </c>
      <c r="AE390" s="42" t="s">
        <v>880</v>
      </c>
      <c r="AF390" s="42" t="s">
        <v>880</v>
      </c>
      <c r="AG390" s="42" t="s">
        <v>880</v>
      </c>
      <c r="AH390" s="42" t="s">
        <v>880</v>
      </c>
      <c r="AI390" s="42" t="s">
        <v>17</v>
      </c>
      <c r="AJ390" s="42" t="s">
        <v>17</v>
      </c>
      <c r="AK390" s="42" t="s">
        <v>880</v>
      </c>
      <c r="AL390" s="42"/>
      <c r="AM390" s="42"/>
      <c r="AN390" s="42"/>
      <c r="AO390" s="42"/>
      <c r="AP390" s="42"/>
      <c r="AQ390" s="42"/>
      <c r="AR390" s="42"/>
      <c r="AS390" s="42"/>
      <c r="AT390" s="42"/>
      <c r="AU390" s="42"/>
      <c r="AV390" s="37">
        <f>COUNTIFS($S390:$AU390,"P")</f>
        <v>12</v>
      </c>
      <c r="AW390" s="37">
        <f>COUNTIFS($S390:$AU390,"HD")/2</f>
        <v>0</v>
      </c>
      <c r="AX390" s="37">
        <f>COUNTIFS($S390:$AU390,"DO")</f>
        <v>6</v>
      </c>
      <c r="AY390" s="1">
        <f>COUNTIFS($S390:$AU390,"UPL")</f>
        <v>0</v>
      </c>
      <c r="AZ390" s="37">
        <f>COUNTIFS($S390:$AU390,"LWP")</f>
        <v>0</v>
      </c>
      <c r="BA390" s="37">
        <f>SUM(COUNTIFS($S390:$AU390,{"PAT","MAT"}))</f>
        <v>0</v>
      </c>
      <c r="BB390" s="37">
        <f>COUNTIFS($S390:$AU390,"HO")</f>
        <v>0</v>
      </c>
      <c r="BC390" s="37">
        <f>COUNTIFS($S390:$AU390,"NA")</f>
        <v>0</v>
      </c>
      <c r="BD390" s="37">
        <f>COUNTIFS($S390:$AU390,"PL")</f>
        <v>1</v>
      </c>
      <c r="BE390" s="37">
        <f>COUNTIFS($S390:$AU390,"CL")</f>
        <v>0</v>
      </c>
      <c r="BF390" s="37">
        <f>COUNTIFS($S390:$AU390,"BL")</f>
        <v>0</v>
      </c>
      <c r="BG390" s="37">
        <f>COUNTIFS($S390:$AU390,"CO")</f>
        <v>0</v>
      </c>
      <c r="BH390" s="37">
        <f>SUM(BD390:BG390)</f>
        <v>1</v>
      </c>
      <c r="BI390" s="37">
        <f>IF(SUM(AV390+AW390)&gt;=17,1,0)</f>
        <v>0</v>
      </c>
      <c r="BJ390" s="37">
        <f>IF(SUM(AV390+AW390)&gt;=13,1,0)</f>
        <v>0</v>
      </c>
      <c r="BK390" s="37">
        <f>SUM(AV390:BG390)+SUM(COUNTIFS(R390:AU390,{"TERM","RESIGNED"}))</f>
        <v>19</v>
      </c>
      <c r="BL390" s="1" t="s">
        <v>41</v>
      </c>
      <c r="BM390" s="37" t="s">
        <v>1566</v>
      </c>
    </row>
    <row r="391" spans="1:65" x14ac:dyDescent="0.25">
      <c r="A391" s="30">
        <f>A390+1</f>
        <v>389</v>
      </c>
      <c r="B391" s="1" t="s">
        <v>163</v>
      </c>
      <c r="C391" s="1">
        <v>102689</v>
      </c>
      <c r="D391" s="25">
        <v>102689</v>
      </c>
      <c r="E391" s="1" t="s">
        <v>863</v>
      </c>
      <c r="F391" s="32" t="s">
        <v>500</v>
      </c>
      <c r="G391" s="32" t="s">
        <v>74</v>
      </c>
      <c r="H391" s="28">
        <v>44658</v>
      </c>
      <c r="I391" s="28" t="s">
        <v>36</v>
      </c>
      <c r="J391" s="28" t="s">
        <v>36</v>
      </c>
      <c r="K391" s="37">
        <f ca="1">IF(O391="ACTIVE",(TODAY()-H391),(J391-H391))</f>
        <v>684</v>
      </c>
      <c r="L391" s="39" t="str">
        <f>IF(OR(M391="Email Verification",M391="Operations",M391="OJT",M391="Bottom Quartile Group",M391="Training"),"Billable","Non Billable")</f>
        <v>Non Billable</v>
      </c>
      <c r="M391" s="32" t="s">
        <v>51</v>
      </c>
      <c r="N391" s="1" t="s">
        <v>38</v>
      </c>
      <c r="O391" s="1" t="s">
        <v>39</v>
      </c>
      <c r="P391" s="1"/>
      <c r="Q391" s="1"/>
      <c r="R391" s="31" t="s">
        <v>95</v>
      </c>
      <c r="S391" s="42" t="s">
        <v>880</v>
      </c>
      <c r="T391" s="42" t="s">
        <v>880</v>
      </c>
      <c r="U391" s="42" t="s">
        <v>17</v>
      </c>
      <c r="V391" s="42" t="s">
        <v>17</v>
      </c>
      <c r="W391" s="42" t="s">
        <v>880</v>
      </c>
      <c r="X391" s="42" t="s">
        <v>880</v>
      </c>
      <c r="Y391" s="42" t="s">
        <v>880</v>
      </c>
      <c r="Z391" s="42" t="s">
        <v>880</v>
      </c>
      <c r="AA391" s="42" t="s">
        <v>880</v>
      </c>
      <c r="AB391" s="42" t="s">
        <v>17</v>
      </c>
      <c r="AC391" s="42" t="s">
        <v>17</v>
      </c>
      <c r="AD391" s="42" t="s">
        <v>880</v>
      </c>
      <c r="AE391" s="42" t="s">
        <v>19</v>
      </c>
      <c r="AF391" s="42" t="s">
        <v>880</v>
      </c>
      <c r="AG391" s="42" t="s">
        <v>880</v>
      </c>
      <c r="AH391" s="42" t="s">
        <v>880</v>
      </c>
      <c r="AI391" s="42" t="s">
        <v>17</v>
      </c>
      <c r="AJ391" s="42" t="s">
        <v>17</v>
      </c>
      <c r="AK391" s="42" t="s">
        <v>19</v>
      </c>
      <c r="AL391" s="42"/>
      <c r="AM391" s="42"/>
      <c r="AN391" s="42"/>
      <c r="AO391" s="42"/>
      <c r="AP391" s="42"/>
      <c r="AQ391" s="42"/>
      <c r="AR391" s="42"/>
      <c r="AS391" s="42"/>
      <c r="AT391" s="42"/>
      <c r="AU391" s="42"/>
      <c r="AV391" s="37">
        <f>COUNTIFS($S391:$AU391,"P")</f>
        <v>11</v>
      </c>
      <c r="AW391" s="37">
        <f>COUNTIFS($S391:$AU391,"HD")/2</f>
        <v>0</v>
      </c>
      <c r="AX391" s="37">
        <f>COUNTIFS($S391:$AU391,"DO")</f>
        <v>6</v>
      </c>
      <c r="AY391" s="1">
        <f>COUNTIFS($S391:$AU391,"UPL")</f>
        <v>0</v>
      </c>
      <c r="AZ391" s="37">
        <f>COUNTIFS($S391:$AU391,"LWP")</f>
        <v>2</v>
      </c>
      <c r="BA391" s="37">
        <f>SUM(COUNTIFS($S391:$AU391,{"PAT","MAT"}))</f>
        <v>0</v>
      </c>
      <c r="BB391" s="37">
        <f>COUNTIFS($S391:$AU391,"HO")</f>
        <v>0</v>
      </c>
      <c r="BC391" s="37">
        <f>COUNTIFS($S391:$AU391,"NA")</f>
        <v>0</v>
      </c>
      <c r="BD391" s="37">
        <f>COUNTIFS($S391:$AU391,"PL")</f>
        <v>0</v>
      </c>
      <c r="BE391" s="37">
        <f>COUNTIFS($S391:$AU391,"CL")</f>
        <v>0</v>
      </c>
      <c r="BF391" s="37">
        <f>COUNTIFS($S391:$AU391,"BL")</f>
        <v>0</v>
      </c>
      <c r="BG391" s="37">
        <f>COUNTIFS($S391:$AU391,"CO")</f>
        <v>0</v>
      </c>
      <c r="BH391" s="37">
        <f>SUM(BD391:BG391)</f>
        <v>0</v>
      </c>
      <c r="BI391" s="37">
        <f>IF(SUM(AV391+AW391)&gt;=17,1,0)</f>
        <v>0</v>
      </c>
      <c r="BJ391" s="37">
        <f>IF(SUM(AV391+AW391)&gt;=13,1,0)</f>
        <v>0</v>
      </c>
      <c r="BK391" s="37">
        <f>SUM(AV391:BG391)+SUM(COUNTIFS(R391:AU391,{"TERM","RESIGNED"}))</f>
        <v>19</v>
      </c>
      <c r="BL391" s="1" t="s">
        <v>41</v>
      </c>
      <c r="BM391" s="37" t="s">
        <v>1564</v>
      </c>
    </row>
    <row r="392" spans="1:65" x14ac:dyDescent="0.25">
      <c r="A392" s="30">
        <f>A391+1</f>
        <v>390</v>
      </c>
      <c r="B392" s="1" t="s">
        <v>163</v>
      </c>
      <c r="C392" s="1">
        <v>102694</v>
      </c>
      <c r="D392" s="25">
        <v>102694</v>
      </c>
      <c r="E392" s="1" t="s">
        <v>862</v>
      </c>
      <c r="F392" s="32" t="s">
        <v>499</v>
      </c>
      <c r="G392" s="32" t="s">
        <v>117</v>
      </c>
      <c r="H392" s="28">
        <v>44658</v>
      </c>
      <c r="I392" s="28" t="s">
        <v>36</v>
      </c>
      <c r="J392" s="28" t="s">
        <v>36</v>
      </c>
      <c r="K392" s="37">
        <f ca="1">IF(O392="ACTIVE",(TODAY()-H392),(J392-H392))</f>
        <v>684</v>
      </c>
      <c r="L392" s="39" t="str">
        <f>IF(OR(M392="Email Verification",M392="Operations",M392="OJT",M392="Bottom Quartile Group",M392="Training"),"Billable","Non Billable")</f>
        <v>Billable</v>
      </c>
      <c r="M392" s="32" t="s">
        <v>118</v>
      </c>
      <c r="N392" s="1" t="s">
        <v>38</v>
      </c>
      <c r="O392" s="1" t="s">
        <v>39</v>
      </c>
      <c r="P392" s="1"/>
      <c r="Q392" s="1"/>
      <c r="R392" s="31" t="s">
        <v>233</v>
      </c>
      <c r="S392" s="42" t="s">
        <v>880</v>
      </c>
      <c r="T392" s="42" t="s">
        <v>880</v>
      </c>
      <c r="U392" s="42" t="s">
        <v>17</v>
      </c>
      <c r="V392" s="42" t="s">
        <v>17</v>
      </c>
      <c r="W392" s="42" t="s">
        <v>880</v>
      </c>
      <c r="X392" s="42" t="s">
        <v>880</v>
      </c>
      <c r="Y392" s="42" t="s">
        <v>880</v>
      </c>
      <c r="Z392" s="42" t="s">
        <v>880</v>
      </c>
      <c r="AA392" s="42" t="s">
        <v>880</v>
      </c>
      <c r="AB392" s="42" t="s">
        <v>17</v>
      </c>
      <c r="AC392" s="42" t="s">
        <v>17</v>
      </c>
      <c r="AD392" s="42" t="s">
        <v>880</v>
      </c>
      <c r="AE392" s="42" t="s">
        <v>880</v>
      </c>
      <c r="AF392" s="42" t="s">
        <v>880</v>
      </c>
      <c r="AG392" s="42" t="s">
        <v>880</v>
      </c>
      <c r="AH392" s="42" t="s">
        <v>880</v>
      </c>
      <c r="AI392" s="42" t="s">
        <v>17</v>
      </c>
      <c r="AJ392" s="42" t="s">
        <v>17</v>
      </c>
      <c r="AK392" s="42" t="s">
        <v>880</v>
      </c>
      <c r="AL392" s="42"/>
      <c r="AM392" s="42"/>
      <c r="AN392" s="42"/>
      <c r="AO392" s="42"/>
      <c r="AP392" s="42"/>
      <c r="AQ392" s="42"/>
      <c r="AR392" s="42"/>
      <c r="AS392" s="42"/>
      <c r="AT392" s="42"/>
      <c r="AU392" s="42"/>
      <c r="AV392" s="37">
        <f>COUNTIFS($S392:$AU392,"P")</f>
        <v>13</v>
      </c>
      <c r="AW392" s="37">
        <f>COUNTIFS($S392:$AU392,"HD")/2</f>
        <v>0</v>
      </c>
      <c r="AX392" s="37">
        <f>COUNTIFS($S392:$AU392,"DO")</f>
        <v>6</v>
      </c>
      <c r="AY392" s="1">
        <f>COUNTIFS($S392:$AU392,"UPL")</f>
        <v>0</v>
      </c>
      <c r="AZ392" s="37">
        <f>COUNTIFS($S392:$AU392,"LWP")</f>
        <v>0</v>
      </c>
      <c r="BA392" s="37">
        <f>SUM(COUNTIFS($S392:$AU392,{"PAT","MAT"}))</f>
        <v>0</v>
      </c>
      <c r="BB392" s="37">
        <f>COUNTIFS($S392:$AU392,"HO")</f>
        <v>0</v>
      </c>
      <c r="BC392" s="37">
        <f>COUNTIFS($S392:$AU392,"NA")</f>
        <v>0</v>
      </c>
      <c r="BD392" s="37">
        <f>COUNTIFS($S392:$AU392,"PL")</f>
        <v>0</v>
      </c>
      <c r="BE392" s="37">
        <f>COUNTIFS($S392:$AU392,"CL")</f>
        <v>0</v>
      </c>
      <c r="BF392" s="37">
        <f>COUNTIFS($S392:$AU392,"BL")</f>
        <v>0</v>
      </c>
      <c r="BG392" s="37">
        <f>COUNTIFS($S392:$AU392,"CO")</f>
        <v>0</v>
      </c>
      <c r="BH392" s="37">
        <f>SUM(BD392:BG392)</f>
        <v>0</v>
      </c>
      <c r="BI392" s="37">
        <f>IF(SUM(AV392+AW392)&gt;=17,1,0)</f>
        <v>0</v>
      </c>
      <c r="BJ392" s="37">
        <f>IF(SUM(AV392+AW392)&gt;=13,1,0)</f>
        <v>1</v>
      </c>
      <c r="BK392" s="37">
        <f>SUM(AV392:BG392)+SUM(COUNTIFS(R392:AU392,{"TERM","RESIGNED"}))</f>
        <v>19</v>
      </c>
      <c r="BL392" s="1" t="s">
        <v>41</v>
      </c>
      <c r="BM392" s="37" t="s">
        <v>936</v>
      </c>
    </row>
    <row r="393" spans="1:65" x14ac:dyDescent="0.25">
      <c r="A393" s="30">
        <f>A392+1</f>
        <v>391</v>
      </c>
      <c r="B393" s="1" t="s">
        <v>163</v>
      </c>
      <c r="C393" s="1">
        <v>102739</v>
      </c>
      <c r="D393" s="25">
        <v>102739</v>
      </c>
      <c r="E393" s="1" t="s">
        <v>863</v>
      </c>
      <c r="F393" s="32" t="s">
        <v>501</v>
      </c>
      <c r="G393" s="32" t="s">
        <v>224</v>
      </c>
      <c r="H393" s="28">
        <v>44662</v>
      </c>
      <c r="I393" s="28" t="s">
        <v>36</v>
      </c>
      <c r="J393" s="28" t="s">
        <v>36</v>
      </c>
      <c r="K393" s="37">
        <f ca="1">IF(O393="ACTIVE",(TODAY()-H393),(J393-H393))</f>
        <v>680</v>
      </c>
      <c r="L393" s="39" t="str">
        <f>IF(OR(M393="Email Verification",M393="Operations",M393="OJT",M393="Bottom Quartile Group",M393="Training"),"Billable","Non Billable")</f>
        <v>Non Billable</v>
      </c>
      <c r="M393" s="32" t="s">
        <v>193</v>
      </c>
      <c r="N393" s="1" t="s">
        <v>38</v>
      </c>
      <c r="O393" s="1" t="s">
        <v>39</v>
      </c>
      <c r="P393" s="1"/>
      <c r="Q393" s="1"/>
      <c r="R393" s="31" t="s">
        <v>194</v>
      </c>
      <c r="S393" s="42" t="s">
        <v>880</v>
      </c>
      <c r="T393" s="42" t="s">
        <v>880</v>
      </c>
      <c r="U393" s="42" t="s">
        <v>17</v>
      </c>
      <c r="V393" s="42" t="s">
        <v>17</v>
      </c>
      <c r="W393" s="42" t="s">
        <v>882</v>
      </c>
      <c r="X393" s="42" t="s">
        <v>880</v>
      </c>
      <c r="Y393" s="42" t="s">
        <v>880</v>
      </c>
      <c r="Z393" s="42" t="s">
        <v>880</v>
      </c>
      <c r="AA393" s="42" t="s">
        <v>880</v>
      </c>
      <c r="AB393" s="42" t="s">
        <v>17</v>
      </c>
      <c r="AC393" s="42" t="s">
        <v>17</v>
      </c>
      <c r="AD393" s="42" t="s">
        <v>880</v>
      </c>
      <c r="AE393" s="42" t="s">
        <v>880</v>
      </c>
      <c r="AF393" s="42" t="s">
        <v>880</v>
      </c>
      <c r="AG393" s="42" t="s">
        <v>880</v>
      </c>
      <c r="AH393" s="42" t="s">
        <v>880</v>
      </c>
      <c r="AI393" s="42" t="s">
        <v>17</v>
      </c>
      <c r="AJ393" s="42" t="s">
        <v>17</v>
      </c>
      <c r="AK393" s="42" t="s">
        <v>880</v>
      </c>
      <c r="AL393" s="42"/>
      <c r="AM393" s="42"/>
      <c r="AN393" s="42"/>
      <c r="AO393" s="42"/>
      <c r="AP393" s="42"/>
      <c r="AQ393" s="42"/>
      <c r="AR393" s="42"/>
      <c r="AS393" s="42"/>
      <c r="AT393" s="42"/>
      <c r="AU393" s="42"/>
      <c r="AV393" s="37">
        <f>COUNTIFS($S393:$AU393,"P")</f>
        <v>12</v>
      </c>
      <c r="AW393" s="37">
        <f>COUNTIFS($S393:$AU393,"HD")/2</f>
        <v>0</v>
      </c>
      <c r="AX393" s="37">
        <f>COUNTIFS($S393:$AU393,"DO")</f>
        <v>6</v>
      </c>
      <c r="AY393" s="1">
        <f>COUNTIFS($S393:$AU393,"UPL")</f>
        <v>0</v>
      </c>
      <c r="AZ393" s="37">
        <f>COUNTIFS($S393:$AU393,"LWP")</f>
        <v>0</v>
      </c>
      <c r="BA393" s="37">
        <f>SUM(COUNTIFS($S393:$AU393,{"PAT","MAT"}))</f>
        <v>0</v>
      </c>
      <c r="BB393" s="37">
        <f>COUNTIFS($S393:$AU393,"HO")</f>
        <v>0</v>
      </c>
      <c r="BC393" s="37">
        <f>COUNTIFS($S393:$AU393,"NA")</f>
        <v>0</v>
      </c>
      <c r="BD393" s="37">
        <f>COUNTIFS($S393:$AU393,"PL")</f>
        <v>0</v>
      </c>
      <c r="BE393" s="37">
        <f>COUNTIFS($S393:$AU393,"CL")</f>
        <v>1</v>
      </c>
      <c r="BF393" s="37">
        <f>COUNTIFS($S393:$AU393,"BL")</f>
        <v>0</v>
      </c>
      <c r="BG393" s="37">
        <f>COUNTIFS($S393:$AU393,"CO")</f>
        <v>0</v>
      </c>
      <c r="BH393" s="37">
        <f>SUM(BD393:BG393)</f>
        <v>1</v>
      </c>
      <c r="BI393" s="37">
        <f>IF(SUM(AV393+AW393)&gt;=17,1,0)</f>
        <v>0</v>
      </c>
      <c r="BJ393" s="37">
        <f>IF(SUM(AV393+AW393)&gt;=13,1,0)</f>
        <v>0</v>
      </c>
      <c r="BK393" s="37">
        <f>SUM(AV393:BG393)+SUM(COUNTIFS(R393:AU393,{"TERM","RESIGNED"}))</f>
        <v>19</v>
      </c>
      <c r="BL393" s="1" t="s">
        <v>41</v>
      </c>
      <c r="BM393" s="37" t="s">
        <v>1571</v>
      </c>
    </row>
    <row r="394" spans="1:65" x14ac:dyDescent="0.25">
      <c r="A394" s="30">
        <f>A393+1</f>
        <v>392</v>
      </c>
      <c r="B394" s="1" t="s">
        <v>163</v>
      </c>
      <c r="C394" s="1">
        <v>600178</v>
      </c>
      <c r="D394" s="25">
        <v>600178</v>
      </c>
      <c r="E394" s="1" t="s">
        <v>862</v>
      </c>
      <c r="F394" s="32" t="s">
        <v>502</v>
      </c>
      <c r="G394" s="32" t="s">
        <v>54</v>
      </c>
      <c r="H394" s="28">
        <v>44663</v>
      </c>
      <c r="I394" s="28" t="s">
        <v>36</v>
      </c>
      <c r="J394" s="28" t="s">
        <v>36</v>
      </c>
      <c r="K394" s="37">
        <f ca="1">IF(O394="ACTIVE",(TODAY()-H394),(J394-H394))</f>
        <v>679</v>
      </c>
      <c r="L394" s="39" t="str">
        <f>IF(OR(M394="Email Verification",M394="Operations",M394="OJT",M394="Bottom Quartile Group",M394="Training"),"Billable","Non Billable")</f>
        <v>Non Billable</v>
      </c>
      <c r="M394" s="32" t="s">
        <v>990</v>
      </c>
      <c r="N394" s="1" t="s">
        <v>260</v>
      </c>
      <c r="O394" s="1" t="s">
        <v>39</v>
      </c>
      <c r="P394" s="1"/>
      <c r="Q394" s="1"/>
      <c r="R394" s="31" t="s">
        <v>198</v>
      </c>
      <c r="S394" s="42" t="s">
        <v>880</v>
      </c>
      <c r="T394" s="42" t="s">
        <v>880</v>
      </c>
      <c r="U394" s="42" t="s">
        <v>17</v>
      </c>
      <c r="V394" s="42" t="s">
        <v>17</v>
      </c>
      <c r="W394" s="42" t="s">
        <v>880</v>
      </c>
      <c r="X394" s="42" t="s">
        <v>880</v>
      </c>
      <c r="Y394" s="42" t="s">
        <v>880</v>
      </c>
      <c r="Z394" s="42" t="s">
        <v>880</v>
      </c>
      <c r="AA394" s="42" t="s">
        <v>880</v>
      </c>
      <c r="AB394" s="42" t="s">
        <v>17</v>
      </c>
      <c r="AC394" s="42" t="s">
        <v>17</v>
      </c>
      <c r="AD394" s="42" t="s">
        <v>880</v>
      </c>
      <c r="AE394" s="42" t="s">
        <v>880</v>
      </c>
      <c r="AF394" s="42" t="s">
        <v>880</v>
      </c>
      <c r="AG394" s="42" t="s">
        <v>880</v>
      </c>
      <c r="AH394" s="42" t="s">
        <v>880</v>
      </c>
      <c r="AI394" s="42" t="s">
        <v>17</v>
      </c>
      <c r="AJ394" s="42" t="s">
        <v>17</v>
      </c>
      <c r="AK394" s="42" t="s">
        <v>880</v>
      </c>
      <c r="AL394" s="42"/>
      <c r="AM394" s="42"/>
      <c r="AN394" s="42"/>
      <c r="AO394" s="42"/>
      <c r="AP394" s="42"/>
      <c r="AQ394" s="42"/>
      <c r="AR394" s="42"/>
      <c r="AS394" s="42"/>
      <c r="AT394" s="42"/>
      <c r="AU394" s="42"/>
      <c r="AV394" s="37">
        <f>COUNTIFS($S394:$AU394,"P")</f>
        <v>13</v>
      </c>
      <c r="AW394" s="37">
        <f>COUNTIFS($S394:$AU394,"HD")/2</f>
        <v>0</v>
      </c>
      <c r="AX394" s="37">
        <f>COUNTIFS($S394:$AU394,"DO")</f>
        <v>6</v>
      </c>
      <c r="AY394" s="1">
        <f>COUNTIFS($S394:$AU394,"UPL")</f>
        <v>0</v>
      </c>
      <c r="AZ394" s="37">
        <f>COUNTIFS($S394:$AU394,"LWP")</f>
        <v>0</v>
      </c>
      <c r="BA394" s="37">
        <f>SUM(COUNTIFS($S394:$AU394,{"PAT","MAT"}))</f>
        <v>0</v>
      </c>
      <c r="BB394" s="37">
        <f>COUNTIFS($S394:$AU394,"HO")</f>
        <v>0</v>
      </c>
      <c r="BC394" s="37">
        <f>COUNTIFS($S394:$AU394,"NA")</f>
        <v>0</v>
      </c>
      <c r="BD394" s="37">
        <f>COUNTIFS($S394:$AU394,"PL")</f>
        <v>0</v>
      </c>
      <c r="BE394" s="37">
        <f>COUNTIFS($S394:$AU394,"CL")</f>
        <v>0</v>
      </c>
      <c r="BF394" s="37">
        <f>COUNTIFS($S394:$AU394,"BL")</f>
        <v>0</v>
      </c>
      <c r="BG394" s="37">
        <f>COUNTIFS($S394:$AU394,"CO")</f>
        <v>0</v>
      </c>
      <c r="BH394" s="37">
        <f>SUM(BD394:BG394)</f>
        <v>0</v>
      </c>
      <c r="BI394" s="37">
        <f>IF(SUM(AV394+AW394)&gt;=17,1,0)</f>
        <v>0</v>
      </c>
      <c r="BJ394" s="37">
        <f>IF(SUM(AV394+AW394)&gt;=13,1,0)</f>
        <v>1</v>
      </c>
      <c r="BK394" s="37">
        <f>SUM(AV394:BG394)+SUM(COUNTIFS(R394:AU394,{"TERM","RESIGNED"}))</f>
        <v>19</v>
      </c>
      <c r="BL394" s="1" t="s">
        <v>41</v>
      </c>
      <c r="BM394" s="37" t="s">
        <v>936</v>
      </c>
    </row>
    <row r="395" spans="1:65" x14ac:dyDescent="0.25">
      <c r="A395" s="30">
        <f>A394+1</f>
        <v>393</v>
      </c>
      <c r="B395" s="1" t="s">
        <v>163</v>
      </c>
      <c r="C395" s="1">
        <v>102741</v>
      </c>
      <c r="D395" s="25">
        <v>102741</v>
      </c>
      <c r="E395" s="1" t="s">
        <v>863</v>
      </c>
      <c r="F395" s="32" t="s">
        <v>506</v>
      </c>
      <c r="G395" s="32" t="s">
        <v>74</v>
      </c>
      <c r="H395" s="28">
        <v>44665</v>
      </c>
      <c r="I395" s="28" t="s">
        <v>36</v>
      </c>
      <c r="J395" s="28" t="s">
        <v>36</v>
      </c>
      <c r="K395" s="37">
        <f ca="1">IF(O395="ACTIVE",(TODAY()-H395),(J395-H395))</f>
        <v>677</v>
      </c>
      <c r="L395" s="39" t="str">
        <f>IF(OR(M395="Email Verification",M395="Operations",M395="OJT",M395="Bottom Quartile Group",M395="Training"),"Billable","Non Billable")</f>
        <v>Non Billable</v>
      </c>
      <c r="M395" s="32" t="s">
        <v>51</v>
      </c>
      <c r="N395" s="1" t="s">
        <v>38</v>
      </c>
      <c r="O395" s="1" t="s">
        <v>39</v>
      </c>
      <c r="P395" s="1"/>
      <c r="Q395" s="1"/>
      <c r="R395" s="31" t="s">
        <v>79</v>
      </c>
      <c r="S395" s="42" t="s">
        <v>880</v>
      </c>
      <c r="T395" s="42" t="s">
        <v>880</v>
      </c>
      <c r="U395" s="42" t="s">
        <v>17</v>
      </c>
      <c r="V395" s="42" t="s">
        <v>17</v>
      </c>
      <c r="W395" s="42" t="s">
        <v>880</v>
      </c>
      <c r="X395" s="42" t="s">
        <v>882</v>
      </c>
      <c r="Y395" s="42" t="s">
        <v>880</v>
      </c>
      <c r="Z395" s="42" t="s">
        <v>880</v>
      </c>
      <c r="AA395" s="42" t="s">
        <v>880</v>
      </c>
      <c r="AB395" s="42" t="s">
        <v>17</v>
      </c>
      <c r="AC395" s="42" t="s">
        <v>17</v>
      </c>
      <c r="AD395" s="42" t="s">
        <v>880</v>
      </c>
      <c r="AE395" s="42" t="s">
        <v>880</v>
      </c>
      <c r="AF395" s="42" t="s">
        <v>880</v>
      </c>
      <c r="AG395" s="42" t="s">
        <v>880</v>
      </c>
      <c r="AH395" s="42" t="s">
        <v>880</v>
      </c>
      <c r="AI395" s="42" t="s">
        <v>17</v>
      </c>
      <c r="AJ395" s="42" t="s">
        <v>17</v>
      </c>
      <c r="AK395" s="42" t="s">
        <v>880</v>
      </c>
      <c r="AL395" s="42"/>
      <c r="AM395" s="42"/>
      <c r="AN395" s="42"/>
      <c r="AO395" s="42"/>
      <c r="AP395" s="42"/>
      <c r="AQ395" s="42"/>
      <c r="AR395" s="42"/>
      <c r="AS395" s="42"/>
      <c r="AT395" s="42"/>
      <c r="AU395" s="42"/>
      <c r="AV395" s="37">
        <f>COUNTIFS($S395:$AU395,"P")</f>
        <v>12</v>
      </c>
      <c r="AW395" s="37">
        <f>COUNTIFS($S395:$AU395,"HD")/2</f>
        <v>0</v>
      </c>
      <c r="AX395" s="37">
        <f>COUNTIFS($S395:$AU395,"DO")</f>
        <v>6</v>
      </c>
      <c r="AY395" s="1">
        <f>COUNTIFS($S395:$AU395,"UPL")</f>
        <v>0</v>
      </c>
      <c r="AZ395" s="37">
        <f>COUNTIFS($S395:$AU395,"LWP")</f>
        <v>0</v>
      </c>
      <c r="BA395" s="37">
        <f>SUM(COUNTIFS($S395:$AU395,{"PAT","MAT"}))</f>
        <v>0</v>
      </c>
      <c r="BB395" s="37">
        <f>COUNTIFS($S395:$AU395,"HO")</f>
        <v>0</v>
      </c>
      <c r="BC395" s="37">
        <f>COUNTIFS($S395:$AU395,"NA")</f>
        <v>0</v>
      </c>
      <c r="BD395" s="37">
        <f>COUNTIFS($S395:$AU395,"PL")</f>
        <v>0</v>
      </c>
      <c r="BE395" s="37">
        <f>COUNTIFS($S395:$AU395,"CL")</f>
        <v>1</v>
      </c>
      <c r="BF395" s="37">
        <f>COUNTIFS($S395:$AU395,"BL")</f>
        <v>0</v>
      </c>
      <c r="BG395" s="37">
        <f>COUNTIFS($S395:$AU395,"CO")</f>
        <v>0</v>
      </c>
      <c r="BH395" s="37">
        <f>SUM(BD395:BG395)</f>
        <v>1</v>
      </c>
      <c r="BI395" s="37">
        <f>IF(SUM(AV395+AW395)&gt;=17,1,0)</f>
        <v>0</v>
      </c>
      <c r="BJ395" s="37">
        <f>IF(SUM(AV395+AW395)&gt;=13,1,0)</f>
        <v>0</v>
      </c>
      <c r="BK395" s="37">
        <f>SUM(AV395:BG395)+SUM(COUNTIFS(R395:AU395,{"TERM","RESIGNED"}))</f>
        <v>19</v>
      </c>
      <c r="BL395" s="1" t="s">
        <v>41</v>
      </c>
      <c r="BM395" s="37" t="s">
        <v>1102</v>
      </c>
    </row>
    <row r="396" spans="1:65" x14ac:dyDescent="0.25">
      <c r="A396" s="30">
        <f>A395+1</f>
        <v>394</v>
      </c>
      <c r="B396" s="1" t="s">
        <v>163</v>
      </c>
      <c r="C396" s="1">
        <v>102742</v>
      </c>
      <c r="D396" s="25">
        <v>102742</v>
      </c>
      <c r="E396" s="1" t="s">
        <v>863</v>
      </c>
      <c r="F396" s="32" t="s">
        <v>507</v>
      </c>
      <c r="G396" s="32" t="s">
        <v>50</v>
      </c>
      <c r="H396" s="28">
        <v>44665</v>
      </c>
      <c r="I396" s="28" t="s">
        <v>36</v>
      </c>
      <c r="J396" s="28" t="s">
        <v>36</v>
      </c>
      <c r="K396" s="37">
        <f ca="1">IF(O396="ACTIVE",(TODAY()-H396),(J396-H396))</f>
        <v>677</v>
      </c>
      <c r="L396" s="39" t="str">
        <f>IF(OR(M396="Email Verification",M396="Operations",M396="OJT",M396="Bottom Quartile Group",M396="Training"),"Billable","Non Billable")</f>
        <v>Non Billable</v>
      </c>
      <c r="M396" s="32" t="s">
        <v>51</v>
      </c>
      <c r="N396" s="1" t="s">
        <v>38</v>
      </c>
      <c r="O396" s="1" t="s">
        <v>39</v>
      </c>
      <c r="P396" s="1"/>
      <c r="Q396" s="1"/>
      <c r="R396" s="31" t="s">
        <v>458</v>
      </c>
      <c r="S396" s="42" t="s">
        <v>880</v>
      </c>
      <c r="T396" s="42" t="s">
        <v>880</v>
      </c>
      <c r="U396" s="42" t="s">
        <v>17</v>
      </c>
      <c r="V396" s="42" t="s">
        <v>17</v>
      </c>
      <c r="W396" s="42" t="s">
        <v>880</v>
      </c>
      <c r="X396" s="42" t="s">
        <v>880</v>
      </c>
      <c r="Y396" s="42" t="s">
        <v>880</v>
      </c>
      <c r="Z396" s="42" t="s">
        <v>880</v>
      </c>
      <c r="AA396" s="42" t="s">
        <v>880</v>
      </c>
      <c r="AB396" s="42" t="s">
        <v>17</v>
      </c>
      <c r="AC396" s="42" t="s">
        <v>17</v>
      </c>
      <c r="AD396" s="42" t="s">
        <v>880</v>
      </c>
      <c r="AE396" s="42" t="s">
        <v>880</v>
      </c>
      <c r="AF396" s="42" t="s">
        <v>880</v>
      </c>
      <c r="AG396" s="42" t="s">
        <v>880</v>
      </c>
      <c r="AH396" s="42" t="s">
        <v>880</v>
      </c>
      <c r="AI396" s="42" t="s">
        <v>17</v>
      </c>
      <c r="AJ396" s="42" t="s">
        <v>17</v>
      </c>
      <c r="AK396" s="42" t="s">
        <v>880</v>
      </c>
      <c r="AL396" s="42"/>
      <c r="AM396" s="42"/>
      <c r="AN396" s="42"/>
      <c r="AO396" s="42"/>
      <c r="AP396" s="42"/>
      <c r="AQ396" s="42"/>
      <c r="AR396" s="42"/>
      <c r="AS396" s="42"/>
      <c r="AT396" s="42"/>
      <c r="AU396" s="42"/>
      <c r="AV396" s="37">
        <f>COUNTIFS($S396:$AU396,"P")</f>
        <v>13</v>
      </c>
      <c r="AW396" s="37">
        <f>COUNTIFS($S396:$AU396,"HD")/2</f>
        <v>0</v>
      </c>
      <c r="AX396" s="37">
        <f>COUNTIFS($S396:$AU396,"DO")</f>
        <v>6</v>
      </c>
      <c r="AY396" s="1">
        <f>COUNTIFS($S396:$AU396,"UPL")</f>
        <v>0</v>
      </c>
      <c r="AZ396" s="37">
        <f>COUNTIFS($S396:$AU396,"LWP")</f>
        <v>0</v>
      </c>
      <c r="BA396" s="37">
        <f>SUM(COUNTIFS($S396:$AU396,{"PAT","MAT"}))</f>
        <v>0</v>
      </c>
      <c r="BB396" s="37">
        <f>COUNTIFS($S396:$AU396,"HO")</f>
        <v>0</v>
      </c>
      <c r="BC396" s="37">
        <f>COUNTIFS($S396:$AU396,"NA")</f>
        <v>0</v>
      </c>
      <c r="BD396" s="37">
        <f>COUNTIFS($S396:$AU396,"PL")</f>
        <v>0</v>
      </c>
      <c r="BE396" s="37">
        <f>COUNTIFS($S396:$AU396,"CL")</f>
        <v>0</v>
      </c>
      <c r="BF396" s="37">
        <f>COUNTIFS($S396:$AU396,"BL")</f>
        <v>0</v>
      </c>
      <c r="BG396" s="37">
        <f>COUNTIFS($S396:$AU396,"CO")</f>
        <v>0</v>
      </c>
      <c r="BH396" s="37">
        <f>SUM(BD396:BG396)</f>
        <v>0</v>
      </c>
      <c r="BI396" s="37">
        <f>IF(SUM(AV396+AW396)&gt;=17,1,0)</f>
        <v>0</v>
      </c>
      <c r="BJ396" s="37">
        <f>IF(SUM(AV396+AW396)&gt;=13,1,0)</f>
        <v>1</v>
      </c>
      <c r="BK396" s="37">
        <f>SUM(AV396:BG396)+SUM(COUNTIFS(R396:AU396,{"TERM","RESIGNED"}))</f>
        <v>19</v>
      </c>
      <c r="BL396" s="1" t="s">
        <v>41</v>
      </c>
      <c r="BM396" s="37" t="s">
        <v>1564</v>
      </c>
    </row>
    <row r="397" spans="1:65" x14ac:dyDescent="0.25">
      <c r="A397" s="30">
        <f>A396+1</f>
        <v>395</v>
      </c>
      <c r="B397" s="1" t="s">
        <v>163</v>
      </c>
      <c r="C397" s="1">
        <v>102754</v>
      </c>
      <c r="D397" s="25">
        <v>102754</v>
      </c>
      <c r="E397" s="1" t="s">
        <v>863</v>
      </c>
      <c r="F397" s="32" t="s">
        <v>503</v>
      </c>
      <c r="G397" s="32" t="s">
        <v>74</v>
      </c>
      <c r="H397" s="28">
        <v>44665</v>
      </c>
      <c r="I397" s="28" t="s">
        <v>36</v>
      </c>
      <c r="J397" s="28" t="s">
        <v>36</v>
      </c>
      <c r="K397" s="37">
        <f ca="1">IF(O397="ACTIVE",(TODAY()-H397),(J397-H397))</f>
        <v>677</v>
      </c>
      <c r="L397" s="39" t="str">
        <f>IF(OR(M397="Email Verification",M397="Operations",M397="OJT",M397="Bottom Quartile Group",M397="Training"),"Billable","Non Billable")</f>
        <v>Non Billable</v>
      </c>
      <c r="M397" s="32" t="s">
        <v>51</v>
      </c>
      <c r="N397" s="1" t="s">
        <v>38</v>
      </c>
      <c r="O397" s="1" t="s">
        <v>39</v>
      </c>
      <c r="P397" s="1"/>
      <c r="Q397" s="1"/>
      <c r="R397" s="31" t="s">
        <v>95</v>
      </c>
      <c r="S397" s="42" t="s">
        <v>880</v>
      </c>
      <c r="T397" s="42" t="s">
        <v>880</v>
      </c>
      <c r="U397" s="42" t="s">
        <v>17</v>
      </c>
      <c r="V397" s="42" t="s">
        <v>17</v>
      </c>
      <c r="W397" s="42" t="s">
        <v>880</v>
      </c>
      <c r="X397" s="42" t="s">
        <v>880</v>
      </c>
      <c r="Y397" s="42" t="s">
        <v>880</v>
      </c>
      <c r="Z397" s="42" t="s">
        <v>880</v>
      </c>
      <c r="AA397" s="42" t="s">
        <v>880</v>
      </c>
      <c r="AB397" s="42" t="s">
        <v>17</v>
      </c>
      <c r="AC397" s="42" t="s">
        <v>17</v>
      </c>
      <c r="AD397" s="42" t="s">
        <v>880</v>
      </c>
      <c r="AE397" s="42" t="s">
        <v>880</v>
      </c>
      <c r="AF397" s="42" t="s">
        <v>880</v>
      </c>
      <c r="AG397" s="42" t="s">
        <v>880</v>
      </c>
      <c r="AH397" s="42" t="s">
        <v>880</v>
      </c>
      <c r="AI397" s="42" t="s">
        <v>17</v>
      </c>
      <c r="AJ397" s="42" t="s">
        <v>17</v>
      </c>
      <c r="AK397" s="42" t="s">
        <v>880</v>
      </c>
      <c r="AL397" s="42"/>
      <c r="AM397" s="42"/>
      <c r="AN397" s="42"/>
      <c r="AO397" s="42"/>
      <c r="AP397" s="42"/>
      <c r="AQ397" s="42"/>
      <c r="AR397" s="42"/>
      <c r="AS397" s="42"/>
      <c r="AT397" s="42"/>
      <c r="AU397" s="42"/>
      <c r="AV397" s="37">
        <f>COUNTIFS($S397:$AU397,"P")</f>
        <v>13</v>
      </c>
      <c r="AW397" s="37">
        <f>COUNTIFS($S397:$AU397,"HD")/2</f>
        <v>0</v>
      </c>
      <c r="AX397" s="37">
        <f>COUNTIFS($S397:$AU397,"DO")</f>
        <v>6</v>
      </c>
      <c r="AY397" s="1">
        <f>COUNTIFS($S397:$AU397,"UPL")</f>
        <v>0</v>
      </c>
      <c r="AZ397" s="37">
        <f>COUNTIFS($S397:$AU397,"LWP")</f>
        <v>0</v>
      </c>
      <c r="BA397" s="37">
        <f>SUM(COUNTIFS($S397:$AU397,{"PAT","MAT"}))</f>
        <v>0</v>
      </c>
      <c r="BB397" s="37">
        <f>COUNTIFS($S397:$AU397,"HO")</f>
        <v>0</v>
      </c>
      <c r="BC397" s="37">
        <f>COUNTIFS($S397:$AU397,"NA")</f>
        <v>0</v>
      </c>
      <c r="BD397" s="37">
        <f>COUNTIFS($S397:$AU397,"PL")</f>
        <v>0</v>
      </c>
      <c r="BE397" s="37">
        <f>COUNTIFS($S397:$AU397,"CL")</f>
        <v>0</v>
      </c>
      <c r="BF397" s="37">
        <f>COUNTIFS($S397:$AU397,"BL")</f>
        <v>0</v>
      </c>
      <c r="BG397" s="37">
        <f>COUNTIFS($S397:$AU397,"CO")</f>
        <v>0</v>
      </c>
      <c r="BH397" s="37">
        <f>SUM(BD397:BG397)</f>
        <v>0</v>
      </c>
      <c r="BI397" s="37">
        <f>IF(SUM(AV397+AW397)&gt;=17,1,0)</f>
        <v>0</v>
      </c>
      <c r="BJ397" s="37">
        <f>IF(SUM(AV397+AW397)&gt;=13,1,0)</f>
        <v>1</v>
      </c>
      <c r="BK397" s="37">
        <f>SUM(AV397:BG397)+SUM(COUNTIFS(R397:AU397,{"TERM","RESIGNED"}))</f>
        <v>19</v>
      </c>
      <c r="BL397" s="1" t="s">
        <v>41</v>
      </c>
      <c r="BM397" s="37" t="s">
        <v>935</v>
      </c>
    </row>
    <row r="398" spans="1:65" x14ac:dyDescent="0.25">
      <c r="A398" s="30">
        <f>A397+1</f>
        <v>396</v>
      </c>
      <c r="B398" s="1" t="s">
        <v>163</v>
      </c>
      <c r="C398" s="1">
        <v>102760</v>
      </c>
      <c r="D398" s="25">
        <v>102760</v>
      </c>
      <c r="E398" s="1" t="s">
        <v>862</v>
      </c>
      <c r="F398" s="32" t="s">
        <v>504</v>
      </c>
      <c r="G398" s="32" t="s">
        <v>177</v>
      </c>
      <c r="H398" s="28">
        <v>44665</v>
      </c>
      <c r="I398" s="28" t="s">
        <v>36</v>
      </c>
      <c r="J398" s="28" t="s">
        <v>36</v>
      </c>
      <c r="K398" s="37">
        <f ca="1">IF(O398="ACTIVE",(TODAY()-H398),(J398-H398))</f>
        <v>677</v>
      </c>
      <c r="L398" s="39" t="str">
        <f>IF(OR(M398="Email Verification",M398="Operations",M398="OJT",M398="Bottom Quartile Group",M398="Training"),"Billable","Non Billable")</f>
        <v>Non Billable</v>
      </c>
      <c r="M398" s="32" t="s">
        <v>182</v>
      </c>
      <c r="N398" s="1" t="s">
        <v>38</v>
      </c>
      <c r="O398" s="1" t="s">
        <v>39</v>
      </c>
      <c r="P398" s="1"/>
      <c r="Q398" s="1"/>
      <c r="R398" s="31" t="s">
        <v>183</v>
      </c>
      <c r="S398" s="42" t="s">
        <v>880</v>
      </c>
      <c r="T398" s="42" t="s">
        <v>880</v>
      </c>
      <c r="U398" s="42" t="s">
        <v>17</v>
      </c>
      <c r="V398" s="42" t="s">
        <v>17</v>
      </c>
      <c r="W398" s="42" t="s">
        <v>883</v>
      </c>
      <c r="X398" s="42" t="s">
        <v>880</v>
      </c>
      <c r="Y398" s="42" t="s">
        <v>19</v>
      </c>
      <c r="Z398" s="42" t="s">
        <v>880</v>
      </c>
      <c r="AA398" s="42" t="s">
        <v>880</v>
      </c>
      <c r="AB398" s="42" t="s">
        <v>17</v>
      </c>
      <c r="AC398" s="42" t="s">
        <v>17</v>
      </c>
      <c r="AD398" s="42" t="s">
        <v>19</v>
      </c>
      <c r="AE398" s="42" t="s">
        <v>880</v>
      </c>
      <c r="AF398" s="42" t="s">
        <v>880</v>
      </c>
      <c r="AG398" s="42" t="s">
        <v>880</v>
      </c>
      <c r="AH398" s="42" t="s">
        <v>880</v>
      </c>
      <c r="AI398" s="42" t="s">
        <v>17</v>
      </c>
      <c r="AJ398" s="42" t="s">
        <v>17</v>
      </c>
      <c r="AK398" s="42" t="s">
        <v>19</v>
      </c>
      <c r="AL398" s="42"/>
      <c r="AM398" s="42"/>
      <c r="AN398" s="42"/>
      <c r="AO398" s="42"/>
      <c r="AP398" s="42"/>
      <c r="AQ398" s="42"/>
      <c r="AR398" s="42"/>
      <c r="AS398" s="42"/>
      <c r="AT398" s="42"/>
      <c r="AU398" s="42"/>
      <c r="AV398" s="37">
        <f>COUNTIFS($S398:$AU398,"P")</f>
        <v>9</v>
      </c>
      <c r="AW398" s="37">
        <f>COUNTIFS($S398:$AU398,"HD")/2</f>
        <v>0</v>
      </c>
      <c r="AX398" s="37">
        <f>COUNTIFS($S398:$AU398,"DO")</f>
        <v>6</v>
      </c>
      <c r="AY398" s="1">
        <f>COUNTIFS($S398:$AU398,"UPL")</f>
        <v>0</v>
      </c>
      <c r="AZ398" s="37">
        <f>COUNTIFS($S398:$AU398,"LWP")</f>
        <v>3</v>
      </c>
      <c r="BA398" s="37">
        <f>SUM(COUNTIFS($S398:$AU398,{"PAT","MAT"}))</f>
        <v>0</v>
      </c>
      <c r="BB398" s="37">
        <f>COUNTIFS($S398:$AU398,"HO")</f>
        <v>0</v>
      </c>
      <c r="BC398" s="37">
        <f>COUNTIFS($S398:$AU398,"NA")</f>
        <v>0</v>
      </c>
      <c r="BD398" s="37">
        <f>COUNTIFS($S398:$AU398,"PL")</f>
        <v>1</v>
      </c>
      <c r="BE398" s="37">
        <f>COUNTIFS($S398:$AU398,"CL")</f>
        <v>0</v>
      </c>
      <c r="BF398" s="37">
        <f>COUNTIFS($S398:$AU398,"BL")</f>
        <v>0</v>
      </c>
      <c r="BG398" s="37">
        <f>COUNTIFS($S398:$AU398,"CO")</f>
        <v>0</v>
      </c>
      <c r="BH398" s="37">
        <f>SUM(BD398:BG398)</f>
        <v>1</v>
      </c>
      <c r="BI398" s="37">
        <f>IF(SUM(AV398+AW398)&gt;=17,1,0)</f>
        <v>0</v>
      </c>
      <c r="BJ398" s="37">
        <f>IF(SUM(AV398+AW398)&gt;=13,1,0)</f>
        <v>0</v>
      </c>
      <c r="BK398" s="37">
        <f>SUM(AV398:BG398)+SUM(COUNTIFS(R398:AU398,{"TERM","RESIGNED"}))</f>
        <v>19</v>
      </c>
      <c r="BL398" s="1" t="s">
        <v>41</v>
      </c>
      <c r="BM398" s="37" t="s">
        <v>1569</v>
      </c>
    </row>
    <row r="399" spans="1:65" x14ac:dyDescent="0.25">
      <c r="A399" s="30">
        <f>A398+1</f>
        <v>397</v>
      </c>
      <c r="B399" s="1" t="s">
        <v>163</v>
      </c>
      <c r="C399" s="1">
        <v>102761</v>
      </c>
      <c r="D399" s="25">
        <v>102761</v>
      </c>
      <c r="E399" s="1" t="s">
        <v>863</v>
      </c>
      <c r="F399" s="32" t="s">
        <v>505</v>
      </c>
      <c r="G399" s="32" t="s">
        <v>177</v>
      </c>
      <c r="H399" s="28">
        <v>44665</v>
      </c>
      <c r="I399" s="28" t="s">
        <v>36</v>
      </c>
      <c r="J399" s="28" t="s">
        <v>36</v>
      </c>
      <c r="K399" s="37">
        <f ca="1">IF(O399="ACTIVE",(TODAY()-H399),(J399-H399))</f>
        <v>677</v>
      </c>
      <c r="L399" s="39" t="str">
        <f>IF(OR(M399="Email Verification",M399="Operations",M399="OJT",M399="Bottom Quartile Group",M399="Training"),"Billable","Non Billable")</f>
        <v>Billable</v>
      </c>
      <c r="M399" s="32" t="s">
        <v>178</v>
      </c>
      <c r="N399" s="1" t="s">
        <v>38</v>
      </c>
      <c r="O399" s="1" t="s">
        <v>39</v>
      </c>
      <c r="P399" s="1"/>
      <c r="Q399" s="1"/>
      <c r="R399" s="31" t="s">
        <v>230</v>
      </c>
      <c r="S399" s="42" t="s">
        <v>880</v>
      </c>
      <c r="T399" s="42" t="s">
        <v>880</v>
      </c>
      <c r="U399" s="42" t="s">
        <v>17</v>
      </c>
      <c r="V399" s="42" t="s">
        <v>17</v>
      </c>
      <c r="W399" s="42" t="s">
        <v>880</v>
      </c>
      <c r="X399" s="42" t="s">
        <v>880</v>
      </c>
      <c r="Y399" s="42" t="s">
        <v>880</v>
      </c>
      <c r="Z399" s="42" t="s">
        <v>880</v>
      </c>
      <c r="AA399" s="42" t="s">
        <v>880</v>
      </c>
      <c r="AB399" s="42" t="s">
        <v>17</v>
      </c>
      <c r="AC399" s="42" t="s">
        <v>17</v>
      </c>
      <c r="AD399" s="42" t="s">
        <v>880</v>
      </c>
      <c r="AE399" s="42" t="s">
        <v>880</v>
      </c>
      <c r="AF399" s="42" t="s">
        <v>880</v>
      </c>
      <c r="AG399" s="42" t="s">
        <v>880</v>
      </c>
      <c r="AH399" s="42" t="s">
        <v>880</v>
      </c>
      <c r="AI399" s="42" t="s">
        <v>17</v>
      </c>
      <c r="AJ399" s="42" t="s">
        <v>17</v>
      </c>
      <c r="AK399" s="42" t="s">
        <v>880</v>
      </c>
      <c r="AL399" s="42"/>
      <c r="AM399" s="42"/>
      <c r="AN399" s="42"/>
      <c r="AO399" s="42"/>
      <c r="AP399" s="42"/>
      <c r="AQ399" s="42"/>
      <c r="AR399" s="42"/>
      <c r="AS399" s="42"/>
      <c r="AT399" s="42"/>
      <c r="AU399" s="42"/>
      <c r="AV399" s="37">
        <f>COUNTIFS($S399:$AU399,"P")</f>
        <v>13</v>
      </c>
      <c r="AW399" s="37">
        <f>COUNTIFS($S399:$AU399,"HD")/2</f>
        <v>0</v>
      </c>
      <c r="AX399" s="37">
        <f>COUNTIFS($S399:$AU399,"DO")</f>
        <v>6</v>
      </c>
      <c r="AY399" s="1">
        <f>COUNTIFS($S399:$AU399,"UPL")</f>
        <v>0</v>
      </c>
      <c r="AZ399" s="37">
        <f>COUNTIFS($S399:$AU399,"LWP")</f>
        <v>0</v>
      </c>
      <c r="BA399" s="37">
        <f>SUM(COUNTIFS($S399:$AU399,{"PAT","MAT"}))</f>
        <v>0</v>
      </c>
      <c r="BB399" s="37">
        <f>COUNTIFS($S399:$AU399,"HO")</f>
        <v>0</v>
      </c>
      <c r="BC399" s="37">
        <f>COUNTIFS($S399:$AU399,"NA")</f>
        <v>0</v>
      </c>
      <c r="BD399" s="37">
        <f>COUNTIFS($S399:$AU399,"PL")</f>
        <v>0</v>
      </c>
      <c r="BE399" s="37">
        <f>COUNTIFS($S399:$AU399,"CL")</f>
        <v>0</v>
      </c>
      <c r="BF399" s="37">
        <f>COUNTIFS($S399:$AU399,"BL")</f>
        <v>0</v>
      </c>
      <c r="BG399" s="37">
        <f>COUNTIFS($S399:$AU399,"CO")</f>
        <v>0</v>
      </c>
      <c r="BH399" s="37">
        <f>SUM(BD399:BG399)</f>
        <v>0</v>
      </c>
      <c r="BI399" s="37">
        <f>IF(SUM(AV399+AW399)&gt;=17,1,0)</f>
        <v>0</v>
      </c>
      <c r="BJ399" s="37">
        <f>IF(SUM(AV399+AW399)&gt;=13,1,0)</f>
        <v>1</v>
      </c>
      <c r="BK399" s="37">
        <f>SUM(AV399:BG399)+SUM(COUNTIFS(R399:AU399,{"TERM","RESIGNED"}))</f>
        <v>19</v>
      </c>
      <c r="BL399" s="1" t="s">
        <v>41</v>
      </c>
      <c r="BM399" s="37" t="s">
        <v>931</v>
      </c>
    </row>
    <row r="400" spans="1:65" x14ac:dyDescent="0.25">
      <c r="A400" s="30">
        <f>A399+1</f>
        <v>398</v>
      </c>
      <c r="B400" s="1" t="s">
        <v>163</v>
      </c>
      <c r="C400" s="1">
        <v>102775</v>
      </c>
      <c r="D400" s="25">
        <v>102775</v>
      </c>
      <c r="E400" s="1" t="s">
        <v>863</v>
      </c>
      <c r="F400" s="32" t="s">
        <v>508</v>
      </c>
      <c r="G400" s="32" t="s">
        <v>54</v>
      </c>
      <c r="H400" s="28">
        <v>44666</v>
      </c>
      <c r="I400" s="28" t="s">
        <v>36</v>
      </c>
      <c r="J400" s="28" t="s">
        <v>36</v>
      </c>
      <c r="K400" s="37">
        <f ca="1">IF(O400="ACTIVE",(TODAY()-H400),(J400-H400))</f>
        <v>676</v>
      </c>
      <c r="L400" s="39" t="str">
        <f>IF(OR(M400="Email Verification",M400="Operations",M400="OJT",M400="Bottom Quartile Group",M400="Training"),"Billable","Non Billable")</f>
        <v>Non Billable</v>
      </c>
      <c r="M400" s="32" t="s">
        <v>85</v>
      </c>
      <c r="N400" s="1" t="s">
        <v>38</v>
      </c>
      <c r="O400" s="1" t="s">
        <v>39</v>
      </c>
      <c r="P400" s="1"/>
      <c r="Q400" s="1"/>
      <c r="R400" s="31" t="s">
        <v>208</v>
      </c>
      <c r="S400" s="42" t="s">
        <v>880</v>
      </c>
      <c r="T400" s="42" t="s">
        <v>880</v>
      </c>
      <c r="U400" s="42" t="s">
        <v>17</v>
      </c>
      <c r="V400" s="42" t="s">
        <v>17</v>
      </c>
      <c r="W400" s="42" t="s">
        <v>880</v>
      </c>
      <c r="X400" s="42" t="s">
        <v>882</v>
      </c>
      <c r="Y400" s="42" t="s">
        <v>883</v>
      </c>
      <c r="Z400" s="42" t="s">
        <v>880</v>
      </c>
      <c r="AA400" s="42" t="s">
        <v>880</v>
      </c>
      <c r="AB400" s="42" t="s">
        <v>17</v>
      </c>
      <c r="AC400" s="42" t="s">
        <v>17</v>
      </c>
      <c r="AD400" s="42" t="s">
        <v>880</v>
      </c>
      <c r="AE400" s="42" t="s">
        <v>880</v>
      </c>
      <c r="AF400" s="42" t="s">
        <v>19</v>
      </c>
      <c r="AG400" s="42" t="s">
        <v>880</v>
      </c>
      <c r="AH400" s="42" t="s">
        <v>880</v>
      </c>
      <c r="AI400" s="42" t="s">
        <v>17</v>
      </c>
      <c r="AJ400" s="42" t="s">
        <v>17</v>
      </c>
      <c r="AK400" s="42" t="s">
        <v>880</v>
      </c>
      <c r="AL400" s="42"/>
      <c r="AM400" s="42"/>
      <c r="AN400" s="42"/>
      <c r="AO400" s="42"/>
      <c r="AP400" s="42"/>
      <c r="AQ400" s="42"/>
      <c r="AR400" s="42"/>
      <c r="AS400" s="42"/>
      <c r="AT400" s="42"/>
      <c r="AU400" s="42"/>
      <c r="AV400" s="37">
        <f>COUNTIFS($S400:$AU400,"P")</f>
        <v>10</v>
      </c>
      <c r="AW400" s="37">
        <f>COUNTIFS($S400:$AU400,"HD")/2</f>
        <v>0</v>
      </c>
      <c r="AX400" s="37">
        <f>COUNTIFS($S400:$AU400,"DO")</f>
        <v>6</v>
      </c>
      <c r="AY400" s="1">
        <f>COUNTIFS($S400:$AU400,"UPL")</f>
        <v>0</v>
      </c>
      <c r="AZ400" s="37">
        <f>COUNTIFS($S400:$AU400,"LWP")</f>
        <v>1</v>
      </c>
      <c r="BA400" s="37">
        <f>SUM(COUNTIFS($S400:$AU400,{"PAT","MAT"}))</f>
        <v>0</v>
      </c>
      <c r="BB400" s="37">
        <f>COUNTIFS($S400:$AU400,"HO")</f>
        <v>0</v>
      </c>
      <c r="BC400" s="37">
        <f>COUNTIFS($S400:$AU400,"NA")</f>
        <v>0</v>
      </c>
      <c r="BD400" s="37">
        <f>COUNTIFS($S400:$AU400,"PL")</f>
        <v>1</v>
      </c>
      <c r="BE400" s="37">
        <f>COUNTIFS($S400:$AU400,"CL")</f>
        <v>1</v>
      </c>
      <c r="BF400" s="37">
        <f>COUNTIFS($S400:$AU400,"BL")</f>
        <v>0</v>
      </c>
      <c r="BG400" s="37">
        <f>COUNTIFS($S400:$AU400,"CO")</f>
        <v>0</v>
      </c>
      <c r="BH400" s="37">
        <f>SUM(BD400:BG400)</f>
        <v>2</v>
      </c>
      <c r="BI400" s="37">
        <f>IF(SUM(AV400+AW400)&gt;=17,1,0)</f>
        <v>0</v>
      </c>
      <c r="BJ400" s="37">
        <f>IF(SUM(AV400+AW400)&gt;=13,1,0)</f>
        <v>0</v>
      </c>
      <c r="BK400" s="37">
        <f>SUM(AV400:BG400)+SUM(COUNTIFS(R400:AU400,{"TERM","RESIGNED"}))</f>
        <v>19</v>
      </c>
      <c r="BL400" s="1" t="s">
        <v>41</v>
      </c>
      <c r="BM400" s="37" t="s">
        <v>1571</v>
      </c>
    </row>
    <row r="401" spans="1:65" x14ac:dyDescent="0.25">
      <c r="A401" s="30">
        <f>A400+1</f>
        <v>399</v>
      </c>
      <c r="B401" s="1" t="s">
        <v>163</v>
      </c>
      <c r="C401" s="1">
        <v>102778</v>
      </c>
      <c r="D401" s="25">
        <v>102778</v>
      </c>
      <c r="E401" s="1" t="s">
        <v>863</v>
      </c>
      <c r="F401" s="32" t="s">
        <v>510</v>
      </c>
      <c r="G401" s="32" t="s">
        <v>252</v>
      </c>
      <c r="H401" s="28">
        <v>44672</v>
      </c>
      <c r="I401" s="28" t="s">
        <v>36</v>
      </c>
      <c r="J401" s="28" t="s">
        <v>36</v>
      </c>
      <c r="K401" s="37">
        <f ca="1">IF(O401="ACTIVE",(TODAY()-H401),(J401-H401))</f>
        <v>670</v>
      </c>
      <c r="L401" s="39" t="str">
        <f>IF(OR(M401="Email Verification",M401="Operations",M401="OJT",M401="Bottom Quartile Group",M401="Training"),"Billable","Non Billable")</f>
        <v>Non Billable</v>
      </c>
      <c r="M401" s="32" t="s">
        <v>182</v>
      </c>
      <c r="N401" s="1" t="s">
        <v>38</v>
      </c>
      <c r="O401" s="1" t="s">
        <v>39</v>
      </c>
      <c r="P401" s="1"/>
      <c r="Q401" s="1"/>
      <c r="R401" s="31" t="s">
        <v>183</v>
      </c>
      <c r="S401" s="42" t="s">
        <v>880</v>
      </c>
      <c r="T401" s="42" t="s">
        <v>880</v>
      </c>
      <c r="U401" s="42" t="s">
        <v>17</v>
      </c>
      <c r="V401" s="42" t="s">
        <v>17</v>
      </c>
      <c r="W401" s="42" t="s">
        <v>880</v>
      </c>
      <c r="X401" s="42" t="s">
        <v>880</v>
      </c>
      <c r="Y401" s="42" t="s">
        <v>880</v>
      </c>
      <c r="Z401" s="42" t="s">
        <v>881</v>
      </c>
      <c r="AA401" s="42" t="s">
        <v>880</v>
      </c>
      <c r="AB401" s="42" t="s">
        <v>17</v>
      </c>
      <c r="AC401" s="42" t="s">
        <v>17</v>
      </c>
      <c r="AD401" s="42" t="s">
        <v>882</v>
      </c>
      <c r="AE401" s="42" t="s">
        <v>880</v>
      </c>
      <c r="AF401" s="42" t="s">
        <v>880</v>
      </c>
      <c r="AG401" s="42" t="s">
        <v>880</v>
      </c>
      <c r="AH401" s="42" t="s">
        <v>880</v>
      </c>
      <c r="AI401" s="42" t="s">
        <v>17</v>
      </c>
      <c r="AJ401" s="42" t="s">
        <v>17</v>
      </c>
      <c r="AK401" s="42" t="s">
        <v>880</v>
      </c>
      <c r="AL401" s="42"/>
      <c r="AM401" s="42"/>
      <c r="AN401" s="42"/>
      <c r="AO401" s="42"/>
      <c r="AP401" s="42"/>
      <c r="AQ401" s="42"/>
      <c r="AR401" s="42"/>
      <c r="AS401" s="42"/>
      <c r="AT401" s="42"/>
      <c r="AU401" s="42"/>
      <c r="AV401" s="37">
        <f>COUNTIFS($S401:$AU401,"P")</f>
        <v>11</v>
      </c>
      <c r="AW401" s="37">
        <f>COUNTIFS($S401:$AU401,"HD")/2</f>
        <v>0.5</v>
      </c>
      <c r="AX401" s="37">
        <f>COUNTIFS($S401:$AU401,"DO")</f>
        <v>6</v>
      </c>
      <c r="AY401" s="1">
        <f>COUNTIFS($S401:$AU401,"UPL")</f>
        <v>0</v>
      </c>
      <c r="AZ401" s="37">
        <f>COUNTIFS($S401:$AU401,"LWP")</f>
        <v>0</v>
      </c>
      <c r="BA401" s="37">
        <f>SUM(COUNTIFS($S401:$AU401,{"PAT","MAT"}))</f>
        <v>0</v>
      </c>
      <c r="BB401" s="37">
        <f>COUNTIFS($S401:$AU401,"HO")</f>
        <v>0</v>
      </c>
      <c r="BC401" s="37">
        <f>COUNTIFS($S401:$AU401,"NA")</f>
        <v>0</v>
      </c>
      <c r="BD401" s="37">
        <f>COUNTIFS($S401:$AU401,"PL")</f>
        <v>0</v>
      </c>
      <c r="BE401" s="37">
        <f>COUNTIFS($S401:$AU401,"CL")</f>
        <v>1</v>
      </c>
      <c r="BF401" s="37">
        <f>COUNTIFS($S401:$AU401,"BL")</f>
        <v>0</v>
      </c>
      <c r="BG401" s="37">
        <f>COUNTIFS($S401:$AU401,"CO")</f>
        <v>0</v>
      </c>
      <c r="BH401" s="37">
        <f>SUM(BD401:BG401)</f>
        <v>1</v>
      </c>
      <c r="BI401" s="37">
        <f>IF(SUM(AV401+AW401)&gt;=17,1,0)</f>
        <v>0</v>
      </c>
      <c r="BJ401" s="37">
        <f>IF(SUM(AV401+AW401)&gt;=13,1,0)</f>
        <v>0</v>
      </c>
      <c r="BK401" s="37">
        <f>SUM(AV401:BG401)+SUM(COUNTIFS(R401:AU401,{"TERM","RESIGNED"}))</f>
        <v>18.5</v>
      </c>
      <c r="BL401" s="1" t="s">
        <v>41</v>
      </c>
      <c r="BM401" s="37" t="s">
        <v>931</v>
      </c>
    </row>
    <row r="402" spans="1:65" x14ac:dyDescent="0.25">
      <c r="A402" s="30">
        <f>A401+1</f>
        <v>400</v>
      </c>
      <c r="B402" s="1" t="s">
        <v>163</v>
      </c>
      <c r="C402" s="1">
        <v>102783</v>
      </c>
      <c r="D402" s="25">
        <v>102783</v>
      </c>
      <c r="E402" s="1" t="s">
        <v>862</v>
      </c>
      <c r="F402" s="32" t="s">
        <v>509</v>
      </c>
      <c r="G402" s="32" t="s">
        <v>177</v>
      </c>
      <c r="H402" s="28">
        <v>44672</v>
      </c>
      <c r="I402" s="28" t="s">
        <v>36</v>
      </c>
      <c r="J402" s="28" t="s">
        <v>36</v>
      </c>
      <c r="K402" s="37">
        <f ca="1">IF(O402="ACTIVE",(TODAY()-H402),(J402-H402))</f>
        <v>670</v>
      </c>
      <c r="L402" s="39" t="str">
        <f>IF(OR(M402="Email Verification",M402="Operations",M402="OJT",M402="Bottom Quartile Group",M402="Training"),"Billable","Non Billable")</f>
        <v>Billable</v>
      </c>
      <c r="M402" s="32" t="s">
        <v>178</v>
      </c>
      <c r="N402" s="1" t="s">
        <v>38</v>
      </c>
      <c r="O402" s="1" t="s">
        <v>39</v>
      </c>
      <c r="P402" s="1"/>
      <c r="Q402" s="1"/>
      <c r="R402" s="31" t="s">
        <v>239</v>
      </c>
      <c r="S402" s="42" t="s">
        <v>880</v>
      </c>
      <c r="T402" s="42" t="s">
        <v>880</v>
      </c>
      <c r="U402" s="42" t="s">
        <v>17</v>
      </c>
      <c r="V402" s="42" t="s">
        <v>17</v>
      </c>
      <c r="W402" s="42" t="s">
        <v>18</v>
      </c>
      <c r="X402" s="42" t="s">
        <v>880</v>
      </c>
      <c r="Y402" s="42" t="s">
        <v>880</v>
      </c>
      <c r="Z402" s="42" t="s">
        <v>880</v>
      </c>
      <c r="AA402" s="42" t="s">
        <v>880</v>
      </c>
      <c r="AB402" s="42" t="s">
        <v>17</v>
      </c>
      <c r="AC402" s="42" t="s">
        <v>17</v>
      </c>
      <c r="AD402" s="42" t="s">
        <v>880</v>
      </c>
      <c r="AE402" s="42" t="s">
        <v>19</v>
      </c>
      <c r="AF402" s="42" t="s">
        <v>880</v>
      </c>
      <c r="AG402" s="42" t="s">
        <v>880</v>
      </c>
      <c r="AH402" s="42" t="s">
        <v>880</v>
      </c>
      <c r="AI402" s="42" t="s">
        <v>17</v>
      </c>
      <c r="AJ402" s="42" t="s">
        <v>17</v>
      </c>
      <c r="AK402" s="42" t="s">
        <v>880</v>
      </c>
      <c r="AL402" s="42"/>
      <c r="AM402" s="42"/>
      <c r="AN402" s="42"/>
      <c r="AO402" s="42"/>
      <c r="AP402" s="42"/>
      <c r="AQ402" s="42"/>
      <c r="AR402" s="42"/>
      <c r="AS402" s="42"/>
      <c r="AT402" s="42"/>
      <c r="AU402" s="42"/>
      <c r="AV402" s="37">
        <f>COUNTIFS($S402:$AU402,"P")</f>
        <v>11</v>
      </c>
      <c r="AW402" s="37">
        <f>COUNTIFS($S402:$AU402,"HD")/2</f>
        <v>0</v>
      </c>
      <c r="AX402" s="37">
        <f>COUNTIFS($S402:$AU402,"DO")</f>
        <v>6</v>
      </c>
      <c r="AY402" s="1">
        <f>COUNTIFS($S402:$AU402,"UPL")</f>
        <v>1</v>
      </c>
      <c r="AZ402" s="37">
        <f>COUNTIFS($S402:$AU402,"LWP")</f>
        <v>1</v>
      </c>
      <c r="BA402" s="37">
        <f>SUM(COUNTIFS($S402:$AU402,{"PAT","MAT"}))</f>
        <v>0</v>
      </c>
      <c r="BB402" s="37">
        <f>COUNTIFS($S402:$AU402,"HO")</f>
        <v>0</v>
      </c>
      <c r="BC402" s="37">
        <f>COUNTIFS($S402:$AU402,"NA")</f>
        <v>0</v>
      </c>
      <c r="BD402" s="37">
        <f>COUNTIFS($S402:$AU402,"PL")</f>
        <v>0</v>
      </c>
      <c r="BE402" s="37">
        <f>COUNTIFS($S402:$AU402,"CL")</f>
        <v>0</v>
      </c>
      <c r="BF402" s="37">
        <f>COUNTIFS($S402:$AU402,"BL")</f>
        <v>0</v>
      </c>
      <c r="BG402" s="37">
        <f>COUNTIFS($S402:$AU402,"CO")</f>
        <v>0</v>
      </c>
      <c r="BH402" s="37">
        <f>SUM(BD402:BG402)</f>
        <v>0</v>
      </c>
      <c r="BI402" s="37">
        <f>IF(SUM(AV402+AW402)&gt;=17,1,0)</f>
        <v>0</v>
      </c>
      <c r="BJ402" s="37">
        <f>IF(SUM(AV402+AW402)&gt;=13,1,0)</f>
        <v>0</v>
      </c>
      <c r="BK402" s="37">
        <f>SUM(AV402:BG402)+SUM(COUNTIFS(R402:AU402,{"TERM","RESIGNED"}))</f>
        <v>19</v>
      </c>
      <c r="BL402" s="1" t="s">
        <v>41</v>
      </c>
      <c r="BM402" s="37" t="s">
        <v>931</v>
      </c>
    </row>
    <row r="403" spans="1:65" x14ac:dyDescent="0.25">
      <c r="A403" s="30">
        <f>A402+1</f>
        <v>401</v>
      </c>
      <c r="B403" s="1" t="s">
        <v>163</v>
      </c>
      <c r="C403" s="1">
        <v>102796</v>
      </c>
      <c r="D403" s="25">
        <v>102796</v>
      </c>
      <c r="E403" s="1" t="s">
        <v>863</v>
      </c>
      <c r="F403" s="32" t="s">
        <v>513</v>
      </c>
      <c r="G403" s="32" t="s">
        <v>181</v>
      </c>
      <c r="H403" s="28">
        <v>44672</v>
      </c>
      <c r="I403" s="28" t="s">
        <v>36</v>
      </c>
      <c r="J403" s="28" t="s">
        <v>36</v>
      </c>
      <c r="K403" s="37">
        <f ca="1">IF(O403="ACTIVE",(TODAY()-H403),(J403-H403))</f>
        <v>670</v>
      </c>
      <c r="L403" s="39" t="str">
        <f>IF(OR(M403="Email Verification",M403="Operations",M403="OJT",M403="Bottom Quartile Group",M403="Training"),"Billable","Non Billable")</f>
        <v>Billable</v>
      </c>
      <c r="M403" s="32" t="s">
        <v>178</v>
      </c>
      <c r="N403" s="1" t="s">
        <v>38</v>
      </c>
      <c r="O403" s="1" t="s">
        <v>39</v>
      </c>
      <c r="P403" s="1"/>
      <c r="Q403" s="1"/>
      <c r="R403" s="31" t="s">
        <v>230</v>
      </c>
      <c r="S403" s="42" t="s">
        <v>880</v>
      </c>
      <c r="T403" s="42" t="s">
        <v>880</v>
      </c>
      <c r="U403" s="42" t="s">
        <v>17</v>
      </c>
      <c r="V403" s="42" t="s">
        <v>17</v>
      </c>
      <c r="W403" s="42" t="s">
        <v>882</v>
      </c>
      <c r="X403" s="42" t="s">
        <v>880</v>
      </c>
      <c r="Y403" s="42" t="s">
        <v>880</v>
      </c>
      <c r="Z403" s="42" t="s">
        <v>880</v>
      </c>
      <c r="AA403" s="42" t="s">
        <v>880</v>
      </c>
      <c r="AB403" s="42" t="s">
        <v>17</v>
      </c>
      <c r="AC403" s="42" t="s">
        <v>17</v>
      </c>
      <c r="AD403" s="42" t="s">
        <v>880</v>
      </c>
      <c r="AE403" s="42" t="s">
        <v>880</v>
      </c>
      <c r="AF403" s="42" t="s">
        <v>880</v>
      </c>
      <c r="AG403" s="42" t="s">
        <v>880</v>
      </c>
      <c r="AH403" s="42" t="s">
        <v>880</v>
      </c>
      <c r="AI403" s="42" t="s">
        <v>17</v>
      </c>
      <c r="AJ403" s="42" t="s">
        <v>17</v>
      </c>
      <c r="AK403" s="42" t="s">
        <v>880</v>
      </c>
      <c r="AL403" s="42"/>
      <c r="AM403" s="42"/>
      <c r="AN403" s="42"/>
      <c r="AO403" s="42"/>
      <c r="AP403" s="42"/>
      <c r="AQ403" s="42"/>
      <c r="AR403" s="42"/>
      <c r="AS403" s="42"/>
      <c r="AT403" s="42"/>
      <c r="AU403" s="42"/>
      <c r="AV403" s="37">
        <f>COUNTIFS($S403:$AU403,"P")</f>
        <v>12</v>
      </c>
      <c r="AW403" s="37">
        <f>COUNTIFS($S403:$AU403,"HD")/2</f>
        <v>0</v>
      </c>
      <c r="AX403" s="37">
        <f>COUNTIFS($S403:$AU403,"DO")</f>
        <v>6</v>
      </c>
      <c r="AY403" s="1">
        <f>COUNTIFS($S403:$AU403,"UPL")</f>
        <v>0</v>
      </c>
      <c r="AZ403" s="37">
        <f>COUNTIFS($S403:$AU403,"LWP")</f>
        <v>0</v>
      </c>
      <c r="BA403" s="37">
        <f>SUM(COUNTIFS($S403:$AU403,{"PAT","MAT"}))</f>
        <v>0</v>
      </c>
      <c r="BB403" s="37">
        <f>COUNTIFS($S403:$AU403,"HO")</f>
        <v>0</v>
      </c>
      <c r="BC403" s="37">
        <f>COUNTIFS($S403:$AU403,"NA")</f>
        <v>0</v>
      </c>
      <c r="BD403" s="37">
        <f>COUNTIFS($S403:$AU403,"PL")</f>
        <v>0</v>
      </c>
      <c r="BE403" s="37">
        <f>COUNTIFS($S403:$AU403,"CL")</f>
        <v>1</v>
      </c>
      <c r="BF403" s="37">
        <f>COUNTIFS($S403:$AU403,"BL")</f>
        <v>0</v>
      </c>
      <c r="BG403" s="37">
        <f>COUNTIFS($S403:$AU403,"CO")</f>
        <v>0</v>
      </c>
      <c r="BH403" s="37">
        <f>SUM(BD403:BG403)</f>
        <v>1</v>
      </c>
      <c r="BI403" s="37">
        <f>IF(SUM(AV403+AW403)&gt;=17,1,0)</f>
        <v>0</v>
      </c>
      <c r="BJ403" s="37">
        <f>IF(SUM(AV403+AW403)&gt;=13,1,0)</f>
        <v>0</v>
      </c>
      <c r="BK403" s="37">
        <f>SUM(AV403:BG403)+SUM(COUNTIFS(R403:AU403,{"TERM","RESIGNED"}))</f>
        <v>19</v>
      </c>
      <c r="BL403" s="1" t="s">
        <v>41</v>
      </c>
      <c r="BM403" s="37" t="s">
        <v>931</v>
      </c>
    </row>
    <row r="404" spans="1:65" x14ac:dyDescent="0.25">
      <c r="A404" s="30">
        <f>A403+1</f>
        <v>402</v>
      </c>
      <c r="B404" s="1" t="s">
        <v>163</v>
      </c>
      <c r="C404" s="1">
        <v>102814</v>
      </c>
      <c r="D404" s="25">
        <v>102814</v>
      </c>
      <c r="E404" s="1" t="s">
        <v>863</v>
      </c>
      <c r="F404" s="32" t="s">
        <v>512</v>
      </c>
      <c r="G404" s="32" t="s">
        <v>117</v>
      </c>
      <c r="H404" s="28">
        <v>44672</v>
      </c>
      <c r="I404" s="28" t="s">
        <v>36</v>
      </c>
      <c r="J404" s="28" t="s">
        <v>36</v>
      </c>
      <c r="K404" s="37">
        <f ca="1">IF(O404="ACTIVE",(TODAY()-H404),(J404-H404))</f>
        <v>670</v>
      </c>
      <c r="L404" s="39" t="str">
        <f>IF(OR(M404="Email Verification",M404="Operations",M404="OJT",M404="Bottom Quartile Group",M404="Training"),"Billable","Non Billable")</f>
        <v>Billable</v>
      </c>
      <c r="M404" s="32" t="s">
        <v>118</v>
      </c>
      <c r="N404" s="1" t="s">
        <v>38</v>
      </c>
      <c r="O404" s="1" t="s">
        <v>39</v>
      </c>
      <c r="P404" s="1"/>
      <c r="Q404" s="1"/>
      <c r="R404" s="31" t="s">
        <v>511</v>
      </c>
      <c r="S404" s="42" t="s">
        <v>18</v>
      </c>
      <c r="T404" s="42" t="s">
        <v>880</v>
      </c>
      <c r="U404" s="42" t="s">
        <v>17</v>
      </c>
      <c r="V404" s="42" t="s">
        <v>17</v>
      </c>
      <c r="W404" s="42" t="s">
        <v>880</v>
      </c>
      <c r="X404" s="42" t="s">
        <v>880</v>
      </c>
      <c r="Y404" s="42" t="s">
        <v>19</v>
      </c>
      <c r="Z404" s="42" t="s">
        <v>880</v>
      </c>
      <c r="AA404" s="42" t="s">
        <v>880</v>
      </c>
      <c r="AB404" s="42" t="s">
        <v>17</v>
      </c>
      <c r="AC404" s="42" t="s">
        <v>17</v>
      </c>
      <c r="AD404" s="42" t="s">
        <v>880</v>
      </c>
      <c r="AE404" s="42" t="s">
        <v>880</v>
      </c>
      <c r="AF404" s="42" t="s">
        <v>19</v>
      </c>
      <c r="AG404" s="42" t="s">
        <v>18</v>
      </c>
      <c r="AH404" s="42" t="s">
        <v>880</v>
      </c>
      <c r="AI404" s="42" t="s">
        <v>17</v>
      </c>
      <c r="AJ404" s="42" t="s">
        <v>17</v>
      </c>
      <c r="AK404" s="42" t="s">
        <v>18</v>
      </c>
      <c r="AL404" s="42"/>
      <c r="AM404" s="42"/>
      <c r="AN404" s="42"/>
      <c r="AO404" s="42"/>
      <c r="AP404" s="42"/>
      <c r="AQ404" s="42"/>
      <c r="AR404" s="42"/>
      <c r="AS404" s="42"/>
      <c r="AT404" s="42"/>
      <c r="AU404" s="42"/>
      <c r="AV404" s="37">
        <f>COUNTIFS($S404:$AU404,"P")</f>
        <v>8</v>
      </c>
      <c r="AW404" s="37">
        <f>COUNTIFS($S404:$AU404,"HD")/2</f>
        <v>0</v>
      </c>
      <c r="AX404" s="37">
        <f>COUNTIFS($S404:$AU404,"DO")</f>
        <v>6</v>
      </c>
      <c r="AY404" s="1">
        <f>COUNTIFS($S404:$AU404,"UPL")</f>
        <v>3</v>
      </c>
      <c r="AZ404" s="37">
        <f>COUNTIFS($S404:$AU404,"LWP")</f>
        <v>2</v>
      </c>
      <c r="BA404" s="37">
        <f>SUM(COUNTIFS($S404:$AU404,{"PAT","MAT"}))</f>
        <v>0</v>
      </c>
      <c r="BB404" s="37">
        <f>COUNTIFS($S404:$AU404,"HO")</f>
        <v>0</v>
      </c>
      <c r="BC404" s="37">
        <f>COUNTIFS($S404:$AU404,"NA")</f>
        <v>0</v>
      </c>
      <c r="BD404" s="37">
        <f>COUNTIFS($S404:$AU404,"PL")</f>
        <v>0</v>
      </c>
      <c r="BE404" s="37">
        <f>COUNTIFS($S404:$AU404,"CL")</f>
        <v>0</v>
      </c>
      <c r="BF404" s="37">
        <f>COUNTIFS($S404:$AU404,"BL")</f>
        <v>0</v>
      </c>
      <c r="BG404" s="37">
        <f>COUNTIFS($S404:$AU404,"CO")</f>
        <v>0</v>
      </c>
      <c r="BH404" s="37">
        <f>SUM(BD404:BG404)</f>
        <v>0</v>
      </c>
      <c r="BI404" s="37">
        <f>IF(SUM(AV404+AW404)&gt;=17,1,0)</f>
        <v>0</v>
      </c>
      <c r="BJ404" s="37">
        <f>IF(SUM(AV404+AW404)&gt;=13,1,0)</f>
        <v>0</v>
      </c>
      <c r="BK404" s="37">
        <f>SUM(AV404:BG404)+SUM(COUNTIFS(R404:AU404,{"TERM","RESIGNED"}))</f>
        <v>19</v>
      </c>
      <c r="BL404" s="1" t="s">
        <v>41</v>
      </c>
      <c r="BM404" s="37" t="s">
        <v>931</v>
      </c>
    </row>
    <row r="405" spans="1:65" x14ac:dyDescent="0.25">
      <c r="A405" s="30">
        <f>A404+1</f>
        <v>403</v>
      </c>
      <c r="B405" s="1" t="s">
        <v>163</v>
      </c>
      <c r="C405" s="1">
        <v>102839</v>
      </c>
      <c r="D405" s="25">
        <v>102839</v>
      </c>
      <c r="E405" s="1" t="s">
        <v>863</v>
      </c>
      <c r="F405" s="32" t="s">
        <v>514</v>
      </c>
      <c r="G405" s="32" t="s">
        <v>117</v>
      </c>
      <c r="H405" s="28">
        <v>44679</v>
      </c>
      <c r="I405" s="28" t="s">
        <v>36</v>
      </c>
      <c r="J405" s="28" t="s">
        <v>36</v>
      </c>
      <c r="K405" s="37">
        <f ca="1">IF(O405="ACTIVE",(TODAY()-H405),(J405-H405))</f>
        <v>663</v>
      </c>
      <c r="L405" s="39" t="str">
        <f>IF(OR(M405="Email Verification",M405="Operations",M405="OJT",M405="Bottom Quartile Group",M405="Training"),"Billable","Non Billable")</f>
        <v>Billable</v>
      </c>
      <c r="M405" s="32" t="s">
        <v>118</v>
      </c>
      <c r="N405" s="1" t="s">
        <v>38</v>
      </c>
      <c r="O405" s="1" t="s">
        <v>39</v>
      </c>
      <c r="P405" s="1"/>
      <c r="Q405" s="1"/>
      <c r="R405" s="31" t="s">
        <v>414</v>
      </c>
      <c r="S405" s="42" t="s">
        <v>880</v>
      </c>
      <c r="T405" s="42" t="s">
        <v>880</v>
      </c>
      <c r="U405" s="42" t="s">
        <v>17</v>
      </c>
      <c r="V405" s="42" t="s">
        <v>17</v>
      </c>
      <c r="W405" s="42" t="s">
        <v>880</v>
      </c>
      <c r="X405" s="42" t="s">
        <v>880</v>
      </c>
      <c r="Y405" s="42" t="s">
        <v>880</v>
      </c>
      <c r="Z405" s="42" t="s">
        <v>880</v>
      </c>
      <c r="AA405" s="42" t="s">
        <v>880</v>
      </c>
      <c r="AB405" s="42" t="s">
        <v>17</v>
      </c>
      <c r="AC405" s="42" t="s">
        <v>17</v>
      </c>
      <c r="AD405" s="42" t="s">
        <v>880</v>
      </c>
      <c r="AE405" s="42" t="s">
        <v>18</v>
      </c>
      <c r="AF405" s="42" t="s">
        <v>880</v>
      </c>
      <c r="AG405" s="42" t="s">
        <v>880</v>
      </c>
      <c r="AH405" s="42" t="s">
        <v>881</v>
      </c>
      <c r="AI405" s="42" t="s">
        <v>17</v>
      </c>
      <c r="AJ405" s="42" t="s">
        <v>17</v>
      </c>
      <c r="AK405" s="42" t="s">
        <v>880</v>
      </c>
      <c r="AL405" s="42"/>
      <c r="AM405" s="42"/>
      <c r="AN405" s="42"/>
      <c r="AO405" s="42"/>
      <c r="AP405" s="42"/>
      <c r="AQ405" s="42"/>
      <c r="AR405" s="42"/>
      <c r="AS405" s="42"/>
      <c r="AT405" s="42"/>
      <c r="AU405" s="42"/>
      <c r="AV405" s="37">
        <f>COUNTIFS($S405:$AU405,"P")</f>
        <v>11</v>
      </c>
      <c r="AW405" s="37">
        <f>COUNTIFS($S405:$AU405,"HD")/2</f>
        <v>0.5</v>
      </c>
      <c r="AX405" s="37">
        <f>COUNTIFS($S405:$AU405,"DO")</f>
        <v>6</v>
      </c>
      <c r="AY405" s="1">
        <f>COUNTIFS($S405:$AU405,"UPL")</f>
        <v>1</v>
      </c>
      <c r="AZ405" s="37">
        <f>COUNTIFS($S405:$AU405,"LWP")</f>
        <v>0</v>
      </c>
      <c r="BA405" s="37">
        <f>SUM(COUNTIFS($S405:$AU405,{"PAT","MAT"}))</f>
        <v>0</v>
      </c>
      <c r="BB405" s="37">
        <f>COUNTIFS($S405:$AU405,"HO")</f>
        <v>0</v>
      </c>
      <c r="BC405" s="37">
        <f>COUNTIFS($S405:$AU405,"NA")</f>
        <v>0</v>
      </c>
      <c r="BD405" s="37">
        <f>COUNTIFS($S405:$AU405,"PL")</f>
        <v>0</v>
      </c>
      <c r="BE405" s="37">
        <f>COUNTIFS($S405:$AU405,"CL")</f>
        <v>0</v>
      </c>
      <c r="BF405" s="37">
        <f>COUNTIFS($S405:$AU405,"BL")</f>
        <v>0</v>
      </c>
      <c r="BG405" s="37">
        <f>COUNTIFS($S405:$AU405,"CO")</f>
        <v>0</v>
      </c>
      <c r="BH405" s="37">
        <f>SUM(BD405:BG405)</f>
        <v>0</v>
      </c>
      <c r="BI405" s="37">
        <f>IF(SUM(AV405+AW405)&gt;=17,1,0)</f>
        <v>0</v>
      </c>
      <c r="BJ405" s="37">
        <f>IF(SUM(AV405+AW405)&gt;=13,1,0)</f>
        <v>0</v>
      </c>
      <c r="BK405" s="37">
        <f>SUM(AV405:BG405)+SUM(COUNTIFS(R405:AU405,{"TERM","RESIGNED"}))</f>
        <v>18.5</v>
      </c>
      <c r="BL405" s="1" t="s">
        <v>41</v>
      </c>
      <c r="BM405" s="37" t="s">
        <v>933</v>
      </c>
    </row>
    <row r="406" spans="1:65" x14ac:dyDescent="0.25">
      <c r="A406" s="30">
        <f>A405+1</f>
        <v>404</v>
      </c>
      <c r="B406" s="1" t="s">
        <v>163</v>
      </c>
      <c r="C406" s="1">
        <v>102846</v>
      </c>
      <c r="D406" s="25">
        <v>102846</v>
      </c>
      <c r="E406" s="1" t="s">
        <v>863</v>
      </c>
      <c r="F406" s="32" t="s">
        <v>515</v>
      </c>
      <c r="G406" s="32" t="s">
        <v>100</v>
      </c>
      <c r="H406" s="28">
        <v>44687</v>
      </c>
      <c r="I406" s="28" t="s">
        <v>36</v>
      </c>
      <c r="J406" s="28" t="s">
        <v>36</v>
      </c>
      <c r="K406" s="37">
        <f ca="1">IF(O406="ACTIVE",(TODAY()-H406),(J406-H406))</f>
        <v>655</v>
      </c>
      <c r="L406" s="39" t="str">
        <f>IF(OR(M406="Email Verification",M406="Operations",M406="OJT",M406="Bottom Quartile Group",M406="Training"),"Billable","Non Billable")</f>
        <v>Non Billable</v>
      </c>
      <c r="M406" s="32" t="s">
        <v>43</v>
      </c>
      <c r="N406" s="1" t="s">
        <v>38</v>
      </c>
      <c r="O406" s="1" t="s">
        <v>39</v>
      </c>
      <c r="P406" s="1"/>
      <c r="Q406" s="1"/>
      <c r="R406" s="31" t="s">
        <v>76</v>
      </c>
      <c r="S406" s="42" t="s">
        <v>880</v>
      </c>
      <c r="T406" s="42" t="s">
        <v>19</v>
      </c>
      <c r="U406" s="42" t="s">
        <v>17</v>
      </c>
      <c r="V406" s="42" t="s">
        <v>17</v>
      </c>
      <c r="W406" s="42" t="s">
        <v>880</v>
      </c>
      <c r="X406" s="42" t="s">
        <v>880</v>
      </c>
      <c r="Y406" s="42" t="s">
        <v>880</v>
      </c>
      <c r="Z406" s="42" t="s">
        <v>880</v>
      </c>
      <c r="AA406" s="42" t="s">
        <v>880</v>
      </c>
      <c r="AB406" s="42" t="s">
        <v>17</v>
      </c>
      <c r="AC406" s="42" t="s">
        <v>17</v>
      </c>
      <c r="AD406" s="42" t="s">
        <v>880</v>
      </c>
      <c r="AE406" s="42" t="s">
        <v>880</v>
      </c>
      <c r="AF406" s="42" t="s">
        <v>880</v>
      </c>
      <c r="AG406" s="42" t="s">
        <v>880</v>
      </c>
      <c r="AH406" s="42" t="s">
        <v>880</v>
      </c>
      <c r="AI406" s="42" t="s">
        <v>17</v>
      </c>
      <c r="AJ406" s="42" t="s">
        <v>17</v>
      </c>
      <c r="AK406" s="42" t="s">
        <v>880</v>
      </c>
      <c r="AL406" s="42"/>
      <c r="AM406" s="42"/>
      <c r="AN406" s="42"/>
      <c r="AO406" s="42"/>
      <c r="AP406" s="42"/>
      <c r="AQ406" s="42"/>
      <c r="AR406" s="42"/>
      <c r="AS406" s="42"/>
      <c r="AT406" s="42"/>
      <c r="AU406" s="42"/>
      <c r="AV406" s="37">
        <f>COUNTIFS($S406:$AU406,"P")</f>
        <v>12</v>
      </c>
      <c r="AW406" s="37">
        <f>COUNTIFS($S406:$AU406,"HD")/2</f>
        <v>0</v>
      </c>
      <c r="AX406" s="37">
        <f>COUNTIFS($S406:$AU406,"DO")</f>
        <v>6</v>
      </c>
      <c r="AY406" s="1">
        <f>COUNTIFS($S406:$AU406,"UPL")</f>
        <v>0</v>
      </c>
      <c r="AZ406" s="37">
        <f>COUNTIFS($S406:$AU406,"LWP")</f>
        <v>1</v>
      </c>
      <c r="BA406" s="37">
        <f>SUM(COUNTIFS($S406:$AU406,{"PAT","MAT"}))</f>
        <v>0</v>
      </c>
      <c r="BB406" s="37">
        <f>COUNTIFS($S406:$AU406,"HO")</f>
        <v>0</v>
      </c>
      <c r="BC406" s="37">
        <f>COUNTIFS($S406:$AU406,"NA")</f>
        <v>0</v>
      </c>
      <c r="BD406" s="37">
        <f>COUNTIFS($S406:$AU406,"PL")</f>
        <v>0</v>
      </c>
      <c r="BE406" s="37">
        <f>COUNTIFS($S406:$AU406,"CL")</f>
        <v>0</v>
      </c>
      <c r="BF406" s="37">
        <f>COUNTIFS($S406:$AU406,"BL")</f>
        <v>0</v>
      </c>
      <c r="BG406" s="37">
        <f>COUNTIFS($S406:$AU406,"CO")</f>
        <v>0</v>
      </c>
      <c r="BH406" s="37">
        <f>SUM(BD406:BG406)</f>
        <v>0</v>
      </c>
      <c r="BI406" s="37">
        <f>IF(SUM(AV406+AW406)&gt;=17,1,0)</f>
        <v>0</v>
      </c>
      <c r="BJ406" s="37">
        <f>IF(SUM(AV406+AW406)&gt;=13,1,0)</f>
        <v>0</v>
      </c>
      <c r="BK406" s="37">
        <f>SUM(AV406:BG406)+SUM(COUNTIFS(R406:AU406,{"TERM","RESIGNED"}))</f>
        <v>19</v>
      </c>
      <c r="BL406" s="1" t="s">
        <v>41</v>
      </c>
      <c r="BM406" s="37" t="s">
        <v>1571</v>
      </c>
    </row>
    <row r="407" spans="1:65" x14ac:dyDescent="0.25">
      <c r="A407" s="30">
        <f>A406+1</f>
        <v>405</v>
      </c>
      <c r="B407" s="1" t="s">
        <v>163</v>
      </c>
      <c r="C407" s="1">
        <v>102848</v>
      </c>
      <c r="D407" s="25">
        <v>102848</v>
      </c>
      <c r="E407" s="1" t="s">
        <v>863</v>
      </c>
      <c r="F407" s="32" t="s">
        <v>516</v>
      </c>
      <c r="G407" s="32" t="s">
        <v>100</v>
      </c>
      <c r="H407" s="28">
        <v>44687</v>
      </c>
      <c r="I407" s="28" t="s">
        <v>36</v>
      </c>
      <c r="J407" s="28" t="s">
        <v>36</v>
      </c>
      <c r="K407" s="37">
        <f ca="1">IF(O407="ACTIVE",(TODAY()-H407),(J407-H407))</f>
        <v>655</v>
      </c>
      <c r="L407" s="39" t="str">
        <f>IF(OR(M407="Email Verification",M407="Operations",M407="OJT",M407="Bottom Quartile Group",M407="Training"),"Billable","Non Billable")</f>
        <v>Non Billable</v>
      </c>
      <c r="M407" s="32" t="s">
        <v>43</v>
      </c>
      <c r="N407" s="1" t="s">
        <v>38</v>
      </c>
      <c r="O407" s="1" t="s">
        <v>39</v>
      </c>
      <c r="P407" s="1"/>
      <c r="Q407" s="1"/>
      <c r="R407" s="31" t="s">
        <v>254</v>
      </c>
      <c r="S407" s="42" t="s">
        <v>880</v>
      </c>
      <c r="T407" s="42" t="s">
        <v>880</v>
      </c>
      <c r="U407" s="42" t="s">
        <v>17</v>
      </c>
      <c r="V407" s="42" t="s">
        <v>17</v>
      </c>
      <c r="W407" s="42" t="s">
        <v>880</v>
      </c>
      <c r="X407" s="42" t="s">
        <v>880</v>
      </c>
      <c r="Y407" s="42" t="s">
        <v>880</v>
      </c>
      <c r="Z407" s="42" t="s">
        <v>880</v>
      </c>
      <c r="AA407" s="42" t="s">
        <v>880</v>
      </c>
      <c r="AB407" s="42" t="s">
        <v>17</v>
      </c>
      <c r="AC407" s="42" t="s">
        <v>17</v>
      </c>
      <c r="AD407" s="42" t="s">
        <v>880</v>
      </c>
      <c r="AE407" s="42" t="s">
        <v>880</v>
      </c>
      <c r="AF407" s="42" t="s">
        <v>880</v>
      </c>
      <c r="AG407" s="42" t="s">
        <v>880</v>
      </c>
      <c r="AH407" s="42" t="s">
        <v>880</v>
      </c>
      <c r="AI407" s="42" t="s">
        <v>17</v>
      </c>
      <c r="AJ407" s="42" t="s">
        <v>17</v>
      </c>
      <c r="AK407" s="42" t="s">
        <v>880</v>
      </c>
      <c r="AL407" s="42"/>
      <c r="AM407" s="42"/>
      <c r="AN407" s="42"/>
      <c r="AO407" s="42"/>
      <c r="AP407" s="42"/>
      <c r="AQ407" s="42"/>
      <c r="AR407" s="42"/>
      <c r="AS407" s="42"/>
      <c r="AT407" s="42"/>
      <c r="AU407" s="42"/>
      <c r="AV407" s="37">
        <f>COUNTIFS($S407:$AU407,"P")</f>
        <v>13</v>
      </c>
      <c r="AW407" s="37">
        <f>COUNTIFS($S407:$AU407,"HD")/2</f>
        <v>0</v>
      </c>
      <c r="AX407" s="37">
        <f>COUNTIFS($S407:$AU407,"DO")</f>
        <v>6</v>
      </c>
      <c r="AY407" s="1">
        <f>COUNTIFS($S407:$AU407,"UPL")</f>
        <v>0</v>
      </c>
      <c r="AZ407" s="37">
        <f>COUNTIFS($S407:$AU407,"LWP")</f>
        <v>0</v>
      </c>
      <c r="BA407" s="37">
        <f>SUM(COUNTIFS($S407:$AU407,{"PAT","MAT"}))</f>
        <v>0</v>
      </c>
      <c r="BB407" s="37">
        <f>COUNTIFS($S407:$AU407,"HO")</f>
        <v>0</v>
      </c>
      <c r="BC407" s="37">
        <f>COUNTIFS($S407:$AU407,"NA")</f>
        <v>0</v>
      </c>
      <c r="BD407" s="37">
        <f>COUNTIFS($S407:$AU407,"PL")</f>
        <v>0</v>
      </c>
      <c r="BE407" s="37">
        <f>COUNTIFS($S407:$AU407,"CL")</f>
        <v>0</v>
      </c>
      <c r="BF407" s="37">
        <f>COUNTIFS($S407:$AU407,"BL")</f>
        <v>0</v>
      </c>
      <c r="BG407" s="37">
        <f>COUNTIFS($S407:$AU407,"CO")</f>
        <v>0</v>
      </c>
      <c r="BH407" s="37">
        <f>SUM(BD407:BG407)</f>
        <v>0</v>
      </c>
      <c r="BI407" s="37">
        <f>IF(SUM(AV407+AW407)&gt;=17,1,0)</f>
        <v>0</v>
      </c>
      <c r="BJ407" s="37">
        <f>IF(SUM(AV407+AW407)&gt;=13,1,0)</f>
        <v>1</v>
      </c>
      <c r="BK407" s="37">
        <f>SUM(AV407:BG407)+SUM(COUNTIFS(R407:AU407,{"TERM","RESIGNED"}))</f>
        <v>19</v>
      </c>
      <c r="BL407" s="1" t="s">
        <v>41</v>
      </c>
      <c r="BM407" s="37" t="s">
        <v>936</v>
      </c>
    </row>
    <row r="408" spans="1:65" x14ac:dyDescent="0.25">
      <c r="A408" s="30">
        <f>A407+1</f>
        <v>406</v>
      </c>
      <c r="B408" s="1" t="s">
        <v>163</v>
      </c>
      <c r="C408" s="1">
        <v>102849</v>
      </c>
      <c r="D408" s="25">
        <v>102849</v>
      </c>
      <c r="E408" s="1" t="s">
        <v>863</v>
      </c>
      <c r="F408" s="32" t="s">
        <v>517</v>
      </c>
      <c r="G408" s="32" t="s">
        <v>100</v>
      </c>
      <c r="H408" s="28">
        <v>44687</v>
      </c>
      <c r="I408" s="28" t="s">
        <v>36</v>
      </c>
      <c r="J408" s="28" t="s">
        <v>36</v>
      </c>
      <c r="K408" s="37">
        <f ca="1">IF(O408="ACTIVE",(TODAY()-H408),(J408-H408))</f>
        <v>655</v>
      </c>
      <c r="L408" s="39" t="str">
        <f>IF(OR(M408="Email Verification",M408="Operations",M408="OJT",M408="Bottom Quartile Group",M408="Training"),"Billable","Non Billable")</f>
        <v>Non Billable</v>
      </c>
      <c r="M408" s="32" t="s">
        <v>43</v>
      </c>
      <c r="N408" s="1" t="s">
        <v>38</v>
      </c>
      <c r="O408" s="1" t="s">
        <v>39</v>
      </c>
      <c r="P408" s="1"/>
      <c r="Q408" s="1"/>
      <c r="R408" s="31" t="s">
        <v>257</v>
      </c>
      <c r="S408" s="42" t="s">
        <v>880</v>
      </c>
      <c r="T408" s="42" t="s">
        <v>880</v>
      </c>
      <c r="U408" s="42" t="s">
        <v>17</v>
      </c>
      <c r="V408" s="42" t="s">
        <v>17</v>
      </c>
      <c r="W408" s="42" t="s">
        <v>880</v>
      </c>
      <c r="X408" s="42" t="s">
        <v>880</v>
      </c>
      <c r="Y408" s="42" t="s">
        <v>880</v>
      </c>
      <c r="Z408" s="42" t="s">
        <v>880</v>
      </c>
      <c r="AA408" s="42" t="s">
        <v>880</v>
      </c>
      <c r="AB408" s="42" t="s">
        <v>17</v>
      </c>
      <c r="AC408" s="42" t="s">
        <v>17</v>
      </c>
      <c r="AD408" s="42" t="s">
        <v>880</v>
      </c>
      <c r="AE408" s="42" t="s">
        <v>880</v>
      </c>
      <c r="AF408" s="42" t="s">
        <v>880</v>
      </c>
      <c r="AG408" s="42" t="s">
        <v>880</v>
      </c>
      <c r="AH408" s="42" t="s">
        <v>880</v>
      </c>
      <c r="AI408" s="42" t="s">
        <v>17</v>
      </c>
      <c r="AJ408" s="42" t="s">
        <v>17</v>
      </c>
      <c r="AK408" s="42" t="s">
        <v>880</v>
      </c>
      <c r="AL408" s="42"/>
      <c r="AM408" s="42"/>
      <c r="AN408" s="42"/>
      <c r="AO408" s="42"/>
      <c r="AP408" s="42"/>
      <c r="AQ408" s="42"/>
      <c r="AR408" s="42"/>
      <c r="AS408" s="42"/>
      <c r="AT408" s="42"/>
      <c r="AU408" s="42"/>
      <c r="AV408" s="37">
        <f>COUNTIFS($S408:$AU408,"P")</f>
        <v>13</v>
      </c>
      <c r="AW408" s="37">
        <f>COUNTIFS($S408:$AU408,"HD")/2</f>
        <v>0</v>
      </c>
      <c r="AX408" s="37">
        <f>COUNTIFS($S408:$AU408,"DO")</f>
        <v>6</v>
      </c>
      <c r="AY408" s="1">
        <f>COUNTIFS($S408:$AU408,"UPL")</f>
        <v>0</v>
      </c>
      <c r="AZ408" s="37">
        <f>COUNTIFS($S408:$AU408,"LWP")</f>
        <v>0</v>
      </c>
      <c r="BA408" s="37">
        <f>SUM(COUNTIFS($S408:$AU408,{"PAT","MAT"}))</f>
        <v>0</v>
      </c>
      <c r="BB408" s="37">
        <f>COUNTIFS($S408:$AU408,"HO")</f>
        <v>0</v>
      </c>
      <c r="BC408" s="37">
        <f>COUNTIFS($S408:$AU408,"NA")</f>
        <v>0</v>
      </c>
      <c r="BD408" s="37">
        <f>COUNTIFS($S408:$AU408,"PL")</f>
        <v>0</v>
      </c>
      <c r="BE408" s="37">
        <f>COUNTIFS($S408:$AU408,"CL")</f>
        <v>0</v>
      </c>
      <c r="BF408" s="37">
        <f>COUNTIFS($S408:$AU408,"BL")</f>
        <v>0</v>
      </c>
      <c r="BG408" s="37">
        <f>COUNTIFS($S408:$AU408,"CO")</f>
        <v>0</v>
      </c>
      <c r="BH408" s="37">
        <f>SUM(BD408:BG408)</f>
        <v>0</v>
      </c>
      <c r="BI408" s="37">
        <f>IF(SUM(AV408+AW408)&gt;=17,1,0)</f>
        <v>0</v>
      </c>
      <c r="BJ408" s="37">
        <f>IF(SUM(AV408+AW408)&gt;=13,1,0)</f>
        <v>1</v>
      </c>
      <c r="BK408" s="37">
        <f>SUM(AV408:BG408)+SUM(COUNTIFS(R408:AU408,{"TERM","RESIGNED"}))</f>
        <v>19</v>
      </c>
      <c r="BL408" s="1" t="s">
        <v>41</v>
      </c>
      <c r="BM408" s="37" t="s">
        <v>1565</v>
      </c>
    </row>
    <row r="409" spans="1:65" x14ac:dyDescent="0.25">
      <c r="A409" s="30">
        <f>A408+1</f>
        <v>407</v>
      </c>
      <c r="B409" s="1" t="s">
        <v>163</v>
      </c>
      <c r="C409" s="1">
        <v>102851</v>
      </c>
      <c r="D409" s="25">
        <v>102851</v>
      </c>
      <c r="E409" s="1" t="s">
        <v>863</v>
      </c>
      <c r="F409" s="32" t="s">
        <v>518</v>
      </c>
      <c r="G409" s="32" t="s">
        <v>100</v>
      </c>
      <c r="H409" s="28">
        <v>44687</v>
      </c>
      <c r="I409" s="28" t="s">
        <v>36</v>
      </c>
      <c r="J409" s="28" t="s">
        <v>36</v>
      </c>
      <c r="K409" s="37">
        <f ca="1">IF(O409="ACTIVE",(TODAY()-H409),(J409-H409))</f>
        <v>655</v>
      </c>
      <c r="L409" s="39" t="str">
        <f>IF(OR(M409="Email Verification",M409="Operations",M409="OJT",M409="Bottom Quartile Group",M409="Training"),"Billable","Non Billable")</f>
        <v>Non Billable</v>
      </c>
      <c r="M409" s="32" t="s">
        <v>43</v>
      </c>
      <c r="N409" s="1" t="s">
        <v>38</v>
      </c>
      <c r="O409" s="1" t="s">
        <v>39</v>
      </c>
      <c r="P409" s="1"/>
      <c r="Q409" s="1"/>
      <c r="R409" s="31" t="s">
        <v>257</v>
      </c>
      <c r="S409" s="42" t="s">
        <v>880</v>
      </c>
      <c r="T409" s="42" t="s">
        <v>880</v>
      </c>
      <c r="U409" s="42" t="s">
        <v>17</v>
      </c>
      <c r="V409" s="42" t="s">
        <v>17</v>
      </c>
      <c r="W409" s="42" t="s">
        <v>880</v>
      </c>
      <c r="X409" s="42" t="s">
        <v>880</v>
      </c>
      <c r="Y409" s="42" t="s">
        <v>880</v>
      </c>
      <c r="Z409" s="42" t="s">
        <v>880</v>
      </c>
      <c r="AA409" s="42" t="s">
        <v>880</v>
      </c>
      <c r="AB409" s="42" t="s">
        <v>17</v>
      </c>
      <c r="AC409" s="42" t="s">
        <v>17</v>
      </c>
      <c r="AD409" s="42" t="s">
        <v>880</v>
      </c>
      <c r="AE409" s="42" t="s">
        <v>880</v>
      </c>
      <c r="AF409" s="42" t="s">
        <v>880</v>
      </c>
      <c r="AG409" s="42" t="s">
        <v>880</v>
      </c>
      <c r="AH409" s="42" t="s">
        <v>880</v>
      </c>
      <c r="AI409" s="42" t="s">
        <v>17</v>
      </c>
      <c r="AJ409" s="42" t="s">
        <v>17</v>
      </c>
      <c r="AK409" s="42" t="s">
        <v>883</v>
      </c>
      <c r="AL409" s="42"/>
      <c r="AM409" s="42"/>
      <c r="AN409" s="42"/>
      <c r="AO409" s="42"/>
      <c r="AP409" s="42"/>
      <c r="AQ409" s="42"/>
      <c r="AR409" s="42"/>
      <c r="AS409" s="42"/>
      <c r="AT409" s="42"/>
      <c r="AU409" s="42"/>
      <c r="AV409" s="37">
        <f>COUNTIFS($S409:$AU409,"P")</f>
        <v>12</v>
      </c>
      <c r="AW409" s="37">
        <f>COUNTIFS($S409:$AU409,"HD")/2</f>
        <v>0</v>
      </c>
      <c r="AX409" s="37">
        <f>COUNTIFS($S409:$AU409,"DO")</f>
        <v>6</v>
      </c>
      <c r="AY409" s="1">
        <f>COUNTIFS($S409:$AU409,"UPL")</f>
        <v>0</v>
      </c>
      <c r="AZ409" s="37">
        <f>COUNTIFS($S409:$AU409,"LWP")</f>
        <v>0</v>
      </c>
      <c r="BA409" s="37">
        <f>SUM(COUNTIFS($S409:$AU409,{"PAT","MAT"}))</f>
        <v>0</v>
      </c>
      <c r="BB409" s="37">
        <f>COUNTIFS($S409:$AU409,"HO")</f>
        <v>0</v>
      </c>
      <c r="BC409" s="37">
        <f>COUNTIFS($S409:$AU409,"NA")</f>
        <v>0</v>
      </c>
      <c r="BD409" s="37">
        <f>COUNTIFS($S409:$AU409,"PL")</f>
        <v>1</v>
      </c>
      <c r="BE409" s="37">
        <f>COUNTIFS($S409:$AU409,"CL")</f>
        <v>0</v>
      </c>
      <c r="BF409" s="37">
        <f>COUNTIFS($S409:$AU409,"BL")</f>
        <v>0</v>
      </c>
      <c r="BG409" s="37">
        <f>COUNTIFS($S409:$AU409,"CO")</f>
        <v>0</v>
      </c>
      <c r="BH409" s="37">
        <f>SUM(BD409:BG409)</f>
        <v>1</v>
      </c>
      <c r="BI409" s="37">
        <f>IF(SUM(AV409+AW409)&gt;=17,1,0)</f>
        <v>0</v>
      </c>
      <c r="BJ409" s="37">
        <f>IF(SUM(AV409+AW409)&gt;=13,1,0)</f>
        <v>0</v>
      </c>
      <c r="BK409" s="37">
        <f>SUM(AV409:BG409)+SUM(COUNTIFS(R409:AU409,{"TERM","RESIGNED"}))</f>
        <v>19</v>
      </c>
      <c r="BL409" s="1" t="s">
        <v>41</v>
      </c>
      <c r="BM409" s="37" t="s">
        <v>932</v>
      </c>
    </row>
    <row r="410" spans="1:65" x14ac:dyDescent="0.25">
      <c r="A410" s="30">
        <f>A409+1</f>
        <v>408</v>
      </c>
      <c r="B410" s="1" t="s">
        <v>163</v>
      </c>
      <c r="C410" s="1">
        <v>102852</v>
      </c>
      <c r="D410" s="25">
        <v>102852</v>
      </c>
      <c r="E410" s="1" t="s">
        <v>863</v>
      </c>
      <c r="F410" s="32" t="s">
        <v>519</v>
      </c>
      <c r="G410" s="32" t="s">
        <v>100</v>
      </c>
      <c r="H410" s="28">
        <v>44687</v>
      </c>
      <c r="I410" s="28" t="s">
        <v>36</v>
      </c>
      <c r="J410" s="28" t="s">
        <v>36</v>
      </c>
      <c r="K410" s="37">
        <f ca="1">IF(O410="ACTIVE",(TODAY()-H410),(J410-H410))</f>
        <v>655</v>
      </c>
      <c r="L410" s="39" t="str">
        <f>IF(OR(M410="Email Verification",M410="Operations",M410="OJT",M410="Bottom Quartile Group",M410="Training"),"Billable","Non Billable")</f>
        <v>Non Billable</v>
      </c>
      <c r="M410" s="32" t="s">
        <v>43</v>
      </c>
      <c r="N410" s="1" t="s">
        <v>38</v>
      </c>
      <c r="O410" s="1" t="s">
        <v>39</v>
      </c>
      <c r="P410" s="1"/>
      <c r="Q410" s="1"/>
      <c r="R410" s="31" t="s">
        <v>76</v>
      </c>
      <c r="S410" s="42" t="s">
        <v>880</v>
      </c>
      <c r="T410" s="42" t="s">
        <v>880</v>
      </c>
      <c r="U410" s="42" t="s">
        <v>17</v>
      </c>
      <c r="V410" s="42" t="s">
        <v>17</v>
      </c>
      <c r="W410" s="42" t="s">
        <v>880</v>
      </c>
      <c r="X410" s="42" t="s">
        <v>880</v>
      </c>
      <c r="Y410" s="42" t="s">
        <v>880</v>
      </c>
      <c r="Z410" s="42" t="s">
        <v>880</v>
      </c>
      <c r="AA410" s="42" t="s">
        <v>880</v>
      </c>
      <c r="AB410" s="42" t="s">
        <v>17</v>
      </c>
      <c r="AC410" s="42" t="s">
        <v>17</v>
      </c>
      <c r="AD410" s="42" t="s">
        <v>880</v>
      </c>
      <c r="AE410" s="42" t="s">
        <v>880</v>
      </c>
      <c r="AF410" s="42" t="s">
        <v>880</v>
      </c>
      <c r="AG410" s="42" t="s">
        <v>880</v>
      </c>
      <c r="AH410" s="42" t="s">
        <v>880</v>
      </c>
      <c r="AI410" s="42" t="s">
        <v>17</v>
      </c>
      <c r="AJ410" s="42" t="s">
        <v>17</v>
      </c>
      <c r="AK410" s="42" t="s">
        <v>880</v>
      </c>
      <c r="AL410" s="42"/>
      <c r="AM410" s="42"/>
      <c r="AN410" s="42"/>
      <c r="AO410" s="42"/>
      <c r="AP410" s="42"/>
      <c r="AQ410" s="42"/>
      <c r="AR410" s="42"/>
      <c r="AS410" s="42"/>
      <c r="AT410" s="42"/>
      <c r="AU410" s="42"/>
      <c r="AV410" s="37">
        <f>COUNTIFS($S410:$AU410,"P")</f>
        <v>13</v>
      </c>
      <c r="AW410" s="37">
        <f>COUNTIFS($S410:$AU410,"HD")/2</f>
        <v>0</v>
      </c>
      <c r="AX410" s="37">
        <f>COUNTIFS($S410:$AU410,"DO")</f>
        <v>6</v>
      </c>
      <c r="AY410" s="1">
        <f>COUNTIFS($S410:$AU410,"UPL")</f>
        <v>0</v>
      </c>
      <c r="AZ410" s="37">
        <f>COUNTIFS($S410:$AU410,"LWP")</f>
        <v>0</v>
      </c>
      <c r="BA410" s="37">
        <f>SUM(COUNTIFS($S410:$AU410,{"PAT","MAT"}))</f>
        <v>0</v>
      </c>
      <c r="BB410" s="37">
        <f>COUNTIFS($S410:$AU410,"HO")</f>
        <v>0</v>
      </c>
      <c r="BC410" s="37">
        <f>COUNTIFS($S410:$AU410,"NA")</f>
        <v>0</v>
      </c>
      <c r="BD410" s="37">
        <f>COUNTIFS($S410:$AU410,"PL")</f>
        <v>0</v>
      </c>
      <c r="BE410" s="37">
        <f>COUNTIFS($S410:$AU410,"CL")</f>
        <v>0</v>
      </c>
      <c r="BF410" s="37">
        <f>COUNTIFS($S410:$AU410,"BL")</f>
        <v>0</v>
      </c>
      <c r="BG410" s="37">
        <f>COUNTIFS($S410:$AU410,"CO")</f>
        <v>0</v>
      </c>
      <c r="BH410" s="37">
        <f>SUM(BD410:BG410)</f>
        <v>0</v>
      </c>
      <c r="BI410" s="37">
        <f>IF(SUM(AV410+AW410)&gt;=17,1,0)</f>
        <v>0</v>
      </c>
      <c r="BJ410" s="37">
        <f>IF(SUM(AV410+AW410)&gt;=13,1,0)</f>
        <v>1</v>
      </c>
      <c r="BK410" s="37">
        <f>SUM(AV410:BG410)+SUM(COUNTIFS(R410:AU410,{"TERM","RESIGNED"}))</f>
        <v>19</v>
      </c>
      <c r="BL410" s="1" t="s">
        <v>41</v>
      </c>
      <c r="BM410" s="37" t="s">
        <v>934</v>
      </c>
    </row>
    <row r="411" spans="1:65" x14ac:dyDescent="0.25">
      <c r="A411" s="30">
        <f>A410+1</f>
        <v>409</v>
      </c>
      <c r="B411" s="1" t="s">
        <v>163</v>
      </c>
      <c r="C411" s="1">
        <v>102872</v>
      </c>
      <c r="D411" s="25">
        <v>102872</v>
      </c>
      <c r="E411" s="1" t="s">
        <v>863</v>
      </c>
      <c r="F411" s="32" t="s">
        <v>520</v>
      </c>
      <c r="G411" s="32" t="s">
        <v>117</v>
      </c>
      <c r="H411" s="28">
        <v>44687</v>
      </c>
      <c r="I411" s="28" t="s">
        <v>36</v>
      </c>
      <c r="J411" s="28" t="s">
        <v>36</v>
      </c>
      <c r="K411" s="37">
        <f ca="1">IF(O411="ACTIVE",(TODAY()-H411),(J411-H411))</f>
        <v>655</v>
      </c>
      <c r="L411" s="39" t="str">
        <f>IF(OR(M411="Email Verification",M411="Operations",M411="OJT",M411="Bottom Quartile Group",M411="Training"),"Billable","Non Billable")</f>
        <v>Billable</v>
      </c>
      <c r="M411" s="32" t="s">
        <v>118</v>
      </c>
      <c r="N411" s="1" t="s">
        <v>38</v>
      </c>
      <c r="O411" s="1" t="s">
        <v>39</v>
      </c>
      <c r="P411" s="1"/>
      <c r="Q411" s="1"/>
      <c r="R411" s="31" t="s">
        <v>244</v>
      </c>
      <c r="S411" s="42" t="s">
        <v>880</v>
      </c>
      <c r="T411" s="42" t="s">
        <v>880</v>
      </c>
      <c r="U411" s="42" t="s">
        <v>17</v>
      </c>
      <c r="V411" s="42" t="s">
        <v>17</v>
      </c>
      <c r="W411" s="42" t="s">
        <v>880</v>
      </c>
      <c r="X411" s="42" t="s">
        <v>880</v>
      </c>
      <c r="Y411" s="42" t="s">
        <v>880</v>
      </c>
      <c r="Z411" s="42" t="s">
        <v>880</v>
      </c>
      <c r="AA411" s="42" t="s">
        <v>880</v>
      </c>
      <c r="AB411" s="42" t="s">
        <v>17</v>
      </c>
      <c r="AC411" s="42" t="s">
        <v>17</v>
      </c>
      <c r="AD411" s="42" t="s">
        <v>880</v>
      </c>
      <c r="AE411" s="42" t="s">
        <v>880</v>
      </c>
      <c r="AF411" s="42" t="s">
        <v>880</v>
      </c>
      <c r="AG411" s="42" t="s">
        <v>880</v>
      </c>
      <c r="AH411" s="42" t="s">
        <v>880</v>
      </c>
      <c r="AI411" s="42" t="s">
        <v>17</v>
      </c>
      <c r="AJ411" s="42" t="s">
        <v>17</v>
      </c>
      <c r="AK411" s="42" t="s">
        <v>880</v>
      </c>
      <c r="AL411" s="42"/>
      <c r="AM411" s="42"/>
      <c r="AN411" s="42"/>
      <c r="AO411" s="42"/>
      <c r="AP411" s="42"/>
      <c r="AQ411" s="42"/>
      <c r="AR411" s="42"/>
      <c r="AS411" s="42"/>
      <c r="AT411" s="42"/>
      <c r="AU411" s="42"/>
      <c r="AV411" s="37">
        <f>COUNTIFS($S411:$AU411,"P")</f>
        <v>13</v>
      </c>
      <c r="AW411" s="37">
        <f>COUNTIFS($S411:$AU411,"HD")/2</f>
        <v>0</v>
      </c>
      <c r="AX411" s="37">
        <f>COUNTIFS($S411:$AU411,"DO")</f>
        <v>6</v>
      </c>
      <c r="AY411" s="1">
        <f>COUNTIFS($S411:$AU411,"UPL")</f>
        <v>0</v>
      </c>
      <c r="AZ411" s="37">
        <f>COUNTIFS($S411:$AU411,"LWP")</f>
        <v>0</v>
      </c>
      <c r="BA411" s="37">
        <f>SUM(COUNTIFS($S411:$AU411,{"PAT","MAT"}))</f>
        <v>0</v>
      </c>
      <c r="BB411" s="37">
        <f>COUNTIFS($S411:$AU411,"HO")</f>
        <v>0</v>
      </c>
      <c r="BC411" s="37">
        <f>COUNTIFS($S411:$AU411,"NA")</f>
        <v>0</v>
      </c>
      <c r="BD411" s="37">
        <f>COUNTIFS($S411:$AU411,"PL")</f>
        <v>0</v>
      </c>
      <c r="BE411" s="37">
        <f>COUNTIFS($S411:$AU411,"CL")</f>
        <v>0</v>
      </c>
      <c r="BF411" s="37">
        <f>COUNTIFS($S411:$AU411,"BL")</f>
        <v>0</v>
      </c>
      <c r="BG411" s="37">
        <f>COUNTIFS($S411:$AU411,"CO")</f>
        <v>0</v>
      </c>
      <c r="BH411" s="37">
        <f>SUM(BD411:BG411)</f>
        <v>0</v>
      </c>
      <c r="BI411" s="37">
        <f>IF(SUM(AV411+AW411)&gt;=17,1,0)</f>
        <v>0</v>
      </c>
      <c r="BJ411" s="37">
        <f>IF(SUM(AV411+AW411)&gt;=13,1,0)</f>
        <v>1</v>
      </c>
      <c r="BK411" s="37">
        <f>SUM(AV411:BG411)+SUM(COUNTIFS(R411:AU411,{"TERM","RESIGNED"}))</f>
        <v>19</v>
      </c>
      <c r="BL411" s="1" t="s">
        <v>41</v>
      </c>
      <c r="BM411" s="37" t="s">
        <v>931</v>
      </c>
    </row>
    <row r="412" spans="1:65" x14ac:dyDescent="0.25">
      <c r="A412" s="30">
        <f>A411+1</f>
        <v>410</v>
      </c>
      <c r="B412" s="1" t="s">
        <v>163</v>
      </c>
      <c r="C412" s="1">
        <v>102875</v>
      </c>
      <c r="D412" s="25">
        <v>102875</v>
      </c>
      <c r="E412" s="1" t="s">
        <v>863</v>
      </c>
      <c r="F412" s="32" t="s">
        <v>521</v>
      </c>
      <c r="G412" s="32" t="s">
        <v>906</v>
      </c>
      <c r="H412" s="28">
        <v>44690</v>
      </c>
      <c r="I412" s="28" t="s">
        <v>36</v>
      </c>
      <c r="J412" s="28" t="s">
        <v>36</v>
      </c>
      <c r="K412" s="37">
        <f ca="1">IF(O412="ACTIVE",(TODAY()-H412),(J412-H412))</f>
        <v>652</v>
      </c>
      <c r="L412" s="39" t="str">
        <f>IF(OR(M412="Email Verification",M412="Operations",M412="OJT",M412="Bottom Quartile Group",M412="Training"),"Billable","Non Billable")</f>
        <v>Non Billable</v>
      </c>
      <c r="M412" s="32" t="s">
        <v>124</v>
      </c>
      <c r="N412" s="1" t="s">
        <v>38</v>
      </c>
      <c r="O412" s="1" t="s">
        <v>39</v>
      </c>
      <c r="P412" s="1"/>
      <c r="Q412" s="1"/>
      <c r="R412" s="31" t="s">
        <v>125</v>
      </c>
      <c r="S412" s="42" t="s">
        <v>880</v>
      </c>
      <c r="T412" s="42" t="s">
        <v>880</v>
      </c>
      <c r="U412" s="42" t="s">
        <v>17</v>
      </c>
      <c r="V412" s="42" t="s">
        <v>17</v>
      </c>
      <c r="W412" s="42" t="s">
        <v>880</v>
      </c>
      <c r="X412" s="42" t="s">
        <v>880</v>
      </c>
      <c r="Y412" s="42" t="s">
        <v>880</v>
      </c>
      <c r="Z412" s="42" t="s">
        <v>880</v>
      </c>
      <c r="AA412" s="42" t="s">
        <v>880</v>
      </c>
      <c r="AB412" s="42" t="s">
        <v>17</v>
      </c>
      <c r="AC412" s="42" t="s">
        <v>17</v>
      </c>
      <c r="AD412" s="42" t="s">
        <v>880</v>
      </c>
      <c r="AE412" s="42" t="s">
        <v>880</v>
      </c>
      <c r="AF412" s="42" t="s">
        <v>880</v>
      </c>
      <c r="AG412" s="42" t="s">
        <v>880</v>
      </c>
      <c r="AH412" s="42" t="s">
        <v>880</v>
      </c>
      <c r="AI412" s="42" t="s">
        <v>17</v>
      </c>
      <c r="AJ412" s="42" t="s">
        <v>17</v>
      </c>
      <c r="AK412" s="42" t="s">
        <v>880</v>
      </c>
      <c r="AL412" s="42"/>
      <c r="AM412" s="42"/>
      <c r="AN412" s="42"/>
      <c r="AO412" s="42"/>
      <c r="AP412" s="42"/>
      <c r="AQ412" s="42"/>
      <c r="AR412" s="42"/>
      <c r="AS412" s="42"/>
      <c r="AT412" s="42"/>
      <c r="AU412" s="42"/>
      <c r="AV412" s="37">
        <f>COUNTIFS($S412:$AU412,"P")</f>
        <v>13</v>
      </c>
      <c r="AW412" s="37">
        <f>COUNTIFS($S412:$AU412,"HD")/2</f>
        <v>0</v>
      </c>
      <c r="AX412" s="37">
        <f>COUNTIFS($S412:$AU412,"DO")</f>
        <v>6</v>
      </c>
      <c r="AY412" s="1">
        <f>COUNTIFS($S412:$AU412,"UPL")</f>
        <v>0</v>
      </c>
      <c r="AZ412" s="37">
        <f>COUNTIFS($S412:$AU412,"LWP")</f>
        <v>0</v>
      </c>
      <c r="BA412" s="37">
        <f>SUM(COUNTIFS($S412:$AU412,{"PAT","MAT"}))</f>
        <v>0</v>
      </c>
      <c r="BB412" s="37">
        <f>COUNTIFS($S412:$AU412,"HO")</f>
        <v>0</v>
      </c>
      <c r="BC412" s="37">
        <f>COUNTIFS($S412:$AU412,"NA")</f>
        <v>0</v>
      </c>
      <c r="BD412" s="37">
        <f>COUNTIFS($S412:$AU412,"PL")</f>
        <v>0</v>
      </c>
      <c r="BE412" s="37">
        <f>COUNTIFS($S412:$AU412,"CL")</f>
        <v>0</v>
      </c>
      <c r="BF412" s="37">
        <f>COUNTIFS($S412:$AU412,"BL")</f>
        <v>0</v>
      </c>
      <c r="BG412" s="37">
        <f>COUNTIFS($S412:$AU412,"CO")</f>
        <v>0</v>
      </c>
      <c r="BH412" s="37">
        <f>SUM(BD412:BG412)</f>
        <v>0</v>
      </c>
      <c r="BI412" s="37">
        <f>IF(SUM(AV412+AW412)&gt;=17,1,0)</f>
        <v>0</v>
      </c>
      <c r="BJ412" s="37">
        <f>IF(SUM(AV412+AW412)&gt;=13,1,0)</f>
        <v>1</v>
      </c>
      <c r="BK412" s="37">
        <f>SUM(AV412:BG412)+SUM(COUNTIFS(R412:AU412,{"TERM","RESIGNED"}))</f>
        <v>19</v>
      </c>
      <c r="BL412" s="1" t="s">
        <v>41</v>
      </c>
      <c r="BM412" s="37" t="s">
        <v>932</v>
      </c>
    </row>
    <row r="413" spans="1:65" x14ac:dyDescent="0.25">
      <c r="A413" s="30">
        <f>A412+1</f>
        <v>411</v>
      </c>
      <c r="B413" s="1" t="s">
        <v>163</v>
      </c>
      <c r="C413" s="1">
        <v>102877</v>
      </c>
      <c r="D413" s="25">
        <v>102877</v>
      </c>
      <c r="E413" s="1" t="s">
        <v>863</v>
      </c>
      <c r="F413" s="32" t="s">
        <v>522</v>
      </c>
      <c r="G413" s="32" t="s">
        <v>906</v>
      </c>
      <c r="H413" s="28">
        <v>44693</v>
      </c>
      <c r="I413" s="28" t="s">
        <v>36</v>
      </c>
      <c r="J413" s="28" t="s">
        <v>36</v>
      </c>
      <c r="K413" s="37">
        <f ca="1">IF(O413="ACTIVE",(TODAY()-H413),(J413-H413))</f>
        <v>649</v>
      </c>
      <c r="L413" s="39" t="str">
        <f>IF(OR(M413="Email Verification",M413="Operations",M413="OJT",M413="Bottom Quartile Group",M413="Training"),"Billable","Non Billable")</f>
        <v>Non Billable</v>
      </c>
      <c r="M413" s="32" t="s">
        <v>124</v>
      </c>
      <c r="N413" s="1" t="s">
        <v>38</v>
      </c>
      <c r="O413" s="1" t="s">
        <v>39</v>
      </c>
      <c r="P413" s="1"/>
      <c r="Q413" s="1"/>
      <c r="R413" s="31" t="s">
        <v>125</v>
      </c>
      <c r="S413" s="42" t="s">
        <v>880</v>
      </c>
      <c r="T413" s="42" t="s">
        <v>19</v>
      </c>
      <c r="U413" s="42" t="s">
        <v>17</v>
      </c>
      <c r="V413" s="42" t="s">
        <v>17</v>
      </c>
      <c r="W413" s="42" t="s">
        <v>880</v>
      </c>
      <c r="X413" s="42" t="s">
        <v>880</v>
      </c>
      <c r="Y413" s="42" t="s">
        <v>880</v>
      </c>
      <c r="Z413" s="42" t="s">
        <v>880</v>
      </c>
      <c r="AA413" s="42" t="s">
        <v>880</v>
      </c>
      <c r="AB413" s="42" t="s">
        <v>17</v>
      </c>
      <c r="AC413" s="42" t="s">
        <v>17</v>
      </c>
      <c r="AD413" s="42" t="s">
        <v>880</v>
      </c>
      <c r="AE413" s="42" t="s">
        <v>880</v>
      </c>
      <c r="AF413" s="42" t="s">
        <v>18</v>
      </c>
      <c r="AG413" s="42" t="s">
        <v>880</v>
      </c>
      <c r="AH413" s="42" t="s">
        <v>880</v>
      </c>
      <c r="AI413" s="42" t="s">
        <v>17</v>
      </c>
      <c r="AJ413" s="42" t="s">
        <v>17</v>
      </c>
      <c r="AK413" s="42" t="s">
        <v>880</v>
      </c>
      <c r="AL413" s="42"/>
      <c r="AM413" s="42"/>
      <c r="AN413" s="42"/>
      <c r="AO413" s="42"/>
      <c r="AP413" s="42"/>
      <c r="AQ413" s="42"/>
      <c r="AR413" s="42"/>
      <c r="AS413" s="42"/>
      <c r="AT413" s="42"/>
      <c r="AU413" s="42"/>
      <c r="AV413" s="37">
        <f>COUNTIFS($S413:$AU413,"P")</f>
        <v>11</v>
      </c>
      <c r="AW413" s="37">
        <f>COUNTIFS($S413:$AU413,"HD")/2</f>
        <v>0</v>
      </c>
      <c r="AX413" s="37">
        <f>COUNTIFS($S413:$AU413,"DO")</f>
        <v>6</v>
      </c>
      <c r="AY413" s="1">
        <f>COUNTIFS($S413:$AU413,"UPL")</f>
        <v>1</v>
      </c>
      <c r="AZ413" s="37">
        <f>COUNTIFS($S413:$AU413,"LWP")</f>
        <v>1</v>
      </c>
      <c r="BA413" s="37">
        <f>SUM(COUNTIFS($S413:$AU413,{"PAT","MAT"}))</f>
        <v>0</v>
      </c>
      <c r="BB413" s="37">
        <f>COUNTIFS($S413:$AU413,"HO")</f>
        <v>0</v>
      </c>
      <c r="BC413" s="37">
        <f>COUNTIFS($S413:$AU413,"NA")</f>
        <v>0</v>
      </c>
      <c r="BD413" s="37">
        <f>COUNTIFS($S413:$AU413,"PL")</f>
        <v>0</v>
      </c>
      <c r="BE413" s="37">
        <f>COUNTIFS($S413:$AU413,"CL")</f>
        <v>0</v>
      </c>
      <c r="BF413" s="37">
        <f>COUNTIFS($S413:$AU413,"BL")</f>
        <v>0</v>
      </c>
      <c r="BG413" s="37">
        <f>COUNTIFS($S413:$AU413,"CO")</f>
        <v>0</v>
      </c>
      <c r="BH413" s="37">
        <f>SUM(BD413:BG413)</f>
        <v>0</v>
      </c>
      <c r="BI413" s="37">
        <f>IF(SUM(AV413+AW413)&gt;=17,1,0)</f>
        <v>0</v>
      </c>
      <c r="BJ413" s="37">
        <f>IF(SUM(AV413+AW413)&gt;=13,1,0)</f>
        <v>0</v>
      </c>
      <c r="BK413" s="37">
        <f>SUM(AV413:BG413)+SUM(COUNTIFS(R413:AU413,{"TERM","RESIGNED"}))</f>
        <v>19</v>
      </c>
      <c r="BL413" s="1" t="s">
        <v>41</v>
      </c>
      <c r="BM413" s="37" t="s">
        <v>932</v>
      </c>
    </row>
    <row r="414" spans="1:65" x14ac:dyDescent="0.25">
      <c r="A414" s="30">
        <f>A413+1</f>
        <v>412</v>
      </c>
      <c r="B414" s="1" t="s">
        <v>163</v>
      </c>
      <c r="C414" s="1">
        <v>102880</v>
      </c>
      <c r="D414" s="25">
        <v>102880</v>
      </c>
      <c r="E414" s="1" t="s">
        <v>863</v>
      </c>
      <c r="F414" s="32" t="s">
        <v>523</v>
      </c>
      <c r="G414" s="32" t="s">
        <v>50</v>
      </c>
      <c r="H414" s="28">
        <v>44693</v>
      </c>
      <c r="I414" s="28" t="s">
        <v>36</v>
      </c>
      <c r="J414" s="28" t="s">
        <v>36</v>
      </c>
      <c r="K414" s="37">
        <f ca="1">IF(O414="ACTIVE",(TODAY()-H414),(J414-H414))</f>
        <v>649</v>
      </c>
      <c r="L414" s="39" t="str">
        <f>IF(OR(M414="Email Verification",M414="Operations",M414="OJT",M414="Bottom Quartile Group",M414="Training"),"Billable","Non Billable")</f>
        <v>Non Billable</v>
      </c>
      <c r="M414" s="32" t="s">
        <v>51</v>
      </c>
      <c r="N414" s="1" t="s">
        <v>38</v>
      </c>
      <c r="O414" s="1" t="s">
        <v>39</v>
      </c>
      <c r="P414" s="1"/>
      <c r="Q414" s="1"/>
      <c r="R414" s="31" t="s">
        <v>138</v>
      </c>
      <c r="S414" s="42" t="s">
        <v>880</v>
      </c>
      <c r="T414" s="42" t="s">
        <v>880</v>
      </c>
      <c r="U414" s="42" t="s">
        <v>17</v>
      </c>
      <c r="V414" s="42" t="s">
        <v>17</v>
      </c>
      <c r="W414" s="42" t="s">
        <v>880</v>
      </c>
      <c r="X414" s="42" t="s">
        <v>880</v>
      </c>
      <c r="Y414" s="42" t="s">
        <v>880</v>
      </c>
      <c r="Z414" s="42" t="s">
        <v>880</v>
      </c>
      <c r="AA414" s="42" t="s">
        <v>880</v>
      </c>
      <c r="AB414" s="42" t="s">
        <v>17</v>
      </c>
      <c r="AC414" s="42" t="s">
        <v>17</v>
      </c>
      <c r="AD414" s="42" t="s">
        <v>880</v>
      </c>
      <c r="AE414" s="42" t="s">
        <v>880</v>
      </c>
      <c r="AF414" s="42" t="s">
        <v>880</v>
      </c>
      <c r="AG414" s="42" t="s">
        <v>880</v>
      </c>
      <c r="AH414" s="42" t="s">
        <v>880</v>
      </c>
      <c r="AI414" s="42" t="s">
        <v>17</v>
      </c>
      <c r="AJ414" s="42" t="s">
        <v>17</v>
      </c>
      <c r="AK414" s="42" t="s">
        <v>880</v>
      </c>
      <c r="AL414" s="42"/>
      <c r="AM414" s="42"/>
      <c r="AN414" s="42"/>
      <c r="AO414" s="42"/>
      <c r="AP414" s="42"/>
      <c r="AQ414" s="42"/>
      <c r="AR414" s="42"/>
      <c r="AS414" s="42"/>
      <c r="AT414" s="42"/>
      <c r="AU414" s="42"/>
      <c r="AV414" s="37">
        <f>COUNTIFS($S414:$AU414,"P")</f>
        <v>13</v>
      </c>
      <c r="AW414" s="37">
        <f>COUNTIFS($S414:$AU414,"HD")/2</f>
        <v>0</v>
      </c>
      <c r="AX414" s="37">
        <f>COUNTIFS($S414:$AU414,"DO")</f>
        <v>6</v>
      </c>
      <c r="AY414" s="1">
        <f>COUNTIFS($S414:$AU414,"UPL")</f>
        <v>0</v>
      </c>
      <c r="AZ414" s="37">
        <f>COUNTIFS($S414:$AU414,"LWP")</f>
        <v>0</v>
      </c>
      <c r="BA414" s="37">
        <f>SUM(COUNTIFS($S414:$AU414,{"PAT","MAT"}))</f>
        <v>0</v>
      </c>
      <c r="BB414" s="37">
        <f>COUNTIFS($S414:$AU414,"HO")</f>
        <v>0</v>
      </c>
      <c r="BC414" s="37">
        <f>COUNTIFS($S414:$AU414,"NA")</f>
        <v>0</v>
      </c>
      <c r="BD414" s="37">
        <f>COUNTIFS($S414:$AU414,"PL")</f>
        <v>0</v>
      </c>
      <c r="BE414" s="37">
        <f>COUNTIFS($S414:$AU414,"CL")</f>
        <v>0</v>
      </c>
      <c r="BF414" s="37">
        <f>COUNTIFS($S414:$AU414,"BL")</f>
        <v>0</v>
      </c>
      <c r="BG414" s="37">
        <f>COUNTIFS($S414:$AU414,"CO")</f>
        <v>0</v>
      </c>
      <c r="BH414" s="37">
        <f>SUM(BD414:BG414)</f>
        <v>0</v>
      </c>
      <c r="BI414" s="37">
        <f>IF(SUM(AV414+AW414)&gt;=17,1,0)</f>
        <v>0</v>
      </c>
      <c r="BJ414" s="37">
        <f>IF(SUM(AV414+AW414)&gt;=13,1,0)</f>
        <v>1</v>
      </c>
      <c r="BK414" s="37">
        <f>SUM(AV414:BG414)+SUM(COUNTIFS(R414:AU414,{"TERM","RESIGNED"}))</f>
        <v>19</v>
      </c>
      <c r="BL414" s="1" t="s">
        <v>41</v>
      </c>
      <c r="BM414" s="37" t="s">
        <v>932</v>
      </c>
    </row>
    <row r="415" spans="1:65" x14ac:dyDescent="0.25">
      <c r="A415" s="30">
        <f>A414+1</f>
        <v>413</v>
      </c>
      <c r="B415" s="1" t="s">
        <v>163</v>
      </c>
      <c r="C415" s="1">
        <v>102884</v>
      </c>
      <c r="D415" s="25">
        <v>102884</v>
      </c>
      <c r="E415" s="1" t="s">
        <v>863</v>
      </c>
      <c r="F415" s="32" t="s">
        <v>524</v>
      </c>
      <c r="G415" s="32" t="s">
        <v>100</v>
      </c>
      <c r="H415" s="28">
        <v>44693</v>
      </c>
      <c r="I415" s="28" t="s">
        <v>36</v>
      </c>
      <c r="J415" s="28" t="s">
        <v>36</v>
      </c>
      <c r="K415" s="37">
        <f ca="1">IF(O415="ACTIVE",(TODAY()-H415),(J415-H415))</f>
        <v>649</v>
      </c>
      <c r="L415" s="39" t="str">
        <f>IF(OR(M415="Email Verification",M415="Operations",M415="OJT",M415="Bottom Quartile Group",M415="Training"),"Billable","Non Billable")</f>
        <v>Non Billable</v>
      </c>
      <c r="M415" s="32" t="s">
        <v>43</v>
      </c>
      <c r="N415" s="1" t="s">
        <v>38</v>
      </c>
      <c r="O415" s="1" t="s">
        <v>39</v>
      </c>
      <c r="P415" s="1"/>
      <c r="Q415" s="1"/>
      <c r="R415" s="31" t="s">
        <v>76</v>
      </c>
      <c r="S415" s="42" t="s">
        <v>880</v>
      </c>
      <c r="T415" s="42" t="s">
        <v>880</v>
      </c>
      <c r="U415" s="42" t="s">
        <v>17</v>
      </c>
      <c r="V415" s="42" t="s">
        <v>17</v>
      </c>
      <c r="W415" s="42" t="s">
        <v>883</v>
      </c>
      <c r="X415" s="42" t="s">
        <v>883</v>
      </c>
      <c r="Y415" s="42" t="s">
        <v>883</v>
      </c>
      <c r="Z415" s="42" t="s">
        <v>882</v>
      </c>
      <c r="AA415" s="42" t="s">
        <v>18</v>
      </c>
      <c r="AB415" s="42" t="s">
        <v>17</v>
      </c>
      <c r="AC415" s="42" t="s">
        <v>17</v>
      </c>
      <c r="AD415" s="42" t="s">
        <v>18</v>
      </c>
      <c r="AE415" s="42" t="s">
        <v>18</v>
      </c>
      <c r="AF415" s="42" t="s">
        <v>880</v>
      </c>
      <c r="AG415" s="42" t="s">
        <v>880</v>
      </c>
      <c r="AH415" s="42" t="s">
        <v>880</v>
      </c>
      <c r="AI415" s="42" t="s">
        <v>17</v>
      </c>
      <c r="AJ415" s="42" t="s">
        <v>17</v>
      </c>
      <c r="AK415" s="42" t="s">
        <v>880</v>
      </c>
      <c r="AL415" s="42"/>
      <c r="AM415" s="42"/>
      <c r="AN415" s="42"/>
      <c r="AO415" s="42"/>
      <c r="AP415" s="42"/>
      <c r="AQ415" s="42"/>
      <c r="AR415" s="42"/>
      <c r="AS415" s="42"/>
      <c r="AT415" s="42"/>
      <c r="AU415" s="42"/>
      <c r="AV415" s="37">
        <f>COUNTIFS($S415:$AU415,"P")</f>
        <v>6</v>
      </c>
      <c r="AW415" s="37">
        <f>COUNTIFS($S415:$AU415,"HD")/2</f>
        <v>0</v>
      </c>
      <c r="AX415" s="37">
        <f>COUNTIFS($S415:$AU415,"DO")</f>
        <v>6</v>
      </c>
      <c r="AY415" s="1">
        <f>COUNTIFS($S415:$AU415,"UPL")</f>
        <v>3</v>
      </c>
      <c r="AZ415" s="37">
        <f>COUNTIFS($S415:$AU415,"LWP")</f>
        <v>0</v>
      </c>
      <c r="BA415" s="37">
        <f>SUM(COUNTIFS($S415:$AU415,{"PAT","MAT"}))</f>
        <v>0</v>
      </c>
      <c r="BB415" s="37">
        <f>COUNTIFS($S415:$AU415,"HO")</f>
        <v>0</v>
      </c>
      <c r="BC415" s="37">
        <f>COUNTIFS($S415:$AU415,"NA")</f>
        <v>0</v>
      </c>
      <c r="BD415" s="37">
        <f>COUNTIFS($S415:$AU415,"PL")</f>
        <v>3</v>
      </c>
      <c r="BE415" s="37">
        <f>COUNTIFS($S415:$AU415,"CL")</f>
        <v>1</v>
      </c>
      <c r="BF415" s="37">
        <f>COUNTIFS($S415:$AU415,"BL")</f>
        <v>0</v>
      </c>
      <c r="BG415" s="37">
        <f>COUNTIFS($S415:$AU415,"CO")</f>
        <v>0</v>
      </c>
      <c r="BH415" s="37">
        <f>SUM(BD415:BG415)</f>
        <v>4</v>
      </c>
      <c r="BI415" s="37">
        <f>IF(SUM(AV415+AW415)&gt;=17,1,0)</f>
        <v>0</v>
      </c>
      <c r="BJ415" s="37">
        <f>IF(SUM(AV415+AW415)&gt;=13,1,0)</f>
        <v>0</v>
      </c>
      <c r="BK415" s="37">
        <f>SUM(AV415:BG415)+SUM(COUNTIFS(R415:AU415,{"TERM","RESIGNED"}))</f>
        <v>19</v>
      </c>
      <c r="BL415" s="1" t="s">
        <v>41</v>
      </c>
      <c r="BM415" s="37" t="s">
        <v>1567</v>
      </c>
    </row>
    <row r="416" spans="1:65" x14ac:dyDescent="0.25">
      <c r="A416" s="30">
        <f>A415+1</f>
        <v>414</v>
      </c>
      <c r="B416" s="1" t="s">
        <v>163</v>
      </c>
      <c r="C416" s="1">
        <v>102909</v>
      </c>
      <c r="D416" s="25">
        <v>102909</v>
      </c>
      <c r="E416" s="1" t="s">
        <v>863</v>
      </c>
      <c r="F416" s="32" t="s">
        <v>526</v>
      </c>
      <c r="G416" s="32" t="s">
        <v>117</v>
      </c>
      <c r="H416" s="28">
        <v>44693</v>
      </c>
      <c r="I416" s="28" t="s">
        <v>36</v>
      </c>
      <c r="J416" s="28" t="s">
        <v>36</v>
      </c>
      <c r="K416" s="37">
        <f ca="1">IF(O416="ACTIVE",(TODAY()-H416),(J416-H416))</f>
        <v>649</v>
      </c>
      <c r="L416" s="39" t="str">
        <f>IF(OR(M416="Email Verification",M416="Operations",M416="OJT",M416="Bottom Quartile Group",M416="Training"),"Billable","Non Billable")</f>
        <v>Billable</v>
      </c>
      <c r="M416" s="32" t="s">
        <v>118</v>
      </c>
      <c r="N416" s="1" t="s">
        <v>38</v>
      </c>
      <c r="O416" s="1" t="s">
        <v>39</v>
      </c>
      <c r="P416" s="1"/>
      <c r="Q416" s="1"/>
      <c r="R416" s="31" t="s">
        <v>353</v>
      </c>
      <c r="S416" s="42" t="s">
        <v>880</v>
      </c>
      <c r="T416" s="42" t="s">
        <v>880</v>
      </c>
      <c r="U416" s="42" t="s">
        <v>17</v>
      </c>
      <c r="V416" s="42" t="s">
        <v>17</v>
      </c>
      <c r="W416" s="42" t="s">
        <v>880</v>
      </c>
      <c r="X416" s="42" t="s">
        <v>880</v>
      </c>
      <c r="Y416" s="42" t="s">
        <v>880</v>
      </c>
      <c r="Z416" s="42" t="s">
        <v>880</v>
      </c>
      <c r="AA416" s="42" t="s">
        <v>880</v>
      </c>
      <c r="AB416" s="42" t="s">
        <v>17</v>
      </c>
      <c r="AC416" s="42" t="s">
        <v>17</v>
      </c>
      <c r="AD416" s="42" t="s">
        <v>880</v>
      </c>
      <c r="AE416" s="42" t="s">
        <v>880</v>
      </c>
      <c r="AF416" s="42" t="s">
        <v>880</v>
      </c>
      <c r="AG416" s="42" t="s">
        <v>880</v>
      </c>
      <c r="AH416" s="42" t="s">
        <v>880</v>
      </c>
      <c r="AI416" s="42" t="s">
        <v>17</v>
      </c>
      <c r="AJ416" s="42" t="s">
        <v>17</v>
      </c>
      <c r="AK416" s="42" t="s">
        <v>880</v>
      </c>
      <c r="AL416" s="42"/>
      <c r="AM416" s="42"/>
      <c r="AN416" s="42"/>
      <c r="AO416" s="42"/>
      <c r="AP416" s="42"/>
      <c r="AQ416" s="42"/>
      <c r="AR416" s="42"/>
      <c r="AS416" s="42"/>
      <c r="AT416" s="42"/>
      <c r="AU416" s="42"/>
      <c r="AV416" s="37">
        <f>COUNTIFS($S416:$AU416,"P")</f>
        <v>13</v>
      </c>
      <c r="AW416" s="37">
        <f>COUNTIFS($S416:$AU416,"HD")/2</f>
        <v>0</v>
      </c>
      <c r="AX416" s="37">
        <f>COUNTIFS($S416:$AU416,"DO")</f>
        <v>6</v>
      </c>
      <c r="AY416" s="1">
        <f>COUNTIFS($S416:$AU416,"UPL")</f>
        <v>0</v>
      </c>
      <c r="AZ416" s="37">
        <f>COUNTIFS($S416:$AU416,"LWP")</f>
        <v>0</v>
      </c>
      <c r="BA416" s="37">
        <f>SUM(COUNTIFS($S416:$AU416,{"PAT","MAT"}))</f>
        <v>0</v>
      </c>
      <c r="BB416" s="37">
        <f>COUNTIFS($S416:$AU416,"HO")</f>
        <v>0</v>
      </c>
      <c r="BC416" s="37">
        <f>COUNTIFS($S416:$AU416,"NA")</f>
        <v>0</v>
      </c>
      <c r="BD416" s="37">
        <f>COUNTIFS($S416:$AU416,"PL")</f>
        <v>0</v>
      </c>
      <c r="BE416" s="37">
        <f>COUNTIFS($S416:$AU416,"CL")</f>
        <v>0</v>
      </c>
      <c r="BF416" s="37">
        <f>COUNTIFS($S416:$AU416,"BL")</f>
        <v>0</v>
      </c>
      <c r="BG416" s="37">
        <f>COUNTIFS($S416:$AU416,"CO")</f>
        <v>0</v>
      </c>
      <c r="BH416" s="37">
        <f>SUM(BD416:BG416)</f>
        <v>0</v>
      </c>
      <c r="BI416" s="37">
        <f>IF(SUM(AV416+AW416)&gt;=17,1,0)</f>
        <v>0</v>
      </c>
      <c r="BJ416" s="37">
        <f>IF(SUM(AV416+AW416)&gt;=13,1,0)</f>
        <v>1</v>
      </c>
      <c r="BK416" s="37">
        <f>SUM(AV416:BG416)+SUM(COUNTIFS(R416:AU416,{"TERM","RESIGNED"}))</f>
        <v>19</v>
      </c>
      <c r="BL416" s="1" t="s">
        <v>41</v>
      </c>
      <c r="BM416" s="37" t="s">
        <v>934</v>
      </c>
    </row>
    <row r="417" spans="1:65" x14ac:dyDescent="0.25">
      <c r="A417" s="30">
        <f>A416+1</f>
        <v>415</v>
      </c>
      <c r="B417" s="1" t="s">
        <v>163</v>
      </c>
      <c r="C417" s="1">
        <v>102915</v>
      </c>
      <c r="D417" s="25">
        <v>102915</v>
      </c>
      <c r="E417" s="1" t="s">
        <v>863</v>
      </c>
      <c r="F417" s="32" t="s">
        <v>527</v>
      </c>
      <c r="G417" s="32" t="s">
        <v>154</v>
      </c>
      <c r="H417" s="28">
        <v>44694</v>
      </c>
      <c r="I417" s="28" t="s">
        <v>36</v>
      </c>
      <c r="J417" s="28" t="s">
        <v>36</v>
      </c>
      <c r="K417" s="37">
        <f ca="1">IF(O417="ACTIVE",(TODAY()-H417),(J417-H417))</f>
        <v>648</v>
      </c>
      <c r="L417" s="39" t="str">
        <f>IF(OR(M417="Email Verification",M417="Operations",M417="OJT",M417="Bottom Quartile Group",M417="Training"),"Billable","Non Billable")</f>
        <v>Billable</v>
      </c>
      <c r="M417" s="32" t="s">
        <v>118</v>
      </c>
      <c r="N417" s="1" t="s">
        <v>38</v>
      </c>
      <c r="O417" s="1" t="s">
        <v>39</v>
      </c>
      <c r="P417" s="1"/>
      <c r="Q417" s="1"/>
      <c r="R417" s="31" t="s">
        <v>136</v>
      </c>
      <c r="S417" s="42" t="s">
        <v>880</v>
      </c>
      <c r="T417" s="42" t="s">
        <v>880</v>
      </c>
      <c r="U417" s="42" t="s">
        <v>17</v>
      </c>
      <c r="V417" s="42" t="s">
        <v>17</v>
      </c>
      <c r="W417" s="42" t="s">
        <v>880</v>
      </c>
      <c r="X417" s="42" t="s">
        <v>880</v>
      </c>
      <c r="Y417" s="42" t="s">
        <v>880</v>
      </c>
      <c r="Z417" s="42" t="s">
        <v>880</v>
      </c>
      <c r="AA417" s="42" t="s">
        <v>880</v>
      </c>
      <c r="AB417" s="42" t="s">
        <v>17</v>
      </c>
      <c r="AC417" s="42" t="s">
        <v>17</v>
      </c>
      <c r="AD417" s="42" t="s">
        <v>882</v>
      </c>
      <c r="AE417" s="42" t="s">
        <v>880</v>
      </c>
      <c r="AF417" s="42" t="s">
        <v>883</v>
      </c>
      <c r="AG417" s="42" t="s">
        <v>880</v>
      </c>
      <c r="AH417" s="42" t="s">
        <v>880</v>
      </c>
      <c r="AI417" s="42" t="s">
        <v>17</v>
      </c>
      <c r="AJ417" s="42" t="s">
        <v>17</v>
      </c>
      <c r="AK417" s="42" t="s">
        <v>880</v>
      </c>
      <c r="AL417" s="42"/>
      <c r="AM417" s="42"/>
      <c r="AN417" s="42"/>
      <c r="AO417" s="42"/>
      <c r="AP417" s="42"/>
      <c r="AQ417" s="42"/>
      <c r="AR417" s="42"/>
      <c r="AS417" s="42"/>
      <c r="AT417" s="42"/>
      <c r="AU417" s="42"/>
      <c r="AV417" s="37">
        <f>COUNTIFS($S417:$AU417,"P")</f>
        <v>11</v>
      </c>
      <c r="AW417" s="37">
        <f>COUNTIFS($S417:$AU417,"HD")/2</f>
        <v>0</v>
      </c>
      <c r="AX417" s="37">
        <f>COUNTIFS($S417:$AU417,"DO")</f>
        <v>6</v>
      </c>
      <c r="AY417" s="1">
        <f>COUNTIFS($S417:$AU417,"UPL")</f>
        <v>0</v>
      </c>
      <c r="AZ417" s="37">
        <f>COUNTIFS($S417:$AU417,"LWP")</f>
        <v>0</v>
      </c>
      <c r="BA417" s="37">
        <f>SUM(COUNTIFS($S417:$AU417,{"PAT","MAT"}))</f>
        <v>0</v>
      </c>
      <c r="BB417" s="37">
        <f>COUNTIFS($S417:$AU417,"HO")</f>
        <v>0</v>
      </c>
      <c r="BC417" s="37">
        <f>COUNTIFS($S417:$AU417,"NA")</f>
        <v>0</v>
      </c>
      <c r="BD417" s="37">
        <f>COUNTIFS($S417:$AU417,"PL")</f>
        <v>1</v>
      </c>
      <c r="BE417" s="37">
        <f>COUNTIFS($S417:$AU417,"CL")</f>
        <v>1</v>
      </c>
      <c r="BF417" s="37">
        <f>COUNTIFS($S417:$AU417,"BL")</f>
        <v>0</v>
      </c>
      <c r="BG417" s="37">
        <f>COUNTIFS($S417:$AU417,"CO")</f>
        <v>0</v>
      </c>
      <c r="BH417" s="37">
        <f>SUM(BD417:BG417)</f>
        <v>2</v>
      </c>
      <c r="BI417" s="37">
        <f>IF(SUM(AV417+AW417)&gt;=17,1,0)</f>
        <v>0</v>
      </c>
      <c r="BJ417" s="37">
        <f>IF(SUM(AV417+AW417)&gt;=13,1,0)</f>
        <v>0</v>
      </c>
      <c r="BK417" s="37">
        <f>SUM(AV417:BG417)+SUM(COUNTIFS(R417:AU417,{"TERM","RESIGNED"}))</f>
        <v>19</v>
      </c>
      <c r="BL417" s="1" t="s">
        <v>41</v>
      </c>
      <c r="BM417" s="37" t="s">
        <v>934</v>
      </c>
    </row>
    <row r="418" spans="1:65" x14ac:dyDescent="0.25">
      <c r="A418" s="30">
        <f>A417+1</f>
        <v>416</v>
      </c>
      <c r="B418" s="1" t="s">
        <v>163</v>
      </c>
      <c r="C418" s="1">
        <v>600197</v>
      </c>
      <c r="D418" s="25">
        <v>600197</v>
      </c>
      <c r="E418" s="1" t="s">
        <v>863</v>
      </c>
      <c r="F418" s="32" t="s">
        <v>528</v>
      </c>
      <c r="G418" s="32" t="s">
        <v>181</v>
      </c>
      <c r="H418" s="28">
        <v>44698</v>
      </c>
      <c r="I418" s="28" t="s">
        <v>36</v>
      </c>
      <c r="J418" s="28" t="s">
        <v>36</v>
      </c>
      <c r="K418" s="37">
        <f ca="1">IF(O418="ACTIVE",(TODAY()-H418),(J418-H418))</f>
        <v>644</v>
      </c>
      <c r="L418" s="39" t="str">
        <f>IF(OR(M418="Email Verification",M418="Operations",M418="OJT",M418="Bottom Quartile Group",M418="Training"),"Billable","Non Billable")</f>
        <v>Billable</v>
      </c>
      <c r="M418" s="32" t="s">
        <v>178</v>
      </c>
      <c r="N418" s="1" t="s">
        <v>260</v>
      </c>
      <c r="O418" s="1" t="s">
        <v>39</v>
      </c>
      <c r="P418" s="1"/>
      <c r="Q418" s="1"/>
      <c r="R418" s="31" t="s">
        <v>267</v>
      </c>
      <c r="S418" s="42" t="s">
        <v>880</v>
      </c>
      <c r="T418" s="42" t="s">
        <v>880</v>
      </c>
      <c r="U418" s="42" t="s">
        <v>17</v>
      </c>
      <c r="V418" s="42" t="s">
        <v>17</v>
      </c>
      <c r="W418" s="42" t="s">
        <v>18</v>
      </c>
      <c r="X418" s="42" t="s">
        <v>880</v>
      </c>
      <c r="Y418" s="42" t="s">
        <v>880</v>
      </c>
      <c r="Z418" s="42" t="s">
        <v>880</v>
      </c>
      <c r="AA418" s="42" t="s">
        <v>880</v>
      </c>
      <c r="AB418" s="42" t="s">
        <v>17</v>
      </c>
      <c r="AC418" s="42" t="s">
        <v>17</v>
      </c>
      <c r="AD418" s="42" t="s">
        <v>880</v>
      </c>
      <c r="AE418" s="42" t="s">
        <v>880</v>
      </c>
      <c r="AF418" s="42" t="s">
        <v>880</v>
      </c>
      <c r="AG418" s="42" t="s">
        <v>880</v>
      </c>
      <c r="AH418" s="42" t="s">
        <v>880</v>
      </c>
      <c r="AI418" s="42" t="s">
        <v>17</v>
      </c>
      <c r="AJ418" s="42" t="s">
        <v>17</v>
      </c>
      <c r="AK418" s="42" t="s">
        <v>880</v>
      </c>
      <c r="AL418" s="42"/>
      <c r="AM418" s="42"/>
      <c r="AN418" s="42"/>
      <c r="AO418" s="42"/>
      <c r="AP418" s="42"/>
      <c r="AQ418" s="42"/>
      <c r="AR418" s="42"/>
      <c r="AS418" s="42"/>
      <c r="AT418" s="42"/>
      <c r="AU418" s="42"/>
      <c r="AV418" s="37">
        <f>COUNTIFS($S418:$AU418,"P")</f>
        <v>12</v>
      </c>
      <c r="AW418" s="37">
        <f>COUNTIFS($S418:$AU418,"HD")/2</f>
        <v>0</v>
      </c>
      <c r="AX418" s="37">
        <f>COUNTIFS($S418:$AU418,"DO")</f>
        <v>6</v>
      </c>
      <c r="AY418" s="1">
        <f>COUNTIFS($S418:$AU418,"UPL")</f>
        <v>1</v>
      </c>
      <c r="AZ418" s="37">
        <f>COUNTIFS($S418:$AU418,"LWP")</f>
        <v>0</v>
      </c>
      <c r="BA418" s="37">
        <f>SUM(COUNTIFS($S418:$AU418,{"PAT","MAT"}))</f>
        <v>0</v>
      </c>
      <c r="BB418" s="37">
        <f>COUNTIFS($S418:$AU418,"HO")</f>
        <v>0</v>
      </c>
      <c r="BC418" s="37">
        <f>COUNTIFS($S418:$AU418,"NA")</f>
        <v>0</v>
      </c>
      <c r="BD418" s="37">
        <f>COUNTIFS($S418:$AU418,"PL")</f>
        <v>0</v>
      </c>
      <c r="BE418" s="37">
        <f>COUNTIFS($S418:$AU418,"CL")</f>
        <v>0</v>
      </c>
      <c r="BF418" s="37">
        <f>COUNTIFS($S418:$AU418,"BL")</f>
        <v>0</v>
      </c>
      <c r="BG418" s="37">
        <f>COUNTIFS($S418:$AU418,"CO")</f>
        <v>0</v>
      </c>
      <c r="BH418" s="37">
        <f>SUM(BD418:BG418)</f>
        <v>0</v>
      </c>
      <c r="BI418" s="37">
        <f>IF(SUM(AV418+AW418)&gt;=17,1,0)</f>
        <v>0</v>
      </c>
      <c r="BJ418" s="37">
        <f>IF(SUM(AV418+AW418)&gt;=13,1,0)</f>
        <v>0</v>
      </c>
      <c r="BK418" s="37">
        <f>SUM(AV418:BG418)+SUM(COUNTIFS(R418:AU418,{"TERM","RESIGNED"}))</f>
        <v>19</v>
      </c>
      <c r="BL418" s="1" t="s">
        <v>41</v>
      </c>
      <c r="BM418" s="37" t="s">
        <v>931</v>
      </c>
    </row>
    <row r="419" spans="1:65" x14ac:dyDescent="0.25">
      <c r="A419" s="30">
        <f>A418+1</f>
        <v>417</v>
      </c>
      <c r="B419" s="1" t="s">
        <v>163</v>
      </c>
      <c r="C419" s="1">
        <v>102936</v>
      </c>
      <c r="D419" s="25">
        <v>102936</v>
      </c>
      <c r="E419" s="1" t="s">
        <v>863</v>
      </c>
      <c r="F419" s="32" t="s">
        <v>530</v>
      </c>
      <c r="G419" s="32" t="s">
        <v>100</v>
      </c>
      <c r="H419" s="28">
        <v>44700</v>
      </c>
      <c r="I419" s="28" t="s">
        <v>36</v>
      </c>
      <c r="J419" s="28" t="s">
        <v>36</v>
      </c>
      <c r="K419" s="37">
        <f ca="1">IF(O419="ACTIVE",(TODAY()-H419),(J419-H419))</f>
        <v>642</v>
      </c>
      <c r="L419" s="39" t="str">
        <f>IF(OR(M419="Email Verification",M419="Operations",M419="OJT",M419="Bottom Quartile Group",M419="Training"),"Billable","Non Billable")</f>
        <v>Non Billable</v>
      </c>
      <c r="M419" s="32" t="s">
        <v>43</v>
      </c>
      <c r="N419" s="1" t="s">
        <v>38</v>
      </c>
      <c r="O419" s="1" t="s">
        <v>39</v>
      </c>
      <c r="P419" s="1"/>
      <c r="Q419" s="1"/>
      <c r="R419" s="31" t="s">
        <v>257</v>
      </c>
      <c r="S419" s="42" t="s">
        <v>880</v>
      </c>
      <c r="T419" s="42" t="s">
        <v>880</v>
      </c>
      <c r="U419" s="42" t="s">
        <v>17</v>
      </c>
      <c r="V419" s="42" t="s">
        <v>17</v>
      </c>
      <c r="W419" s="42" t="s">
        <v>883</v>
      </c>
      <c r="X419" s="42" t="s">
        <v>883</v>
      </c>
      <c r="Y419" s="42" t="s">
        <v>883</v>
      </c>
      <c r="Z419" s="42" t="s">
        <v>880</v>
      </c>
      <c r="AA419" s="42" t="s">
        <v>880</v>
      </c>
      <c r="AB419" s="42" t="s">
        <v>17</v>
      </c>
      <c r="AC419" s="42" t="s">
        <v>17</v>
      </c>
      <c r="AD419" s="42" t="s">
        <v>880</v>
      </c>
      <c r="AE419" s="42" t="s">
        <v>880</v>
      </c>
      <c r="AF419" s="42" t="s">
        <v>880</v>
      </c>
      <c r="AG419" s="42" t="s">
        <v>880</v>
      </c>
      <c r="AH419" s="42" t="s">
        <v>880</v>
      </c>
      <c r="AI419" s="42" t="s">
        <v>17</v>
      </c>
      <c r="AJ419" s="42" t="s">
        <v>17</v>
      </c>
      <c r="AK419" s="42" t="s">
        <v>880</v>
      </c>
      <c r="AL419" s="42"/>
      <c r="AM419" s="42"/>
      <c r="AN419" s="42"/>
      <c r="AO419" s="42"/>
      <c r="AP419" s="42"/>
      <c r="AQ419" s="42"/>
      <c r="AR419" s="42"/>
      <c r="AS419" s="42"/>
      <c r="AT419" s="42"/>
      <c r="AU419" s="42"/>
      <c r="AV419" s="37">
        <f>COUNTIFS($S419:$AU419,"P")</f>
        <v>10</v>
      </c>
      <c r="AW419" s="37">
        <f>COUNTIFS($S419:$AU419,"HD")/2</f>
        <v>0</v>
      </c>
      <c r="AX419" s="37">
        <f>COUNTIFS($S419:$AU419,"DO")</f>
        <v>6</v>
      </c>
      <c r="AY419" s="1">
        <f>COUNTIFS($S419:$AU419,"UPL")</f>
        <v>0</v>
      </c>
      <c r="AZ419" s="37">
        <f>COUNTIFS($S419:$AU419,"LWP")</f>
        <v>0</v>
      </c>
      <c r="BA419" s="37">
        <f>SUM(COUNTIFS($S419:$AU419,{"PAT","MAT"}))</f>
        <v>0</v>
      </c>
      <c r="BB419" s="37">
        <f>COUNTIFS($S419:$AU419,"HO")</f>
        <v>0</v>
      </c>
      <c r="BC419" s="37">
        <f>COUNTIFS($S419:$AU419,"NA")</f>
        <v>0</v>
      </c>
      <c r="BD419" s="37">
        <f>COUNTIFS($S419:$AU419,"PL")</f>
        <v>3</v>
      </c>
      <c r="BE419" s="37">
        <f>COUNTIFS($S419:$AU419,"CL")</f>
        <v>0</v>
      </c>
      <c r="BF419" s="37">
        <f>COUNTIFS($S419:$AU419,"BL")</f>
        <v>0</v>
      </c>
      <c r="BG419" s="37">
        <f>COUNTIFS($S419:$AU419,"CO")</f>
        <v>0</v>
      </c>
      <c r="BH419" s="37">
        <f>SUM(BD419:BG419)</f>
        <v>3</v>
      </c>
      <c r="BI419" s="37">
        <f>IF(SUM(AV419+AW419)&gt;=17,1,0)</f>
        <v>0</v>
      </c>
      <c r="BJ419" s="37">
        <f>IF(SUM(AV419+AW419)&gt;=13,1,0)</f>
        <v>0</v>
      </c>
      <c r="BK419" s="37">
        <f>SUM(AV419:BG419)+SUM(COUNTIFS(R419:AU419,{"TERM","RESIGNED"}))</f>
        <v>19</v>
      </c>
      <c r="BL419" s="1" t="s">
        <v>41</v>
      </c>
      <c r="BM419" s="37" t="s">
        <v>934</v>
      </c>
    </row>
    <row r="420" spans="1:65" x14ac:dyDescent="0.25">
      <c r="A420" s="30">
        <f>A419+1</f>
        <v>418</v>
      </c>
      <c r="B420" s="1" t="s">
        <v>163</v>
      </c>
      <c r="C420" s="1">
        <v>102938</v>
      </c>
      <c r="D420" s="25">
        <v>102938</v>
      </c>
      <c r="E420" s="1" t="s">
        <v>863</v>
      </c>
      <c r="F420" s="32" t="s">
        <v>531</v>
      </c>
      <c r="G420" s="32" t="s">
        <v>100</v>
      </c>
      <c r="H420" s="28">
        <v>44700</v>
      </c>
      <c r="I420" s="28" t="s">
        <v>36</v>
      </c>
      <c r="J420" s="28" t="s">
        <v>36</v>
      </c>
      <c r="K420" s="37">
        <f ca="1">IF(O420="ACTIVE",(TODAY()-H420),(J420-H420))</f>
        <v>642</v>
      </c>
      <c r="L420" s="39" t="str">
        <f>IF(OR(M420="Email Verification",M420="Operations",M420="OJT",M420="Bottom Quartile Group",M420="Training"),"Billable","Non Billable")</f>
        <v>Non Billable</v>
      </c>
      <c r="M420" s="32" t="s">
        <v>43</v>
      </c>
      <c r="N420" s="1" t="s">
        <v>38</v>
      </c>
      <c r="O420" s="1" t="s">
        <v>39</v>
      </c>
      <c r="P420" s="1"/>
      <c r="Q420" s="1"/>
      <c r="R420" s="31" t="s">
        <v>57</v>
      </c>
      <c r="S420" s="42" t="s">
        <v>880</v>
      </c>
      <c r="T420" s="42" t="s">
        <v>880</v>
      </c>
      <c r="U420" s="42" t="s">
        <v>17</v>
      </c>
      <c r="V420" s="42" t="s">
        <v>17</v>
      </c>
      <c r="W420" s="42" t="s">
        <v>880</v>
      </c>
      <c r="X420" s="42" t="s">
        <v>880</v>
      </c>
      <c r="Y420" s="42" t="s">
        <v>880</v>
      </c>
      <c r="Z420" s="42" t="s">
        <v>880</v>
      </c>
      <c r="AA420" s="42" t="s">
        <v>880</v>
      </c>
      <c r="AB420" s="42" t="s">
        <v>17</v>
      </c>
      <c r="AC420" s="42" t="s">
        <v>17</v>
      </c>
      <c r="AD420" s="42" t="s">
        <v>880</v>
      </c>
      <c r="AE420" s="42" t="s">
        <v>880</v>
      </c>
      <c r="AF420" s="42" t="s">
        <v>880</v>
      </c>
      <c r="AG420" s="42" t="s">
        <v>880</v>
      </c>
      <c r="AH420" s="42" t="s">
        <v>880</v>
      </c>
      <c r="AI420" s="42" t="s">
        <v>17</v>
      </c>
      <c r="AJ420" s="42" t="s">
        <v>17</v>
      </c>
      <c r="AK420" s="42" t="s">
        <v>883</v>
      </c>
      <c r="AL420" s="42"/>
      <c r="AM420" s="42"/>
      <c r="AN420" s="42"/>
      <c r="AO420" s="42"/>
      <c r="AP420" s="42"/>
      <c r="AQ420" s="42"/>
      <c r="AR420" s="42"/>
      <c r="AS420" s="42"/>
      <c r="AT420" s="42"/>
      <c r="AU420" s="42"/>
      <c r="AV420" s="37">
        <f>COUNTIFS($S420:$AU420,"P")</f>
        <v>12</v>
      </c>
      <c r="AW420" s="37">
        <f>COUNTIFS($S420:$AU420,"HD")/2</f>
        <v>0</v>
      </c>
      <c r="AX420" s="37">
        <f>COUNTIFS($S420:$AU420,"DO")</f>
        <v>6</v>
      </c>
      <c r="AY420" s="1">
        <f>COUNTIFS($S420:$AU420,"UPL")</f>
        <v>0</v>
      </c>
      <c r="AZ420" s="37">
        <f>COUNTIFS($S420:$AU420,"LWP")</f>
        <v>0</v>
      </c>
      <c r="BA420" s="37">
        <f>SUM(COUNTIFS($S420:$AU420,{"PAT","MAT"}))</f>
        <v>0</v>
      </c>
      <c r="BB420" s="37">
        <f>COUNTIFS($S420:$AU420,"HO")</f>
        <v>0</v>
      </c>
      <c r="BC420" s="37">
        <f>COUNTIFS($S420:$AU420,"NA")</f>
        <v>0</v>
      </c>
      <c r="BD420" s="37">
        <f>COUNTIFS($S420:$AU420,"PL")</f>
        <v>1</v>
      </c>
      <c r="BE420" s="37">
        <f>COUNTIFS($S420:$AU420,"CL")</f>
        <v>0</v>
      </c>
      <c r="BF420" s="37">
        <f>COUNTIFS($S420:$AU420,"BL")</f>
        <v>0</v>
      </c>
      <c r="BG420" s="37">
        <f>COUNTIFS($S420:$AU420,"CO")</f>
        <v>0</v>
      </c>
      <c r="BH420" s="37">
        <f>SUM(BD420:BG420)</f>
        <v>1</v>
      </c>
      <c r="BI420" s="37">
        <f>IF(SUM(AV420+AW420)&gt;=17,1,0)</f>
        <v>0</v>
      </c>
      <c r="BJ420" s="37">
        <f>IF(SUM(AV420+AW420)&gt;=13,1,0)</f>
        <v>0</v>
      </c>
      <c r="BK420" s="37">
        <f>SUM(AV420:BG420)+SUM(COUNTIFS(R420:AU420,{"TERM","RESIGNED"}))</f>
        <v>19</v>
      </c>
      <c r="BL420" s="1" t="s">
        <v>41</v>
      </c>
      <c r="BM420" s="37" t="s">
        <v>1565</v>
      </c>
    </row>
    <row r="421" spans="1:65" x14ac:dyDescent="0.25">
      <c r="A421" s="30">
        <f>A420+1</f>
        <v>419</v>
      </c>
      <c r="B421" s="1" t="s">
        <v>163</v>
      </c>
      <c r="C421" s="1">
        <v>102940</v>
      </c>
      <c r="D421" s="25">
        <v>102940</v>
      </c>
      <c r="E421" s="1" t="s">
        <v>863</v>
      </c>
      <c r="F421" s="32" t="s">
        <v>532</v>
      </c>
      <c r="G421" s="32" t="s">
        <v>100</v>
      </c>
      <c r="H421" s="28">
        <v>44700</v>
      </c>
      <c r="I421" s="28" t="s">
        <v>36</v>
      </c>
      <c r="J421" s="28" t="s">
        <v>36</v>
      </c>
      <c r="K421" s="37">
        <f ca="1">IF(O421="ACTIVE",(TODAY()-H421),(J421-H421))</f>
        <v>642</v>
      </c>
      <c r="L421" s="39" t="str">
        <f>IF(OR(M421="Email Verification",M421="Operations",M421="OJT",M421="Bottom Quartile Group",M421="Training"),"Billable","Non Billable")</f>
        <v>Non Billable</v>
      </c>
      <c r="M421" s="32" t="s">
        <v>43</v>
      </c>
      <c r="N421" s="1" t="s">
        <v>38</v>
      </c>
      <c r="O421" s="1" t="s">
        <v>39</v>
      </c>
      <c r="P421" s="1"/>
      <c r="Q421" s="1"/>
      <c r="R421" s="31" t="s">
        <v>63</v>
      </c>
      <c r="S421" s="42" t="s">
        <v>880</v>
      </c>
      <c r="T421" s="42" t="s">
        <v>880</v>
      </c>
      <c r="U421" s="42" t="s">
        <v>17</v>
      </c>
      <c r="V421" s="42" t="s">
        <v>17</v>
      </c>
      <c r="W421" s="42" t="s">
        <v>880</v>
      </c>
      <c r="X421" s="42" t="s">
        <v>880</v>
      </c>
      <c r="Y421" s="42" t="s">
        <v>880</v>
      </c>
      <c r="Z421" s="42" t="s">
        <v>880</v>
      </c>
      <c r="AA421" s="42" t="s">
        <v>882</v>
      </c>
      <c r="AB421" s="42" t="s">
        <v>17</v>
      </c>
      <c r="AC421" s="42" t="s">
        <v>17</v>
      </c>
      <c r="AD421" s="42" t="s">
        <v>880</v>
      </c>
      <c r="AE421" s="42" t="s">
        <v>880</v>
      </c>
      <c r="AF421" s="42" t="s">
        <v>880</v>
      </c>
      <c r="AG421" s="42" t="s">
        <v>880</v>
      </c>
      <c r="AH421" s="42" t="s">
        <v>880</v>
      </c>
      <c r="AI421" s="42" t="s">
        <v>17</v>
      </c>
      <c r="AJ421" s="42" t="s">
        <v>17</v>
      </c>
      <c r="AK421" s="42" t="s">
        <v>880</v>
      </c>
      <c r="AL421" s="42"/>
      <c r="AM421" s="42"/>
      <c r="AN421" s="42"/>
      <c r="AO421" s="42"/>
      <c r="AP421" s="42"/>
      <c r="AQ421" s="42"/>
      <c r="AR421" s="42"/>
      <c r="AS421" s="42"/>
      <c r="AT421" s="42"/>
      <c r="AU421" s="42"/>
      <c r="AV421" s="37">
        <f>COUNTIFS($S421:$AU421,"P")</f>
        <v>12</v>
      </c>
      <c r="AW421" s="37">
        <f>COUNTIFS($S421:$AU421,"HD")/2</f>
        <v>0</v>
      </c>
      <c r="AX421" s="37">
        <f>COUNTIFS($S421:$AU421,"DO")</f>
        <v>6</v>
      </c>
      <c r="AY421" s="1">
        <f>COUNTIFS($S421:$AU421,"UPL")</f>
        <v>0</v>
      </c>
      <c r="AZ421" s="37">
        <f>COUNTIFS($S421:$AU421,"LWP")</f>
        <v>0</v>
      </c>
      <c r="BA421" s="37">
        <f>SUM(COUNTIFS($S421:$AU421,{"PAT","MAT"}))</f>
        <v>0</v>
      </c>
      <c r="BB421" s="37">
        <f>COUNTIFS($S421:$AU421,"HO")</f>
        <v>0</v>
      </c>
      <c r="BC421" s="37">
        <f>COUNTIFS($S421:$AU421,"NA")</f>
        <v>0</v>
      </c>
      <c r="BD421" s="37">
        <f>COUNTIFS($S421:$AU421,"PL")</f>
        <v>0</v>
      </c>
      <c r="BE421" s="37">
        <f>COUNTIFS($S421:$AU421,"CL")</f>
        <v>1</v>
      </c>
      <c r="BF421" s="37">
        <f>COUNTIFS($S421:$AU421,"BL")</f>
        <v>0</v>
      </c>
      <c r="BG421" s="37">
        <f>COUNTIFS($S421:$AU421,"CO")</f>
        <v>0</v>
      </c>
      <c r="BH421" s="37">
        <f>SUM(BD421:BG421)</f>
        <v>1</v>
      </c>
      <c r="BI421" s="37">
        <f>IF(SUM(AV421+AW421)&gt;=17,1,0)</f>
        <v>0</v>
      </c>
      <c r="BJ421" s="37">
        <f>IF(SUM(AV421+AW421)&gt;=13,1,0)</f>
        <v>0</v>
      </c>
      <c r="BK421" s="37">
        <f>SUM(AV421:BG421)+SUM(COUNTIFS(R421:AU421,{"TERM","RESIGNED"}))</f>
        <v>19</v>
      </c>
      <c r="BL421" s="1" t="s">
        <v>41</v>
      </c>
      <c r="BM421" s="37" t="s">
        <v>1102</v>
      </c>
    </row>
    <row r="422" spans="1:65" x14ac:dyDescent="0.25">
      <c r="A422" s="30">
        <f>A421+1</f>
        <v>420</v>
      </c>
      <c r="B422" s="1" t="s">
        <v>163</v>
      </c>
      <c r="C422" s="1">
        <v>102942</v>
      </c>
      <c r="D422" s="25">
        <v>102942</v>
      </c>
      <c r="E422" s="1" t="s">
        <v>863</v>
      </c>
      <c r="F422" s="32" t="s">
        <v>533</v>
      </c>
      <c r="G422" s="32" t="s">
        <v>74</v>
      </c>
      <c r="H422" s="28">
        <v>44700</v>
      </c>
      <c r="I422" s="28" t="s">
        <v>36</v>
      </c>
      <c r="J422" s="28" t="s">
        <v>36</v>
      </c>
      <c r="K422" s="37">
        <f ca="1">IF(O422="ACTIVE",(TODAY()-H422),(J422-H422))</f>
        <v>642</v>
      </c>
      <c r="L422" s="39" t="str">
        <f>IF(OR(M422="Email Verification",M422="Operations",M422="OJT",M422="Bottom Quartile Group",M422="Training"),"Billable","Non Billable")</f>
        <v>Non Billable</v>
      </c>
      <c r="M422" s="32" t="s">
        <v>51</v>
      </c>
      <c r="N422" s="1" t="s">
        <v>38</v>
      </c>
      <c r="O422" s="1" t="s">
        <v>39</v>
      </c>
      <c r="P422" s="1"/>
      <c r="Q422" s="1"/>
      <c r="R422" s="31" t="s">
        <v>1424</v>
      </c>
      <c r="S422" s="42" t="s">
        <v>880</v>
      </c>
      <c r="T422" s="42" t="s">
        <v>882</v>
      </c>
      <c r="U422" s="42" t="s">
        <v>17</v>
      </c>
      <c r="V422" s="42" t="s">
        <v>17</v>
      </c>
      <c r="W422" s="42" t="s">
        <v>880</v>
      </c>
      <c r="X422" s="42" t="s">
        <v>880</v>
      </c>
      <c r="Y422" s="42" t="s">
        <v>880</v>
      </c>
      <c r="Z422" s="42" t="s">
        <v>880</v>
      </c>
      <c r="AA422" s="42" t="s">
        <v>880</v>
      </c>
      <c r="AB422" s="42" t="s">
        <v>17</v>
      </c>
      <c r="AC422" s="42" t="s">
        <v>17</v>
      </c>
      <c r="AD422" s="42" t="s">
        <v>880</v>
      </c>
      <c r="AE422" s="42" t="s">
        <v>880</v>
      </c>
      <c r="AF422" s="42" t="s">
        <v>880</v>
      </c>
      <c r="AG422" s="42" t="s">
        <v>880</v>
      </c>
      <c r="AH422" s="42" t="s">
        <v>880</v>
      </c>
      <c r="AI422" s="42" t="s">
        <v>17</v>
      </c>
      <c r="AJ422" s="42" t="s">
        <v>17</v>
      </c>
      <c r="AK422" s="42" t="s">
        <v>880</v>
      </c>
      <c r="AL422" s="42"/>
      <c r="AM422" s="42"/>
      <c r="AN422" s="42"/>
      <c r="AO422" s="42"/>
      <c r="AP422" s="42"/>
      <c r="AQ422" s="42"/>
      <c r="AR422" s="42"/>
      <c r="AS422" s="42"/>
      <c r="AT422" s="42"/>
      <c r="AU422" s="42"/>
      <c r="AV422" s="37">
        <f>COUNTIFS($S422:$AU422,"P")</f>
        <v>12</v>
      </c>
      <c r="AW422" s="37">
        <f>COUNTIFS($S422:$AU422,"HD")/2</f>
        <v>0</v>
      </c>
      <c r="AX422" s="37">
        <f>COUNTIFS($S422:$AU422,"DO")</f>
        <v>6</v>
      </c>
      <c r="AY422" s="1">
        <f>COUNTIFS($S422:$AU422,"UPL")</f>
        <v>0</v>
      </c>
      <c r="AZ422" s="37">
        <f>COUNTIFS($S422:$AU422,"LWP")</f>
        <v>0</v>
      </c>
      <c r="BA422" s="37">
        <f>SUM(COUNTIFS($S422:$AU422,{"PAT","MAT"}))</f>
        <v>0</v>
      </c>
      <c r="BB422" s="37">
        <f>COUNTIFS($S422:$AU422,"HO")</f>
        <v>0</v>
      </c>
      <c r="BC422" s="37">
        <f>COUNTIFS($S422:$AU422,"NA")</f>
        <v>0</v>
      </c>
      <c r="BD422" s="37">
        <f>COUNTIFS($S422:$AU422,"PL")</f>
        <v>0</v>
      </c>
      <c r="BE422" s="37">
        <f>COUNTIFS($S422:$AU422,"CL")</f>
        <v>1</v>
      </c>
      <c r="BF422" s="37">
        <f>COUNTIFS($S422:$AU422,"BL")</f>
        <v>0</v>
      </c>
      <c r="BG422" s="37">
        <f>COUNTIFS($S422:$AU422,"CO")</f>
        <v>0</v>
      </c>
      <c r="BH422" s="37">
        <f>SUM(BD422:BG422)</f>
        <v>1</v>
      </c>
      <c r="BI422" s="37">
        <f>IF(SUM(AV422+AW422)&gt;=17,1,0)</f>
        <v>0</v>
      </c>
      <c r="BJ422" s="37">
        <f>IF(SUM(AV422+AW422)&gt;=13,1,0)</f>
        <v>0</v>
      </c>
      <c r="BK422" s="37">
        <f>SUM(AV422:BG422)+SUM(COUNTIFS(R422:AU422,{"TERM","RESIGNED"}))</f>
        <v>19</v>
      </c>
      <c r="BL422" s="1" t="s">
        <v>41</v>
      </c>
      <c r="BM422" s="37" t="s">
        <v>1568</v>
      </c>
    </row>
    <row r="423" spans="1:65" x14ac:dyDescent="0.25">
      <c r="A423" s="30">
        <f>A422+1</f>
        <v>421</v>
      </c>
      <c r="B423" s="1" t="s">
        <v>163</v>
      </c>
      <c r="C423" s="1">
        <v>102951</v>
      </c>
      <c r="D423" s="25">
        <v>102951</v>
      </c>
      <c r="E423" s="1" t="s">
        <v>863</v>
      </c>
      <c r="F423" s="32" t="s">
        <v>529</v>
      </c>
      <c r="G423" s="32" t="s">
        <v>177</v>
      </c>
      <c r="H423" s="28">
        <v>44700</v>
      </c>
      <c r="I423" s="28" t="s">
        <v>36</v>
      </c>
      <c r="J423" s="28" t="s">
        <v>36</v>
      </c>
      <c r="K423" s="37">
        <f ca="1">IF(O423="ACTIVE",(TODAY()-H423),(J423-H423))</f>
        <v>642</v>
      </c>
      <c r="L423" s="39" t="str">
        <f>IF(OR(M423="Email Verification",M423="Operations",M423="OJT",M423="Bottom Quartile Group",M423="Training"),"Billable","Non Billable")</f>
        <v>Billable</v>
      </c>
      <c r="M423" s="32" t="s">
        <v>178</v>
      </c>
      <c r="N423" s="1" t="s">
        <v>38</v>
      </c>
      <c r="O423" s="1" t="s">
        <v>39</v>
      </c>
      <c r="P423" s="1"/>
      <c r="Q423" s="1"/>
      <c r="R423" s="31" t="s">
        <v>230</v>
      </c>
      <c r="S423" s="42" t="s">
        <v>880</v>
      </c>
      <c r="T423" s="42" t="s">
        <v>880</v>
      </c>
      <c r="U423" s="42" t="s">
        <v>17</v>
      </c>
      <c r="V423" s="42" t="s">
        <v>17</v>
      </c>
      <c r="W423" s="42" t="s">
        <v>880</v>
      </c>
      <c r="X423" s="42" t="s">
        <v>880</v>
      </c>
      <c r="Y423" s="42" t="s">
        <v>880</v>
      </c>
      <c r="Z423" s="42" t="s">
        <v>880</v>
      </c>
      <c r="AA423" s="42" t="s">
        <v>880</v>
      </c>
      <c r="AB423" s="42" t="s">
        <v>17</v>
      </c>
      <c r="AC423" s="42" t="s">
        <v>17</v>
      </c>
      <c r="AD423" s="42" t="s">
        <v>880</v>
      </c>
      <c r="AE423" s="42" t="s">
        <v>880</v>
      </c>
      <c r="AF423" s="42" t="s">
        <v>880</v>
      </c>
      <c r="AG423" s="42" t="s">
        <v>880</v>
      </c>
      <c r="AH423" s="42" t="s">
        <v>880</v>
      </c>
      <c r="AI423" s="42" t="s">
        <v>17</v>
      </c>
      <c r="AJ423" s="42" t="s">
        <v>17</v>
      </c>
      <c r="AK423" s="42" t="s">
        <v>880</v>
      </c>
      <c r="AL423" s="42"/>
      <c r="AM423" s="42"/>
      <c r="AN423" s="42"/>
      <c r="AO423" s="42"/>
      <c r="AP423" s="42"/>
      <c r="AQ423" s="42"/>
      <c r="AR423" s="42"/>
      <c r="AS423" s="42"/>
      <c r="AT423" s="42"/>
      <c r="AU423" s="42"/>
      <c r="AV423" s="37">
        <f>COUNTIFS($S423:$AU423,"P")</f>
        <v>13</v>
      </c>
      <c r="AW423" s="37">
        <f>COUNTIFS($S423:$AU423,"HD")/2</f>
        <v>0</v>
      </c>
      <c r="AX423" s="37">
        <f>COUNTIFS($S423:$AU423,"DO")</f>
        <v>6</v>
      </c>
      <c r="AY423" s="1">
        <f>COUNTIFS($S423:$AU423,"UPL")</f>
        <v>0</v>
      </c>
      <c r="AZ423" s="37">
        <f>COUNTIFS($S423:$AU423,"LWP")</f>
        <v>0</v>
      </c>
      <c r="BA423" s="37">
        <f>SUM(COUNTIFS($S423:$AU423,{"PAT","MAT"}))</f>
        <v>0</v>
      </c>
      <c r="BB423" s="37">
        <f>COUNTIFS($S423:$AU423,"HO")</f>
        <v>0</v>
      </c>
      <c r="BC423" s="37">
        <f>COUNTIFS($S423:$AU423,"NA")</f>
        <v>0</v>
      </c>
      <c r="BD423" s="37">
        <f>COUNTIFS($S423:$AU423,"PL")</f>
        <v>0</v>
      </c>
      <c r="BE423" s="37">
        <f>COUNTIFS($S423:$AU423,"CL")</f>
        <v>0</v>
      </c>
      <c r="BF423" s="37">
        <f>COUNTIFS($S423:$AU423,"BL")</f>
        <v>0</v>
      </c>
      <c r="BG423" s="37">
        <f>COUNTIFS($S423:$AU423,"CO")</f>
        <v>0</v>
      </c>
      <c r="BH423" s="37">
        <f>SUM(BD423:BG423)</f>
        <v>0</v>
      </c>
      <c r="BI423" s="37">
        <f>IF(SUM(AV423+AW423)&gt;=17,1,0)</f>
        <v>0</v>
      </c>
      <c r="BJ423" s="37">
        <f>IF(SUM(AV423+AW423)&gt;=13,1,0)</f>
        <v>1</v>
      </c>
      <c r="BK423" s="37">
        <f>SUM(AV423:BG423)+SUM(COUNTIFS(R423:AU423,{"TERM","RESIGNED"}))</f>
        <v>19</v>
      </c>
      <c r="BL423" s="1" t="s">
        <v>41</v>
      </c>
      <c r="BM423" s="37" t="s">
        <v>931</v>
      </c>
    </row>
    <row r="424" spans="1:65" x14ac:dyDescent="0.25">
      <c r="A424" s="30">
        <f>A423+1</f>
        <v>422</v>
      </c>
      <c r="B424" s="1" t="s">
        <v>163</v>
      </c>
      <c r="C424" s="1">
        <v>102972</v>
      </c>
      <c r="D424" s="25">
        <v>102972</v>
      </c>
      <c r="E424" s="1" t="s">
        <v>863</v>
      </c>
      <c r="F424" s="32" t="s">
        <v>534</v>
      </c>
      <c r="G424" s="32" t="s">
        <v>100</v>
      </c>
      <c r="H424" s="28">
        <v>44700</v>
      </c>
      <c r="I424" s="28" t="s">
        <v>36</v>
      </c>
      <c r="J424" s="28" t="s">
        <v>36</v>
      </c>
      <c r="K424" s="37">
        <f ca="1">IF(O424="ACTIVE",(TODAY()-H424),(J424-H424))</f>
        <v>642</v>
      </c>
      <c r="L424" s="39" t="str">
        <f>IF(OR(M424="Email Verification",M424="Operations",M424="OJT",M424="Bottom Quartile Group",M424="Training"),"Billable","Non Billable")</f>
        <v>Non Billable</v>
      </c>
      <c r="M424" s="32" t="s">
        <v>43</v>
      </c>
      <c r="N424" s="1" t="s">
        <v>38</v>
      </c>
      <c r="O424" s="1" t="s">
        <v>39</v>
      </c>
      <c r="P424" s="1"/>
      <c r="Q424" s="1"/>
      <c r="R424" s="31" t="s">
        <v>57</v>
      </c>
      <c r="S424" s="42" t="s">
        <v>880</v>
      </c>
      <c r="T424" s="42" t="s">
        <v>880</v>
      </c>
      <c r="U424" s="42" t="s">
        <v>17</v>
      </c>
      <c r="V424" s="42" t="s">
        <v>17</v>
      </c>
      <c r="W424" s="42" t="s">
        <v>880</v>
      </c>
      <c r="X424" s="42" t="s">
        <v>880</v>
      </c>
      <c r="Y424" s="42" t="s">
        <v>880</v>
      </c>
      <c r="Z424" s="42" t="s">
        <v>880</v>
      </c>
      <c r="AA424" s="42" t="s">
        <v>880</v>
      </c>
      <c r="AB424" s="42" t="s">
        <v>17</v>
      </c>
      <c r="AC424" s="42" t="s">
        <v>17</v>
      </c>
      <c r="AD424" s="42" t="s">
        <v>880</v>
      </c>
      <c r="AE424" s="42" t="s">
        <v>880</v>
      </c>
      <c r="AF424" s="42" t="s">
        <v>880</v>
      </c>
      <c r="AG424" s="42" t="s">
        <v>880</v>
      </c>
      <c r="AH424" s="42" t="s">
        <v>880</v>
      </c>
      <c r="AI424" s="42" t="s">
        <v>17</v>
      </c>
      <c r="AJ424" s="42" t="s">
        <v>17</v>
      </c>
      <c r="AK424" s="42" t="s">
        <v>881</v>
      </c>
      <c r="AL424" s="42"/>
      <c r="AM424" s="42"/>
      <c r="AN424" s="42"/>
      <c r="AO424" s="42"/>
      <c r="AP424" s="42"/>
      <c r="AQ424" s="42"/>
      <c r="AR424" s="42"/>
      <c r="AS424" s="42"/>
      <c r="AT424" s="42"/>
      <c r="AU424" s="42"/>
      <c r="AV424" s="37">
        <f>COUNTIFS($S424:$AU424,"P")</f>
        <v>12</v>
      </c>
      <c r="AW424" s="37">
        <f>COUNTIFS($S424:$AU424,"HD")/2</f>
        <v>0.5</v>
      </c>
      <c r="AX424" s="37">
        <f>COUNTIFS($S424:$AU424,"DO")</f>
        <v>6</v>
      </c>
      <c r="AY424" s="1">
        <f>COUNTIFS($S424:$AU424,"UPL")</f>
        <v>0</v>
      </c>
      <c r="AZ424" s="37">
        <f>COUNTIFS($S424:$AU424,"LWP")</f>
        <v>0</v>
      </c>
      <c r="BA424" s="37">
        <f>SUM(COUNTIFS($S424:$AU424,{"PAT","MAT"}))</f>
        <v>0</v>
      </c>
      <c r="BB424" s="37">
        <f>COUNTIFS($S424:$AU424,"HO")</f>
        <v>0</v>
      </c>
      <c r="BC424" s="37">
        <f>COUNTIFS($S424:$AU424,"NA")</f>
        <v>0</v>
      </c>
      <c r="BD424" s="37">
        <f>COUNTIFS($S424:$AU424,"PL")</f>
        <v>0</v>
      </c>
      <c r="BE424" s="37">
        <f>COUNTIFS($S424:$AU424,"CL")</f>
        <v>0</v>
      </c>
      <c r="BF424" s="37">
        <f>COUNTIFS($S424:$AU424,"BL")</f>
        <v>0</v>
      </c>
      <c r="BG424" s="37">
        <f>COUNTIFS($S424:$AU424,"CO")</f>
        <v>0</v>
      </c>
      <c r="BH424" s="37">
        <f>SUM(BD424:BG424)</f>
        <v>0</v>
      </c>
      <c r="BI424" s="37">
        <f>IF(SUM(AV424+AW424)&gt;=17,1,0)</f>
        <v>0</v>
      </c>
      <c r="BJ424" s="37">
        <f>IF(SUM(AV424+AW424)&gt;=13,1,0)</f>
        <v>0</v>
      </c>
      <c r="BK424" s="37">
        <f>SUM(AV424:BG424)+SUM(COUNTIFS(R424:AU424,{"TERM","RESIGNED"}))</f>
        <v>18.5</v>
      </c>
      <c r="BL424" s="1" t="s">
        <v>41</v>
      </c>
      <c r="BM424" s="37" t="s">
        <v>1565</v>
      </c>
    </row>
    <row r="425" spans="1:65" x14ac:dyDescent="0.25">
      <c r="A425" s="30">
        <f>A424+1</f>
        <v>423</v>
      </c>
      <c r="B425" s="1" t="s">
        <v>163</v>
      </c>
      <c r="C425" s="1">
        <v>102973</v>
      </c>
      <c r="D425" s="25">
        <v>102973</v>
      </c>
      <c r="E425" s="1" t="s">
        <v>863</v>
      </c>
      <c r="F425" s="32" t="s">
        <v>535</v>
      </c>
      <c r="G425" s="32" t="s">
        <v>536</v>
      </c>
      <c r="H425" s="28">
        <v>44704</v>
      </c>
      <c r="I425" s="28" t="s">
        <v>36</v>
      </c>
      <c r="J425" s="28" t="s">
        <v>36</v>
      </c>
      <c r="K425" s="37">
        <f ca="1">IF(O425="ACTIVE",(TODAY()-H425),(J425-H425))</f>
        <v>638</v>
      </c>
      <c r="L425" s="39" t="str">
        <f>IF(OR(M425="Email Verification",M425="Operations",M425="OJT",M425="Bottom Quartile Group",M425="Training"),"Billable","Non Billable")</f>
        <v>Non Billable</v>
      </c>
      <c r="M425" s="32" t="s">
        <v>193</v>
      </c>
      <c r="N425" s="1" t="s">
        <v>38</v>
      </c>
      <c r="O425" s="1" t="s">
        <v>39</v>
      </c>
      <c r="P425" s="1"/>
      <c r="Q425" s="1"/>
      <c r="R425" s="31" t="s">
        <v>194</v>
      </c>
      <c r="S425" s="42" t="s">
        <v>880</v>
      </c>
      <c r="T425" s="42" t="s">
        <v>880</v>
      </c>
      <c r="U425" s="42" t="s">
        <v>17</v>
      </c>
      <c r="V425" s="42" t="s">
        <v>17</v>
      </c>
      <c r="W425" s="42" t="s">
        <v>880</v>
      </c>
      <c r="X425" s="42" t="s">
        <v>880</v>
      </c>
      <c r="Y425" s="42" t="s">
        <v>880</v>
      </c>
      <c r="Z425" s="42" t="s">
        <v>880</v>
      </c>
      <c r="AA425" s="42" t="s">
        <v>880</v>
      </c>
      <c r="AB425" s="42" t="s">
        <v>17</v>
      </c>
      <c r="AC425" s="42" t="s">
        <v>17</v>
      </c>
      <c r="AD425" s="42" t="s">
        <v>880</v>
      </c>
      <c r="AE425" s="42" t="s">
        <v>880</v>
      </c>
      <c r="AF425" s="42" t="s">
        <v>880</v>
      </c>
      <c r="AG425" s="42" t="s">
        <v>880</v>
      </c>
      <c r="AH425" s="42" t="s">
        <v>880</v>
      </c>
      <c r="AI425" s="42" t="s">
        <v>17</v>
      </c>
      <c r="AJ425" s="42" t="s">
        <v>17</v>
      </c>
      <c r="AK425" s="42" t="s">
        <v>880</v>
      </c>
      <c r="AL425" s="42"/>
      <c r="AM425" s="42"/>
      <c r="AN425" s="42"/>
      <c r="AO425" s="42"/>
      <c r="AP425" s="42"/>
      <c r="AQ425" s="42"/>
      <c r="AR425" s="42"/>
      <c r="AS425" s="42"/>
      <c r="AT425" s="42"/>
      <c r="AU425" s="42"/>
      <c r="AV425" s="37">
        <f>COUNTIFS($S425:$AU425,"P")</f>
        <v>13</v>
      </c>
      <c r="AW425" s="37">
        <f>COUNTIFS($S425:$AU425,"HD")/2</f>
        <v>0</v>
      </c>
      <c r="AX425" s="37">
        <f>COUNTIFS($S425:$AU425,"DO")</f>
        <v>6</v>
      </c>
      <c r="AY425" s="1">
        <f>COUNTIFS($S425:$AU425,"UPL")</f>
        <v>0</v>
      </c>
      <c r="AZ425" s="37">
        <f>COUNTIFS($S425:$AU425,"LWP")</f>
        <v>0</v>
      </c>
      <c r="BA425" s="37">
        <f>SUM(COUNTIFS($S425:$AU425,{"PAT","MAT"}))</f>
        <v>0</v>
      </c>
      <c r="BB425" s="37">
        <f>COUNTIFS($S425:$AU425,"HO")</f>
        <v>0</v>
      </c>
      <c r="BC425" s="37">
        <f>COUNTIFS($S425:$AU425,"NA")</f>
        <v>0</v>
      </c>
      <c r="BD425" s="37">
        <f>COUNTIFS($S425:$AU425,"PL")</f>
        <v>0</v>
      </c>
      <c r="BE425" s="37">
        <f>COUNTIFS($S425:$AU425,"CL")</f>
        <v>0</v>
      </c>
      <c r="BF425" s="37">
        <f>COUNTIFS($S425:$AU425,"BL")</f>
        <v>0</v>
      </c>
      <c r="BG425" s="37">
        <f>COUNTIFS($S425:$AU425,"CO")</f>
        <v>0</v>
      </c>
      <c r="BH425" s="37">
        <f>SUM(BD425:BG425)</f>
        <v>0</v>
      </c>
      <c r="BI425" s="37">
        <f>IF(SUM(AV425+AW425)&gt;=17,1,0)</f>
        <v>0</v>
      </c>
      <c r="BJ425" s="37">
        <f>IF(SUM(AV425+AW425)&gt;=13,1,0)</f>
        <v>1</v>
      </c>
      <c r="BK425" s="37">
        <f>SUM(AV425:BG425)+SUM(COUNTIFS(R425:AU425,{"TERM","RESIGNED"}))</f>
        <v>19</v>
      </c>
      <c r="BL425" s="1" t="s">
        <v>41</v>
      </c>
      <c r="BM425" s="37" t="s">
        <v>1570</v>
      </c>
    </row>
    <row r="426" spans="1:65" x14ac:dyDescent="0.25">
      <c r="A426" s="30">
        <f>A425+1</f>
        <v>424</v>
      </c>
      <c r="B426" s="1" t="s">
        <v>163</v>
      </c>
      <c r="C426" s="1">
        <v>600205</v>
      </c>
      <c r="D426" s="25">
        <v>600205</v>
      </c>
      <c r="E426" s="1" t="s">
        <v>863</v>
      </c>
      <c r="F426" s="32" t="s">
        <v>538</v>
      </c>
      <c r="G426" s="32" t="s">
        <v>181</v>
      </c>
      <c r="H426" s="28">
        <v>44707</v>
      </c>
      <c r="I426" s="28" t="s">
        <v>36</v>
      </c>
      <c r="J426" s="28" t="s">
        <v>36</v>
      </c>
      <c r="K426" s="37">
        <f ca="1">IF(O426="ACTIVE",(TODAY()-H426),(J426-H426))</f>
        <v>635</v>
      </c>
      <c r="L426" s="39" t="str">
        <f>IF(OR(M426="Email Verification",M426="Operations",M426="OJT",M426="Bottom Quartile Group",M426="Training"),"Billable","Non Billable")</f>
        <v>Billable</v>
      </c>
      <c r="M426" s="32" t="s">
        <v>178</v>
      </c>
      <c r="N426" s="1" t="s">
        <v>260</v>
      </c>
      <c r="O426" s="1" t="s">
        <v>39</v>
      </c>
      <c r="P426" s="1"/>
      <c r="Q426" s="1"/>
      <c r="R426" s="31" t="s">
        <v>282</v>
      </c>
      <c r="S426" s="42" t="s">
        <v>880</v>
      </c>
      <c r="T426" s="42" t="s">
        <v>880</v>
      </c>
      <c r="U426" s="42" t="s">
        <v>17</v>
      </c>
      <c r="V426" s="42" t="s">
        <v>17</v>
      </c>
      <c r="W426" s="42" t="s">
        <v>880</v>
      </c>
      <c r="X426" s="42" t="s">
        <v>19</v>
      </c>
      <c r="Y426" s="42" t="s">
        <v>18</v>
      </c>
      <c r="Z426" s="42" t="s">
        <v>19</v>
      </c>
      <c r="AA426" s="42" t="s">
        <v>18</v>
      </c>
      <c r="AB426" s="42" t="s">
        <v>17</v>
      </c>
      <c r="AC426" s="42" t="s">
        <v>17</v>
      </c>
      <c r="AD426" s="42" t="s">
        <v>880</v>
      </c>
      <c r="AE426" s="42" t="s">
        <v>880</v>
      </c>
      <c r="AF426" s="42" t="s">
        <v>880</v>
      </c>
      <c r="AG426" s="42" t="s">
        <v>880</v>
      </c>
      <c r="AH426" s="42" t="s">
        <v>880</v>
      </c>
      <c r="AI426" s="42" t="s">
        <v>17</v>
      </c>
      <c r="AJ426" s="42" t="s">
        <v>17</v>
      </c>
      <c r="AK426" s="42" t="s">
        <v>18</v>
      </c>
      <c r="AL426" s="42"/>
      <c r="AM426" s="42"/>
      <c r="AN426" s="42"/>
      <c r="AO426" s="42"/>
      <c r="AP426" s="42"/>
      <c r="AQ426" s="42"/>
      <c r="AR426" s="42"/>
      <c r="AS426" s="42"/>
      <c r="AT426" s="42"/>
      <c r="AU426" s="42"/>
      <c r="AV426" s="37">
        <f>COUNTIFS($S426:$AU426,"P")</f>
        <v>8</v>
      </c>
      <c r="AW426" s="37">
        <f>COUNTIFS($S426:$AU426,"HD")/2</f>
        <v>0</v>
      </c>
      <c r="AX426" s="37">
        <f>COUNTIFS($S426:$AU426,"DO")</f>
        <v>6</v>
      </c>
      <c r="AY426" s="1">
        <f>COUNTIFS($S426:$AU426,"UPL")</f>
        <v>3</v>
      </c>
      <c r="AZ426" s="37">
        <f>COUNTIFS($S426:$AU426,"LWP")</f>
        <v>2</v>
      </c>
      <c r="BA426" s="37">
        <f>SUM(COUNTIFS($S426:$AU426,{"PAT","MAT"}))</f>
        <v>0</v>
      </c>
      <c r="BB426" s="37">
        <f>COUNTIFS($S426:$AU426,"HO")</f>
        <v>0</v>
      </c>
      <c r="BC426" s="37">
        <f>COUNTIFS($S426:$AU426,"NA")</f>
        <v>0</v>
      </c>
      <c r="BD426" s="37">
        <f>COUNTIFS($S426:$AU426,"PL")</f>
        <v>0</v>
      </c>
      <c r="BE426" s="37">
        <f>COUNTIFS($S426:$AU426,"CL")</f>
        <v>0</v>
      </c>
      <c r="BF426" s="37">
        <f>COUNTIFS($S426:$AU426,"BL")</f>
        <v>0</v>
      </c>
      <c r="BG426" s="37">
        <f>COUNTIFS($S426:$AU426,"CO")</f>
        <v>0</v>
      </c>
      <c r="BH426" s="37">
        <f>SUM(BD426:BG426)</f>
        <v>0</v>
      </c>
      <c r="BI426" s="37">
        <f>IF(SUM(AV426+AW426)&gt;=17,1,0)</f>
        <v>0</v>
      </c>
      <c r="BJ426" s="37">
        <f>IF(SUM(AV426+AW426)&gt;=13,1,0)</f>
        <v>0</v>
      </c>
      <c r="BK426" s="37">
        <f>SUM(AV426:BG426)+SUM(COUNTIFS(R426:AU426,{"TERM","RESIGNED"}))</f>
        <v>19</v>
      </c>
      <c r="BL426" s="1" t="s">
        <v>41</v>
      </c>
      <c r="BM426" s="37" t="s">
        <v>931</v>
      </c>
    </row>
    <row r="427" spans="1:65" x14ac:dyDescent="0.25">
      <c r="A427" s="30">
        <f>A426+1</f>
        <v>425</v>
      </c>
      <c r="B427" s="1" t="s">
        <v>163</v>
      </c>
      <c r="C427" s="1">
        <v>102974</v>
      </c>
      <c r="D427" s="25">
        <v>102974</v>
      </c>
      <c r="E427" s="1" t="s">
        <v>862</v>
      </c>
      <c r="F427" s="32" t="s">
        <v>541</v>
      </c>
      <c r="G427" s="32" t="s">
        <v>542</v>
      </c>
      <c r="H427" s="28">
        <v>44708</v>
      </c>
      <c r="I427" s="28" t="s">
        <v>36</v>
      </c>
      <c r="J427" s="28" t="s">
        <v>36</v>
      </c>
      <c r="K427" s="37">
        <f ca="1">IF(O427="ACTIVE",(TODAY()-H427),(J427-H427))</f>
        <v>634</v>
      </c>
      <c r="L427" s="39" t="str">
        <f>IF(OR(M427="Email Verification",M427="Operations",M427="OJT",M427="Bottom Quartile Group",M427="Training"),"Billable","Non Billable")</f>
        <v>Non Billable</v>
      </c>
      <c r="M427" s="32" t="s">
        <v>124</v>
      </c>
      <c r="N427" s="1" t="s">
        <v>38</v>
      </c>
      <c r="O427" s="1" t="s">
        <v>39</v>
      </c>
      <c r="P427" s="1"/>
      <c r="Q427" s="1"/>
      <c r="R427" s="31" t="s">
        <v>125</v>
      </c>
      <c r="S427" s="42" t="s">
        <v>880</v>
      </c>
      <c r="T427" s="42" t="s">
        <v>880</v>
      </c>
      <c r="U427" s="42" t="s">
        <v>17</v>
      </c>
      <c r="V427" s="42" t="s">
        <v>17</v>
      </c>
      <c r="W427" s="42" t="s">
        <v>880</v>
      </c>
      <c r="X427" s="42" t="s">
        <v>880</v>
      </c>
      <c r="Y427" s="42" t="s">
        <v>880</v>
      </c>
      <c r="Z427" s="42" t="s">
        <v>880</v>
      </c>
      <c r="AA427" s="42" t="s">
        <v>885</v>
      </c>
      <c r="AB427" s="42" t="s">
        <v>17</v>
      </c>
      <c r="AC427" s="42" t="s">
        <v>17</v>
      </c>
      <c r="AD427" s="42" t="s">
        <v>882</v>
      </c>
      <c r="AE427" s="42" t="s">
        <v>880</v>
      </c>
      <c r="AF427" s="42" t="s">
        <v>880</v>
      </c>
      <c r="AG427" s="42" t="s">
        <v>880</v>
      </c>
      <c r="AH427" s="42" t="s">
        <v>880</v>
      </c>
      <c r="AI427" s="42" t="s">
        <v>17</v>
      </c>
      <c r="AJ427" s="42" t="s">
        <v>17</v>
      </c>
      <c r="AK427" s="42" t="s">
        <v>880</v>
      </c>
      <c r="AL427" s="42"/>
      <c r="AM427" s="42"/>
      <c r="AN427" s="42"/>
      <c r="AO427" s="42"/>
      <c r="AP427" s="42"/>
      <c r="AQ427" s="42"/>
      <c r="AR427" s="42"/>
      <c r="AS427" s="42"/>
      <c r="AT427" s="42"/>
      <c r="AU427" s="42"/>
      <c r="AV427" s="37">
        <f>COUNTIFS($S427:$AU427,"P")</f>
        <v>11</v>
      </c>
      <c r="AW427" s="37">
        <f>COUNTIFS($S427:$AU427,"HD")/2</f>
        <v>0</v>
      </c>
      <c r="AX427" s="37">
        <f>COUNTIFS($S427:$AU427,"DO")</f>
        <v>6</v>
      </c>
      <c r="AY427" s="1">
        <f>COUNTIFS($S427:$AU427,"UPL")</f>
        <v>0</v>
      </c>
      <c r="AZ427" s="37">
        <f>COUNTIFS($S427:$AU427,"LWP")</f>
        <v>0</v>
      </c>
      <c r="BA427" s="37">
        <f>SUM(COUNTIFS($S427:$AU427,{"PAT","MAT"}))</f>
        <v>0</v>
      </c>
      <c r="BB427" s="37">
        <f>COUNTIFS($S427:$AU427,"HO")</f>
        <v>0</v>
      </c>
      <c r="BC427" s="37">
        <f>COUNTIFS($S427:$AU427,"NA")</f>
        <v>0</v>
      </c>
      <c r="BD427" s="37">
        <f>COUNTIFS($S427:$AU427,"PL")</f>
        <v>0</v>
      </c>
      <c r="BE427" s="37">
        <f>COUNTIFS($S427:$AU427,"CL")</f>
        <v>1</v>
      </c>
      <c r="BF427" s="37">
        <f>COUNTIFS($S427:$AU427,"BL")</f>
        <v>1</v>
      </c>
      <c r="BG427" s="37">
        <f>COUNTIFS($S427:$AU427,"CO")</f>
        <v>0</v>
      </c>
      <c r="BH427" s="37">
        <f>SUM(BD427:BG427)</f>
        <v>2</v>
      </c>
      <c r="BI427" s="37">
        <f>IF(SUM(AV427+AW427)&gt;=17,1,0)</f>
        <v>0</v>
      </c>
      <c r="BJ427" s="37">
        <f>IF(SUM(AV427+AW427)&gt;=13,1,0)</f>
        <v>0</v>
      </c>
      <c r="BK427" s="37">
        <f>SUM(AV427:BG427)+SUM(COUNTIFS(R427:AU427,{"TERM","RESIGNED"}))</f>
        <v>19</v>
      </c>
      <c r="BL427" s="1" t="s">
        <v>41</v>
      </c>
      <c r="BM427" s="37" t="s">
        <v>934</v>
      </c>
    </row>
    <row r="428" spans="1:65" x14ac:dyDescent="0.25">
      <c r="A428" s="30">
        <f>A427+1</f>
        <v>426</v>
      </c>
      <c r="B428" s="1" t="s">
        <v>163</v>
      </c>
      <c r="C428" s="1">
        <v>102977</v>
      </c>
      <c r="D428" s="25">
        <v>102977</v>
      </c>
      <c r="E428" s="1" t="s">
        <v>863</v>
      </c>
      <c r="F428" s="32" t="s">
        <v>543</v>
      </c>
      <c r="G428" s="32" t="s">
        <v>100</v>
      </c>
      <c r="H428" s="28">
        <v>44708</v>
      </c>
      <c r="I428" s="28" t="s">
        <v>36</v>
      </c>
      <c r="J428" s="28" t="s">
        <v>36</v>
      </c>
      <c r="K428" s="37">
        <f ca="1">IF(O428="ACTIVE",(TODAY()-H428),(J428-H428))</f>
        <v>634</v>
      </c>
      <c r="L428" s="39" t="str">
        <f>IF(OR(M428="Email Verification",M428="Operations",M428="OJT",M428="Bottom Quartile Group",M428="Training"),"Billable","Non Billable")</f>
        <v>Non Billable</v>
      </c>
      <c r="M428" s="32" t="s">
        <v>43</v>
      </c>
      <c r="N428" s="1" t="s">
        <v>38</v>
      </c>
      <c r="O428" s="1" t="s">
        <v>39</v>
      </c>
      <c r="P428" s="1"/>
      <c r="Q428" s="1"/>
      <c r="R428" s="31" t="s">
        <v>63</v>
      </c>
      <c r="S428" s="42" t="s">
        <v>880</v>
      </c>
      <c r="T428" s="42" t="s">
        <v>880</v>
      </c>
      <c r="U428" s="42" t="s">
        <v>17</v>
      </c>
      <c r="V428" s="42" t="s">
        <v>17</v>
      </c>
      <c r="W428" s="42" t="s">
        <v>883</v>
      </c>
      <c r="X428" s="42" t="s">
        <v>880</v>
      </c>
      <c r="Y428" s="42" t="s">
        <v>880</v>
      </c>
      <c r="Z428" s="42" t="s">
        <v>880</v>
      </c>
      <c r="AA428" s="42" t="s">
        <v>880</v>
      </c>
      <c r="AB428" s="42" t="s">
        <v>17</v>
      </c>
      <c r="AC428" s="42" t="s">
        <v>17</v>
      </c>
      <c r="AD428" s="42" t="s">
        <v>880</v>
      </c>
      <c r="AE428" s="42" t="s">
        <v>880</v>
      </c>
      <c r="AF428" s="42" t="s">
        <v>880</v>
      </c>
      <c r="AG428" s="42" t="s">
        <v>880</v>
      </c>
      <c r="AH428" s="42" t="s">
        <v>880</v>
      </c>
      <c r="AI428" s="42" t="s">
        <v>17</v>
      </c>
      <c r="AJ428" s="42" t="s">
        <v>17</v>
      </c>
      <c r="AK428" s="42" t="s">
        <v>880</v>
      </c>
      <c r="AL428" s="42"/>
      <c r="AM428" s="42"/>
      <c r="AN428" s="42"/>
      <c r="AO428" s="42"/>
      <c r="AP428" s="42"/>
      <c r="AQ428" s="42"/>
      <c r="AR428" s="42"/>
      <c r="AS428" s="42"/>
      <c r="AT428" s="42"/>
      <c r="AU428" s="42"/>
      <c r="AV428" s="37">
        <f>COUNTIFS($S428:$AU428,"P")</f>
        <v>12</v>
      </c>
      <c r="AW428" s="37">
        <f>COUNTIFS($S428:$AU428,"HD")/2</f>
        <v>0</v>
      </c>
      <c r="AX428" s="37">
        <f>COUNTIFS($S428:$AU428,"DO")</f>
        <v>6</v>
      </c>
      <c r="AY428" s="1">
        <f>COUNTIFS($S428:$AU428,"UPL")</f>
        <v>0</v>
      </c>
      <c r="AZ428" s="37">
        <f>COUNTIFS($S428:$AU428,"LWP")</f>
        <v>0</v>
      </c>
      <c r="BA428" s="37">
        <f>SUM(COUNTIFS($S428:$AU428,{"PAT","MAT"}))</f>
        <v>0</v>
      </c>
      <c r="BB428" s="37">
        <f>COUNTIFS($S428:$AU428,"HO")</f>
        <v>0</v>
      </c>
      <c r="BC428" s="37">
        <f>COUNTIFS($S428:$AU428,"NA")</f>
        <v>0</v>
      </c>
      <c r="BD428" s="37">
        <f>COUNTIFS($S428:$AU428,"PL")</f>
        <v>1</v>
      </c>
      <c r="BE428" s="37">
        <f>COUNTIFS($S428:$AU428,"CL")</f>
        <v>0</v>
      </c>
      <c r="BF428" s="37">
        <f>COUNTIFS($S428:$AU428,"BL")</f>
        <v>0</v>
      </c>
      <c r="BG428" s="37">
        <f>COUNTIFS($S428:$AU428,"CO")</f>
        <v>0</v>
      </c>
      <c r="BH428" s="37">
        <f>SUM(BD428:BG428)</f>
        <v>1</v>
      </c>
      <c r="BI428" s="37">
        <f>IF(SUM(AV428+AW428)&gt;=17,1,0)</f>
        <v>0</v>
      </c>
      <c r="BJ428" s="37">
        <f>IF(SUM(AV428+AW428)&gt;=13,1,0)</f>
        <v>0</v>
      </c>
      <c r="BK428" s="37">
        <f>SUM(AV428:BG428)+SUM(COUNTIFS(R428:AU428,{"TERM","RESIGNED"}))</f>
        <v>19</v>
      </c>
      <c r="BL428" s="1" t="s">
        <v>41</v>
      </c>
      <c r="BM428" s="37" t="s">
        <v>934</v>
      </c>
    </row>
    <row r="429" spans="1:65" x14ac:dyDescent="0.25">
      <c r="A429" s="30">
        <f>A428+1</f>
        <v>427</v>
      </c>
      <c r="B429" s="1" t="s">
        <v>163</v>
      </c>
      <c r="C429" s="1">
        <v>102979</v>
      </c>
      <c r="D429" s="25">
        <v>102979</v>
      </c>
      <c r="E429" s="1" t="s">
        <v>863</v>
      </c>
      <c r="F429" s="32" t="s">
        <v>544</v>
      </c>
      <c r="G429" s="32" t="s">
        <v>100</v>
      </c>
      <c r="H429" s="28">
        <v>44708</v>
      </c>
      <c r="I429" s="28" t="s">
        <v>36</v>
      </c>
      <c r="J429" s="28" t="s">
        <v>36</v>
      </c>
      <c r="K429" s="37">
        <f ca="1">IF(O429="ACTIVE",(TODAY()-H429),(J429-H429))</f>
        <v>634</v>
      </c>
      <c r="L429" s="39" t="str">
        <f>IF(OR(M429="Email Verification",M429="Operations",M429="OJT",M429="Bottom Quartile Group",M429="Training"),"Billable","Non Billable")</f>
        <v>Non Billable</v>
      </c>
      <c r="M429" s="32" t="s">
        <v>43</v>
      </c>
      <c r="N429" s="1" t="s">
        <v>38</v>
      </c>
      <c r="O429" s="1" t="s">
        <v>39</v>
      </c>
      <c r="P429" s="1"/>
      <c r="Q429" s="1"/>
      <c r="R429" s="31" t="s">
        <v>63</v>
      </c>
      <c r="S429" s="42" t="s">
        <v>882</v>
      </c>
      <c r="T429" s="42" t="s">
        <v>880</v>
      </c>
      <c r="U429" s="42" t="s">
        <v>17</v>
      </c>
      <c r="V429" s="42" t="s">
        <v>17</v>
      </c>
      <c r="W429" s="42" t="s">
        <v>880</v>
      </c>
      <c r="X429" s="42" t="s">
        <v>880</v>
      </c>
      <c r="Y429" s="42" t="s">
        <v>880</v>
      </c>
      <c r="Z429" s="42" t="s">
        <v>880</v>
      </c>
      <c r="AA429" s="42" t="s">
        <v>880</v>
      </c>
      <c r="AB429" s="42" t="s">
        <v>17</v>
      </c>
      <c r="AC429" s="42" t="s">
        <v>17</v>
      </c>
      <c r="AD429" s="42" t="s">
        <v>880</v>
      </c>
      <c r="AE429" s="42" t="s">
        <v>883</v>
      </c>
      <c r="AF429" s="42" t="s">
        <v>880</v>
      </c>
      <c r="AG429" s="42" t="s">
        <v>880</v>
      </c>
      <c r="AH429" s="42" t="s">
        <v>880</v>
      </c>
      <c r="AI429" s="42" t="s">
        <v>17</v>
      </c>
      <c r="AJ429" s="42" t="s">
        <v>17</v>
      </c>
      <c r="AK429" s="42" t="s">
        <v>880</v>
      </c>
      <c r="AL429" s="42"/>
      <c r="AM429" s="42"/>
      <c r="AN429" s="42"/>
      <c r="AO429" s="42"/>
      <c r="AP429" s="42"/>
      <c r="AQ429" s="42"/>
      <c r="AR429" s="42"/>
      <c r="AS429" s="42"/>
      <c r="AT429" s="42"/>
      <c r="AU429" s="42"/>
      <c r="AV429" s="37">
        <f>COUNTIFS($S429:$AU429,"P")</f>
        <v>11</v>
      </c>
      <c r="AW429" s="37">
        <f>COUNTIFS($S429:$AU429,"HD")/2</f>
        <v>0</v>
      </c>
      <c r="AX429" s="37">
        <f>COUNTIFS($S429:$AU429,"DO")</f>
        <v>6</v>
      </c>
      <c r="AY429" s="1">
        <f>COUNTIFS($S429:$AU429,"UPL")</f>
        <v>0</v>
      </c>
      <c r="AZ429" s="37">
        <f>COUNTIFS($S429:$AU429,"LWP")</f>
        <v>0</v>
      </c>
      <c r="BA429" s="37">
        <f>SUM(COUNTIFS($S429:$AU429,{"PAT","MAT"}))</f>
        <v>0</v>
      </c>
      <c r="BB429" s="37">
        <f>COUNTIFS($S429:$AU429,"HO")</f>
        <v>0</v>
      </c>
      <c r="BC429" s="37">
        <f>COUNTIFS($S429:$AU429,"NA")</f>
        <v>0</v>
      </c>
      <c r="BD429" s="37">
        <f>COUNTIFS($S429:$AU429,"PL")</f>
        <v>1</v>
      </c>
      <c r="BE429" s="37">
        <f>COUNTIFS($S429:$AU429,"CL")</f>
        <v>1</v>
      </c>
      <c r="BF429" s="37">
        <f>COUNTIFS($S429:$AU429,"BL")</f>
        <v>0</v>
      </c>
      <c r="BG429" s="37">
        <f>COUNTIFS($S429:$AU429,"CO")</f>
        <v>0</v>
      </c>
      <c r="BH429" s="37">
        <f>SUM(BD429:BG429)</f>
        <v>2</v>
      </c>
      <c r="BI429" s="37">
        <f>IF(SUM(AV429+AW429)&gt;=17,1,0)</f>
        <v>0</v>
      </c>
      <c r="BJ429" s="37">
        <f>IF(SUM(AV429+AW429)&gt;=13,1,0)</f>
        <v>0</v>
      </c>
      <c r="BK429" s="37">
        <f>SUM(AV429:BG429)+SUM(COUNTIFS(R429:AU429,{"TERM","RESIGNED"}))</f>
        <v>19</v>
      </c>
      <c r="BL429" s="1" t="s">
        <v>41</v>
      </c>
      <c r="BM429" s="37" t="s">
        <v>933</v>
      </c>
    </row>
    <row r="430" spans="1:65" x14ac:dyDescent="0.25">
      <c r="A430" s="30">
        <f>A429+1</f>
        <v>428</v>
      </c>
      <c r="B430" s="1" t="s">
        <v>163</v>
      </c>
      <c r="C430" s="1">
        <v>102981</v>
      </c>
      <c r="D430" s="25">
        <v>102981</v>
      </c>
      <c r="E430" s="1" t="s">
        <v>863</v>
      </c>
      <c r="F430" s="32" t="s">
        <v>545</v>
      </c>
      <c r="G430" s="32" t="s">
        <v>74</v>
      </c>
      <c r="H430" s="28">
        <v>44708</v>
      </c>
      <c r="I430" s="28" t="s">
        <v>36</v>
      </c>
      <c r="J430" s="28" t="s">
        <v>36</v>
      </c>
      <c r="K430" s="37">
        <f ca="1">IF(O430="ACTIVE",(TODAY()-H430),(J430-H430))</f>
        <v>634</v>
      </c>
      <c r="L430" s="39" t="str">
        <f>IF(OR(M430="Email Verification",M430="Operations",M430="OJT",M430="Bottom Quartile Group",M430="Training"),"Billable","Non Billable")</f>
        <v>Non Billable</v>
      </c>
      <c r="M430" s="32" t="s">
        <v>51</v>
      </c>
      <c r="N430" s="1" t="s">
        <v>38</v>
      </c>
      <c r="O430" s="1" t="s">
        <v>39</v>
      </c>
      <c r="P430" s="1"/>
      <c r="Q430" s="1"/>
      <c r="R430" s="31" t="s">
        <v>185</v>
      </c>
      <c r="S430" s="42" t="s">
        <v>880</v>
      </c>
      <c r="T430" s="42" t="s">
        <v>880</v>
      </c>
      <c r="U430" s="42" t="s">
        <v>17</v>
      </c>
      <c r="V430" s="42" t="s">
        <v>17</v>
      </c>
      <c r="W430" s="42" t="s">
        <v>880</v>
      </c>
      <c r="X430" s="42" t="s">
        <v>880</v>
      </c>
      <c r="Y430" s="42" t="s">
        <v>880</v>
      </c>
      <c r="Z430" s="42" t="s">
        <v>880</v>
      </c>
      <c r="AA430" s="42" t="s">
        <v>880</v>
      </c>
      <c r="AB430" s="42" t="s">
        <v>17</v>
      </c>
      <c r="AC430" s="42" t="s">
        <v>17</v>
      </c>
      <c r="AD430" s="42" t="s">
        <v>880</v>
      </c>
      <c r="AE430" s="42" t="s">
        <v>880</v>
      </c>
      <c r="AF430" s="42" t="s">
        <v>880</v>
      </c>
      <c r="AG430" s="42" t="s">
        <v>880</v>
      </c>
      <c r="AH430" s="42" t="s">
        <v>880</v>
      </c>
      <c r="AI430" s="42" t="s">
        <v>17</v>
      </c>
      <c r="AJ430" s="42" t="s">
        <v>17</v>
      </c>
      <c r="AK430" s="42" t="s">
        <v>880</v>
      </c>
      <c r="AL430" s="42"/>
      <c r="AM430" s="42"/>
      <c r="AN430" s="42"/>
      <c r="AO430" s="42"/>
      <c r="AP430" s="42"/>
      <c r="AQ430" s="42"/>
      <c r="AR430" s="42"/>
      <c r="AS430" s="42"/>
      <c r="AT430" s="42"/>
      <c r="AU430" s="42"/>
      <c r="AV430" s="37">
        <f>COUNTIFS($S430:$AU430,"P")</f>
        <v>13</v>
      </c>
      <c r="AW430" s="37">
        <f>COUNTIFS($S430:$AU430,"HD")/2</f>
        <v>0</v>
      </c>
      <c r="AX430" s="37">
        <f>COUNTIFS($S430:$AU430,"DO")</f>
        <v>6</v>
      </c>
      <c r="AY430" s="1">
        <f>COUNTIFS($S430:$AU430,"UPL")</f>
        <v>0</v>
      </c>
      <c r="AZ430" s="37">
        <f>COUNTIFS($S430:$AU430,"LWP")</f>
        <v>0</v>
      </c>
      <c r="BA430" s="37">
        <f>SUM(COUNTIFS($S430:$AU430,{"PAT","MAT"}))</f>
        <v>0</v>
      </c>
      <c r="BB430" s="37">
        <f>COUNTIFS($S430:$AU430,"HO")</f>
        <v>0</v>
      </c>
      <c r="BC430" s="37">
        <f>COUNTIFS($S430:$AU430,"NA")</f>
        <v>0</v>
      </c>
      <c r="BD430" s="37">
        <f>COUNTIFS($S430:$AU430,"PL")</f>
        <v>0</v>
      </c>
      <c r="BE430" s="37">
        <f>COUNTIFS($S430:$AU430,"CL")</f>
        <v>0</v>
      </c>
      <c r="BF430" s="37">
        <f>COUNTIFS($S430:$AU430,"BL")</f>
        <v>0</v>
      </c>
      <c r="BG430" s="37">
        <f>COUNTIFS($S430:$AU430,"CO")</f>
        <v>0</v>
      </c>
      <c r="BH430" s="37">
        <f>SUM(BD430:BG430)</f>
        <v>0</v>
      </c>
      <c r="BI430" s="37">
        <f>IF(SUM(AV430+AW430)&gt;=17,1,0)</f>
        <v>0</v>
      </c>
      <c r="BJ430" s="37">
        <f>IF(SUM(AV430+AW430)&gt;=13,1,0)</f>
        <v>1</v>
      </c>
      <c r="BK430" s="37">
        <f>SUM(AV430:BG430)+SUM(COUNTIFS(R430:AU430,{"TERM","RESIGNED"}))</f>
        <v>19</v>
      </c>
      <c r="BL430" s="1" t="s">
        <v>41</v>
      </c>
      <c r="BM430" s="37" t="s">
        <v>1564</v>
      </c>
    </row>
    <row r="431" spans="1:65" x14ac:dyDescent="0.25">
      <c r="A431" s="30">
        <f>A430+1</f>
        <v>429</v>
      </c>
      <c r="B431" s="1" t="s">
        <v>163</v>
      </c>
      <c r="C431" s="1">
        <v>102984</v>
      </c>
      <c r="D431" s="25">
        <v>102984</v>
      </c>
      <c r="E431" s="1" t="s">
        <v>863</v>
      </c>
      <c r="F431" s="32" t="s">
        <v>547</v>
      </c>
      <c r="G431" s="32" t="s">
        <v>181</v>
      </c>
      <c r="H431" s="28">
        <v>44708</v>
      </c>
      <c r="I431" s="28" t="s">
        <v>36</v>
      </c>
      <c r="J431" s="28" t="s">
        <v>36</v>
      </c>
      <c r="K431" s="37">
        <f ca="1">IF(O431="ACTIVE",(TODAY()-H431),(J431-H431))</f>
        <v>634</v>
      </c>
      <c r="L431" s="39" t="str">
        <f>IF(OR(M431="Email Verification",M431="Operations",M431="OJT",M431="Bottom Quartile Group",M431="Training"),"Billable","Non Billable")</f>
        <v>Billable</v>
      </c>
      <c r="M431" s="32" t="s">
        <v>178</v>
      </c>
      <c r="N431" s="1" t="s">
        <v>38</v>
      </c>
      <c r="O431" s="1" t="s">
        <v>39</v>
      </c>
      <c r="P431" s="1"/>
      <c r="Q431" s="1"/>
      <c r="R431" s="31" t="s">
        <v>246</v>
      </c>
      <c r="S431" s="42" t="s">
        <v>880</v>
      </c>
      <c r="T431" s="42" t="s">
        <v>882</v>
      </c>
      <c r="U431" s="42" t="s">
        <v>17</v>
      </c>
      <c r="V431" s="42" t="s">
        <v>17</v>
      </c>
      <c r="W431" s="42" t="s">
        <v>880</v>
      </c>
      <c r="X431" s="42" t="s">
        <v>880</v>
      </c>
      <c r="Y431" s="42" t="s">
        <v>880</v>
      </c>
      <c r="Z431" s="42" t="s">
        <v>880</v>
      </c>
      <c r="AA431" s="42" t="s">
        <v>880</v>
      </c>
      <c r="AB431" s="42" t="s">
        <v>17</v>
      </c>
      <c r="AC431" s="42" t="s">
        <v>17</v>
      </c>
      <c r="AD431" s="42" t="s">
        <v>880</v>
      </c>
      <c r="AE431" s="42" t="s">
        <v>880</v>
      </c>
      <c r="AF431" s="42" t="s">
        <v>880</v>
      </c>
      <c r="AG431" s="42" t="s">
        <v>880</v>
      </c>
      <c r="AH431" s="42" t="s">
        <v>880</v>
      </c>
      <c r="AI431" s="42" t="s">
        <v>17</v>
      </c>
      <c r="AJ431" s="42" t="s">
        <v>17</v>
      </c>
      <c r="AK431" s="42" t="s">
        <v>880</v>
      </c>
      <c r="AL431" s="42"/>
      <c r="AM431" s="42"/>
      <c r="AN431" s="42"/>
      <c r="AO431" s="42"/>
      <c r="AP431" s="42"/>
      <c r="AQ431" s="42"/>
      <c r="AR431" s="42"/>
      <c r="AS431" s="42"/>
      <c r="AT431" s="42"/>
      <c r="AU431" s="42"/>
      <c r="AV431" s="37">
        <f>COUNTIFS($S431:$AU431,"P")</f>
        <v>12</v>
      </c>
      <c r="AW431" s="37">
        <f>COUNTIFS($S431:$AU431,"HD")/2</f>
        <v>0</v>
      </c>
      <c r="AX431" s="37">
        <f>COUNTIFS($S431:$AU431,"DO")</f>
        <v>6</v>
      </c>
      <c r="AY431" s="1">
        <f>COUNTIFS($S431:$AU431,"UPL")</f>
        <v>0</v>
      </c>
      <c r="AZ431" s="37">
        <f>COUNTIFS($S431:$AU431,"LWP")</f>
        <v>0</v>
      </c>
      <c r="BA431" s="37">
        <f>SUM(COUNTIFS($S431:$AU431,{"PAT","MAT"}))</f>
        <v>0</v>
      </c>
      <c r="BB431" s="37">
        <f>COUNTIFS($S431:$AU431,"HO")</f>
        <v>0</v>
      </c>
      <c r="BC431" s="37">
        <f>COUNTIFS($S431:$AU431,"NA")</f>
        <v>0</v>
      </c>
      <c r="BD431" s="37">
        <f>COUNTIFS($S431:$AU431,"PL")</f>
        <v>0</v>
      </c>
      <c r="BE431" s="37">
        <f>COUNTIFS($S431:$AU431,"CL")</f>
        <v>1</v>
      </c>
      <c r="BF431" s="37">
        <f>COUNTIFS($S431:$AU431,"BL")</f>
        <v>0</v>
      </c>
      <c r="BG431" s="37">
        <f>COUNTIFS($S431:$AU431,"CO")</f>
        <v>0</v>
      </c>
      <c r="BH431" s="37">
        <f>SUM(BD431:BG431)</f>
        <v>1</v>
      </c>
      <c r="BI431" s="37">
        <f>IF(SUM(AV431+AW431)&gt;=17,1,0)</f>
        <v>0</v>
      </c>
      <c r="BJ431" s="37">
        <f>IF(SUM(AV431+AW431)&gt;=13,1,0)</f>
        <v>0</v>
      </c>
      <c r="BK431" s="37">
        <f>SUM(AV431:BG431)+SUM(COUNTIFS(R431:AU431,{"TERM","RESIGNED"}))</f>
        <v>19</v>
      </c>
      <c r="BL431" s="1" t="s">
        <v>41</v>
      </c>
      <c r="BM431" s="37" t="s">
        <v>931</v>
      </c>
    </row>
    <row r="432" spans="1:65" x14ac:dyDescent="0.25">
      <c r="A432" s="30">
        <f>A431+1</f>
        <v>430</v>
      </c>
      <c r="B432" s="1" t="s">
        <v>163</v>
      </c>
      <c r="C432" s="1">
        <v>102989</v>
      </c>
      <c r="D432" s="25">
        <v>102989</v>
      </c>
      <c r="E432" s="1" t="s">
        <v>863</v>
      </c>
      <c r="F432" s="32" t="s">
        <v>551</v>
      </c>
      <c r="G432" s="32" t="s">
        <v>181</v>
      </c>
      <c r="H432" s="28">
        <v>44708</v>
      </c>
      <c r="I432" s="28" t="s">
        <v>36</v>
      </c>
      <c r="J432" s="28" t="s">
        <v>36</v>
      </c>
      <c r="K432" s="37">
        <f ca="1">IF(O432="ACTIVE",(TODAY()-H432),(J432-H432))</f>
        <v>634</v>
      </c>
      <c r="L432" s="39" t="str">
        <f>IF(OR(M432="Email Verification",M432="Operations",M432="OJT",M432="Bottom Quartile Group",M432="Training"),"Billable","Non Billable")</f>
        <v>Billable</v>
      </c>
      <c r="M432" s="32" t="s">
        <v>178</v>
      </c>
      <c r="N432" s="1" t="s">
        <v>38</v>
      </c>
      <c r="O432" s="1" t="s">
        <v>39</v>
      </c>
      <c r="P432" s="1"/>
      <c r="Q432" s="1"/>
      <c r="R432" s="31" t="s">
        <v>246</v>
      </c>
      <c r="S432" s="42" t="s">
        <v>880</v>
      </c>
      <c r="T432" s="42" t="s">
        <v>880</v>
      </c>
      <c r="U432" s="42" t="s">
        <v>17</v>
      </c>
      <c r="V432" s="42" t="s">
        <v>17</v>
      </c>
      <c r="W432" s="42" t="s">
        <v>880</v>
      </c>
      <c r="X432" s="42" t="s">
        <v>880</v>
      </c>
      <c r="Y432" s="42" t="s">
        <v>880</v>
      </c>
      <c r="Z432" s="42" t="s">
        <v>880</v>
      </c>
      <c r="AA432" s="42" t="s">
        <v>880</v>
      </c>
      <c r="AB432" s="42" t="s">
        <v>17</v>
      </c>
      <c r="AC432" s="42" t="s">
        <v>17</v>
      </c>
      <c r="AD432" s="42" t="s">
        <v>880</v>
      </c>
      <c r="AE432" s="42" t="s">
        <v>880</v>
      </c>
      <c r="AF432" s="42" t="s">
        <v>880</v>
      </c>
      <c r="AG432" s="42" t="s">
        <v>880</v>
      </c>
      <c r="AH432" s="42" t="s">
        <v>880</v>
      </c>
      <c r="AI432" s="42" t="s">
        <v>17</v>
      </c>
      <c r="AJ432" s="42" t="s">
        <v>17</v>
      </c>
      <c r="AK432" s="42" t="s">
        <v>18</v>
      </c>
      <c r="AL432" s="42"/>
      <c r="AM432" s="42"/>
      <c r="AN432" s="42"/>
      <c r="AO432" s="42"/>
      <c r="AP432" s="42"/>
      <c r="AQ432" s="42"/>
      <c r="AR432" s="42"/>
      <c r="AS432" s="42"/>
      <c r="AT432" s="42"/>
      <c r="AU432" s="42"/>
      <c r="AV432" s="37">
        <f>COUNTIFS($S432:$AU432,"P")</f>
        <v>12</v>
      </c>
      <c r="AW432" s="37">
        <f>COUNTIFS($S432:$AU432,"HD")/2</f>
        <v>0</v>
      </c>
      <c r="AX432" s="37">
        <f>COUNTIFS($S432:$AU432,"DO")</f>
        <v>6</v>
      </c>
      <c r="AY432" s="1">
        <f>COUNTIFS($S432:$AU432,"UPL")</f>
        <v>1</v>
      </c>
      <c r="AZ432" s="37">
        <f>COUNTIFS($S432:$AU432,"LWP")</f>
        <v>0</v>
      </c>
      <c r="BA432" s="37">
        <f>SUM(COUNTIFS($S432:$AU432,{"PAT","MAT"}))</f>
        <v>0</v>
      </c>
      <c r="BB432" s="37">
        <f>COUNTIFS($S432:$AU432,"HO")</f>
        <v>0</v>
      </c>
      <c r="BC432" s="37">
        <f>COUNTIFS($S432:$AU432,"NA")</f>
        <v>0</v>
      </c>
      <c r="BD432" s="37">
        <f>COUNTIFS($S432:$AU432,"PL")</f>
        <v>0</v>
      </c>
      <c r="BE432" s="37">
        <f>COUNTIFS($S432:$AU432,"CL")</f>
        <v>0</v>
      </c>
      <c r="BF432" s="37">
        <f>COUNTIFS($S432:$AU432,"BL")</f>
        <v>0</v>
      </c>
      <c r="BG432" s="37">
        <f>COUNTIFS($S432:$AU432,"CO")</f>
        <v>0</v>
      </c>
      <c r="BH432" s="37">
        <f>SUM(BD432:BG432)</f>
        <v>0</v>
      </c>
      <c r="BI432" s="37">
        <f>IF(SUM(AV432+AW432)&gt;=17,1,0)</f>
        <v>0</v>
      </c>
      <c r="BJ432" s="37">
        <f>IF(SUM(AV432+AW432)&gt;=13,1,0)</f>
        <v>0</v>
      </c>
      <c r="BK432" s="37">
        <f>SUM(AV432:BG432)+SUM(COUNTIFS(R432:AU432,{"TERM","RESIGNED"}))</f>
        <v>19</v>
      </c>
      <c r="BL432" s="1" t="s">
        <v>41</v>
      </c>
      <c r="BM432" s="37" t="s">
        <v>931</v>
      </c>
    </row>
    <row r="433" spans="1:65" x14ac:dyDescent="0.25">
      <c r="A433" s="30">
        <f>A432+1</f>
        <v>431</v>
      </c>
      <c r="B433" s="1" t="s">
        <v>163</v>
      </c>
      <c r="C433" s="1">
        <v>102992</v>
      </c>
      <c r="D433" s="25">
        <v>102992</v>
      </c>
      <c r="E433" s="1" t="s">
        <v>862</v>
      </c>
      <c r="F433" s="32" t="s">
        <v>548</v>
      </c>
      <c r="G433" s="32" t="s">
        <v>181</v>
      </c>
      <c r="H433" s="28">
        <v>44708</v>
      </c>
      <c r="I433" s="28" t="s">
        <v>36</v>
      </c>
      <c r="J433" s="28" t="s">
        <v>36</v>
      </c>
      <c r="K433" s="37">
        <f ca="1">IF(O433="ACTIVE",(TODAY()-H433),(J433-H433))</f>
        <v>634</v>
      </c>
      <c r="L433" s="39" t="str">
        <f>IF(OR(M433="Email Verification",M433="Operations",M433="OJT",M433="Bottom Quartile Group",M433="Training"),"Billable","Non Billable")</f>
        <v>Billable</v>
      </c>
      <c r="M433" s="32" t="s">
        <v>178</v>
      </c>
      <c r="N433" s="1" t="s">
        <v>38</v>
      </c>
      <c r="O433" s="1" t="s">
        <v>39</v>
      </c>
      <c r="P433" s="1"/>
      <c r="Q433" s="1"/>
      <c r="R433" s="31" t="s">
        <v>239</v>
      </c>
      <c r="S433" s="42" t="s">
        <v>880</v>
      </c>
      <c r="T433" s="42" t="s">
        <v>880</v>
      </c>
      <c r="U433" s="42" t="s">
        <v>17</v>
      </c>
      <c r="V433" s="42" t="s">
        <v>17</v>
      </c>
      <c r="W433" s="42" t="s">
        <v>880</v>
      </c>
      <c r="X433" s="42" t="s">
        <v>880</v>
      </c>
      <c r="Y433" s="42" t="s">
        <v>880</v>
      </c>
      <c r="Z433" s="42" t="s">
        <v>880</v>
      </c>
      <c r="AA433" s="42" t="s">
        <v>880</v>
      </c>
      <c r="AB433" s="42" t="s">
        <v>17</v>
      </c>
      <c r="AC433" s="42" t="s">
        <v>17</v>
      </c>
      <c r="AD433" s="42" t="s">
        <v>880</v>
      </c>
      <c r="AE433" s="42" t="s">
        <v>880</v>
      </c>
      <c r="AF433" s="42" t="s">
        <v>880</v>
      </c>
      <c r="AG433" s="42" t="s">
        <v>880</v>
      </c>
      <c r="AH433" s="42" t="s">
        <v>880</v>
      </c>
      <c r="AI433" s="42" t="s">
        <v>17</v>
      </c>
      <c r="AJ433" s="42" t="s">
        <v>17</v>
      </c>
      <c r="AK433" s="42" t="s">
        <v>880</v>
      </c>
      <c r="AL433" s="42"/>
      <c r="AM433" s="42"/>
      <c r="AN433" s="42"/>
      <c r="AO433" s="42"/>
      <c r="AP433" s="42"/>
      <c r="AQ433" s="42"/>
      <c r="AR433" s="42"/>
      <c r="AS433" s="42"/>
      <c r="AT433" s="42"/>
      <c r="AU433" s="42"/>
      <c r="AV433" s="37">
        <f>COUNTIFS($S433:$AU433,"P")</f>
        <v>13</v>
      </c>
      <c r="AW433" s="37">
        <f>COUNTIFS($S433:$AU433,"HD")/2</f>
        <v>0</v>
      </c>
      <c r="AX433" s="37">
        <f>COUNTIFS($S433:$AU433,"DO")</f>
        <v>6</v>
      </c>
      <c r="AY433" s="1">
        <f>COUNTIFS($S433:$AU433,"UPL")</f>
        <v>0</v>
      </c>
      <c r="AZ433" s="37">
        <f>COUNTIFS($S433:$AU433,"LWP")</f>
        <v>0</v>
      </c>
      <c r="BA433" s="37">
        <f>SUM(COUNTIFS($S433:$AU433,{"PAT","MAT"}))</f>
        <v>0</v>
      </c>
      <c r="BB433" s="37">
        <f>COUNTIFS($S433:$AU433,"HO")</f>
        <v>0</v>
      </c>
      <c r="BC433" s="37">
        <f>COUNTIFS($S433:$AU433,"NA")</f>
        <v>0</v>
      </c>
      <c r="BD433" s="37">
        <f>COUNTIFS($S433:$AU433,"PL")</f>
        <v>0</v>
      </c>
      <c r="BE433" s="37">
        <f>COUNTIFS($S433:$AU433,"CL")</f>
        <v>0</v>
      </c>
      <c r="BF433" s="37">
        <f>COUNTIFS($S433:$AU433,"BL")</f>
        <v>0</v>
      </c>
      <c r="BG433" s="37">
        <f>COUNTIFS($S433:$AU433,"CO")</f>
        <v>0</v>
      </c>
      <c r="BH433" s="37">
        <f>SUM(BD433:BG433)</f>
        <v>0</v>
      </c>
      <c r="BI433" s="37">
        <f>IF(SUM(AV433+AW433)&gt;=17,1,0)</f>
        <v>0</v>
      </c>
      <c r="BJ433" s="37">
        <f>IF(SUM(AV433+AW433)&gt;=13,1,0)</f>
        <v>1</v>
      </c>
      <c r="BK433" s="37">
        <f>SUM(AV433:BG433)+SUM(COUNTIFS(R433:AU433,{"TERM","RESIGNED"}))</f>
        <v>19</v>
      </c>
      <c r="BL433" s="1" t="s">
        <v>41</v>
      </c>
      <c r="BM433" s="37" t="s">
        <v>933</v>
      </c>
    </row>
    <row r="434" spans="1:65" x14ac:dyDescent="0.25">
      <c r="A434" s="30">
        <f>A433+1</f>
        <v>432</v>
      </c>
      <c r="B434" s="1" t="s">
        <v>163</v>
      </c>
      <c r="C434" s="1">
        <v>102993</v>
      </c>
      <c r="D434" s="25">
        <v>102993</v>
      </c>
      <c r="E434" s="1" t="s">
        <v>863</v>
      </c>
      <c r="F434" s="32" t="s">
        <v>549</v>
      </c>
      <c r="G434" s="32" t="s">
        <v>181</v>
      </c>
      <c r="H434" s="28">
        <v>44708</v>
      </c>
      <c r="I434" s="28" t="s">
        <v>36</v>
      </c>
      <c r="J434" s="28" t="s">
        <v>36</v>
      </c>
      <c r="K434" s="37">
        <f ca="1">IF(O434="ACTIVE",(TODAY()-H434),(J434-H434))</f>
        <v>634</v>
      </c>
      <c r="L434" s="39" t="str">
        <f>IF(OR(M434="Email Verification",M434="Operations",M434="OJT",M434="Bottom Quartile Group",M434="Training"),"Billable","Non Billable")</f>
        <v>Billable</v>
      </c>
      <c r="M434" s="32" t="s">
        <v>178</v>
      </c>
      <c r="N434" s="1" t="s">
        <v>38</v>
      </c>
      <c r="O434" s="1" t="s">
        <v>39</v>
      </c>
      <c r="P434" s="1"/>
      <c r="Q434" s="1"/>
      <c r="R434" s="31" t="s">
        <v>95</v>
      </c>
      <c r="S434" s="42" t="s">
        <v>880</v>
      </c>
      <c r="T434" s="42" t="s">
        <v>880</v>
      </c>
      <c r="U434" s="42" t="s">
        <v>17</v>
      </c>
      <c r="V434" s="42" t="s">
        <v>17</v>
      </c>
      <c r="W434" s="42" t="s">
        <v>880</v>
      </c>
      <c r="X434" s="42" t="s">
        <v>880</v>
      </c>
      <c r="Y434" s="42" t="s">
        <v>880</v>
      </c>
      <c r="Z434" s="42" t="s">
        <v>880</v>
      </c>
      <c r="AA434" s="42" t="s">
        <v>880</v>
      </c>
      <c r="AB434" s="42" t="s">
        <v>17</v>
      </c>
      <c r="AC434" s="42" t="s">
        <v>17</v>
      </c>
      <c r="AD434" s="42" t="s">
        <v>882</v>
      </c>
      <c r="AE434" s="42" t="s">
        <v>883</v>
      </c>
      <c r="AF434" s="42" t="s">
        <v>883</v>
      </c>
      <c r="AG434" s="42" t="s">
        <v>18</v>
      </c>
      <c r="AH434" s="42" t="s">
        <v>18</v>
      </c>
      <c r="AI434" s="42" t="s">
        <v>17</v>
      </c>
      <c r="AJ434" s="42" t="s">
        <v>17</v>
      </c>
      <c r="AK434" s="42" t="s">
        <v>880</v>
      </c>
      <c r="AL434" s="42"/>
      <c r="AM434" s="42"/>
      <c r="AN434" s="42"/>
      <c r="AO434" s="42"/>
      <c r="AP434" s="42"/>
      <c r="AQ434" s="42"/>
      <c r="AR434" s="42"/>
      <c r="AS434" s="42"/>
      <c r="AT434" s="42"/>
      <c r="AU434" s="42"/>
      <c r="AV434" s="37">
        <f>COUNTIFS($S434:$AU434,"P")</f>
        <v>8</v>
      </c>
      <c r="AW434" s="37">
        <f>COUNTIFS($S434:$AU434,"HD")/2</f>
        <v>0</v>
      </c>
      <c r="AX434" s="37">
        <f>COUNTIFS($S434:$AU434,"DO")</f>
        <v>6</v>
      </c>
      <c r="AY434" s="1">
        <f>COUNTIFS($S434:$AU434,"UPL")</f>
        <v>2</v>
      </c>
      <c r="AZ434" s="37">
        <f>COUNTIFS($S434:$AU434,"LWP")</f>
        <v>0</v>
      </c>
      <c r="BA434" s="37">
        <f>SUM(COUNTIFS($S434:$AU434,{"PAT","MAT"}))</f>
        <v>0</v>
      </c>
      <c r="BB434" s="37">
        <f>COUNTIFS($S434:$AU434,"HO")</f>
        <v>0</v>
      </c>
      <c r="BC434" s="37">
        <f>COUNTIFS($S434:$AU434,"NA")</f>
        <v>0</v>
      </c>
      <c r="BD434" s="37">
        <f>COUNTIFS($S434:$AU434,"PL")</f>
        <v>2</v>
      </c>
      <c r="BE434" s="37">
        <f>COUNTIFS($S434:$AU434,"CL")</f>
        <v>1</v>
      </c>
      <c r="BF434" s="37">
        <f>COUNTIFS($S434:$AU434,"BL")</f>
        <v>0</v>
      </c>
      <c r="BG434" s="37">
        <f>COUNTIFS($S434:$AU434,"CO")</f>
        <v>0</v>
      </c>
      <c r="BH434" s="37">
        <f>SUM(BD434:BG434)</f>
        <v>3</v>
      </c>
      <c r="BI434" s="37">
        <f>IF(SUM(AV434+AW434)&gt;=17,1,0)</f>
        <v>0</v>
      </c>
      <c r="BJ434" s="37">
        <f>IF(SUM(AV434+AW434)&gt;=13,1,0)</f>
        <v>0</v>
      </c>
      <c r="BK434" s="37">
        <f>SUM(AV434:BG434)+SUM(COUNTIFS(R434:AU434,{"TERM","RESIGNED"}))</f>
        <v>19</v>
      </c>
      <c r="BL434" s="1" t="s">
        <v>41</v>
      </c>
      <c r="BM434" s="37" t="s">
        <v>935</v>
      </c>
    </row>
    <row r="435" spans="1:65" x14ac:dyDescent="0.25">
      <c r="A435" s="30">
        <f>A434+1</f>
        <v>433</v>
      </c>
      <c r="B435" s="1" t="s">
        <v>163</v>
      </c>
      <c r="C435" s="1">
        <v>102994</v>
      </c>
      <c r="D435" s="25">
        <v>102994</v>
      </c>
      <c r="E435" s="1" t="s">
        <v>863</v>
      </c>
      <c r="F435" s="32" t="s">
        <v>552</v>
      </c>
      <c r="G435" s="32" t="s">
        <v>181</v>
      </c>
      <c r="H435" s="28">
        <v>44708</v>
      </c>
      <c r="I435" s="28" t="s">
        <v>36</v>
      </c>
      <c r="J435" s="28" t="s">
        <v>36</v>
      </c>
      <c r="K435" s="37">
        <f ca="1">IF(O435="ACTIVE",(TODAY()-H435),(J435-H435))</f>
        <v>634</v>
      </c>
      <c r="L435" s="39" t="str">
        <f>IF(OR(M435="Email Verification",M435="Operations",M435="OJT",M435="Bottom Quartile Group",M435="Training"),"Billable","Non Billable")</f>
        <v>Billable</v>
      </c>
      <c r="M435" s="32" t="s">
        <v>178</v>
      </c>
      <c r="N435" s="1" t="s">
        <v>38</v>
      </c>
      <c r="O435" s="1" t="s">
        <v>39</v>
      </c>
      <c r="P435" s="1"/>
      <c r="Q435" s="1"/>
      <c r="R435" s="31" t="s">
        <v>425</v>
      </c>
      <c r="S435" s="42" t="s">
        <v>880</v>
      </c>
      <c r="T435" s="42" t="s">
        <v>880</v>
      </c>
      <c r="U435" s="42" t="s">
        <v>17</v>
      </c>
      <c r="V435" s="42" t="s">
        <v>17</v>
      </c>
      <c r="W435" s="42" t="s">
        <v>880</v>
      </c>
      <c r="X435" s="42" t="s">
        <v>880</v>
      </c>
      <c r="Y435" s="42" t="s">
        <v>880</v>
      </c>
      <c r="Z435" s="42" t="s">
        <v>880</v>
      </c>
      <c r="AA435" s="42" t="s">
        <v>880</v>
      </c>
      <c r="AB435" s="42" t="s">
        <v>17</v>
      </c>
      <c r="AC435" s="42" t="s">
        <v>17</v>
      </c>
      <c r="AD435" s="42" t="s">
        <v>880</v>
      </c>
      <c r="AE435" s="42" t="s">
        <v>880</v>
      </c>
      <c r="AF435" s="42" t="s">
        <v>880</v>
      </c>
      <c r="AG435" s="42" t="s">
        <v>880</v>
      </c>
      <c r="AH435" s="42" t="s">
        <v>880</v>
      </c>
      <c r="AI435" s="42" t="s">
        <v>17</v>
      </c>
      <c r="AJ435" s="42" t="s">
        <v>17</v>
      </c>
      <c r="AK435" s="42" t="s">
        <v>19</v>
      </c>
      <c r="AL435" s="42"/>
      <c r="AM435" s="42"/>
      <c r="AN435" s="42"/>
      <c r="AO435" s="42"/>
      <c r="AP435" s="42"/>
      <c r="AQ435" s="42"/>
      <c r="AR435" s="42"/>
      <c r="AS435" s="42"/>
      <c r="AT435" s="42"/>
      <c r="AU435" s="42"/>
      <c r="AV435" s="37">
        <f>COUNTIFS($S435:$AU435,"P")</f>
        <v>12</v>
      </c>
      <c r="AW435" s="37">
        <f>COUNTIFS($S435:$AU435,"HD")/2</f>
        <v>0</v>
      </c>
      <c r="AX435" s="37">
        <f>COUNTIFS($S435:$AU435,"DO")</f>
        <v>6</v>
      </c>
      <c r="AY435" s="1">
        <f>COUNTIFS($S435:$AU435,"UPL")</f>
        <v>0</v>
      </c>
      <c r="AZ435" s="37">
        <f>COUNTIFS($S435:$AU435,"LWP")</f>
        <v>1</v>
      </c>
      <c r="BA435" s="37">
        <f>SUM(COUNTIFS($S435:$AU435,{"PAT","MAT"}))</f>
        <v>0</v>
      </c>
      <c r="BB435" s="37">
        <f>COUNTIFS($S435:$AU435,"HO")</f>
        <v>0</v>
      </c>
      <c r="BC435" s="37">
        <f>COUNTIFS($S435:$AU435,"NA")</f>
        <v>0</v>
      </c>
      <c r="BD435" s="37">
        <f>COUNTIFS($S435:$AU435,"PL")</f>
        <v>0</v>
      </c>
      <c r="BE435" s="37">
        <f>COUNTIFS($S435:$AU435,"CL")</f>
        <v>0</v>
      </c>
      <c r="BF435" s="37">
        <f>COUNTIFS($S435:$AU435,"BL")</f>
        <v>0</v>
      </c>
      <c r="BG435" s="37">
        <f>COUNTIFS($S435:$AU435,"CO")</f>
        <v>0</v>
      </c>
      <c r="BH435" s="37">
        <f>SUM(BD435:BG435)</f>
        <v>0</v>
      </c>
      <c r="BI435" s="37">
        <f>IF(SUM(AV435+AW435)&gt;=17,1,0)</f>
        <v>0</v>
      </c>
      <c r="BJ435" s="37">
        <f>IF(SUM(AV435+AW435)&gt;=13,1,0)</f>
        <v>0</v>
      </c>
      <c r="BK435" s="37">
        <f>SUM(AV435:BG435)+SUM(COUNTIFS(R435:AU435,{"TERM","RESIGNED"}))</f>
        <v>19</v>
      </c>
      <c r="BL435" s="1" t="s">
        <v>41</v>
      </c>
      <c r="BM435" s="37" t="s">
        <v>934</v>
      </c>
    </row>
    <row r="436" spans="1:65" x14ac:dyDescent="0.25">
      <c r="A436" s="30">
        <f>A435+1</f>
        <v>434</v>
      </c>
      <c r="B436" s="1" t="s">
        <v>163</v>
      </c>
      <c r="C436" s="1">
        <v>103000</v>
      </c>
      <c r="D436" s="25">
        <v>103000</v>
      </c>
      <c r="E436" s="1" t="s">
        <v>862</v>
      </c>
      <c r="F436" s="32" t="s">
        <v>550</v>
      </c>
      <c r="G436" s="32" t="s">
        <v>181</v>
      </c>
      <c r="H436" s="28">
        <v>44708</v>
      </c>
      <c r="I436" s="28" t="s">
        <v>36</v>
      </c>
      <c r="J436" s="28" t="s">
        <v>36</v>
      </c>
      <c r="K436" s="37">
        <f ca="1">IF(O436="ACTIVE",(TODAY()-H436),(J436-H436))</f>
        <v>634</v>
      </c>
      <c r="L436" s="39" t="str">
        <f>IF(OR(M436="Email Verification",M436="Operations",M436="OJT",M436="Bottom Quartile Group",M436="Training"),"Billable","Non Billable")</f>
        <v>Billable</v>
      </c>
      <c r="M436" s="32" t="s">
        <v>178</v>
      </c>
      <c r="N436" s="1" t="s">
        <v>38</v>
      </c>
      <c r="O436" s="1" t="s">
        <v>39</v>
      </c>
      <c r="P436" s="1"/>
      <c r="Q436" s="1"/>
      <c r="R436" s="31" t="s">
        <v>246</v>
      </c>
      <c r="S436" s="42" t="s">
        <v>884</v>
      </c>
      <c r="T436" s="42" t="s">
        <v>884</v>
      </c>
      <c r="U436" s="42" t="s">
        <v>17</v>
      </c>
      <c r="V436" s="42" t="s">
        <v>17</v>
      </c>
      <c r="W436" s="42" t="s">
        <v>884</v>
      </c>
      <c r="X436" s="42" t="s">
        <v>884</v>
      </c>
      <c r="Y436" s="42" t="s">
        <v>884</v>
      </c>
      <c r="Z436" s="42" t="s">
        <v>18</v>
      </c>
      <c r="AA436" s="42" t="s">
        <v>18</v>
      </c>
      <c r="AB436" s="42" t="s">
        <v>17</v>
      </c>
      <c r="AC436" s="42" t="s">
        <v>17</v>
      </c>
      <c r="AD436" s="42" t="s">
        <v>18</v>
      </c>
      <c r="AE436" s="42" t="s">
        <v>19</v>
      </c>
      <c r="AF436" s="42" t="s">
        <v>18</v>
      </c>
      <c r="AG436" s="42" t="s">
        <v>17</v>
      </c>
      <c r="AH436" s="42" t="s">
        <v>18</v>
      </c>
      <c r="AI436" s="42" t="s">
        <v>17</v>
      </c>
      <c r="AJ436" s="42" t="s">
        <v>17</v>
      </c>
      <c r="AK436" s="42" t="s">
        <v>18</v>
      </c>
      <c r="AL436" s="42"/>
      <c r="AM436" s="42"/>
      <c r="AN436" s="42"/>
      <c r="AO436" s="42"/>
      <c r="AP436" s="42"/>
      <c r="AQ436" s="42"/>
      <c r="AR436" s="42"/>
      <c r="AS436" s="42"/>
      <c r="AT436" s="42"/>
      <c r="AU436" s="42"/>
      <c r="AV436" s="37">
        <f>COUNTIFS($S436:$AU436,"P")</f>
        <v>0</v>
      </c>
      <c r="AW436" s="37">
        <f>COUNTIFS($S436:$AU436,"HD")/2</f>
        <v>0</v>
      </c>
      <c r="AX436" s="37">
        <f>COUNTIFS($S436:$AU436,"DO")</f>
        <v>7</v>
      </c>
      <c r="AY436" s="1">
        <f>COUNTIFS($S436:$AU436,"UPL")</f>
        <v>6</v>
      </c>
      <c r="AZ436" s="37">
        <f>COUNTIFS($S436:$AU436,"LWP")</f>
        <v>1</v>
      </c>
      <c r="BA436" s="37">
        <f>SUM(COUNTIFS($S436:$AU436,{"PAT","MAT"}))</f>
        <v>5</v>
      </c>
      <c r="BB436" s="37">
        <f>COUNTIFS($S436:$AU436,"HO")</f>
        <v>0</v>
      </c>
      <c r="BC436" s="37">
        <f>COUNTIFS($S436:$AU436,"NA")</f>
        <v>0</v>
      </c>
      <c r="BD436" s="37">
        <f>COUNTIFS($S436:$AU436,"PL")</f>
        <v>0</v>
      </c>
      <c r="BE436" s="37">
        <f>COUNTIFS($S436:$AU436,"CL")</f>
        <v>0</v>
      </c>
      <c r="BF436" s="37">
        <f>COUNTIFS($S436:$AU436,"BL")</f>
        <v>0</v>
      </c>
      <c r="BG436" s="37">
        <f>COUNTIFS($S436:$AU436,"CO")</f>
        <v>0</v>
      </c>
      <c r="BH436" s="37">
        <f>SUM(BD436:BG436)</f>
        <v>0</v>
      </c>
      <c r="BI436" s="37">
        <f>IF(SUM(AV436+AW436)&gt;=17,1,0)</f>
        <v>0</v>
      </c>
      <c r="BJ436" s="37">
        <f>IF(SUM(AV436+AW436)&gt;=13,1,0)</f>
        <v>0</v>
      </c>
      <c r="BK436" s="37">
        <f>SUM(AV436:BG436)+SUM(COUNTIFS(R436:AU436,{"TERM","RESIGNED"}))</f>
        <v>19</v>
      </c>
      <c r="BL436" s="1" t="s">
        <v>41</v>
      </c>
      <c r="BM436" s="37" t="s">
        <v>931</v>
      </c>
    </row>
    <row r="437" spans="1:65" x14ac:dyDescent="0.25">
      <c r="A437" s="30">
        <f>A436+1</f>
        <v>435</v>
      </c>
      <c r="B437" s="1" t="s">
        <v>163</v>
      </c>
      <c r="C437" s="1">
        <v>103019</v>
      </c>
      <c r="D437" s="25">
        <v>103019</v>
      </c>
      <c r="E437" s="1" t="s">
        <v>863</v>
      </c>
      <c r="F437" s="32" t="s">
        <v>546</v>
      </c>
      <c r="G437" s="32" t="s">
        <v>117</v>
      </c>
      <c r="H437" s="28">
        <v>44708</v>
      </c>
      <c r="I437" s="28" t="s">
        <v>36</v>
      </c>
      <c r="J437" s="28" t="s">
        <v>36</v>
      </c>
      <c r="K437" s="37">
        <f ca="1">IF(O437="ACTIVE",(TODAY()-H437),(J437-H437))</f>
        <v>634</v>
      </c>
      <c r="L437" s="39" t="str">
        <f>IF(OR(M437="Email Verification",M437="Operations",M437="OJT",M437="Bottom Quartile Group",M437="Training"),"Billable","Non Billable")</f>
        <v>Billable</v>
      </c>
      <c r="M437" s="32" t="s">
        <v>118</v>
      </c>
      <c r="N437" s="1" t="s">
        <v>38</v>
      </c>
      <c r="O437" s="1" t="s">
        <v>39</v>
      </c>
      <c r="P437" s="1"/>
      <c r="Q437" s="1"/>
      <c r="R437" s="31" t="s">
        <v>233</v>
      </c>
      <c r="S437" s="42" t="s">
        <v>880</v>
      </c>
      <c r="T437" s="42" t="s">
        <v>880</v>
      </c>
      <c r="U437" s="42" t="s">
        <v>17</v>
      </c>
      <c r="V437" s="42" t="s">
        <v>17</v>
      </c>
      <c r="W437" s="42" t="s">
        <v>880</v>
      </c>
      <c r="X437" s="42" t="s">
        <v>880</v>
      </c>
      <c r="Y437" s="42" t="s">
        <v>880</v>
      </c>
      <c r="Z437" s="42" t="s">
        <v>880</v>
      </c>
      <c r="AA437" s="42" t="s">
        <v>880</v>
      </c>
      <c r="AB437" s="42" t="s">
        <v>17</v>
      </c>
      <c r="AC437" s="42" t="s">
        <v>17</v>
      </c>
      <c r="AD437" s="42" t="s">
        <v>880</v>
      </c>
      <c r="AE437" s="42" t="s">
        <v>880</v>
      </c>
      <c r="AF437" s="42" t="s">
        <v>880</v>
      </c>
      <c r="AG437" s="42" t="s">
        <v>880</v>
      </c>
      <c r="AH437" s="42" t="s">
        <v>880</v>
      </c>
      <c r="AI437" s="42" t="s">
        <v>17</v>
      </c>
      <c r="AJ437" s="42" t="s">
        <v>17</v>
      </c>
      <c r="AK437" s="42" t="s">
        <v>880</v>
      </c>
      <c r="AL437" s="42"/>
      <c r="AM437" s="42"/>
      <c r="AN437" s="42"/>
      <c r="AO437" s="42"/>
      <c r="AP437" s="42"/>
      <c r="AQ437" s="42"/>
      <c r="AR437" s="42"/>
      <c r="AS437" s="42"/>
      <c r="AT437" s="42"/>
      <c r="AU437" s="42"/>
      <c r="AV437" s="37">
        <f>COUNTIFS($S437:$AU437,"P")</f>
        <v>13</v>
      </c>
      <c r="AW437" s="37">
        <f>COUNTIFS($S437:$AU437,"HD")/2</f>
        <v>0</v>
      </c>
      <c r="AX437" s="37">
        <f>COUNTIFS($S437:$AU437,"DO")</f>
        <v>6</v>
      </c>
      <c r="AY437" s="1">
        <f>COUNTIFS($S437:$AU437,"UPL")</f>
        <v>0</v>
      </c>
      <c r="AZ437" s="37">
        <f>COUNTIFS($S437:$AU437,"LWP")</f>
        <v>0</v>
      </c>
      <c r="BA437" s="37">
        <f>SUM(COUNTIFS($S437:$AU437,{"PAT","MAT"}))</f>
        <v>0</v>
      </c>
      <c r="BB437" s="37">
        <f>COUNTIFS($S437:$AU437,"HO")</f>
        <v>0</v>
      </c>
      <c r="BC437" s="37">
        <f>COUNTIFS($S437:$AU437,"NA")</f>
        <v>0</v>
      </c>
      <c r="BD437" s="37">
        <f>COUNTIFS($S437:$AU437,"PL")</f>
        <v>0</v>
      </c>
      <c r="BE437" s="37">
        <f>COUNTIFS($S437:$AU437,"CL")</f>
        <v>0</v>
      </c>
      <c r="BF437" s="37">
        <f>COUNTIFS($S437:$AU437,"BL")</f>
        <v>0</v>
      </c>
      <c r="BG437" s="37">
        <f>COUNTIFS($S437:$AU437,"CO")</f>
        <v>0</v>
      </c>
      <c r="BH437" s="37">
        <f>SUM(BD437:BG437)</f>
        <v>0</v>
      </c>
      <c r="BI437" s="37">
        <f>IF(SUM(AV437+AW437)&gt;=17,1,0)</f>
        <v>0</v>
      </c>
      <c r="BJ437" s="37">
        <f>IF(SUM(AV437+AW437)&gt;=13,1,0)</f>
        <v>1</v>
      </c>
      <c r="BK437" s="37">
        <f>SUM(AV437:BG437)+SUM(COUNTIFS(R437:AU437,{"TERM","RESIGNED"}))</f>
        <v>19</v>
      </c>
      <c r="BL437" s="1" t="s">
        <v>41</v>
      </c>
      <c r="BM437" s="37" t="s">
        <v>933</v>
      </c>
    </row>
    <row r="438" spans="1:65" x14ac:dyDescent="0.25">
      <c r="A438" s="30">
        <f>A437+1</f>
        <v>436</v>
      </c>
      <c r="B438" s="1" t="s">
        <v>163</v>
      </c>
      <c r="C438" s="1">
        <v>103032</v>
      </c>
      <c r="D438" s="25">
        <v>103032</v>
      </c>
      <c r="E438" s="1" t="s">
        <v>863</v>
      </c>
      <c r="F438" s="32" t="s">
        <v>539</v>
      </c>
      <c r="G438" s="32" t="s">
        <v>154</v>
      </c>
      <c r="H438" s="28">
        <v>44708</v>
      </c>
      <c r="I438" s="28" t="s">
        <v>36</v>
      </c>
      <c r="J438" s="28" t="s">
        <v>36</v>
      </c>
      <c r="K438" s="37">
        <f ca="1">IF(O438="ACTIVE",(TODAY()-H438),(J438-H438))</f>
        <v>634</v>
      </c>
      <c r="L438" s="39" t="str">
        <f>IF(OR(M438="Email Verification",M438="Operations",M438="OJT",M438="Bottom Quartile Group",M438="Training"),"Billable","Non Billable")</f>
        <v>Billable</v>
      </c>
      <c r="M438" s="32" t="s">
        <v>118</v>
      </c>
      <c r="N438" s="1" t="s">
        <v>38</v>
      </c>
      <c r="O438" s="1" t="s">
        <v>39</v>
      </c>
      <c r="P438" s="1"/>
      <c r="Q438" s="1"/>
      <c r="R438" s="31" t="s">
        <v>155</v>
      </c>
      <c r="S438" s="42" t="s">
        <v>880</v>
      </c>
      <c r="T438" s="42" t="s">
        <v>880</v>
      </c>
      <c r="U438" s="42" t="s">
        <v>17</v>
      </c>
      <c r="V438" s="42" t="s">
        <v>17</v>
      </c>
      <c r="W438" s="42" t="s">
        <v>880</v>
      </c>
      <c r="X438" s="42" t="s">
        <v>880</v>
      </c>
      <c r="Y438" s="42" t="s">
        <v>880</v>
      </c>
      <c r="Z438" s="42" t="s">
        <v>880</v>
      </c>
      <c r="AA438" s="42" t="s">
        <v>880</v>
      </c>
      <c r="AB438" s="42" t="s">
        <v>17</v>
      </c>
      <c r="AC438" s="42" t="s">
        <v>17</v>
      </c>
      <c r="AD438" s="42" t="s">
        <v>880</v>
      </c>
      <c r="AE438" s="42" t="s">
        <v>880</v>
      </c>
      <c r="AF438" s="42" t="s">
        <v>880</v>
      </c>
      <c r="AG438" s="42" t="s">
        <v>880</v>
      </c>
      <c r="AH438" s="42" t="s">
        <v>880</v>
      </c>
      <c r="AI438" s="42" t="s">
        <v>17</v>
      </c>
      <c r="AJ438" s="42" t="s">
        <v>17</v>
      </c>
      <c r="AK438" s="42" t="s">
        <v>881</v>
      </c>
      <c r="AL438" s="42"/>
      <c r="AM438" s="42"/>
      <c r="AN438" s="42"/>
      <c r="AO438" s="42"/>
      <c r="AP438" s="42"/>
      <c r="AQ438" s="42"/>
      <c r="AR438" s="42"/>
      <c r="AS438" s="42"/>
      <c r="AT438" s="42"/>
      <c r="AU438" s="42"/>
      <c r="AV438" s="37">
        <f>COUNTIFS($S438:$AU438,"P")</f>
        <v>12</v>
      </c>
      <c r="AW438" s="37">
        <f>COUNTIFS($S438:$AU438,"HD")/2</f>
        <v>0.5</v>
      </c>
      <c r="AX438" s="37">
        <f>COUNTIFS($S438:$AU438,"DO")</f>
        <v>6</v>
      </c>
      <c r="AY438" s="1">
        <f>COUNTIFS($S438:$AU438,"UPL")</f>
        <v>0</v>
      </c>
      <c r="AZ438" s="37">
        <f>COUNTIFS($S438:$AU438,"LWP")</f>
        <v>0</v>
      </c>
      <c r="BA438" s="37">
        <f>SUM(COUNTIFS($S438:$AU438,{"PAT","MAT"}))</f>
        <v>0</v>
      </c>
      <c r="BB438" s="37">
        <f>COUNTIFS($S438:$AU438,"HO")</f>
        <v>0</v>
      </c>
      <c r="BC438" s="37">
        <f>COUNTIFS($S438:$AU438,"NA")</f>
        <v>0</v>
      </c>
      <c r="BD438" s="37">
        <f>COUNTIFS($S438:$AU438,"PL")</f>
        <v>0</v>
      </c>
      <c r="BE438" s="37">
        <f>COUNTIFS($S438:$AU438,"CL")</f>
        <v>0</v>
      </c>
      <c r="BF438" s="37">
        <f>COUNTIFS($S438:$AU438,"BL")</f>
        <v>0</v>
      </c>
      <c r="BG438" s="37">
        <f>COUNTIFS($S438:$AU438,"CO")</f>
        <v>0</v>
      </c>
      <c r="BH438" s="37">
        <f>SUM(BD438:BG438)</f>
        <v>0</v>
      </c>
      <c r="BI438" s="37">
        <f>IF(SUM(AV438+AW438)&gt;=17,1,0)</f>
        <v>0</v>
      </c>
      <c r="BJ438" s="37">
        <f>IF(SUM(AV438+AW438)&gt;=13,1,0)</f>
        <v>0</v>
      </c>
      <c r="BK438" s="37">
        <f>SUM(AV438:BG438)+SUM(COUNTIFS(R438:AU438,{"TERM","RESIGNED"}))</f>
        <v>18.5</v>
      </c>
      <c r="BL438" s="1" t="s">
        <v>41</v>
      </c>
      <c r="BM438" s="37" t="s">
        <v>933</v>
      </c>
    </row>
    <row r="439" spans="1:65" x14ac:dyDescent="0.25">
      <c r="A439" s="30">
        <f>A438+1</f>
        <v>437</v>
      </c>
      <c r="B439" s="1" t="s">
        <v>163</v>
      </c>
      <c r="C439" s="1">
        <v>103035</v>
      </c>
      <c r="D439" s="25">
        <v>103035</v>
      </c>
      <c r="E439" s="1" t="s">
        <v>862</v>
      </c>
      <c r="F439" s="32" t="s">
        <v>540</v>
      </c>
      <c r="G439" s="32" t="s">
        <v>154</v>
      </c>
      <c r="H439" s="28">
        <v>44708</v>
      </c>
      <c r="I439" s="28" t="s">
        <v>36</v>
      </c>
      <c r="J439" s="28" t="s">
        <v>36</v>
      </c>
      <c r="K439" s="37">
        <f ca="1">IF(O439="ACTIVE",(TODAY()-H439),(J439-H439))</f>
        <v>634</v>
      </c>
      <c r="L439" s="39" t="str">
        <f>IF(OR(M439="Email Verification",M439="Operations",M439="OJT",M439="Bottom Quartile Group",M439="Training"),"Billable","Non Billable")</f>
        <v>Billable</v>
      </c>
      <c r="M439" s="32" t="s">
        <v>118</v>
      </c>
      <c r="N439" s="1" t="s">
        <v>38</v>
      </c>
      <c r="O439" s="1" t="s">
        <v>39</v>
      </c>
      <c r="P439" s="1"/>
      <c r="Q439" s="1"/>
      <c r="R439" s="31" t="s">
        <v>155</v>
      </c>
      <c r="S439" s="42" t="s">
        <v>880</v>
      </c>
      <c r="T439" s="42" t="s">
        <v>880</v>
      </c>
      <c r="U439" s="42" t="s">
        <v>17</v>
      </c>
      <c r="V439" s="42" t="s">
        <v>17</v>
      </c>
      <c r="W439" s="42" t="s">
        <v>880</v>
      </c>
      <c r="X439" s="42" t="s">
        <v>880</v>
      </c>
      <c r="Y439" s="42" t="s">
        <v>880</v>
      </c>
      <c r="Z439" s="42" t="s">
        <v>880</v>
      </c>
      <c r="AA439" s="42" t="s">
        <v>880</v>
      </c>
      <c r="AB439" s="42" t="s">
        <v>17</v>
      </c>
      <c r="AC439" s="42" t="s">
        <v>17</v>
      </c>
      <c r="AD439" s="42" t="s">
        <v>882</v>
      </c>
      <c r="AE439" s="42" t="s">
        <v>880</v>
      </c>
      <c r="AF439" s="42" t="s">
        <v>880</v>
      </c>
      <c r="AG439" s="42" t="s">
        <v>880</v>
      </c>
      <c r="AH439" s="42" t="s">
        <v>880</v>
      </c>
      <c r="AI439" s="42" t="s">
        <v>17</v>
      </c>
      <c r="AJ439" s="42" t="s">
        <v>17</v>
      </c>
      <c r="AK439" s="42" t="s">
        <v>881</v>
      </c>
      <c r="AL439" s="42"/>
      <c r="AM439" s="42"/>
      <c r="AN439" s="42"/>
      <c r="AO439" s="42"/>
      <c r="AP439" s="42"/>
      <c r="AQ439" s="42"/>
      <c r="AR439" s="42"/>
      <c r="AS439" s="42"/>
      <c r="AT439" s="42"/>
      <c r="AU439" s="42"/>
      <c r="AV439" s="37">
        <f>COUNTIFS($S439:$AU439,"P")</f>
        <v>11</v>
      </c>
      <c r="AW439" s="37">
        <f>COUNTIFS($S439:$AU439,"HD")/2</f>
        <v>0.5</v>
      </c>
      <c r="AX439" s="37">
        <f>COUNTIFS($S439:$AU439,"DO")</f>
        <v>6</v>
      </c>
      <c r="AY439" s="1">
        <f>COUNTIFS($S439:$AU439,"UPL")</f>
        <v>0</v>
      </c>
      <c r="AZ439" s="37">
        <f>COUNTIFS($S439:$AU439,"LWP")</f>
        <v>0</v>
      </c>
      <c r="BA439" s="37">
        <f>SUM(COUNTIFS($S439:$AU439,{"PAT","MAT"}))</f>
        <v>0</v>
      </c>
      <c r="BB439" s="37">
        <f>COUNTIFS($S439:$AU439,"HO")</f>
        <v>0</v>
      </c>
      <c r="BC439" s="37">
        <f>COUNTIFS($S439:$AU439,"NA")</f>
        <v>0</v>
      </c>
      <c r="BD439" s="37">
        <f>COUNTIFS($S439:$AU439,"PL")</f>
        <v>0</v>
      </c>
      <c r="BE439" s="37">
        <f>COUNTIFS($S439:$AU439,"CL")</f>
        <v>1</v>
      </c>
      <c r="BF439" s="37">
        <f>COUNTIFS($S439:$AU439,"BL")</f>
        <v>0</v>
      </c>
      <c r="BG439" s="37">
        <f>COUNTIFS($S439:$AU439,"CO")</f>
        <v>0</v>
      </c>
      <c r="BH439" s="37">
        <f>SUM(BD439:BG439)</f>
        <v>1</v>
      </c>
      <c r="BI439" s="37">
        <f>IF(SUM(AV439+AW439)&gt;=17,1,0)</f>
        <v>0</v>
      </c>
      <c r="BJ439" s="37">
        <f>IF(SUM(AV439+AW439)&gt;=13,1,0)</f>
        <v>0</v>
      </c>
      <c r="BK439" s="37">
        <f>SUM(AV439:BG439)+SUM(COUNTIFS(R439:AU439,{"TERM","RESIGNED"}))</f>
        <v>18.5</v>
      </c>
      <c r="BL439" s="1" t="s">
        <v>41</v>
      </c>
      <c r="BM439" s="37" t="s">
        <v>933</v>
      </c>
    </row>
    <row r="440" spans="1:65" x14ac:dyDescent="0.25">
      <c r="A440" s="30">
        <f>A439+1</f>
        <v>438</v>
      </c>
      <c r="B440" s="1" t="s">
        <v>163</v>
      </c>
      <c r="C440" s="1">
        <v>103050</v>
      </c>
      <c r="D440" s="25">
        <v>103050</v>
      </c>
      <c r="E440" s="1" t="s">
        <v>863</v>
      </c>
      <c r="F440" s="32" t="s">
        <v>553</v>
      </c>
      <c r="G440" s="32" t="s">
        <v>74</v>
      </c>
      <c r="H440" s="28">
        <v>44715</v>
      </c>
      <c r="I440" s="28" t="s">
        <v>36</v>
      </c>
      <c r="J440" s="28" t="s">
        <v>36</v>
      </c>
      <c r="K440" s="37">
        <f ca="1">IF(O440="ACTIVE",(TODAY()-H440),(J440-H440))</f>
        <v>627</v>
      </c>
      <c r="L440" s="39" t="str">
        <f>IF(OR(M440="Email Verification",M440="Operations",M440="OJT",M440="Bottom Quartile Group",M440="Training"),"Billable","Non Billable")</f>
        <v>Non Billable</v>
      </c>
      <c r="M440" s="32" t="s">
        <v>51</v>
      </c>
      <c r="N440" s="1" t="s">
        <v>38</v>
      </c>
      <c r="O440" s="1" t="s">
        <v>39</v>
      </c>
      <c r="P440" s="1"/>
      <c r="Q440" s="1"/>
      <c r="R440" s="31" t="s">
        <v>1424</v>
      </c>
      <c r="S440" s="42" t="s">
        <v>880</v>
      </c>
      <c r="T440" s="42" t="s">
        <v>880</v>
      </c>
      <c r="U440" s="42" t="s">
        <v>17</v>
      </c>
      <c r="V440" s="42" t="s">
        <v>17</v>
      </c>
      <c r="W440" s="42" t="s">
        <v>880</v>
      </c>
      <c r="X440" s="42" t="s">
        <v>880</v>
      </c>
      <c r="Y440" s="42" t="s">
        <v>880</v>
      </c>
      <c r="Z440" s="42" t="s">
        <v>880</v>
      </c>
      <c r="AA440" s="42" t="s">
        <v>880</v>
      </c>
      <c r="AB440" s="42" t="s">
        <v>17</v>
      </c>
      <c r="AC440" s="42" t="s">
        <v>17</v>
      </c>
      <c r="AD440" s="42" t="s">
        <v>880</v>
      </c>
      <c r="AE440" s="42" t="s">
        <v>880</v>
      </c>
      <c r="AF440" s="42" t="s">
        <v>880</v>
      </c>
      <c r="AG440" s="42" t="s">
        <v>880</v>
      </c>
      <c r="AH440" s="42" t="s">
        <v>880</v>
      </c>
      <c r="AI440" s="42" t="s">
        <v>17</v>
      </c>
      <c r="AJ440" s="42" t="s">
        <v>17</v>
      </c>
      <c r="AK440" s="42" t="s">
        <v>880</v>
      </c>
      <c r="AL440" s="42"/>
      <c r="AM440" s="42"/>
      <c r="AN440" s="42"/>
      <c r="AO440" s="42"/>
      <c r="AP440" s="42"/>
      <c r="AQ440" s="42"/>
      <c r="AR440" s="42"/>
      <c r="AS440" s="42"/>
      <c r="AT440" s="42"/>
      <c r="AU440" s="42"/>
      <c r="AV440" s="37">
        <f>COUNTIFS($S440:$AU440,"P")</f>
        <v>13</v>
      </c>
      <c r="AW440" s="37">
        <f>COUNTIFS($S440:$AU440,"HD")/2</f>
        <v>0</v>
      </c>
      <c r="AX440" s="37">
        <f>COUNTIFS($S440:$AU440,"DO")</f>
        <v>6</v>
      </c>
      <c r="AY440" s="1">
        <f>COUNTIFS($S440:$AU440,"UPL")</f>
        <v>0</v>
      </c>
      <c r="AZ440" s="37">
        <f>COUNTIFS($S440:$AU440,"LWP")</f>
        <v>0</v>
      </c>
      <c r="BA440" s="37">
        <f>SUM(COUNTIFS($S440:$AU440,{"PAT","MAT"}))</f>
        <v>0</v>
      </c>
      <c r="BB440" s="37">
        <f>COUNTIFS($S440:$AU440,"HO")</f>
        <v>0</v>
      </c>
      <c r="BC440" s="37">
        <f>COUNTIFS($S440:$AU440,"NA")</f>
        <v>0</v>
      </c>
      <c r="BD440" s="37">
        <f>COUNTIFS($S440:$AU440,"PL")</f>
        <v>0</v>
      </c>
      <c r="BE440" s="37">
        <f>COUNTIFS($S440:$AU440,"CL")</f>
        <v>0</v>
      </c>
      <c r="BF440" s="37">
        <f>COUNTIFS($S440:$AU440,"BL")</f>
        <v>0</v>
      </c>
      <c r="BG440" s="37">
        <f>COUNTIFS($S440:$AU440,"CO")</f>
        <v>0</v>
      </c>
      <c r="BH440" s="37">
        <f>SUM(BD440:BG440)</f>
        <v>0</v>
      </c>
      <c r="BI440" s="37">
        <f>IF(SUM(AV440+AW440)&gt;=17,1,0)</f>
        <v>0</v>
      </c>
      <c r="BJ440" s="37">
        <f>IF(SUM(AV440+AW440)&gt;=13,1,0)</f>
        <v>1</v>
      </c>
      <c r="BK440" s="37">
        <f>SUM(AV440:BG440)+SUM(COUNTIFS(R440:AU440,{"TERM","RESIGNED"}))</f>
        <v>19</v>
      </c>
      <c r="BL440" s="1" t="s">
        <v>41</v>
      </c>
      <c r="BM440" s="37" t="s">
        <v>1568</v>
      </c>
    </row>
    <row r="441" spans="1:65" x14ac:dyDescent="0.25">
      <c r="A441" s="30">
        <f>A440+1</f>
        <v>439</v>
      </c>
      <c r="B441" s="1" t="s">
        <v>163</v>
      </c>
      <c r="C441" s="1">
        <v>103054</v>
      </c>
      <c r="D441" s="25">
        <v>103054</v>
      </c>
      <c r="E441" s="1" t="s">
        <v>863</v>
      </c>
      <c r="F441" s="32" t="s">
        <v>554</v>
      </c>
      <c r="G441" s="32" t="s">
        <v>74</v>
      </c>
      <c r="H441" s="28">
        <v>44715</v>
      </c>
      <c r="I441" s="28" t="s">
        <v>36</v>
      </c>
      <c r="J441" s="28" t="s">
        <v>36</v>
      </c>
      <c r="K441" s="37">
        <f ca="1">IF(O441="ACTIVE",(TODAY()-H441),(J441-H441))</f>
        <v>627</v>
      </c>
      <c r="L441" s="39" t="str">
        <f>IF(OR(M441="Email Verification",M441="Operations",M441="OJT",M441="Bottom Quartile Group",M441="Training"),"Billable","Non Billable")</f>
        <v>Non Billable</v>
      </c>
      <c r="M441" s="32" t="s">
        <v>51</v>
      </c>
      <c r="N441" s="1" t="s">
        <v>38</v>
      </c>
      <c r="O441" s="1" t="s">
        <v>39</v>
      </c>
      <c r="P441" s="1"/>
      <c r="Q441" s="1"/>
      <c r="R441" s="31" t="s">
        <v>97</v>
      </c>
      <c r="S441" s="42" t="s">
        <v>880</v>
      </c>
      <c r="T441" s="42" t="s">
        <v>880</v>
      </c>
      <c r="U441" s="42" t="s">
        <v>17</v>
      </c>
      <c r="V441" s="42" t="s">
        <v>17</v>
      </c>
      <c r="W441" s="42" t="s">
        <v>880</v>
      </c>
      <c r="X441" s="42" t="s">
        <v>880</v>
      </c>
      <c r="Y441" s="42" t="s">
        <v>883</v>
      </c>
      <c r="Z441" s="42" t="s">
        <v>883</v>
      </c>
      <c r="AA441" s="42" t="s">
        <v>882</v>
      </c>
      <c r="AB441" s="42" t="s">
        <v>17</v>
      </c>
      <c r="AC441" s="42" t="s">
        <v>17</v>
      </c>
      <c r="AD441" s="42" t="s">
        <v>880</v>
      </c>
      <c r="AE441" s="42" t="s">
        <v>880</v>
      </c>
      <c r="AF441" s="42" t="s">
        <v>880</v>
      </c>
      <c r="AG441" s="42" t="s">
        <v>880</v>
      </c>
      <c r="AH441" s="42" t="s">
        <v>880</v>
      </c>
      <c r="AI441" s="42" t="s">
        <v>17</v>
      </c>
      <c r="AJ441" s="42" t="s">
        <v>17</v>
      </c>
      <c r="AK441" s="42" t="s">
        <v>880</v>
      </c>
      <c r="AL441" s="42"/>
      <c r="AM441" s="42"/>
      <c r="AN441" s="42"/>
      <c r="AO441" s="42"/>
      <c r="AP441" s="42"/>
      <c r="AQ441" s="42"/>
      <c r="AR441" s="42"/>
      <c r="AS441" s="42"/>
      <c r="AT441" s="42"/>
      <c r="AU441" s="42"/>
      <c r="AV441" s="37">
        <f>COUNTIFS($S441:$AU441,"P")</f>
        <v>10</v>
      </c>
      <c r="AW441" s="37">
        <f>COUNTIFS($S441:$AU441,"HD")/2</f>
        <v>0</v>
      </c>
      <c r="AX441" s="37">
        <f>COUNTIFS($S441:$AU441,"DO")</f>
        <v>6</v>
      </c>
      <c r="AY441" s="1">
        <f>COUNTIFS($S441:$AU441,"UPL")</f>
        <v>0</v>
      </c>
      <c r="AZ441" s="37">
        <f>COUNTIFS($S441:$AU441,"LWP")</f>
        <v>0</v>
      </c>
      <c r="BA441" s="37">
        <f>SUM(COUNTIFS($S441:$AU441,{"PAT","MAT"}))</f>
        <v>0</v>
      </c>
      <c r="BB441" s="37">
        <f>COUNTIFS($S441:$AU441,"HO")</f>
        <v>0</v>
      </c>
      <c r="BC441" s="37">
        <f>COUNTIFS($S441:$AU441,"NA")</f>
        <v>0</v>
      </c>
      <c r="BD441" s="37">
        <f>COUNTIFS($S441:$AU441,"PL")</f>
        <v>2</v>
      </c>
      <c r="BE441" s="37">
        <f>COUNTIFS($S441:$AU441,"CL")</f>
        <v>1</v>
      </c>
      <c r="BF441" s="37">
        <f>COUNTIFS($S441:$AU441,"BL")</f>
        <v>0</v>
      </c>
      <c r="BG441" s="37">
        <f>COUNTIFS($S441:$AU441,"CO")</f>
        <v>0</v>
      </c>
      <c r="BH441" s="37">
        <f>SUM(BD441:BG441)</f>
        <v>3</v>
      </c>
      <c r="BI441" s="37">
        <f>IF(SUM(AV441+AW441)&gt;=17,1,0)</f>
        <v>0</v>
      </c>
      <c r="BJ441" s="37">
        <f>IF(SUM(AV441+AW441)&gt;=13,1,0)</f>
        <v>0</v>
      </c>
      <c r="BK441" s="37">
        <f>SUM(AV441:BG441)+SUM(COUNTIFS(R441:AU441,{"TERM","RESIGNED"}))</f>
        <v>19</v>
      </c>
      <c r="BL441" s="1" t="s">
        <v>41</v>
      </c>
      <c r="BM441" s="37" t="s">
        <v>1566</v>
      </c>
    </row>
    <row r="442" spans="1:65" x14ac:dyDescent="0.25">
      <c r="A442" s="30">
        <f>A441+1</f>
        <v>440</v>
      </c>
      <c r="B442" s="1" t="s">
        <v>163</v>
      </c>
      <c r="C442" s="1">
        <v>103105</v>
      </c>
      <c r="D442" s="25">
        <v>103105</v>
      </c>
      <c r="E442" s="1" t="s">
        <v>863</v>
      </c>
      <c r="F442" s="32" t="s">
        <v>559</v>
      </c>
      <c r="G442" s="32" t="s">
        <v>117</v>
      </c>
      <c r="H442" s="28">
        <v>44715</v>
      </c>
      <c r="I442" s="28" t="s">
        <v>36</v>
      </c>
      <c r="J442" s="28" t="s">
        <v>36</v>
      </c>
      <c r="K442" s="37">
        <f ca="1">IF(O442="ACTIVE",(TODAY()-H442),(J442-H442))</f>
        <v>627</v>
      </c>
      <c r="L442" s="39" t="str">
        <f>IF(OR(M442="Email Verification",M442="Operations",M442="OJT",M442="Bottom Quartile Group",M442="Training"),"Billable","Non Billable")</f>
        <v>Billable</v>
      </c>
      <c r="M442" s="32" t="s">
        <v>118</v>
      </c>
      <c r="N442" s="1" t="s">
        <v>38</v>
      </c>
      <c r="O442" s="1" t="s">
        <v>39</v>
      </c>
      <c r="P442" s="1"/>
      <c r="Q442" s="1"/>
      <c r="R442" s="31" t="s">
        <v>162</v>
      </c>
      <c r="S442" s="42" t="s">
        <v>880</v>
      </c>
      <c r="T442" s="42" t="s">
        <v>880</v>
      </c>
      <c r="U442" s="42" t="s">
        <v>17</v>
      </c>
      <c r="V442" s="42" t="s">
        <v>17</v>
      </c>
      <c r="W442" s="42" t="s">
        <v>880</v>
      </c>
      <c r="X442" s="42" t="s">
        <v>880</v>
      </c>
      <c r="Y442" s="42" t="s">
        <v>880</v>
      </c>
      <c r="Z442" s="42" t="s">
        <v>880</v>
      </c>
      <c r="AA442" s="42" t="s">
        <v>880</v>
      </c>
      <c r="AB442" s="42" t="s">
        <v>17</v>
      </c>
      <c r="AC442" s="42" t="s">
        <v>17</v>
      </c>
      <c r="AD442" s="42" t="s">
        <v>880</v>
      </c>
      <c r="AE442" s="42" t="s">
        <v>880</v>
      </c>
      <c r="AF442" s="42" t="s">
        <v>880</v>
      </c>
      <c r="AG442" s="42" t="s">
        <v>880</v>
      </c>
      <c r="AH442" s="42" t="s">
        <v>880</v>
      </c>
      <c r="AI442" s="42" t="s">
        <v>17</v>
      </c>
      <c r="AJ442" s="42" t="s">
        <v>17</v>
      </c>
      <c r="AK442" s="42" t="s">
        <v>880</v>
      </c>
      <c r="AL442" s="42"/>
      <c r="AM442" s="42"/>
      <c r="AN442" s="42"/>
      <c r="AO442" s="42"/>
      <c r="AP442" s="42"/>
      <c r="AQ442" s="42"/>
      <c r="AR442" s="42"/>
      <c r="AS442" s="42"/>
      <c r="AT442" s="42"/>
      <c r="AU442" s="42"/>
      <c r="AV442" s="37">
        <f>COUNTIFS($S442:$AU442,"P")</f>
        <v>13</v>
      </c>
      <c r="AW442" s="37">
        <f>COUNTIFS($S442:$AU442,"HD")/2</f>
        <v>0</v>
      </c>
      <c r="AX442" s="37">
        <f>COUNTIFS($S442:$AU442,"DO")</f>
        <v>6</v>
      </c>
      <c r="AY442" s="1">
        <f>COUNTIFS($S442:$AU442,"UPL")</f>
        <v>0</v>
      </c>
      <c r="AZ442" s="37">
        <f>COUNTIFS($S442:$AU442,"LWP")</f>
        <v>0</v>
      </c>
      <c r="BA442" s="37">
        <f>SUM(COUNTIFS($S442:$AU442,{"PAT","MAT"}))</f>
        <v>0</v>
      </c>
      <c r="BB442" s="37">
        <f>COUNTIFS($S442:$AU442,"HO")</f>
        <v>0</v>
      </c>
      <c r="BC442" s="37">
        <f>COUNTIFS($S442:$AU442,"NA")</f>
        <v>0</v>
      </c>
      <c r="BD442" s="37">
        <f>COUNTIFS($S442:$AU442,"PL")</f>
        <v>0</v>
      </c>
      <c r="BE442" s="37">
        <f>COUNTIFS($S442:$AU442,"CL")</f>
        <v>0</v>
      </c>
      <c r="BF442" s="37">
        <f>COUNTIFS($S442:$AU442,"BL")</f>
        <v>0</v>
      </c>
      <c r="BG442" s="37">
        <f>COUNTIFS($S442:$AU442,"CO")</f>
        <v>0</v>
      </c>
      <c r="BH442" s="37">
        <f>SUM(BD442:BG442)</f>
        <v>0</v>
      </c>
      <c r="BI442" s="37">
        <f>IF(SUM(AV442+AW442)&gt;=17,1,0)</f>
        <v>0</v>
      </c>
      <c r="BJ442" s="37">
        <f>IF(SUM(AV442+AW442)&gt;=13,1,0)</f>
        <v>1</v>
      </c>
      <c r="BK442" s="37">
        <f>SUM(AV442:BG442)+SUM(COUNTIFS(R442:AU442,{"TERM","RESIGNED"}))</f>
        <v>19</v>
      </c>
      <c r="BL442" s="1" t="s">
        <v>41</v>
      </c>
      <c r="BM442" s="37" t="s">
        <v>934</v>
      </c>
    </row>
    <row r="443" spans="1:65" x14ac:dyDescent="0.25">
      <c r="A443" s="30">
        <f>A442+1</f>
        <v>441</v>
      </c>
      <c r="B443" s="1" t="s">
        <v>163</v>
      </c>
      <c r="C443" s="1">
        <v>103113</v>
      </c>
      <c r="D443" s="25">
        <v>103113</v>
      </c>
      <c r="E443" s="1" t="s">
        <v>862</v>
      </c>
      <c r="F443" s="32" t="s">
        <v>560</v>
      </c>
      <c r="G443" s="32" t="s">
        <v>117</v>
      </c>
      <c r="H443" s="28">
        <v>44715</v>
      </c>
      <c r="I443" s="28" t="s">
        <v>36</v>
      </c>
      <c r="J443" s="28" t="s">
        <v>36</v>
      </c>
      <c r="K443" s="37">
        <f ca="1">IF(O443="ACTIVE",(TODAY()-H443),(J443-H443))</f>
        <v>627</v>
      </c>
      <c r="L443" s="39" t="str">
        <f>IF(OR(M443="Email Verification",M443="Operations",M443="OJT",M443="Bottom Quartile Group",M443="Training"),"Billable","Non Billable")</f>
        <v>Billable</v>
      </c>
      <c r="M443" s="32" t="s">
        <v>118</v>
      </c>
      <c r="N443" s="1" t="s">
        <v>38</v>
      </c>
      <c r="O443" s="1" t="s">
        <v>39</v>
      </c>
      <c r="P443" s="1"/>
      <c r="Q443" s="1"/>
      <c r="R443" s="31" t="s">
        <v>1443</v>
      </c>
      <c r="S443" s="42" t="s">
        <v>880</v>
      </c>
      <c r="T443" s="42" t="s">
        <v>880</v>
      </c>
      <c r="U443" s="42" t="s">
        <v>17</v>
      </c>
      <c r="V443" s="42" t="s">
        <v>17</v>
      </c>
      <c r="W443" s="42" t="s">
        <v>880</v>
      </c>
      <c r="X443" s="42" t="s">
        <v>880</v>
      </c>
      <c r="Y443" s="42" t="s">
        <v>880</v>
      </c>
      <c r="Z443" s="42" t="s">
        <v>880</v>
      </c>
      <c r="AA443" s="42" t="s">
        <v>880</v>
      </c>
      <c r="AB443" s="42" t="s">
        <v>17</v>
      </c>
      <c r="AC443" s="42" t="s">
        <v>17</v>
      </c>
      <c r="AD443" s="42" t="s">
        <v>880</v>
      </c>
      <c r="AE443" s="42" t="s">
        <v>880</v>
      </c>
      <c r="AF443" s="42" t="s">
        <v>880</v>
      </c>
      <c r="AG443" s="42" t="s">
        <v>880</v>
      </c>
      <c r="AH443" s="42" t="s">
        <v>880</v>
      </c>
      <c r="AI443" s="42" t="s">
        <v>17</v>
      </c>
      <c r="AJ443" s="42" t="s">
        <v>17</v>
      </c>
      <c r="AK443" s="42" t="s">
        <v>18</v>
      </c>
      <c r="AL443" s="42"/>
      <c r="AM443" s="42"/>
      <c r="AN443" s="42"/>
      <c r="AO443" s="42"/>
      <c r="AP443" s="42"/>
      <c r="AQ443" s="42"/>
      <c r="AR443" s="42"/>
      <c r="AS443" s="42"/>
      <c r="AT443" s="42"/>
      <c r="AU443" s="42"/>
      <c r="AV443" s="37">
        <f>COUNTIFS($S443:$AU443,"P")</f>
        <v>12</v>
      </c>
      <c r="AW443" s="37">
        <f>COUNTIFS($S443:$AU443,"HD")/2</f>
        <v>0</v>
      </c>
      <c r="AX443" s="37">
        <f>COUNTIFS($S443:$AU443,"DO")</f>
        <v>6</v>
      </c>
      <c r="AY443" s="1">
        <f>COUNTIFS($S443:$AU443,"UPL")</f>
        <v>1</v>
      </c>
      <c r="AZ443" s="37">
        <f>COUNTIFS($S443:$AU443,"LWP")</f>
        <v>0</v>
      </c>
      <c r="BA443" s="37">
        <f>SUM(COUNTIFS($S443:$AU443,{"PAT","MAT"}))</f>
        <v>0</v>
      </c>
      <c r="BB443" s="37">
        <f>COUNTIFS($S443:$AU443,"HO")</f>
        <v>0</v>
      </c>
      <c r="BC443" s="37">
        <f>COUNTIFS($S443:$AU443,"NA")</f>
        <v>0</v>
      </c>
      <c r="BD443" s="37">
        <f>COUNTIFS($S443:$AU443,"PL")</f>
        <v>0</v>
      </c>
      <c r="BE443" s="37">
        <f>COUNTIFS($S443:$AU443,"CL")</f>
        <v>0</v>
      </c>
      <c r="BF443" s="37">
        <f>COUNTIFS($S443:$AU443,"BL")</f>
        <v>0</v>
      </c>
      <c r="BG443" s="37">
        <f>COUNTIFS($S443:$AU443,"CO")</f>
        <v>0</v>
      </c>
      <c r="BH443" s="37">
        <f>SUM(BD443:BG443)</f>
        <v>0</v>
      </c>
      <c r="BI443" s="37">
        <f>IF(SUM(AV443+AW443)&gt;=17,1,0)</f>
        <v>0</v>
      </c>
      <c r="BJ443" s="37">
        <f>IF(SUM(AV443+AW443)&gt;=13,1,0)</f>
        <v>0</v>
      </c>
      <c r="BK443" s="37">
        <f>SUM(AV443:BG443)+SUM(COUNTIFS(R443:AU443,{"TERM","RESIGNED"}))</f>
        <v>19</v>
      </c>
      <c r="BL443" s="1" t="s">
        <v>41</v>
      </c>
      <c r="BM443" s="37" t="s">
        <v>934</v>
      </c>
    </row>
    <row r="444" spans="1:65" x14ac:dyDescent="0.25">
      <c r="A444" s="30">
        <f>A443+1</f>
        <v>442</v>
      </c>
      <c r="B444" s="1" t="s">
        <v>163</v>
      </c>
      <c r="C444" s="1">
        <v>103136</v>
      </c>
      <c r="D444" s="25">
        <v>103136</v>
      </c>
      <c r="E444" s="1" t="s">
        <v>863</v>
      </c>
      <c r="F444" s="32" t="s">
        <v>555</v>
      </c>
      <c r="G444" s="32" t="s">
        <v>100</v>
      </c>
      <c r="H444" s="28">
        <v>44715</v>
      </c>
      <c r="I444" s="28" t="s">
        <v>36</v>
      </c>
      <c r="J444" s="28" t="s">
        <v>36</v>
      </c>
      <c r="K444" s="37">
        <f ca="1">IF(O444="ACTIVE",(TODAY()-H444),(J444-H444))</f>
        <v>627</v>
      </c>
      <c r="L444" s="39" t="str">
        <f>IF(OR(M444="Email Verification",M444="Operations",M444="OJT",M444="Bottom Quartile Group",M444="Training"),"Billable","Non Billable")</f>
        <v>Non Billable</v>
      </c>
      <c r="M444" s="32" t="s">
        <v>43</v>
      </c>
      <c r="N444" s="1" t="s">
        <v>38</v>
      </c>
      <c r="O444" s="1" t="s">
        <v>39</v>
      </c>
      <c r="P444" s="1"/>
      <c r="Q444" s="1"/>
      <c r="R444" s="31" t="s">
        <v>254</v>
      </c>
      <c r="S444" s="42" t="s">
        <v>880</v>
      </c>
      <c r="T444" s="42" t="s">
        <v>880</v>
      </c>
      <c r="U444" s="42" t="s">
        <v>17</v>
      </c>
      <c r="V444" s="42" t="s">
        <v>17</v>
      </c>
      <c r="W444" s="42" t="s">
        <v>880</v>
      </c>
      <c r="X444" s="42" t="s">
        <v>880</v>
      </c>
      <c r="Y444" s="42" t="s">
        <v>880</v>
      </c>
      <c r="Z444" s="42" t="s">
        <v>880</v>
      </c>
      <c r="AA444" s="42" t="s">
        <v>880</v>
      </c>
      <c r="AB444" s="42" t="s">
        <v>17</v>
      </c>
      <c r="AC444" s="42" t="s">
        <v>17</v>
      </c>
      <c r="AD444" s="42" t="s">
        <v>880</v>
      </c>
      <c r="AE444" s="42" t="s">
        <v>880</v>
      </c>
      <c r="AF444" s="42" t="s">
        <v>880</v>
      </c>
      <c r="AG444" s="42" t="s">
        <v>880</v>
      </c>
      <c r="AH444" s="42" t="s">
        <v>880</v>
      </c>
      <c r="AI444" s="42" t="s">
        <v>17</v>
      </c>
      <c r="AJ444" s="42" t="s">
        <v>17</v>
      </c>
      <c r="AK444" s="42" t="s">
        <v>880</v>
      </c>
      <c r="AL444" s="42"/>
      <c r="AM444" s="42"/>
      <c r="AN444" s="42"/>
      <c r="AO444" s="42"/>
      <c r="AP444" s="42"/>
      <c r="AQ444" s="42"/>
      <c r="AR444" s="42"/>
      <c r="AS444" s="42"/>
      <c r="AT444" s="42"/>
      <c r="AU444" s="42"/>
      <c r="AV444" s="37">
        <f>COUNTIFS($S444:$AU444,"P")</f>
        <v>13</v>
      </c>
      <c r="AW444" s="37">
        <f>COUNTIFS($S444:$AU444,"HD")/2</f>
        <v>0</v>
      </c>
      <c r="AX444" s="37">
        <f>COUNTIFS($S444:$AU444,"DO")</f>
        <v>6</v>
      </c>
      <c r="AY444" s="1">
        <f>COUNTIFS($S444:$AU444,"UPL")</f>
        <v>0</v>
      </c>
      <c r="AZ444" s="37">
        <f>COUNTIFS($S444:$AU444,"LWP")</f>
        <v>0</v>
      </c>
      <c r="BA444" s="37">
        <f>SUM(COUNTIFS($S444:$AU444,{"PAT","MAT"}))</f>
        <v>0</v>
      </c>
      <c r="BB444" s="37">
        <f>COUNTIFS($S444:$AU444,"HO")</f>
        <v>0</v>
      </c>
      <c r="BC444" s="37">
        <f>COUNTIFS($S444:$AU444,"NA")</f>
        <v>0</v>
      </c>
      <c r="BD444" s="37">
        <f>COUNTIFS($S444:$AU444,"PL")</f>
        <v>0</v>
      </c>
      <c r="BE444" s="37">
        <f>COUNTIFS($S444:$AU444,"CL")</f>
        <v>0</v>
      </c>
      <c r="BF444" s="37">
        <f>COUNTIFS($S444:$AU444,"BL")</f>
        <v>0</v>
      </c>
      <c r="BG444" s="37">
        <f>COUNTIFS($S444:$AU444,"CO")</f>
        <v>0</v>
      </c>
      <c r="BH444" s="37">
        <f>SUM(BD444:BG444)</f>
        <v>0</v>
      </c>
      <c r="BI444" s="37">
        <f>IF(SUM(AV444+AW444)&gt;=17,1,0)</f>
        <v>0</v>
      </c>
      <c r="BJ444" s="37">
        <f>IF(SUM(AV444+AW444)&gt;=13,1,0)</f>
        <v>1</v>
      </c>
      <c r="BK444" s="37">
        <f>SUM(AV444:BG444)+SUM(COUNTIFS(R444:AU444,{"TERM","RESIGNED"}))</f>
        <v>19</v>
      </c>
      <c r="BL444" s="1" t="s">
        <v>41</v>
      </c>
      <c r="BM444" s="37" t="s">
        <v>936</v>
      </c>
    </row>
    <row r="445" spans="1:65" x14ac:dyDescent="0.25">
      <c r="A445" s="30">
        <f>A444+1</f>
        <v>443</v>
      </c>
      <c r="B445" s="1" t="s">
        <v>163</v>
      </c>
      <c r="C445" s="1">
        <v>103137</v>
      </c>
      <c r="D445" s="25">
        <v>103137</v>
      </c>
      <c r="E445" s="1" t="s">
        <v>863</v>
      </c>
      <c r="F445" s="32" t="s">
        <v>556</v>
      </c>
      <c r="G445" s="32" t="s">
        <v>100</v>
      </c>
      <c r="H445" s="28">
        <v>44715</v>
      </c>
      <c r="I445" s="28" t="s">
        <v>36</v>
      </c>
      <c r="J445" s="28" t="s">
        <v>36</v>
      </c>
      <c r="K445" s="37">
        <f ca="1">IF(O445="ACTIVE",(TODAY()-H445),(J445-H445))</f>
        <v>627</v>
      </c>
      <c r="L445" s="39" t="str">
        <f>IF(OR(M445="Email Verification",M445="Operations",M445="OJT",M445="Bottom Quartile Group",M445="Training"),"Billable","Non Billable")</f>
        <v>Non Billable</v>
      </c>
      <c r="M445" s="32" t="s">
        <v>43</v>
      </c>
      <c r="N445" s="1" t="s">
        <v>38</v>
      </c>
      <c r="O445" s="1" t="s">
        <v>39</v>
      </c>
      <c r="P445" s="1"/>
      <c r="Q445" s="1"/>
      <c r="R445" s="31" t="s">
        <v>63</v>
      </c>
      <c r="S445" s="42" t="s">
        <v>880</v>
      </c>
      <c r="T445" s="42" t="s">
        <v>880</v>
      </c>
      <c r="U445" s="42" t="s">
        <v>17</v>
      </c>
      <c r="V445" s="42" t="s">
        <v>17</v>
      </c>
      <c r="W445" s="42" t="s">
        <v>880</v>
      </c>
      <c r="X445" s="42" t="s">
        <v>880</v>
      </c>
      <c r="Y445" s="42" t="s">
        <v>880</v>
      </c>
      <c r="Z445" s="42" t="s">
        <v>880</v>
      </c>
      <c r="AA445" s="42" t="s">
        <v>880</v>
      </c>
      <c r="AB445" s="42" t="s">
        <v>17</v>
      </c>
      <c r="AC445" s="42" t="s">
        <v>17</v>
      </c>
      <c r="AD445" s="42" t="s">
        <v>880</v>
      </c>
      <c r="AE445" s="42" t="s">
        <v>880</v>
      </c>
      <c r="AF445" s="42" t="s">
        <v>880</v>
      </c>
      <c r="AG445" s="42" t="s">
        <v>880</v>
      </c>
      <c r="AH445" s="42" t="s">
        <v>880</v>
      </c>
      <c r="AI445" s="42" t="s">
        <v>17</v>
      </c>
      <c r="AJ445" s="42" t="s">
        <v>17</v>
      </c>
      <c r="AK445" s="42" t="s">
        <v>881</v>
      </c>
      <c r="AL445" s="42"/>
      <c r="AM445" s="42"/>
      <c r="AN445" s="42"/>
      <c r="AO445" s="42"/>
      <c r="AP445" s="42"/>
      <c r="AQ445" s="42"/>
      <c r="AR445" s="42"/>
      <c r="AS445" s="42"/>
      <c r="AT445" s="42"/>
      <c r="AU445" s="42"/>
      <c r="AV445" s="37">
        <f>COUNTIFS($S445:$AU445,"P")</f>
        <v>12</v>
      </c>
      <c r="AW445" s="37">
        <f>COUNTIFS($S445:$AU445,"HD")/2</f>
        <v>0.5</v>
      </c>
      <c r="AX445" s="37">
        <f>COUNTIFS($S445:$AU445,"DO")</f>
        <v>6</v>
      </c>
      <c r="AY445" s="1">
        <f>COUNTIFS($S445:$AU445,"UPL")</f>
        <v>0</v>
      </c>
      <c r="AZ445" s="37">
        <f>COUNTIFS($S445:$AU445,"LWP")</f>
        <v>0</v>
      </c>
      <c r="BA445" s="37">
        <f>SUM(COUNTIFS($S445:$AU445,{"PAT","MAT"}))</f>
        <v>0</v>
      </c>
      <c r="BB445" s="37">
        <f>COUNTIFS($S445:$AU445,"HO")</f>
        <v>0</v>
      </c>
      <c r="BC445" s="37">
        <f>COUNTIFS($S445:$AU445,"NA")</f>
        <v>0</v>
      </c>
      <c r="BD445" s="37">
        <f>COUNTIFS($S445:$AU445,"PL")</f>
        <v>0</v>
      </c>
      <c r="BE445" s="37">
        <f>COUNTIFS($S445:$AU445,"CL")</f>
        <v>0</v>
      </c>
      <c r="BF445" s="37">
        <f>COUNTIFS($S445:$AU445,"BL")</f>
        <v>0</v>
      </c>
      <c r="BG445" s="37">
        <f>COUNTIFS($S445:$AU445,"CO")</f>
        <v>0</v>
      </c>
      <c r="BH445" s="37">
        <f>SUM(BD445:BG445)</f>
        <v>0</v>
      </c>
      <c r="BI445" s="37">
        <f>IF(SUM(AV445+AW445)&gt;=17,1,0)</f>
        <v>0</v>
      </c>
      <c r="BJ445" s="37">
        <f>IF(SUM(AV445+AW445)&gt;=13,1,0)</f>
        <v>0</v>
      </c>
      <c r="BK445" s="37">
        <f>SUM(AV445:BG445)+SUM(COUNTIFS(R445:AU445,{"TERM","RESIGNED"}))</f>
        <v>18.5</v>
      </c>
      <c r="BL445" s="1" t="s">
        <v>41</v>
      </c>
      <c r="BM445" s="37" t="s">
        <v>935</v>
      </c>
    </row>
    <row r="446" spans="1:65" x14ac:dyDescent="0.25">
      <c r="A446" s="30">
        <f>A445+1</f>
        <v>444</v>
      </c>
      <c r="B446" s="1" t="s">
        <v>163</v>
      </c>
      <c r="C446" s="1">
        <v>103141</v>
      </c>
      <c r="D446" s="25">
        <v>103141</v>
      </c>
      <c r="E446" s="1" t="s">
        <v>863</v>
      </c>
      <c r="F446" s="32" t="s">
        <v>557</v>
      </c>
      <c r="G446" s="32" t="s">
        <v>100</v>
      </c>
      <c r="H446" s="28">
        <v>44715</v>
      </c>
      <c r="I446" s="28" t="s">
        <v>36</v>
      </c>
      <c r="J446" s="28" t="s">
        <v>36</v>
      </c>
      <c r="K446" s="37">
        <f ca="1">IF(O446="ACTIVE",(TODAY()-H446),(J446-H446))</f>
        <v>627</v>
      </c>
      <c r="L446" s="39" t="str">
        <f>IF(OR(M446="Email Verification",M446="Operations",M446="OJT",M446="Bottom Quartile Group",M446="Training"),"Billable","Non Billable")</f>
        <v>Non Billable</v>
      </c>
      <c r="M446" s="32" t="s">
        <v>43</v>
      </c>
      <c r="N446" s="1" t="s">
        <v>38</v>
      </c>
      <c r="O446" s="1" t="s">
        <v>39</v>
      </c>
      <c r="P446" s="1"/>
      <c r="Q446" s="1"/>
      <c r="R446" s="31" t="s">
        <v>57</v>
      </c>
      <c r="S446" s="42" t="s">
        <v>880</v>
      </c>
      <c r="T446" s="42" t="s">
        <v>880</v>
      </c>
      <c r="U446" s="42" t="s">
        <v>17</v>
      </c>
      <c r="V446" s="42" t="s">
        <v>17</v>
      </c>
      <c r="W446" s="42" t="s">
        <v>880</v>
      </c>
      <c r="X446" s="42" t="s">
        <v>880</v>
      </c>
      <c r="Y446" s="42" t="s">
        <v>880</v>
      </c>
      <c r="Z446" s="42" t="s">
        <v>880</v>
      </c>
      <c r="AA446" s="42" t="s">
        <v>880</v>
      </c>
      <c r="AB446" s="42" t="s">
        <v>17</v>
      </c>
      <c r="AC446" s="42" t="s">
        <v>17</v>
      </c>
      <c r="AD446" s="42" t="s">
        <v>882</v>
      </c>
      <c r="AE446" s="42" t="s">
        <v>880</v>
      </c>
      <c r="AF446" s="42" t="s">
        <v>880</v>
      </c>
      <c r="AG446" s="42" t="s">
        <v>880</v>
      </c>
      <c r="AH446" s="42" t="s">
        <v>880</v>
      </c>
      <c r="AI446" s="42" t="s">
        <v>17</v>
      </c>
      <c r="AJ446" s="42" t="s">
        <v>17</v>
      </c>
      <c r="AK446" s="42" t="s">
        <v>19</v>
      </c>
      <c r="AL446" s="42"/>
      <c r="AM446" s="42"/>
      <c r="AN446" s="42"/>
      <c r="AO446" s="42"/>
      <c r="AP446" s="42"/>
      <c r="AQ446" s="42"/>
      <c r="AR446" s="42"/>
      <c r="AS446" s="42"/>
      <c r="AT446" s="42"/>
      <c r="AU446" s="42"/>
      <c r="AV446" s="37">
        <f>COUNTIFS($S446:$AU446,"P")</f>
        <v>11</v>
      </c>
      <c r="AW446" s="37">
        <f>COUNTIFS($S446:$AU446,"HD")/2</f>
        <v>0</v>
      </c>
      <c r="AX446" s="37">
        <f>COUNTIFS($S446:$AU446,"DO")</f>
        <v>6</v>
      </c>
      <c r="AY446" s="1">
        <f>COUNTIFS($S446:$AU446,"UPL")</f>
        <v>0</v>
      </c>
      <c r="AZ446" s="37">
        <f>COUNTIFS($S446:$AU446,"LWP")</f>
        <v>1</v>
      </c>
      <c r="BA446" s="37">
        <f>SUM(COUNTIFS($S446:$AU446,{"PAT","MAT"}))</f>
        <v>0</v>
      </c>
      <c r="BB446" s="37">
        <f>COUNTIFS($S446:$AU446,"HO")</f>
        <v>0</v>
      </c>
      <c r="BC446" s="37">
        <f>COUNTIFS($S446:$AU446,"NA")</f>
        <v>0</v>
      </c>
      <c r="BD446" s="37">
        <f>COUNTIFS($S446:$AU446,"PL")</f>
        <v>0</v>
      </c>
      <c r="BE446" s="37">
        <f>COUNTIFS($S446:$AU446,"CL")</f>
        <v>1</v>
      </c>
      <c r="BF446" s="37">
        <f>COUNTIFS($S446:$AU446,"BL")</f>
        <v>0</v>
      </c>
      <c r="BG446" s="37">
        <f>COUNTIFS($S446:$AU446,"CO")</f>
        <v>0</v>
      </c>
      <c r="BH446" s="37">
        <f>SUM(BD446:BG446)</f>
        <v>1</v>
      </c>
      <c r="BI446" s="37">
        <f>IF(SUM(AV446+AW446)&gt;=17,1,0)</f>
        <v>0</v>
      </c>
      <c r="BJ446" s="37">
        <f>IF(SUM(AV446+AW446)&gt;=13,1,0)</f>
        <v>0</v>
      </c>
      <c r="BK446" s="37">
        <f>SUM(AV446:BG446)+SUM(COUNTIFS(R446:AU446,{"TERM","RESIGNED"}))</f>
        <v>19</v>
      </c>
      <c r="BL446" s="1" t="s">
        <v>41</v>
      </c>
      <c r="BM446" s="37" t="s">
        <v>1565</v>
      </c>
    </row>
    <row r="447" spans="1:65" x14ac:dyDescent="0.25">
      <c r="A447" s="30">
        <f>A446+1</f>
        <v>445</v>
      </c>
      <c r="B447" s="1" t="s">
        <v>163</v>
      </c>
      <c r="C447" s="1">
        <v>103145</v>
      </c>
      <c r="D447" s="25">
        <v>103145</v>
      </c>
      <c r="E447" s="1" t="s">
        <v>863</v>
      </c>
      <c r="F447" s="32" t="s">
        <v>558</v>
      </c>
      <c r="G447" s="32" t="s">
        <v>100</v>
      </c>
      <c r="H447" s="28">
        <v>44715</v>
      </c>
      <c r="I447" s="28" t="s">
        <v>36</v>
      </c>
      <c r="J447" s="28" t="s">
        <v>36</v>
      </c>
      <c r="K447" s="37">
        <f ca="1">IF(O447="ACTIVE",(TODAY()-H447),(J447-H447))</f>
        <v>627</v>
      </c>
      <c r="L447" s="39" t="str">
        <f>IF(OR(M447="Email Verification",M447="Operations",M447="OJT",M447="Bottom Quartile Group",M447="Training"),"Billable","Non Billable")</f>
        <v>Non Billable</v>
      </c>
      <c r="M447" s="32" t="s">
        <v>43</v>
      </c>
      <c r="N447" s="1" t="s">
        <v>38</v>
      </c>
      <c r="O447" s="1" t="s">
        <v>39</v>
      </c>
      <c r="P447" s="1"/>
      <c r="Q447" s="1"/>
      <c r="R447" s="31" t="s">
        <v>63</v>
      </c>
      <c r="S447" s="42" t="s">
        <v>880</v>
      </c>
      <c r="T447" s="42" t="s">
        <v>880</v>
      </c>
      <c r="U447" s="42" t="s">
        <v>17</v>
      </c>
      <c r="V447" s="42" t="s">
        <v>17</v>
      </c>
      <c r="W447" s="42" t="s">
        <v>880</v>
      </c>
      <c r="X447" s="42" t="s">
        <v>880</v>
      </c>
      <c r="Y447" s="42" t="s">
        <v>880</v>
      </c>
      <c r="Z447" s="42" t="s">
        <v>880</v>
      </c>
      <c r="AA447" s="42" t="s">
        <v>880</v>
      </c>
      <c r="AB447" s="42" t="s">
        <v>17</v>
      </c>
      <c r="AC447" s="42" t="s">
        <v>17</v>
      </c>
      <c r="AD447" s="42" t="s">
        <v>880</v>
      </c>
      <c r="AE447" s="42" t="s">
        <v>880</v>
      </c>
      <c r="AF447" s="42" t="s">
        <v>880</v>
      </c>
      <c r="AG447" s="42" t="s">
        <v>880</v>
      </c>
      <c r="AH447" s="42" t="s">
        <v>880</v>
      </c>
      <c r="AI447" s="42" t="s">
        <v>17</v>
      </c>
      <c r="AJ447" s="42" t="s">
        <v>17</v>
      </c>
      <c r="AK447" s="42" t="s">
        <v>882</v>
      </c>
      <c r="AL447" s="42"/>
      <c r="AM447" s="42"/>
      <c r="AN447" s="42"/>
      <c r="AO447" s="42"/>
      <c r="AP447" s="42"/>
      <c r="AQ447" s="42"/>
      <c r="AR447" s="42"/>
      <c r="AS447" s="42"/>
      <c r="AT447" s="42"/>
      <c r="AU447" s="42"/>
      <c r="AV447" s="37">
        <f>COUNTIFS($S447:$AU447,"P")</f>
        <v>12</v>
      </c>
      <c r="AW447" s="37">
        <f>COUNTIFS($S447:$AU447,"HD")/2</f>
        <v>0</v>
      </c>
      <c r="AX447" s="37">
        <f>COUNTIFS($S447:$AU447,"DO")</f>
        <v>6</v>
      </c>
      <c r="AY447" s="1">
        <f>COUNTIFS($S447:$AU447,"UPL")</f>
        <v>0</v>
      </c>
      <c r="AZ447" s="37">
        <f>COUNTIFS($S447:$AU447,"LWP")</f>
        <v>0</v>
      </c>
      <c r="BA447" s="37">
        <f>SUM(COUNTIFS($S447:$AU447,{"PAT","MAT"}))</f>
        <v>0</v>
      </c>
      <c r="BB447" s="37">
        <f>COUNTIFS($S447:$AU447,"HO")</f>
        <v>0</v>
      </c>
      <c r="BC447" s="37">
        <f>COUNTIFS($S447:$AU447,"NA")</f>
        <v>0</v>
      </c>
      <c r="BD447" s="37">
        <f>COUNTIFS($S447:$AU447,"PL")</f>
        <v>0</v>
      </c>
      <c r="BE447" s="37">
        <f>COUNTIFS($S447:$AU447,"CL")</f>
        <v>1</v>
      </c>
      <c r="BF447" s="37">
        <f>COUNTIFS($S447:$AU447,"BL")</f>
        <v>0</v>
      </c>
      <c r="BG447" s="37">
        <f>COUNTIFS($S447:$AU447,"CO")</f>
        <v>0</v>
      </c>
      <c r="BH447" s="37">
        <f>SUM(BD447:BG447)</f>
        <v>1</v>
      </c>
      <c r="BI447" s="37">
        <f>IF(SUM(AV447+AW447)&gt;=17,1,0)</f>
        <v>0</v>
      </c>
      <c r="BJ447" s="37">
        <f>IF(SUM(AV447+AW447)&gt;=13,1,0)</f>
        <v>0</v>
      </c>
      <c r="BK447" s="37">
        <f>SUM(AV447:BG447)+SUM(COUNTIFS(R447:AU447,{"TERM","RESIGNED"}))</f>
        <v>19</v>
      </c>
      <c r="BL447" s="1" t="s">
        <v>41</v>
      </c>
      <c r="BM447" s="37" t="s">
        <v>1102</v>
      </c>
    </row>
    <row r="448" spans="1:65" x14ac:dyDescent="0.25">
      <c r="A448" s="30">
        <f>A447+1</f>
        <v>446</v>
      </c>
      <c r="B448" s="1" t="s">
        <v>163</v>
      </c>
      <c r="C448" s="1">
        <v>103157</v>
      </c>
      <c r="D448" s="25">
        <v>103157</v>
      </c>
      <c r="E448" s="1" t="s">
        <v>863</v>
      </c>
      <c r="F448" s="32" t="s">
        <v>563</v>
      </c>
      <c r="G448" s="32" t="s">
        <v>74</v>
      </c>
      <c r="H448" s="28">
        <v>44725</v>
      </c>
      <c r="I448" s="28" t="s">
        <v>36</v>
      </c>
      <c r="J448" s="28" t="s">
        <v>36</v>
      </c>
      <c r="K448" s="37">
        <f ca="1">IF(O448="ACTIVE",(TODAY()-H448),(J448-H448))</f>
        <v>617</v>
      </c>
      <c r="L448" s="39" t="str">
        <f>IF(OR(M448="Email Verification",M448="Operations",M448="OJT",M448="Bottom Quartile Group",M448="Training"),"Billable","Non Billable")</f>
        <v>Non Billable</v>
      </c>
      <c r="M448" s="32" t="s">
        <v>51</v>
      </c>
      <c r="N448" s="1" t="s">
        <v>38</v>
      </c>
      <c r="O448" s="1" t="s">
        <v>39</v>
      </c>
      <c r="P448" s="1"/>
      <c r="Q448" s="1"/>
      <c r="R448" s="31" t="s">
        <v>458</v>
      </c>
      <c r="S448" s="42" t="s">
        <v>880</v>
      </c>
      <c r="T448" s="42" t="s">
        <v>880</v>
      </c>
      <c r="U448" s="42" t="s">
        <v>17</v>
      </c>
      <c r="V448" s="42" t="s">
        <v>17</v>
      </c>
      <c r="W448" s="42" t="s">
        <v>880</v>
      </c>
      <c r="X448" s="42" t="s">
        <v>880</v>
      </c>
      <c r="Y448" s="42" t="s">
        <v>880</v>
      </c>
      <c r="Z448" s="42" t="s">
        <v>880</v>
      </c>
      <c r="AA448" s="42" t="s">
        <v>880</v>
      </c>
      <c r="AB448" s="42" t="s">
        <v>17</v>
      </c>
      <c r="AC448" s="42" t="s">
        <v>17</v>
      </c>
      <c r="AD448" s="42" t="s">
        <v>880</v>
      </c>
      <c r="AE448" s="42" t="s">
        <v>880</v>
      </c>
      <c r="AF448" s="42" t="s">
        <v>880</v>
      </c>
      <c r="AG448" s="42" t="s">
        <v>880</v>
      </c>
      <c r="AH448" s="42" t="s">
        <v>880</v>
      </c>
      <c r="AI448" s="42" t="s">
        <v>17</v>
      </c>
      <c r="AJ448" s="42" t="s">
        <v>17</v>
      </c>
      <c r="AK448" s="42" t="s">
        <v>880</v>
      </c>
      <c r="AL448" s="42"/>
      <c r="AM448" s="42"/>
      <c r="AN448" s="42"/>
      <c r="AO448" s="42"/>
      <c r="AP448" s="42"/>
      <c r="AQ448" s="42"/>
      <c r="AR448" s="42"/>
      <c r="AS448" s="42"/>
      <c r="AT448" s="42"/>
      <c r="AU448" s="42"/>
      <c r="AV448" s="37">
        <f>COUNTIFS($S448:$AU448,"P")</f>
        <v>13</v>
      </c>
      <c r="AW448" s="37">
        <f>COUNTIFS($S448:$AU448,"HD")/2</f>
        <v>0</v>
      </c>
      <c r="AX448" s="37">
        <f>COUNTIFS($S448:$AU448,"DO")</f>
        <v>6</v>
      </c>
      <c r="AY448" s="1">
        <f>COUNTIFS($S448:$AU448,"UPL")</f>
        <v>0</v>
      </c>
      <c r="AZ448" s="37">
        <f>COUNTIFS($S448:$AU448,"LWP")</f>
        <v>0</v>
      </c>
      <c r="BA448" s="37">
        <f>SUM(COUNTIFS($S448:$AU448,{"PAT","MAT"}))</f>
        <v>0</v>
      </c>
      <c r="BB448" s="37">
        <f>COUNTIFS($S448:$AU448,"HO")</f>
        <v>0</v>
      </c>
      <c r="BC448" s="37">
        <f>COUNTIFS($S448:$AU448,"NA")</f>
        <v>0</v>
      </c>
      <c r="BD448" s="37">
        <f>COUNTIFS($S448:$AU448,"PL")</f>
        <v>0</v>
      </c>
      <c r="BE448" s="37">
        <f>COUNTIFS($S448:$AU448,"CL")</f>
        <v>0</v>
      </c>
      <c r="BF448" s="37">
        <f>COUNTIFS($S448:$AU448,"BL")</f>
        <v>0</v>
      </c>
      <c r="BG448" s="37">
        <f>COUNTIFS($S448:$AU448,"CO")</f>
        <v>0</v>
      </c>
      <c r="BH448" s="37">
        <f>SUM(BD448:BG448)</f>
        <v>0</v>
      </c>
      <c r="BI448" s="37">
        <f>IF(SUM(AV448+AW448)&gt;=17,1,0)</f>
        <v>0</v>
      </c>
      <c r="BJ448" s="37">
        <f>IF(SUM(AV448+AW448)&gt;=13,1,0)</f>
        <v>1</v>
      </c>
      <c r="BK448" s="37">
        <f>SUM(AV448:BG448)+SUM(COUNTIFS(R448:AU448,{"TERM","RESIGNED"}))</f>
        <v>19</v>
      </c>
      <c r="BL448" s="1" t="s">
        <v>41</v>
      </c>
      <c r="BM448" s="37" t="s">
        <v>932</v>
      </c>
    </row>
    <row r="449" spans="1:65" x14ac:dyDescent="0.25">
      <c r="A449" s="30">
        <f>A448+1</f>
        <v>447</v>
      </c>
      <c r="B449" s="1" t="s">
        <v>163</v>
      </c>
      <c r="C449" s="1">
        <v>103171</v>
      </c>
      <c r="D449" s="25">
        <v>103171</v>
      </c>
      <c r="E449" s="1" t="s">
        <v>862</v>
      </c>
      <c r="F449" s="32" t="s">
        <v>564</v>
      </c>
      <c r="G449" s="32" t="s">
        <v>181</v>
      </c>
      <c r="H449" s="28">
        <v>44725</v>
      </c>
      <c r="I449" s="28" t="s">
        <v>36</v>
      </c>
      <c r="J449" s="28" t="s">
        <v>36</v>
      </c>
      <c r="K449" s="37">
        <f ca="1">IF(O449="ACTIVE",(TODAY()-H449),(J449-H449))</f>
        <v>617</v>
      </c>
      <c r="L449" s="39" t="str">
        <f>IF(OR(M449="Email Verification",M449="Operations",M449="OJT",M449="Bottom Quartile Group",M449="Training"),"Billable","Non Billable")</f>
        <v>Billable</v>
      </c>
      <c r="M449" s="32" t="s">
        <v>178</v>
      </c>
      <c r="N449" s="1" t="s">
        <v>38</v>
      </c>
      <c r="O449" s="1" t="s">
        <v>39</v>
      </c>
      <c r="P449" s="1"/>
      <c r="Q449" s="1"/>
      <c r="R449" s="31" t="s">
        <v>246</v>
      </c>
      <c r="S449" s="42" t="s">
        <v>880</v>
      </c>
      <c r="T449" s="42" t="s">
        <v>880</v>
      </c>
      <c r="U449" s="42" t="s">
        <v>17</v>
      </c>
      <c r="V449" s="42" t="s">
        <v>17</v>
      </c>
      <c r="W449" s="42" t="s">
        <v>880</v>
      </c>
      <c r="X449" s="42" t="s">
        <v>880</v>
      </c>
      <c r="Y449" s="42" t="s">
        <v>880</v>
      </c>
      <c r="Z449" s="42" t="s">
        <v>880</v>
      </c>
      <c r="AA449" s="42" t="s">
        <v>880</v>
      </c>
      <c r="AB449" s="42" t="s">
        <v>17</v>
      </c>
      <c r="AC449" s="42" t="s">
        <v>17</v>
      </c>
      <c r="AD449" s="42" t="s">
        <v>880</v>
      </c>
      <c r="AE449" s="42" t="s">
        <v>880</v>
      </c>
      <c r="AF449" s="42" t="s">
        <v>880</v>
      </c>
      <c r="AG449" s="42" t="s">
        <v>880</v>
      </c>
      <c r="AH449" s="42" t="s">
        <v>880</v>
      </c>
      <c r="AI449" s="42" t="s">
        <v>17</v>
      </c>
      <c r="AJ449" s="42" t="s">
        <v>17</v>
      </c>
      <c r="AK449" s="42" t="s">
        <v>880</v>
      </c>
      <c r="AL449" s="42"/>
      <c r="AM449" s="42"/>
      <c r="AN449" s="42"/>
      <c r="AO449" s="42"/>
      <c r="AP449" s="42"/>
      <c r="AQ449" s="42"/>
      <c r="AR449" s="42"/>
      <c r="AS449" s="42"/>
      <c r="AT449" s="42"/>
      <c r="AU449" s="42"/>
      <c r="AV449" s="37">
        <f>COUNTIFS($S449:$AU449,"P")</f>
        <v>13</v>
      </c>
      <c r="AW449" s="37">
        <f>COUNTIFS($S449:$AU449,"HD")/2</f>
        <v>0</v>
      </c>
      <c r="AX449" s="37">
        <f>COUNTIFS($S449:$AU449,"DO")</f>
        <v>6</v>
      </c>
      <c r="AY449" s="1">
        <f>COUNTIFS($S449:$AU449,"UPL")</f>
        <v>0</v>
      </c>
      <c r="AZ449" s="37">
        <f>COUNTIFS($S449:$AU449,"LWP")</f>
        <v>0</v>
      </c>
      <c r="BA449" s="37">
        <f>SUM(COUNTIFS($S449:$AU449,{"PAT","MAT"}))</f>
        <v>0</v>
      </c>
      <c r="BB449" s="37">
        <f>COUNTIFS($S449:$AU449,"HO")</f>
        <v>0</v>
      </c>
      <c r="BC449" s="37">
        <f>COUNTIFS($S449:$AU449,"NA")</f>
        <v>0</v>
      </c>
      <c r="BD449" s="37">
        <f>COUNTIFS($S449:$AU449,"PL")</f>
        <v>0</v>
      </c>
      <c r="BE449" s="37">
        <f>COUNTIFS($S449:$AU449,"CL")</f>
        <v>0</v>
      </c>
      <c r="BF449" s="37">
        <f>COUNTIFS($S449:$AU449,"BL")</f>
        <v>0</v>
      </c>
      <c r="BG449" s="37">
        <f>COUNTIFS($S449:$AU449,"CO")</f>
        <v>0</v>
      </c>
      <c r="BH449" s="37">
        <f>SUM(BD449:BG449)</f>
        <v>0</v>
      </c>
      <c r="BI449" s="37">
        <f>IF(SUM(AV449+AW449)&gt;=17,1,0)</f>
        <v>0</v>
      </c>
      <c r="BJ449" s="37">
        <f>IF(SUM(AV449+AW449)&gt;=13,1,0)</f>
        <v>1</v>
      </c>
      <c r="BK449" s="37">
        <f>SUM(AV449:BG449)+SUM(COUNTIFS(R449:AU449,{"TERM","RESIGNED"}))</f>
        <v>19</v>
      </c>
      <c r="BL449" s="1" t="s">
        <v>41</v>
      </c>
      <c r="BM449" s="37" t="s">
        <v>931</v>
      </c>
    </row>
    <row r="450" spans="1:65" x14ac:dyDescent="0.25">
      <c r="A450" s="30">
        <f>A449+1</f>
        <v>448</v>
      </c>
      <c r="B450" s="1" t="s">
        <v>163</v>
      </c>
      <c r="C450" s="1">
        <v>103178</v>
      </c>
      <c r="D450" s="25">
        <v>103178</v>
      </c>
      <c r="E450" s="1" t="s">
        <v>863</v>
      </c>
      <c r="F450" s="32" t="s">
        <v>565</v>
      </c>
      <c r="G450" s="32" t="s">
        <v>181</v>
      </c>
      <c r="H450" s="28">
        <v>44725</v>
      </c>
      <c r="I450" s="28" t="s">
        <v>36</v>
      </c>
      <c r="J450" s="28" t="s">
        <v>36</v>
      </c>
      <c r="K450" s="37">
        <f ca="1">IF(O450="ACTIVE",(TODAY()-H450),(J450-H450))</f>
        <v>617</v>
      </c>
      <c r="L450" s="39" t="str">
        <f>IF(OR(M450="Email Verification",M450="Operations",M450="OJT",M450="Bottom Quartile Group",M450="Training"),"Billable","Non Billable")</f>
        <v>Billable</v>
      </c>
      <c r="M450" s="32" t="s">
        <v>178</v>
      </c>
      <c r="N450" s="1" t="s">
        <v>38</v>
      </c>
      <c r="O450" s="1" t="s">
        <v>39</v>
      </c>
      <c r="P450" s="1"/>
      <c r="Q450" s="1"/>
      <c r="R450" s="31" t="s">
        <v>244</v>
      </c>
      <c r="S450" s="42" t="s">
        <v>880</v>
      </c>
      <c r="T450" s="42" t="s">
        <v>18</v>
      </c>
      <c r="U450" s="42" t="s">
        <v>17</v>
      </c>
      <c r="V450" s="42" t="s">
        <v>17</v>
      </c>
      <c r="W450" s="42" t="s">
        <v>880</v>
      </c>
      <c r="X450" s="42" t="s">
        <v>880</v>
      </c>
      <c r="Y450" s="42" t="s">
        <v>19</v>
      </c>
      <c r="Z450" s="42" t="s">
        <v>882</v>
      </c>
      <c r="AA450" s="42" t="s">
        <v>883</v>
      </c>
      <c r="AB450" s="42" t="s">
        <v>17</v>
      </c>
      <c r="AC450" s="42" t="s">
        <v>17</v>
      </c>
      <c r="AD450" s="42" t="s">
        <v>880</v>
      </c>
      <c r="AE450" s="42" t="s">
        <v>880</v>
      </c>
      <c r="AF450" s="42" t="s">
        <v>880</v>
      </c>
      <c r="AG450" s="42" t="s">
        <v>880</v>
      </c>
      <c r="AH450" s="42" t="s">
        <v>880</v>
      </c>
      <c r="AI450" s="42" t="s">
        <v>17</v>
      </c>
      <c r="AJ450" s="42" t="s">
        <v>17</v>
      </c>
      <c r="AK450" s="42" t="s">
        <v>880</v>
      </c>
      <c r="AL450" s="42"/>
      <c r="AM450" s="42"/>
      <c r="AN450" s="42"/>
      <c r="AO450" s="42"/>
      <c r="AP450" s="42"/>
      <c r="AQ450" s="42"/>
      <c r="AR450" s="42"/>
      <c r="AS450" s="42"/>
      <c r="AT450" s="42"/>
      <c r="AU450" s="42"/>
      <c r="AV450" s="37">
        <f>COUNTIFS($S450:$AU450,"P")</f>
        <v>9</v>
      </c>
      <c r="AW450" s="37">
        <f>COUNTIFS($S450:$AU450,"HD")/2</f>
        <v>0</v>
      </c>
      <c r="AX450" s="37">
        <f>COUNTIFS($S450:$AU450,"DO")</f>
        <v>6</v>
      </c>
      <c r="AY450" s="1">
        <f>COUNTIFS($S450:$AU450,"UPL")</f>
        <v>1</v>
      </c>
      <c r="AZ450" s="37">
        <f>COUNTIFS($S450:$AU450,"LWP")</f>
        <v>1</v>
      </c>
      <c r="BA450" s="37">
        <f>SUM(COUNTIFS($S450:$AU450,{"PAT","MAT"}))</f>
        <v>0</v>
      </c>
      <c r="BB450" s="37">
        <f>COUNTIFS($S450:$AU450,"HO")</f>
        <v>0</v>
      </c>
      <c r="BC450" s="37">
        <f>COUNTIFS($S450:$AU450,"NA")</f>
        <v>0</v>
      </c>
      <c r="BD450" s="37">
        <f>COUNTIFS($S450:$AU450,"PL")</f>
        <v>1</v>
      </c>
      <c r="BE450" s="37">
        <f>COUNTIFS($S450:$AU450,"CL")</f>
        <v>1</v>
      </c>
      <c r="BF450" s="37">
        <f>COUNTIFS($S450:$AU450,"BL")</f>
        <v>0</v>
      </c>
      <c r="BG450" s="37">
        <f>COUNTIFS($S450:$AU450,"CO")</f>
        <v>0</v>
      </c>
      <c r="BH450" s="37">
        <f>SUM(BD450:BG450)</f>
        <v>2</v>
      </c>
      <c r="BI450" s="37">
        <f>IF(SUM(AV450+AW450)&gt;=17,1,0)</f>
        <v>0</v>
      </c>
      <c r="BJ450" s="37">
        <f>IF(SUM(AV450+AW450)&gt;=13,1,0)</f>
        <v>0</v>
      </c>
      <c r="BK450" s="37">
        <f>SUM(AV450:BG450)+SUM(COUNTIFS(R450:AU450,{"TERM","RESIGNED"}))</f>
        <v>19</v>
      </c>
      <c r="BL450" s="1" t="s">
        <v>41</v>
      </c>
      <c r="BM450" s="37" t="s">
        <v>931</v>
      </c>
    </row>
    <row r="451" spans="1:65" x14ac:dyDescent="0.25">
      <c r="A451" s="30">
        <f>A450+1</f>
        <v>449</v>
      </c>
      <c r="B451" s="1" t="s">
        <v>163</v>
      </c>
      <c r="C451" s="1">
        <v>103196</v>
      </c>
      <c r="D451" s="25">
        <v>103196</v>
      </c>
      <c r="E451" s="1" t="s">
        <v>863</v>
      </c>
      <c r="F451" s="32" t="s">
        <v>561</v>
      </c>
      <c r="G451" s="32" t="s">
        <v>177</v>
      </c>
      <c r="H451" s="28">
        <v>44725</v>
      </c>
      <c r="I451" s="28" t="s">
        <v>36</v>
      </c>
      <c r="J451" s="28" t="s">
        <v>36</v>
      </c>
      <c r="K451" s="37">
        <f ca="1">IF(O451="ACTIVE",(TODAY()-H451),(J451-H451))</f>
        <v>617</v>
      </c>
      <c r="L451" s="39" t="str">
        <f>IF(OR(M451="Email Verification",M451="Operations",M451="OJT",M451="Bottom Quartile Group",M451="Training"),"Billable","Non Billable")</f>
        <v>Billable</v>
      </c>
      <c r="M451" s="32" t="s">
        <v>178</v>
      </c>
      <c r="N451" s="1" t="s">
        <v>38</v>
      </c>
      <c r="O451" s="1" t="s">
        <v>39</v>
      </c>
      <c r="P451" s="1"/>
      <c r="Q451" s="1"/>
      <c r="R451" s="31" t="s">
        <v>239</v>
      </c>
      <c r="S451" s="42" t="s">
        <v>880</v>
      </c>
      <c r="T451" s="42" t="s">
        <v>882</v>
      </c>
      <c r="U451" s="42" t="s">
        <v>17</v>
      </c>
      <c r="V451" s="42" t="s">
        <v>17</v>
      </c>
      <c r="W451" s="42" t="s">
        <v>880</v>
      </c>
      <c r="X451" s="42" t="s">
        <v>880</v>
      </c>
      <c r="Y451" s="42" t="s">
        <v>880</v>
      </c>
      <c r="Z451" s="42" t="s">
        <v>880</v>
      </c>
      <c r="AA451" s="42" t="s">
        <v>880</v>
      </c>
      <c r="AB451" s="42" t="s">
        <v>17</v>
      </c>
      <c r="AC451" s="42" t="s">
        <v>17</v>
      </c>
      <c r="AD451" s="42" t="s">
        <v>880</v>
      </c>
      <c r="AE451" s="42" t="s">
        <v>880</v>
      </c>
      <c r="AF451" s="42" t="s">
        <v>883</v>
      </c>
      <c r="AG451" s="42" t="s">
        <v>880</v>
      </c>
      <c r="AH451" s="42" t="s">
        <v>880</v>
      </c>
      <c r="AI451" s="42" t="s">
        <v>17</v>
      </c>
      <c r="AJ451" s="42" t="s">
        <v>17</v>
      </c>
      <c r="AK451" s="42" t="s">
        <v>880</v>
      </c>
      <c r="AL451" s="42"/>
      <c r="AM451" s="42"/>
      <c r="AN451" s="42"/>
      <c r="AO451" s="42"/>
      <c r="AP451" s="42"/>
      <c r="AQ451" s="42"/>
      <c r="AR451" s="42"/>
      <c r="AS451" s="42"/>
      <c r="AT451" s="42"/>
      <c r="AU451" s="42"/>
      <c r="AV451" s="37">
        <f>COUNTIFS($S451:$AU451,"P")</f>
        <v>11</v>
      </c>
      <c r="AW451" s="37">
        <f>COUNTIFS($S451:$AU451,"HD")/2</f>
        <v>0</v>
      </c>
      <c r="AX451" s="37">
        <f>COUNTIFS($S451:$AU451,"DO")</f>
        <v>6</v>
      </c>
      <c r="AY451" s="1">
        <f>COUNTIFS($S451:$AU451,"UPL")</f>
        <v>0</v>
      </c>
      <c r="AZ451" s="37">
        <f>COUNTIFS($S451:$AU451,"LWP")</f>
        <v>0</v>
      </c>
      <c r="BA451" s="37">
        <f>SUM(COUNTIFS($S451:$AU451,{"PAT","MAT"}))</f>
        <v>0</v>
      </c>
      <c r="BB451" s="37">
        <f>COUNTIFS($S451:$AU451,"HO")</f>
        <v>0</v>
      </c>
      <c r="BC451" s="37">
        <f>COUNTIFS($S451:$AU451,"NA")</f>
        <v>0</v>
      </c>
      <c r="BD451" s="37">
        <f>COUNTIFS($S451:$AU451,"PL")</f>
        <v>1</v>
      </c>
      <c r="BE451" s="37">
        <f>COUNTIFS($S451:$AU451,"CL")</f>
        <v>1</v>
      </c>
      <c r="BF451" s="37">
        <f>COUNTIFS($S451:$AU451,"BL")</f>
        <v>0</v>
      </c>
      <c r="BG451" s="37">
        <f>COUNTIFS($S451:$AU451,"CO")</f>
        <v>0</v>
      </c>
      <c r="BH451" s="37">
        <f>SUM(BD451:BG451)</f>
        <v>2</v>
      </c>
      <c r="BI451" s="37">
        <f>IF(SUM(AV451+AW451)&gt;=17,1,0)</f>
        <v>0</v>
      </c>
      <c r="BJ451" s="37">
        <f>IF(SUM(AV451+AW451)&gt;=13,1,0)</f>
        <v>0</v>
      </c>
      <c r="BK451" s="37">
        <f>SUM(AV451:BG451)+SUM(COUNTIFS(R451:AU451,{"TERM","RESIGNED"}))</f>
        <v>19</v>
      </c>
      <c r="BL451" s="1" t="s">
        <v>41</v>
      </c>
      <c r="BM451" s="37" t="s">
        <v>933</v>
      </c>
    </row>
    <row r="452" spans="1:65" x14ac:dyDescent="0.25">
      <c r="A452" s="30">
        <f>A451+1</f>
        <v>450</v>
      </c>
      <c r="B452" s="1" t="s">
        <v>163</v>
      </c>
      <c r="C452" s="1">
        <v>600210</v>
      </c>
      <c r="D452" s="25">
        <v>600210</v>
      </c>
      <c r="E452" s="1" t="s">
        <v>863</v>
      </c>
      <c r="F452" s="32" t="s">
        <v>567</v>
      </c>
      <c r="G452" s="32" t="s">
        <v>181</v>
      </c>
      <c r="H452" s="28">
        <v>44727</v>
      </c>
      <c r="I452" s="28" t="s">
        <v>36</v>
      </c>
      <c r="J452" s="28" t="s">
        <v>36</v>
      </c>
      <c r="K452" s="37">
        <f ca="1">IF(O452="ACTIVE",(TODAY()-H452),(J452-H452))</f>
        <v>615</v>
      </c>
      <c r="L452" s="39" t="str">
        <f>IF(OR(M452="Email Verification",M452="Operations",M452="OJT",M452="Bottom Quartile Group",M452="Training"),"Billable","Non Billable")</f>
        <v>Billable</v>
      </c>
      <c r="M452" s="32" t="s">
        <v>178</v>
      </c>
      <c r="N452" s="1" t="s">
        <v>260</v>
      </c>
      <c r="O452" s="1" t="s">
        <v>39</v>
      </c>
      <c r="P452" s="1"/>
      <c r="Q452" s="1"/>
      <c r="R452" s="31" t="s">
        <v>267</v>
      </c>
      <c r="S452" s="42" t="s">
        <v>880</v>
      </c>
      <c r="T452" s="42" t="s">
        <v>880</v>
      </c>
      <c r="U452" s="42" t="s">
        <v>17</v>
      </c>
      <c r="V452" s="42" t="s">
        <v>17</v>
      </c>
      <c r="W452" s="42" t="s">
        <v>880</v>
      </c>
      <c r="X452" s="42" t="s">
        <v>880</v>
      </c>
      <c r="Y452" s="42" t="s">
        <v>880</v>
      </c>
      <c r="Z452" s="42" t="s">
        <v>880</v>
      </c>
      <c r="AA452" s="42" t="s">
        <v>880</v>
      </c>
      <c r="AB452" s="42" t="s">
        <v>17</v>
      </c>
      <c r="AC452" s="42" t="s">
        <v>17</v>
      </c>
      <c r="AD452" s="42" t="s">
        <v>880</v>
      </c>
      <c r="AE452" s="42" t="s">
        <v>883</v>
      </c>
      <c r="AF452" s="42" t="s">
        <v>880</v>
      </c>
      <c r="AG452" s="42" t="s">
        <v>880</v>
      </c>
      <c r="AH452" s="42" t="s">
        <v>880</v>
      </c>
      <c r="AI452" s="42" t="s">
        <v>17</v>
      </c>
      <c r="AJ452" s="42" t="s">
        <v>17</v>
      </c>
      <c r="AK452" s="42" t="s">
        <v>880</v>
      </c>
      <c r="AL452" s="42"/>
      <c r="AM452" s="42"/>
      <c r="AN452" s="42"/>
      <c r="AO452" s="42"/>
      <c r="AP452" s="42"/>
      <c r="AQ452" s="42"/>
      <c r="AR452" s="42"/>
      <c r="AS452" s="42"/>
      <c r="AT452" s="42"/>
      <c r="AU452" s="42"/>
      <c r="AV452" s="37">
        <f>COUNTIFS($S452:$AU452,"P")</f>
        <v>12</v>
      </c>
      <c r="AW452" s="37">
        <f>COUNTIFS($S452:$AU452,"HD")/2</f>
        <v>0</v>
      </c>
      <c r="AX452" s="37">
        <f>COUNTIFS($S452:$AU452,"DO")</f>
        <v>6</v>
      </c>
      <c r="AY452" s="1">
        <f>COUNTIFS($S452:$AU452,"UPL")</f>
        <v>0</v>
      </c>
      <c r="AZ452" s="37">
        <f>COUNTIFS($S452:$AU452,"LWP")</f>
        <v>0</v>
      </c>
      <c r="BA452" s="37">
        <f>SUM(COUNTIFS($S452:$AU452,{"PAT","MAT"}))</f>
        <v>0</v>
      </c>
      <c r="BB452" s="37">
        <f>COUNTIFS($S452:$AU452,"HO")</f>
        <v>0</v>
      </c>
      <c r="BC452" s="37">
        <f>COUNTIFS($S452:$AU452,"NA")</f>
        <v>0</v>
      </c>
      <c r="BD452" s="37">
        <f>COUNTIFS($S452:$AU452,"PL")</f>
        <v>1</v>
      </c>
      <c r="BE452" s="37">
        <f>COUNTIFS($S452:$AU452,"CL")</f>
        <v>0</v>
      </c>
      <c r="BF452" s="37">
        <f>COUNTIFS($S452:$AU452,"BL")</f>
        <v>0</v>
      </c>
      <c r="BG452" s="37">
        <f>COUNTIFS($S452:$AU452,"CO")</f>
        <v>0</v>
      </c>
      <c r="BH452" s="37">
        <f>SUM(BD452:BG452)</f>
        <v>1</v>
      </c>
      <c r="BI452" s="37">
        <f>IF(SUM(AV452+AW452)&gt;=17,1,0)</f>
        <v>0</v>
      </c>
      <c r="BJ452" s="37">
        <f>IF(SUM(AV452+AW452)&gt;=13,1,0)</f>
        <v>0</v>
      </c>
      <c r="BK452" s="37">
        <f>SUM(AV452:BG452)+SUM(COUNTIFS(R452:AU452,{"TERM","RESIGNED"}))</f>
        <v>19</v>
      </c>
      <c r="BL452" s="1" t="s">
        <v>41</v>
      </c>
      <c r="BM452" s="37" t="s">
        <v>931</v>
      </c>
    </row>
    <row r="453" spans="1:65" x14ac:dyDescent="0.25">
      <c r="A453" s="30">
        <f>A452+1</f>
        <v>451</v>
      </c>
      <c r="B453" s="1" t="s">
        <v>163</v>
      </c>
      <c r="C453" s="1">
        <v>103239</v>
      </c>
      <c r="D453" s="25">
        <v>103239</v>
      </c>
      <c r="E453" s="1" t="s">
        <v>863</v>
      </c>
      <c r="F453" s="32" t="s">
        <v>511</v>
      </c>
      <c r="G453" s="32" t="s">
        <v>109</v>
      </c>
      <c r="H453" s="28">
        <v>44729</v>
      </c>
      <c r="I453" s="28" t="s">
        <v>36</v>
      </c>
      <c r="J453" s="28" t="s">
        <v>36</v>
      </c>
      <c r="K453" s="37">
        <f ca="1">IF(O453="ACTIVE",(TODAY()-H453),(J453-H453))</f>
        <v>613</v>
      </c>
      <c r="L453" s="39" t="str">
        <f>IF(OR(M453="Email Verification",M453="Operations",M453="OJT",M453="Bottom Quartile Group",M453="Training"),"Billable","Non Billable")</f>
        <v>Non Billable</v>
      </c>
      <c r="M453" s="32" t="s">
        <v>47</v>
      </c>
      <c r="N453" s="1" t="s">
        <v>38</v>
      </c>
      <c r="O453" s="1" t="s">
        <v>39</v>
      </c>
      <c r="P453" s="1"/>
      <c r="Q453" s="1"/>
      <c r="R453" s="31" t="s">
        <v>227</v>
      </c>
      <c r="S453" s="42" t="s">
        <v>880</v>
      </c>
      <c r="T453" s="42" t="s">
        <v>880</v>
      </c>
      <c r="U453" s="42" t="s">
        <v>17</v>
      </c>
      <c r="V453" s="42" t="s">
        <v>17</v>
      </c>
      <c r="W453" s="42" t="s">
        <v>880</v>
      </c>
      <c r="X453" s="42" t="s">
        <v>880</v>
      </c>
      <c r="Y453" s="42" t="s">
        <v>880</v>
      </c>
      <c r="Z453" s="42" t="s">
        <v>880</v>
      </c>
      <c r="AA453" s="42" t="s">
        <v>880</v>
      </c>
      <c r="AB453" s="42" t="s">
        <v>17</v>
      </c>
      <c r="AC453" s="42" t="s">
        <v>17</v>
      </c>
      <c r="AD453" s="42" t="s">
        <v>880</v>
      </c>
      <c r="AE453" s="42" t="s">
        <v>880</v>
      </c>
      <c r="AF453" s="42" t="s">
        <v>880</v>
      </c>
      <c r="AG453" s="42" t="s">
        <v>880</v>
      </c>
      <c r="AH453" s="42" t="s">
        <v>18</v>
      </c>
      <c r="AI453" s="42" t="s">
        <v>17</v>
      </c>
      <c r="AJ453" s="42" t="s">
        <v>17</v>
      </c>
      <c r="AK453" s="42" t="s">
        <v>880</v>
      </c>
      <c r="AL453" s="42"/>
      <c r="AM453" s="42"/>
      <c r="AN453" s="42"/>
      <c r="AO453" s="42"/>
      <c r="AP453" s="42"/>
      <c r="AQ453" s="42"/>
      <c r="AR453" s="42"/>
      <c r="AS453" s="42"/>
      <c r="AT453" s="42"/>
      <c r="AU453" s="42"/>
      <c r="AV453" s="37">
        <f>COUNTIFS($S453:$AU453,"P")</f>
        <v>12</v>
      </c>
      <c r="AW453" s="37">
        <f>COUNTIFS($S453:$AU453,"HD")/2</f>
        <v>0</v>
      </c>
      <c r="AX453" s="37">
        <f>COUNTIFS($S453:$AU453,"DO")</f>
        <v>6</v>
      </c>
      <c r="AY453" s="1">
        <f>COUNTIFS($S453:$AU453,"UPL")</f>
        <v>1</v>
      </c>
      <c r="AZ453" s="37">
        <f>COUNTIFS($S453:$AU453,"LWP")</f>
        <v>0</v>
      </c>
      <c r="BA453" s="37">
        <f>SUM(COUNTIFS($S453:$AU453,{"PAT","MAT"}))</f>
        <v>0</v>
      </c>
      <c r="BB453" s="37">
        <f>COUNTIFS($S453:$AU453,"HO")</f>
        <v>0</v>
      </c>
      <c r="BC453" s="37">
        <f>COUNTIFS($S453:$AU453,"NA")</f>
        <v>0</v>
      </c>
      <c r="BD453" s="37">
        <f>COUNTIFS($S453:$AU453,"PL")</f>
        <v>0</v>
      </c>
      <c r="BE453" s="37">
        <f>COUNTIFS($S453:$AU453,"CL")</f>
        <v>0</v>
      </c>
      <c r="BF453" s="37">
        <f>COUNTIFS($S453:$AU453,"BL")</f>
        <v>0</v>
      </c>
      <c r="BG453" s="37">
        <f>COUNTIFS($S453:$AU453,"CO")</f>
        <v>0</v>
      </c>
      <c r="BH453" s="37">
        <f>SUM(BD453:BG453)</f>
        <v>0</v>
      </c>
      <c r="BI453" s="37">
        <f>IF(SUM(AV453+AW453)&gt;=17,1,0)</f>
        <v>0</v>
      </c>
      <c r="BJ453" s="37">
        <f>IF(SUM(AV453+AW453)&gt;=13,1,0)</f>
        <v>0</v>
      </c>
      <c r="BK453" s="37">
        <f>SUM(AV453:BG453)+SUM(COUNTIFS(R453:AU453,{"TERM","RESIGNED"}))</f>
        <v>19</v>
      </c>
      <c r="BL453" s="1" t="s">
        <v>41</v>
      </c>
      <c r="BM453" s="37" t="s">
        <v>931</v>
      </c>
    </row>
    <row r="454" spans="1:65" x14ac:dyDescent="0.25">
      <c r="A454" s="30">
        <f>A453+1</f>
        <v>452</v>
      </c>
      <c r="B454" s="1" t="s">
        <v>163</v>
      </c>
      <c r="C454" s="1">
        <v>103240</v>
      </c>
      <c r="D454" s="25">
        <v>103240</v>
      </c>
      <c r="E454" s="1" t="s">
        <v>863</v>
      </c>
      <c r="F454" s="32" t="s">
        <v>185</v>
      </c>
      <c r="G454" s="32" t="s">
        <v>109</v>
      </c>
      <c r="H454" s="28">
        <v>44729</v>
      </c>
      <c r="I454" s="28" t="s">
        <v>36</v>
      </c>
      <c r="J454" s="28" t="s">
        <v>36</v>
      </c>
      <c r="K454" s="37">
        <f ca="1">IF(O454="ACTIVE",(TODAY()-H454),(J454-H454))</f>
        <v>613</v>
      </c>
      <c r="L454" s="39" t="str">
        <f>IF(OR(M454="Email Verification",M454="Operations",M454="OJT",M454="Bottom Quartile Group",M454="Training"),"Billable","Non Billable")</f>
        <v>Non Billable</v>
      </c>
      <c r="M454" s="32" t="s">
        <v>51</v>
      </c>
      <c r="N454" s="1" t="s">
        <v>38</v>
      </c>
      <c r="O454" s="1" t="s">
        <v>39</v>
      </c>
      <c r="P454" s="1"/>
      <c r="Q454" s="1"/>
      <c r="R454" s="31" t="s">
        <v>900</v>
      </c>
      <c r="S454" s="42" t="s">
        <v>882</v>
      </c>
      <c r="T454" s="42" t="s">
        <v>880</v>
      </c>
      <c r="U454" s="42" t="s">
        <v>17</v>
      </c>
      <c r="V454" s="42" t="s">
        <v>17</v>
      </c>
      <c r="W454" s="42" t="s">
        <v>880</v>
      </c>
      <c r="X454" s="42" t="s">
        <v>880</v>
      </c>
      <c r="Y454" s="42" t="s">
        <v>880</v>
      </c>
      <c r="Z454" s="42" t="s">
        <v>880</v>
      </c>
      <c r="AA454" s="42" t="s">
        <v>880</v>
      </c>
      <c r="AB454" s="42" t="s">
        <v>17</v>
      </c>
      <c r="AC454" s="42" t="s">
        <v>17</v>
      </c>
      <c r="AD454" s="42" t="s">
        <v>880</v>
      </c>
      <c r="AE454" s="42" t="s">
        <v>880</v>
      </c>
      <c r="AF454" s="42" t="s">
        <v>880</v>
      </c>
      <c r="AG454" s="42" t="s">
        <v>18</v>
      </c>
      <c r="AH454" s="42" t="s">
        <v>18</v>
      </c>
      <c r="AI454" s="42" t="s">
        <v>17</v>
      </c>
      <c r="AJ454" s="42" t="s">
        <v>17</v>
      </c>
      <c r="AK454" s="42" t="s">
        <v>19</v>
      </c>
      <c r="AL454" s="42"/>
      <c r="AM454" s="42"/>
      <c r="AN454" s="42"/>
      <c r="AO454" s="42"/>
      <c r="AP454" s="42"/>
      <c r="AQ454" s="42"/>
      <c r="AR454" s="42"/>
      <c r="AS454" s="42"/>
      <c r="AT454" s="42"/>
      <c r="AU454" s="42"/>
      <c r="AV454" s="37">
        <f>COUNTIFS($S454:$AU454,"P")</f>
        <v>9</v>
      </c>
      <c r="AW454" s="37">
        <f>COUNTIFS($S454:$AU454,"HD")/2</f>
        <v>0</v>
      </c>
      <c r="AX454" s="37">
        <f>COUNTIFS($S454:$AU454,"DO")</f>
        <v>6</v>
      </c>
      <c r="AY454" s="1">
        <f>COUNTIFS($S454:$AU454,"UPL")</f>
        <v>2</v>
      </c>
      <c r="AZ454" s="37">
        <f>COUNTIFS($S454:$AU454,"LWP")</f>
        <v>1</v>
      </c>
      <c r="BA454" s="37">
        <f>SUM(COUNTIFS($S454:$AU454,{"PAT","MAT"}))</f>
        <v>0</v>
      </c>
      <c r="BB454" s="37">
        <f>COUNTIFS($S454:$AU454,"HO")</f>
        <v>0</v>
      </c>
      <c r="BC454" s="37">
        <f>COUNTIFS($S454:$AU454,"NA")</f>
        <v>0</v>
      </c>
      <c r="BD454" s="37">
        <f>COUNTIFS($S454:$AU454,"PL")</f>
        <v>0</v>
      </c>
      <c r="BE454" s="37">
        <f>COUNTIFS($S454:$AU454,"CL")</f>
        <v>1</v>
      </c>
      <c r="BF454" s="37">
        <f>COUNTIFS($S454:$AU454,"BL")</f>
        <v>0</v>
      </c>
      <c r="BG454" s="37">
        <f>COUNTIFS($S454:$AU454,"CO")</f>
        <v>0</v>
      </c>
      <c r="BH454" s="37">
        <f>SUM(BD454:BG454)</f>
        <v>1</v>
      </c>
      <c r="BI454" s="37">
        <f>IF(SUM(AV454+AW454)&gt;=17,1,0)</f>
        <v>0</v>
      </c>
      <c r="BJ454" s="37">
        <f>IF(SUM(AV454+AW454)&gt;=13,1,0)</f>
        <v>0</v>
      </c>
      <c r="BK454" s="37">
        <f>SUM(AV454:BG454)+SUM(COUNTIFS(R454:AU454,{"TERM","RESIGNED"}))</f>
        <v>19</v>
      </c>
      <c r="BL454" s="1" t="s">
        <v>41</v>
      </c>
      <c r="BM454" s="37" t="s">
        <v>934</v>
      </c>
    </row>
    <row r="455" spans="1:65" x14ac:dyDescent="0.25">
      <c r="A455" s="30">
        <f>A454+1</f>
        <v>453</v>
      </c>
      <c r="B455" s="1" t="s">
        <v>163</v>
      </c>
      <c r="C455" s="1">
        <v>103244</v>
      </c>
      <c r="D455" s="25">
        <v>103244</v>
      </c>
      <c r="E455" s="1" t="s">
        <v>863</v>
      </c>
      <c r="F455" s="32" t="s">
        <v>568</v>
      </c>
      <c r="G455" s="32" t="s">
        <v>74</v>
      </c>
      <c r="H455" s="28">
        <v>44729</v>
      </c>
      <c r="I455" s="28" t="s">
        <v>36</v>
      </c>
      <c r="J455" s="28" t="s">
        <v>36</v>
      </c>
      <c r="K455" s="37">
        <f ca="1">IF(O455="ACTIVE",(TODAY()-H455),(J455-H455))</f>
        <v>613</v>
      </c>
      <c r="L455" s="39" t="str">
        <f>IF(OR(M455="Email Verification",M455="Operations",M455="OJT",M455="Bottom Quartile Group",M455="Training"),"Billable","Non Billable")</f>
        <v>Non Billable</v>
      </c>
      <c r="M455" s="32" t="s">
        <v>51</v>
      </c>
      <c r="N455" s="1" t="s">
        <v>38</v>
      </c>
      <c r="O455" s="1" t="s">
        <v>39</v>
      </c>
      <c r="P455" s="1"/>
      <c r="Q455" s="1"/>
      <c r="R455" s="31" t="s">
        <v>1424</v>
      </c>
      <c r="S455" s="42" t="s">
        <v>880</v>
      </c>
      <c r="T455" s="42" t="s">
        <v>880</v>
      </c>
      <c r="U455" s="42" t="s">
        <v>17</v>
      </c>
      <c r="V455" s="42" t="s">
        <v>17</v>
      </c>
      <c r="W455" s="42" t="s">
        <v>880</v>
      </c>
      <c r="X455" s="42" t="s">
        <v>880</v>
      </c>
      <c r="Y455" s="42" t="s">
        <v>880</v>
      </c>
      <c r="Z455" s="42" t="s">
        <v>880</v>
      </c>
      <c r="AA455" s="42" t="s">
        <v>880</v>
      </c>
      <c r="AB455" s="42" t="s">
        <v>17</v>
      </c>
      <c r="AC455" s="42" t="s">
        <v>17</v>
      </c>
      <c r="AD455" s="42" t="s">
        <v>880</v>
      </c>
      <c r="AE455" s="42" t="s">
        <v>880</v>
      </c>
      <c r="AF455" s="42" t="s">
        <v>880</v>
      </c>
      <c r="AG455" s="42" t="s">
        <v>880</v>
      </c>
      <c r="AH455" s="42" t="s">
        <v>880</v>
      </c>
      <c r="AI455" s="42" t="s">
        <v>17</v>
      </c>
      <c r="AJ455" s="42" t="s">
        <v>17</v>
      </c>
      <c r="AK455" s="42" t="s">
        <v>880</v>
      </c>
      <c r="AL455" s="42"/>
      <c r="AM455" s="42"/>
      <c r="AN455" s="42"/>
      <c r="AO455" s="42"/>
      <c r="AP455" s="42"/>
      <c r="AQ455" s="42"/>
      <c r="AR455" s="42"/>
      <c r="AS455" s="42"/>
      <c r="AT455" s="42"/>
      <c r="AU455" s="42"/>
      <c r="AV455" s="37">
        <f>COUNTIFS($S455:$AU455,"P")</f>
        <v>13</v>
      </c>
      <c r="AW455" s="37">
        <f>COUNTIFS($S455:$AU455,"HD")/2</f>
        <v>0</v>
      </c>
      <c r="AX455" s="37">
        <f>COUNTIFS($S455:$AU455,"DO")</f>
        <v>6</v>
      </c>
      <c r="AY455" s="1">
        <f>COUNTIFS($S455:$AU455,"UPL")</f>
        <v>0</v>
      </c>
      <c r="AZ455" s="37">
        <f>COUNTIFS($S455:$AU455,"LWP")</f>
        <v>0</v>
      </c>
      <c r="BA455" s="37">
        <f>SUM(COUNTIFS($S455:$AU455,{"PAT","MAT"}))</f>
        <v>0</v>
      </c>
      <c r="BB455" s="37">
        <f>COUNTIFS($S455:$AU455,"HO")</f>
        <v>0</v>
      </c>
      <c r="BC455" s="37">
        <f>COUNTIFS($S455:$AU455,"NA")</f>
        <v>0</v>
      </c>
      <c r="BD455" s="37">
        <f>COUNTIFS($S455:$AU455,"PL")</f>
        <v>0</v>
      </c>
      <c r="BE455" s="37">
        <f>COUNTIFS($S455:$AU455,"CL")</f>
        <v>0</v>
      </c>
      <c r="BF455" s="37">
        <f>COUNTIFS($S455:$AU455,"BL")</f>
        <v>0</v>
      </c>
      <c r="BG455" s="37">
        <f>COUNTIFS($S455:$AU455,"CO")</f>
        <v>0</v>
      </c>
      <c r="BH455" s="37">
        <f>SUM(BD455:BG455)</f>
        <v>0</v>
      </c>
      <c r="BI455" s="37">
        <f>IF(SUM(AV455+AW455)&gt;=17,1,0)</f>
        <v>0</v>
      </c>
      <c r="BJ455" s="37">
        <f>IF(SUM(AV455+AW455)&gt;=13,1,0)</f>
        <v>1</v>
      </c>
      <c r="BK455" s="37">
        <f>SUM(AV455:BG455)+SUM(COUNTIFS(R455:AU455,{"TERM","RESIGNED"}))</f>
        <v>19</v>
      </c>
      <c r="BL455" s="1" t="s">
        <v>41</v>
      </c>
      <c r="BM455" s="37" t="s">
        <v>937</v>
      </c>
    </row>
    <row r="456" spans="1:65" x14ac:dyDescent="0.25">
      <c r="A456" s="30">
        <f>A455+1</f>
        <v>454</v>
      </c>
      <c r="B456" s="1" t="s">
        <v>163</v>
      </c>
      <c r="C456" s="1">
        <v>103269</v>
      </c>
      <c r="D456" s="25">
        <v>103269</v>
      </c>
      <c r="E456" s="1" t="s">
        <v>863</v>
      </c>
      <c r="F456" s="32" t="s">
        <v>569</v>
      </c>
      <c r="G456" s="32" t="s">
        <v>117</v>
      </c>
      <c r="H456" s="28">
        <v>44729</v>
      </c>
      <c r="I456" s="28" t="s">
        <v>36</v>
      </c>
      <c r="J456" s="28" t="s">
        <v>36</v>
      </c>
      <c r="K456" s="37">
        <f ca="1">IF(O456="ACTIVE",(TODAY()-H456),(J456-H456))</f>
        <v>613</v>
      </c>
      <c r="L456" s="39" t="str">
        <f>IF(OR(M456="Email Verification",M456="Operations",M456="OJT",M456="Bottom Quartile Group",M456="Training"),"Billable","Non Billable")</f>
        <v>Billable</v>
      </c>
      <c r="M456" s="32" t="s">
        <v>118</v>
      </c>
      <c r="N456" s="1" t="s">
        <v>38</v>
      </c>
      <c r="O456" s="1" t="s">
        <v>39</v>
      </c>
      <c r="P456" s="1"/>
      <c r="Q456" s="1"/>
      <c r="R456" s="31" t="s">
        <v>277</v>
      </c>
      <c r="S456" s="42" t="s">
        <v>880</v>
      </c>
      <c r="T456" s="42" t="s">
        <v>880</v>
      </c>
      <c r="U456" s="42" t="s">
        <v>17</v>
      </c>
      <c r="V456" s="42" t="s">
        <v>17</v>
      </c>
      <c r="W456" s="42" t="s">
        <v>880</v>
      </c>
      <c r="X456" s="42" t="s">
        <v>18</v>
      </c>
      <c r="Y456" s="42" t="s">
        <v>880</v>
      </c>
      <c r="Z456" s="42" t="s">
        <v>880</v>
      </c>
      <c r="AA456" s="42" t="s">
        <v>880</v>
      </c>
      <c r="AB456" s="42" t="s">
        <v>17</v>
      </c>
      <c r="AC456" s="42" t="s">
        <v>17</v>
      </c>
      <c r="AD456" s="42" t="s">
        <v>880</v>
      </c>
      <c r="AE456" s="42" t="s">
        <v>880</v>
      </c>
      <c r="AF456" s="42" t="s">
        <v>880</v>
      </c>
      <c r="AG456" s="42" t="s">
        <v>880</v>
      </c>
      <c r="AH456" s="42" t="s">
        <v>880</v>
      </c>
      <c r="AI456" s="42" t="s">
        <v>17</v>
      </c>
      <c r="AJ456" s="42" t="s">
        <v>17</v>
      </c>
      <c r="AK456" s="42" t="s">
        <v>880</v>
      </c>
      <c r="AL456" s="42"/>
      <c r="AM456" s="42"/>
      <c r="AN456" s="42"/>
      <c r="AO456" s="42"/>
      <c r="AP456" s="42"/>
      <c r="AQ456" s="42"/>
      <c r="AR456" s="42"/>
      <c r="AS456" s="42"/>
      <c r="AT456" s="42"/>
      <c r="AU456" s="42"/>
      <c r="AV456" s="37">
        <f>COUNTIFS($S456:$AU456,"P")</f>
        <v>12</v>
      </c>
      <c r="AW456" s="37">
        <f>COUNTIFS($S456:$AU456,"HD")/2</f>
        <v>0</v>
      </c>
      <c r="AX456" s="37">
        <f>COUNTIFS($S456:$AU456,"DO")</f>
        <v>6</v>
      </c>
      <c r="AY456" s="1">
        <f>COUNTIFS($S456:$AU456,"UPL")</f>
        <v>1</v>
      </c>
      <c r="AZ456" s="37">
        <f>COUNTIFS($S456:$AU456,"LWP")</f>
        <v>0</v>
      </c>
      <c r="BA456" s="37">
        <f>SUM(COUNTIFS($S456:$AU456,{"PAT","MAT"}))</f>
        <v>0</v>
      </c>
      <c r="BB456" s="37">
        <f>COUNTIFS($S456:$AU456,"HO")</f>
        <v>0</v>
      </c>
      <c r="BC456" s="37">
        <f>COUNTIFS($S456:$AU456,"NA")</f>
        <v>0</v>
      </c>
      <c r="BD456" s="37">
        <f>COUNTIFS($S456:$AU456,"PL")</f>
        <v>0</v>
      </c>
      <c r="BE456" s="37">
        <f>COUNTIFS($S456:$AU456,"CL")</f>
        <v>0</v>
      </c>
      <c r="BF456" s="37">
        <f>COUNTIFS($S456:$AU456,"BL")</f>
        <v>0</v>
      </c>
      <c r="BG456" s="37">
        <f>COUNTIFS($S456:$AU456,"CO")</f>
        <v>0</v>
      </c>
      <c r="BH456" s="37">
        <f>SUM(BD456:BG456)</f>
        <v>0</v>
      </c>
      <c r="BI456" s="37">
        <f>IF(SUM(AV456+AW456)&gt;=17,1,0)</f>
        <v>0</v>
      </c>
      <c r="BJ456" s="37">
        <f>IF(SUM(AV456+AW456)&gt;=13,1,0)</f>
        <v>0</v>
      </c>
      <c r="BK456" s="37">
        <f>SUM(AV456:BG456)+SUM(COUNTIFS(R456:AU456,{"TERM","RESIGNED"}))</f>
        <v>19</v>
      </c>
      <c r="BL456" s="1" t="s">
        <v>41</v>
      </c>
      <c r="BM456" s="37" t="s">
        <v>931</v>
      </c>
    </row>
    <row r="457" spans="1:65" x14ac:dyDescent="0.25">
      <c r="A457" s="30">
        <f>A456+1</f>
        <v>455</v>
      </c>
      <c r="B457" s="1" t="s">
        <v>163</v>
      </c>
      <c r="C457" s="1">
        <v>103310</v>
      </c>
      <c r="D457" s="25">
        <v>103310</v>
      </c>
      <c r="E457" s="1" t="s">
        <v>863</v>
      </c>
      <c r="F457" s="32" t="s">
        <v>571</v>
      </c>
      <c r="G457" s="32" t="s">
        <v>906</v>
      </c>
      <c r="H457" s="28">
        <v>44732</v>
      </c>
      <c r="I457" s="28" t="s">
        <v>36</v>
      </c>
      <c r="J457" s="28" t="s">
        <v>36</v>
      </c>
      <c r="K457" s="37">
        <f ca="1">IF(O457="ACTIVE",(TODAY()-H457),(J457-H457))</f>
        <v>610</v>
      </c>
      <c r="L457" s="39" t="str">
        <f>IF(OR(M457="Email Verification",M457="Operations",M457="OJT",M457="Bottom Quartile Group",M457="Training"),"Billable","Non Billable")</f>
        <v>Non Billable</v>
      </c>
      <c r="M457" s="32" t="s">
        <v>124</v>
      </c>
      <c r="N457" s="1" t="s">
        <v>38</v>
      </c>
      <c r="O457" s="1" t="s">
        <v>39</v>
      </c>
      <c r="P457" s="1"/>
      <c r="Q457" s="1"/>
      <c r="R457" s="31" t="s">
        <v>125</v>
      </c>
      <c r="S457" s="42" t="s">
        <v>880</v>
      </c>
      <c r="T457" s="42" t="s">
        <v>880</v>
      </c>
      <c r="U457" s="42" t="s">
        <v>17</v>
      </c>
      <c r="V457" s="42" t="s">
        <v>17</v>
      </c>
      <c r="W457" s="42" t="s">
        <v>880</v>
      </c>
      <c r="X457" s="42" t="s">
        <v>880</v>
      </c>
      <c r="Y457" s="42" t="s">
        <v>880</v>
      </c>
      <c r="Z457" s="42" t="s">
        <v>880</v>
      </c>
      <c r="AA457" s="42" t="s">
        <v>880</v>
      </c>
      <c r="AB457" s="42" t="s">
        <v>17</v>
      </c>
      <c r="AC457" s="42" t="s">
        <v>17</v>
      </c>
      <c r="AD457" s="42" t="s">
        <v>880</v>
      </c>
      <c r="AE457" s="42" t="s">
        <v>880</v>
      </c>
      <c r="AF457" s="42" t="s">
        <v>880</v>
      </c>
      <c r="AG457" s="42" t="s">
        <v>880</v>
      </c>
      <c r="AH457" s="42" t="s">
        <v>880</v>
      </c>
      <c r="AI457" s="42" t="s">
        <v>17</v>
      </c>
      <c r="AJ457" s="42" t="s">
        <v>17</v>
      </c>
      <c r="AK457" s="42" t="s">
        <v>880</v>
      </c>
      <c r="AL457" s="42"/>
      <c r="AM457" s="42"/>
      <c r="AN457" s="42"/>
      <c r="AO457" s="42"/>
      <c r="AP457" s="42"/>
      <c r="AQ457" s="42"/>
      <c r="AR457" s="42"/>
      <c r="AS457" s="42"/>
      <c r="AT457" s="42"/>
      <c r="AU457" s="42"/>
      <c r="AV457" s="37">
        <f>COUNTIFS($S457:$AU457,"P")</f>
        <v>13</v>
      </c>
      <c r="AW457" s="37">
        <f>COUNTIFS($S457:$AU457,"HD")/2</f>
        <v>0</v>
      </c>
      <c r="AX457" s="37">
        <f>COUNTIFS($S457:$AU457,"DO")</f>
        <v>6</v>
      </c>
      <c r="AY457" s="1">
        <f>COUNTIFS($S457:$AU457,"UPL")</f>
        <v>0</v>
      </c>
      <c r="AZ457" s="37">
        <f>COUNTIFS($S457:$AU457,"LWP")</f>
        <v>0</v>
      </c>
      <c r="BA457" s="37">
        <f>SUM(COUNTIFS($S457:$AU457,{"PAT","MAT"}))</f>
        <v>0</v>
      </c>
      <c r="BB457" s="37">
        <f>COUNTIFS($S457:$AU457,"HO")</f>
        <v>0</v>
      </c>
      <c r="BC457" s="37">
        <f>COUNTIFS($S457:$AU457,"NA")</f>
        <v>0</v>
      </c>
      <c r="BD457" s="37">
        <f>COUNTIFS($S457:$AU457,"PL")</f>
        <v>0</v>
      </c>
      <c r="BE457" s="37">
        <f>COUNTIFS($S457:$AU457,"CL")</f>
        <v>0</v>
      </c>
      <c r="BF457" s="37">
        <f>COUNTIFS($S457:$AU457,"BL")</f>
        <v>0</v>
      </c>
      <c r="BG457" s="37">
        <f>COUNTIFS($S457:$AU457,"CO")</f>
        <v>0</v>
      </c>
      <c r="BH457" s="37">
        <f>SUM(BD457:BG457)</f>
        <v>0</v>
      </c>
      <c r="BI457" s="37">
        <f>IF(SUM(AV457+AW457)&gt;=17,1,0)</f>
        <v>0</v>
      </c>
      <c r="BJ457" s="37">
        <f>IF(SUM(AV457+AW457)&gt;=13,1,0)</f>
        <v>1</v>
      </c>
      <c r="BK457" s="37">
        <f>SUM(AV457:BG457)+SUM(COUNTIFS(R457:AU457,{"TERM","RESIGNED"}))</f>
        <v>19</v>
      </c>
      <c r="BL457" s="1" t="s">
        <v>41</v>
      </c>
      <c r="BM457" s="37" t="s">
        <v>932</v>
      </c>
    </row>
    <row r="458" spans="1:65" x14ac:dyDescent="0.25">
      <c r="A458" s="30">
        <f>A457+1</f>
        <v>456</v>
      </c>
      <c r="B458" s="1" t="s">
        <v>163</v>
      </c>
      <c r="C458" s="1">
        <v>103313</v>
      </c>
      <c r="D458" s="25">
        <v>103313</v>
      </c>
      <c r="E458" s="1" t="s">
        <v>863</v>
      </c>
      <c r="F458" s="32" t="s">
        <v>573</v>
      </c>
      <c r="G458" s="32" t="s">
        <v>906</v>
      </c>
      <c r="H458" s="28">
        <v>44736</v>
      </c>
      <c r="I458" s="28" t="s">
        <v>36</v>
      </c>
      <c r="J458" s="28" t="s">
        <v>36</v>
      </c>
      <c r="K458" s="37">
        <f ca="1">IF(O458="ACTIVE",(TODAY()-H458),(J458-H458))</f>
        <v>606</v>
      </c>
      <c r="L458" s="39" t="str">
        <f>IF(OR(M458="Email Verification",M458="Operations",M458="OJT",M458="Bottom Quartile Group",M458="Training"),"Billable","Non Billable")</f>
        <v>Non Billable</v>
      </c>
      <c r="M458" s="32" t="s">
        <v>124</v>
      </c>
      <c r="N458" s="1" t="s">
        <v>38</v>
      </c>
      <c r="O458" s="1" t="s">
        <v>39</v>
      </c>
      <c r="P458" s="1"/>
      <c r="Q458" s="1"/>
      <c r="R458" s="31" t="s">
        <v>125</v>
      </c>
      <c r="S458" s="42" t="s">
        <v>880</v>
      </c>
      <c r="T458" s="42" t="s">
        <v>880</v>
      </c>
      <c r="U458" s="42" t="s">
        <v>17</v>
      </c>
      <c r="V458" s="42" t="s">
        <v>17</v>
      </c>
      <c r="W458" s="42" t="s">
        <v>880</v>
      </c>
      <c r="X458" s="42" t="s">
        <v>880</v>
      </c>
      <c r="Y458" s="42" t="s">
        <v>880</v>
      </c>
      <c r="Z458" s="42" t="s">
        <v>880</v>
      </c>
      <c r="AA458" s="42" t="s">
        <v>880</v>
      </c>
      <c r="AB458" s="42" t="s">
        <v>17</v>
      </c>
      <c r="AC458" s="42" t="s">
        <v>17</v>
      </c>
      <c r="AD458" s="42" t="s">
        <v>880</v>
      </c>
      <c r="AE458" s="42" t="s">
        <v>880</v>
      </c>
      <c r="AF458" s="42" t="s">
        <v>880</v>
      </c>
      <c r="AG458" s="42" t="s">
        <v>880</v>
      </c>
      <c r="AH458" s="42" t="s">
        <v>880</v>
      </c>
      <c r="AI458" s="42" t="s">
        <v>17</v>
      </c>
      <c r="AJ458" s="42" t="s">
        <v>17</v>
      </c>
      <c r="AK458" s="42" t="s">
        <v>880</v>
      </c>
      <c r="AL458" s="42"/>
      <c r="AM458" s="42"/>
      <c r="AN458" s="42"/>
      <c r="AO458" s="42"/>
      <c r="AP458" s="42"/>
      <c r="AQ458" s="42"/>
      <c r="AR458" s="42"/>
      <c r="AS458" s="42"/>
      <c r="AT458" s="42"/>
      <c r="AU458" s="42"/>
      <c r="AV458" s="37">
        <f>COUNTIFS($S458:$AU458,"P")</f>
        <v>13</v>
      </c>
      <c r="AW458" s="37">
        <f>COUNTIFS($S458:$AU458,"HD")/2</f>
        <v>0</v>
      </c>
      <c r="AX458" s="37">
        <f>COUNTIFS($S458:$AU458,"DO")</f>
        <v>6</v>
      </c>
      <c r="AY458" s="1">
        <f>COUNTIFS($S458:$AU458,"UPL")</f>
        <v>0</v>
      </c>
      <c r="AZ458" s="37">
        <f>COUNTIFS($S458:$AU458,"LWP")</f>
        <v>0</v>
      </c>
      <c r="BA458" s="37">
        <f>SUM(COUNTIFS($S458:$AU458,{"PAT","MAT"}))</f>
        <v>0</v>
      </c>
      <c r="BB458" s="37">
        <f>COUNTIFS($S458:$AU458,"HO")</f>
        <v>0</v>
      </c>
      <c r="BC458" s="37">
        <f>COUNTIFS($S458:$AU458,"NA")</f>
        <v>0</v>
      </c>
      <c r="BD458" s="37">
        <f>COUNTIFS($S458:$AU458,"PL")</f>
        <v>0</v>
      </c>
      <c r="BE458" s="37">
        <f>COUNTIFS($S458:$AU458,"CL")</f>
        <v>0</v>
      </c>
      <c r="BF458" s="37">
        <f>COUNTIFS($S458:$AU458,"BL")</f>
        <v>0</v>
      </c>
      <c r="BG458" s="37">
        <f>COUNTIFS($S458:$AU458,"CO")</f>
        <v>0</v>
      </c>
      <c r="BH458" s="37">
        <f>SUM(BD458:BG458)</f>
        <v>0</v>
      </c>
      <c r="BI458" s="37">
        <f>IF(SUM(AV458+AW458)&gt;=17,1,0)</f>
        <v>0</v>
      </c>
      <c r="BJ458" s="37">
        <f>IF(SUM(AV458+AW458)&gt;=13,1,0)</f>
        <v>1</v>
      </c>
      <c r="BK458" s="37">
        <f>SUM(AV458:BG458)+SUM(COUNTIFS(R458:AU458,{"TERM","RESIGNED"}))</f>
        <v>19</v>
      </c>
      <c r="BL458" s="1" t="s">
        <v>41</v>
      </c>
      <c r="BM458" s="37" t="s">
        <v>932</v>
      </c>
    </row>
    <row r="459" spans="1:65" x14ac:dyDescent="0.25">
      <c r="A459" s="30">
        <f>A458+1</f>
        <v>457</v>
      </c>
      <c r="B459" s="1" t="s">
        <v>163</v>
      </c>
      <c r="C459" s="1">
        <v>103316</v>
      </c>
      <c r="D459" s="25">
        <v>103316</v>
      </c>
      <c r="E459" s="1" t="s">
        <v>863</v>
      </c>
      <c r="F459" s="32" t="s">
        <v>575</v>
      </c>
      <c r="G459" s="32" t="s">
        <v>181</v>
      </c>
      <c r="H459" s="28">
        <v>44736</v>
      </c>
      <c r="I459" s="28" t="s">
        <v>36</v>
      </c>
      <c r="J459" s="28" t="s">
        <v>36</v>
      </c>
      <c r="K459" s="37">
        <f ca="1">IF(O459="ACTIVE",(TODAY()-H459),(J459-H459))</f>
        <v>606</v>
      </c>
      <c r="L459" s="39" t="str">
        <f>IF(OR(M459="Email Verification",M459="Operations",M459="OJT",M459="Bottom Quartile Group",M459="Training"),"Billable","Non Billable")</f>
        <v>Billable</v>
      </c>
      <c r="M459" s="32" t="s">
        <v>178</v>
      </c>
      <c r="N459" s="1" t="s">
        <v>38</v>
      </c>
      <c r="O459" s="1" t="s">
        <v>39</v>
      </c>
      <c r="P459" s="1"/>
      <c r="Q459" s="1"/>
      <c r="R459" s="31" t="s">
        <v>173</v>
      </c>
      <c r="S459" s="42" t="s">
        <v>880</v>
      </c>
      <c r="T459" s="42" t="s">
        <v>881</v>
      </c>
      <c r="U459" s="42" t="s">
        <v>17</v>
      </c>
      <c r="V459" s="42" t="s">
        <v>17</v>
      </c>
      <c r="W459" s="42" t="s">
        <v>880</v>
      </c>
      <c r="X459" s="42" t="s">
        <v>880</v>
      </c>
      <c r="Y459" s="42" t="s">
        <v>880</v>
      </c>
      <c r="Z459" s="42" t="s">
        <v>880</v>
      </c>
      <c r="AA459" s="42" t="s">
        <v>18</v>
      </c>
      <c r="AB459" s="42" t="s">
        <v>17</v>
      </c>
      <c r="AC459" s="42" t="s">
        <v>17</v>
      </c>
      <c r="AD459" s="42" t="s">
        <v>880</v>
      </c>
      <c r="AE459" s="42" t="s">
        <v>880</v>
      </c>
      <c r="AF459" s="42" t="s">
        <v>880</v>
      </c>
      <c r="AG459" s="42" t="s">
        <v>880</v>
      </c>
      <c r="AH459" s="42" t="s">
        <v>882</v>
      </c>
      <c r="AI459" s="42" t="s">
        <v>17</v>
      </c>
      <c r="AJ459" s="42" t="s">
        <v>17</v>
      </c>
      <c r="AK459" s="42" t="s">
        <v>880</v>
      </c>
      <c r="AL459" s="42"/>
      <c r="AM459" s="42"/>
      <c r="AN459" s="42"/>
      <c r="AO459" s="42"/>
      <c r="AP459" s="42"/>
      <c r="AQ459" s="42"/>
      <c r="AR459" s="42"/>
      <c r="AS459" s="42"/>
      <c r="AT459" s="42"/>
      <c r="AU459" s="42"/>
      <c r="AV459" s="37">
        <f>COUNTIFS($S459:$AU459,"P")</f>
        <v>10</v>
      </c>
      <c r="AW459" s="37">
        <f>COUNTIFS($S459:$AU459,"HD")/2</f>
        <v>0.5</v>
      </c>
      <c r="AX459" s="37">
        <f>COUNTIFS($S459:$AU459,"DO")</f>
        <v>6</v>
      </c>
      <c r="AY459" s="1">
        <f>COUNTIFS($S459:$AU459,"UPL")</f>
        <v>1</v>
      </c>
      <c r="AZ459" s="37">
        <f>COUNTIFS($S459:$AU459,"LWP")</f>
        <v>0</v>
      </c>
      <c r="BA459" s="37">
        <f>SUM(COUNTIFS($S459:$AU459,{"PAT","MAT"}))</f>
        <v>0</v>
      </c>
      <c r="BB459" s="37">
        <f>COUNTIFS($S459:$AU459,"HO")</f>
        <v>0</v>
      </c>
      <c r="BC459" s="37">
        <f>COUNTIFS($S459:$AU459,"NA")</f>
        <v>0</v>
      </c>
      <c r="BD459" s="37">
        <f>COUNTIFS($S459:$AU459,"PL")</f>
        <v>0</v>
      </c>
      <c r="BE459" s="37">
        <f>COUNTIFS($S459:$AU459,"CL")</f>
        <v>1</v>
      </c>
      <c r="BF459" s="37">
        <f>COUNTIFS($S459:$AU459,"BL")</f>
        <v>0</v>
      </c>
      <c r="BG459" s="37">
        <f>COUNTIFS($S459:$AU459,"CO")</f>
        <v>0</v>
      </c>
      <c r="BH459" s="37">
        <f>SUM(BD459:BG459)</f>
        <v>1</v>
      </c>
      <c r="BI459" s="37">
        <f>IF(SUM(AV459+AW459)&gt;=17,1,0)</f>
        <v>0</v>
      </c>
      <c r="BJ459" s="37">
        <f>IF(SUM(AV459+AW459)&gt;=13,1,0)</f>
        <v>0</v>
      </c>
      <c r="BK459" s="37">
        <f>SUM(AV459:BG459)+SUM(COUNTIFS(R459:AU459,{"TERM","RESIGNED"}))</f>
        <v>18.5</v>
      </c>
      <c r="BL459" s="1" t="s">
        <v>41</v>
      </c>
      <c r="BM459" s="37" t="s">
        <v>931</v>
      </c>
    </row>
    <row r="460" spans="1:65" x14ac:dyDescent="0.25">
      <c r="A460" s="30">
        <f>A459+1</f>
        <v>458</v>
      </c>
      <c r="B460" s="1" t="s">
        <v>163</v>
      </c>
      <c r="C460" s="1">
        <v>103320</v>
      </c>
      <c r="D460" s="25">
        <v>103320</v>
      </c>
      <c r="E460" s="1" t="s">
        <v>863</v>
      </c>
      <c r="F460" s="32" t="s">
        <v>576</v>
      </c>
      <c r="G460" s="32" t="s">
        <v>181</v>
      </c>
      <c r="H460" s="28">
        <v>44736</v>
      </c>
      <c r="I460" s="28" t="s">
        <v>36</v>
      </c>
      <c r="J460" s="28" t="s">
        <v>36</v>
      </c>
      <c r="K460" s="37">
        <f ca="1">IF(O460="ACTIVE",(TODAY()-H460),(J460-H460))</f>
        <v>606</v>
      </c>
      <c r="L460" s="39" t="str">
        <f>IF(OR(M460="Email Verification",M460="Operations",M460="OJT",M460="Bottom Quartile Group",M460="Training"),"Billable","Non Billable")</f>
        <v>Billable</v>
      </c>
      <c r="M460" s="32" t="s">
        <v>178</v>
      </c>
      <c r="N460" s="1" t="s">
        <v>38</v>
      </c>
      <c r="O460" s="1" t="s">
        <v>39</v>
      </c>
      <c r="P460" s="1"/>
      <c r="Q460" s="1"/>
      <c r="R460" s="31" t="s">
        <v>179</v>
      </c>
      <c r="S460" s="42" t="s">
        <v>880</v>
      </c>
      <c r="T460" s="42" t="s">
        <v>880</v>
      </c>
      <c r="U460" s="42" t="s">
        <v>17</v>
      </c>
      <c r="V460" s="42" t="s">
        <v>17</v>
      </c>
      <c r="W460" s="42" t="s">
        <v>880</v>
      </c>
      <c r="X460" s="42" t="s">
        <v>880</v>
      </c>
      <c r="Y460" s="42" t="s">
        <v>19</v>
      </c>
      <c r="Z460" s="42" t="s">
        <v>880</v>
      </c>
      <c r="AA460" s="42" t="s">
        <v>880</v>
      </c>
      <c r="AB460" s="42" t="s">
        <v>17</v>
      </c>
      <c r="AC460" s="42" t="s">
        <v>17</v>
      </c>
      <c r="AD460" s="42" t="s">
        <v>880</v>
      </c>
      <c r="AE460" s="42" t="s">
        <v>880</v>
      </c>
      <c r="AF460" s="42" t="s">
        <v>880</v>
      </c>
      <c r="AG460" s="42" t="s">
        <v>880</v>
      </c>
      <c r="AH460" s="42" t="s">
        <v>880</v>
      </c>
      <c r="AI460" s="42" t="s">
        <v>17</v>
      </c>
      <c r="AJ460" s="42" t="s">
        <v>17</v>
      </c>
      <c r="AK460" s="42" t="s">
        <v>880</v>
      </c>
      <c r="AL460" s="42"/>
      <c r="AM460" s="42"/>
      <c r="AN460" s="42"/>
      <c r="AO460" s="42"/>
      <c r="AP460" s="42"/>
      <c r="AQ460" s="42"/>
      <c r="AR460" s="42"/>
      <c r="AS460" s="42"/>
      <c r="AT460" s="42"/>
      <c r="AU460" s="42"/>
      <c r="AV460" s="37">
        <f>COUNTIFS($S460:$AU460,"P")</f>
        <v>12</v>
      </c>
      <c r="AW460" s="37">
        <f>COUNTIFS($S460:$AU460,"HD")/2</f>
        <v>0</v>
      </c>
      <c r="AX460" s="37">
        <f>COUNTIFS($S460:$AU460,"DO")</f>
        <v>6</v>
      </c>
      <c r="AY460" s="1">
        <f>COUNTIFS($S460:$AU460,"UPL")</f>
        <v>0</v>
      </c>
      <c r="AZ460" s="37">
        <f>COUNTIFS($S460:$AU460,"LWP")</f>
        <v>1</v>
      </c>
      <c r="BA460" s="37">
        <f>SUM(COUNTIFS($S460:$AU460,{"PAT","MAT"}))</f>
        <v>0</v>
      </c>
      <c r="BB460" s="37">
        <f>COUNTIFS($S460:$AU460,"HO")</f>
        <v>0</v>
      </c>
      <c r="BC460" s="37">
        <f>COUNTIFS($S460:$AU460,"NA")</f>
        <v>0</v>
      </c>
      <c r="BD460" s="37">
        <f>COUNTIFS($S460:$AU460,"PL")</f>
        <v>0</v>
      </c>
      <c r="BE460" s="37">
        <f>COUNTIFS($S460:$AU460,"CL")</f>
        <v>0</v>
      </c>
      <c r="BF460" s="37">
        <f>COUNTIFS($S460:$AU460,"BL")</f>
        <v>0</v>
      </c>
      <c r="BG460" s="37">
        <f>COUNTIFS($S460:$AU460,"CO")</f>
        <v>0</v>
      </c>
      <c r="BH460" s="37">
        <f>SUM(BD460:BG460)</f>
        <v>0</v>
      </c>
      <c r="BI460" s="37">
        <f>IF(SUM(AV460+AW460)&gt;=17,1,0)</f>
        <v>0</v>
      </c>
      <c r="BJ460" s="37">
        <f>IF(SUM(AV460+AW460)&gt;=13,1,0)</f>
        <v>0</v>
      </c>
      <c r="BK460" s="37">
        <f>SUM(AV460:BG460)+SUM(COUNTIFS(R460:AU460,{"TERM","RESIGNED"}))</f>
        <v>19</v>
      </c>
      <c r="BL460" s="1" t="s">
        <v>41</v>
      </c>
      <c r="BM460" s="37"/>
    </row>
    <row r="461" spans="1:65" x14ac:dyDescent="0.25">
      <c r="A461" s="30">
        <f>A460+1</f>
        <v>459</v>
      </c>
      <c r="B461" s="1" t="s">
        <v>163</v>
      </c>
      <c r="C461" s="1">
        <v>103344</v>
      </c>
      <c r="D461" s="25">
        <v>103344</v>
      </c>
      <c r="E461" s="1" t="s">
        <v>863</v>
      </c>
      <c r="F461" s="32" t="s">
        <v>574</v>
      </c>
      <c r="G461" s="32" t="s">
        <v>117</v>
      </c>
      <c r="H461" s="28">
        <v>44736</v>
      </c>
      <c r="I461" s="28" t="s">
        <v>36</v>
      </c>
      <c r="J461" s="28" t="s">
        <v>36</v>
      </c>
      <c r="K461" s="37">
        <f ca="1">IF(O461="ACTIVE",(TODAY()-H461),(J461-H461))</f>
        <v>606</v>
      </c>
      <c r="L461" s="39" t="str">
        <f>IF(OR(M461="Email Verification",M461="Operations",M461="OJT",M461="Bottom Quartile Group",M461="Training"),"Billable","Non Billable")</f>
        <v>Billable</v>
      </c>
      <c r="M461" s="32" t="s">
        <v>118</v>
      </c>
      <c r="N461" s="1" t="s">
        <v>38</v>
      </c>
      <c r="O461" s="1" t="s">
        <v>39</v>
      </c>
      <c r="P461" s="1"/>
      <c r="Q461" s="1"/>
      <c r="R461" s="31" t="s">
        <v>291</v>
      </c>
      <c r="S461" s="42" t="s">
        <v>880</v>
      </c>
      <c r="T461" s="42" t="s">
        <v>880</v>
      </c>
      <c r="U461" s="42" t="s">
        <v>17</v>
      </c>
      <c r="V461" s="42" t="s">
        <v>17</v>
      </c>
      <c r="W461" s="42" t="s">
        <v>880</v>
      </c>
      <c r="X461" s="42" t="s">
        <v>880</v>
      </c>
      <c r="Y461" s="42" t="s">
        <v>880</v>
      </c>
      <c r="Z461" s="42" t="s">
        <v>880</v>
      </c>
      <c r="AA461" s="42" t="s">
        <v>880</v>
      </c>
      <c r="AB461" s="42" t="s">
        <v>17</v>
      </c>
      <c r="AC461" s="42" t="s">
        <v>17</v>
      </c>
      <c r="AD461" s="42" t="s">
        <v>880</v>
      </c>
      <c r="AE461" s="42" t="s">
        <v>880</v>
      </c>
      <c r="AF461" s="42" t="s">
        <v>880</v>
      </c>
      <c r="AG461" s="42" t="s">
        <v>880</v>
      </c>
      <c r="AH461" s="42" t="s">
        <v>880</v>
      </c>
      <c r="AI461" s="42" t="s">
        <v>17</v>
      </c>
      <c r="AJ461" s="42" t="s">
        <v>17</v>
      </c>
      <c r="AK461" s="42" t="s">
        <v>880</v>
      </c>
      <c r="AL461" s="42"/>
      <c r="AM461" s="42"/>
      <c r="AN461" s="42"/>
      <c r="AO461" s="42"/>
      <c r="AP461" s="42"/>
      <c r="AQ461" s="42"/>
      <c r="AR461" s="42"/>
      <c r="AS461" s="42"/>
      <c r="AT461" s="42"/>
      <c r="AU461" s="42"/>
      <c r="AV461" s="37">
        <f>COUNTIFS($S461:$AU461,"P")</f>
        <v>13</v>
      </c>
      <c r="AW461" s="37">
        <f>COUNTIFS($S461:$AU461,"HD")/2</f>
        <v>0</v>
      </c>
      <c r="AX461" s="37">
        <f>COUNTIFS($S461:$AU461,"DO")</f>
        <v>6</v>
      </c>
      <c r="AY461" s="1">
        <f>COUNTIFS($S461:$AU461,"UPL")</f>
        <v>0</v>
      </c>
      <c r="AZ461" s="37">
        <f>COUNTIFS($S461:$AU461,"LWP")</f>
        <v>0</v>
      </c>
      <c r="BA461" s="37">
        <f>SUM(COUNTIFS($S461:$AU461,{"PAT","MAT"}))</f>
        <v>0</v>
      </c>
      <c r="BB461" s="37">
        <f>COUNTIFS($S461:$AU461,"HO")</f>
        <v>0</v>
      </c>
      <c r="BC461" s="37">
        <f>COUNTIFS($S461:$AU461,"NA")</f>
        <v>0</v>
      </c>
      <c r="BD461" s="37">
        <f>COUNTIFS($S461:$AU461,"PL")</f>
        <v>0</v>
      </c>
      <c r="BE461" s="37">
        <f>COUNTIFS($S461:$AU461,"CL")</f>
        <v>0</v>
      </c>
      <c r="BF461" s="37">
        <f>COUNTIFS($S461:$AU461,"BL")</f>
        <v>0</v>
      </c>
      <c r="BG461" s="37">
        <f>COUNTIFS($S461:$AU461,"CO")</f>
        <v>0</v>
      </c>
      <c r="BH461" s="37">
        <f>SUM(BD461:BG461)</f>
        <v>0</v>
      </c>
      <c r="BI461" s="37">
        <f>IF(SUM(AV461+AW461)&gt;=17,1,0)</f>
        <v>0</v>
      </c>
      <c r="BJ461" s="37">
        <f>IF(SUM(AV461+AW461)&gt;=13,1,0)</f>
        <v>1</v>
      </c>
      <c r="BK461" s="37">
        <f>SUM(AV461:BG461)+SUM(COUNTIFS(R461:AU461,{"TERM","RESIGNED"}))</f>
        <v>19</v>
      </c>
      <c r="BL461" s="1" t="s">
        <v>41</v>
      </c>
      <c r="BM461" s="37" t="s">
        <v>931</v>
      </c>
    </row>
    <row r="462" spans="1:65" x14ac:dyDescent="0.25">
      <c r="A462" s="30">
        <f>A461+1</f>
        <v>460</v>
      </c>
      <c r="B462" s="1" t="s">
        <v>163</v>
      </c>
      <c r="C462" s="1">
        <v>103398</v>
      </c>
      <c r="D462" s="25">
        <v>103398</v>
      </c>
      <c r="E462" s="1" t="s">
        <v>863</v>
      </c>
      <c r="F462" s="32" t="s">
        <v>577</v>
      </c>
      <c r="G462" s="32" t="s">
        <v>181</v>
      </c>
      <c r="H462" s="28">
        <v>44743</v>
      </c>
      <c r="I462" s="28" t="s">
        <v>36</v>
      </c>
      <c r="J462" s="28" t="s">
        <v>36</v>
      </c>
      <c r="K462" s="37">
        <f ca="1">IF(O462="ACTIVE",(TODAY()-H462),(J462-H462))</f>
        <v>599</v>
      </c>
      <c r="L462" s="39" t="str">
        <f>IF(OR(M462="Email Verification",M462="Operations",M462="OJT",M462="Bottom Quartile Group",M462="Training"),"Billable","Non Billable")</f>
        <v>Billable</v>
      </c>
      <c r="M462" s="32" t="s">
        <v>178</v>
      </c>
      <c r="N462" s="1" t="s">
        <v>38</v>
      </c>
      <c r="O462" s="1" t="s">
        <v>39</v>
      </c>
      <c r="P462" s="1"/>
      <c r="Q462" s="1"/>
      <c r="R462" s="31" t="s">
        <v>179</v>
      </c>
      <c r="S462" s="42" t="s">
        <v>880</v>
      </c>
      <c r="T462" s="42" t="s">
        <v>880</v>
      </c>
      <c r="U462" s="42" t="s">
        <v>17</v>
      </c>
      <c r="V462" s="42" t="s">
        <v>17</v>
      </c>
      <c r="W462" s="42" t="s">
        <v>18</v>
      </c>
      <c r="X462" s="42" t="s">
        <v>880</v>
      </c>
      <c r="Y462" s="42" t="s">
        <v>880</v>
      </c>
      <c r="Z462" s="42" t="s">
        <v>880</v>
      </c>
      <c r="AA462" s="42" t="s">
        <v>19</v>
      </c>
      <c r="AB462" s="42" t="s">
        <v>17</v>
      </c>
      <c r="AC462" s="42" t="s">
        <v>17</v>
      </c>
      <c r="AD462" s="42" t="s">
        <v>880</v>
      </c>
      <c r="AE462" s="42" t="s">
        <v>880</v>
      </c>
      <c r="AF462" s="42" t="s">
        <v>880</v>
      </c>
      <c r="AG462" s="42" t="s">
        <v>880</v>
      </c>
      <c r="AH462" s="42" t="s">
        <v>880</v>
      </c>
      <c r="AI462" s="42" t="s">
        <v>17</v>
      </c>
      <c r="AJ462" s="42" t="s">
        <v>17</v>
      </c>
      <c r="AK462" s="42" t="s">
        <v>880</v>
      </c>
      <c r="AL462" s="42"/>
      <c r="AM462" s="42"/>
      <c r="AN462" s="42"/>
      <c r="AO462" s="42"/>
      <c r="AP462" s="42"/>
      <c r="AQ462" s="42"/>
      <c r="AR462" s="42"/>
      <c r="AS462" s="42"/>
      <c r="AT462" s="42"/>
      <c r="AU462" s="42"/>
      <c r="AV462" s="37">
        <f>COUNTIFS($S462:$AU462,"P")</f>
        <v>11</v>
      </c>
      <c r="AW462" s="37">
        <f>COUNTIFS($S462:$AU462,"HD")/2</f>
        <v>0</v>
      </c>
      <c r="AX462" s="37">
        <f>COUNTIFS($S462:$AU462,"DO")</f>
        <v>6</v>
      </c>
      <c r="AY462" s="1">
        <f>COUNTIFS($S462:$AU462,"UPL")</f>
        <v>1</v>
      </c>
      <c r="AZ462" s="37">
        <f>COUNTIFS($S462:$AU462,"LWP")</f>
        <v>1</v>
      </c>
      <c r="BA462" s="37">
        <f>SUM(COUNTIFS($S462:$AU462,{"PAT","MAT"}))</f>
        <v>0</v>
      </c>
      <c r="BB462" s="37">
        <f>COUNTIFS($S462:$AU462,"HO")</f>
        <v>0</v>
      </c>
      <c r="BC462" s="37">
        <f>COUNTIFS($S462:$AU462,"NA")</f>
        <v>0</v>
      </c>
      <c r="BD462" s="37">
        <f>COUNTIFS($S462:$AU462,"PL")</f>
        <v>0</v>
      </c>
      <c r="BE462" s="37">
        <f>COUNTIFS($S462:$AU462,"CL")</f>
        <v>0</v>
      </c>
      <c r="BF462" s="37">
        <f>COUNTIFS($S462:$AU462,"BL")</f>
        <v>0</v>
      </c>
      <c r="BG462" s="37">
        <f>COUNTIFS($S462:$AU462,"CO")</f>
        <v>0</v>
      </c>
      <c r="BH462" s="37">
        <f>SUM(BD462:BG462)</f>
        <v>0</v>
      </c>
      <c r="BI462" s="37">
        <f>IF(SUM(AV462+AW462)&gt;=17,1,0)</f>
        <v>0</v>
      </c>
      <c r="BJ462" s="37">
        <f>IF(SUM(AV462+AW462)&gt;=13,1,0)</f>
        <v>0</v>
      </c>
      <c r="BK462" s="37">
        <f>SUM(AV462:BG462)+SUM(COUNTIFS(R462:AU462,{"TERM","RESIGNED"}))</f>
        <v>19</v>
      </c>
      <c r="BL462" s="1" t="s">
        <v>41</v>
      </c>
      <c r="BM462" s="37"/>
    </row>
    <row r="463" spans="1:65" x14ac:dyDescent="0.25">
      <c r="A463" s="30">
        <f>A462+1</f>
        <v>461</v>
      </c>
      <c r="B463" s="1" t="s">
        <v>163</v>
      </c>
      <c r="C463" s="1">
        <v>103443</v>
      </c>
      <c r="D463" s="25">
        <v>103443</v>
      </c>
      <c r="E463" s="1" t="s">
        <v>863</v>
      </c>
      <c r="F463" s="32" t="s">
        <v>578</v>
      </c>
      <c r="G463" s="32" t="s">
        <v>117</v>
      </c>
      <c r="H463" s="28">
        <v>44743</v>
      </c>
      <c r="I463" s="28" t="s">
        <v>36</v>
      </c>
      <c r="J463" s="28" t="s">
        <v>36</v>
      </c>
      <c r="K463" s="37">
        <f ca="1">IF(O463="ACTIVE",(TODAY()-H463),(J463-H463))</f>
        <v>599</v>
      </c>
      <c r="L463" s="39" t="str">
        <f>IF(OR(M463="Email Verification",M463="Operations",M463="OJT",M463="Bottom Quartile Group",M463="Training"),"Billable","Non Billable")</f>
        <v>Billable</v>
      </c>
      <c r="M463" s="32" t="s">
        <v>118</v>
      </c>
      <c r="N463" s="1" t="s">
        <v>38</v>
      </c>
      <c r="O463" s="1" t="s">
        <v>39</v>
      </c>
      <c r="P463" s="1"/>
      <c r="Q463" s="1"/>
      <c r="R463" s="31" t="s">
        <v>134</v>
      </c>
      <c r="S463" s="42" t="s">
        <v>880</v>
      </c>
      <c r="T463" s="42" t="s">
        <v>880</v>
      </c>
      <c r="U463" s="42" t="s">
        <v>17</v>
      </c>
      <c r="V463" s="42" t="s">
        <v>17</v>
      </c>
      <c r="W463" s="42" t="s">
        <v>18</v>
      </c>
      <c r="X463" s="42" t="s">
        <v>18</v>
      </c>
      <c r="Y463" s="42" t="s">
        <v>880</v>
      </c>
      <c r="Z463" s="42" t="s">
        <v>880</v>
      </c>
      <c r="AA463" s="42" t="s">
        <v>880</v>
      </c>
      <c r="AB463" s="42" t="s">
        <v>17</v>
      </c>
      <c r="AC463" s="42" t="s">
        <v>17</v>
      </c>
      <c r="AD463" s="42" t="s">
        <v>880</v>
      </c>
      <c r="AE463" s="42" t="s">
        <v>880</v>
      </c>
      <c r="AF463" s="42" t="s">
        <v>880</v>
      </c>
      <c r="AG463" s="42" t="s">
        <v>880</v>
      </c>
      <c r="AH463" s="42" t="s">
        <v>19</v>
      </c>
      <c r="AI463" s="42" t="s">
        <v>17</v>
      </c>
      <c r="AJ463" s="42" t="s">
        <v>17</v>
      </c>
      <c r="AK463" s="42" t="s">
        <v>880</v>
      </c>
      <c r="AL463" s="42"/>
      <c r="AM463" s="42"/>
      <c r="AN463" s="42"/>
      <c r="AO463" s="42"/>
      <c r="AP463" s="42"/>
      <c r="AQ463" s="42"/>
      <c r="AR463" s="42"/>
      <c r="AS463" s="42"/>
      <c r="AT463" s="42"/>
      <c r="AU463" s="42"/>
      <c r="AV463" s="37">
        <f>COUNTIFS($S463:$AU463,"P")</f>
        <v>10</v>
      </c>
      <c r="AW463" s="37">
        <f>COUNTIFS($S463:$AU463,"HD")/2</f>
        <v>0</v>
      </c>
      <c r="AX463" s="37">
        <f>COUNTIFS($S463:$AU463,"DO")</f>
        <v>6</v>
      </c>
      <c r="AY463" s="1">
        <f>COUNTIFS($S463:$AU463,"UPL")</f>
        <v>2</v>
      </c>
      <c r="AZ463" s="37">
        <f>COUNTIFS($S463:$AU463,"LWP")</f>
        <v>1</v>
      </c>
      <c r="BA463" s="37">
        <f>SUM(COUNTIFS($S463:$AU463,{"PAT","MAT"}))</f>
        <v>0</v>
      </c>
      <c r="BB463" s="37">
        <f>COUNTIFS($S463:$AU463,"HO")</f>
        <v>0</v>
      </c>
      <c r="BC463" s="37">
        <f>COUNTIFS($S463:$AU463,"NA")</f>
        <v>0</v>
      </c>
      <c r="BD463" s="37">
        <f>COUNTIFS($S463:$AU463,"PL")</f>
        <v>0</v>
      </c>
      <c r="BE463" s="37">
        <f>COUNTIFS($S463:$AU463,"CL")</f>
        <v>0</v>
      </c>
      <c r="BF463" s="37">
        <f>COUNTIFS($S463:$AU463,"BL")</f>
        <v>0</v>
      </c>
      <c r="BG463" s="37">
        <f>COUNTIFS($S463:$AU463,"CO")</f>
        <v>0</v>
      </c>
      <c r="BH463" s="37">
        <f>SUM(BD463:BG463)</f>
        <v>0</v>
      </c>
      <c r="BI463" s="37">
        <f>IF(SUM(AV463+AW463)&gt;=17,1,0)</f>
        <v>0</v>
      </c>
      <c r="BJ463" s="37">
        <f>IF(SUM(AV463+AW463)&gt;=13,1,0)</f>
        <v>0</v>
      </c>
      <c r="BK463" s="37">
        <f>SUM(AV463:BG463)+SUM(COUNTIFS(R463:AU463,{"TERM","RESIGNED"}))</f>
        <v>19</v>
      </c>
      <c r="BL463" s="1" t="s">
        <v>41</v>
      </c>
      <c r="BM463" s="37" t="s">
        <v>933</v>
      </c>
    </row>
    <row r="464" spans="1:65" x14ac:dyDescent="0.25">
      <c r="A464" s="30">
        <f>A463+1</f>
        <v>462</v>
      </c>
      <c r="B464" s="1" t="s">
        <v>163</v>
      </c>
      <c r="C464" s="1">
        <v>103461</v>
      </c>
      <c r="D464" s="25">
        <v>103461</v>
      </c>
      <c r="E464" s="1" t="s">
        <v>862</v>
      </c>
      <c r="F464" s="32" t="s">
        <v>580</v>
      </c>
      <c r="G464" s="32" t="s">
        <v>181</v>
      </c>
      <c r="H464" s="28">
        <v>44743</v>
      </c>
      <c r="I464" s="28" t="s">
        <v>36</v>
      </c>
      <c r="J464" s="28" t="s">
        <v>36</v>
      </c>
      <c r="K464" s="37">
        <f ca="1">IF(O464="ACTIVE",(TODAY()-H464),(J464-H464))</f>
        <v>599</v>
      </c>
      <c r="L464" s="39" t="str">
        <f>IF(OR(M464="Email Verification",M464="Operations",M464="OJT",M464="Bottom Quartile Group",M464="Training"),"Billable","Non Billable")</f>
        <v>Billable</v>
      </c>
      <c r="M464" s="32" t="s">
        <v>178</v>
      </c>
      <c r="N464" s="1" t="s">
        <v>38</v>
      </c>
      <c r="O464" s="1" t="s">
        <v>39</v>
      </c>
      <c r="P464" s="1"/>
      <c r="Q464" s="1"/>
      <c r="R464" s="31" t="s">
        <v>241</v>
      </c>
      <c r="S464" s="42" t="s">
        <v>880</v>
      </c>
      <c r="T464" s="42" t="s">
        <v>880</v>
      </c>
      <c r="U464" s="42" t="s">
        <v>17</v>
      </c>
      <c r="V464" s="42" t="s">
        <v>17</v>
      </c>
      <c r="W464" s="42" t="s">
        <v>880</v>
      </c>
      <c r="X464" s="42" t="s">
        <v>880</v>
      </c>
      <c r="Y464" s="42" t="s">
        <v>18</v>
      </c>
      <c r="Z464" s="42" t="s">
        <v>880</v>
      </c>
      <c r="AA464" s="42" t="s">
        <v>880</v>
      </c>
      <c r="AB464" s="42" t="s">
        <v>17</v>
      </c>
      <c r="AC464" s="42" t="s">
        <v>17</v>
      </c>
      <c r="AD464" s="42" t="s">
        <v>880</v>
      </c>
      <c r="AE464" s="42" t="s">
        <v>880</v>
      </c>
      <c r="AF464" s="42" t="s">
        <v>880</v>
      </c>
      <c r="AG464" s="42" t="s">
        <v>880</v>
      </c>
      <c r="AH464" s="42" t="s">
        <v>880</v>
      </c>
      <c r="AI464" s="42" t="s">
        <v>17</v>
      </c>
      <c r="AJ464" s="42" t="s">
        <v>17</v>
      </c>
      <c r="AK464" s="42" t="s">
        <v>19</v>
      </c>
      <c r="AL464" s="42"/>
      <c r="AM464" s="42"/>
      <c r="AN464" s="42"/>
      <c r="AO464" s="42"/>
      <c r="AP464" s="42"/>
      <c r="AQ464" s="42"/>
      <c r="AR464" s="42"/>
      <c r="AS464" s="42"/>
      <c r="AT464" s="42"/>
      <c r="AU464" s="42"/>
      <c r="AV464" s="37">
        <f>COUNTIFS($S464:$AU464,"P")</f>
        <v>11</v>
      </c>
      <c r="AW464" s="37">
        <f>COUNTIFS($S464:$AU464,"HD")/2</f>
        <v>0</v>
      </c>
      <c r="AX464" s="37">
        <f>COUNTIFS($S464:$AU464,"DO")</f>
        <v>6</v>
      </c>
      <c r="AY464" s="1">
        <f>COUNTIFS($S464:$AU464,"UPL")</f>
        <v>1</v>
      </c>
      <c r="AZ464" s="37">
        <f>COUNTIFS($S464:$AU464,"LWP")</f>
        <v>1</v>
      </c>
      <c r="BA464" s="37">
        <f>SUM(COUNTIFS($S464:$AU464,{"PAT","MAT"}))</f>
        <v>0</v>
      </c>
      <c r="BB464" s="37">
        <f>COUNTIFS($S464:$AU464,"HO")</f>
        <v>0</v>
      </c>
      <c r="BC464" s="37">
        <f>COUNTIFS($S464:$AU464,"NA")</f>
        <v>0</v>
      </c>
      <c r="BD464" s="37">
        <f>COUNTIFS($S464:$AU464,"PL")</f>
        <v>0</v>
      </c>
      <c r="BE464" s="37">
        <f>COUNTIFS($S464:$AU464,"CL")</f>
        <v>0</v>
      </c>
      <c r="BF464" s="37">
        <f>COUNTIFS($S464:$AU464,"BL")</f>
        <v>0</v>
      </c>
      <c r="BG464" s="37">
        <f>COUNTIFS($S464:$AU464,"CO")</f>
        <v>0</v>
      </c>
      <c r="BH464" s="37">
        <f>SUM(BD464:BG464)</f>
        <v>0</v>
      </c>
      <c r="BI464" s="37">
        <f>IF(SUM(AV464+AW464)&gt;=17,1,0)</f>
        <v>0</v>
      </c>
      <c r="BJ464" s="37">
        <f>IF(SUM(AV464+AW464)&gt;=13,1,0)</f>
        <v>0</v>
      </c>
      <c r="BK464" s="37">
        <f>SUM(AV464:BG464)+SUM(COUNTIFS(R464:AU464,{"TERM","RESIGNED"}))</f>
        <v>19</v>
      </c>
      <c r="BL464" s="1" t="s">
        <v>41</v>
      </c>
      <c r="BM464" s="37" t="s">
        <v>934</v>
      </c>
    </row>
    <row r="465" spans="1:65" x14ac:dyDescent="0.25">
      <c r="A465" s="30">
        <f>A464+1</f>
        <v>463</v>
      </c>
      <c r="B465" s="1" t="s">
        <v>163</v>
      </c>
      <c r="C465" s="1">
        <v>103469</v>
      </c>
      <c r="D465" s="25">
        <v>103469</v>
      </c>
      <c r="E465" s="1" t="s">
        <v>863</v>
      </c>
      <c r="F465" s="32" t="s">
        <v>581</v>
      </c>
      <c r="G465" s="32" t="s">
        <v>181</v>
      </c>
      <c r="H465" s="28">
        <v>44743</v>
      </c>
      <c r="I465" s="28" t="s">
        <v>36</v>
      </c>
      <c r="J465" s="28" t="s">
        <v>36</v>
      </c>
      <c r="K465" s="37">
        <f ca="1">IF(O465="ACTIVE",(TODAY()-H465),(J465-H465))</f>
        <v>599</v>
      </c>
      <c r="L465" s="39" t="str">
        <f>IF(OR(M465="Email Verification",M465="Operations",M465="OJT",M465="Bottom Quartile Group",M465="Training"),"Billable","Non Billable")</f>
        <v>Billable</v>
      </c>
      <c r="M465" s="32" t="s">
        <v>178</v>
      </c>
      <c r="N465" s="1" t="s">
        <v>38</v>
      </c>
      <c r="O465" s="1" t="s">
        <v>39</v>
      </c>
      <c r="P465" s="1"/>
      <c r="Q465" s="1"/>
      <c r="R465" s="31" t="s">
        <v>239</v>
      </c>
      <c r="S465" s="42" t="s">
        <v>880</v>
      </c>
      <c r="T465" s="42" t="s">
        <v>880</v>
      </c>
      <c r="U465" s="42" t="s">
        <v>17</v>
      </c>
      <c r="V465" s="42" t="s">
        <v>17</v>
      </c>
      <c r="W465" s="42" t="s">
        <v>880</v>
      </c>
      <c r="X465" s="42" t="s">
        <v>880</v>
      </c>
      <c r="Y465" s="42" t="s">
        <v>880</v>
      </c>
      <c r="Z465" s="42" t="s">
        <v>880</v>
      </c>
      <c r="AA465" s="42" t="s">
        <v>880</v>
      </c>
      <c r="AB465" s="42" t="s">
        <v>17</v>
      </c>
      <c r="AC465" s="42" t="s">
        <v>17</v>
      </c>
      <c r="AD465" s="42" t="s">
        <v>880</v>
      </c>
      <c r="AE465" s="42" t="s">
        <v>880</v>
      </c>
      <c r="AF465" s="42" t="s">
        <v>880</v>
      </c>
      <c r="AG465" s="42" t="s">
        <v>882</v>
      </c>
      <c r="AH465" s="42" t="s">
        <v>880</v>
      </c>
      <c r="AI465" s="42" t="s">
        <v>17</v>
      </c>
      <c r="AJ465" s="42" t="s">
        <v>17</v>
      </c>
      <c r="AK465" s="42" t="s">
        <v>880</v>
      </c>
      <c r="AL465" s="42"/>
      <c r="AM465" s="42"/>
      <c r="AN465" s="42"/>
      <c r="AO465" s="42"/>
      <c r="AP465" s="42"/>
      <c r="AQ465" s="42"/>
      <c r="AR465" s="42"/>
      <c r="AS465" s="42"/>
      <c r="AT465" s="42"/>
      <c r="AU465" s="42"/>
      <c r="AV465" s="37">
        <f>COUNTIFS($S465:$AU465,"P")</f>
        <v>12</v>
      </c>
      <c r="AW465" s="37">
        <f>COUNTIFS($S465:$AU465,"HD")/2</f>
        <v>0</v>
      </c>
      <c r="AX465" s="37">
        <f>COUNTIFS($S465:$AU465,"DO")</f>
        <v>6</v>
      </c>
      <c r="AY465" s="1">
        <f>COUNTIFS($S465:$AU465,"UPL")</f>
        <v>0</v>
      </c>
      <c r="AZ465" s="37">
        <f>COUNTIFS($S465:$AU465,"LWP")</f>
        <v>0</v>
      </c>
      <c r="BA465" s="37">
        <f>SUM(COUNTIFS($S465:$AU465,{"PAT","MAT"}))</f>
        <v>0</v>
      </c>
      <c r="BB465" s="37">
        <f>COUNTIFS($S465:$AU465,"HO")</f>
        <v>0</v>
      </c>
      <c r="BC465" s="37">
        <f>COUNTIFS($S465:$AU465,"NA")</f>
        <v>0</v>
      </c>
      <c r="BD465" s="37">
        <f>COUNTIFS($S465:$AU465,"PL")</f>
        <v>0</v>
      </c>
      <c r="BE465" s="37">
        <f>COUNTIFS($S465:$AU465,"CL")</f>
        <v>1</v>
      </c>
      <c r="BF465" s="37">
        <f>COUNTIFS($S465:$AU465,"BL")</f>
        <v>0</v>
      </c>
      <c r="BG465" s="37">
        <f>COUNTIFS($S465:$AU465,"CO")</f>
        <v>0</v>
      </c>
      <c r="BH465" s="37">
        <f>SUM(BD465:BG465)</f>
        <v>1</v>
      </c>
      <c r="BI465" s="37">
        <f>IF(SUM(AV465+AW465)&gt;=17,1,0)</f>
        <v>0</v>
      </c>
      <c r="BJ465" s="37">
        <f>IF(SUM(AV465+AW465)&gt;=13,1,0)</f>
        <v>0</v>
      </c>
      <c r="BK465" s="37">
        <f>SUM(AV465:BG465)+SUM(COUNTIFS(R465:AU465,{"TERM","RESIGNED"}))</f>
        <v>19</v>
      </c>
      <c r="BL465" s="1" t="s">
        <v>41</v>
      </c>
      <c r="BM465" s="37" t="s">
        <v>933</v>
      </c>
    </row>
    <row r="466" spans="1:65" x14ac:dyDescent="0.25">
      <c r="A466" s="30">
        <f>A465+1</f>
        <v>464</v>
      </c>
      <c r="B466" s="1" t="s">
        <v>163</v>
      </c>
      <c r="C466" s="1">
        <v>103481</v>
      </c>
      <c r="D466" s="25">
        <v>103481</v>
      </c>
      <c r="E466" s="1" t="s">
        <v>863</v>
      </c>
      <c r="F466" s="32" t="s">
        <v>582</v>
      </c>
      <c r="G466" s="32" t="s">
        <v>74</v>
      </c>
      <c r="H466" s="28">
        <v>44749</v>
      </c>
      <c r="I466" s="28" t="s">
        <v>36</v>
      </c>
      <c r="J466" s="28" t="s">
        <v>36</v>
      </c>
      <c r="K466" s="37">
        <f ca="1">IF(O466="ACTIVE",(TODAY()-H466),(J466-H466))</f>
        <v>593</v>
      </c>
      <c r="L466" s="39" t="str">
        <f>IF(OR(M466="Email Verification",M466="Operations",M466="OJT",M466="Bottom Quartile Group",M466="Training"),"Billable","Non Billable")</f>
        <v>Non Billable</v>
      </c>
      <c r="M466" s="32" t="s">
        <v>51</v>
      </c>
      <c r="N466" s="1" t="s">
        <v>38</v>
      </c>
      <c r="O466" s="1" t="s">
        <v>39</v>
      </c>
      <c r="P466" s="1"/>
      <c r="Q466" s="1"/>
      <c r="R466" s="31" t="s">
        <v>185</v>
      </c>
      <c r="S466" s="42" t="s">
        <v>19</v>
      </c>
      <c r="T466" s="42" t="s">
        <v>880</v>
      </c>
      <c r="U466" s="42" t="s">
        <v>17</v>
      </c>
      <c r="V466" s="42" t="s">
        <v>17</v>
      </c>
      <c r="W466" s="42" t="s">
        <v>880</v>
      </c>
      <c r="X466" s="42" t="s">
        <v>880</v>
      </c>
      <c r="Y466" s="42" t="s">
        <v>880</v>
      </c>
      <c r="Z466" s="42" t="s">
        <v>880</v>
      </c>
      <c r="AA466" s="42" t="s">
        <v>880</v>
      </c>
      <c r="AB466" s="42" t="s">
        <v>17</v>
      </c>
      <c r="AC466" s="42" t="s">
        <v>17</v>
      </c>
      <c r="AD466" s="42" t="s">
        <v>880</v>
      </c>
      <c r="AE466" s="42" t="s">
        <v>880</v>
      </c>
      <c r="AF466" s="42" t="s">
        <v>880</v>
      </c>
      <c r="AG466" s="42" t="s">
        <v>880</v>
      </c>
      <c r="AH466" s="42" t="s">
        <v>18</v>
      </c>
      <c r="AI466" s="42" t="s">
        <v>17</v>
      </c>
      <c r="AJ466" s="42" t="s">
        <v>17</v>
      </c>
      <c r="AK466" s="42" t="s">
        <v>880</v>
      </c>
      <c r="AL466" s="42"/>
      <c r="AM466" s="42"/>
      <c r="AN466" s="42"/>
      <c r="AO466" s="42"/>
      <c r="AP466" s="42"/>
      <c r="AQ466" s="42"/>
      <c r="AR466" s="42"/>
      <c r="AS466" s="42"/>
      <c r="AT466" s="42"/>
      <c r="AU466" s="42"/>
      <c r="AV466" s="37">
        <f>COUNTIFS($S466:$AU466,"P")</f>
        <v>11</v>
      </c>
      <c r="AW466" s="37">
        <f>COUNTIFS($S466:$AU466,"HD")/2</f>
        <v>0</v>
      </c>
      <c r="AX466" s="37">
        <f>COUNTIFS($S466:$AU466,"DO")</f>
        <v>6</v>
      </c>
      <c r="AY466" s="1">
        <f>COUNTIFS($S466:$AU466,"UPL")</f>
        <v>1</v>
      </c>
      <c r="AZ466" s="37">
        <f>COUNTIFS($S466:$AU466,"LWP")</f>
        <v>1</v>
      </c>
      <c r="BA466" s="37">
        <f>SUM(COUNTIFS($S466:$AU466,{"PAT","MAT"}))</f>
        <v>0</v>
      </c>
      <c r="BB466" s="37">
        <f>COUNTIFS($S466:$AU466,"HO")</f>
        <v>0</v>
      </c>
      <c r="BC466" s="37">
        <f>COUNTIFS($S466:$AU466,"NA")</f>
        <v>0</v>
      </c>
      <c r="BD466" s="37">
        <f>COUNTIFS($S466:$AU466,"PL")</f>
        <v>0</v>
      </c>
      <c r="BE466" s="37">
        <f>COUNTIFS($S466:$AU466,"CL")</f>
        <v>0</v>
      </c>
      <c r="BF466" s="37">
        <f>COUNTIFS($S466:$AU466,"BL")</f>
        <v>0</v>
      </c>
      <c r="BG466" s="37">
        <f>COUNTIFS($S466:$AU466,"CO")</f>
        <v>0</v>
      </c>
      <c r="BH466" s="37">
        <f>SUM(BD466:BG466)</f>
        <v>0</v>
      </c>
      <c r="BI466" s="37">
        <f>IF(SUM(AV466+AW466)&gt;=17,1,0)</f>
        <v>0</v>
      </c>
      <c r="BJ466" s="37">
        <f>IF(SUM(AV466+AW466)&gt;=13,1,0)</f>
        <v>0</v>
      </c>
      <c r="BK466" s="37">
        <f>SUM(AV466:BG466)+SUM(COUNTIFS(R466:AU466,{"TERM","RESIGNED"}))</f>
        <v>19</v>
      </c>
      <c r="BL466" s="1" t="s">
        <v>41</v>
      </c>
      <c r="BM466" s="37" t="s">
        <v>934</v>
      </c>
    </row>
    <row r="467" spans="1:65" x14ac:dyDescent="0.25">
      <c r="A467" s="30">
        <f>A466+1</f>
        <v>465</v>
      </c>
      <c r="B467" s="1" t="s">
        <v>163</v>
      </c>
      <c r="C467" s="1">
        <v>103487</v>
      </c>
      <c r="D467" s="25">
        <v>103487</v>
      </c>
      <c r="E467" s="1" t="s">
        <v>862</v>
      </c>
      <c r="F467" s="32" t="s">
        <v>583</v>
      </c>
      <c r="G467" s="32" t="s">
        <v>74</v>
      </c>
      <c r="H467" s="28">
        <v>44749</v>
      </c>
      <c r="I467" s="28" t="s">
        <v>36</v>
      </c>
      <c r="J467" s="28" t="s">
        <v>36</v>
      </c>
      <c r="K467" s="37">
        <f ca="1">IF(O467="ACTIVE",(TODAY()-H467),(J467-H467))</f>
        <v>593</v>
      </c>
      <c r="L467" s="39" t="str">
        <f>IF(OR(M467="Email Verification",M467="Operations",M467="OJT",M467="Bottom Quartile Group",M467="Training"),"Billable","Non Billable")</f>
        <v>Non Billable</v>
      </c>
      <c r="M467" s="32" t="s">
        <v>51</v>
      </c>
      <c r="N467" s="1" t="s">
        <v>38</v>
      </c>
      <c r="O467" s="1" t="s">
        <v>39</v>
      </c>
      <c r="P467" s="1"/>
      <c r="Q467" s="1"/>
      <c r="R467" s="31" t="s">
        <v>276</v>
      </c>
      <c r="S467" s="42" t="s">
        <v>880</v>
      </c>
      <c r="T467" s="42" t="s">
        <v>880</v>
      </c>
      <c r="U467" s="42" t="s">
        <v>17</v>
      </c>
      <c r="V467" s="42" t="s">
        <v>17</v>
      </c>
      <c r="W467" s="42" t="s">
        <v>880</v>
      </c>
      <c r="X467" s="42" t="s">
        <v>880</v>
      </c>
      <c r="Y467" s="42" t="s">
        <v>880</v>
      </c>
      <c r="Z467" s="42" t="s">
        <v>880</v>
      </c>
      <c r="AA467" s="42" t="s">
        <v>880</v>
      </c>
      <c r="AB467" s="42" t="s">
        <v>17</v>
      </c>
      <c r="AC467" s="42" t="s">
        <v>17</v>
      </c>
      <c r="AD467" s="42" t="s">
        <v>880</v>
      </c>
      <c r="AE467" s="42" t="s">
        <v>880</v>
      </c>
      <c r="AF467" s="42" t="s">
        <v>880</v>
      </c>
      <c r="AG467" s="42" t="s">
        <v>880</v>
      </c>
      <c r="AH467" s="42" t="s">
        <v>19</v>
      </c>
      <c r="AI467" s="42" t="s">
        <v>17</v>
      </c>
      <c r="AJ467" s="42" t="s">
        <v>17</v>
      </c>
      <c r="AK467" s="42" t="s">
        <v>881</v>
      </c>
      <c r="AL467" s="42"/>
      <c r="AM467" s="42"/>
      <c r="AN467" s="42"/>
      <c r="AO467" s="42"/>
      <c r="AP467" s="42"/>
      <c r="AQ467" s="42"/>
      <c r="AR467" s="42"/>
      <c r="AS467" s="42"/>
      <c r="AT467" s="42"/>
      <c r="AU467" s="42"/>
      <c r="AV467" s="37">
        <f>COUNTIFS($S467:$AU467,"P")</f>
        <v>11</v>
      </c>
      <c r="AW467" s="37">
        <f>COUNTIFS($S467:$AU467,"HD")/2</f>
        <v>0.5</v>
      </c>
      <c r="AX467" s="37">
        <f>COUNTIFS($S467:$AU467,"DO")</f>
        <v>6</v>
      </c>
      <c r="AY467" s="1">
        <f>COUNTIFS($S467:$AU467,"UPL")</f>
        <v>0</v>
      </c>
      <c r="AZ467" s="37">
        <f>COUNTIFS($S467:$AU467,"LWP")</f>
        <v>1</v>
      </c>
      <c r="BA467" s="37">
        <f>SUM(COUNTIFS($S467:$AU467,{"PAT","MAT"}))</f>
        <v>0</v>
      </c>
      <c r="BB467" s="37">
        <f>COUNTIFS($S467:$AU467,"HO")</f>
        <v>0</v>
      </c>
      <c r="BC467" s="37">
        <f>COUNTIFS($S467:$AU467,"NA")</f>
        <v>0</v>
      </c>
      <c r="BD467" s="37">
        <f>COUNTIFS($S467:$AU467,"PL")</f>
        <v>0</v>
      </c>
      <c r="BE467" s="37">
        <f>COUNTIFS($S467:$AU467,"CL")</f>
        <v>0</v>
      </c>
      <c r="BF467" s="37">
        <f>COUNTIFS($S467:$AU467,"BL")</f>
        <v>0</v>
      </c>
      <c r="BG467" s="37">
        <f>COUNTIFS($S467:$AU467,"CO")</f>
        <v>0</v>
      </c>
      <c r="BH467" s="37">
        <f>SUM(BD467:BG467)</f>
        <v>0</v>
      </c>
      <c r="BI467" s="37">
        <f>IF(SUM(AV467+AW467)&gt;=17,1,0)</f>
        <v>0</v>
      </c>
      <c r="BJ467" s="37">
        <f>IF(SUM(AV467+AW467)&gt;=13,1,0)</f>
        <v>0</v>
      </c>
      <c r="BK467" s="37">
        <f>SUM(AV467:BG467)+SUM(COUNTIFS(R467:AU467,{"TERM","RESIGNED"}))</f>
        <v>18.5</v>
      </c>
      <c r="BL467" s="1" t="s">
        <v>41</v>
      </c>
      <c r="BM467" s="37" t="s">
        <v>1101</v>
      </c>
    </row>
    <row r="468" spans="1:65" x14ac:dyDescent="0.25">
      <c r="A468" s="30">
        <f>A467+1</f>
        <v>466</v>
      </c>
      <c r="B468" s="1" t="s">
        <v>163</v>
      </c>
      <c r="C468" s="1">
        <v>103497</v>
      </c>
      <c r="D468" s="25">
        <v>103497</v>
      </c>
      <c r="E468" s="1" t="s">
        <v>863</v>
      </c>
      <c r="F468" s="32" t="s">
        <v>589</v>
      </c>
      <c r="G468" s="32" t="s">
        <v>181</v>
      </c>
      <c r="H468" s="28">
        <v>44749</v>
      </c>
      <c r="I468" s="28" t="s">
        <v>36</v>
      </c>
      <c r="J468" s="28" t="s">
        <v>36</v>
      </c>
      <c r="K468" s="37">
        <f ca="1">IF(O468="ACTIVE",(TODAY()-H468),(J468-H468))</f>
        <v>593</v>
      </c>
      <c r="L468" s="39" t="str">
        <f>IF(OR(M468="Email Verification",M468="Operations",M468="OJT",M468="Bottom Quartile Group",M468="Training"),"Billable","Non Billable")</f>
        <v>Billable</v>
      </c>
      <c r="M468" s="32" t="s">
        <v>178</v>
      </c>
      <c r="N468" s="1" t="s">
        <v>38</v>
      </c>
      <c r="O468" s="1" t="s">
        <v>39</v>
      </c>
      <c r="P468" s="1"/>
      <c r="Q468" s="1"/>
      <c r="R468" s="31" t="s">
        <v>230</v>
      </c>
      <c r="S468" s="42" t="s">
        <v>880</v>
      </c>
      <c r="T468" s="42" t="s">
        <v>880</v>
      </c>
      <c r="U468" s="42" t="s">
        <v>17</v>
      </c>
      <c r="V468" s="42" t="s">
        <v>17</v>
      </c>
      <c r="W468" s="42" t="s">
        <v>882</v>
      </c>
      <c r="X468" s="42" t="s">
        <v>880</v>
      </c>
      <c r="Y468" s="42" t="s">
        <v>880</v>
      </c>
      <c r="Z468" s="42" t="s">
        <v>880</v>
      </c>
      <c r="AA468" s="42" t="s">
        <v>880</v>
      </c>
      <c r="AB468" s="42" t="s">
        <v>17</v>
      </c>
      <c r="AC468" s="42" t="s">
        <v>17</v>
      </c>
      <c r="AD468" s="42" t="s">
        <v>880</v>
      </c>
      <c r="AE468" s="42" t="s">
        <v>880</v>
      </c>
      <c r="AF468" s="42" t="s">
        <v>880</v>
      </c>
      <c r="AG468" s="42" t="s">
        <v>880</v>
      </c>
      <c r="AH468" s="42" t="s">
        <v>880</v>
      </c>
      <c r="AI468" s="42" t="s">
        <v>17</v>
      </c>
      <c r="AJ468" s="42" t="s">
        <v>17</v>
      </c>
      <c r="AK468" s="42" t="s">
        <v>880</v>
      </c>
      <c r="AL468" s="42"/>
      <c r="AM468" s="42"/>
      <c r="AN468" s="42"/>
      <c r="AO468" s="42"/>
      <c r="AP468" s="42"/>
      <c r="AQ468" s="42"/>
      <c r="AR468" s="42"/>
      <c r="AS468" s="42"/>
      <c r="AT468" s="42"/>
      <c r="AU468" s="42"/>
      <c r="AV468" s="37">
        <f>COUNTIFS($S468:$AU468,"P")</f>
        <v>12</v>
      </c>
      <c r="AW468" s="37">
        <f>COUNTIFS($S468:$AU468,"HD")/2</f>
        <v>0</v>
      </c>
      <c r="AX468" s="37">
        <f>COUNTIFS($S468:$AU468,"DO")</f>
        <v>6</v>
      </c>
      <c r="AY468" s="1">
        <f>COUNTIFS($S468:$AU468,"UPL")</f>
        <v>0</v>
      </c>
      <c r="AZ468" s="37">
        <f>COUNTIFS($S468:$AU468,"LWP")</f>
        <v>0</v>
      </c>
      <c r="BA468" s="37">
        <f>SUM(COUNTIFS($S468:$AU468,{"PAT","MAT"}))</f>
        <v>0</v>
      </c>
      <c r="BB468" s="37">
        <f>COUNTIFS($S468:$AU468,"HO")</f>
        <v>0</v>
      </c>
      <c r="BC468" s="37">
        <f>COUNTIFS($S468:$AU468,"NA")</f>
        <v>0</v>
      </c>
      <c r="BD468" s="37">
        <f>COUNTIFS($S468:$AU468,"PL")</f>
        <v>0</v>
      </c>
      <c r="BE468" s="37">
        <f>COUNTIFS($S468:$AU468,"CL")</f>
        <v>1</v>
      </c>
      <c r="BF468" s="37">
        <f>COUNTIFS($S468:$AU468,"BL")</f>
        <v>0</v>
      </c>
      <c r="BG468" s="37">
        <f>COUNTIFS($S468:$AU468,"CO")</f>
        <v>0</v>
      </c>
      <c r="BH468" s="37">
        <f>SUM(BD468:BG468)</f>
        <v>1</v>
      </c>
      <c r="BI468" s="37">
        <f>IF(SUM(AV468+AW468)&gt;=17,1,0)</f>
        <v>0</v>
      </c>
      <c r="BJ468" s="37">
        <f>IF(SUM(AV468+AW468)&gt;=13,1,0)</f>
        <v>0</v>
      </c>
      <c r="BK468" s="37">
        <f>SUM(AV468:BG468)+SUM(COUNTIFS(R468:AU468,{"TERM","RESIGNED"}))</f>
        <v>19</v>
      </c>
      <c r="BL468" s="1" t="s">
        <v>41</v>
      </c>
      <c r="BM468" s="37" t="s">
        <v>931</v>
      </c>
    </row>
    <row r="469" spans="1:65" x14ac:dyDescent="0.25">
      <c r="A469" s="30">
        <f>A468+1</f>
        <v>467</v>
      </c>
      <c r="B469" s="1" t="s">
        <v>163</v>
      </c>
      <c r="C469" s="1">
        <v>103503</v>
      </c>
      <c r="D469" s="25">
        <v>103503</v>
      </c>
      <c r="E469" s="1" t="s">
        <v>863</v>
      </c>
      <c r="F469" s="32" t="s">
        <v>590</v>
      </c>
      <c r="G469" s="32" t="s">
        <v>181</v>
      </c>
      <c r="H469" s="28">
        <v>44749</v>
      </c>
      <c r="I469" s="28" t="s">
        <v>36</v>
      </c>
      <c r="J469" s="28" t="s">
        <v>36</v>
      </c>
      <c r="K469" s="37">
        <f ca="1">IF(O469="ACTIVE",(TODAY()-H469),(J469-H469))</f>
        <v>593</v>
      </c>
      <c r="L469" s="39" t="str">
        <f>IF(OR(M469="Email Verification",M469="Operations",M469="OJT",M469="Bottom Quartile Group",M469="Training"),"Billable","Non Billable")</f>
        <v>Billable</v>
      </c>
      <c r="M469" s="32" t="s">
        <v>178</v>
      </c>
      <c r="N469" s="1" t="s">
        <v>38</v>
      </c>
      <c r="O469" s="1" t="s">
        <v>39</v>
      </c>
      <c r="P469" s="1"/>
      <c r="Q469" s="1"/>
      <c r="R469" s="31" t="s">
        <v>239</v>
      </c>
      <c r="S469" s="42" t="s">
        <v>880</v>
      </c>
      <c r="T469" s="42" t="s">
        <v>880</v>
      </c>
      <c r="U469" s="42" t="s">
        <v>17</v>
      </c>
      <c r="V469" s="42" t="s">
        <v>17</v>
      </c>
      <c r="W469" s="42" t="s">
        <v>880</v>
      </c>
      <c r="X469" s="42" t="s">
        <v>880</v>
      </c>
      <c r="Y469" s="42" t="s">
        <v>880</v>
      </c>
      <c r="Z469" s="42" t="s">
        <v>880</v>
      </c>
      <c r="AA469" s="42" t="s">
        <v>882</v>
      </c>
      <c r="AB469" s="42" t="s">
        <v>17</v>
      </c>
      <c r="AC469" s="42" t="s">
        <v>17</v>
      </c>
      <c r="AD469" s="42" t="s">
        <v>880</v>
      </c>
      <c r="AE469" s="42" t="s">
        <v>880</v>
      </c>
      <c r="AF469" s="42" t="s">
        <v>880</v>
      </c>
      <c r="AG469" s="42" t="s">
        <v>883</v>
      </c>
      <c r="AH469" s="42" t="s">
        <v>880</v>
      </c>
      <c r="AI469" s="42" t="s">
        <v>17</v>
      </c>
      <c r="AJ469" s="42" t="s">
        <v>17</v>
      </c>
      <c r="AK469" s="42" t="s">
        <v>880</v>
      </c>
      <c r="AL469" s="42"/>
      <c r="AM469" s="42"/>
      <c r="AN469" s="42"/>
      <c r="AO469" s="42"/>
      <c r="AP469" s="42"/>
      <c r="AQ469" s="42"/>
      <c r="AR469" s="42"/>
      <c r="AS469" s="42"/>
      <c r="AT469" s="42"/>
      <c r="AU469" s="42"/>
      <c r="AV469" s="37">
        <f>COUNTIFS($S469:$AU469,"P")</f>
        <v>11</v>
      </c>
      <c r="AW469" s="37">
        <f>COUNTIFS($S469:$AU469,"HD")/2</f>
        <v>0</v>
      </c>
      <c r="AX469" s="37">
        <f>COUNTIFS($S469:$AU469,"DO")</f>
        <v>6</v>
      </c>
      <c r="AY469" s="1">
        <f>COUNTIFS($S469:$AU469,"UPL")</f>
        <v>0</v>
      </c>
      <c r="AZ469" s="37">
        <f>COUNTIFS($S469:$AU469,"LWP")</f>
        <v>0</v>
      </c>
      <c r="BA469" s="37">
        <f>SUM(COUNTIFS($S469:$AU469,{"PAT","MAT"}))</f>
        <v>0</v>
      </c>
      <c r="BB469" s="37">
        <f>COUNTIFS($S469:$AU469,"HO")</f>
        <v>0</v>
      </c>
      <c r="BC469" s="37">
        <f>COUNTIFS($S469:$AU469,"NA")</f>
        <v>0</v>
      </c>
      <c r="BD469" s="37">
        <f>COUNTIFS($S469:$AU469,"PL")</f>
        <v>1</v>
      </c>
      <c r="BE469" s="37">
        <f>COUNTIFS($S469:$AU469,"CL")</f>
        <v>1</v>
      </c>
      <c r="BF469" s="37">
        <f>COUNTIFS($S469:$AU469,"BL")</f>
        <v>0</v>
      </c>
      <c r="BG469" s="37">
        <f>COUNTIFS($S469:$AU469,"CO")</f>
        <v>0</v>
      </c>
      <c r="BH469" s="37">
        <f>SUM(BD469:BG469)</f>
        <v>2</v>
      </c>
      <c r="BI469" s="37">
        <f>IF(SUM(AV469+AW469)&gt;=17,1,0)</f>
        <v>0</v>
      </c>
      <c r="BJ469" s="37">
        <f>IF(SUM(AV469+AW469)&gt;=13,1,0)</f>
        <v>0</v>
      </c>
      <c r="BK469" s="37">
        <f>SUM(AV469:BG469)+SUM(COUNTIFS(R469:AU469,{"TERM","RESIGNED"}))</f>
        <v>19</v>
      </c>
      <c r="BL469" s="1" t="s">
        <v>41</v>
      </c>
      <c r="BM469" s="37" t="s">
        <v>933</v>
      </c>
    </row>
    <row r="470" spans="1:65" x14ac:dyDescent="0.25">
      <c r="A470" s="30">
        <f>A469+1</f>
        <v>468</v>
      </c>
      <c r="B470" s="1" t="s">
        <v>163</v>
      </c>
      <c r="C470" s="1">
        <v>103505</v>
      </c>
      <c r="D470" s="25">
        <v>103505</v>
      </c>
      <c r="E470" s="1" t="s">
        <v>863</v>
      </c>
      <c r="F470" s="32" t="s">
        <v>585</v>
      </c>
      <c r="G470" s="32" t="s">
        <v>117</v>
      </c>
      <c r="H470" s="28">
        <v>44749</v>
      </c>
      <c r="I470" s="28" t="s">
        <v>36</v>
      </c>
      <c r="J470" s="28" t="s">
        <v>36</v>
      </c>
      <c r="K470" s="37">
        <f ca="1">IF(O470="ACTIVE",(TODAY()-H470),(J470-H470))</f>
        <v>593</v>
      </c>
      <c r="L470" s="39" t="str">
        <f>IF(OR(M470="Email Verification",M470="Operations",M470="OJT",M470="Bottom Quartile Group",M470="Training"),"Billable","Non Billable")</f>
        <v>Billable</v>
      </c>
      <c r="M470" s="32" t="s">
        <v>118</v>
      </c>
      <c r="N470" s="1" t="s">
        <v>38</v>
      </c>
      <c r="O470" s="1" t="s">
        <v>39</v>
      </c>
      <c r="P470" s="1"/>
      <c r="Q470" s="1"/>
      <c r="R470" s="31" t="s">
        <v>60</v>
      </c>
      <c r="S470" s="42" t="s">
        <v>880</v>
      </c>
      <c r="T470" s="42" t="s">
        <v>880</v>
      </c>
      <c r="U470" s="42" t="s">
        <v>17</v>
      </c>
      <c r="V470" s="42" t="s">
        <v>17</v>
      </c>
      <c r="W470" s="42" t="s">
        <v>880</v>
      </c>
      <c r="X470" s="42" t="s">
        <v>880</v>
      </c>
      <c r="Y470" s="42" t="s">
        <v>880</v>
      </c>
      <c r="Z470" s="42" t="s">
        <v>880</v>
      </c>
      <c r="AA470" s="42" t="s">
        <v>880</v>
      </c>
      <c r="AB470" s="42" t="s">
        <v>17</v>
      </c>
      <c r="AC470" s="42" t="s">
        <v>17</v>
      </c>
      <c r="AD470" s="42" t="s">
        <v>880</v>
      </c>
      <c r="AE470" s="42" t="s">
        <v>880</v>
      </c>
      <c r="AF470" s="42" t="s">
        <v>880</v>
      </c>
      <c r="AG470" s="42" t="s">
        <v>880</v>
      </c>
      <c r="AH470" s="42" t="s">
        <v>880</v>
      </c>
      <c r="AI470" s="42" t="s">
        <v>17</v>
      </c>
      <c r="AJ470" s="42" t="s">
        <v>17</v>
      </c>
      <c r="AK470" s="42" t="s">
        <v>880</v>
      </c>
      <c r="AL470" s="42"/>
      <c r="AM470" s="42"/>
      <c r="AN470" s="42"/>
      <c r="AO470" s="42"/>
      <c r="AP470" s="42"/>
      <c r="AQ470" s="42"/>
      <c r="AR470" s="42"/>
      <c r="AS470" s="42"/>
      <c r="AT470" s="42"/>
      <c r="AU470" s="42"/>
      <c r="AV470" s="37">
        <f>COUNTIFS($S470:$AU470,"P")</f>
        <v>13</v>
      </c>
      <c r="AW470" s="37">
        <f>COUNTIFS($S470:$AU470,"HD")/2</f>
        <v>0</v>
      </c>
      <c r="AX470" s="37">
        <f>COUNTIFS($S470:$AU470,"DO")</f>
        <v>6</v>
      </c>
      <c r="AY470" s="1">
        <f>COUNTIFS($S470:$AU470,"UPL")</f>
        <v>0</v>
      </c>
      <c r="AZ470" s="37">
        <f>COUNTIFS($S470:$AU470,"LWP")</f>
        <v>0</v>
      </c>
      <c r="BA470" s="37">
        <f>SUM(COUNTIFS($S470:$AU470,{"PAT","MAT"}))</f>
        <v>0</v>
      </c>
      <c r="BB470" s="37">
        <f>COUNTIFS($S470:$AU470,"HO")</f>
        <v>0</v>
      </c>
      <c r="BC470" s="37">
        <f>COUNTIFS($S470:$AU470,"NA")</f>
        <v>0</v>
      </c>
      <c r="BD470" s="37">
        <f>COUNTIFS($S470:$AU470,"PL")</f>
        <v>0</v>
      </c>
      <c r="BE470" s="37">
        <f>COUNTIFS($S470:$AU470,"CL")</f>
        <v>0</v>
      </c>
      <c r="BF470" s="37">
        <f>COUNTIFS($S470:$AU470,"BL")</f>
        <v>0</v>
      </c>
      <c r="BG470" s="37">
        <f>COUNTIFS($S470:$AU470,"CO")</f>
        <v>0</v>
      </c>
      <c r="BH470" s="37">
        <f>SUM(BD470:BG470)</f>
        <v>0</v>
      </c>
      <c r="BI470" s="37">
        <f>IF(SUM(AV470+AW470)&gt;=17,1,0)</f>
        <v>0</v>
      </c>
      <c r="BJ470" s="37">
        <f>IF(SUM(AV470+AW470)&gt;=13,1,0)</f>
        <v>1</v>
      </c>
      <c r="BK470" s="37">
        <f>SUM(AV470:BG470)+SUM(COUNTIFS(R470:AU470,{"TERM","RESIGNED"}))</f>
        <v>19</v>
      </c>
      <c r="BL470" s="1" t="s">
        <v>41</v>
      </c>
      <c r="BM470" s="37" t="s">
        <v>931</v>
      </c>
    </row>
    <row r="471" spans="1:65" x14ac:dyDescent="0.25">
      <c r="A471" s="30">
        <f>A470+1</f>
        <v>469</v>
      </c>
      <c r="B471" s="1" t="s">
        <v>163</v>
      </c>
      <c r="C471" s="1">
        <v>103518</v>
      </c>
      <c r="D471" s="25">
        <v>103518</v>
      </c>
      <c r="E471" s="1" t="s">
        <v>862</v>
      </c>
      <c r="F471" s="32" t="s">
        <v>586</v>
      </c>
      <c r="G471" s="32" t="s">
        <v>117</v>
      </c>
      <c r="H471" s="28">
        <v>44749</v>
      </c>
      <c r="I471" s="28" t="s">
        <v>36</v>
      </c>
      <c r="J471" s="28" t="s">
        <v>36</v>
      </c>
      <c r="K471" s="37">
        <f ca="1">IF(O471="ACTIVE",(TODAY()-H471),(J471-H471))</f>
        <v>593</v>
      </c>
      <c r="L471" s="39" t="str">
        <f>IF(OR(M471="Email Verification",M471="Operations",M471="OJT",M471="Bottom Quartile Group",M471="Training"),"Billable","Non Billable")</f>
        <v>Billable</v>
      </c>
      <c r="M471" s="32" t="s">
        <v>118</v>
      </c>
      <c r="N471" s="1" t="s">
        <v>38</v>
      </c>
      <c r="O471" s="1" t="s">
        <v>39</v>
      </c>
      <c r="P471" s="1"/>
      <c r="Q471" s="1"/>
      <c r="R471" s="31" t="s">
        <v>129</v>
      </c>
      <c r="S471" s="42" t="s">
        <v>880</v>
      </c>
      <c r="T471" s="42" t="s">
        <v>880</v>
      </c>
      <c r="U471" s="42" t="s">
        <v>17</v>
      </c>
      <c r="V471" s="42" t="s">
        <v>17</v>
      </c>
      <c r="W471" s="42" t="s">
        <v>880</v>
      </c>
      <c r="X471" s="42" t="s">
        <v>18</v>
      </c>
      <c r="Y471" s="42" t="s">
        <v>880</v>
      </c>
      <c r="Z471" s="42" t="s">
        <v>880</v>
      </c>
      <c r="AA471" s="42" t="s">
        <v>880</v>
      </c>
      <c r="AB471" s="42" t="s">
        <v>17</v>
      </c>
      <c r="AC471" s="42" t="s">
        <v>17</v>
      </c>
      <c r="AD471" s="42" t="s">
        <v>880</v>
      </c>
      <c r="AE471" s="42" t="s">
        <v>880</v>
      </c>
      <c r="AF471" s="42" t="s">
        <v>880</v>
      </c>
      <c r="AG471" s="42" t="s">
        <v>880</v>
      </c>
      <c r="AH471" s="42" t="s">
        <v>880</v>
      </c>
      <c r="AI471" s="42" t="s">
        <v>17</v>
      </c>
      <c r="AJ471" s="42" t="s">
        <v>17</v>
      </c>
      <c r="AK471" s="42" t="s">
        <v>880</v>
      </c>
      <c r="AL471" s="42"/>
      <c r="AM471" s="42"/>
      <c r="AN471" s="42"/>
      <c r="AO471" s="42"/>
      <c r="AP471" s="42"/>
      <c r="AQ471" s="42"/>
      <c r="AR471" s="42"/>
      <c r="AS471" s="42"/>
      <c r="AT471" s="42"/>
      <c r="AU471" s="42"/>
      <c r="AV471" s="37">
        <f>COUNTIFS($S471:$AU471,"P")</f>
        <v>12</v>
      </c>
      <c r="AW471" s="37">
        <f>COUNTIFS($S471:$AU471,"HD")/2</f>
        <v>0</v>
      </c>
      <c r="AX471" s="37">
        <f>COUNTIFS($S471:$AU471,"DO")</f>
        <v>6</v>
      </c>
      <c r="AY471" s="1">
        <f>COUNTIFS($S471:$AU471,"UPL")</f>
        <v>1</v>
      </c>
      <c r="AZ471" s="37">
        <f>COUNTIFS($S471:$AU471,"LWP")</f>
        <v>0</v>
      </c>
      <c r="BA471" s="37">
        <f>SUM(COUNTIFS($S471:$AU471,{"PAT","MAT"}))</f>
        <v>0</v>
      </c>
      <c r="BB471" s="37">
        <f>COUNTIFS($S471:$AU471,"HO")</f>
        <v>0</v>
      </c>
      <c r="BC471" s="37">
        <f>COUNTIFS($S471:$AU471,"NA")</f>
        <v>0</v>
      </c>
      <c r="BD471" s="37">
        <f>COUNTIFS($S471:$AU471,"PL")</f>
        <v>0</v>
      </c>
      <c r="BE471" s="37">
        <f>COUNTIFS($S471:$AU471,"CL")</f>
        <v>0</v>
      </c>
      <c r="BF471" s="37">
        <f>COUNTIFS($S471:$AU471,"BL")</f>
        <v>0</v>
      </c>
      <c r="BG471" s="37">
        <f>COUNTIFS($S471:$AU471,"CO")</f>
        <v>0</v>
      </c>
      <c r="BH471" s="37">
        <f>SUM(BD471:BG471)</f>
        <v>0</v>
      </c>
      <c r="BI471" s="37">
        <f>IF(SUM(AV471+AW471)&gt;=17,1,0)</f>
        <v>0</v>
      </c>
      <c r="BJ471" s="37">
        <f>IF(SUM(AV471+AW471)&gt;=13,1,0)</f>
        <v>0</v>
      </c>
      <c r="BK471" s="37">
        <f>SUM(AV471:BG471)+SUM(COUNTIFS(R471:AU471,{"TERM","RESIGNED"}))</f>
        <v>19</v>
      </c>
      <c r="BL471" s="1" t="s">
        <v>41</v>
      </c>
      <c r="BM471" s="37" t="s">
        <v>931</v>
      </c>
    </row>
    <row r="472" spans="1:65" x14ac:dyDescent="0.25">
      <c r="A472" s="30">
        <f>A471+1</f>
        <v>470</v>
      </c>
      <c r="B472" s="1" t="s">
        <v>163</v>
      </c>
      <c r="C472" s="1">
        <v>103521</v>
      </c>
      <c r="D472" s="25">
        <v>103521</v>
      </c>
      <c r="E472" s="1" t="s">
        <v>863</v>
      </c>
      <c r="F472" s="32" t="s">
        <v>584</v>
      </c>
      <c r="G472" s="32" t="s">
        <v>74</v>
      </c>
      <c r="H472" s="28">
        <v>44749</v>
      </c>
      <c r="I472" s="28" t="s">
        <v>36</v>
      </c>
      <c r="J472" s="28" t="s">
        <v>36</v>
      </c>
      <c r="K472" s="37">
        <f ca="1">IF(O472="ACTIVE",(TODAY()-H472),(J472-H472))</f>
        <v>593</v>
      </c>
      <c r="L472" s="39" t="str">
        <f>IF(OR(M472="Email Verification",M472="Operations",M472="OJT",M472="Bottom Quartile Group",M472="Training"),"Billable","Non Billable")</f>
        <v>Non Billable</v>
      </c>
      <c r="M472" s="32" t="s">
        <v>51</v>
      </c>
      <c r="N472" s="1" t="s">
        <v>38</v>
      </c>
      <c r="O472" s="1" t="s">
        <v>39</v>
      </c>
      <c r="P472" s="1"/>
      <c r="Q472" s="1"/>
      <c r="R472" s="31" t="s">
        <v>1225</v>
      </c>
      <c r="S472" s="42" t="s">
        <v>880</v>
      </c>
      <c r="T472" s="42" t="s">
        <v>880</v>
      </c>
      <c r="U472" s="42" t="s">
        <v>17</v>
      </c>
      <c r="V472" s="42" t="s">
        <v>17</v>
      </c>
      <c r="W472" s="42" t="s">
        <v>880</v>
      </c>
      <c r="X472" s="42" t="s">
        <v>880</v>
      </c>
      <c r="Y472" s="42" t="s">
        <v>880</v>
      </c>
      <c r="Z472" s="42" t="s">
        <v>880</v>
      </c>
      <c r="AA472" s="42" t="s">
        <v>880</v>
      </c>
      <c r="AB472" s="42" t="s">
        <v>17</v>
      </c>
      <c r="AC472" s="42" t="s">
        <v>17</v>
      </c>
      <c r="AD472" s="42" t="s">
        <v>880</v>
      </c>
      <c r="AE472" s="42" t="s">
        <v>880</v>
      </c>
      <c r="AF472" s="42" t="s">
        <v>880</v>
      </c>
      <c r="AG472" s="42" t="s">
        <v>880</v>
      </c>
      <c r="AH472" s="42" t="s">
        <v>882</v>
      </c>
      <c r="AI472" s="42" t="s">
        <v>17</v>
      </c>
      <c r="AJ472" s="42" t="s">
        <v>17</v>
      </c>
      <c r="AK472" s="42" t="s">
        <v>881</v>
      </c>
      <c r="AL472" s="42"/>
      <c r="AM472" s="42"/>
      <c r="AN472" s="42"/>
      <c r="AO472" s="42"/>
      <c r="AP472" s="42"/>
      <c r="AQ472" s="42"/>
      <c r="AR472" s="42"/>
      <c r="AS472" s="42"/>
      <c r="AT472" s="42"/>
      <c r="AU472" s="42"/>
      <c r="AV472" s="37">
        <f>COUNTIFS($S472:$AU472,"P")</f>
        <v>11</v>
      </c>
      <c r="AW472" s="37">
        <f>COUNTIFS($S472:$AU472,"HD")/2</f>
        <v>0.5</v>
      </c>
      <c r="AX472" s="37">
        <f>COUNTIFS($S472:$AU472,"DO")</f>
        <v>6</v>
      </c>
      <c r="AY472" s="1">
        <f>COUNTIFS($S472:$AU472,"UPL")</f>
        <v>0</v>
      </c>
      <c r="AZ472" s="37">
        <f>COUNTIFS($S472:$AU472,"LWP")</f>
        <v>0</v>
      </c>
      <c r="BA472" s="37">
        <f>SUM(COUNTIFS($S472:$AU472,{"PAT","MAT"}))</f>
        <v>0</v>
      </c>
      <c r="BB472" s="37">
        <f>COUNTIFS($S472:$AU472,"HO")</f>
        <v>0</v>
      </c>
      <c r="BC472" s="37">
        <f>COUNTIFS($S472:$AU472,"NA")</f>
        <v>0</v>
      </c>
      <c r="BD472" s="37">
        <f>COUNTIFS($S472:$AU472,"PL")</f>
        <v>0</v>
      </c>
      <c r="BE472" s="37">
        <f>COUNTIFS($S472:$AU472,"CL")</f>
        <v>1</v>
      </c>
      <c r="BF472" s="37">
        <f>COUNTIFS($S472:$AU472,"BL")</f>
        <v>0</v>
      </c>
      <c r="BG472" s="37">
        <f>COUNTIFS($S472:$AU472,"CO")</f>
        <v>0</v>
      </c>
      <c r="BH472" s="37">
        <f>SUM(BD472:BG472)</f>
        <v>1</v>
      </c>
      <c r="BI472" s="37">
        <f>IF(SUM(AV472+AW472)&gt;=17,1,0)</f>
        <v>0</v>
      </c>
      <c r="BJ472" s="37">
        <f>IF(SUM(AV472+AW472)&gt;=13,1,0)</f>
        <v>0</v>
      </c>
      <c r="BK472" s="37">
        <f>SUM(AV472:BG472)+SUM(COUNTIFS(R472:AU472,{"TERM","RESIGNED"}))</f>
        <v>18.5</v>
      </c>
      <c r="BL472" s="1" t="s">
        <v>41</v>
      </c>
      <c r="BM472" s="37" t="s">
        <v>1102</v>
      </c>
    </row>
    <row r="473" spans="1:65" x14ac:dyDescent="0.25">
      <c r="A473" s="30">
        <f>A472+1</f>
        <v>471</v>
      </c>
      <c r="B473" s="1" t="s">
        <v>163</v>
      </c>
      <c r="C473" s="1">
        <v>103526</v>
      </c>
      <c r="D473" s="25">
        <v>103526</v>
      </c>
      <c r="E473" s="1" t="s">
        <v>862</v>
      </c>
      <c r="F473" s="32" t="s">
        <v>587</v>
      </c>
      <c r="G473" s="32" t="s">
        <v>117</v>
      </c>
      <c r="H473" s="28">
        <v>44749</v>
      </c>
      <c r="I473" s="28" t="s">
        <v>36</v>
      </c>
      <c r="J473" s="28" t="s">
        <v>36</v>
      </c>
      <c r="K473" s="37">
        <f ca="1">IF(O473="ACTIVE",(TODAY()-H473),(J473-H473))</f>
        <v>593</v>
      </c>
      <c r="L473" s="39" t="str">
        <f>IF(OR(M473="Email Verification",M473="Operations",M473="OJT",M473="Bottom Quartile Group",M473="Training"),"Billable","Non Billable")</f>
        <v>Billable</v>
      </c>
      <c r="M473" s="32" t="s">
        <v>118</v>
      </c>
      <c r="N473" s="1" t="s">
        <v>38</v>
      </c>
      <c r="O473" s="1" t="s">
        <v>39</v>
      </c>
      <c r="P473" s="1"/>
      <c r="Q473" s="1"/>
      <c r="R473" s="31" t="s">
        <v>60</v>
      </c>
      <c r="S473" s="42" t="s">
        <v>18</v>
      </c>
      <c r="T473" s="42" t="s">
        <v>18</v>
      </c>
      <c r="U473" s="42" t="s">
        <v>17</v>
      </c>
      <c r="V473" s="42" t="s">
        <v>17</v>
      </c>
      <c r="W473" s="42" t="s">
        <v>19</v>
      </c>
      <c r="X473" s="42" t="s">
        <v>880</v>
      </c>
      <c r="Y473" s="42" t="s">
        <v>880</v>
      </c>
      <c r="Z473" s="42" t="s">
        <v>880</v>
      </c>
      <c r="AA473" s="42" t="s">
        <v>880</v>
      </c>
      <c r="AB473" s="42" t="s">
        <v>17</v>
      </c>
      <c r="AC473" s="42" t="s">
        <v>17</v>
      </c>
      <c r="AD473" s="42" t="s">
        <v>880</v>
      </c>
      <c r="AE473" s="42" t="s">
        <v>880</v>
      </c>
      <c r="AF473" s="42" t="s">
        <v>19</v>
      </c>
      <c r="AG473" s="42" t="s">
        <v>880</v>
      </c>
      <c r="AH473" s="42" t="s">
        <v>880</v>
      </c>
      <c r="AI473" s="42" t="s">
        <v>17</v>
      </c>
      <c r="AJ473" s="42" t="s">
        <v>17</v>
      </c>
      <c r="AK473" s="42" t="s">
        <v>880</v>
      </c>
      <c r="AL473" s="42"/>
      <c r="AM473" s="42"/>
      <c r="AN473" s="42"/>
      <c r="AO473" s="42"/>
      <c r="AP473" s="42"/>
      <c r="AQ473" s="42"/>
      <c r="AR473" s="42"/>
      <c r="AS473" s="42"/>
      <c r="AT473" s="42"/>
      <c r="AU473" s="42"/>
      <c r="AV473" s="37">
        <f>COUNTIFS($S473:$AU473,"P")</f>
        <v>9</v>
      </c>
      <c r="AW473" s="37">
        <f>COUNTIFS($S473:$AU473,"HD")/2</f>
        <v>0</v>
      </c>
      <c r="AX473" s="37">
        <f>COUNTIFS($S473:$AU473,"DO")</f>
        <v>6</v>
      </c>
      <c r="AY473" s="1">
        <f>COUNTIFS($S473:$AU473,"UPL")</f>
        <v>2</v>
      </c>
      <c r="AZ473" s="37">
        <f>COUNTIFS($S473:$AU473,"LWP")</f>
        <v>2</v>
      </c>
      <c r="BA473" s="37">
        <f>SUM(COUNTIFS($S473:$AU473,{"PAT","MAT"}))</f>
        <v>0</v>
      </c>
      <c r="BB473" s="37">
        <f>COUNTIFS($S473:$AU473,"HO")</f>
        <v>0</v>
      </c>
      <c r="BC473" s="37">
        <f>COUNTIFS($S473:$AU473,"NA")</f>
        <v>0</v>
      </c>
      <c r="BD473" s="37">
        <f>COUNTIFS($S473:$AU473,"PL")</f>
        <v>0</v>
      </c>
      <c r="BE473" s="37">
        <f>COUNTIFS($S473:$AU473,"CL")</f>
        <v>0</v>
      </c>
      <c r="BF473" s="37">
        <f>COUNTIFS($S473:$AU473,"BL")</f>
        <v>0</v>
      </c>
      <c r="BG473" s="37">
        <f>COUNTIFS($S473:$AU473,"CO")</f>
        <v>0</v>
      </c>
      <c r="BH473" s="37">
        <f>SUM(BD473:BG473)</f>
        <v>0</v>
      </c>
      <c r="BI473" s="37">
        <f>IF(SUM(AV473+AW473)&gt;=17,1,0)</f>
        <v>0</v>
      </c>
      <c r="BJ473" s="37">
        <f>IF(SUM(AV473+AW473)&gt;=13,1,0)</f>
        <v>0</v>
      </c>
      <c r="BK473" s="37">
        <f>SUM(AV473:BG473)+SUM(COUNTIFS(R473:AU473,{"TERM","RESIGNED"}))</f>
        <v>19</v>
      </c>
      <c r="BL473" s="1" t="s">
        <v>41</v>
      </c>
      <c r="BM473" s="37" t="s">
        <v>934</v>
      </c>
    </row>
    <row r="474" spans="1:65" x14ac:dyDescent="0.25">
      <c r="A474" s="30">
        <f>A473+1</f>
        <v>472</v>
      </c>
      <c r="B474" s="1" t="s">
        <v>163</v>
      </c>
      <c r="C474" s="1">
        <v>103536</v>
      </c>
      <c r="D474" s="25">
        <v>103536</v>
      </c>
      <c r="E474" s="1" t="s">
        <v>863</v>
      </c>
      <c r="F474" s="32" t="s">
        <v>592</v>
      </c>
      <c r="G474" s="32" t="s">
        <v>74</v>
      </c>
      <c r="H474" s="28">
        <v>44750</v>
      </c>
      <c r="I474" s="28" t="s">
        <v>36</v>
      </c>
      <c r="J474" s="28" t="s">
        <v>36</v>
      </c>
      <c r="K474" s="37">
        <f ca="1">IF(O474="ACTIVE",(TODAY()-H474),(J474-H474))</f>
        <v>592</v>
      </c>
      <c r="L474" s="39" t="str">
        <f>IF(OR(M474="Email Verification",M474="Operations",M474="OJT",M474="Bottom Quartile Group",M474="Training"),"Billable","Non Billable")</f>
        <v>Non Billable</v>
      </c>
      <c r="M474" s="32" t="s">
        <v>51</v>
      </c>
      <c r="N474" s="1" t="s">
        <v>38</v>
      </c>
      <c r="O474" s="1" t="s">
        <v>39</v>
      </c>
      <c r="P474" s="1"/>
      <c r="Q474" s="1"/>
      <c r="R474" s="31" t="s">
        <v>95</v>
      </c>
      <c r="S474" s="42" t="s">
        <v>880</v>
      </c>
      <c r="T474" s="42" t="s">
        <v>880</v>
      </c>
      <c r="U474" s="42" t="s">
        <v>17</v>
      </c>
      <c r="V474" s="42" t="s">
        <v>17</v>
      </c>
      <c r="W474" s="42" t="s">
        <v>882</v>
      </c>
      <c r="X474" s="42" t="s">
        <v>880</v>
      </c>
      <c r="Y474" s="42" t="s">
        <v>880</v>
      </c>
      <c r="Z474" s="42" t="s">
        <v>19</v>
      </c>
      <c r="AA474" s="42" t="s">
        <v>880</v>
      </c>
      <c r="AB474" s="42" t="s">
        <v>17</v>
      </c>
      <c r="AC474" s="42" t="s">
        <v>17</v>
      </c>
      <c r="AD474" s="42" t="s">
        <v>880</v>
      </c>
      <c r="AE474" s="42" t="s">
        <v>880</v>
      </c>
      <c r="AF474" s="42" t="s">
        <v>880</v>
      </c>
      <c r="AG474" s="42" t="s">
        <v>19</v>
      </c>
      <c r="AH474" s="42" t="s">
        <v>880</v>
      </c>
      <c r="AI474" s="42" t="s">
        <v>17</v>
      </c>
      <c r="AJ474" s="42" t="s">
        <v>17</v>
      </c>
      <c r="AK474" s="42" t="s">
        <v>880</v>
      </c>
      <c r="AL474" s="42"/>
      <c r="AM474" s="42"/>
      <c r="AN474" s="42"/>
      <c r="AO474" s="42"/>
      <c r="AP474" s="42"/>
      <c r="AQ474" s="42"/>
      <c r="AR474" s="42"/>
      <c r="AS474" s="42"/>
      <c r="AT474" s="42"/>
      <c r="AU474" s="42"/>
      <c r="AV474" s="37">
        <f>COUNTIFS($S474:$AU474,"P")</f>
        <v>10</v>
      </c>
      <c r="AW474" s="37">
        <f>COUNTIFS($S474:$AU474,"HD")/2</f>
        <v>0</v>
      </c>
      <c r="AX474" s="37">
        <f>COUNTIFS($S474:$AU474,"DO")</f>
        <v>6</v>
      </c>
      <c r="AY474" s="1">
        <f>COUNTIFS($S474:$AU474,"UPL")</f>
        <v>0</v>
      </c>
      <c r="AZ474" s="37">
        <f>COUNTIFS($S474:$AU474,"LWP")</f>
        <v>2</v>
      </c>
      <c r="BA474" s="37">
        <f>SUM(COUNTIFS($S474:$AU474,{"PAT","MAT"}))</f>
        <v>0</v>
      </c>
      <c r="BB474" s="37">
        <f>COUNTIFS($S474:$AU474,"HO")</f>
        <v>0</v>
      </c>
      <c r="BC474" s="37">
        <f>COUNTIFS($S474:$AU474,"NA")</f>
        <v>0</v>
      </c>
      <c r="BD474" s="37">
        <f>COUNTIFS($S474:$AU474,"PL")</f>
        <v>0</v>
      </c>
      <c r="BE474" s="37">
        <f>COUNTIFS($S474:$AU474,"CL")</f>
        <v>1</v>
      </c>
      <c r="BF474" s="37">
        <f>COUNTIFS($S474:$AU474,"BL")</f>
        <v>0</v>
      </c>
      <c r="BG474" s="37">
        <f>COUNTIFS($S474:$AU474,"CO")</f>
        <v>0</v>
      </c>
      <c r="BH474" s="37">
        <f>SUM(BD474:BG474)</f>
        <v>1</v>
      </c>
      <c r="BI474" s="37">
        <f>IF(SUM(AV474+AW474)&gt;=17,1,0)</f>
        <v>0</v>
      </c>
      <c r="BJ474" s="37">
        <f>IF(SUM(AV474+AW474)&gt;=13,1,0)</f>
        <v>0</v>
      </c>
      <c r="BK474" s="37">
        <f>SUM(AV474:BG474)+SUM(COUNTIFS(R474:AU474,{"TERM","RESIGNED"}))</f>
        <v>19</v>
      </c>
      <c r="BL474" s="1" t="s">
        <v>41</v>
      </c>
      <c r="BM474" s="37" t="s">
        <v>935</v>
      </c>
    </row>
    <row r="475" spans="1:65" x14ac:dyDescent="0.25">
      <c r="A475" s="30">
        <f>A474+1</f>
        <v>473</v>
      </c>
      <c r="B475" s="1" t="s">
        <v>163</v>
      </c>
      <c r="C475" s="1">
        <v>103541</v>
      </c>
      <c r="D475" s="25">
        <v>103541</v>
      </c>
      <c r="E475" s="1" t="s">
        <v>863</v>
      </c>
      <c r="F475" s="32" t="s">
        <v>591</v>
      </c>
      <c r="G475" s="32" t="s">
        <v>181</v>
      </c>
      <c r="H475" s="28">
        <v>44750</v>
      </c>
      <c r="I475" s="28" t="s">
        <v>36</v>
      </c>
      <c r="J475" s="28" t="s">
        <v>36</v>
      </c>
      <c r="K475" s="37">
        <f ca="1">IF(O475="ACTIVE",(TODAY()-H475),(J475-H475))</f>
        <v>592</v>
      </c>
      <c r="L475" s="39" t="str">
        <f>IF(OR(M475="Email Verification",M475="Operations",M475="OJT",M475="Bottom Quartile Group",M475="Training"),"Billable","Non Billable")</f>
        <v>Billable</v>
      </c>
      <c r="M475" s="32" t="s">
        <v>178</v>
      </c>
      <c r="N475" s="1" t="s">
        <v>38</v>
      </c>
      <c r="O475" s="1" t="s">
        <v>39</v>
      </c>
      <c r="P475" s="1"/>
      <c r="Q475" s="1"/>
      <c r="R475" s="31" t="s">
        <v>179</v>
      </c>
      <c r="S475" s="42" t="s">
        <v>880</v>
      </c>
      <c r="T475" s="42" t="s">
        <v>880</v>
      </c>
      <c r="U475" s="42" t="s">
        <v>17</v>
      </c>
      <c r="V475" s="42" t="s">
        <v>17</v>
      </c>
      <c r="W475" s="42" t="s">
        <v>880</v>
      </c>
      <c r="X475" s="42" t="s">
        <v>880</v>
      </c>
      <c r="Y475" s="42" t="s">
        <v>880</v>
      </c>
      <c r="Z475" s="42" t="s">
        <v>880</v>
      </c>
      <c r="AA475" s="42" t="s">
        <v>880</v>
      </c>
      <c r="AB475" s="42" t="s">
        <v>17</v>
      </c>
      <c r="AC475" s="42" t="s">
        <v>17</v>
      </c>
      <c r="AD475" s="42" t="s">
        <v>880</v>
      </c>
      <c r="AE475" s="42" t="s">
        <v>880</v>
      </c>
      <c r="AF475" s="42" t="s">
        <v>880</v>
      </c>
      <c r="AG475" s="42" t="s">
        <v>880</v>
      </c>
      <c r="AH475" s="42" t="s">
        <v>880</v>
      </c>
      <c r="AI475" s="42" t="s">
        <v>17</v>
      </c>
      <c r="AJ475" s="42" t="s">
        <v>17</v>
      </c>
      <c r="AK475" s="42" t="s">
        <v>880</v>
      </c>
      <c r="AL475" s="42"/>
      <c r="AM475" s="42"/>
      <c r="AN475" s="42"/>
      <c r="AO475" s="42"/>
      <c r="AP475" s="42"/>
      <c r="AQ475" s="42"/>
      <c r="AR475" s="42"/>
      <c r="AS475" s="42"/>
      <c r="AT475" s="42"/>
      <c r="AU475" s="42"/>
      <c r="AV475" s="37">
        <f>COUNTIFS($S475:$AU475,"P")</f>
        <v>13</v>
      </c>
      <c r="AW475" s="37">
        <f>COUNTIFS($S475:$AU475,"HD")/2</f>
        <v>0</v>
      </c>
      <c r="AX475" s="37">
        <f>COUNTIFS($S475:$AU475,"DO")</f>
        <v>6</v>
      </c>
      <c r="AY475" s="1">
        <f>COUNTIFS($S475:$AU475,"UPL")</f>
        <v>0</v>
      </c>
      <c r="AZ475" s="37">
        <f>COUNTIFS($S475:$AU475,"LWP")</f>
        <v>0</v>
      </c>
      <c r="BA475" s="37">
        <f>SUM(COUNTIFS($S475:$AU475,{"PAT","MAT"}))</f>
        <v>0</v>
      </c>
      <c r="BB475" s="37">
        <f>COUNTIFS($S475:$AU475,"HO")</f>
        <v>0</v>
      </c>
      <c r="BC475" s="37">
        <f>COUNTIFS($S475:$AU475,"NA")</f>
        <v>0</v>
      </c>
      <c r="BD475" s="37">
        <f>COUNTIFS($S475:$AU475,"PL")</f>
        <v>0</v>
      </c>
      <c r="BE475" s="37">
        <f>COUNTIFS($S475:$AU475,"CL")</f>
        <v>0</v>
      </c>
      <c r="BF475" s="37">
        <f>COUNTIFS($S475:$AU475,"BL")</f>
        <v>0</v>
      </c>
      <c r="BG475" s="37">
        <f>COUNTIFS($S475:$AU475,"CO")</f>
        <v>0</v>
      </c>
      <c r="BH475" s="37">
        <f>SUM(BD475:BG475)</f>
        <v>0</v>
      </c>
      <c r="BI475" s="37">
        <f>IF(SUM(AV475+AW475)&gt;=17,1,0)</f>
        <v>0</v>
      </c>
      <c r="BJ475" s="37">
        <f>IF(SUM(AV475+AW475)&gt;=13,1,0)</f>
        <v>1</v>
      </c>
      <c r="BK475" s="37">
        <f>SUM(AV475:BG475)+SUM(COUNTIFS(R475:AU475,{"TERM","RESIGNED"}))</f>
        <v>19</v>
      </c>
      <c r="BL475" s="1" t="s">
        <v>41</v>
      </c>
      <c r="BM475" s="37"/>
    </row>
    <row r="476" spans="1:65" x14ac:dyDescent="0.25">
      <c r="A476" s="30">
        <f>A475+1</f>
        <v>474</v>
      </c>
      <c r="B476" s="1" t="s">
        <v>163</v>
      </c>
      <c r="C476" s="1">
        <v>103547</v>
      </c>
      <c r="D476" s="25">
        <v>103547</v>
      </c>
      <c r="E476" s="1" t="s">
        <v>863</v>
      </c>
      <c r="F476" s="32" t="s">
        <v>593</v>
      </c>
      <c r="G476" s="32" t="s">
        <v>181</v>
      </c>
      <c r="H476" s="28">
        <v>44750</v>
      </c>
      <c r="I476" s="28" t="s">
        <v>36</v>
      </c>
      <c r="J476" s="28" t="s">
        <v>36</v>
      </c>
      <c r="K476" s="37">
        <f ca="1">IF(O476="ACTIVE",(TODAY()-H476),(J476-H476))</f>
        <v>592</v>
      </c>
      <c r="L476" s="39" t="str">
        <f>IF(OR(M476="Email Verification",M476="Operations",M476="OJT",M476="Bottom Quartile Group",M476="Training"),"Billable","Non Billable")</f>
        <v>Billable</v>
      </c>
      <c r="M476" s="32" t="s">
        <v>178</v>
      </c>
      <c r="N476" s="1" t="s">
        <v>38</v>
      </c>
      <c r="O476" s="1" t="s">
        <v>39</v>
      </c>
      <c r="P476" s="1"/>
      <c r="Q476" s="1"/>
      <c r="R476" s="31" t="s">
        <v>226</v>
      </c>
      <c r="S476" s="42" t="s">
        <v>880</v>
      </c>
      <c r="T476" s="42" t="s">
        <v>880</v>
      </c>
      <c r="U476" s="42" t="s">
        <v>17</v>
      </c>
      <c r="V476" s="42" t="s">
        <v>17</v>
      </c>
      <c r="W476" s="42" t="s">
        <v>880</v>
      </c>
      <c r="X476" s="42" t="s">
        <v>880</v>
      </c>
      <c r="Y476" s="42" t="s">
        <v>880</v>
      </c>
      <c r="Z476" s="42" t="s">
        <v>880</v>
      </c>
      <c r="AA476" s="42" t="s">
        <v>880</v>
      </c>
      <c r="AB476" s="42" t="s">
        <v>17</v>
      </c>
      <c r="AC476" s="42" t="s">
        <v>17</v>
      </c>
      <c r="AD476" s="42" t="s">
        <v>880</v>
      </c>
      <c r="AE476" s="42" t="s">
        <v>880</v>
      </c>
      <c r="AF476" s="42" t="s">
        <v>880</v>
      </c>
      <c r="AG476" s="42" t="s">
        <v>880</v>
      </c>
      <c r="AH476" s="42" t="s">
        <v>880</v>
      </c>
      <c r="AI476" s="42" t="s">
        <v>17</v>
      </c>
      <c r="AJ476" s="42" t="s">
        <v>17</v>
      </c>
      <c r="AK476" s="42" t="s">
        <v>882</v>
      </c>
      <c r="AL476" s="42"/>
      <c r="AM476" s="42"/>
      <c r="AN476" s="42"/>
      <c r="AO476" s="42"/>
      <c r="AP476" s="42"/>
      <c r="AQ476" s="42"/>
      <c r="AR476" s="42"/>
      <c r="AS476" s="42"/>
      <c r="AT476" s="42"/>
      <c r="AU476" s="42"/>
      <c r="AV476" s="37">
        <f>COUNTIFS($S476:$AU476,"P")</f>
        <v>12</v>
      </c>
      <c r="AW476" s="37">
        <f>COUNTIFS($S476:$AU476,"HD")/2</f>
        <v>0</v>
      </c>
      <c r="AX476" s="37">
        <f>COUNTIFS($S476:$AU476,"DO")</f>
        <v>6</v>
      </c>
      <c r="AY476" s="1">
        <f>COUNTIFS($S476:$AU476,"UPL")</f>
        <v>0</v>
      </c>
      <c r="AZ476" s="37">
        <f>COUNTIFS($S476:$AU476,"LWP")</f>
        <v>0</v>
      </c>
      <c r="BA476" s="37">
        <f>SUM(COUNTIFS($S476:$AU476,{"PAT","MAT"}))</f>
        <v>0</v>
      </c>
      <c r="BB476" s="37">
        <f>COUNTIFS($S476:$AU476,"HO")</f>
        <v>0</v>
      </c>
      <c r="BC476" s="37">
        <f>COUNTIFS($S476:$AU476,"NA")</f>
        <v>0</v>
      </c>
      <c r="BD476" s="37">
        <f>COUNTIFS($S476:$AU476,"PL")</f>
        <v>0</v>
      </c>
      <c r="BE476" s="37">
        <f>COUNTIFS($S476:$AU476,"CL")</f>
        <v>1</v>
      </c>
      <c r="BF476" s="37">
        <f>COUNTIFS($S476:$AU476,"BL")</f>
        <v>0</v>
      </c>
      <c r="BG476" s="37">
        <f>COUNTIFS($S476:$AU476,"CO")</f>
        <v>0</v>
      </c>
      <c r="BH476" s="37">
        <f>SUM(BD476:BG476)</f>
        <v>1</v>
      </c>
      <c r="BI476" s="37">
        <f>IF(SUM(AV476+AW476)&gt;=17,1,0)</f>
        <v>0</v>
      </c>
      <c r="BJ476" s="37">
        <f>IF(SUM(AV476+AW476)&gt;=13,1,0)</f>
        <v>0</v>
      </c>
      <c r="BK476" s="37">
        <f>SUM(AV476:BG476)+SUM(COUNTIFS(R476:AU476,{"TERM","RESIGNED"}))</f>
        <v>19</v>
      </c>
      <c r="BL476" s="1" t="s">
        <v>41</v>
      </c>
      <c r="BM476" s="37" t="s">
        <v>931</v>
      </c>
    </row>
    <row r="477" spans="1:65" x14ac:dyDescent="0.25">
      <c r="A477" s="30">
        <f>A476+1</f>
        <v>475</v>
      </c>
      <c r="B477" s="1" t="s">
        <v>163</v>
      </c>
      <c r="C477" s="1">
        <v>103549</v>
      </c>
      <c r="D477" s="25">
        <v>103549</v>
      </c>
      <c r="E477" s="1" t="s">
        <v>863</v>
      </c>
      <c r="F477" s="32" t="s">
        <v>594</v>
      </c>
      <c r="G477" s="32" t="s">
        <v>181</v>
      </c>
      <c r="H477" s="28">
        <v>44750</v>
      </c>
      <c r="I477" s="28" t="s">
        <v>36</v>
      </c>
      <c r="J477" s="28" t="s">
        <v>36</v>
      </c>
      <c r="K477" s="37">
        <f ca="1">IF(O477="ACTIVE",(TODAY()-H477),(J477-H477))</f>
        <v>592</v>
      </c>
      <c r="L477" s="39" t="str">
        <f>IF(OR(M477="Email Verification",M477="Operations",M477="OJT",M477="Bottom Quartile Group",M477="Training"),"Billable","Non Billable")</f>
        <v>Billable</v>
      </c>
      <c r="M477" s="32" t="s">
        <v>178</v>
      </c>
      <c r="N477" s="1" t="s">
        <v>38</v>
      </c>
      <c r="O477" s="1" t="s">
        <v>39</v>
      </c>
      <c r="P477" s="1"/>
      <c r="Q477" s="1"/>
      <c r="R477" s="31" t="s">
        <v>229</v>
      </c>
      <c r="S477" s="42" t="s">
        <v>880</v>
      </c>
      <c r="T477" s="42" t="s">
        <v>880</v>
      </c>
      <c r="U477" s="42" t="s">
        <v>17</v>
      </c>
      <c r="V477" s="42" t="s">
        <v>17</v>
      </c>
      <c r="W477" s="42" t="s">
        <v>880</v>
      </c>
      <c r="X477" s="42" t="s">
        <v>880</v>
      </c>
      <c r="Y477" s="42" t="s">
        <v>880</v>
      </c>
      <c r="Z477" s="42" t="s">
        <v>880</v>
      </c>
      <c r="AA477" s="42" t="s">
        <v>880</v>
      </c>
      <c r="AB477" s="42" t="s">
        <v>17</v>
      </c>
      <c r="AC477" s="42" t="s">
        <v>17</v>
      </c>
      <c r="AD477" s="42" t="s">
        <v>880</v>
      </c>
      <c r="AE477" s="42" t="s">
        <v>880</v>
      </c>
      <c r="AF477" s="42" t="s">
        <v>880</v>
      </c>
      <c r="AG477" s="42" t="s">
        <v>880</v>
      </c>
      <c r="AH477" s="42" t="s">
        <v>880</v>
      </c>
      <c r="AI477" s="42" t="s">
        <v>17</v>
      </c>
      <c r="AJ477" s="42" t="s">
        <v>17</v>
      </c>
      <c r="AK477" s="42" t="s">
        <v>18</v>
      </c>
      <c r="AL477" s="42"/>
      <c r="AM477" s="42"/>
      <c r="AN477" s="42"/>
      <c r="AO477" s="42"/>
      <c r="AP477" s="42"/>
      <c r="AQ477" s="42"/>
      <c r="AR477" s="42"/>
      <c r="AS477" s="42"/>
      <c r="AT477" s="42"/>
      <c r="AU477" s="42"/>
      <c r="AV477" s="37">
        <f>COUNTIFS($S477:$AU477,"P")</f>
        <v>12</v>
      </c>
      <c r="AW477" s="37">
        <f>COUNTIFS($S477:$AU477,"HD")/2</f>
        <v>0</v>
      </c>
      <c r="AX477" s="37">
        <f>COUNTIFS($S477:$AU477,"DO")</f>
        <v>6</v>
      </c>
      <c r="AY477" s="1">
        <f>COUNTIFS($S477:$AU477,"UPL")</f>
        <v>1</v>
      </c>
      <c r="AZ477" s="37">
        <f>COUNTIFS($S477:$AU477,"LWP")</f>
        <v>0</v>
      </c>
      <c r="BA477" s="37">
        <f>SUM(COUNTIFS($S477:$AU477,{"PAT","MAT"}))</f>
        <v>0</v>
      </c>
      <c r="BB477" s="37">
        <f>COUNTIFS($S477:$AU477,"HO")</f>
        <v>0</v>
      </c>
      <c r="BC477" s="37">
        <f>COUNTIFS($S477:$AU477,"NA")</f>
        <v>0</v>
      </c>
      <c r="BD477" s="37">
        <f>COUNTIFS($S477:$AU477,"PL")</f>
        <v>0</v>
      </c>
      <c r="BE477" s="37">
        <f>COUNTIFS($S477:$AU477,"CL")</f>
        <v>0</v>
      </c>
      <c r="BF477" s="37">
        <f>COUNTIFS($S477:$AU477,"BL")</f>
        <v>0</v>
      </c>
      <c r="BG477" s="37">
        <f>COUNTIFS($S477:$AU477,"CO")</f>
        <v>0</v>
      </c>
      <c r="BH477" s="37">
        <f>SUM(BD477:BG477)</f>
        <v>0</v>
      </c>
      <c r="BI477" s="37">
        <f>IF(SUM(AV477+AW477)&gt;=17,1,0)</f>
        <v>0</v>
      </c>
      <c r="BJ477" s="37">
        <f>IF(SUM(AV477+AW477)&gt;=13,1,0)</f>
        <v>0</v>
      </c>
      <c r="BK477" s="37">
        <f>SUM(AV477:BG477)+SUM(COUNTIFS(R477:AU477,{"TERM","RESIGNED"}))</f>
        <v>19</v>
      </c>
      <c r="BL477" s="1" t="s">
        <v>41</v>
      </c>
      <c r="BM477" s="37" t="s">
        <v>931</v>
      </c>
    </row>
    <row r="478" spans="1:65" x14ac:dyDescent="0.25">
      <c r="A478" s="30">
        <f>A477+1</f>
        <v>476</v>
      </c>
      <c r="B478" s="1" t="s">
        <v>163</v>
      </c>
      <c r="C478" s="1">
        <v>103551</v>
      </c>
      <c r="D478" s="25">
        <v>103551</v>
      </c>
      <c r="E478" s="1" t="s">
        <v>863</v>
      </c>
      <c r="F478" s="32" t="s">
        <v>595</v>
      </c>
      <c r="G478" s="32" t="s">
        <v>181</v>
      </c>
      <c r="H478" s="28">
        <v>44750</v>
      </c>
      <c r="I478" s="28" t="s">
        <v>36</v>
      </c>
      <c r="J478" s="28" t="s">
        <v>36</v>
      </c>
      <c r="K478" s="37">
        <f ca="1">IF(O478="ACTIVE",(TODAY()-H478),(J478-H478))</f>
        <v>592</v>
      </c>
      <c r="L478" s="39" t="str">
        <f>IF(OR(M478="Email Verification",M478="Operations",M478="OJT",M478="Bottom Quartile Group",M478="Training"),"Billable","Non Billable")</f>
        <v>Billable</v>
      </c>
      <c r="M478" s="32" t="s">
        <v>178</v>
      </c>
      <c r="N478" s="1" t="s">
        <v>38</v>
      </c>
      <c r="O478" s="1" t="s">
        <v>39</v>
      </c>
      <c r="P478" s="1"/>
      <c r="Q478" s="1"/>
      <c r="R478" s="31" t="s">
        <v>230</v>
      </c>
      <c r="S478" s="42" t="s">
        <v>880</v>
      </c>
      <c r="T478" s="42" t="s">
        <v>880</v>
      </c>
      <c r="U478" s="42" t="s">
        <v>17</v>
      </c>
      <c r="V478" s="42" t="s">
        <v>17</v>
      </c>
      <c r="W478" s="42" t="s">
        <v>880</v>
      </c>
      <c r="X478" s="42" t="s">
        <v>880</v>
      </c>
      <c r="Y478" s="42" t="s">
        <v>880</v>
      </c>
      <c r="Z478" s="42" t="s">
        <v>880</v>
      </c>
      <c r="AA478" s="42" t="s">
        <v>882</v>
      </c>
      <c r="AB478" s="42" t="s">
        <v>17</v>
      </c>
      <c r="AC478" s="42" t="s">
        <v>17</v>
      </c>
      <c r="AD478" s="42" t="s">
        <v>880</v>
      </c>
      <c r="AE478" s="42" t="s">
        <v>880</v>
      </c>
      <c r="AF478" s="42" t="s">
        <v>880</v>
      </c>
      <c r="AG478" s="42" t="s">
        <v>880</v>
      </c>
      <c r="AH478" s="42" t="s">
        <v>19</v>
      </c>
      <c r="AI478" s="42" t="s">
        <v>17</v>
      </c>
      <c r="AJ478" s="42" t="s">
        <v>17</v>
      </c>
      <c r="AK478" s="42" t="s">
        <v>880</v>
      </c>
      <c r="AL478" s="42"/>
      <c r="AM478" s="42"/>
      <c r="AN478" s="42"/>
      <c r="AO478" s="42"/>
      <c r="AP478" s="42"/>
      <c r="AQ478" s="42"/>
      <c r="AR478" s="42"/>
      <c r="AS478" s="42"/>
      <c r="AT478" s="42"/>
      <c r="AU478" s="42"/>
      <c r="AV478" s="37">
        <f>COUNTIFS($S478:$AU478,"P")</f>
        <v>11</v>
      </c>
      <c r="AW478" s="37">
        <f>COUNTIFS($S478:$AU478,"HD")/2</f>
        <v>0</v>
      </c>
      <c r="AX478" s="37">
        <f>COUNTIFS($S478:$AU478,"DO")</f>
        <v>6</v>
      </c>
      <c r="AY478" s="1">
        <f>COUNTIFS($S478:$AU478,"UPL")</f>
        <v>0</v>
      </c>
      <c r="AZ478" s="37">
        <f>COUNTIFS($S478:$AU478,"LWP")</f>
        <v>1</v>
      </c>
      <c r="BA478" s="37">
        <f>SUM(COUNTIFS($S478:$AU478,{"PAT","MAT"}))</f>
        <v>0</v>
      </c>
      <c r="BB478" s="37">
        <f>COUNTIFS($S478:$AU478,"HO")</f>
        <v>0</v>
      </c>
      <c r="BC478" s="37">
        <f>COUNTIFS($S478:$AU478,"NA")</f>
        <v>0</v>
      </c>
      <c r="BD478" s="37">
        <f>COUNTIFS($S478:$AU478,"PL")</f>
        <v>0</v>
      </c>
      <c r="BE478" s="37">
        <f>COUNTIFS($S478:$AU478,"CL")</f>
        <v>1</v>
      </c>
      <c r="BF478" s="37">
        <f>COUNTIFS($S478:$AU478,"BL")</f>
        <v>0</v>
      </c>
      <c r="BG478" s="37">
        <f>COUNTIFS($S478:$AU478,"CO")</f>
        <v>0</v>
      </c>
      <c r="BH478" s="37">
        <f>SUM(BD478:BG478)</f>
        <v>1</v>
      </c>
      <c r="BI478" s="37">
        <f>IF(SUM(AV478+AW478)&gt;=17,1,0)</f>
        <v>0</v>
      </c>
      <c r="BJ478" s="37">
        <f>IF(SUM(AV478+AW478)&gt;=13,1,0)</f>
        <v>0</v>
      </c>
      <c r="BK478" s="37">
        <f>SUM(AV478:BG478)+SUM(COUNTIFS(R478:AU478,{"TERM","RESIGNED"}))</f>
        <v>19</v>
      </c>
      <c r="BL478" s="1" t="s">
        <v>41</v>
      </c>
      <c r="BM478" s="37" t="s">
        <v>931</v>
      </c>
    </row>
    <row r="479" spans="1:65" x14ac:dyDescent="0.25">
      <c r="A479" s="30">
        <f>A478+1</f>
        <v>477</v>
      </c>
      <c r="B479" s="1" t="s">
        <v>163</v>
      </c>
      <c r="C479" s="1">
        <v>103567</v>
      </c>
      <c r="D479" s="25">
        <v>103567</v>
      </c>
      <c r="E479" s="1" t="s">
        <v>863</v>
      </c>
      <c r="F479" s="32" t="s">
        <v>596</v>
      </c>
      <c r="G479" s="32" t="s">
        <v>1040</v>
      </c>
      <c r="H479" s="28">
        <v>44750</v>
      </c>
      <c r="I479" s="28" t="s">
        <v>36</v>
      </c>
      <c r="J479" s="28" t="s">
        <v>36</v>
      </c>
      <c r="K479" s="37">
        <f ca="1">IF(O479="ACTIVE",(TODAY()-H479),(J479-H479))</f>
        <v>592</v>
      </c>
      <c r="L479" s="39" t="str">
        <f>IF(OR(M479="Email Verification",M479="Operations",M479="OJT",M479="Bottom Quartile Group",M479="Training"),"Billable","Non Billable")</f>
        <v>Non Billable</v>
      </c>
      <c r="M479" s="32" t="s">
        <v>990</v>
      </c>
      <c r="N479" s="1" t="s">
        <v>38</v>
      </c>
      <c r="O479" s="1" t="s">
        <v>39</v>
      </c>
      <c r="P479" s="1"/>
      <c r="Q479" s="1"/>
      <c r="R479" s="31" t="s">
        <v>203</v>
      </c>
      <c r="S479" s="42" t="s">
        <v>880</v>
      </c>
      <c r="T479" s="42" t="s">
        <v>880</v>
      </c>
      <c r="U479" s="42" t="s">
        <v>17</v>
      </c>
      <c r="V479" s="42" t="s">
        <v>17</v>
      </c>
      <c r="W479" s="42" t="s">
        <v>880</v>
      </c>
      <c r="X479" s="42" t="s">
        <v>881</v>
      </c>
      <c r="Y479" s="42" t="s">
        <v>18</v>
      </c>
      <c r="Z479" s="42" t="s">
        <v>880</v>
      </c>
      <c r="AA479" s="42" t="s">
        <v>880</v>
      </c>
      <c r="AB479" s="42" t="s">
        <v>17</v>
      </c>
      <c r="AC479" s="42" t="s">
        <v>17</v>
      </c>
      <c r="AD479" s="42" t="s">
        <v>880</v>
      </c>
      <c r="AE479" s="42" t="s">
        <v>880</v>
      </c>
      <c r="AF479" s="42" t="s">
        <v>880</v>
      </c>
      <c r="AG479" s="42" t="s">
        <v>19</v>
      </c>
      <c r="AH479" s="42" t="s">
        <v>880</v>
      </c>
      <c r="AI479" s="42" t="s">
        <v>17</v>
      </c>
      <c r="AJ479" s="42" t="s">
        <v>17</v>
      </c>
      <c r="AK479" s="42" t="s">
        <v>880</v>
      </c>
      <c r="AL479" s="42"/>
      <c r="AM479" s="42"/>
      <c r="AN479" s="42"/>
      <c r="AO479" s="42"/>
      <c r="AP479" s="42"/>
      <c r="AQ479" s="42"/>
      <c r="AR479" s="42"/>
      <c r="AS479" s="42"/>
      <c r="AT479" s="42"/>
      <c r="AU479" s="42"/>
      <c r="AV479" s="37">
        <f>COUNTIFS($S479:$AU479,"P")</f>
        <v>10</v>
      </c>
      <c r="AW479" s="37">
        <f>COUNTIFS($S479:$AU479,"HD")/2</f>
        <v>0.5</v>
      </c>
      <c r="AX479" s="37">
        <f>COUNTIFS($S479:$AU479,"DO")</f>
        <v>6</v>
      </c>
      <c r="AY479" s="1">
        <f>COUNTIFS($S479:$AU479,"UPL")</f>
        <v>1</v>
      </c>
      <c r="AZ479" s="37">
        <f>COUNTIFS($S479:$AU479,"LWP")</f>
        <v>1</v>
      </c>
      <c r="BA479" s="37">
        <f>SUM(COUNTIFS($S479:$AU479,{"PAT","MAT"}))</f>
        <v>0</v>
      </c>
      <c r="BB479" s="37">
        <f>COUNTIFS($S479:$AU479,"HO")</f>
        <v>0</v>
      </c>
      <c r="BC479" s="37">
        <f>COUNTIFS($S479:$AU479,"NA")</f>
        <v>0</v>
      </c>
      <c r="BD479" s="37">
        <f>COUNTIFS($S479:$AU479,"PL")</f>
        <v>0</v>
      </c>
      <c r="BE479" s="37">
        <f>COUNTIFS($S479:$AU479,"CL")</f>
        <v>0</v>
      </c>
      <c r="BF479" s="37">
        <f>COUNTIFS($S479:$AU479,"BL")</f>
        <v>0</v>
      </c>
      <c r="BG479" s="37">
        <f>COUNTIFS($S479:$AU479,"CO")</f>
        <v>0</v>
      </c>
      <c r="BH479" s="37">
        <f>SUM(BD479:BG479)</f>
        <v>0</v>
      </c>
      <c r="BI479" s="37">
        <f>IF(SUM(AV479+AW479)&gt;=17,1,0)</f>
        <v>0</v>
      </c>
      <c r="BJ479" s="37">
        <f>IF(SUM(AV479+AW479)&gt;=13,1,0)</f>
        <v>0</v>
      </c>
      <c r="BK479" s="37">
        <f>SUM(AV479:BG479)+SUM(COUNTIFS(R479:AU479,{"TERM","RESIGNED"}))</f>
        <v>18.5</v>
      </c>
      <c r="BL479" s="1" t="s">
        <v>41</v>
      </c>
      <c r="BM479" s="37" t="s">
        <v>936</v>
      </c>
    </row>
    <row r="480" spans="1:65" x14ac:dyDescent="0.25">
      <c r="A480" s="30">
        <f>A479+1</f>
        <v>478</v>
      </c>
      <c r="B480" s="1" t="s">
        <v>163</v>
      </c>
      <c r="C480" s="1">
        <v>103576</v>
      </c>
      <c r="D480" s="25">
        <v>103576</v>
      </c>
      <c r="E480" s="1" t="s">
        <v>863</v>
      </c>
      <c r="F480" s="32" t="s">
        <v>597</v>
      </c>
      <c r="G480" s="32" t="s">
        <v>74</v>
      </c>
      <c r="H480" s="28">
        <v>44754</v>
      </c>
      <c r="I480" s="28" t="s">
        <v>36</v>
      </c>
      <c r="J480" s="28" t="s">
        <v>36</v>
      </c>
      <c r="K480" s="37">
        <f ca="1">IF(O480="ACTIVE",(TODAY()-H480),(J480-H480))</f>
        <v>588</v>
      </c>
      <c r="L480" s="39" t="str">
        <f>IF(OR(M480="Email Verification",M480="Operations",M480="OJT",M480="Bottom Quartile Group",M480="Training"),"Billable","Non Billable")</f>
        <v>Non Billable</v>
      </c>
      <c r="M480" s="32" t="s">
        <v>51</v>
      </c>
      <c r="N480" s="1" t="s">
        <v>38</v>
      </c>
      <c r="O480" s="1" t="s">
        <v>39</v>
      </c>
      <c r="P480" s="1"/>
      <c r="Q480" s="1"/>
      <c r="R480" s="31" t="s">
        <v>95</v>
      </c>
      <c r="S480" s="42" t="s">
        <v>18</v>
      </c>
      <c r="T480" s="42" t="s">
        <v>19</v>
      </c>
      <c r="U480" s="42" t="s">
        <v>17</v>
      </c>
      <c r="V480" s="42" t="s">
        <v>17</v>
      </c>
      <c r="W480" s="42" t="s">
        <v>880</v>
      </c>
      <c r="X480" s="42" t="s">
        <v>18</v>
      </c>
      <c r="Y480" s="42" t="s">
        <v>880</v>
      </c>
      <c r="Z480" s="42" t="s">
        <v>880</v>
      </c>
      <c r="AA480" s="42" t="s">
        <v>18</v>
      </c>
      <c r="AB480" s="42" t="s">
        <v>17</v>
      </c>
      <c r="AC480" s="42" t="s">
        <v>17</v>
      </c>
      <c r="AD480" s="42" t="s">
        <v>880</v>
      </c>
      <c r="AE480" s="42" t="s">
        <v>880</v>
      </c>
      <c r="AF480" s="42" t="s">
        <v>880</v>
      </c>
      <c r="AG480" s="42" t="s">
        <v>18</v>
      </c>
      <c r="AH480" s="42" t="s">
        <v>880</v>
      </c>
      <c r="AI480" s="42" t="s">
        <v>17</v>
      </c>
      <c r="AJ480" s="42" t="s">
        <v>17</v>
      </c>
      <c r="AK480" s="42" t="s">
        <v>880</v>
      </c>
      <c r="AL480" s="42"/>
      <c r="AM480" s="42"/>
      <c r="AN480" s="42"/>
      <c r="AO480" s="42"/>
      <c r="AP480" s="42"/>
      <c r="AQ480" s="42"/>
      <c r="AR480" s="42"/>
      <c r="AS480" s="42"/>
      <c r="AT480" s="42"/>
      <c r="AU480" s="42"/>
      <c r="AV480" s="37">
        <f>COUNTIFS($S480:$AU480,"P")</f>
        <v>8</v>
      </c>
      <c r="AW480" s="37">
        <f>COUNTIFS($S480:$AU480,"HD")/2</f>
        <v>0</v>
      </c>
      <c r="AX480" s="37">
        <f>COUNTIFS($S480:$AU480,"DO")</f>
        <v>6</v>
      </c>
      <c r="AY480" s="1">
        <f>COUNTIFS($S480:$AU480,"UPL")</f>
        <v>4</v>
      </c>
      <c r="AZ480" s="37">
        <f>COUNTIFS($S480:$AU480,"LWP")</f>
        <v>1</v>
      </c>
      <c r="BA480" s="37">
        <f>SUM(COUNTIFS($S480:$AU480,{"PAT","MAT"}))</f>
        <v>0</v>
      </c>
      <c r="BB480" s="37">
        <f>COUNTIFS($S480:$AU480,"HO")</f>
        <v>0</v>
      </c>
      <c r="BC480" s="37">
        <f>COUNTIFS($S480:$AU480,"NA")</f>
        <v>0</v>
      </c>
      <c r="BD480" s="37">
        <f>COUNTIFS($S480:$AU480,"PL")</f>
        <v>0</v>
      </c>
      <c r="BE480" s="37">
        <f>COUNTIFS($S480:$AU480,"CL")</f>
        <v>0</v>
      </c>
      <c r="BF480" s="37">
        <f>COUNTIFS($S480:$AU480,"BL")</f>
        <v>0</v>
      </c>
      <c r="BG480" s="37">
        <f>COUNTIFS($S480:$AU480,"CO")</f>
        <v>0</v>
      </c>
      <c r="BH480" s="37">
        <f>SUM(BD480:BG480)</f>
        <v>0</v>
      </c>
      <c r="BI480" s="37">
        <f>IF(SUM(AV480+AW480)&gt;=17,1,0)</f>
        <v>0</v>
      </c>
      <c r="BJ480" s="37">
        <f>IF(SUM(AV480+AW480)&gt;=13,1,0)</f>
        <v>0</v>
      </c>
      <c r="BK480" s="37">
        <f>SUM(AV480:BG480)+SUM(COUNTIFS(R480:AU480,{"TERM","RESIGNED"}))</f>
        <v>19</v>
      </c>
      <c r="BL480" s="1" t="s">
        <v>41</v>
      </c>
      <c r="BM480" s="37" t="s">
        <v>935</v>
      </c>
    </row>
    <row r="481" spans="1:66" x14ac:dyDescent="0.25">
      <c r="A481" s="30">
        <f>A480+1</f>
        <v>479</v>
      </c>
      <c r="B481" s="1" t="s">
        <v>163</v>
      </c>
      <c r="C481" s="1">
        <v>103578</v>
      </c>
      <c r="D481" s="25">
        <v>103578</v>
      </c>
      <c r="E481" s="1" t="s">
        <v>862</v>
      </c>
      <c r="F481" s="32" t="s">
        <v>598</v>
      </c>
      <c r="G481" s="32" t="s">
        <v>906</v>
      </c>
      <c r="H481" s="28">
        <v>44754</v>
      </c>
      <c r="I481" s="28" t="s">
        <v>36</v>
      </c>
      <c r="J481" s="28" t="s">
        <v>36</v>
      </c>
      <c r="K481" s="37">
        <f ca="1">IF(O481="ACTIVE",(TODAY()-H481),(J481-H481))</f>
        <v>588</v>
      </c>
      <c r="L481" s="39" t="str">
        <f>IF(OR(M481="Email Verification",M481="Operations",M481="OJT",M481="Bottom Quartile Group",M481="Training"),"Billable","Non Billable")</f>
        <v>Non Billable</v>
      </c>
      <c r="M481" s="32" t="s">
        <v>124</v>
      </c>
      <c r="N481" s="1" t="s">
        <v>38</v>
      </c>
      <c r="O481" s="1" t="s">
        <v>39</v>
      </c>
      <c r="P481" s="1"/>
      <c r="Q481" s="1"/>
      <c r="R481" s="31" t="s">
        <v>125</v>
      </c>
      <c r="S481" s="42" t="s">
        <v>880</v>
      </c>
      <c r="T481" s="42" t="s">
        <v>880</v>
      </c>
      <c r="U481" s="42" t="s">
        <v>17</v>
      </c>
      <c r="V481" s="42" t="s">
        <v>17</v>
      </c>
      <c r="W481" s="42" t="s">
        <v>880</v>
      </c>
      <c r="X481" s="42" t="s">
        <v>880</v>
      </c>
      <c r="Y481" s="42" t="s">
        <v>880</v>
      </c>
      <c r="Z481" s="42" t="s">
        <v>880</v>
      </c>
      <c r="AA481" s="42" t="s">
        <v>882</v>
      </c>
      <c r="AB481" s="42" t="s">
        <v>17</v>
      </c>
      <c r="AC481" s="42" t="s">
        <v>17</v>
      </c>
      <c r="AD481" s="42" t="s">
        <v>880</v>
      </c>
      <c r="AE481" s="42" t="s">
        <v>880</v>
      </c>
      <c r="AF481" s="42" t="s">
        <v>880</v>
      </c>
      <c r="AG481" s="42" t="s">
        <v>880</v>
      </c>
      <c r="AH481" s="42" t="s">
        <v>19</v>
      </c>
      <c r="AI481" s="42" t="s">
        <v>17</v>
      </c>
      <c r="AJ481" s="42" t="s">
        <v>17</v>
      </c>
      <c r="AK481" s="42" t="s">
        <v>880</v>
      </c>
      <c r="AL481" s="42"/>
      <c r="AM481" s="42"/>
      <c r="AN481" s="42"/>
      <c r="AO481" s="42"/>
      <c r="AP481" s="42"/>
      <c r="AQ481" s="42"/>
      <c r="AR481" s="42"/>
      <c r="AS481" s="42"/>
      <c r="AT481" s="42"/>
      <c r="AU481" s="42"/>
      <c r="AV481" s="37">
        <f>COUNTIFS($S481:$AU481,"P")</f>
        <v>11</v>
      </c>
      <c r="AW481" s="37">
        <f>COUNTIFS($S481:$AU481,"HD")/2</f>
        <v>0</v>
      </c>
      <c r="AX481" s="37">
        <f>COUNTIFS($S481:$AU481,"DO")</f>
        <v>6</v>
      </c>
      <c r="AY481" s="1">
        <f>COUNTIFS($S481:$AU481,"UPL")</f>
        <v>0</v>
      </c>
      <c r="AZ481" s="37">
        <f>COUNTIFS($S481:$AU481,"LWP")</f>
        <v>1</v>
      </c>
      <c r="BA481" s="37">
        <f>SUM(COUNTIFS($S481:$AU481,{"PAT","MAT"}))</f>
        <v>0</v>
      </c>
      <c r="BB481" s="37">
        <f>COUNTIFS($S481:$AU481,"HO")</f>
        <v>0</v>
      </c>
      <c r="BC481" s="37">
        <f>COUNTIFS($S481:$AU481,"NA")</f>
        <v>0</v>
      </c>
      <c r="BD481" s="37">
        <f>COUNTIFS($S481:$AU481,"PL")</f>
        <v>0</v>
      </c>
      <c r="BE481" s="37">
        <f>COUNTIFS($S481:$AU481,"CL")</f>
        <v>1</v>
      </c>
      <c r="BF481" s="37">
        <f>COUNTIFS($S481:$AU481,"BL")</f>
        <v>0</v>
      </c>
      <c r="BG481" s="37">
        <f>COUNTIFS($S481:$AU481,"CO")</f>
        <v>0</v>
      </c>
      <c r="BH481" s="37">
        <f>SUM(BD481:BG481)</f>
        <v>1</v>
      </c>
      <c r="BI481" s="37">
        <f>IF(SUM(AV481+AW481)&gt;=17,1,0)</f>
        <v>0</v>
      </c>
      <c r="BJ481" s="37">
        <f>IF(SUM(AV481+AW481)&gt;=13,1,0)</f>
        <v>0</v>
      </c>
      <c r="BK481" s="37">
        <f>SUM(AV481:BG481)+SUM(COUNTIFS(R481:AU481,{"TERM","RESIGNED"}))</f>
        <v>19</v>
      </c>
      <c r="BL481" s="1" t="s">
        <v>41</v>
      </c>
      <c r="BM481" s="37" t="s">
        <v>1101</v>
      </c>
    </row>
    <row r="482" spans="1:66" x14ac:dyDescent="0.25">
      <c r="A482" s="30">
        <f>A481+1</f>
        <v>480</v>
      </c>
      <c r="B482" s="1" t="s">
        <v>163</v>
      </c>
      <c r="C482" s="1">
        <v>103590</v>
      </c>
      <c r="D482" s="25">
        <v>103590</v>
      </c>
      <c r="E482" s="1" t="s">
        <v>863</v>
      </c>
      <c r="F482" s="32" t="s">
        <v>599</v>
      </c>
      <c r="G482" s="32" t="s">
        <v>117</v>
      </c>
      <c r="H482" s="28">
        <v>44754</v>
      </c>
      <c r="I482" s="28" t="s">
        <v>36</v>
      </c>
      <c r="J482" s="28" t="s">
        <v>36</v>
      </c>
      <c r="K482" s="37">
        <f ca="1">IF(O482="ACTIVE",(TODAY()-H482),(J482-H482))</f>
        <v>588</v>
      </c>
      <c r="L482" s="39" t="str">
        <f>IF(OR(M482="Email Verification",M482="Operations",M482="OJT",M482="Bottom Quartile Group",M482="Training"),"Billable","Non Billable")</f>
        <v>Billable</v>
      </c>
      <c r="M482" s="32" t="s">
        <v>118</v>
      </c>
      <c r="N482" s="1" t="s">
        <v>38</v>
      </c>
      <c r="O482" s="1" t="s">
        <v>39</v>
      </c>
      <c r="P482" s="1"/>
      <c r="Q482" s="1"/>
      <c r="R482" s="31" t="s">
        <v>275</v>
      </c>
      <c r="S482" s="42" t="s">
        <v>880</v>
      </c>
      <c r="T482" s="42" t="s">
        <v>880</v>
      </c>
      <c r="U482" s="42" t="s">
        <v>17</v>
      </c>
      <c r="V482" s="42" t="s">
        <v>17</v>
      </c>
      <c r="W482" s="42" t="s">
        <v>880</v>
      </c>
      <c r="X482" s="42" t="s">
        <v>880</v>
      </c>
      <c r="Y482" s="42" t="s">
        <v>880</v>
      </c>
      <c r="Z482" s="42" t="s">
        <v>880</v>
      </c>
      <c r="AA482" s="42" t="s">
        <v>880</v>
      </c>
      <c r="AB482" s="42" t="s">
        <v>17</v>
      </c>
      <c r="AC482" s="42" t="s">
        <v>17</v>
      </c>
      <c r="AD482" s="42" t="s">
        <v>880</v>
      </c>
      <c r="AE482" s="42" t="s">
        <v>880</v>
      </c>
      <c r="AF482" s="42" t="s">
        <v>880</v>
      </c>
      <c r="AG482" s="42" t="s">
        <v>880</v>
      </c>
      <c r="AH482" s="42" t="s">
        <v>880</v>
      </c>
      <c r="AI482" s="42" t="s">
        <v>17</v>
      </c>
      <c r="AJ482" s="42" t="s">
        <v>17</v>
      </c>
      <c r="AK482" s="42" t="s">
        <v>880</v>
      </c>
      <c r="AL482" s="42"/>
      <c r="AM482" s="42"/>
      <c r="AN482" s="42"/>
      <c r="AO482" s="42"/>
      <c r="AP482" s="42"/>
      <c r="AQ482" s="42"/>
      <c r="AR482" s="42"/>
      <c r="AS482" s="42"/>
      <c r="AT482" s="42"/>
      <c r="AU482" s="42"/>
      <c r="AV482" s="37">
        <f>COUNTIFS($S482:$AU482,"P")</f>
        <v>13</v>
      </c>
      <c r="AW482" s="37">
        <f>COUNTIFS($S482:$AU482,"HD")/2</f>
        <v>0</v>
      </c>
      <c r="AX482" s="37">
        <f>COUNTIFS($S482:$AU482,"DO")</f>
        <v>6</v>
      </c>
      <c r="AY482" s="1">
        <f>COUNTIFS($S482:$AU482,"UPL")</f>
        <v>0</v>
      </c>
      <c r="AZ482" s="37">
        <f>COUNTIFS($S482:$AU482,"LWP")</f>
        <v>0</v>
      </c>
      <c r="BA482" s="37">
        <f>SUM(COUNTIFS($S482:$AU482,{"PAT","MAT"}))</f>
        <v>0</v>
      </c>
      <c r="BB482" s="37">
        <f>COUNTIFS($S482:$AU482,"HO")</f>
        <v>0</v>
      </c>
      <c r="BC482" s="37">
        <f>COUNTIFS($S482:$AU482,"NA")</f>
        <v>0</v>
      </c>
      <c r="BD482" s="37">
        <f>COUNTIFS($S482:$AU482,"PL")</f>
        <v>0</v>
      </c>
      <c r="BE482" s="37">
        <f>COUNTIFS($S482:$AU482,"CL")</f>
        <v>0</v>
      </c>
      <c r="BF482" s="37">
        <f>COUNTIFS($S482:$AU482,"BL")</f>
        <v>0</v>
      </c>
      <c r="BG482" s="37">
        <f>COUNTIFS($S482:$AU482,"CO")</f>
        <v>0</v>
      </c>
      <c r="BH482" s="37">
        <f>SUM(BD482:BG482)</f>
        <v>0</v>
      </c>
      <c r="BI482" s="37">
        <f>IF(SUM(AV482+AW482)&gt;=17,1,0)</f>
        <v>0</v>
      </c>
      <c r="BJ482" s="37">
        <f>IF(SUM(AV482+AW482)&gt;=13,1,0)</f>
        <v>1</v>
      </c>
      <c r="BK482" s="37">
        <f>SUM(AV482:BG482)+SUM(COUNTIFS(R482:AU482,{"TERM","RESIGNED"}))</f>
        <v>19</v>
      </c>
      <c r="BL482" s="1" t="s">
        <v>41</v>
      </c>
      <c r="BM482" s="37" t="s">
        <v>937</v>
      </c>
    </row>
    <row r="483" spans="1:66" x14ac:dyDescent="0.25">
      <c r="A483" s="30">
        <f>A482+1</f>
        <v>481</v>
      </c>
      <c r="B483" s="1" t="s">
        <v>163</v>
      </c>
      <c r="C483" s="1">
        <v>600220</v>
      </c>
      <c r="D483" s="25">
        <v>600220</v>
      </c>
      <c r="E483" s="1" t="s">
        <v>863</v>
      </c>
      <c r="F483" s="32" t="s">
        <v>600</v>
      </c>
      <c r="G483" s="32" t="s">
        <v>181</v>
      </c>
      <c r="H483" s="28">
        <v>44755</v>
      </c>
      <c r="I483" s="28" t="s">
        <v>36</v>
      </c>
      <c r="J483" s="28" t="s">
        <v>36</v>
      </c>
      <c r="K483" s="37">
        <f ca="1">IF(O483="ACTIVE",(TODAY()-H483),(J483-H483))</f>
        <v>587</v>
      </c>
      <c r="L483" s="39" t="str">
        <f>IF(OR(M483="Email Verification",M483="Operations",M483="OJT",M483="Bottom Quartile Group",M483="Training"),"Billable","Non Billable")</f>
        <v>Billable</v>
      </c>
      <c r="M483" s="32" t="s">
        <v>178</v>
      </c>
      <c r="N483" s="1" t="s">
        <v>260</v>
      </c>
      <c r="O483" s="1" t="s">
        <v>39</v>
      </c>
      <c r="P483" s="1"/>
      <c r="Q483" s="1"/>
      <c r="R483" s="31" t="s">
        <v>267</v>
      </c>
      <c r="S483" s="42" t="s">
        <v>880</v>
      </c>
      <c r="T483" s="42" t="s">
        <v>880</v>
      </c>
      <c r="U483" s="42" t="s">
        <v>17</v>
      </c>
      <c r="V483" s="42" t="s">
        <v>17</v>
      </c>
      <c r="W483" s="42" t="s">
        <v>880</v>
      </c>
      <c r="X483" s="42" t="s">
        <v>880</v>
      </c>
      <c r="Y483" s="42" t="s">
        <v>880</v>
      </c>
      <c r="Z483" s="42" t="s">
        <v>880</v>
      </c>
      <c r="AA483" s="42" t="s">
        <v>880</v>
      </c>
      <c r="AB483" s="42" t="s">
        <v>17</v>
      </c>
      <c r="AC483" s="42" t="s">
        <v>17</v>
      </c>
      <c r="AD483" s="42" t="s">
        <v>880</v>
      </c>
      <c r="AE483" s="42" t="s">
        <v>19</v>
      </c>
      <c r="AF483" s="42" t="s">
        <v>880</v>
      </c>
      <c r="AG483" s="42" t="s">
        <v>880</v>
      </c>
      <c r="AH483" s="42" t="s">
        <v>880</v>
      </c>
      <c r="AI483" s="42" t="s">
        <v>17</v>
      </c>
      <c r="AJ483" s="42" t="s">
        <v>17</v>
      </c>
      <c r="AK483" s="42" t="s">
        <v>880</v>
      </c>
      <c r="AL483" s="42"/>
      <c r="AM483" s="42"/>
      <c r="AN483" s="42"/>
      <c r="AO483" s="42"/>
      <c r="AP483" s="42"/>
      <c r="AQ483" s="42"/>
      <c r="AR483" s="42"/>
      <c r="AS483" s="42"/>
      <c r="AT483" s="42"/>
      <c r="AU483" s="42"/>
      <c r="AV483" s="37">
        <f>COUNTIFS($S483:$AU483,"P")</f>
        <v>12</v>
      </c>
      <c r="AW483" s="37">
        <f>COUNTIFS($S483:$AU483,"HD")/2</f>
        <v>0</v>
      </c>
      <c r="AX483" s="37">
        <f>COUNTIFS($S483:$AU483,"DO")</f>
        <v>6</v>
      </c>
      <c r="AY483" s="1">
        <f>COUNTIFS($S483:$AU483,"UPL")</f>
        <v>0</v>
      </c>
      <c r="AZ483" s="37">
        <f>COUNTIFS($S483:$AU483,"LWP")</f>
        <v>1</v>
      </c>
      <c r="BA483" s="37">
        <f>SUM(COUNTIFS($S483:$AU483,{"PAT","MAT"}))</f>
        <v>0</v>
      </c>
      <c r="BB483" s="37">
        <f>COUNTIFS($S483:$AU483,"HO")</f>
        <v>0</v>
      </c>
      <c r="BC483" s="37">
        <f>COUNTIFS($S483:$AU483,"NA")</f>
        <v>0</v>
      </c>
      <c r="BD483" s="37">
        <f>COUNTIFS($S483:$AU483,"PL")</f>
        <v>0</v>
      </c>
      <c r="BE483" s="37">
        <f>COUNTIFS($S483:$AU483,"CL")</f>
        <v>0</v>
      </c>
      <c r="BF483" s="37">
        <f>COUNTIFS($S483:$AU483,"BL")</f>
        <v>0</v>
      </c>
      <c r="BG483" s="37">
        <f>COUNTIFS($S483:$AU483,"CO")</f>
        <v>0</v>
      </c>
      <c r="BH483" s="37">
        <f>SUM(BD483:BG483)</f>
        <v>0</v>
      </c>
      <c r="BI483" s="37">
        <f>IF(SUM(AV483+AW483)&gt;=17,1,0)</f>
        <v>0</v>
      </c>
      <c r="BJ483" s="37">
        <f>IF(SUM(AV483+AW483)&gt;=13,1,0)</f>
        <v>0</v>
      </c>
      <c r="BK483" s="37">
        <f>SUM(AV483:BG483)+SUM(COUNTIFS(R483:AU483,{"TERM","RESIGNED"}))</f>
        <v>19</v>
      </c>
      <c r="BL483" s="1" t="s">
        <v>41</v>
      </c>
      <c r="BM483" s="37" t="s">
        <v>931</v>
      </c>
    </row>
    <row r="484" spans="1:66" x14ac:dyDescent="0.25">
      <c r="A484" s="30">
        <f>A483+1</f>
        <v>482</v>
      </c>
      <c r="B484" s="1" t="s">
        <v>163</v>
      </c>
      <c r="C484" s="1">
        <v>103609</v>
      </c>
      <c r="D484" s="25">
        <v>103609</v>
      </c>
      <c r="E484" s="1" t="s">
        <v>862</v>
      </c>
      <c r="F484" s="32" t="s">
        <v>601</v>
      </c>
      <c r="G484" s="32" t="s">
        <v>74</v>
      </c>
      <c r="H484" s="28">
        <v>44757</v>
      </c>
      <c r="I484" s="28" t="s">
        <v>36</v>
      </c>
      <c r="J484" s="28" t="s">
        <v>36</v>
      </c>
      <c r="K484" s="37">
        <f ca="1">IF(O484="ACTIVE",(TODAY()-H484),(J484-H484))</f>
        <v>585</v>
      </c>
      <c r="L484" s="39" t="str">
        <f>IF(OR(M484="Email Verification",M484="Operations",M484="OJT",M484="Bottom Quartile Group",M484="Training"),"Billable","Non Billable")</f>
        <v>Non Billable</v>
      </c>
      <c r="M484" s="32" t="s">
        <v>51</v>
      </c>
      <c r="N484" s="1" t="s">
        <v>38</v>
      </c>
      <c r="O484" s="1" t="s">
        <v>39</v>
      </c>
      <c r="P484" s="1"/>
      <c r="Q484" s="1"/>
      <c r="R484" s="31" t="s">
        <v>78</v>
      </c>
      <c r="S484" s="42" t="s">
        <v>880</v>
      </c>
      <c r="T484" s="42" t="s">
        <v>880</v>
      </c>
      <c r="U484" s="42" t="s">
        <v>17</v>
      </c>
      <c r="V484" s="42" t="s">
        <v>17</v>
      </c>
      <c r="W484" s="42" t="s">
        <v>880</v>
      </c>
      <c r="X484" s="42" t="s">
        <v>880</v>
      </c>
      <c r="Y484" s="42" t="s">
        <v>880</v>
      </c>
      <c r="Z484" s="42" t="s">
        <v>880</v>
      </c>
      <c r="AA484" s="42" t="s">
        <v>880</v>
      </c>
      <c r="AB484" s="42" t="s">
        <v>17</v>
      </c>
      <c r="AC484" s="42" t="s">
        <v>17</v>
      </c>
      <c r="AD484" s="42" t="s">
        <v>880</v>
      </c>
      <c r="AE484" s="42" t="s">
        <v>880</v>
      </c>
      <c r="AF484" s="42" t="s">
        <v>880</v>
      </c>
      <c r="AG484" s="42" t="s">
        <v>883</v>
      </c>
      <c r="AH484" s="42" t="s">
        <v>883</v>
      </c>
      <c r="AI484" s="42" t="s">
        <v>17</v>
      </c>
      <c r="AJ484" s="42" t="s">
        <v>17</v>
      </c>
      <c r="AK484" s="42" t="s">
        <v>880</v>
      </c>
      <c r="AL484" s="42"/>
      <c r="AM484" s="42"/>
      <c r="AN484" s="42"/>
      <c r="AO484" s="42"/>
      <c r="AP484" s="42"/>
      <c r="AQ484" s="42"/>
      <c r="AR484" s="42"/>
      <c r="AS484" s="42"/>
      <c r="AT484" s="42"/>
      <c r="AU484" s="42"/>
      <c r="AV484" s="37">
        <f>COUNTIFS($S484:$AU484,"P")</f>
        <v>11</v>
      </c>
      <c r="AW484" s="37">
        <f>COUNTIFS($S484:$AU484,"HD")/2</f>
        <v>0</v>
      </c>
      <c r="AX484" s="37">
        <f>COUNTIFS($S484:$AU484,"DO")</f>
        <v>6</v>
      </c>
      <c r="AY484" s="1">
        <f>COUNTIFS($S484:$AU484,"UPL")</f>
        <v>0</v>
      </c>
      <c r="AZ484" s="37">
        <f>COUNTIFS($S484:$AU484,"LWP")</f>
        <v>0</v>
      </c>
      <c r="BA484" s="37">
        <f>SUM(COUNTIFS($S484:$AU484,{"PAT","MAT"}))</f>
        <v>0</v>
      </c>
      <c r="BB484" s="37">
        <f>COUNTIFS($S484:$AU484,"HO")</f>
        <v>0</v>
      </c>
      <c r="BC484" s="37">
        <f>COUNTIFS($S484:$AU484,"NA")</f>
        <v>0</v>
      </c>
      <c r="BD484" s="37">
        <f>COUNTIFS($S484:$AU484,"PL")</f>
        <v>2</v>
      </c>
      <c r="BE484" s="37">
        <f>COUNTIFS($S484:$AU484,"CL")</f>
        <v>0</v>
      </c>
      <c r="BF484" s="37">
        <f>COUNTIFS($S484:$AU484,"BL")</f>
        <v>0</v>
      </c>
      <c r="BG484" s="37">
        <f>COUNTIFS($S484:$AU484,"CO")</f>
        <v>0</v>
      </c>
      <c r="BH484" s="37">
        <f>SUM(BD484:BG484)</f>
        <v>2</v>
      </c>
      <c r="BI484" s="37">
        <f>IF(SUM(AV484+AW484)&gt;=17,1,0)</f>
        <v>0</v>
      </c>
      <c r="BJ484" s="37">
        <f>IF(SUM(AV484+AW484)&gt;=13,1,0)</f>
        <v>0</v>
      </c>
      <c r="BK484" s="37">
        <f>SUM(AV484:BG484)+SUM(COUNTIFS(R484:AU484,{"TERM","RESIGNED"}))</f>
        <v>19</v>
      </c>
      <c r="BL484" s="1" t="s">
        <v>41</v>
      </c>
      <c r="BM484" s="37" t="s">
        <v>1572</v>
      </c>
    </row>
    <row r="485" spans="1:66" x14ac:dyDescent="0.25">
      <c r="A485" s="30">
        <f>A484+1</f>
        <v>483</v>
      </c>
      <c r="B485" s="1" t="s">
        <v>163</v>
      </c>
      <c r="C485" s="1">
        <v>103642</v>
      </c>
      <c r="D485" s="25">
        <v>103642</v>
      </c>
      <c r="E485" s="1" t="s">
        <v>863</v>
      </c>
      <c r="F485" s="32" t="s">
        <v>603</v>
      </c>
      <c r="G485" s="32" t="s">
        <v>181</v>
      </c>
      <c r="H485" s="28">
        <v>44757</v>
      </c>
      <c r="I485" s="28" t="s">
        <v>36</v>
      </c>
      <c r="J485" s="28" t="s">
        <v>36</v>
      </c>
      <c r="K485" s="37">
        <f ca="1">IF(O485="ACTIVE",(TODAY()-H485),(J485-H485))</f>
        <v>585</v>
      </c>
      <c r="L485" s="39" t="str">
        <f>IF(OR(M485="Email Verification",M485="Operations",M485="OJT",M485="Bottom Quartile Group",M485="Training"),"Billable","Non Billable")</f>
        <v>Billable</v>
      </c>
      <c r="M485" s="32" t="s">
        <v>178</v>
      </c>
      <c r="N485" s="1" t="s">
        <v>38</v>
      </c>
      <c r="O485" s="1" t="s">
        <v>39</v>
      </c>
      <c r="P485" s="1"/>
      <c r="Q485" s="1"/>
      <c r="R485" s="31" t="s">
        <v>216</v>
      </c>
      <c r="S485" s="42" t="s">
        <v>880</v>
      </c>
      <c r="T485" s="42" t="s">
        <v>880</v>
      </c>
      <c r="U485" s="42" t="s">
        <v>17</v>
      </c>
      <c r="V485" s="42" t="s">
        <v>17</v>
      </c>
      <c r="W485" s="42" t="s">
        <v>880</v>
      </c>
      <c r="X485" s="42" t="s">
        <v>880</v>
      </c>
      <c r="Y485" s="42" t="s">
        <v>880</v>
      </c>
      <c r="Z485" s="42" t="s">
        <v>880</v>
      </c>
      <c r="AA485" s="42" t="s">
        <v>880</v>
      </c>
      <c r="AB485" s="42" t="s">
        <v>17</v>
      </c>
      <c r="AC485" s="42" t="s">
        <v>17</v>
      </c>
      <c r="AD485" s="42" t="s">
        <v>880</v>
      </c>
      <c r="AE485" s="42" t="s">
        <v>880</v>
      </c>
      <c r="AF485" s="42" t="s">
        <v>880</v>
      </c>
      <c r="AG485" s="42" t="s">
        <v>880</v>
      </c>
      <c r="AH485" s="42" t="s">
        <v>880</v>
      </c>
      <c r="AI485" s="42" t="s">
        <v>17</v>
      </c>
      <c r="AJ485" s="42" t="s">
        <v>17</v>
      </c>
      <c r="AK485" s="42" t="s">
        <v>880</v>
      </c>
      <c r="AL485" s="42"/>
      <c r="AM485" s="42"/>
      <c r="AN485" s="42"/>
      <c r="AO485" s="42"/>
      <c r="AP485" s="42"/>
      <c r="AQ485" s="42"/>
      <c r="AR485" s="42"/>
      <c r="AS485" s="42"/>
      <c r="AT485" s="42"/>
      <c r="AU485" s="42"/>
      <c r="AV485" s="37">
        <f>COUNTIFS($S485:$AU485,"P")</f>
        <v>13</v>
      </c>
      <c r="AW485" s="37">
        <f>COUNTIFS($S485:$AU485,"HD")/2</f>
        <v>0</v>
      </c>
      <c r="AX485" s="37">
        <f>COUNTIFS($S485:$AU485,"DO")</f>
        <v>6</v>
      </c>
      <c r="AY485" s="1">
        <f>COUNTIFS($S485:$AU485,"UPL")</f>
        <v>0</v>
      </c>
      <c r="AZ485" s="37">
        <f>COUNTIFS($S485:$AU485,"LWP")</f>
        <v>0</v>
      </c>
      <c r="BA485" s="37">
        <f>SUM(COUNTIFS($S485:$AU485,{"PAT","MAT"}))</f>
        <v>0</v>
      </c>
      <c r="BB485" s="37">
        <f>COUNTIFS($S485:$AU485,"HO")</f>
        <v>0</v>
      </c>
      <c r="BC485" s="37">
        <f>COUNTIFS($S485:$AU485,"NA")</f>
        <v>0</v>
      </c>
      <c r="BD485" s="37">
        <f>COUNTIFS($S485:$AU485,"PL")</f>
        <v>0</v>
      </c>
      <c r="BE485" s="37">
        <f>COUNTIFS($S485:$AU485,"CL")</f>
        <v>0</v>
      </c>
      <c r="BF485" s="37">
        <f>COUNTIFS($S485:$AU485,"BL")</f>
        <v>0</v>
      </c>
      <c r="BG485" s="37">
        <f>COUNTIFS($S485:$AU485,"CO")</f>
        <v>0</v>
      </c>
      <c r="BH485" s="37">
        <f>SUM(BD485:BG485)</f>
        <v>0</v>
      </c>
      <c r="BI485" s="37">
        <f>IF(SUM(AV485+AW485)&gt;=17,1,0)</f>
        <v>0</v>
      </c>
      <c r="BJ485" s="37">
        <f>IF(SUM(AV485+AW485)&gt;=13,1,0)</f>
        <v>1</v>
      </c>
      <c r="BK485" s="37">
        <f>SUM(AV485:BG485)+SUM(COUNTIFS(R485:AU485,{"TERM","RESIGNED"}))</f>
        <v>19</v>
      </c>
      <c r="BL485" s="1" t="s">
        <v>41</v>
      </c>
      <c r="BM485" s="37" t="s">
        <v>936</v>
      </c>
    </row>
    <row r="486" spans="1:66" x14ac:dyDescent="0.25">
      <c r="A486" s="30">
        <f>A485+1</f>
        <v>484</v>
      </c>
      <c r="B486" s="1" t="s">
        <v>163</v>
      </c>
      <c r="C486" s="1">
        <v>103646</v>
      </c>
      <c r="D486" s="25">
        <v>103646</v>
      </c>
      <c r="E486" s="1" t="s">
        <v>863</v>
      </c>
      <c r="F486" s="32" t="s">
        <v>602</v>
      </c>
      <c r="G486" s="32" t="s">
        <v>74</v>
      </c>
      <c r="H486" s="28">
        <v>44757</v>
      </c>
      <c r="I486" s="28" t="s">
        <v>36</v>
      </c>
      <c r="J486" s="28" t="s">
        <v>36</v>
      </c>
      <c r="K486" s="37">
        <f ca="1">IF(O486="ACTIVE",(TODAY()-H486),(J486-H486))</f>
        <v>585</v>
      </c>
      <c r="L486" s="39" t="str">
        <f>IF(OR(M486="Email Verification",M486="Operations",M486="OJT",M486="Bottom Quartile Group",M486="Training"),"Billable","Non Billable")</f>
        <v>Non Billable</v>
      </c>
      <c r="M486" s="32" t="s">
        <v>51</v>
      </c>
      <c r="N486" s="1" t="s">
        <v>38</v>
      </c>
      <c r="O486" s="1" t="s">
        <v>39</v>
      </c>
      <c r="P486" s="1"/>
      <c r="Q486" s="1"/>
      <c r="R486" s="31" t="s">
        <v>95</v>
      </c>
      <c r="S486" s="42" t="s">
        <v>19</v>
      </c>
      <c r="T486" s="42" t="s">
        <v>880</v>
      </c>
      <c r="U486" s="42" t="s">
        <v>17</v>
      </c>
      <c r="V486" s="42" t="s">
        <v>17</v>
      </c>
      <c r="W486" s="42" t="s">
        <v>880</v>
      </c>
      <c r="X486" s="42" t="s">
        <v>880</v>
      </c>
      <c r="Y486" s="42" t="s">
        <v>885</v>
      </c>
      <c r="Z486" s="42" t="s">
        <v>880</v>
      </c>
      <c r="AA486" s="42" t="s">
        <v>880</v>
      </c>
      <c r="AB486" s="42" t="s">
        <v>17</v>
      </c>
      <c r="AC486" s="42" t="s">
        <v>17</v>
      </c>
      <c r="AD486" s="42" t="s">
        <v>880</v>
      </c>
      <c r="AE486" s="42" t="s">
        <v>880</v>
      </c>
      <c r="AF486" s="42" t="s">
        <v>19</v>
      </c>
      <c r="AG486" s="42" t="s">
        <v>880</v>
      </c>
      <c r="AH486" s="42" t="s">
        <v>880</v>
      </c>
      <c r="AI486" s="42" t="s">
        <v>17</v>
      </c>
      <c r="AJ486" s="42" t="s">
        <v>17</v>
      </c>
      <c r="AK486" s="42" t="s">
        <v>880</v>
      </c>
      <c r="AL486" s="42"/>
      <c r="AM486" s="42"/>
      <c r="AN486" s="42"/>
      <c r="AO486" s="42"/>
      <c r="AP486" s="42"/>
      <c r="AQ486" s="42"/>
      <c r="AR486" s="42"/>
      <c r="AS486" s="42"/>
      <c r="AT486" s="42"/>
      <c r="AU486" s="42"/>
      <c r="AV486" s="37">
        <f>COUNTIFS($S486:$AU486,"P")</f>
        <v>10</v>
      </c>
      <c r="AW486" s="37">
        <f>COUNTIFS($S486:$AU486,"HD")/2</f>
        <v>0</v>
      </c>
      <c r="AX486" s="37">
        <f>COUNTIFS($S486:$AU486,"DO")</f>
        <v>6</v>
      </c>
      <c r="AY486" s="1">
        <f>COUNTIFS($S486:$AU486,"UPL")</f>
        <v>0</v>
      </c>
      <c r="AZ486" s="37">
        <f>COUNTIFS($S486:$AU486,"LWP")</f>
        <v>2</v>
      </c>
      <c r="BA486" s="37">
        <f>SUM(COUNTIFS($S486:$AU486,{"PAT","MAT"}))</f>
        <v>0</v>
      </c>
      <c r="BB486" s="37">
        <f>COUNTIFS($S486:$AU486,"HO")</f>
        <v>0</v>
      </c>
      <c r="BC486" s="37">
        <f>COUNTIFS($S486:$AU486,"NA")</f>
        <v>0</v>
      </c>
      <c r="BD486" s="37">
        <f>COUNTIFS($S486:$AU486,"PL")</f>
        <v>0</v>
      </c>
      <c r="BE486" s="37">
        <f>COUNTIFS($S486:$AU486,"CL")</f>
        <v>0</v>
      </c>
      <c r="BF486" s="37">
        <f>COUNTIFS($S486:$AU486,"BL")</f>
        <v>1</v>
      </c>
      <c r="BG486" s="37">
        <f>COUNTIFS($S486:$AU486,"CO")</f>
        <v>0</v>
      </c>
      <c r="BH486" s="37">
        <f>SUM(BD486:BG486)</f>
        <v>1</v>
      </c>
      <c r="BI486" s="37">
        <f>IF(SUM(AV486+AW486)&gt;=17,1,0)</f>
        <v>0</v>
      </c>
      <c r="BJ486" s="37">
        <f>IF(SUM(AV486+AW486)&gt;=13,1,0)</f>
        <v>0</v>
      </c>
      <c r="BK486" s="37">
        <f>SUM(AV486:BG486)+SUM(COUNTIFS(R486:AU486,{"TERM","RESIGNED"}))</f>
        <v>19</v>
      </c>
      <c r="BL486" s="1" t="s">
        <v>41</v>
      </c>
      <c r="BM486" s="37" t="s">
        <v>935</v>
      </c>
    </row>
    <row r="487" spans="1:66" x14ac:dyDescent="0.25">
      <c r="A487" s="30">
        <f>A486+1</f>
        <v>485</v>
      </c>
      <c r="B487" s="1" t="s">
        <v>163</v>
      </c>
      <c r="C487" s="1">
        <v>103685</v>
      </c>
      <c r="D487" s="25">
        <v>103685</v>
      </c>
      <c r="E487" s="1" t="s">
        <v>863</v>
      </c>
      <c r="F487" s="32" t="s">
        <v>604</v>
      </c>
      <c r="G487" s="32" t="s">
        <v>181</v>
      </c>
      <c r="H487" s="28">
        <v>44764</v>
      </c>
      <c r="I487" s="28" t="s">
        <v>36</v>
      </c>
      <c r="J487" s="28" t="s">
        <v>36</v>
      </c>
      <c r="K487" s="37">
        <f ca="1">IF(O487="ACTIVE",(TODAY()-H487),(J487-H487))</f>
        <v>578</v>
      </c>
      <c r="L487" s="39" t="str">
        <f>IF(OR(M487="Email Verification",M487="Operations",M487="OJT",M487="Bottom Quartile Group",M487="Training"),"Billable","Non Billable")</f>
        <v>Billable</v>
      </c>
      <c r="M487" s="32" t="s">
        <v>178</v>
      </c>
      <c r="N487" s="1" t="s">
        <v>38</v>
      </c>
      <c r="O487" s="1" t="s">
        <v>39</v>
      </c>
      <c r="P487" s="1"/>
      <c r="Q487" s="1"/>
      <c r="R487" s="31" t="s">
        <v>246</v>
      </c>
      <c r="S487" s="42" t="s">
        <v>19</v>
      </c>
      <c r="T487" s="42" t="s">
        <v>18</v>
      </c>
      <c r="U487" s="42" t="s">
        <v>17</v>
      </c>
      <c r="V487" s="42" t="s">
        <v>17</v>
      </c>
      <c r="W487" s="42" t="s">
        <v>18</v>
      </c>
      <c r="X487" s="42" t="s">
        <v>18</v>
      </c>
      <c r="Y487" s="42" t="s">
        <v>18</v>
      </c>
      <c r="Z487" s="42" t="s">
        <v>18</v>
      </c>
      <c r="AA487" s="42" t="s">
        <v>18</v>
      </c>
      <c r="AB487" s="42" t="s">
        <v>17</v>
      </c>
      <c r="AC487" s="42" t="s">
        <v>17</v>
      </c>
      <c r="AD487" s="42" t="s">
        <v>18</v>
      </c>
      <c r="AE487" s="42" t="s">
        <v>18</v>
      </c>
      <c r="AF487" s="42" t="s">
        <v>18</v>
      </c>
      <c r="AG487" s="42" t="s">
        <v>18</v>
      </c>
      <c r="AH487" s="42" t="s">
        <v>18</v>
      </c>
      <c r="AI487" s="42" t="s">
        <v>17</v>
      </c>
      <c r="AJ487" s="42" t="s">
        <v>17</v>
      </c>
      <c r="AK487" s="42" t="s">
        <v>18</v>
      </c>
      <c r="AL487" s="42"/>
      <c r="AM487" s="42"/>
      <c r="AN487" s="42"/>
      <c r="AO487" s="42"/>
      <c r="AP487" s="42"/>
      <c r="AQ487" s="42"/>
      <c r="AR487" s="42"/>
      <c r="AS487" s="42"/>
      <c r="AT487" s="42"/>
      <c r="AU487" s="42"/>
      <c r="AV487" s="37">
        <f>COUNTIFS($S487:$AU487,"P")</f>
        <v>0</v>
      </c>
      <c r="AW487" s="37">
        <f>COUNTIFS($S487:$AU487,"HD")/2</f>
        <v>0</v>
      </c>
      <c r="AX487" s="37">
        <f>COUNTIFS($S487:$AU487,"DO")</f>
        <v>6</v>
      </c>
      <c r="AY487" s="1">
        <f>COUNTIFS($S487:$AU487,"UPL")</f>
        <v>12</v>
      </c>
      <c r="AZ487" s="37">
        <f>COUNTIFS($S487:$AU487,"LWP")</f>
        <v>1</v>
      </c>
      <c r="BA487" s="37">
        <f>SUM(COUNTIFS($S487:$AU487,{"PAT","MAT"}))</f>
        <v>0</v>
      </c>
      <c r="BB487" s="37">
        <f>COUNTIFS($S487:$AU487,"HO")</f>
        <v>0</v>
      </c>
      <c r="BC487" s="37">
        <f>COUNTIFS($S487:$AU487,"NA")</f>
        <v>0</v>
      </c>
      <c r="BD487" s="37">
        <f>COUNTIFS($S487:$AU487,"PL")</f>
        <v>0</v>
      </c>
      <c r="BE487" s="37">
        <f>COUNTIFS($S487:$AU487,"CL")</f>
        <v>0</v>
      </c>
      <c r="BF487" s="37">
        <f>COUNTIFS($S487:$AU487,"BL")</f>
        <v>0</v>
      </c>
      <c r="BG487" s="37">
        <f>COUNTIFS($S487:$AU487,"CO")</f>
        <v>0</v>
      </c>
      <c r="BH487" s="37">
        <f>SUM(BD487:BG487)</f>
        <v>0</v>
      </c>
      <c r="BI487" s="37">
        <f>IF(SUM(AV487+AW487)&gt;=17,1,0)</f>
        <v>0</v>
      </c>
      <c r="BJ487" s="37">
        <f>IF(SUM(AV487+AW487)&gt;=13,1,0)</f>
        <v>0</v>
      </c>
      <c r="BK487" s="37">
        <f>SUM(AV487:BG487)+SUM(COUNTIFS(R487:AU487,{"TERM","RESIGNED"}))</f>
        <v>19</v>
      </c>
      <c r="BL487" s="1" t="s">
        <v>41</v>
      </c>
      <c r="BM487" s="37" t="s">
        <v>931</v>
      </c>
      <c r="BN487" t="s">
        <v>1607</v>
      </c>
    </row>
    <row r="488" spans="1:66" x14ac:dyDescent="0.25">
      <c r="A488" s="30">
        <f>A487+1</f>
        <v>486</v>
      </c>
      <c r="B488" s="1" t="s">
        <v>163</v>
      </c>
      <c r="C488" s="1">
        <v>103714</v>
      </c>
      <c r="D488" s="25">
        <v>103714</v>
      </c>
      <c r="E488" s="1" t="s">
        <v>863</v>
      </c>
      <c r="F488" s="32" t="s">
        <v>605</v>
      </c>
      <c r="G488" s="32" t="s">
        <v>117</v>
      </c>
      <c r="H488" s="28">
        <v>44764</v>
      </c>
      <c r="I488" s="28" t="s">
        <v>36</v>
      </c>
      <c r="J488" s="28" t="s">
        <v>36</v>
      </c>
      <c r="K488" s="37">
        <f ca="1">IF(O488="ACTIVE",(TODAY()-H488),(J488-H488))</f>
        <v>578</v>
      </c>
      <c r="L488" s="39" t="str">
        <f>IF(OR(M488="Email Verification",M488="Operations",M488="OJT",M488="Bottom Quartile Group",M488="Training"),"Billable","Non Billable")</f>
        <v>Billable</v>
      </c>
      <c r="M488" s="32" t="s">
        <v>118</v>
      </c>
      <c r="N488" s="1" t="s">
        <v>38</v>
      </c>
      <c r="O488" s="1" t="s">
        <v>39</v>
      </c>
      <c r="P488" s="1"/>
      <c r="Q488" s="1"/>
      <c r="R488" s="31" t="s">
        <v>189</v>
      </c>
      <c r="S488" s="42" t="s">
        <v>880</v>
      </c>
      <c r="T488" s="42" t="s">
        <v>880</v>
      </c>
      <c r="U488" s="42" t="s">
        <v>17</v>
      </c>
      <c r="V488" s="42" t="s">
        <v>17</v>
      </c>
      <c r="W488" s="42" t="s">
        <v>880</v>
      </c>
      <c r="X488" s="42" t="s">
        <v>880</v>
      </c>
      <c r="Y488" s="42" t="s">
        <v>880</v>
      </c>
      <c r="Z488" s="42" t="s">
        <v>880</v>
      </c>
      <c r="AA488" s="42" t="s">
        <v>880</v>
      </c>
      <c r="AB488" s="42" t="s">
        <v>17</v>
      </c>
      <c r="AC488" s="42" t="s">
        <v>17</v>
      </c>
      <c r="AD488" s="42" t="s">
        <v>880</v>
      </c>
      <c r="AE488" s="42" t="s">
        <v>880</v>
      </c>
      <c r="AF488" s="42" t="s">
        <v>880</v>
      </c>
      <c r="AG488" s="42" t="s">
        <v>880</v>
      </c>
      <c r="AH488" s="42" t="s">
        <v>880</v>
      </c>
      <c r="AI488" s="42" t="s">
        <v>17</v>
      </c>
      <c r="AJ488" s="42" t="s">
        <v>17</v>
      </c>
      <c r="AK488" s="42" t="s">
        <v>880</v>
      </c>
      <c r="AL488" s="42"/>
      <c r="AM488" s="42"/>
      <c r="AN488" s="42"/>
      <c r="AO488" s="42"/>
      <c r="AP488" s="42"/>
      <c r="AQ488" s="42"/>
      <c r="AR488" s="42"/>
      <c r="AS488" s="42"/>
      <c r="AT488" s="42"/>
      <c r="AU488" s="42"/>
      <c r="AV488" s="37">
        <f>COUNTIFS($S488:$AU488,"P")</f>
        <v>13</v>
      </c>
      <c r="AW488" s="37">
        <f>COUNTIFS($S488:$AU488,"HD")/2</f>
        <v>0</v>
      </c>
      <c r="AX488" s="37">
        <f>COUNTIFS($S488:$AU488,"DO")</f>
        <v>6</v>
      </c>
      <c r="AY488" s="1">
        <f>COUNTIFS($S488:$AU488,"UPL")</f>
        <v>0</v>
      </c>
      <c r="AZ488" s="37">
        <f>COUNTIFS($S488:$AU488,"LWP")</f>
        <v>0</v>
      </c>
      <c r="BA488" s="37">
        <f>SUM(COUNTIFS($S488:$AU488,{"PAT","MAT"}))</f>
        <v>0</v>
      </c>
      <c r="BB488" s="37">
        <f>COUNTIFS($S488:$AU488,"HO")</f>
        <v>0</v>
      </c>
      <c r="BC488" s="37">
        <f>COUNTIFS($S488:$AU488,"NA")</f>
        <v>0</v>
      </c>
      <c r="BD488" s="37">
        <f>COUNTIFS($S488:$AU488,"PL")</f>
        <v>0</v>
      </c>
      <c r="BE488" s="37">
        <f>COUNTIFS($S488:$AU488,"CL")</f>
        <v>0</v>
      </c>
      <c r="BF488" s="37">
        <f>COUNTIFS($S488:$AU488,"BL")</f>
        <v>0</v>
      </c>
      <c r="BG488" s="37">
        <f>COUNTIFS($S488:$AU488,"CO")</f>
        <v>0</v>
      </c>
      <c r="BH488" s="37">
        <f>SUM(BD488:BG488)</f>
        <v>0</v>
      </c>
      <c r="BI488" s="37">
        <f>IF(SUM(AV488+AW488)&gt;=17,1,0)</f>
        <v>0</v>
      </c>
      <c r="BJ488" s="37">
        <f>IF(SUM(AV488+AW488)&gt;=13,1,0)</f>
        <v>1</v>
      </c>
      <c r="BK488" s="37">
        <f>SUM(AV488:BG488)+SUM(COUNTIFS(R488:AU488,{"TERM","RESIGNED"}))</f>
        <v>19</v>
      </c>
      <c r="BL488" s="1" t="s">
        <v>41</v>
      </c>
      <c r="BM488" s="37" t="s">
        <v>936</v>
      </c>
    </row>
    <row r="489" spans="1:66" x14ac:dyDescent="0.25">
      <c r="A489" s="30">
        <f>A488+1</f>
        <v>487</v>
      </c>
      <c r="B489" s="1" t="s">
        <v>163</v>
      </c>
      <c r="C489" s="1">
        <v>103721</v>
      </c>
      <c r="D489" s="25">
        <v>103721</v>
      </c>
      <c r="E489" s="1" t="s">
        <v>862</v>
      </c>
      <c r="F489" s="32" t="s">
        <v>606</v>
      </c>
      <c r="G489" s="32" t="s">
        <v>74</v>
      </c>
      <c r="H489" s="28">
        <v>44768</v>
      </c>
      <c r="I489" s="28" t="s">
        <v>36</v>
      </c>
      <c r="J489" s="28" t="s">
        <v>36</v>
      </c>
      <c r="K489" s="37">
        <f ca="1">IF(O489="ACTIVE",(TODAY()-H489),(J489-H489))</f>
        <v>574</v>
      </c>
      <c r="L489" s="39" t="str">
        <f>IF(OR(M489="Email Verification",M489="Operations",M489="OJT",M489="Bottom Quartile Group",M489="Training"),"Billable","Non Billable")</f>
        <v>Non Billable</v>
      </c>
      <c r="M489" s="32" t="s">
        <v>51</v>
      </c>
      <c r="N489" s="1" t="s">
        <v>38</v>
      </c>
      <c r="O489" s="1" t="s">
        <v>39</v>
      </c>
      <c r="P489" s="1"/>
      <c r="Q489" s="1"/>
      <c r="R489" s="31" t="s">
        <v>78</v>
      </c>
      <c r="S489" s="42" t="s">
        <v>880</v>
      </c>
      <c r="T489" s="42" t="s">
        <v>880</v>
      </c>
      <c r="U489" s="42" t="s">
        <v>17</v>
      </c>
      <c r="V489" s="42" t="s">
        <v>17</v>
      </c>
      <c r="W489" s="42" t="s">
        <v>880</v>
      </c>
      <c r="X489" s="42" t="s">
        <v>880</v>
      </c>
      <c r="Y489" s="42" t="s">
        <v>880</v>
      </c>
      <c r="Z489" s="42" t="s">
        <v>880</v>
      </c>
      <c r="AA489" s="42" t="s">
        <v>880</v>
      </c>
      <c r="AB489" s="42" t="s">
        <v>17</v>
      </c>
      <c r="AC489" s="42" t="s">
        <v>17</v>
      </c>
      <c r="AD489" s="42" t="s">
        <v>880</v>
      </c>
      <c r="AE489" s="42" t="s">
        <v>880</v>
      </c>
      <c r="AF489" s="42" t="s">
        <v>880</v>
      </c>
      <c r="AG489" s="42" t="s">
        <v>880</v>
      </c>
      <c r="AH489" s="42" t="s">
        <v>880</v>
      </c>
      <c r="AI489" s="42" t="s">
        <v>17</v>
      </c>
      <c r="AJ489" s="42" t="s">
        <v>17</v>
      </c>
      <c r="AK489" s="42" t="s">
        <v>880</v>
      </c>
      <c r="AL489" s="42"/>
      <c r="AM489" s="42"/>
      <c r="AN489" s="42"/>
      <c r="AO489" s="42"/>
      <c r="AP489" s="42"/>
      <c r="AQ489" s="42"/>
      <c r="AR489" s="42"/>
      <c r="AS489" s="42"/>
      <c r="AT489" s="42"/>
      <c r="AU489" s="42"/>
      <c r="AV489" s="37">
        <f>COUNTIFS($S489:$AU489,"P")</f>
        <v>13</v>
      </c>
      <c r="AW489" s="37">
        <f>COUNTIFS($S489:$AU489,"HD")/2</f>
        <v>0</v>
      </c>
      <c r="AX489" s="37">
        <f>COUNTIFS($S489:$AU489,"DO")</f>
        <v>6</v>
      </c>
      <c r="AY489" s="1">
        <f>COUNTIFS($S489:$AU489,"UPL")</f>
        <v>0</v>
      </c>
      <c r="AZ489" s="37">
        <f>COUNTIFS($S489:$AU489,"LWP")</f>
        <v>0</v>
      </c>
      <c r="BA489" s="37">
        <f>SUM(COUNTIFS($S489:$AU489,{"PAT","MAT"}))</f>
        <v>0</v>
      </c>
      <c r="BB489" s="37">
        <f>COUNTIFS($S489:$AU489,"HO")</f>
        <v>0</v>
      </c>
      <c r="BC489" s="37">
        <f>COUNTIFS($S489:$AU489,"NA")</f>
        <v>0</v>
      </c>
      <c r="BD489" s="37">
        <f>COUNTIFS($S489:$AU489,"PL")</f>
        <v>0</v>
      </c>
      <c r="BE489" s="37">
        <f>COUNTIFS($S489:$AU489,"CL")</f>
        <v>0</v>
      </c>
      <c r="BF489" s="37">
        <f>COUNTIFS($S489:$AU489,"BL")</f>
        <v>0</v>
      </c>
      <c r="BG489" s="37">
        <f>COUNTIFS($S489:$AU489,"CO")</f>
        <v>0</v>
      </c>
      <c r="BH489" s="37">
        <f>SUM(BD489:BG489)</f>
        <v>0</v>
      </c>
      <c r="BI489" s="37">
        <f>IF(SUM(AV489+AW489)&gt;=17,1,0)</f>
        <v>0</v>
      </c>
      <c r="BJ489" s="37">
        <f>IF(SUM(AV489+AW489)&gt;=13,1,0)</f>
        <v>1</v>
      </c>
      <c r="BK489" s="37">
        <f>SUM(AV489:BG489)+SUM(COUNTIFS(R489:AU489,{"TERM","RESIGNED"}))</f>
        <v>19</v>
      </c>
      <c r="BL489" s="1" t="s">
        <v>41</v>
      </c>
      <c r="BM489" s="37" t="s">
        <v>935</v>
      </c>
    </row>
    <row r="490" spans="1:66" x14ac:dyDescent="0.25">
      <c r="A490" s="30">
        <f>A489+1</f>
        <v>488</v>
      </c>
      <c r="B490" s="1" t="s">
        <v>163</v>
      </c>
      <c r="C490" s="1">
        <v>103723</v>
      </c>
      <c r="D490" s="25">
        <v>103723</v>
      </c>
      <c r="E490" s="1" t="s">
        <v>863</v>
      </c>
      <c r="F490" s="32" t="s">
        <v>607</v>
      </c>
      <c r="G490" s="32" t="s">
        <v>74</v>
      </c>
      <c r="H490" s="28">
        <v>44768</v>
      </c>
      <c r="I490" s="28" t="s">
        <v>36</v>
      </c>
      <c r="J490" s="28" t="s">
        <v>36</v>
      </c>
      <c r="K490" s="37">
        <f ca="1">IF(O490="ACTIVE",(TODAY()-H490),(J490-H490))</f>
        <v>574</v>
      </c>
      <c r="L490" s="39" t="str">
        <f>IF(OR(M490="Email Verification",M490="Operations",M490="OJT",M490="Bottom Quartile Group",M490="Training"),"Billable","Non Billable")</f>
        <v>Non Billable</v>
      </c>
      <c r="M490" s="32" t="s">
        <v>51</v>
      </c>
      <c r="N490" s="1" t="s">
        <v>38</v>
      </c>
      <c r="O490" s="1" t="s">
        <v>39</v>
      </c>
      <c r="P490" s="1"/>
      <c r="Q490" s="1"/>
      <c r="R490" s="31" t="s">
        <v>97</v>
      </c>
      <c r="S490" s="42" t="s">
        <v>880</v>
      </c>
      <c r="T490" s="42" t="s">
        <v>880</v>
      </c>
      <c r="U490" s="42" t="s">
        <v>17</v>
      </c>
      <c r="V490" s="42" t="s">
        <v>17</v>
      </c>
      <c r="W490" s="42" t="s">
        <v>880</v>
      </c>
      <c r="X490" s="42" t="s">
        <v>880</v>
      </c>
      <c r="Y490" s="42" t="s">
        <v>880</v>
      </c>
      <c r="Z490" s="42" t="s">
        <v>880</v>
      </c>
      <c r="AA490" s="42" t="s">
        <v>882</v>
      </c>
      <c r="AB490" s="42" t="s">
        <v>17</v>
      </c>
      <c r="AC490" s="42" t="s">
        <v>17</v>
      </c>
      <c r="AD490" s="42" t="s">
        <v>880</v>
      </c>
      <c r="AE490" s="42" t="s">
        <v>880</v>
      </c>
      <c r="AF490" s="42" t="s">
        <v>880</v>
      </c>
      <c r="AG490" s="42" t="s">
        <v>880</v>
      </c>
      <c r="AH490" s="42" t="s">
        <v>880</v>
      </c>
      <c r="AI490" s="42" t="s">
        <v>17</v>
      </c>
      <c r="AJ490" s="42" t="s">
        <v>17</v>
      </c>
      <c r="AK490" s="42" t="s">
        <v>880</v>
      </c>
      <c r="AL490" s="42"/>
      <c r="AM490" s="42"/>
      <c r="AN490" s="42"/>
      <c r="AO490" s="42"/>
      <c r="AP490" s="42"/>
      <c r="AQ490" s="42"/>
      <c r="AR490" s="42"/>
      <c r="AS490" s="42"/>
      <c r="AT490" s="42"/>
      <c r="AU490" s="42"/>
      <c r="AV490" s="37">
        <f>COUNTIFS($S490:$AU490,"P")</f>
        <v>12</v>
      </c>
      <c r="AW490" s="37">
        <f>COUNTIFS($S490:$AU490,"HD")/2</f>
        <v>0</v>
      </c>
      <c r="AX490" s="37">
        <f>COUNTIFS($S490:$AU490,"DO")</f>
        <v>6</v>
      </c>
      <c r="AY490" s="1">
        <f>COUNTIFS($S490:$AU490,"UPL")</f>
        <v>0</v>
      </c>
      <c r="AZ490" s="37">
        <f>COUNTIFS($S490:$AU490,"LWP")</f>
        <v>0</v>
      </c>
      <c r="BA490" s="37">
        <f>SUM(COUNTIFS($S490:$AU490,{"PAT","MAT"}))</f>
        <v>0</v>
      </c>
      <c r="BB490" s="37">
        <f>COUNTIFS($S490:$AU490,"HO")</f>
        <v>0</v>
      </c>
      <c r="BC490" s="37">
        <f>COUNTIFS($S490:$AU490,"NA")</f>
        <v>0</v>
      </c>
      <c r="BD490" s="37">
        <f>COUNTIFS($S490:$AU490,"PL")</f>
        <v>0</v>
      </c>
      <c r="BE490" s="37">
        <f>COUNTIFS($S490:$AU490,"CL")</f>
        <v>1</v>
      </c>
      <c r="BF490" s="37">
        <f>COUNTIFS($S490:$AU490,"BL")</f>
        <v>0</v>
      </c>
      <c r="BG490" s="37">
        <f>COUNTIFS($S490:$AU490,"CO")</f>
        <v>0</v>
      </c>
      <c r="BH490" s="37">
        <f>SUM(BD490:BG490)</f>
        <v>1</v>
      </c>
      <c r="BI490" s="37">
        <f>IF(SUM(AV490+AW490)&gt;=17,1,0)</f>
        <v>0</v>
      </c>
      <c r="BJ490" s="37">
        <f>IF(SUM(AV490+AW490)&gt;=13,1,0)</f>
        <v>0</v>
      </c>
      <c r="BK490" s="37">
        <f>SUM(AV490:BG490)+SUM(COUNTIFS(R490:AU490,{"TERM","RESIGNED"}))</f>
        <v>19</v>
      </c>
      <c r="BL490" s="1" t="s">
        <v>41</v>
      </c>
      <c r="BM490" s="37" t="s">
        <v>933</v>
      </c>
    </row>
    <row r="491" spans="1:66" x14ac:dyDescent="0.25">
      <c r="A491" s="30">
        <f>A490+1</f>
        <v>489</v>
      </c>
      <c r="B491" s="1" t="s">
        <v>163</v>
      </c>
      <c r="C491" s="1">
        <v>103737</v>
      </c>
      <c r="D491" s="25">
        <v>103737</v>
      </c>
      <c r="E491" s="1" t="s">
        <v>862</v>
      </c>
      <c r="F491" s="32" t="s">
        <v>608</v>
      </c>
      <c r="G491" s="32" t="s">
        <v>117</v>
      </c>
      <c r="H491" s="28">
        <v>44768</v>
      </c>
      <c r="I491" s="28" t="s">
        <v>36</v>
      </c>
      <c r="J491" s="28" t="s">
        <v>36</v>
      </c>
      <c r="K491" s="37">
        <f ca="1">IF(O491="ACTIVE",(TODAY()-H491),(J491-H491))</f>
        <v>574</v>
      </c>
      <c r="L491" s="39" t="str">
        <f>IF(OR(M491="Email Verification",M491="Operations",M491="OJT",M491="Bottom Quartile Group",M491="Training"),"Billable","Non Billable")</f>
        <v>Billable</v>
      </c>
      <c r="M491" s="32" t="s">
        <v>118</v>
      </c>
      <c r="N491" s="1" t="s">
        <v>38</v>
      </c>
      <c r="O491" s="1" t="s">
        <v>39</v>
      </c>
      <c r="P491" s="1"/>
      <c r="Q491" s="1"/>
      <c r="R491" s="31" t="s">
        <v>244</v>
      </c>
      <c r="S491" s="42" t="s">
        <v>880</v>
      </c>
      <c r="T491" s="42" t="s">
        <v>880</v>
      </c>
      <c r="U491" s="42" t="s">
        <v>17</v>
      </c>
      <c r="V491" s="42" t="s">
        <v>17</v>
      </c>
      <c r="W491" s="42" t="s">
        <v>880</v>
      </c>
      <c r="X491" s="42" t="s">
        <v>880</v>
      </c>
      <c r="Y491" s="42" t="s">
        <v>880</v>
      </c>
      <c r="Z491" s="42" t="s">
        <v>880</v>
      </c>
      <c r="AA491" s="42" t="s">
        <v>880</v>
      </c>
      <c r="AB491" s="42" t="s">
        <v>17</v>
      </c>
      <c r="AC491" s="42" t="s">
        <v>17</v>
      </c>
      <c r="AD491" s="42" t="s">
        <v>880</v>
      </c>
      <c r="AE491" s="42" t="s">
        <v>880</v>
      </c>
      <c r="AF491" s="42" t="s">
        <v>882</v>
      </c>
      <c r="AG491" s="42" t="s">
        <v>880</v>
      </c>
      <c r="AH491" s="42" t="s">
        <v>880</v>
      </c>
      <c r="AI491" s="42" t="s">
        <v>17</v>
      </c>
      <c r="AJ491" s="42" t="s">
        <v>17</v>
      </c>
      <c r="AK491" s="42" t="s">
        <v>880</v>
      </c>
      <c r="AL491" s="42"/>
      <c r="AM491" s="42"/>
      <c r="AN491" s="42"/>
      <c r="AO491" s="42"/>
      <c r="AP491" s="42"/>
      <c r="AQ491" s="42"/>
      <c r="AR491" s="42"/>
      <c r="AS491" s="42"/>
      <c r="AT491" s="42"/>
      <c r="AU491" s="42"/>
      <c r="AV491" s="37">
        <f>COUNTIFS($S491:$AU491,"P")</f>
        <v>12</v>
      </c>
      <c r="AW491" s="37">
        <f>COUNTIFS($S491:$AU491,"HD")/2</f>
        <v>0</v>
      </c>
      <c r="AX491" s="37">
        <f>COUNTIFS($S491:$AU491,"DO")</f>
        <v>6</v>
      </c>
      <c r="AY491" s="1">
        <f>COUNTIFS($S491:$AU491,"UPL")</f>
        <v>0</v>
      </c>
      <c r="AZ491" s="37">
        <f>COUNTIFS($S491:$AU491,"LWP")</f>
        <v>0</v>
      </c>
      <c r="BA491" s="37">
        <f>SUM(COUNTIFS($S491:$AU491,{"PAT","MAT"}))</f>
        <v>0</v>
      </c>
      <c r="BB491" s="37">
        <f>COUNTIFS($S491:$AU491,"HO")</f>
        <v>0</v>
      </c>
      <c r="BC491" s="37">
        <f>COUNTIFS($S491:$AU491,"NA")</f>
        <v>0</v>
      </c>
      <c r="BD491" s="37">
        <f>COUNTIFS($S491:$AU491,"PL")</f>
        <v>0</v>
      </c>
      <c r="BE491" s="37">
        <f>COUNTIFS($S491:$AU491,"CL")</f>
        <v>1</v>
      </c>
      <c r="BF491" s="37">
        <f>COUNTIFS($S491:$AU491,"BL")</f>
        <v>0</v>
      </c>
      <c r="BG491" s="37">
        <f>COUNTIFS($S491:$AU491,"CO")</f>
        <v>0</v>
      </c>
      <c r="BH491" s="37">
        <f>SUM(BD491:BG491)</f>
        <v>1</v>
      </c>
      <c r="BI491" s="37">
        <f>IF(SUM(AV491+AW491)&gt;=17,1,0)</f>
        <v>0</v>
      </c>
      <c r="BJ491" s="37">
        <f>IF(SUM(AV491+AW491)&gt;=13,1,0)</f>
        <v>0</v>
      </c>
      <c r="BK491" s="37">
        <f>SUM(AV491:BG491)+SUM(COUNTIFS(R491:AU491,{"TERM","RESIGNED"}))</f>
        <v>19</v>
      </c>
      <c r="BL491" s="1" t="s">
        <v>41</v>
      </c>
      <c r="BM491" s="37" t="s">
        <v>934</v>
      </c>
    </row>
    <row r="492" spans="1:66" x14ac:dyDescent="0.25">
      <c r="A492" s="30">
        <f>A491+1</f>
        <v>490</v>
      </c>
      <c r="B492" s="1" t="s">
        <v>163</v>
      </c>
      <c r="C492" s="1">
        <v>103743</v>
      </c>
      <c r="D492" s="25">
        <v>103743</v>
      </c>
      <c r="E492" s="1" t="s">
        <v>863</v>
      </c>
      <c r="F492" s="32" t="s">
        <v>613</v>
      </c>
      <c r="G492" s="32" t="s">
        <v>74</v>
      </c>
      <c r="H492" s="28">
        <v>44771</v>
      </c>
      <c r="I492" s="28" t="s">
        <v>36</v>
      </c>
      <c r="J492" s="28" t="s">
        <v>36</v>
      </c>
      <c r="K492" s="37">
        <f ca="1">IF(O492="ACTIVE",(TODAY()-H492),(J492-H492))</f>
        <v>571</v>
      </c>
      <c r="L492" s="39" t="str">
        <f>IF(OR(M492="Email Verification",M492="Operations",M492="OJT",M492="Bottom Quartile Group",M492="Training"),"Billable","Non Billable")</f>
        <v>Non Billable</v>
      </c>
      <c r="M492" s="32" t="s">
        <v>51</v>
      </c>
      <c r="N492" s="1" t="s">
        <v>38</v>
      </c>
      <c r="O492" s="1" t="s">
        <v>39</v>
      </c>
      <c r="P492" s="1"/>
      <c r="Q492" s="1"/>
      <c r="R492" s="31" t="s">
        <v>79</v>
      </c>
      <c r="S492" s="42" t="s">
        <v>880</v>
      </c>
      <c r="T492" s="42" t="s">
        <v>880</v>
      </c>
      <c r="U492" s="42" t="s">
        <v>17</v>
      </c>
      <c r="V492" s="42" t="s">
        <v>17</v>
      </c>
      <c r="W492" s="42" t="s">
        <v>880</v>
      </c>
      <c r="X492" s="42" t="s">
        <v>880</v>
      </c>
      <c r="Y492" s="42" t="s">
        <v>880</v>
      </c>
      <c r="Z492" s="42" t="s">
        <v>880</v>
      </c>
      <c r="AA492" s="42" t="s">
        <v>882</v>
      </c>
      <c r="AB492" s="42" t="s">
        <v>17</v>
      </c>
      <c r="AC492" s="42" t="s">
        <v>17</v>
      </c>
      <c r="AD492" s="42" t="s">
        <v>883</v>
      </c>
      <c r="AE492" s="42" t="s">
        <v>880</v>
      </c>
      <c r="AF492" s="42" t="s">
        <v>880</v>
      </c>
      <c r="AG492" s="42" t="s">
        <v>880</v>
      </c>
      <c r="AH492" s="42" t="s">
        <v>18</v>
      </c>
      <c r="AI492" s="42" t="s">
        <v>17</v>
      </c>
      <c r="AJ492" s="42" t="s">
        <v>17</v>
      </c>
      <c r="AK492" s="42" t="s">
        <v>18</v>
      </c>
      <c r="AL492" s="42"/>
      <c r="AM492" s="42"/>
      <c r="AN492" s="42"/>
      <c r="AO492" s="42"/>
      <c r="AP492" s="42"/>
      <c r="AQ492" s="42"/>
      <c r="AR492" s="42"/>
      <c r="AS492" s="42"/>
      <c r="AT492" s="42"/>
      <c r="AU492" s="42"/>
      <c r="AV492" s="37">
        <f>COUNTIFS($S492:$AU492,"P")</f>
        <v>9</v>
      </c>
      <c r="AW492" s="37">
        <f>COUNTIFS($S492:$AU492,"HD")/2</f>
        <v>0</v>
      </c>
      <c r="AX492" s="37">
        <f>COUNTIFS($S492:$AU492,"DO")</f>
        <v>6</v>
      </c>
      <c r="AY492" s="1">
        <f>COUNTIFS($S492:$AU492,"UPL")</f>
        <v>2</v>
      </c>
      <c r="AZ492" s="37">
        <f>COUNTIFS($S492:$AU492,"LWP")</f>
        <v>0</v>
      </c>
      <c r="BA492" s="37">
        <f>SUM(COUNTIFS($S492:$AU492,{"PAT","MAT"}))</f>
        <v>0</v>
      </c>
      <c r="BB492" s="37">
        <f>COUNTIFS($S492:$AU492,"HO")</f>
        <v>0</v>
      </c>
      <c r="BC492" s="37">
        <f>COUNTIFS($S492:$AU492,"NA")</f>
        <v>0</v>
      </c>
      <c r="BD492" s="37">
        <f>COUNTIFS($S492:$AU492,"PL")</f>
        <v>1</v>
      </c>
      <c r="BE492" s="37">
        <f>COUNTIFS($S492:$AU492,"CL")</f>
        <v>1</v>
      </c>
      <c r="BF492" s="37">
        <f>COUNTIFS($S492:$AU492,"BL")</f>
        <v>0</v>
      </c>
      <c r="BG492" s="37">
        <f>COUNTIFS($S492:$AU492,"CO")</f>
        <v>0</v>
      </c>
      <c r="BH492" s="37">
        <f>SUM(BD492:BG492)</f>
        <v>2</v>
      </c>
      <c r="BI492" s="37">
        <f>IF(SUM(AV492+AW492)&gt;=17,1,0)</f>
        <v>0</v>
      </c>
      <c r="BJ492" s="37">
        <f>IF(SUM(AV492+AW492)&gt;=13,1,0)</f>
        <v>0</v>
      </c>
      <c r="BK492" s="37">
        <f>SUM(AV492:BG492)+SUM(COUNTIFS(R492:AU492,{"TERM","RESIGNED"}))</f>
        <v>19</v>
      </c>
      <c r="BL492" s="1" t="s">
        <v>41</v>
      </c>
      <c r="BM492" s="37" t="s">
        <v>1102</v>
      </c>
    </row>
    <row r="493" spans="1:66" x14ac:dyDescent="0.25">
      <c r="A493" s="30">
        <f>A492+1</f>
        <v>491</v>
      </c>
      <c r="B493" s="1" t="s">
        <v>163</v>
      </c>
      <c r="C493" s="1">
        <v>103744</v>
      </c>
      <c r="D493" s="25">
        <v>103744</v>
      </c>
      <c r="E493" s="1" t="s">
        <v>862</v>
      </c>
      <c r="F493" s="32" t="s">
        <v>614</v>
      </c>
      <c r="G493" s="32" t="s">
        <v>74</v>
      </c>
      <c r="H493" s="28">
        <v>44771</v>
      </c>
      <c r="I493" s="28" t="s">
        <v>36</v>
      </c>
      <c r="J493" s="28" t="s">
        <v>36</v>
      </c>
      <c r="K493" s="37">
        <f ca="1">IF(O493="ACTIVE",(TODAY()-H493),(J493-H493))</f>
        <v>571</v>
      </c>
      <c r="L493" s="39" t="str">
        <f>IF(OR(M493="Email Verification",M493="Operations",M493="OJT",M493="Bottom Quartile Group",M493="Training"),"Billable","Non Billable")</f>
        <v>Non Billable</v>
      </c>
      <c r="M493" s="32" t="s">
        <v>51</v>
      </c>
      <c r="N493" s="1" t="s">
        <v>38</v>
      </c>
      <c r="O493" s="1" t="s">
        <v>39</v>
      </c>
      <c r="P493" s="1"/>
      <c r="Q493" s="1"/>
      <c r="R493" s="31" t="s">
        <v>173</v>
      </c>
      <c r="S493" s="42" t="s">
        <v>881</v>
      </c>
      <c r="T493" s="42" t="s">
        <v>880</v>
      </c>
      <c r="U493" s="42" t="s">
        <v>17</v>
      </c>
      <c r="V493" s="42" t="s">
        <v>17</v>
      </c>
      <c r="W493" s="42" t="s">
        <v>881</v>
      </c>
      <c r="X493" s="42" t="s">
        <v>881</v>
      </c>
      <c r="Y493" s="42" t="s">
        <v>881</v>
      </c>
      <c r="Z493" s="42" t="s">
        <v>881</v>
      </c>
      <c r="AA493" s="42" t="s">
        <v>19</v>
      </c>
      <c r="AB493" s="42" t="s">
        <v>17</v>
      </c>
      <c r="AC493" s="42" t="s">
        <v>17</v>
      </c>
      <c r="AD493" s="42" t="s">
        <v>881</v>
      </c>
      <c r="AE493" s="42" t="s">
        <v>880</v>
      </c>
      <c r="AF493" s="42" t="s">
        <v>882</v>
      </c>
      <c r="AG493" s="42" t="s">
        <v>880</v>
      </c>
      <c r="AH493" s="42" t="s">
        <v>880</v>
      </c>
      <c r="AI493" s="42" t="s">
        <v>17</v>
      </c>
      <c r="AJ493" s="42" t="s">
        <v>17</v>
      </c>
      <c r="AK493" s="42" t="s">
        <v>881</v>
      </c>
      <c r="AL493" s="42"/>
      <c r="AM493" s="42"/>
      <c r="AN493" s="42"/>
      <c r="AO493" s="42"/>
      <c r="AP493" s="42"/>
      <c r="AQ493" s="42"/>
      <c r="AR493" s="42"/>
      <c r="AS493" s="42"/>
      <c r="AT493" s="42"/>
      <c r="AU493" s="42"/>
      <c r="AV493" s="37">
        <f>COUNTIFS($S493:$AU493,"P")</f>
        <v>4</v>
      </c>
      <c r="AW493" s="37">
        <f>COUNTIFS($S493:$AU493,"HD")/2</f>
        <v>3.5</v>
      </c>
      <c r="AX493" s="37">
        <f>COUNTIFS($S493:$AU493,"DO")</f>
        <v>6</v>
      </c>
      <c r="AY493" s="1">
        <f>COUNTIFS($S493:$AU493,"UPL")</f>
        <v>0</v>
      </c>
      <c r="AZ493" s="37">
        <f>COUNTIFS($S493:$AU493,"LWP")</f>
        <v>1</v>
      </c>
      <c r="BA493" s="37">
        <f>SUM(COUNTIFS($S493:$AU493,{"PAT","MAT"}))</f>
        <v>0</v>
      </c>
      <c r="BB493" s="37">
        <f>COUNTIFS($S493:$AU493,"HO")</f>
        <v>0</v>
      </c>
      <c r="BC493" s="37">
        <f>COUNTIFS($S493:$AU493,"NA")</f>
        <v>0</v>
      </c>
      <c r="BD493" s="37">
        <f>COUNTIFS($S493:$AU493,"PL")</f>
        <v>0</v>
      </c>
      <c r="BE493" s="37">
        <f>COUNTIFS($S493:$AU493,"CL")</f>
        <v>1</v>
      </c>
      <c r="BF493" s="37">
        <f>COUNTIFS($S493:$AU493,"BL")</f>
        <v>0</v>
      </c>
      <c r="BG493" s="37">
        <f>COUNTIFS($S493:$AU493,"CO")</f>
        <v>0</v>
      </c>
      <c r="BH493" s="37">
        <f>SUM(BD493:BG493)</f>
        <v>1</v>
      </c>
      <c r="BI493" s="37">
        <f>IF(SUM(AV493+AW493)&gt;=17,1,0)</f>
        <v>0</v>
      </c>
      <c r="BJ493" s="37">
        <f>IF(SUM(AV493+AW493)&gt;=13,1,0)</f>
        <v>0</v>
      </c>
      <c r="BK493" s="37">
        <f>SUM(AV493:BG493)+SUM(COUNTIFS(R493:AU493,{"TERM","RESIGNED"}))</f>
        <v>15.5</v>
      </c>
      <c r="BL493" s="1" t="s">
        <v>41</v>
      </c>
      <c r="BM493" s="37" t="s">
        <v>1568</v>
      </c>
    </row>
    <row r="494" spans="1:66" x14ac:dyDescent="0.25">
      <c r="A494" s="30">
        <f>A493+1</f>
        <v>492</v>
      </c>
      <c r="B494" s="1" t="s">
        <v>163</v>
      </c>
      <c r="C494" s="1">
        <v>103752</v>
      </c>
      <c r="D494" s="25">
        <v>103752</v>
      </c>
      <c r="E494" s="1" t="s">
        <v>863</v>
      </c>
      <c r="F494" s="32" t="s">
        <v>616</v>
      </c>
      <c r="G494" s="32" t="s">
        <v>181</v>
      </c>
      <c r="H494" s="28">
        <v>44771</v>
      </c>
      <c r="I494" s="28" t="s">
        <v>36</v>
      </c>
      <c r="J494" s="28" t="s">
        <v>36</v>
      </c>
      <c r="K494" s="37">
        <f ca="1">IF(O494="ACTIVE",(TODAY()-H494),(J494-H494))</f>
        <v>571</v>
      </c>
      <c r="L494" s="39" t="str">
        <f>IF(OR(M494="Email Verification",M494="Operations",M494="OJT",M494="Bottom Quartile Group",M494="Training"),"Billable","Non Billable")</f>
        <v>Billable</v>
      </c>
      <c r="M494" s="32" t="s">
        <v>178</v>
      </c>
      <c r="N494" s="1" t="s">
        <v>38</v>
      </c>
      <c r="O494" s="1" t="s">
        <v>39</v>
      </c>
      <c r="P494" s="1"/>
      <c r="Q494" s="1"/>
      <c r="R494" s="31" t="s">
        <v>179</v>
      </c>
      <c r="S494" s="42" t="s">
        <v>880</v>
      </c>
      <c r="T494" s="42" t="s">
        <v>880</v>
      </c>
      <c r="U494" s="42" t="s">
        <v>17</v>
      </c>
      <c r="V494" s="42" t="s">
        <v>17</v>
      </c>
      <c r="W494" s="42" t="s">
        <v>880</v>
      </c>
      <c r="X494" s="42" t="s">
        <v>880</v>
      </c>
      <c r="Y494" s="42" t="s">
        <v>880</v>
      </c>
      <c r="Z494" s="42" t="s">
        <v>880</v>
      </c>
      <c r="AA494" s="42" t="s">
        <v>880</v>
      </c>
      <c r="AB494" s="42" t="s">
        <v>17</v>
      </c>
      <c r="AC494" s="42" t="s">
        <v>17</v>
      </c>
      <c r="AD494" s="42" t="s">
        <v>18</v>
      </c>
      <c r="AE494" s="42" t="s">
        <v>880</v>
      </c>
      <c r="AF494" s="42" t="s">
        <v>880</v>
      </c>
      <c r="AG494" s="42" t="s">
        <v>880</v>
      </c>
      <c r="AH494" s="42" t="s">
        <v>880</v>
      </c>
      <c r="AI494" s="42" t="s">
        <v>17</v>
      </c>
      <c r="AJ494" s="42" t="s">
        <v>17</v>
      </c>
      <c r="AK494" s="42" t="s">
        <v>880</v>
      </c>
      <c r="AL494" s="42"/>
      <c r="AM494" s="42"/>
      <c r="AN494" s="42"/>
      <c r="AO494" s="42"/>
      <c r="AP494" s="42"/>
      <c r="AQ494" s="42"/>
      <c r="AR494" s="42"/>
      <c r="AS494" s="42"/>
      <c r="AT494" s="42"/>
      <c r="AU494" s="42"/>
      <c r="AV494" s="37">
        <f>COUNTIFS($S494:$AU494,"P")</f>
        <v>12</v>
      </c>
      <c r="AW494" s="37">
        <f>COUNTIFS($S494:$AU494,"HD")/2</f>
        <v>0</v>
      </c>
      <c r="AX494" s="37">
        <f>COUNTIFS($S494:$AU494,"DO")</f>
        <v>6</v>
      </c>
      <c r="AY494" s="1">
        <f>COUNTIFS($S494:$AU494,"UPL")</f>
        <v>1</v>
      </c>
      <c r="AZ494" s="37">
        <f>COUNTIFS($S494:$AU494,"LWP")</f>
        <v>0</v>
      </c>
      <c r="BA494" s="37">
        <f>SUM(COUNTIFS($S494:$AU494,{"PAT","MAT"}))</f>
        <v>0</v>
      </c>
      <c r="BB494" s="37">
        <f>COUNTIFS($S494:$AU494,"HO")</f>
        <v>0</v>
      </c>
      <c r="BC494" s="37">
        <f>COUNTIFS($S494:$AU494,"NA")</f>
        <v>0</v>
      </c>
      <c r="BD494" s="37">
        <f>COUNTIFS($S494:$AU494,"PL")</f>
        <v>0</v>
      </c>
      <c r="BE494" s="37">
        <f>COUNTIFS($S494:$AU494,"CL")</f>
        <v>0</v>
      </c>
      <c r="BF494" s="37">
        <f>COUNTIFS($S494:$AU494,"BL")</f>
        <v>0</v>
      </c>
      <c r="BG494" s="37">
        <f>COUNTIFS($S494:$AU494,"CO")</f>
        <v>0</v>
      </c>
      <c r="BH494" s="37">
        <f>SUM(BD494:BG494)</f>
        <v>0</v>
      </c>
      <c r="BI494" s="37">
        <f>IF(SUM(AV494+AW494)&gt;=17,1,0)</f>
        <v>0</v>
      </c>
      <c r="BJ494" s="37">
        <f>IF(SUM(AV494+AW494)&gt;=13,1,0)</f>
        <v>0</v>
      </c>
      <c r="BK494" s="37">
        <f>SUM(AV494:BG494)+SUM(COUNTIFS(R494:AU494,{"TERM","RESIGNED"}))</f>
        <v>19</v>
      </c>
      <c r="BL494" s="1" t="s">
        <v>41</v>
      </c>
      <c r="BM494" s="37"/>
    </row>
    <row r="495" spans="1:66" x14ac:dyDescent="0.25">
      <c r="A495" s="30">
        <f>A494+1</f>
        <v>493</v>
      </c>
      <c r="B495" s="1" t="s">
        <v>163</v>
      </c>
      <c r="C495" s="1">
        <v>103758</v>
      </c>
      <c r="D495" s="25">
        <v>103758</v>
      </c>
      <c r="E495" s="1" t="s">
        <v>863</v>
      </c>
      <c r="F495" s="32" t="s">
        <v>615</v>
      </c>
      <c r="G495" s="32" t="s">
        <v>117</v>
      </c>
      <c r="H495" s="28">
        <v>44771</v>
      </c>
      <c r="I495" s="28" t="s">
        <v>36</v>
      </c>
      <c r="J495" s="28" t="s">
        <v>36</v>
      </c>
      <c r="K495" s="37">
        <f ca="1">IF(O495="ACTIVE",(TODAY()-H495),(J495-H495))</f>
        <v>571</v>
      </c>
      <c r="L495" s="39" t="str">
        <f>IF(OR(M495="Email Verification",M495="Operations",M495="OJT",M495="Bottom Quartile Group",M495="Training"),"Billable","Non Billable")</f>
        <v>Non Billable</v>
      </c>
      <c r="M495" s="32" t="s">
        <v>122</v>
      </c>
      <c r="N495" s="1" t="s">
        <v>38</v>
      </c>
      <c r="O495" s="1" t="s">
        <v>39</v>
      </c>
      <c r="P495" s="1"/>
      <c r="Q495" s="1"/>
      <c r="R495" s="31" t="s">
        <v>55</v>
      </c>
      <c r="S495" s="42" t="s">
        <v>880</v>
      </c>
      <c r="T495" s="42" t="s">
        <v>880</v>
      </c>
      <c r="U495" s="42" t="s">
        <v>17</v>
      </c>
      <c r="V495" s="42" t="s">
        <v>17</v>
      </c>
      <c r="W495" s="42" t="s">
        <v>880</v>
      </c>
      <c r="X495" s="42" t="s">
        <v>880</v>
      </c>
      <c r="Y495" s="42" t="s">
        <v>880</v>
      </c>
      <c r="Z495" s="42" t="s">
        <v>880</v>
      </c>
      <c r="AA495" s="42" t="s">
        <v>880</v>
      </c>
      <c r="AB495" s="42" t="s">
        <v>17</v>
      </c>
      <c r="AC495" s="42" t="s">
        <v>17</v>
      </c>
      <c r="AD495" s="42" t="s">
        <v>18</v>
      </c>
      <c r="AE495" s="42" t="s">
        <v>880</v>
      </c>
      <c r="AF495" s="42" t="s">
        <v>880</v>
      </c>
      <c r="AG495" s="42" t="s">
        <v>880</v>
      </c>
      <c r="AH495" s="42" t="s">
        <v>880</v>
      </c>
      <c r="AI495" s="42" t="s">
        <v>17</v>
      </c>
      <c r="AJ495" s="42" t="s">
        <v>17</v>
      </c>
      <c r="AK495" s="42" t="s">
        <v>880</v>
      </c>
      <c r="AL495" s="42"/>
      <c r="AM495" s="42"/>
      <c r="AN495" s="42"/>
      <c r="AO495" s="42"/>
      <c r="AP495" s="42"/>
      <c r="AQ495" s="42"/>
      <c r="AR495" s="42"/>
      <c r="AS495" s="42"/>
      <c r="AT495" s="42"/>
      <c r="AU495" s="42"/>
      <c r="AV495" s="37">
        <f>COUNTIFS($S495:$AU495,"P")</f>
        <v>12</v>
      </c>
      <c r="AW495" s="37">
        <f>COUNTIFS($S495:$AU495,"HD")/2</f>
        <v>0</v>
      </c>
      <c r="AX495" s="37">
        <f>COUNTIFS($S495:$AU495,"DO")</f>
        <v>6</v>
      </c>
      <c r="AY495" s="1">
        <f>COUNTIFS($S495:$AU495,"UPL")</f>
        <v>1</v>
      </c>
      <c r="AZ495" s="37">
        <f>COUNTIFS($S495:$AU495,"LWP")</f>
        <v>0</v>
      </c>
      <c r="BA495" s="37">
        <f>SUM(COUNTIFS($S495:$AU495,{"PAT","MAT"}))</f>
        <v>0</v>
      </c>
      <c r="BB495" s="37">
        <f>COUNTIFS($S495:$AU495,"HO")</f>
        <v>0</v>
      </c>
      <c r="BC495" s="37">
        <f>COUNTIFS($S495:$AU495,"NA")</f>
        <v>0</v>
      </c>
      <c r="BD495" s="37">
        <f>COUNTIFS($S495:$AU495,"PL")</f>
        <v>0</v>
      </c>
      <c r="BE495" s="37">
        <f>COUNTIFS($S495:$AU495,"CL")</f>
        <v>0</v>
      </c>
      <c r="BF495" s="37">
        <f>COUNTIFS($S495:$AU495,"BL")</f>
        <v>0</v>
      </c>
      <c r="BG495" s="37">
        <f>COUNTIFS($S495:$AU495,"CO")</f>
        <v>0</v>
      </c>
      <c r="BH495" s="37">
        <f>SUM(BD495:BG495)</f>
        <v>0</v>
      </c>
      <c r="BI495" s="37">
        <f>IF(SUM(AV495+AW495)&gt;=17,1,0)</f>
        <v>0</v>
      </c>
      <c r="BJ495" s="37">
        <f>IF(SUM(AV495+AW495)&gt;=13,1,0)</f>
        <v>0</v>
      </c>
      <c r="BK495" s="37">
        <f>SUM(AV495:BG495)+SUM(COUNTIFS(R495:AU495,{"TERM","RESIGNED"}))</f>
        <v>19</v>
      </c>
      <c r="BL495" s="1" t="s">
        <v>41</v>
      </c>
      <c r="BM495" s="37" t="s">
        <v>932</v>
      </c>
    </row>
    <row r="496" spans="1:66" x14ac:dyDescent="0.25">
      <c r="A496" s="30">
        <f>A495+1</f>
        <v>494</v>
      </c>
      <c r="B496" s="1" t="s">
        <v>163</v>
      </c>
      <c r="C496" s="1">
        <v>103765</v>
      </c>
      <c r="D496" s="25">
        <v>103765</v>
      </c>
      <c r="E496" s="1" t="s">
        <v>862</v>
      </c>
      <c r="F496" s="32" t="s">
        <v>609</v>
      </c>
      <c r="G496" s="32" t="s">
        <v>154</v>
      </c>
      <c r="H496" s="28">
        <v>44771</v>
      </c>
      <c r="I496" s="28" t="s">
        <v>36</v>
      </c>
      <c r="J496" s="28" t="s">
        <v>36</v>
      </c>
      <c r="K496" s="37">
        <f ca="1">IF(O496="ACTIVE",(TODAY()-H496),(J496-H496))</f>
        <v>571</v>
      </c>
      <c r="L496" s="39" t="str">
        <f>IF(OR(M496="Email Verification",M496="Operations",M496="OJT",M496="Bottom Quartile Group",M496="Training"),"Billable","Non Billable")</f>
        <v>Billable</v>
      </c>
      <c r="M496" s="32" t="s">
        <v>118</v>
      </c>
      <c r="N496" s="1" t="s">
        <v>38</v>
      </c>
      <c r="O496" s="1" t="s">
        <v>39</v>
      </c>
      <c r="P496" s="1"/>
      <c r="Q496" s="1"/>
      <c r="R496" s="31" t="s">
        <v>155</v>
      </c>
      <c r="S496" s="42" t="s">
        <v>880</v>
      </c>
      <c r="T496" s="42" t="s">
        <v>880</v>
      </c>
      <c r="U496" s="42" t="s">
        <v>17</v>
      </c>
      <c r="V496" s="42" t="s">
        <v>17</v>
      </c>
      <c r="W496" s="42" t="s">
        <v>880</v>
      </c>
      <c r="X496" s="42" t="s">
        <v>880</v>
      </c>
      <c r="Y496" s="42" t="s">
        <v>880</v>
      </c>
      <c r="Z496" s="42" t="s">
        <v>880</v>
      </c>
      <c r="AA496" s="42" t="s">
        <v>880</v>
      </c>
      <c r="AB496" s="42" t="s">
        <v>17</v>
      </c>
      <c r="AC496" s="42" t="s">
        <v>17</v>
      </c>
      <c r="AD496" s="42" t="s">
        <v>880</v>
      </c>
      <c r="AE496" s="42" t="s">
        <v>880</v>
      </c>
      <c r="AF496" s="42" t="s">
        <v>880</v>
      </c>
      <c r="AG496" s="42" t="s">
        <v>880</v>
      </c>
      <c r="AH496" s="42" t="s">
        <v>882</v>
      </c>
      <c r="AI496" s="42" t="s">
        <v>17</v>
      </c>
      <c r="AJ496" s="42" t="s">
        <v>17</v>
      </c>
      <c r="AK496" s="42" t="s">
        <v>881</v>
      </c>
      <c r="AL496" s="42"/>
      <c r="AM496" s="42"/>
      <c r="AN496" s="42"/>
      <c r="AO496" s="42"/>
      <c r="AP496" s="42"/>
      <c r="AQ496" s="42"/>
      <c r="AR496" s="42"/>
      <c r="AS496" s="42"/>
      <c r="AT496" s="42"/>
      <c r="AU496" s="42"/>
      <c r="AV496" s="37">
        <f>COUNTIFS($S496:$AU496,"P")</f>
        <v>11</v>
      </c>
      <c r="AW496" s="37">
        <f>COUNTIFS($S496:$AU496,"HD")/2</f>
        <v>0.5</v>
      </c>
      <c r="AX496" s="37">
        <f>COUNTIFS($S496:$AU496,"DO")</f>
        <v>6</v>
      </c>
      <c r="AY496" s="1">
        <f>COUNTIFS($S496:$AU496,"UPL")</f>
        <v>0</v>
      </c>
      <c r="AZ496" s="37">
        <f>COUNTIFS($S496:$AU496,"LWP")</f>
        <v>0</v>
      </c>
      <c r="BA496" s="37">
        <f>SUM(COUNTIFS($S496:$AU496,{"PAT","MAT"}))</f>
        <v>0</v>
      </c>
      <c r="BB496" s="37">
        <f>COUNTIFS($S496:$AU496,"HO")</f>
        <v>0</v>
      </c>
      <c r="BC496" s="37">
        <f>COUNTIFS($S496:$AU496,"NA")</f>
        <v>0</v>
      </c>
      <c r="BD496" s="37">
        <f>COUNTIFS($S496:$AU496,"PL")</f>
        <v>0</v>
      </c>
      <c r="BE496" s="37">
        <f>COUNTIFS($S496:$AU496,"CL")</f>
        <v>1</v>
      </c>
      <c r="BF496" s="37">
        <f>COUNTIFS($S496:$AU496,"BL")</f>
        <v>0</v>
      </c>
      <c r="BG496" s="37">
        <f>COUNTIFS($S496:$AU496,"CO")</f>
        <v>0</v>
      </c>
      <c r="BH496" s="37">
        <f>SUM(BD496:BG496)</f>
        <v>1</v>
      </c>
      <c r="BI496" s="37">
        <f>IF(SUM(AV496+AW496)&gt;=17,1,0)</f>
        <v>0</v>
      </c>
      <c r="BJ496" s="37">
        <f>IF(SUM(AV496+AW496)&gt;=13,1,0)</f>
        <v>0</v>
      </c>
      <c r="BK496" s="37">
        <f>SUM(AV496:BG496)+SUM(COUNTIFS(R496:AU496,{"TERM","RESIGNED"}))</f>
        <v>18.5</v>
      </c>
      <c r="BL496" s="1" t="s">
        <v>41</v>
      </c>
      <c r="BM496" s="37" t="s">
        <v>933</v>
      </c>
    </row>
    <row r="497" spans="1:65" x14ac:dyDescent="0.25">
      <c r="A497" s="30">
        <f>A496+1</f>
        <v>495</v>
      </c>
      <c r="B497" s="1" t="s">
        <v>163</v>
      </c>
      <c r="C497" s="1">
        <v>103766</v>
      </c>
      <c r="D497" s="25">
        <v>103766</v>
      </c>
      <c r="E497" s="1" t="s">
        <v>862</v>
      </c>
      <c r="F497" s="32" t="s">
        <v>610</v>
      </c>
      <c r="G497" s="32" t="s">
        <v>154</v>
      </c>
      <c r="H497" s="28">
        <v>44771</v>
      </c>
      <c r="I497" s="28" t="s">
        <v>36</v>
      </c>
      <c r="J497" s="28" t="s">
        <v>36</v>
      </c>
      <c r="K497" s="37">
        <f ca="1">IF(O497="ACTIVE",(TODAY()-H497),(J497-H497))</f>
        <v>571</v>
      </c>
      <c r="L497" s="39" t="str">
        <f>IF(OR(M497="Email Verification",M497="Operations",M497="OJT",M497="Bottom Quartile Group",M497="Training"),"Billable","Non Billable")</f>
        <v>Billable</v>
      </c>
      <c r="M497" s="32" t="s">
        <v>118</v>
      </c>
      <c r="N497" s="1" t="s">
        <v>38</v>
      </c>
      <c r="O497" s="1" t="s">
        <v>39</v>
      </c>
      <c r="P497" s="1"/>
      <c r="Q497" s="1"/>
      <c r="R497" s="31" t="s">
        <v>157</v>
      </c>
      <c r="S497" s="42" t="s">
        <v>880</v>
      </c>
      <c r="T497" s="42" t="s">
        <v>882</v>
      </c>
      <c r="U497" s="42" t="s">
        <v>17</v>
      </c>
      <c r="V497" s="42" t="s">
        <v>17</v>
      </c>
      <c r="W497" s="42" t="s">
        <v>880</v>
      </c>
      <c r="X497" s="42" t="s">
        <v>880</v>
      </c>
      <c r="Y497" s="42" t="s">
        <v>880</v>
      </c>
      <c r="Z497" s="42" t="s">
        <v>880</v>
      </c>
      <c r="AA497" s="42" t="s">
        <v>880</v>
      </c>
      <c r="AB497" s="42" t="s">
        <v>17</v>
      </c>
      <c r="AC497" s="42" t="s">
        <v>17</v>
      </c>
      <c r="AD497" s="42" t="s">
        <v>880</v>
      </c>
      <c r="AE497" s="42" t="s">
        <v>880</v>
      </c>
      <c r="AF497" s="42" t="s">
        <v>883</v>
      </c>
      <c r="AG497" s="42" t="s">
        <v>880</v>
      </c>
      <c r="AH497" s="42" t="s">
        <v>880</v>
      </c>
      <c r="AI497" s="42" t="s">
        <v>17</v>
      </c>
      <c r="AJ497" s="42" t="s">
        <v>17</v>
      </c>
      <c r="AK497" s="42" t="s">
        <v>880</v>
      </c>
      <c r="AL497" s="42"/>
      <c r="AM497" s="42"/>
      <c r="AN497" s="42"/>
      <c r="AO497" s="42"/>
      <c r="AP497" s="42"/>
      <c r="AQ497" s="42"/>
      <c r="AR497" s="42"/>
      <c r="AS497" s="42"/>
      <c r="AT497" s="42"/>
      <c r="AU497" s="42"/>
      <c r="AV497" s="37">
        <f>COUNTIFS($S497:$AU497,"P")</f>
        <v>11</v>
      </c>
      <c r="AW497" s="37">
        <f>COUNTIFS($S497:$AU497,"HD")/2</f>
        <v>0</v>
      </c>
      <c r="AX497" s="37">
        <f>COUNTIFS($S497:$AU497,"DO")</f>
        <v>6</v>
      </c>
      <c r="AY497" s="1">
        <f>COUNTIFS($S497:$AU497,"UPL")</f>
        <v>0</v>
      </c>
      <c r="AZ497" s="37">
        <f>COUNTIFS($S497:$AU497,"LWP")</f>
        <v>0</v>
      </c>
      <c r="BA497" s="37">
        <f>SUM(COUNTIFS($S497:$AU497,{"PAT","MAT"}))</f>
        <v>0</v>
      </c>
      <c r="BB497" s="37">
        <f>COUNTIFS($S497:$AU497,"HO")</f>
        <v>0</v>
      </c>
      <c r="BC497" s="37">
        <f>COUNTIFS($S497:$AU497,"NA")</f>
        <v>0</v>
      </c>
      <c r="BD497" s="37">
        <f>COUNTIFS($S497:$AU497,"PL")</f>
        <v>1</v>
      </c>
      <c r="BE497" s="37">
        <f>COUNTIFS($S497:$AU497,"CL")</f>
        <v>1</v>
      </c>
      <c r="BF497" s="37">
        <f>COUNTIFS($S497:$AU497,"BL")</f>
        <v>0</v>
      </c>
      <c r="BG497" s="37">
        <f>COUNTIFS($S497:$AU497,"CO")</f>
        <v>0</v>
      </c>
      <c r="BH497" s="37">
        <f>SUM(BD497:BG497)</f>
        <v>2</v>
      </c>
      <c r="BI497" s="37">
        <f>IF(SUM(AV497+AW497)&gt;=17,1,0)</f>
        <v>0</v>
      </c>
      <c r="BJ497" s="37">
        <f>IF(SUM(AV497+AW497)&gt;=13,1,0)</f>
        <v>0</v>
      </c>
      <c r="BK497" s="37">
        <f>SUM(AV497:BG497)+SUM(COUNTIFS(R497:AU497,{"TERM","RESIGNED"}))</f>
        <v>19</v>
      </c>
      <c r="BL497" s="1" t="s">
        <v>41</v>
      </c>
      <c r="BM497" s="37" t="s">
        <v>937</v>
      </c>
    </row>
    <row r="498" spans="1:65" x14ac:dyDescent="0.25">
      <c r="A498" s="30">
        <f>A497+1</f>
        <v>496</v>
      </c>
      <c r="B498" s="1" t="s">
        <v>163</v>
      </c>
      <c r="C498" s="1">
        <v>103775</v>
      </c>
      <c r="D498" s="25">
        <v>103775</v>
      </c>
      <c r="E498" s="1" t="s">
        <v>863</v>
      </c>
      <c r="F498" s="32" t="s">
        <v>611</v>
      </c>
      <c r="G498" s="32" t="s">
        <v>154</v>
      </c>
      <c r="H498" s="28">
        <v>44771</v>
      </c>
      <c r="I498" s="28" t="s">
        <v>36</v>
      </c>
      <c r="J498" s="28" t="s">
        <v>36</v>
      </c>
      <c r="K498" s="37">
        <f ca="1">IF(O498="ACTIVE",(TODAY()-H498),(J498-H498))</f>
        <v>571</v>
      </c>
      <c r="L498" s="39" t="str">
        <f>IF(OR(M498="Email Verification",M498="Operations",M498="OJT",M498="Bottom Quartile Group",M498="Training"),"Billable","Non Billable")</f>
        <v>Billable</v>
      </c>
      <c r="M498" s="32" t="s">
        <v>118</v>
      </c>
      <c r="N498" s="1" t="s">
        <v>38</v>
      </c>
      <c r="O498" s="1" t="s">
        <v>39</v>
      </c>
      <c r="P498" s="1"/>
      <c r="Q498" s="1"/>
      <c r="R498" s="31" t="s">
        <v>155</v>
      </c>
      <c r="S498" s="42" t="s">
        <v>880</v>
      </c>
      <c r="T498" s="42" t="s">
        <v>880</v>
      </c>
      <c r="U498" s="42" t="s">
        <v>17</v>
      </c>
      <c r="V498" s="42" t="s">
        <v>17</v>
      </c>
      <c r="W498" s="42" t="s">
        <v>880</v>
      </c>
      <c r="X498" s="42" t="s">
        <v>880</v>
      </c>
      <c r="Y498" s="42" t="s">
        <v>880</v>
      </c>
      <c r="Z498" s="42" t="s">
        <v>880</v>
      </c>
      <c r="AA498" s="42" t="s">
        <v>880</v>
      </c>
      <c r="AB498" s="42" t="s">
        <v>17</v>
      </c>
      <c r="AC498" s="42" t="s">
        <v>17</v>
      </c>
      <c r="AD498" s="42" t="s">
        <v>880</v>
      </c>
      <c r="AE498" s="42" t="s">
        <v>880</v>
      </c>
      <c r="AF498" s="42" t="s">
        <v>880</v>
      </c>
      <c r="AG498" s="42" t="s">
        <v>880</v>
      </c>
      <c r="AH498" s="42" t="s">
        <v>880</v>
      </c>
      <c r="AI498" s="42" t="s">
        <v>17</v>
      </c>
      <c r="AJ498" s="42" t="s">
        <v>17</v>
      </c>
      <c r="AK498" s="42" t="s">
        <v>881</v>
      </c>
      <c r="AL498" s="42"/>
      <c r="AM498" s="42"/>
      <c r="AN498" s="42"/>
      <c r="AO498" s="42"/>
      <c r="AP498" s="42"/>
      <c r="AQ498" s="42"/>
      <c r="AR498" s="42"/>
      <c r="AS498" s="42"/>
      <c r="AT498" s="42"/>
      <c r="AU498" s="42"/>
      <c r="AV498" s="37">
        <f>COUNTIFS($S498:$AU498,"P")</f>
        <v>12</v>
      </c>
      <c r="AW498" s="37">
        <f>COUNTIFS($S498:$AU498,"HD")/2</f>
        <v>0.5</v>
      </c>
      <c r="AX498" s="37">
        <f>COUNTIFS($S498:$AU498,"DO")</f>
        <v>6</v>
      </c>
      <c r="AY498" s="1">
        <f>COUNTIFS($S498:$AU498,"UPL")</f>
        <v>0</v>
      </c>
      <c r="AZ498" s="37">
        <f>COUNTIFS($S498:$AU498,"LWP")</f>
        <v>0</v>
      </c>
      <c r="BA498" s="37">
        <f>SUM(COUNTIFS($S498:$AU498,{"PAT","MAT"}))</f>
        <v>0</v>
      </c>
      <c r="BB498" s="37">
        <f>COUNTIFS($S498:$AU498,"HO")</f>
        <v>0</v>
      </c>
      <c r="BC498" s="37">
        <f>COUNTIFS($S498:$AU498,"NA")</f>
        <v>0</v>
      </c>
      <c r="BD498" s="37">
        <f>COUNTIFS($S498:$AU498,"PL")</f>
        <v>0</v>
      </c>
      <c r="BE498" s="37">
        <f>COUNTIFS($S498:$AU498,"CL")</f>
        <v>0</v>
      </c>
      <c r="BF498" s="37">
        <f>COUNTIFS($S498:$AU498,"BL")</f>
        <v>0</v>
      </c>
      <c r="BG498" s="37">
        <f>COUNTIFS($S498:$AU498,"CO")</f>
        <v>0</v>
      </c>
      <c r="BH498" s="37">
        <f>SUM(BD498:BG498)</f>
        <v>0</v>
      </c>
      <c r="BI498" s="37">
        <f>IF(SUM(AV498+AW498)&gt;=17,1,0)</f>
        <v>0</v>
      </c>
      <c r="BJ498" s="37">
        <f>IF(SUM(AV498+AW498)&gt;=13,1,0)</f>
        <v>0</v>
      </c>
      <c r="BK498" s="37">
        <f>SUM(AV498:BG498)+SUM(COUNTIFS(R498:AU498,{"TERM","RESIGNED"}))</f>
        <v>18.5</v>
      </c>
      <c r="BL498" s="1" t="s">
        <v>41</v>
      </c>
      <c r="BM498" s="37" t="s">
        <v>933</v>
      </c>
    </row>
    <row r="499" spans="1:65" x14ac:dyDescent="0.25">
      <c r="A499" s="30">
        <f>A498+1</f>
        <v>497</v>
      </c>
      <c r="B499" s="1" t="s">
        <v>163</v>
      </c>
      <c r="C499" s="1">
        <v>103781</v>
      </c>
      <c r="D499" s="25">
        <v>103781</v>
      </c>
      <c r="E499" s="1" t="s">
        <v>863</v>
      </c>
      <c r="F499" s="32" t="s">
        <v>612</v>
      </c>
      <c r="G499" s="32" t="s">
        <v>154</v>
      </c>
      <c r="H499" s="28">
        <v>44771</v>
      </c>
      <c r="I499" s="28" t="s">
        <v>36</v>
      </c>
      <c r="J499" s="28" t="s">
        <v>36</v>
      </c>
      <c r="K499" s="37">
        <f ca="1">IF(O499="ACTIVE",(TODAY()-H499),(J499-H499))</f>
        <v>571</v>
      </c>
      <c r="L499" s="39" t="str">
        <f>IF(OR(M499="Email Verification",M499="Operations",M499="OJT",M499="Bottom Quartile Group",M499="Training"),"Billable","Non Billable")</f>
        <v>Billable</v>
      </c>
      <c r="M499" s="32" t="s">
        <v>118</v>
      </c>
      <c r="N499" s="1" t="s">
        <v>38</v>
      </c>
      <c r="O499" s="1" t="s">
        <v>39</v>
      </c>
      <c r="P499" s="1"/>
      <c r="Q499" s="1"/>
      <c r="R499" s="31" t="s">
        <v>155</v>
      </c>
      <c r="S499" s="42" t="s">
        <v>880</v>
      </c>
      <c r="T499" s="42" t="s">
        <v>880</v>
      </c>
      <c r="U499" s="42" t="s">
        <v>17</v>
      </c>
      <c r="V499" s="42" t="s">
        <v>17</v>
      </c>
      <c r="W499" s="42" t="s">
        <v>881</v>
      </c>
      <c r="X499" s="42" t="s">
        <v>880</v>
      </c>
      <c r="Y499" s="42" t="s">
        <v>880</v>
      </c>
      <c r="Z499" s="42" t="s">
        <v>880</v>
      </c>
      <c r="AA499" s="42" t="s">
        <v>880</v>
      </c>
      <c r="AB499" s="42" t="s">
        <v>17</v>
      </c>
      <c r="AC499" s="42" t="s">
        <v>17</v>
      </c>
      <c r="AD499" s="42" t="s">
        <v>880</v>
      </c>
      <c r="AE499" s="42" t="s">
        <v>880</v>
      </c>
      <c r="AF499" s="42" t="s">
        <v>880</v>
      </c>
      <c r="AG499" s="42" t="s">
        <v>880</v>
      </c>
      <c r="AH499" s="42" t="s">
        <v>880</v>
      </c>
      <c r="AI499" s="42" t="s">
        <v>17</v>
      </c>
      <c r="AJ499" s="42" t="s">
        <v>17</v>
      </c>
      <c r="AK499" s="42" t="s">
        <v>881</v>
      </c>
      <c r="AL499" s="42"/>
      <c r="AM499" s="42"/>
      <c r="AN499" s="42"/>
      <c r="AO499" s="42"/>
      <c r="AP499" s="42"/>
      <c r="AQ499" s="42"/>
      <c r="AR499" s="42"/>
      <c r="AS499" s="42"/>
      <c r="AT499" s="42"/>
      <c r="AU499" s="42"/>
      <c r="AV499" s="37">
        <f>COUNTIFS($S499:$AU499,"P")</f>
        <v>11</v>
      </c>
      <c r="AW499" s="37">
        <f>COUNTIFS($S499:$AU499,"HD")/2</f>
        <v>1</v>
      </c>
      <c r="AX499" s="37">
        <f>COUNTIFS($S499:$AU499,"DO")</f>
        <v>6</v>
      </c>
      <c r="AY499" s="1">
        <f>COUNTIFS($S499:$AU499,"UPL")</f>
        <v>0</v>
      </c>
      <c r="AZ499" s="37">
        <f>COUNTIFS($S499:$AU499,"LWP")</f>
        <v>0</v>
      </c>
      <c r="BA499" s="37">
        <f>SUM(COUNTIFS($S499:$AU499,{"PAT","MAT"}))</f>
        <v>0</v>
      </c>
      <c r="BB499" s="37">
        <f>COUNTIFS($S499:$AU499,"HO")</f>
        <v>0</v>
      </c>
      <c r="BC499" s="37">
        <f>COUNTIFS($S499:$AU499,"NA")</f>
        <v>0</v>
      </c>
      <c r="BD499" s="37">
        <f>COUNTIFS($S499:$AU499,"PL")</f>
        <v>0</v>
      </c>
      <c r="BE499" s="37">
        <f>COUNTIFS($S499:$AU499,"CL")</f>
        <v>0</v>
      </c>
      <c r="BF499" s="37">
        <f>COUNTIFS($S499:$AU499,"BL")</f>
        <v>0</v>
      </c>
      <c r="BG499" s="37">
        <f>COUNTIFS($S499:$AU499,"CO")</f>
        <v>0</v>
      </c>
      <c r="BH499" s="37">
        <f>SUM(BD499:BG499)</f>
        <v>0</v>
      </c>
      <c r="BI499" s="37">
        <f>IF(SUM(AV499+AW499)&gt;=17,1,0)</f>
        <v>0</v>
      </c>
      <c r="BJ499" s="37">
        <f>IF(SUM(AV499+AW499)&gt;=13,1,0)</f>
        <v>0</v>
      </c>
      <c r="BK499" s="37">
        <f>SUM(AV499:BG499)+SUM(COUNTIFS(R499:AU499,{"TERM","RESIGNED"}))</f>
        <v>18</v>
      </c>
      <c r="BL499" s="1" t="s">
        <v>41</v>
      </c>
      <c r="BM499" s="37" t="s">
        <v>933</v>
      </c>
    </row>
    <row r="500" spans="1:65" x14ac:dyDescent="0.25">
      <c r="A500" s="30">
        <f>A499+1</f>
        <v>498</v>
      </c>
      <c r="B500" s="1" t="s">
        <v>163</v>
      </c>
      <c r="C500" s="1">
        <v>103801</v>
      </c>
      <c r="D500" s="25">
        <v>103801</v>
      </c>
      <c r="E500" s="1" t="s">
        <v>862</v>
      </c>
      <c r="F500" s="32" t="s">
        <v>618</v>
      </c>
      <c r="G500" s="32" t="s">
        <v>181</v>
      </c>
      <c r="H500" s="28">
        <v>44775</v>
      </c>
      <c r="I500" s="28" t="s">
        <v>36</v>
      </c>
      <c r="J500" s="28" t="s">
        <v>36</v>
      </c>
      <c r="K500" s="37">
        <f ca="1">IF(O500="ACTIVE",(TODAY()-H500),(J500-H500))</f>
        <v>567</v>
      </c>
      <c r="L500" s="39" t="str">
        <f>IF(OR(M500="Email Verification",M500="Operations",M500="OJT",M500="Bottom Quartile Group",M500="Training"),"Billable","Non Billable")</f>
        <v>Billable</v>
      </c>
      <c r="M500" s="32" t="s">
        <v>178</v>
      </c>
      <c r="N500" s="1" t="s">
        <v>38</v>
      </c>
      <c r="O500" s="1" t="s">
        <v>39</v>
      </c>
      <c r="P500" s="1"/>
      <c r="Q500" s="1"/>
      <c r="R500" s="31" t="s">
        <v>241</v>
      </c>
      <c r="S500" s="42" t="s">
        <v>880</v>
      </c>
      <c r="T500" s="42" t="s">
        <v>880</v>
      </c>
      <c r="U500" s="42" t="s">
        <v>17</v>
      </c>
      <c r="V500" s="42" t="s">
        <v>17</v>
      </c>
      <c r="W500" s="42" t="s">
        <v>880</v>
      </c>
      <c r="X500" s="42" t="s">
        <v>880</v>
      </c>
      <c r="Y500" s="42" t="s">
        <v>880</v>
      </c>
      <c r="Z500" s="42" t="s">
        <v>880</v>
      </c>
      <c r="AA500" s="42" t="s">
        <v>880</v>
      </c>
      <c r="AB500" s="42" t="s">
        <v>17</v>
      </c>
      <c r="AC500" s="42" t="s">
        <v>17</v>
      </c>
      <c r="AD500" s="42" t="s">
        <v>880</v>
      </c>
      <c r="AE500" s="42" t="s">
        <v>880</v>
      </c>
      <c r="AF500" s="42" t="s">
        <v>880</v>
      </c>
      <c r="AG500" s="42" t="s">
        <v>880</v>
      </c>
      <c r="AH500" s="42" t="s">
        <v>880</v>
      </c>
      <c r="AI500" s="42" t="s">
        <v>17</v>
      </c>
      <c r="AJ500" s="42" t="s">
        <v>17</v>
      </c>
      <c r="AK500" s="42" t="s">
        <v>880</v>
      </c>
      <c r="AL500" s="42"/>
      <c r="AM500" s="42"/>
      <c r="AN500" s="42"/>
      <c r="AO500" s="42"/>
      <c r="AP500" s="42"/>
      <c r="AQ500" s="42"/>
      <c r="AR500" s="42"/>
      <c r="AS500" s="42"/>
      <c r="AT500" s="42"/>
      <c r="AU500" s="42"/>
      <c r="AV500" s="37">
        <f>COUNTIFS($S500:$AU500,"P")</f>
        <v>13</v>
      </c>
      <c r="AW500" s="37">
        <f>COUNTIFS($S500:$AU500,"HD")/2</f>
        <v>0</v>
      </c>
      <c r="AX500" s="37">
        <f>COUNTIFS($S500:$AU500,"DO")</f>
        <v>6</v>
      </c>
      <c r="AY500" s="1">
        <f>COUNTIFS($S500:$AU500,"UPL")</f>
        <v>0</v>
      </c>
      <c r="AZ500" s="37">
        <f>COUNTIFS($S500:$AU500,"LWP")</f>
        <v>0</v>
      </c>
      <c r="BA500" s="37">
        <f>SUM(COUNTIFS($S500:$AU500,{"PAT","MAT"}))</f>
        <v>0</v>
      </c>
      <c r="BB500" s="37">
        <f>COUNTIFS($S500:$AU500,"HO")</f>
        <v>0</v>
      </c>
      <c r="BC500" s="37">
        <f>COUNTIFS($S500:$AU500,"NA")</f>
        <v>0</v>
      </c>
      <c r="BD500" s="37">
        <f>COUNTIFS($S500:$AU500,"PL")</f>
        <v>0</v>
      </c>
      <c r="BE500" s="37">
        <f>COUNTIFS($S500:$AU500,"CL")</f>
        <v>0</v>
      </c>
      <c r="BF500" s="37">
        <f>COUNTIFS($S500:$AU500,"BL")</f>
        <v>0</v>
      </c>
      <c r="BG500" s="37">
        <f>COUNTIFS($S500:$AU500,"CO")</f>
        <v>0</v>
      </c>
      <c r="BH500" s="37">
        <f>SUM(BD500:BG500)</f>
        <v>0</v>
      </c>
      <c r="BI500" s="37">
        <f>IF(SUM(AV500+AW500)&gt;=17,1,0)</f>
        <v>0</v>
      </c>
      <c r="BJ500" s="37">
        <f>IF(SUM(AV500+AW500)&gt;=13,1,0)</f>
        <v>1</v>
      </c>
      <c r="BK500" s="37">
        <f>SUM(AV500:BG500)+SUM(COUNTIFS(R500:AU500,{"TERM","RESIGNED"}))</f>
        <v>19</v>
      </c>
      <c r="BL500" s="1" t="s">
        <v>41</v>
      </c>
      <c r="BM500" s="37" t="s">
        <v>931</v>
      </c>
    </row>
    <row r="501" spans="1:65" x14ac:dyDescent="0.25">
      <c r="A501" s="30">
        <f>A500+1</f>
        <v>499</v>
      </c>
      <c r="B501" s="1" t="s">
        <v>163</v>
      </c>
      <c r="C501" s="1">
        <v>103827</v>
      </c>
      <c r="D501" s="25">
        <v>103827</v>
      </c>
      <c r="E501" s="1" t="s">
        <v>863</v>
      </c>
      <c r="F501" s="32" t="s">
        <v>617</v>
      </c>
      <c r="G501" s="32" t="s">
        <v>74</v>
      </c>
      <c r="H501" s="28">
        <v>44775</v>
      </c>
      <c r="I501" s="28" t="s">
        <v>36</v>
      </c>
      <c r="J501" s="28" t="s">
        <v>36</v>
      </c>
      <c r="K501" s="37">
        <f ca="1">IF(O501="ACTIVE",(TODAY()-H501),(J501-H501))</f>
        <v>567</v>
      </c>
      <c r="L501" s="39" t="str">
        <f>IF(OR(M501="Email Verification",M501="Operations",M501="OJT",M501="Bottom Quartile Group",M501="Training"),"Billable","Non Billable")</f>
        <v>Non Billable</v>
      </c>
      <c r="M501" s="32" t="s">
        <v>51</v>
      </c>
      <c r="N501" s="1" t="s">
        <v>38</v>
      </c>
      <c r="O501" s="1" t="s">
        <v>39</v>
      </c>
      <c r="P501" s="1"/>
      <c r="Q501" s="1"/>
      <c r="R501" s="31" t="s">
        <v>78</v>
      </c>
      <c r="S501" s="42" t="s">
        <v>880</v>
      </c>
      <c r="T501" s="42" t="s">
        <v>880</v>
      </c>
      <c r="U501" s="42" t="s">
        <v>17</v>
      </c>
      <c r="V501" s="42" t="s">
        <v>17</v>
      </c>
      <c r="W501" s="42" t="s">
        <v>880</v>
      </c>
      <c r="X501" s="42" t="s">
        <v>880</v>
      </c>
      <c r="Y501" s="42" t="s">
        <v>880</v>
      </c>
      <c r="Z501" s="42" t="s">
        <v>880</v>
      </c>
      <c r="AA501" s="42" t="s">
        <v>880</v>
      </c>
      <c r="AB501" s="42" t="s">
        <v>17</v>
      </c>
      <c r="AC501" s="42" t="s">
        <v>17</v>
      </c>
      <c r="AD501" s="42" t="s">
        <v>880</v>
      </c>
      <c r="AE501" s="42" t="s">
        <v>880</v>
      </c>
      <c r="AF501" s="42" t="s">
        <v>880</v>
      </c>
      <c r="AG501" s="42" t="s">
        <v>880</v>
      </c>
      <c r="AH501" s="42" t="s">
        <v>880</v>
      </c>
      <c r="AI501" s="42" t="s">
        <v>17</v>
      </c>
      <c r="AJ501" s="42" t="s">
        <v>17</v>
      </c>
      <c r="AK501" s="42" t="s">
        <v>880</v>
      </c>
      <c r="AL501" s="42"/>
      <c r="AM501" s="42"/>
      <c r="AN501" s="42"/>
      <c r="AO501" s="42"/>
      <c r="AP501" s="42"/>
      <c r="AQ501" s="42"/>
      <c r="AR501" s="42"/>
      <c r="AS501" s="42"/>
      <c r="AT501" s="42"/>
      <c r="AU501" s="42"/>
      <c r="AV501" s="37">
        <f>COUNTIFS($S501:$AU501,"P")</f>
        <v>13</v>
      </c>
      <c r="AW501" s="37">
        <f>COUNTIFS($S501:$AU501,"HD")/2</f>
        <v>0</v>
      </c>
      <c r="AX501" s="37">
        <f>COUNTIFS($S501:$AU501,"DO")</f>
        <v>6</v>
      </c>
      <c r="AY501" s="1">
        <f>COUNTIFS($S501:$AU501,"UPL")</f>
        <v>0</v>
      </c>
      <c r="AZ501" s="37">
        <f>COUNTIFS($S501:$AU501,"LWP")</f>
        <v>0</v>
      </c>
      <c r="BA501" s="37">
        <f>SUM(COUNTIFS($S501:$AU501,{"PAT","MAT"}))</f>
        <v>0</v>
      </c>
      <c r="BB501" s="37">
        <f>COUNTIFS($S501:$AU501,"HO")</f>
        <v>0</v>
      </c>
      <c r="BC501" s="37">
        <f>COUNTIFS($S501:$AU501,"NA")</f>
        <v>0</v>
      </c>
      <c r="BD501" s="37">
        <f>COUNTIFS($S501:$AU501,"PL")</f>
        <v>0</v>
      </c>
      <c r="BE501" s="37">
        <f>COUNTIFS($S501:$AU501,"CL")</f>
        <v>0</v>
      </c>
      <c r="BF501" s="37">
        <f>COUNTIFS($S501:$AU501,"BL")</f>
        <v>0</v>
      </c>
      <c r="BG501" s="37">
        <f>COUNTIFS($S501:$AU501,"CO")</f>
        <v>0</v>
      </c>
      <c r="BH501" s="37">
        <f>SUM(BD501:BG501)</f>
        <v>0</v>
      </c>
      <c r="BI501" s="37">
        <f>IF(SUM(AV501+AW501)&gt;=17,1,0)</f>
        <v>0</v>
      </c>
      <c r="BJ501" s="37">
        <f>IF(SUM(AV501+AW501)&gt;=13,1,0)</f>
        <v>1</v>
      </c>
      <c r="BK501" s="37">
        <f>SUM(AV501:BG501)+SUM(COUNTIFS(R501:AU501,{"TERM","RESIGNED"}))</f>
        <v>19</v>
      </c>
      <c r="BL501" s="1" t="s">
        <v>41</v>
      </c>
      <c r="BM501" s="37" t="s">
        <v>931</v>
      </c>
    </row>
    <row r="502" spans="1:65" x14ac:dyDescent="0.25">
      <c r="A502" s="30">
        <f>A501+1</f>
        <v>500</v>
      </c>
      <c r="B502" s="1" t="s">
        <v>163</v>
      </c>
      <c r="C502" s="1">
        <v>103829</v>
      </c>
      <c r="D502" s="25">
        <v>103829</v>
      </c>
      <c r="E502" s="1" t="s">
        <v>863</v>
      </c>
      <c r="F502" s="32" t="s">
        <v>619</v>
      </c>
      <c r="G502" s="32" t="s">
        <v>74</v>
      </c>
      <c r="H502" s="28">
        <v>44778</v>
      </c>
      <c r="I502" s="28" t="s">
        <v>36</v>
      </c>
      <c r="J502" s="28" t="s">
        <v>36</v>
      </c>
      <c r="K502" s="37">
        <f ca="1">IF(O502="ACTIVE",(TODAY()-H502),(J502-H502))</f>
        <v>564</v>
      </c>
      <c r="L502" s="39" t="str">
        <f>IF(OR(M502="Email Verification",M502="Operations",M502="OJT",M502="Bottom Quartile Group",M502="Training"),"Billable","Non Billable")</f>
        <v>Non Billable</v>
      </c>
      <c r="M502" s="32" t="s">
        <v>51</v>
      </c>
      <c r="N502" s="1" t="s">
        <v>38</v>
      </c>
      <c r="O502" s="1" t="s">
        <v>39</v>
      </c>
      <c r="P502" s="1"/>
      <c r="Q502" s="1"/>
      <c r="R502" s="31" t="s">
        <v>97</v>
      </c>
      <c r="S502" s="42" t="s">
        <v>883</v>
      </c>
      <c r="T502" s="42" t="s">
        <v>883</v>
      </c>
      <c r="U502" s="42" t="s">
        <v>17</v>
      </c>
      <c r="V502" s="42" t="s">
        <v>17</v>
      </c>
      <c r="W502" s="42" t="s">
        <v>880</v>
      </c>
      <c r="X502" s="42" t="s">
        <v>880</v>
      </c>
      <c r="Y502" s="42" t="s">
        <v>880</v>
      </c>
      <c r="Z502" s="42" t="s">
        <v>880</v>
      </c>
      <c r="AA502" s="42" t="s">
        <v>880</v>
      </c>
      <c r="AB502" s="42" t="s">
        <v>17</v>
      </c>
      <c r="AC502" s="42" t="s">
        <v>17</v>
      </c>
      <c r="AD502" s="42" t="s">
        <v>880</v>
      </c>
      <c r="AE502" s="42" t="s">
        <v>880</v>
      </c>
      <c r="AF502" s="42" t="s">
        <v>880</v>
      </c>
      <c r="AG502" s="42" t="s">
        <v>880</v>
      </c>
      <c r="AH502" s="42" t="s">
        <v>880</v>
      </c>
      <c r="AI502" s="42" t="s">
        <v>17</v>
      </c>
      <c r="AJ502" s="42" t="s">
        <v>17</v>
      </c>
      <c r="AK502" s="42" t="s">
        <v>880</v>
      </c>
      <c r="AL502" s="42"/>
      <c r="AM502" s="42"/>
      <c r="AN502" s="42"/>
      <c r="AO502" s="42"/>
      <c r="AP502" s="42"/>
      <c r="AQ502" s="42"/>
      <c r="AR502" s="42"/>
      <c r="AS502" s="42"/>
      <c r="AT502" s="42"/>
      <c r="AU502" s="42"/>
      <c r="AV502" s="37">
        <f>COUNTIFS($S502:$AU502,"P")</f>
        <v>11</v>
      </c>
      <c r="AW502" s="37">
        <f>COUNTIFS($S502:$AU502,"HD")/2</f>
        <v>0</v>
      </c>
      <c r="AX502" s="37">
        <f>COUNTIFS($S502:$AU502,"DO")</f>
        <v>6</v>
      </c>
      <c r="AY502" s="1">
        <f>COUNTIFS($S502:$AU502,"UPL")</f>
        <v>0</v>
      </c>
      <c r="AZ502" s="37">
        <f>COUNTIFS($S502:$AU502,"LWP")</f>
        <v>0</v>
      </c>
      <c r="BA502" s="37">
        <f>SUM(COUNTIFS($S502:$AU502,{"PAT","MAT"}))</f>
        <v>0</v>
      </c>
      <c r="BB502" s="37">
        <f>COUNTIFS($S502:$AU502,"HO")</f>
        <v>0</v>
      </c>
      <c r="BC502" s="37">
        <f>COUNTIFS($S502:$AU502,"NA")</f>
        <v>0</v>
      </c>
      <c r="BD502" s="37">
        <f>COUNTIFS($S502:$AU502,"PL")</f>
        <v>2</v>
      </c>
      <c r="BE502" s="37">
        <f>COUNTIFS($S502:$AU502,"CL")</f>
        <v>0</v>
      </c>
      <c r="BF502" s="37">
        <f>COUNTIFS($S502:$AU502,"BL")</f>
        <v>0</v>
      </c>
      <c r="BG502" s="37">
        <f>COUNTIFS($S502:$AU502,"CO")</f>
        <v>0</v>
      </c>
      <c r="BH502" s="37">
        <f>SUM(BD502:BG502)</f>
        <v>2</v>
      </c>
      <c r="BI502" s="37">
        <f>IF(SUM(AV502+AW502)&gt;=17,1,0)</f>
        <v>0</v>
      </c>
      <c r="BJ502" s="37">
        <f>IF(SUM(AV502+AW502)&gt;=13,1,0)</f>
        <v>0</v>
      </c>
      <c r="BK502" s="37">
        <f>SUM(AV502:BG502)+SUM(COUNTIFS(R502:AU502,{"TERM","RESIGNED"}))</f>
        <v>19</v>
      </c>
      <c r="BL502" s="1" t="s">
        <v>41</v>
      </c>
      <c r="BM502" s="37" t="s">
        <v>931</v>
      </c>
    </row>
    <row r="503" spans="1:65" x14ac:dyDescent="0.25">
      <c r="A503" s="30">
        <f>A502+1</f>
        <v>501</v>
      </c>
      <c r="B503" s="1" t="s">
        <v>163</v>
      </c>
      <c r="C503" s="1">
        <v>103855</v>
      </c>
      <c r="D503" s="25">
        <v>103855</v>
      </c>
      <c r="E503" s="1" t="s">
        <v>863</v>
      </c>
      <c r="F503" s="32" t="s">
        <v>620</v>
      </c>
      <c r="G503" s="32" t="s">
        <v>906</v>
      </c>
      <c r="H503" s="28">
        <v>44778</v>
      </c>
      <c r="I503" s="28" t="s">
        <v>36</v>
      </c>
      <c r="J503" s="28" t="s">
        <v>36</v>
      </c>
      <c r="K503" s="37">
        <f ca="1">IF(O503="ACTIVE",(TODAY()-H503),(J503-H503))</f>
        <v>564</v>
      </c>
      <c r="L503" s="39" t="str">
        <f>IF(OR(M503="Email Verification",M503="Operations",M503="OJT",M503="Bottom Quartile Group",M503="Training"),"Billable","Non Billable")</f>
        <v>Non Billable</v>
      </c>
      <c r="M503" s="32" t="s">
        <v>124</v>
      </c>
      <c r="N503" s="1" t="s">
        <v>38</v>
      </c>
      <c r="O503" s="1" t="s">
        <v>39</v>
      </c>
      <c r="P503" s="1"/>
      <c r="Q503" s="1"/>
      <c r="R503" s="31" t="s">
        <v>125</v>
      </c>
      <c r="S503" s="42" t="s">
        <v>880</v>
      </c>
      <c r="T503" s="42" t="s">
        <v>880</v>
      </c>
      <c r="U503" s="42" t="s">
        <v>17</v>
      </c>
      <c r="V503" s="42" t="s">
        <v>17</v>
      </c>
      <c r="W503" s="42" t="s">
        <v>880</v>
      </c>
      <c r="X503" s="42" t="s">
        <v>880</v>
      </c>
      <c r="Y503" s="42" t="s">
        <v>880</v>
      </c>
      <c r="Z503" s="42" t="s">
        <v>880</v>
      </c>
      <c r="AA503" s="42" t="s">
        <v>880</v>
      </c>
      <c r="AB503" s="42" t="s">
        <v>17</v>
      </c>
      <c r="AC503" s="42" t="s">
        <v>17</v>
      </c>
      <c r="AD503" s="42" t="s">
        <v>883</v>
      </c>
      <c r="AE503" s="42" t="s">
        <v>880</v>
      </c>
      <c r="AF503" s="42" t="s">
        <v>880</v>
      </c>
      <c r="AG503" s="42" t="s">
        <v>880</v>
      </c>
      <c r="AH503" s="42" t="s">
        <v>880</v>
      </c>
      <c r="AI503" s="42" t="s">
        <v>17</v>
      </c>
      <c r="AJ503" s="42" t="s">
        <v>17</v>
      </c>
      <c r="AK503" s="42" t="s">
        <v>880</v>
      </c>
      <c r="AL503" s="42"/>
      <c r="AM503" s="42"/>
      <c r="AN503" s="42"/>
      <c r="AO503" s="42"/>
      <c r="AP503" s="42"/>
      <c r="AQ503" s="42"/>
      <c r="AR503" s="42"/>
      <c r="AS503" s="42"/>
      <c r="AT503" s="42"/>
      <c r="AU503" s="42"/>
      <c r="AV503" s="37">
        <f>COUNTIFS($S503:$AU503,"P")</f>
        <v>12</v>
      </c>
      <c r="AW503" s="37">
        <f>COUNTIFS($S503:$AU503,"HD")/2</f>
        <v>0</v>
      </c>
      <c r="AX503" s="37">
        <f>COUNTIFS($S503:$AU503,"DO")</f>
        <v>6</v>
      </c>
      <c r="AY503" s="1">
        <f>COUNTIFS($S503:$AU503,"UPL")</f>
        <v>0</v>
      </c>
      <c r="AZ503" s="37">
        <f>COUNTIFS($S503:$AU503,"LWP")</f>
        <v>0</v>
      </c>
      <c r="BA503" s="37">
        <f>SUM(COUNTIFS($S503:$AU503,{"PAT","MAT"}))</f>
        <v>0</v>
      </c>
      <c r="BB503" s="37">
        <f>COUNTIFS($S503:$AU503,"HO")</f>
        <v>0</v>
      </c>
      <c r="BC503" s="37">
        <f>COUNTIFS($S503:$AU503,"NA")</f>
        <v>0</v>
      </c>
      <c r="BD503" s="37">
        <f>COUNTIFS($S503:$AU503,"PL")</f>
        <v>1</v>
      </c>
      <c r="BE503" s="37">
        <f>COUNTIFS($S503:$AU503,"CL")</f>
        <v>0</v>
      </c>
      <c r="BF503" s="37">
        <f>COUNTIFS($S503:$AU503,"BL")</f>
        <v>0</v>
      </c>
      <c r="BG503" s="37">
        <f>COUNTIFS($S503:$AU503,"CO")</f>
        <v>0</v>
      </c>
      <c r="BH503" s="37">
        <f>SUM(BD503:BG503)</f>
        <v>1</v>
      </c>
      <c r="BI503" s="37">
        <f>IF(SUM(AV503+AW503)&gt;=17,1,0)</f>
        <v>0</v>
      </c>
      <c r="BJ503" s="37">
        <f>IF(SUM(AV503+AW503)&gt;=13,1,0)</f>
        <v>0</v>
      </c>
      <c r="BK503" s="37">
        <f>SUM(AV503:BG503)+SUM(COUNTIFS(R503:AU503,{"TERM","RESIGNED"}))</f>
        <v>19</v>
      </c>
      <c r="BL503" s="1" t="s">
        <v>41</v>
      </c>
      <c r="BM503" s="37" t="s">
        <v>1102</v>
      </c>
    </row>
    <row r="504" spans="1:65" x14ac:dyDescent="0.25">
      <c r="A504" s="30">
        <f>A503+1</f>
        <v>502</v>
      </c>
      <c r="B504" s="1" t="s">
        <v>163</v>
      </c>
      <c r="C504" s="1">
        <v>103861</v>
      </c>
      <c r="D504" s="25">
        <v>103861</v>
      </c>
      <c r="E504" s="1" t="s">
        <v>863</v>
      </c>
      <c r="F504" s="32" t="s">
        <v>622</v>
      </c>
      <c r="G504" s="32" t="s">
        <v>181</v>
      </c>
      <c r="H504" s="28">
        <v>44782</v>
      </c>
      <c r="I504" s="28" t="s">
        <v>36</v>
      </c>
      <c r="J504" s="28" t="s">
        <v>36</v>
      </c>
      <c r="K504" s="37">
        <f ca="1">IF(O504="ACTIVE",(TODAY()-H504),(J504-H504))</f>
        <v>560</v>
      </c>
      <c r="L504" s="39" t="str">
        <f>IF(OR(M504="Email Verification",M504="Operations",M504="OJT",M504="Bottom Quartile Group",M504="Training"),"Billable","Non Billable")</f>
        <v>Billable</v>
      </c>
      <c r="M504" s="32" t="s">
        <v>178</v>
      </c>
      <c r="N504" s="1" t="s">
        <v>38</v>
      </c>
      <c r="O504" s="1" t="s">
        <v>39</v>
      </c>
      <c r="P504" s="1"/>
      <c r="Q504" s="1"/>
      <c r="R504" s="31" t="s">
        <v>230</v>
      </c>
      <c r="S504" s="42" t="s">
        <v>880</v>
      </c>
      <c r="T504" s="42" t="s">
        <v>880</v>
      </c>
      <c r="U504" s="42" t="s">
        <v>17</v>
      </c>
      <c r="V504" s="42" t="s">
        <v>17</v>
      </c>
      <c r="W504" s="42" t="s">
        <v>880</v>
      </c>
      <c r="X504" s="42" t="s">
        <v>880</v>
      </c>
      <c r="Y504" s="42" t="s">
        <v>880</v>
      </c>
      <c r="Z504" s="42" t="s">
        <v>880</v>
      </c>
      <c r="AA504" s="42" t="s">
        <v>880</v>
      </c>
      <c r="AB504" s="42" t="s">
        <v>17</v>
      </c>
      <c r="AC504" s="42" t="s">
        <v>17</v>
      </c>
      <c r="AD504" s="42" t="s">
        <v>880</v>
      </c>
      <c r="AE504" s="42" t="s">
        <v>880</v>
      </c>
      <c r="AF504" s="42" t="s">
        <v>880</v>
      </c>
      <c r="AG504" s="42" t="s">
        <v>880</v>
      </c>
      <c r="AH504" s="42" t="s">
        <v>882</v>
      </c>
      <c r="AI504" s="42" t="s">
        <v>17</v>
      </c>
      <c r="AJ504" s="42" t="s">
        <v>17</v>
      </c>
      <c r="AK504" s="42" t="s">
        <v>880</v>
      </c>
      <c r="AL504" s="42"/>
      <c r="AM504" s="42"/>
      <c r="AN504" s="42"/>
      <c r="AO504" s="42"/>
      <c r="AP504" s="42"/>
      <c r="AQ504" s="42"/>
      <c r="AR504" s="42"/>
      <c r="AS504" s="42"/>
      <c r="AT504" s="42"/>
      <c r="AU504" s="42"/>
      <c r="AV504" s="37">
        <f>COUNTIFS($S504:$AU504,"P")</f>
        <v>12</v>
      </c>
      <c r="AW504" s="37">
        <f>COUNTIFS($S504:$AU504,"HD")/2</f>
        <v>0</v>
      </c>
      <c r="AX504" s="37">
        <f>COUNTIFS($S504:$AU504,"DO")</f>
        <v>6</v>
      </c>
      <c r="AY504" s="1">
        <f>COUNTIFS($S504:$AU504,"UPL")</f>
        <v>0</v>
      </c>
      <c r="AZ504" s="37">
        <f>COUNTIFS($S504:$AU504,"LWP")</f>
        <v>0</v>
      </c>
      <c r="BA504" s="37">
        <f>SUM(COUNTIFS($S504:$AU504,{"PAT","MAT"}))</f>
        <v>0</v>
      </c>
      <c r="BB504" s="37">
        <f>COUNTIFS($S504:$AU504,"HO")</f>
        <v>0</v>
      </c>
      <c r="BC504" s="37">
        <f>COUNTIFS($S504:$AU504,"NA")</f>
        <v>0</v>
      </c>
      <c r="BD504" s="37">
        <f>COUNTIFS($S504:$AU504,"PL")</f>
        <v>0</v>
      </c>
      <c r="BE504" s="37">
        <f>COUNTIFS($S504:$AU504,"CL")</f>
        <v>1</v>
      </c>
      <c r="BF504" s="37">
        <f>COUNTIFS($S504:$AU504,"BL")</f>
        <v>0</v>
      </c>
      <c r="BG504" s="37">
        <f>COUNTIFS($S504:$AU504,"CO")</f>
        <v>0</v>
      </c>
      <c r="BH504" s="37">
        <f>SUM(BD504:BG504)</f>
        <v>1</v>
      </c>
      <c r="BI504" s="37">
        <f>IF(SUM(AV504+AW504)&gt;=17,1,0)</f>
        <v>0</v>
      </c>
      <c r="BJ504" s="37">
        <f>IF(SUM(AV504+AW504)&gt;=13,1,0)</f>
        <v>0</v>
      </c>
      <c r="BK504" s="37">
        <f>SUM(AV504:BG504)+SUM(COUNTIFS(R504:AU504,{"TERM","RESIGNED"}))</f>
        <v>19</v>
      </c>
      <c r="BL504" s="1" t="s">
        <v>41</v>
      </c>
      <c r="BM504" s="37" t="s">
        <v>931</v>
      </c>
    </row>
    <row r="505" spans="1:65" x14ac:dyDescent="0.25">
      <c r="A505" s="30">
        <f>A504+1</f>
        <v>503</v>
      </c>
      <c r="B505" s="1" t="s">
        <v>163</v>
      </c>
      <c r="C505" s="1">
        <v>103880</v>
      </c>
      <c r="D505" s="25">
        <v>103880</v>
      </c>
      <c r="E505" s="1" t="s">
        <v>863</v>
      </c>
      <c r="F505" s="32" t="s">
        <v>621</v>
      </c>
      <c r="G505" s="32" t="s">
        <v>117</v>
      </c>
      <c r="H505" s="28">
        <v>44782</v>
      </c>
      <c r="I505" s="28" t="s">
        <v>36</v>
      </c>
      <c r="J505" s="28" t="s">
        <v>36</v>
      </c>
      <c r="K505" s="37">
        <f ca="1">IF(O505="ACTIVE",(TODAY()-H505),(J505-H505))</f>
        <v>560</v>
      </c>
      <c r="L505" s="39" t="str">
        <f>IF(OR(M505="Email Verification",M505="Operations",M505="OJT",M505="Bottom Quartile Group",M505="Training"),"Billable","Non Billable")</f>
        <v>Billable</v>
      </c>
      <c r="M505" s="32" t="s">
        <v>118</v>
      </c>
      <c r="N505" s="1" t="s">
        <v>38</v>
      </c>
      <c r="O505" s="1" t="s">
        <v>39</v>
      </c>
      <c r="P505" s="1"/>
      <c r="Q505" s="1"/>
      <c r="R505" s="31" t="s">
        <v>414</v>
      </c>
      <c r="S505" s="42" t="s">
        <v>880</v>
      </c>
      <c r="T505" s="42" t="s">
        <v>880</v>
      </c>
      <c r="U505" s="42" t="s">
        <v>17</v>
      </c>
      <c r="V505" s="42" t="s">
        <v>17</v>
      </c>
      <c r="W505" s="42" t="s">
        <v>18</v>
      </c>
      <c r="X505" s="42" t="s">
        <v>880</v>
      </c>
      <c r="Y505" s="42" t="s">
        <v>880</v>
      </c>
      <c r="Z505" s="42" t="s">
        <v>880</v>
      </c>
      <c r="AA505" s="42" t="s">
        <v>880</v>
      </c>
      <c r="AB505" s="42" t="s">
        <v>17</v>
      </c>
      <c r="AC505" s="42" t="s">
        <v>17</v>
      </c>
      <c r="AD505" s="42" t="s">
        <v>19</v>
      </c>
      <c r="AE505" s="42" t="s">
        <v>880</v>
      </c>
      <c r="AF505" s="42" t="s">
        <v>880</v>
      </c>
      <c r="AG505" s="42" t="s">
        <v>880</v>
      </c>
      <c r="AH505" s="42" t="s">
        <v>881</v>
      </c>
      <c r="AI505" s="42" t="s">
        <v>17</v>
      </c>
      <c r="AJ505" s="42" t="s">
        <v>17</v>
      </c>
      <c r="AK505" s="42" t="s">
        <v>880</v>
      </c>
      <c r="AL505" s="42"/>
      <c r="AM505" s="42"/>
      <c r="AN505" s="42"/>
      <c r="AO505" s="42"/>
      <c r="AP505" s="42"/>
      <c r="AQ505" s="42"/>
      <c r="AR505" s="42"/>
      <c r="AS505" s="42"/>
      <c r="AT505" s="42"/>
      <c r="AU505" s="42"/>
      <c r="AV505" s="37">
        <f>COUNTIFS($S505:$AU505,"P")</f>
        <v>10</v>
      </c>
      <c r="AW505" s="37">
        <f>COUNTIFS($S505:$AU505,"HD")/2</f>
        <v>0.5</v>
      </c>
      <c r="AX505" s="37">
        <f>COUNTIFS($S505:$AU505,"DO")</f>
        <v>6</v>
      </c>
      <c r="AY505" s="1">
        <f>COUNTIFS($S505:$AU505,"UPL")</f>
        <v>1</v>
      </c>
      <c r="AZ505" s="37">
        <f>COUNTIFS($S505:$AU505,"LWP")</f>
        <v>1</v>
      </c>
      <c r="BA505" s="37">
        <f>SUM(COUNTIFS($S505:$AU505,{"PAT","MAT"}))</f>
        <v>0</v>
      </c>
      <c r="BB505" s="37">
        <f>COUNTIFS($S505:$AU505,"HO")</f>
        <v>0</v>
      </c>
      <c r="BC505" s="37">
        <f>COUNTIFS($S505:$AU505,"NA")</f>
        <v>0</v>
      </c>
      <c r="BD505" s="37">
        <f>COUNTIFS($S505:$AU505,"PL")</f>
        <v>0</v>
      </c>
      <c r="BE505" s="37">
        <f>COUNTIFS($S505:$AU505,"CL")</f>
        <v>0</v>
      </c>
      <c r="BF505" s="37">
        <f>COUNTIFS($S505:$AU505,"BL")</f>
        <v>0</v>
      </c>
      <c r="BG505" s="37">
        <f>COUNTIFS($S505:$AU505,"CO")</f>
        <v>0</v>
      </c>
      <c r="BH505" s="37">
        <f>SUM(BD505:BG505)</f>
        <v>0</v>
      </c>
      <c r="BI505" s="37">
        <f>IF(SUM(AV505+AW505)&gt;=17,1,0)</f>
        <v>0</v>
      </c>
      <c r="BJ505" s="37">
        <f>IF(SUM(AV505+AW505)&gt;=13,1,0)</f>
        <v>0</v>
      </c>
      <c r="BK505" s="37">
        <f>SUM(AV505:BG505)+SUM(COUNTIFS(R505:AU505,{"TERM","RESIGNED"}))</f>
        <v>18.5</v>
      </c>
      <c r="BL505" s="1" t="s">
        <v>41</v>
      </c>
      <c r="BM505" s="37" t="s">
        <v>933</v>
      </c>
    </row>
    <row r="506" spans="1:65" x14ac:dyDescent="0.25">
      <c r="A506" s="30">
        <f>A505+1</f>
        <v>504</v>
      </c>
      <c r="B506" s="1" t="s">
        <v>163</v>
      </c>
      <c r="C506" s="1">
        <v>103892</v>
      </c>
      <c r="D506" s="25">
        <v>103892</v>
      </c>
      <c r="E506" s="1" t="s">
        <v>863</v>
      </c>
      <c r="F506" s="32" t="s">
        <v>627</v>
      </c>
      <c r="G506" s="32" t="s">
        <v>181</v>
      </c>
      <c r="H506" s="28">
        <v>44785</v>
      </c>
      <c r="I506" s="28" t="s">
        <v>36</v>
      </c>
      <c r="J506" s="28" t="s">
        <v>36</v>
      </c>
      <c r="K506" s="37">
        <f ca="1">IF(O506="ACTIVE",(TODAY()-H506),(J506-H506))</f>
        <v>557</v>
      </c>
      <c r="L506" s="39" t="str">
        <f>IF(OR(M506="Email Verification",M506="Operations",M506="OJT",M506="Bottom Quartile Group",M506="Training"),"Billable","Non Billable")</f>
        <v>Billable</v>
      </c>
      <c r="M506" s="32" t="s">
        <v>178</v>
      </c>
      <c r="N506" s="1" t="s">
        <v>38</v>
      </c>
      <c r="O506" s="1" t="s">
        <v>39</v>
      </c>
      <c r="P506" s="1"/>
      <c r="Q506" s="1"/>
      <c r="R506" s="31" t="s">
        <v>95</v>
      </c>
      <c r="S506" s="42" t="s">
        <v>880</v>
      </c>
      <c r="T506" s="42" t="s">
        <v>880</v>
      </c>
      <c r="U506" s="42" t="s">
        <v>17</v>
      </c>
      <c r="V506" s="42" t="s">
        <v>17</v>
      </c>
      <c r="W506" s="42" t="s">
        <v>880</v>
      </c>
      <c r="X506" s="42" t="s">
        <v>880</v>
      </c>
      <c r="Y506" s="42" t="s">
        <v>880</v>
      </c>
      <c r="Z506" s="42" t="s">
        <v>880</v>
      </c>
      <c r="AA506" s="42" t="s">
        <v>880</v>
      </c>
      <c r="AB506" s="42" t="s">
        <v>17</v>
      </c>
      <c r="AC506" s="42" t="s">
        <v>17</v>
      </c>
      <c r="AD506" s="42" t="s">
        <v>880</v>
      </c>
      <c r="AE506" s="42" t="s">
        <v>880</v>
      </c>
      <c r="AF506" s="42" t="s">
        <v>880</v>
      </c>
      <c r="AG506" s="42" t="s">
        <v>880</v>
      </c>
      <c r="AH506" s="42" t="s">
        <v>19</v>
      </c>
      <c r="AI506" s="42" t="s">
        <v>17</v>
      </c>
      <c r="AJ506" s="42" t="s">
        <v>17</v>
      </c>
      <c r="AK506" s="42" t="s">
        <v>880</v>
      </c>
      <c r="AL506" s="42"/>
      <c r="AM506" s="42"/>
      <c r="AN506" s="42"/>
      <c r="AO506" s="42"/>
      <c r="AP506" s="42"/>
      <c r="AQ506" s="42"/>
      <c r="AR506" s="42"/>
      <c r="AS506" s="42"/>
      <c r="AT506" s="42"/>
      <c r="AU506" s="42"/>
      <c r="AV506" s="37">
        <f>COUNTIFS($S506:$AU506,"P")</f>
        <v>12</v>
      </c>
      <c r="AW506" s="37">
        <f>COUNTIFS($S506:$AU506,"HD")/2</f>
        <v>0</v>
      </c>
      <c r="AX506" s="37">
        <f>COUNTIFS($S506:$AU506,"DO")</f>
        <v>6</v>
      </c>
      <c r="AY506" s="1">
        <f>COUNTIFS($S506:$AU506,"UPL")</f>
        <v>0</v>
      </c>
      <c r="AZ506" s="37">
        <f>COUNTIFS($S506:$AU506,"LWP")</f>
        <v>1</v>
      </c>
      <c r="BA506" s="37">
        <f>SUM(COUNTIFS($S506:$AU506,{"PAT","MAT"}))</f>
        <v>0</v>
      </c>
      <c r="BB506" s="37">
        <f>COUNTIFS($S506:$AU506,"HO")</f>
        <v>0</v>
      </c>
      <c r="BC506" s="37">
        <f>COUNTIFS($S506:$AU506,"NA")</f>
        <v>0</v>
      </c>
      <c r="BD506" s="37">
        <f>COUNTIFS($S506:$AU506,"PL")</f>
        <v>0</v>
      </c>
      <c r="BE506" s="37">
        <f>COUNTIFS($S506:$AU506,"CL")</f>
        <v>0</v>
      </c>
      <c r="BF506" s="37">
        <f>COUNTIFS($S506:$AU506,"BL")</f>
        <v>0</v>
      </c>
      <c r="BG506" s="37">
        <f>COUNTIFS($S506:$AU506,"CO")</f>
        <v>0</v>
      </c>
      <c r="BH506" s="37">
        <f>SUM(BD506:BG506)</f>
        <v>0</v>
      </c>
      <c r="BI506" s="37">
        <f>IF(SUM(AV506+AW506)&gt;=17,1,0)</f>
        <v>0</v>
      </c>
      <c r="BJ506" s="37">
        <f>IF(SUM(AV506+AW506)&gt;=13,1,0)</f>
        <v>0</v>
      </c>
      <c r="BK506" s="37">
        <f>SUM(AV506:BG506)+SUM(COUNTIFS(R506:AU506,{"TERM","RESIGNED"}))</f>
        <v>19</v>
      </c>
      <c r="BL506" s="1" t="s">
        <v>41</v>
      </c>
      <c r="BM506" s="37" t="s">
        <v>935</v>
      </c>
    </row>
    <row r="507" spans="1:65" x14ac:dyDescent="0.25">
      <c r="A507" s="30">
        <f>A506+1</f>
        <v>505</v>
      </c>
      <c r="B507" s="1" t="s">
        <v>163</v>
      </c>
      <c r="C507" s="1">
        <v>103912</v>
      </c>
      <c r="D507" s="25">
        <v>103912</v>
      </c>
      <c r="E507" s="1" t="s">
        <v>862</v>
      </c>
      <c r="F507" s="32" t="s">
        <v>624</v>
      </c>
      <c r="G507" s="32" t="s">
        <v>117</v>
      </c>
      <c r="H507" s="28">
        <v>44785</v>
      </c>
      <c r="I507" s="28" t="s">
        <v>36</v>
      </c>
      <c r="J507" s="28" t="s">
        <v>36</v>
      </c>
      <c r="K507" s="37">
        <f ca="1">IF(O507="ACTIVE",(TODAY()-H507),(J507-H507))</f>
        <v>557</v>
      </c>
      <c r="L507" s="39" t="str">
        <f>IF(OR(M507="Email Verification",M507="Operations",M507="OJT",M507="Bottom Quartile Group",M507="Training"),"Billable","Non Billable")</f>
        <v>Billable</v>
      </c>
      <c r="M507" s="32" t="s">
        <v>118</v>
      </c>
      <c r="N507" s="1" t="s">
        <v>38</v>
      </c>
      <c r="O507" s="1" t="s">
        <v>39</v>
      </c>
      <c r="P507" s="1"/>
      <c r="Q507" s="1"/>
      <c r="R507" s="31" t="s">
        <v>277</v>
      </c>
      <c r="S507" s="42" t="s">
        <v>880</v>
      </c>
      <c r="T507" s="42" t="s">
        <v>880</v>
      </c>
      <c r="U507" s="42" t="s">
        <v>17</v>
      </c>
      <c r="V507" s="42" t="s">
        <v>17</v>
      </c>
      <c r="W507" s="42" t="s">
        <v>880</v>
      </c>
      <c r="X507" s="42" t="s">
        <v>880</v>
      </c>
      <c r="Y507" s="42" t="s">
        <v>880</v>
      </c>
      <c r="Z507" s="42" t="s">
        <v>880</v>
      </c>
      <c r="AA507" s="42" t="s">
        <v>880</v>
      </c>
      <c r="AB507" s="42" t="s">
        <v>17</v>
      </c>
      <c r="AC507" s="42" t="s">
        <v>17</v>
      </c>
      <c r="AD507" s="42" t="s">
        <v>880</v>
      </c>
      <c r="AE507" s="42" t="s">
        <v>880</v>
      </c>
      <c r="AF507" s="42" t="s">
        <v>881</v>
      </c>
      <c r="AG507" s="42" t="s">
        <v>19</v>
      </c>
      <c r="AH507" s="42" t="s">
        <v>880</v>
      </c>
      <c r="AI507" s="42" t="s">
        <v>17</v>
      </c>
      <c r="AJ507" s="42" t="s">
        <v>17</v>
      </c>
      <c r="AK507" s="42" t="s">
        <v>880</v>
      </c>
      <c r="AL507" s="42"/>
      <c r="AM507" s="42"/>
      <c r="AN507" s="42"/>
      <c r="AO507" s="42"/>
      <c r="AP507" s="42"/>
      <c r="AQ507" s="42"/>
      <c r="AR507" s="42"/>
      <c r="AS507" s="42"/>
      <c r="AT507" s="42"/>
      <c r="AU507" s="42"/>
      <c r="AV507" s="37">
        <f>COUNTIFS($S507:$AU507,"P")</f>
        <v>11</v>
      </c>
      <c r="AW507" s="37">
        <f>COUNTIFS($S507:$AU507,"HD")/2</f>
        <v>0.5</v>
      </c>
      <c r="AX507" s="37">
        <f>COUNTIFS($S507:$AU507,"DO")</f>
        <v>6</v>
      </c>
      <c r="AY507" s="1">
        <f>COUNTIFS($S507:$AU507,"UPL")</f>
        <v>0</v>
      </c>
      <c r="AZ507" s="37">
        <f>COUNTIFS($S507:$AU507,"LWP")</f>
        <v>1</v>
      </c>
      <c r="BA507" s="37">
        <f>SUM(COUNTIFS($S507:$AU507,{"PAT","MAT"}))</f>
        <v>0</v>
      </c>
      <c r="BB507" s="37">
        <f>COUNTIFS($S507:$AU507,"HO")</f>
        <v>0</v>
      </c>
      <c r="BC507" s="37">
        <f>COUNTIFS($S507:$AU507,"NA")</f>
        <v>0</v>
      </c>
      <c r="BD507" s="37">
        <f>COUNTIFS($S507:$AU507,"PL")</f>
        <v>0</v>
      </c>
      <c r="BE507" s="37">
        <f>COUNTIFS($S507:$AU507,"CL")</f>
        <v>0</v>
      </c>
      <c r="BF507" s="37">
        <f>COUNTIFS($S507:$AU507,"BL")</f>
        <v>0</v>
      </c>
      <c r="BG507" s="37">
        <f>COUNTIFS($S507:$AU507,"CO")</f>
        <v>0</v>
      </c>
      <c r="BH507" s="37">
        <f>SUM(BD507:BG507)</f>
        <v>0</v>
      </c>
      <c r="BI507" s="37">
        <f>IF(SUM(AV507+AW507)&gt;=17,1,0)</f>
        <v>0</v>
      </c>
      <c r="BJ507" s="37">
        <f>IF(SUM(AV507+AW507)&gt;=13,1,0)</f>
        <v>0</v>
      </c>
      <c r="BK507" s="37">
        <f>SUM(AV507:BG507)+SUM(COUNTIFS(R507:AU507,{"TERM","RESIGNED"}))</f>
        <v>18.5</v>
      </c>
      <c r="BL507" s="1" t="s">
        <v>41</v>
      </c>
      <c r="BM507" s="37" t="s">
        <v>931</v>
      </c>
    </row>
    <row r="508" spans="1:65" x14ac:dyDescent="0.25">
      <c r="A508" s="30">
        <f>A507+1</f>
        <v>506</v>
      </c>
      <c r="B508" s="1" t="s">
        <v>163</v>
      </c>
      <c r="C508" s="1">
        <v>103914</v>
      </c>
      <c r="D508" s="25">
        <v>103914</v>
      </c>
      <c r="E508" s="1" t="s">
        <v>863</v>
      </c>
      <c r="F508" s="32" t="s">
        <v>625</v>
      </c>
      <c r="G508" s="32" t="s">
        <v>117</v>
      </c>
      <c r="H508" s="28">
        <v>44785</v>
      </c>
      <c r="I508" s="28" t="s">
        <v>36</v>
      </c>
      <c r="J508" s="28" t="s">
        <v>36</v>
      </c>
      <c r="K508" s="37">
        <f ca="1">IF(O508="ACTIVE",(TODAY()-H508),(J508-H508))</f>
        <v>557</v>
      </c>
      <c r="L508" s="39" t="str">
        <f>IF(OR(M508="Email Verification",M508="Operations",M508="OJT",M508="Bottom Quartile Group",M508="Training"),"Billable","Non Billable")</f>
        <v>Billable</v>
      </c>
      <c r="M508" s="32" t="s">
        <v>118</v>
      </c>
      <c r="N508" s="1" t="s">
        <v>38</v>
      </c>
      <c r="O508" s="1" t="s">
        <v>39</v>
      </c>
      <c r="P508" s="1"/>
      <c r="Q508" s="1"/>
      <c r="R508" s="31" t="s">
        <v>233</v>
      </c>
      <c r="S508" s="42" t="s">
        <v>880</v>
      </c>
      <c r="T508" s="42" t="s">
        <v>880</v>
      </c>
      <c r="U508" s="42" t="s">
        <v>17</v>
      </c>
      <c r="V508" s="42" t="s">
        <v>17</v>
      </c>
      <c r="W508" s="42" t="s">
        <v>880</v>
      </c>
      <c r="X508" s="42" t="s">
        <v>880</v>
      </c>
      <c r="Y508" s="42" t="s">
        <v>880</v>
      </c>
      <c r="Z508" s="42" t="s">
        <v>880</v>
      </c>
      <c r="AA508" s="42" t="s">
        <v>880</v>
      </c>
      <c r="AB508" s="42" t="s">
        <v>17</v>
      </c>
      <c r="AC508" s="42" t="s">
        <v>17</v>
      </c>
      <c r="AD508" s="42" t="s">
        <v>880</v>
      </c>
      <c r="AE508" s="42" t="s">
        <v>880</v>
      </c>
      <c r="AF508" s="42" t="s">
        <v>880</v>
      </c>
      <c r="AG508" s="42" t="s">
        <v>880</v>
      </c>
      <c r="AH508" s="42" t="s">
        <v>880</v>
      </c>
      <c r="AI508" s="42" t="s">
        <v>17</v>
      </c>
      <c r="AJ508" s="42" t="s">
        <v>17</v>
      </c>
      <c r="AK508" s="42" t="s">
        <v>880</v>
      </c>
      <c r="AL508" s="42"/>
      <c r="AM508" s="42"/>
      <c r="AN508" s="42"/>
      <c r="AO508" s="42"/>
      <c r="AP508" s="42"/>
      <c r="AQ508" s="42"/>
      <c r="AR508" s="42"/>
      <c r="AS508" s="42"/>
      <c r="AT508" s="42"/>
      <c r="AU508" s="42"/>
      <c r="AV508" s="37">
        <f>COUNTIFS($S508:$AU508,"P")</f>
        <v>13</v>
      </c>
      <c r="AW508" s="37">
        <f>COUNTIFS($S508:$AU508,"HD")/2</f>
        <v>0</v>
      </c>
      <c r="AX508" s="37">
        <f>COUNTIFS($S508:$AU508,"DO")</f>
        <v>6</v>
      </c>
      <c r="AY508" s="1">
        <f>COUNTIFS($S508:$AU508,"UPL")</f>
        <v>0</v>
      </c>
      <c r="AZ508" s="37">
        <f>COUNTIFS($S508:$AU508,"LWP")</f>
        <v>0</v>
      </c>
      <c r="BA508" s="37">
        <f>SUM(COUNTIFS($S508:$AU508,{"PAT","MAT"}))</f>
        <v>0</v>
      </c>
      <c r="BB508" s="37">
        <f>COUNTIFS($S508:$AU508,"HO")</f>
        <v>0</v>
      </c>
      <c r="BC508" s="37">
        <f>COUNTIFS($S508:$AU508,"NA")</f>
        <v>0</v>
      </c>
      <c r="BD508" s="37">
        <f>COUNTIFS($S508:$AU508,"PL")</f>
        <v>0</v>
      </c>
      <c r="BE508" s="37">
        <f>COUNTIFS($S508:$AU508,"CL")</f>
        <v>0</v>
      </c>
      <c r="BF508" s="37">
        <f>COUNTIFS($S508:$AU508,"BL")</f>
        <v>0</v>
      </c>
      <c r="BG508" s="37">
        <f>COUNTIFS($S508:$AU508,"CO")</f>
        <v>0</v>
      </c>
      <c r="BH508" s="37">
        <f>SUM(BD508:BG508)</f>
        <v>0</v>
      </c>
      <c r="BI508" s="37">
        <f>IF(SUM(AV508+AW508)&gt;=17,1,0)</f>
        <v>0</v>
      </c>
      <c r="BJ508" s="37">
        <f>IF(SUM(AV508+AW508)&gt;=13,1,0)</f>
        <v>1</v>
      </c>
      <c r="BK508" s="37">
        <f>SUM(AV508:BG508)+SUM(COUNTIFS(R508:AU508,{"TERM","RESIGNED"}))</f>
        <v>19</v>
      </c>
      <c r="BL508" s="1" t="s">
        <v>41</v>
      </c>
      <c r="BM508" s="37" t="s">
        <v>931</v>
      </c>
    </row>
    <row r="509" spans="1:65" x14ac:dyDescent="0.25">
      <c r="A509" s="30">
        <f>A508+1</f>
        <v>507</v>
      </c>
      <c r="B509" s="1" t="s">
        <v>163</v>
      </c>
      <c r="C509" s="1">
        <v>103915</v>
      </c>
      <c r="D509" s="25">
        <v>103915</v>
      </c>
      <c r="E509" s="1" t="s">
        <v>863</v>
      </c>
      <c r="F509" s="32" t="s">
        <v>626</v>
      </c>
      <c r="G509" s="32" t="s">
        <v>117</v>
      </c>
      <c r="H509" s="28">
        <v>44785</v>
      </c>
      <c r="I509" s="28" t="s">
        <v>36</v>
      </c>
      <c r="J509" s="28" t="s">
        <v>36</v>
      </c>
      <c r="K509" s="37">
        <f ca="1">IF(O509="ACTIVE",(TODAY()-H509),(J509-H509))</f>
        <v>557</v>
      </c>
      <c r="L509" s="39" t="str">
        <f>IF(OR(M509="Email Verification",M509="Operations",M509="OJT",M509="Bottom Quartile Group",M509="Training"),"Billable","Non Billable")</f>
        <v>Billable</v>
      </c>
      <c r="M509" s="32" t="s">
        <v>118</v>
      </c>
      <c r="N509" s="1" t="s">
        <v>38</v>
      </c>
      <c r="O509" s="1" t="s">
        <v>39</v>
      </c>
      <c r="P509" s="1"/>
      <c r="Q509" s="1"/>
      <c r="R509" s="31" t="s">
        <v>887</v>
      </c>
      <c r="S509" s="42" t="s">
        <v>880</v>
      </c>
      <c r="T509" s="42" t="s">
        <v>880</v>
      </c>
      <c r="U509" s="42" t="s">
        <v>17</v>
      </c>
      <c r="V509" s="42" t="s">
        <v>17</v>
      </c>
      <c r="W509" s="42" t="s">
        <v>880</v>
      </c>
      <c r="X509" s="42" t="s">
        <v>880</v>
      </c>
      <c r="Y509" s="42" t="s">
        <v>880</v>
      </c>
      <c r="Z509" s="42" t="s">
        <v>880</v>
      </c>
      <c r="AA509" s="42" t="s">
        <v>880</v>
      </c>
      <c r="AB509" s="42" t="s">
        <v>17</v>
      </c>
      <c r="AC509" s="42" t="s">
        <v>17</v>
      </c>
      <c r="AD509" s="42" t="s">
        <v>880</v>
      </c>
      <c r="AE509" s="42" t="s">
        <v>880</v>
      </c>
      <c r="AF509" s="42" t="s">
        <v>880</v>
      </c>
      <c r="AG509" s="42" t="s">
        <v>880</v>
      </c>
      <c r="AH509" s="42" t="s">
        <v>880</v>
      </c>
      <c r="AI509" s="42" t="s">
        <v>17</v>
      </c>
      <c r="AJ509" s="42" t="s">
        <v>17</v>
      </c>
      <c r="AK509" s="42" t="s">
        <v>880</v>
      </c>
      <c r="AL509" s="42"/>
      <c r="AM509" s="42"/>
      <c r="AN509" s="42"/>
      <c r="AO509" s="42"/>
      <c r="AP509" s="42"/>
      <c r="AQ509" s="42"/>
      <c r="AR509" s="42"/>
      <c r="AS509" s="42"/>
      <c r="AT509" s="42"/>
      <c r="AU509" s="42"/>
      <c r="AV509" s="37">
        <f>COUNTIFS($S509:$AU509,"P")</f>
        <v>13</v>
      </c>
      <c r="AW509" s="37">
        <f>COUNTIFS($S509:$AU509,"HD")/2</f>
        <v>0</v>
      </c>
      <c r="AX509" s="37">
        <f>COUNTIFS($S509:$AU509,"DO")</f>
        <v>6</v>
      </c>
      <c r="AY509" s="1">
        <f>COUNTIFS($S509:$AU509,"UPL")</f>
        <v>0</v>
      </c>
      <c r="AZ509" s="37">
        <f>COUNTIFS($S509:$AU509,"LWP")</f>
        <v>0</v>
      </c>
      <c r="BA509" s="37">
        <f>SUM(COUNTIFS($S509:$AU509,{"PAT","MAT"}))</f>
        <v>0</v>
      </c>
      <c r="BB509" s="37">
        <f>COUNTIFS($S509:$AU509,"HO")</f>
        <v>0</v>
      </c>
      <c r="BC509" s="37">
        <f>COUNTIFS($S509:$AU509,"NA")</f>
        <v>0</v>
      </c>
      <c r="BD509" s="37">
        <f>COUNTIFS($S509:$AU509,"PL")</f>
        <v>0</v>
      </c>
      <c r="BE509" s="37">
        <f>COUNTIFS($S509:$AU509,"CL")</f>
        <v>0</v>
      </c>
      <c r="BF509" s="37">
        <f>COUNTIFS($S509:$AU509,"BL")</f>
        <v>0</v>
      </c>
      <c r="BG509" s="37">
        <f>COUNTIFS($S509:$AU509,"CO")</f>
        <v>0</v>
      </c>
      <c r="BH509" s="37">
        <f>SUM(BD509:BG509)</f>
        <v>0</v>
      </c>
      <c r="BI509" s="37">
        <f>IF(SUM(AV509+AW509)&gt;=17,1,0)</f>
        <v>0</v>
      </c>
      <c r="BJ509" s="37">
        <f>IF(SUM(AV509+AW509)&gt;=13,1,0)</f>
        <v>1</v>
      </c>
      <c r="BK509" s="37">
        <f>SUM(AV509:BG509)+SUM(COUNTIFS(R509:AU509,{"TERM","RESIGNED"}))</f>
        <v>19</v>
      </c>
      <c r="BL509" s="1" t="s">
        <v>41</v>
      </c>
      <c r="BM509" s="37" t="s">
        <v>931</v>
      </c>
    </row>
    <row r="510" spans="1:65" x14ac:dyDescent="0.25">
      <c r="A510" s="30">
        <f>A509+1</f>
        <v>508</v>
      </c>
      <c r="B510" s="1" t="s">
        <v>163</v>
      </c>
      <c r="C510" s="1">
        <v>103921</v>
      </c>
      <c r="D510" s="25">
        <v>103921</v>
      </c>
      <c r="E510" s="1" t="s">
        <v>863</v>
      </c>
      <c r="F510" s="32" t="s">
        <v>623</v>
      </c>
      <c r="G510" s="32" t="s">
        <v>224</v>
      </c>
      <c r="H510" s="28">
        <v>44785</v>
      </c>
      <c r="I510" s="28" t="s">
        <v>36</v>
      </c>
      <c r="J510" s="28" t="s">
        <v>36</v>
      </c>
      <c r="K510" s="37">
        <f ca="1">IF(O510="ACTIVE",(TODAY()-H510),(J510-H510))</f>
        <v>557</v>
      </c>
      <c r="L510" s="39" t="str">
        <f>IF(OR(M510="Email Verification",M510="Operations",M510="OJT",M510="Bottom Quartile Group",M510="Training"),"Billable","Non Billable")</f>
        <v>Non Billable</v>
      </c>
      <c r="M510" s="32" t="s">
        <v>193</v>
      </c>
      <c r="N510" s="1" t="s">
        <v>38</v>
      </c>
      <c r="O510" s="1" t="s">
        <v>39</v>
      </c>
      <c r="P510" s="1"/>
      <c r="Q510" s="1"/>
      <c r="R510" s="31" t="s">
        <v>194</v>
      </c>
      <c r="S510" s="42" t="s">
        <v>880</v>
      </c>
      <c r="T510" s="42" t="s">
        <v>880</v>
      </c>
      <c r="U510" s="42" t="s">
        <v>17</v>
      </c>
      <c r="V510" s="42" t="s">
        <v>17</v>
      </c>
      <c r="W510" s="42" t="s">
        <v>880</v>
      </c>
      <c r="X510" s="42" t="s">
        <v>880</v>
      </c>
      <c r="Y510" s="42" t="s">
        <v>880</v>
      </c>
      <c r="Z510" s="42" t="s">
        <v>880</v>
      </c>
      <c r="AA510" s="42" t="s">
        <v>880</v>
      </c>
      <c r="AB510" s="42" t="s">
        <v>17</v>
      </c>
      <c r="AC510" s="42" t="s">
        <v>17</v>
      </c>
      <c r="AD510" s="42" t="s">
        <v>880</v>
      </c>
      <c r="AE510" s="42" t="s">
        <v>880</v>
      </c>
      <c r="AF510" s="42" t="s">
        <v>880</v>
      </c>
      <c r="AG510" s="42" t="s">
        <v>880</v>
      </c>
      <c r="AH510" s="42" t="s">
        <v>880</v>
      </c>
      <c r="AI510" s="42" t="s">
        <v>17</v>
      </c>
      <c r="AJ510" s="42" t="s">
        <v>17</v>
      </c>
      <c r="AK510" s="42" t="s">
        <v>880</v>
      </c>
      <c r="AL510" s="42"/>
      <c r="AM510" s="42"/>
      <c r="AN510" s="42"/>
      <c r="AO510" s="42"/>
      <c r="AP510" s="42"/>
      <c r="AQ510" s="42"/>
      <c r="AR510" s="42"/>
      <c r="AS510" s="42"/>
      <c r="AT510" s="42"/>
      <c r="AU510" s="42"/>
      <c r="AV510" s="37">
        <f>COUNTIFS($S510:$AU510,"P")</f>
        <v>13</v>
      </c>
      <c r="AW510" s="37">
        <f>COUNTIFS($S510:$AU510,"HD")/2</f>
        <v>0</v>
      </c>
      <c r="AX510" s="37">
        <f>COUNTIFS($S510:$AU510,"DO")</f>
        <v>6</v>
      </c>
      <c r="AY510" s="1">
        <f>COUNTIFS($S510:$AU510,"UPL")</f>
        <v>0</v>
      </c>
      <c r="AZ510" s="37">
        <f>COUNTIFS($S510:$AU510,"LWP")</f>
        <v>0</v>
      </c>
      <c r="BA510" s="37">
        <f>SUM(COUNTIFS($S510:$AU510,{"PAT","MAT"}))</f>
        <v>0</v>
      </c>
      <c r="BB510" s="37">
        <f>COUNTIFS($S510:$AU510,"HO")</f>
        <v>0</v>
      </c>
      <c r="BC510" s="37">
        <f>COUNTIFS($S510:$AU510,"NA")</f>
        <v>0</v>
      </c>
      <c r="BD510" s="37">
        <f>COUNTIFS($S510:$AU510,"PL")</f>
        <v>0</v>
      </c>
      <c r="BE510" s="37">
        <f>COUNTIFS($S510:$AU510,"CL")</f>
        <v>0</v>
      </c>
      <c r="BF510" s="37">
        <f>COUNTIFS($S510:$AU510,"BL")</f>
        <v>0</v>
      </c>
      <c r="BG510" s="37">
        <f>COUNTIFS($S510:$AU510,"CO")</f>
        <v>0</v>
      </c>
      <c r="BH510" s="37">
        <f>SUM(BD510:BG510)</f>
        <v>0</v>
      </c>
      <c r="BI510" s="37">
        <f>IF(SUM(AV510+AW510)&gt;=17,1,0)</f>
        <v>0</v>
      </c>
      <c r="BJ510" s="37">
        <f>IF(SUM(AV510+AW510)&gt;=13,1,0)</f>
        <v>1</v>
      </c>
      <c r="BK510" s="37">
        <f>SUM(AV510:BG510)+SUM(COUNTIFS(R510:AU510,{"TERM","RESIGNED"}))</f>
        <v>19</v>
      </c>
      <c r="BL510" s="1" t="s">
        <v>41</v>
      </c>
      <c r="BM510" s="37" t="s">
        <v>931</v>
      </c>
    </row>
    <row r="511" spans="1:65" x14ac:dyDescent="0.25">
      <c r="A511" s="30">
        <f>A510+1</f>
        <v>509</v>
      </c>
      <c r="B511" s="1" t="s">
        <v>163</v>
      </c>
      <c r="C511" s="1">
        <v>103924</v>
      </c>
      <c r="D511" s="25">
        <v>103924</v>
      </c>
      <c r="E511" s="1" t="s">
        <v>863</v>
      </c>
      <c r="F511" s="32" t="s">
        <v>628</v>
      </c>
      <c r="G511" s="32" t="s">
        <v>629</v>
      </c>
      <c r="H511" s="28">
        <v>44790</v>
      </c>
      <c r="I511" s="28" t="s">
        <v>36</v>
      </c>
      <c r="J511" s="28" t="s">
        <v>36</v>
      </c>
      <c r="K511" s="37">
        <f ca="1">IF(O511="ACTIVE",(TODAY()-H511),(J511-H511))</f>
        <v>552</v>
      </c>
      <c r="L511" s="39" t="str">
        <f>IF(OR(M511="Email Verification",M511="Operations",M511="OJT",M511="Bottom Quartile Group",M511="Training"),"Billable","Non Billable")</f>
        <v>Non Billable</v>
      </c>
      <c r="M511" s="32" t="s">
        <v>193</v>
      </c>
      <c r="N511" s="1" t="s">
        <v>38</v>
      </c>
      <c r="O511" s="1" t="s">
        <v>39</v>
      </c>
      <c r="P511" s="1"/>
      <c r="Q511" s="1"/>
      <c r="R511" s="31" t="s">
        <v>194</v>
      </c>
      <c r="S511" s="42" t="s">
        <v>883</v>
      </c>
      <c r="T511" s="42" t="s">
        <v>883</v>
      </c>
      <c r="U511" s="42" t="s">
        <v>17</v>
      </c>
      <c r="V511" s="42" t="s">
        <v>17</v>
      </c>
      <c r="W511" s="42" t="s">
        <v>883</v>
      </c>
      <c r="X511" s="42" t="s">
        <v>883</v>
      </c>
      <c r="Y511" s="42" t="s">
        <v>883</v>
      </c>
      <c r="Z511" s="42" t="s">
        <v>882</v>
      </c>
      <c r="AA511" s="42" t="s">
        <v>18</v>
      </c>
      <c r="AB511" s="42" t="s">
        <v>17</v>
      </c>
      <c r="AC511" s="42" t="s">
        <v>17</v>
      </c>
      <c r="AD511" s="42" t="s">
        <v>880</v>
      </c>
      <c r="AE511" s="42" t="s">
        <v>880</v>
      </c>
      <c r="AF511" s="42" t="s">
        <v>880</v>
      </c>
      <c r="AG511" s="42" t="s">
        <v>880</v>
      </c>
      <c r="AH511" s="42" t="s">
        <v>880</v>
      </c>
      <c r="AI511" s="42" t="s">
        <v>17</v>
      </c>
      <c r="AJ511" s="42" t="s">
        <v>17</v>
      </c>
      <c r="AK511" s="42" t="s">
        <v>880</v>
      </c>
      <c r="AL511" s="42"/>
      <c r="AM511" s="42"/>
      <c r="AN511" s="42"/>
      <c r="AO511" s="42"/>
      <c r="AP511" s="42"/>
      <c r="AQ511" s="42"/>
      <c r="AR511" s="42"/>
      <c r="AS511" s="42"/>
      <c r="AT511" s="42"/>
      <c r="AU511" s="42"/>
      <c r="AV511" s="37">
        <f>COUNTIFS($S511:$AU511,"P")</f>
        <v>6</v>
      </c>
      <c r="AW511" s="37">
        <f>COUNTIFS($S511:$AU511,"HD")/2</f>
        <v>0</v>
      </c>
      <c r="AX511" s="37">
        <f>COUNTIFS($S511:$AU511,"DO")</f>
        <v>6</v>
      </c>
      <c r="AY511" s="1">
        <f>COUNTIFS($S511:$AU511,"UPL")</f>
        <v>1</v>
      </c>
      <c r="AZ511" s="37">
        <f>COUNTIFS($S511:$AU511,"LWP")</f>
        <v>0</v>
      </c>
      <c r="BA511" s="37">
        <f>SUM(COUNTIFS($S511:$AU511,{"PAT","MAT"}))</f>
        <v>0</v>
      </c>
      <c r="BB511" s="37">
        <f>COUNTIFS($S511:$AU511,"HO")</f>
        <v>0</v>
      </c>
      <c r="BC511" s="37">
        <f>COUNTIFS($S511:$AU511,"NA")</f>
        <v>0</v>
      </c>
      <c r="BD511" s="37">
        <f>COUNTIFS($S511:$AU511,"PL")</f>
        <v>5</v>
      </c>
      <c r="BE511" s="37">
        <f>COUNTIFS($S511:$AU511,"CL")</f>
        <v>1</v>
      </c>
      <c r="BF511" s="37">
        <f>COUNTIFS($S511:$AU511,"BL")</f>
        <v>0</v>
      </c>
      <c r="BG511" s="37">
        <f>COUNTIFS($S511:$AU511,"CO")</f>
        <v>0</v>
      </c>
      <c r="BH511" s="37">
        <f>SUM(BD511:BG511)</f>
        <v>6</v>
      </c>
      <c r="BI511" s="37">
        <f>IF(SUM(AV511+AW511)&gt;=17,1,0)</f>
        <v>0</v>
      </c>
      <c r="BJ511" s="37">
        <f>IF(SUM(AV511+AW511)&gt;=13,1,0)</f>
        <v>0</v>
      </c>
      <c r="BK511" s="37">
        <f>SUM(AV511:BG511)+SUM(COUNTIFS(R511:AU511,{"TERM","RESIGNED"}))</f>
        <v>19</v>
      </c>
      <c r="BL511" s="1" t="s">
        <v>41</v>
      </c>
      <c r="BM511" s="37" t="s">
        <v>935</v>
      </c>
    </row>
    <row r="512" spans="1:65" x14ac:dyDescent="0.25">
      <c r="A512" s="30">
        <f>A511+1</f>
        <v>510</v>
      </c>
      <c r="B512" s="1" t="s">
        <v>163</v>
      </c>
      <c r="C512" s="1">
        <v>103933</v>
      </c>
      <c r="D512" s="25">
        <v>103933</v>
      </c>
      <c r="E512" s="1" t="s">
        <v>863</v>
      </c>
      <c r="F512" s="32" t="s">
        <v>631</v>
      </c>
      <c r="G512" s="32" t="s">
        <v>117</v>
      </c>
      <c r="H512" s="28">
        <v>44790</v>
      </c>
      <c r="I512" s="28" t="s">
        <v>36</v>
      </c>
      <c r="J512" s="28" t="s">
        <v>36</v>
      </c>
      <c r="K512" s="37">
        <f ca="1">IF(O512="ACTIVE",(TODAY()-H512),(J512-H512))</f>
        <v>552</v>
      </c>
      <c r="L512" s="39" t="str">
        <f>IF(OR(M512="Email Verification",M512="Operations",M512="OJT",M512="Bottom Quartile Group",M512="Training"),"Billable","Non Billable")</f>
        <v>Billable</v>
      </c>
      <c r="M512" s="32" t="s">
        <v>118</v>
      </c>
      <c r="N512" s="1" t="s">
        <v>38</v>
      </c>
      <c r="O512" s="1" t="s">
        <v>39</v>
      </c>
      <c r="P512" s="1"/>
      <c r="Q512" s="1"/>
      <c r="R512" s="31" t="s">
        <v>60</v>
      </c>
      <c r="S512" s="42" t="s">
        <v>18</v>
      </c>
      <c r="T512" s="42" t="s">
        <v>880</v>
      </c>
      <c r="U512" s="42" t="s">
        <v>17</v>
      </c>
      <c r="V512" s="42" t="s">
        <v>17</v>
      </c>
      <c r="W512" s="42" t="s">
        <v>880</v>
      </c>
      <c r="X512" s="42" t="s">
        <v>19</v>
      </c>
      <c r="Y512" s="42" t="s">
        <v>18</v>
      </c>
      <c r="Z512" s="42" t="s">
        <v>880</v>
      </c>
      <c r="AA512" s="42" t="s">
        <v>880</v>
      </c>
      <c r="AB512" s="42" t="s">
        <v>17</v>
      </c>
      <c r="AC512" s="42" t="s">
        <v>17</v>
      </c>
      <c r="AD512" s="42" t="s">
        <v>880</v>
      </c>
      <c r="AE512" s="42" t="s">
        <v>880</v>
      </c>
      <c r="AF512" s="42" t="s">
        <v>880</v>
      </c>
      <c r="AG512" s="42" t="s">
        <v>880</v>
      </c>
      <c r="AH512" s="42" t="s">
        <v>880</v>
      </c>
      <c r="AI512" s="42" t="s">
        <v>17</v>
      </c>
      <c r="AJ512" s="42" t="s">
        <v>17</v>
      </c>
      <c r="AK512" s="42" t="s">
        <v>880</v>
      </c>
      <c r="AL512" s="42"/>
      <c r="AM512" s="42"/>
      <c r="AN512" s="42"/>
      <c r="AO512" s="42"/>
      <c r="AP512" s="42"/>
      <c r="AQ512" s="42"/>
      <c r="AR512" s="42"/>
      <c r="AS512" s="42"/>
      <c r="AT512" s="42"/>
      <c r="AU512" s="42"/>
      <c r="AV512" s="37">
        <f>COUNTIFS($S512:$AU512,"P")</f>
        <v>10</v>
      </c>
      <c r="AW512" s="37">
        <f>COUNTIFS($S512:$AU512,"HD")/2</f>
        <v>0</v>
      </c>
      <c r="AX512" s="37">
        <f>COUNTIFS($S512:$AU512,"DO")</f>
        <v>6</v>
      </c>
      <c r="AY512" s="1">
        <f>COUNTIFS($S512:$AU512,"UPL")</f>
        <v>2</v>
      </c>
      <c r="AZ512" s="37">
        <f>COUNTIFS($S512:$AU512,"LWP")</f>
        <v>1</v>
      </c>
      <c r="BA512" s="37">
        <f>SUM(COUNTIFS($S512:$AU512,{"PAT","MAT"}))</f>
        <v>0</v>
      </c>
      <c r="BB512" s="37">
        <f>COUNTIFS($S512:$AU512,"HO")</f>
        <v>0</v>
      </c>
      <c r="BC512" s="37">
        <f>COUNTIFS($S512:$AU512,"NA")</f>
        <v>0</v>
      </c>
      <c r="BD512" s="37">
        <f>COUNTIFS($S512:$AU512,"PL")</f>
        <v>0</v>
      </c>
      <c r="BE512" s="37">
        <f>COUNTIFS($S512:$AU512,"CL")</f>
        <v>0</v>
      </c>
      <c r="BF512" s="37">
        <f>COUNTIFS($S512:$AU512,"BL")</f>
        <v>0</v>
      </c>
      <c r="BG512" s="37">
        <f>COUNTIFS($S512:$AU512,"CO")</f>
        <v>0</v>
      </c>
      <c r="BH512" s="37">
        <f>SUM(BD512:BG512)</f>
        <v>0</v>
      </c>
      <c r="BI512" s="37">
        <f>IF(SUM(AV512+AW512)&gt;=17,1,0)</f>
        <v>0</v>
      </c>
      <c r="BJ512" s="37">
        <f>IF(SUM(AV512+AW512)&gt;=13,1,0)</f>
        <v>0</v>
      </c>
      <c r="BK512" s="37">
        <f>SUM(AV512:BG512)+SUM(COUNTIFS(R512:AU512,{"TERM","RESIGNED"}))</f>
        <v>19</v>
      </c>
      <c r="BL512" s="1" t="s">
        <v>41</v>
      </c>
      <c r="BM512" s="37" t="s">
        <v>931</v>
      </c>
    </row>
    <row r="513" spans="1:65" x14ac:dyDescent="0.25">
      <c r="A513" s="30">
        <f>A512+1</f>
        <v>511</v>
      </c>
      <c r="B513" s="1" t="s">
        <v>163</v>
      </c>
      <c r="C513" s="1">
        <v>103945</v>
      </c>
      <c r="D513" s="25">
        <v>103945</v>
      </c>
      <c r="E513" s="1" t="s">
        <v>863</v>
      </c>
      <c r="F513" s="32" t="s">
        <v>630</v>
      </c>
      <c r="G513" s="32" t="s">
        <v>224</v>
      </c>
      <c r="H513" s="28">
        <v>44790</v>
      </c>
      <c r="I513" s="28" t="s">
        <v>36</v>
      </c>
      <c r="J513" s="28" t="s">
        <v>36</v>
      </c>
      <c r="K513" s="37">
        <f ca="1">IF(O513="ACTIVE",(TODAY()-H513),(J513-H513))</f>
        <v>552</v>
      </c>
      <c r="L513" s="39" t="str">
        <f>IF(OR(M513="Email Verification",M513="Operations",M513="OJT",M513="Bottom Quartile Group",M513="Training"),"Billable","Non Billable")</f>
        <v>Non Billable</v>
      </c>
      <c r="M513" s="32" t="s">
        <v>193</v>
      </c>
      <c r="N513" s="1" t="s">
        <v>38</v>
      </c>
      <c r="O513" s="1" t="s">
        <v>39</v>
      </c>
      <c r="P513" s="1"/>
      <c r="Q513" s="1"/>
      <c r="R513" s="31" t="s">
        <v>194</v>
      </c>
      <c r="S513" s="42" t="s">
        <v>880</v>
      </c>
      <c r="T513" s="42" t="s">
        <v>880</v>
      </c>
      <c r="U513" s="42" t="s">
        <v>17</v>
      </c>
      <c r="V513" s="42" t="s">
        <v>17</v>
      </c>
      <c r="W513" s="42" t="s">
        <v>880</v>
      </c>
      <c r="X513" s="42" t="s">
        <v>880</v>
      </c>
      <c r="Y513" s="42" t="s">
        <v>880</v>
      </c>
      <c r="Z513" s="42" t="s">
        <v>880</v>
      </c>
      <c r="AA513" s="42" t="s">
        <v>880</v>
      </c>
      <c r="AB513" s="42" t="s">
        <v>17</v>
      </c>
      <c r="AC513" s="42" t="s">
        <v>17</v>
      </c>
      <c r="AD513" s="42" t="s">
        <v>880</v>
      </c>
      <c r="AE513" s="42" t="s">
        <v>880</v>
      </c>
      <c r="AF513" s="42" t="s">
        <v>880</v>
      </c>
      <c r="AG513" s="42" t="s">
        <v>19</v>
      </c>
      <c r="AH513" s="42" t="s">
        <v>882</v>
      </c>
      <c r="AI513" s="42" t="s">
        <v>17</v>
      </c>
      <c r="AJ513" s="42" t="s">
        <v>17</v>
      </c>
      <c r="AK513" s="42" t="s">
        <v>880</v>
      </c>
      <c r="AL513" s="42"/>
      <c r="AM513" s="42"/>
      <c r="AN513" s="42"/>
      <c r="AO513" s="42"/>
      <c r="AP513" s="42"/>
      <c r="AQ513" s="42"/>
      <c r="AR513" s="42"/>
      <c r="AS513" s="42"/>
      <c r="AT513" s="42"/>
      <c r="AU513" s="42"/>
      <c r="AV513" s="37">
        <f>COUNTIFS($S513:$AU513,"P")</f>
        <v>11</v>
      </c>
      <c r="AW513" s="37">
        <f>COUNTIFS($S513:$AU513,"HD")/2</f>
        <v>0</v>
      </c>
      <c r="AX513" s="37">
        <f>COUNTIFS($S513:$AU513,"DO")</f>
        <v>6</v>
      </c>
      <c r="AY513" s="1">
        <f>COUNTIFS($S513:$AU513,"UPL")</f>
        <v>0</v>
      </c>
      <c r="AZ513" s="37">
        <f>COUNTIFS($S513:$AU513,"LWP")</f>
        <v>1</v>
      </c>
      <c r="BA513" s="37">
        <f>SUM(COUNTIFS($S513:$AU513,{"PAT","MAT"}))</f>
        <v>0</v>
      </c>
      <c r="BB513" s="37">
        <f>COUNTIFS($S513:$AU513,"HO")</f>
        <v>0</v>
      </c>
      <c r="BC513" s="37">
        <f>COUNTIFS($S513:$AU513,"NA")</f>
        <v>0</v>
      </c>
      <c r="BD513" s="37">
        <f>COUNTIFS($S513:$AU513,"PL")</f>
        <v>0</v>
      </c>
      <c r="BE513" s="37">
        <f>COUNTIFS($S513:$AU513,"CL")</f>
        <v>1</v>
      </c>
      <c r="BF513" s="37">
        <f>COUNTIFS($S513:$AU513,"BL")</f>
        <v>0</v>
      </c>
      <c r="BG513" s="37">
        <f>COUNTIFS($S513:$AU513,"CO")</f>
        <v>0</v>
      </c>
      <c r="BH513" s="37">
        <f>SUM(BD513:BG513)</f>
        <v>1</v>
      </c>
      <c r="BI513" s="37">
        <f>IF(SUM(AV513+AW513)&gt;=17,1,0)</f>
        <v>0</v>
      </c>
      <c r="BJ513" s="37">
        <f>IF(SUM(AV513+AW513)&gt;=13,1,0)</f>
        <v>0</v>
      </c>
      <c r="BK513" s="37">
        <f>SUM(AV513:BG513)+SUM(COUNTIFS(R513:AU513,{"TERM","RESIGNED"}))</f>
        <v>19</v>
      </c>
      <c r="BL513" s="1" t="s">
        <v>41</v>
      </c>
      <c r="BM513" s="37" t="s">
        <v>1101</v>
      </c>
    </row>
    <row r="514" spans="1:65" x14ac:dyDescent="0.25">
      <c r="A514" s="30">
        <f>A513+1</f>
        <v>512</v>
      </c>
      <c r="B514" s="1" t="s">
        <v>163</v>
      </c>
      <c r="C514" s="1">
        <v>103959</v>
      </c>
      <c r="D514" s="25">
        <v>103959</v>
      </c>
      <c r="E514" s="1" t="s">
        <v>863</v>
      </c>
      <c r="F514" s="32" t="s">
        <v>635</v>
      </c>
      <c r="G514" s="32" t="s">
        <v>181</v>
      </c>
      <c r="H514" s="28">
        <v>44792</v>
      </c>
      <c r="I514" s="28" t="s">
        <v>36</v>
      </c>
      <c r="J514" s="28" t="s">
        <v>36</v>
      </c>
      <c r="K514" s="37">
        <f ca="1">IF(O514="ACTIVE",(TODAY()-H514),(J514-H514))</f>
        <v>550</v>
      </c>
      <c r="L514" s="39" t="str">
        <f>IF(OR(M514="Email Verification",M514="Operations",M514="OJT",M514="Bottom Quartile Group",M514="Training"),"Billable","Non Billable")</f>
        <v>Billable</v>
      </c>
      <c r="M514" s="32" t="s">
        <v>178</v>
      </c>
      <c r="N514" s="1" t="s">
        <v>38</v>
      </c>
      <c r="O514" s="1" t="s">
        <v>39</v>
      </c>
      <c r="P514" s="1"/>
      <c r="Q514" s="1"/>
      <c r="R514" s="31" t="s">
        <v>294</v>
      </c>
      <c r="S514" s="42" t="s">
        <v>880</v>
      </c>
      <c r="T514" s="42" t="s">
        <v>880</v>
      </c>
      <c r="U514" s="42" t="s">
        <v>17</v>
      </c>
      <c r="V514" s="42" t="s">
        <v>17</v>
      </c>
      <c r="W514" s="42" t="s">
        <v>880</v>
      </c>
      <c r="X514" s="42" t="s">
        <v>18</v>
      </c>
      <c r="Y514" s="42" t="s">
        <v>18</v>
      </c>
      <c r="Z514" s="42" t="s">
        <v>880</v>
      </c>
      <c r="AA514" s="42" t="s">
        <v>18</v>
      </c>
      <c r="AB514" s="42" t="s">
        <v>17</v>
      </c>
      <c r="AC514" s="42" t="s">
        <v>17</v>
      </c>
      <c r="AD514" s="42" t="s">
        <v>880</v>
      </c>
      <c r="AE514" s="42" t="s">
        <v>880</v>
      </c>
      <c r="AF514" s="42" t="s">
        <v>880</v>
      </c>
      <c r="AG514" s="42" t="s">
        <v>882</v>
      </c>
      <c r="AH514" s="42" t="s">
        <v>883</v>
      </c>
      <c r="AI514" s="42" t="s">
        <v>17</v>
      </c>
      <c r="AJ514" s="42" t="s">
        <v>17</v>
      </c>
      <c r="AK514" s="42" t="s">
        <v>18</v>
      </c>
      <c r="AL514" s="42"/>
      <c r="AM514" s="42"/>
      <c r="AN514" s="42"/>
      <c r="AO514" s="42"/>
      <c r="AP514" s="42"/>
      <c r="AQ514" s="42"/>
      <c r="AR514" s="42"/>
      <c r="AS514" s="42"/>
      <c r="AT514" s="42"/>
      <c r="AU514" s="42"/>
      <c r="AV514" s="37">
        <f>COUNTIFS($S514:$AU514,"P")</f>
        <v>7</v>
      </c>
      <c r="AW514" s="37">
        <f>COUNTIFS($S514:$AU514,"HD")/2</f>
        <v>0</v>
      </c>
      <c r="AX514" s="37">
        <f>COUNTIFS($S514:$AU514,"DO")</f>
        <v>6</v>
      </c>
      <c r="AY514" s="1">
        <f>COUNTIFS($S514:$AU514,"UPL")</f>
        <v>4</v>
      </c>
      <c r="AZ514" s="37">
        <f>COUNTIFS($S514:$AU514,"LWP")</f>
        <v>0</v>
      </c>
      <c r="BA514" s="37">
        <f>SUM(COUNTIFS($S514:$AU514,{"PAT","MAT"}))</f>
        <v>0</v>
      </c>
      <c r="BB514" s="37">
        <f>COUNTIFS($S514:$AU514,"HO")</f>
        <v>0</v>
      </c>
      <c r="BC514" s="37">
        <f>COUNTIFS($S514:$AU514,"NA")</f>
        <v>0</v>
      </c>
      <c r="BD514" s="37">
        <f>COUNTIFS($S514:$AU514,"PL")</f>
        <v>1</v>
      </c>
      <c r="BE514" s="37">
        <f>COUNTIFS($S514:$AU514,"CL")</f>
        <v>1</v>
      </c>
      <c r="BF514" s="37">
        <f>COUNTIFS($S514:$AU514,"BL")</f>
        <v>0</v>
      </c>
      <c r="BG514" s="37">
        <f>COUNTIFS($S514:$AU514,"CO")</f>
        <v>0</v>
      </c>
      <c r="BH514" s="37">
        <f>SUM(BD514:BG514)</f>
        <v>2</v>
      </c>
      <c r="BI514" s="37">
        <f>IF(SUM(AV514+AW514)&gt;=17,1,0)</f>
        <v>0</v>
      </c>
      <c r="BJ514" s="37">
        <f>IF(SUM(AV514+AW514)&gt;=13,1,0)</f>
        <v>0</v>
      </c>
      <c r="BK514" s="37">
        <f>SUM(AV514:BG514)+SUM(COUNTIFS(R514:AU514,{"TERM","RESIGNED"}))</f>
        <v>19</v>
      </c>
      <c r="BL514" s="1" t="s">
        <v>41</v>
      </c>
      <c r="BM514" s="37" t="s">
        <v>933</v>
      </c>
    </row>
    <row r="515" spans="1:65" x14ac:dyDescent="0.25">
      <c r="A515" s="30">
        <f>A514+1</f>
        <v>513</v>
      </c>
      <c r="B515" s="1" t="s">
        <v>163</v>
      </c>
      <c r="C515" s="1">
        <v>103968</v>
      </c>
      <c r="D515" s="25">
        <v>103968</v>
      </c>
      <c r="E515" s="1" t="s">
        <v>862</v>
      </c>
      <c r="F515" s="32" t="s">
        <v>633</v>
      </c>
      <c r="G515" s="32" t="s">
        <v>117</v>
      </c>
      <c r="H515" s="28">
        <v>44792</v>
      </c>
      <c r="I515" s="28" t="s">
        <v>36</v>
      </c>
      <c r="J515" s="28" t="s">
        <v>36</v>
      </c>
      <c r="K515" s="37">
        <f ca="1">IF(O515="ACTIVE",(TODAY()-H515),(J515-H515))</f>
        <v>550</v>
      </c>
      <c r="L515" s="39" t="str">
        <f>IF(OR(M515="Email Verification",M515="Operations",M515="OJT",M515="Bottom Quartile Group",M515="Training"),"Billable","Non Billable")</f>
        <v>Billable</v>
      </c>
      <c r="M515" s="32" t="s">
        <v>118</v>
      </c>
      <c r="N515" s="1" t="s">
        <v>38</v>
      </c>
      <c r="O515" s="1" t="s">
        <v>39</v>
      </c>
      <c r="P515" s="1"/>
      <c r="Q515" s="1"/>
      <c r="R515" s="31" t="s">
        <v>134</v>
      </c>
      <c r="S515" s="42" t="s">
        <v>880</v>
      </c>
      <c r="T515" s="42" t="s">
        <v>880</v>
      </c>
      <c r="U515" s="42" t="s">
        <v>17</v>
      </c>
      <c r="V515" s="42" t="s">
        <v>17</v>
      </c>
      <c r="W515" s="42" t="s">
        <v>880</v>
      </c>
      <c r="X515" s="42" t="s">
        <v>880</v>
      </c>
      <c r="Y515" s="42" t="s">
        <v>880</v>
      </c>
      <c r="Z515" s="42" t="s">
        <v>880</v>
      </c>
      <c r="AA515" s="42" t="s">
        <v>880</v>
      </c>
      <c r="AB515" s="42" t="s">
        <v>17</v>
      </c>
      <c r="AC515" s="42" t="s">
        <v>17</v>
      </c>
      <c r="AD515" s="42" t="s">
        <v>880</v>
      </c>
      <c r="AE515" s="42" t="s">
        <v>880</v>
      </c>
      <c r="AF515" s="42" t="s">
        <v>880</v>
      </c>
      <c r="AG515" s="42" t="s">
        <v>880</v>
      </c>
      <c r="AH515" s="42" t="s">
        <v>880</v>
      </c>
      <c r="AI515" s="42" t="s">
        <v>17</v>
      </c>
      <c r="AJ515" s="42" t="s">
        <v>17</v>
      </c>
      <c r="AK515" s="42" t="s">
        <v>880</v>
      </c>
      <c r="AL515" s="42"/>
      <c r="AM515" s="42"/>
      <c r="AN515" s="42"/>
      <c r="AO515" s="42"/>
      <c r="AP515" s="42"/>
      <c r="AQ515" s="42"/>
      <c r="AR515" s="42"/>
      <c r="AS515" s="42"/>
      <c r="AT515" s="42"/>
      <c r="AU515" s="42"/>
      <c r="AV515" s="37">
        <f>COUNTIFS($S515:$AU515,"P")</f>
        <v>13</v>
      </c>
      <c r="AW515" s="37">
        <f>COUNTIFS($S515:$AU515,"HD")/2</f>
        <v>0</v>
      </c>
      <c r="AX515" s="37">
        <f>COUNTIFS($S515:$AU515,"DO")</f>
        <v>6</v>
      </c>
      <c r="AY515" s="1">
        <f>COUNTIFS($S515:$AU515,"UPL")</f>
        <v>0</v>
      </c>
      <c r="AZ515" s="37">
        <f>COUNTIFS($S515:$AU515,"LWP")</f>
        <v>0</v>
      </c>
      <c r="BA515" s="37">
        <f>SUM(COUNTIFS($S515:$AU515,{"PAT","MAT"}))</f>
        <v>0</v>
      </c>
      <c r="BB515" s="37">
        <f>COUNTIFS($S515:$AU515,"HO")</f>
        <v>0</v>
      </c>
      <c r="BC515" s="37">
        <f>COUNTIFS($S515:$AU515,"NA")</f>
        <v>0</v>
      </c>
      <c r="BD515" s="37">
        <f>COUNTIFS($S515:$AU515,"PL")</f>
        <v>0</v>
      </c>
      <c r="BE515" s="37">
        <f>COUNTIFS($S515:$AU515,"CL")</f>
        <v>0</v>
      </c>
      <c r="BF515" s="37">
        <f>COUNTIFS($S515:$AU515,"BL")</f>
        <v>0</v>
      </c>
      <c r="BG515" s="37">
        <f>COUNTIFS($S515:$AU515,"CO")</f>
        <v>0</v>
      </c>
      <c r="BH515" s="37">
        <f>SUM(BD515:BG515)</f>
        <v>0</v>
      </c>
      <c r="BI515" s="37">
        <f>IF(SUM(AV515+AW515)&gt;=17,1,0)</f>
        <v>0</v>
      </c>
      <c r="BJ515" s="37">
        <f>IF(SUM(AV515+AW515)&gt;=13,1,0)</f>
        <v>1</v>
      </c>
      <c r="BK515" s="37">
        <f>SUM(AV515:BG515)+SUM(COUNTIFS(R515:AU515,{"TERM","RESIGNED"}))</f>
        <v>19</v>
      </c>
      <c r="BL515" s="1" t="s">
        <v>41</v>
      </c>
      <c r="BM515" s="37" t="s">
        <v>933</v>
      </c>
    </row>
    <row r="516" spans="1:65" x14ac:dyDescent="0.25">
      <c r="A516" s="30">
        <f>A515+1</f>
        <v>514</v>
      </c>
      <c r="B516" s="1" t="s">
        <v>163</v>
      </c>
      <c r="C516" s="1">
        <v>103969</v>
      </c>
      <c r="D516" s="25">
        <v>103969</v>
      </c>
      <c r="E516" s="1" t="s">
        <v>863</v>
      </c>
      <c r="F516" s="32" t="s">
        <v>634</v>
      </c>
      <c r="G516" s="32" t="s">
        <v>117</v>
      </c>
      <c r="H516" s="28">
        <v>44792</v>
      </c>
      <c r="I516" s="28" t="s">
        <v>36</v>
      </c>
      <c r="J516" s="28" t="s">
        <v>36</v>
      </c>
      <c r="K516" s="37">
        <f ca="1">IF(O516="ACTIVE",(TODAY()-H516),(J516-H516))</f>
        <v>550</v>
      </c>
      <c r="L516" s="39" t="str">
        <f>IF(OR(M516="Email Verification",M516="Operations",M516="OJT",M516="Bottom Quartile Group",M516="Training"),"Billable","Non Billable")</f>
        <v>Non Billable</v>
      </c>
      <c r="M516" s="32" t="s">
        <v>124</v>
      </c>
      <c r="N516" s="1" t="s">
        <v>38</v>
      </c>
      <c r="O516" s="1" t="s">
        <v>39</v>
      </c>
      <c r="P516" s="1"/>
      <c r="Q516" s="1"/>
      <c r="R516" s="31" t="s">
        <v>125</v>
      </c>
      <c r="S516" s="42" t="s">
        <v>880</v>
      </c>
      <c r="T516" s="42" t="s">
        <v>880</v>
      </c>
      <c r="U516" s="42" t="s">
        <v>17</v>
      </c>
      <c r="V516" s="42" t="s">
        <v>17</v>
      </c>
      <c r="W516" s="42" t="s">
        <v>880</v>
      </c>
      <c r="X516" s="42" t="s">
        <v>880</v>
      </c>
      <c r="Y516" s="42" t="s">
        <v>880</v>
      </c>
      <c r="Z516" s="42" t="s">
        <v>880</v>
      </c>
      <c r="AA516" s="42" t="s">
        <v>18</v>
      </c>
      <c r="AB516" s="42" t="s">
        <v>17</v>
      </c>
      <c r="AC516" s="42" t="s">
        <v>17</v>
      </c>
      <c r="AD516" s="42" t="s">
        <v>18</v>
      </c>
      <c r="AE516" s="42" t="s">
        <v>18</v>
      </c>
      <c r="AF516" s="42" t="s">
        <v>18</v>
      </c>
      <c r="AG516" s="42" t="s">
        <v>18</v>
      </c>
      <c r="AH516" s="42" t="s">
        <v>18</v>
      </c>
      <c r="AI516" s="42" t="s">
        <v>17</v>
      </c>
      <c r="AJ516" s="42" t="s">
        <v>17</v>
      </c>
      <c r="AK516" s="42" t="s">
        <v>880</v>
      </c>
      <c r="AL516" s="42"/>
      <c r="AM516" s="42"/>
      <c r="AN516" s="42"/>
      <c r="AO516" s="42"/>
      <c r="AP516" s="42"/>
      <c r="AQ516" s="42"/>
      <c r="AR516" s="42"/>
      <c r="AS516" s="42"/>
      <c r="AT516" s="42"/>
      <c r="AU516" s="42"/>
      <c r="AV516" s="37">
        <f>COUNTIFS($S516:$AU516,"P")</f>
        <v>7</v>
      </c>
      <c r="AW516" s="37">
        <f>COUNTIFS($S516:$AU516,"HD")/2</f>
        <v>0</v>
      </c>
      <c r="AX516" s="37">
        <f>COUNTIFS($S516:$AU516,"DO")</f>
        <v>6</v>
      </c>
      <c r="AY516" s="1">
        <f>COUNTIFS($S516:$AU516,"UPL")</f>
        <v>6</v>
      </c>
      <c r="AZ516" s="37">
        <f>COUNTIFS($S516:$AU516,"LWP")</f>
        <v>0</v>
      </c>
      <c r="BA516" s="37">
        <f>SUM(COUNTIFS($S516:$AU516,{"PAT","MAT"}))</f>
        <v>0</v>
      </c>
      <c r="BB516" s="37">
        <f>COUNTIFS($S516:$AU516,"HO")</f>
        <v>0</v>
      </c>
      <c r="BC516" s="37">
        <f>COUNTIFS($S516:$AU516,"NA")</f>
        <v>0</v>
      </c>
      <c r="BD516" s="37">
        <f>COUNTIFS($S516:$AU516,"PL")</f>
        <v>0</v>
      </c>
      <c r="BE516" s="37">
        <f>COUNTIFS($S516:$AU516,"CL")</f>
        <v>0</v>
      </c>
      <c r="BF516" s="37">
        <f>COUNTIFS($S516:$AU516,"BL")</f>
        <v>0</v>
      </c>
      <c r="BG516" s="37">
        <f>COUNTIFS($S516:$AU516,"CO")</f>
        <v>0</v>
      </c>
      <c r="BH516" s="37">
        <f>SUM(BD516:BG516)</f>
        <v>0</v>
      </c>
      <c r="BI516" s="37">
        <f>IF(SUM(AV516+AW516)&gt;=17,1,0)</f>
        <v>0</v>
      </c>
      <c r="BJ516" s="37">
        <f>IF(SUM(AV516+AW516)&gt;=13,1,0)</f>
        <v>0</v>
      </c>
      <c r="BK516" s="37">
        <f>SUM(AV516:BG516)+SUM(COUNTIFS(R516:AU516,{"TERM","RESIGNED"}))</f>
        <v>19</v>
      </c>
      <c r="BL516" s="1" t="s">
        <v>41</v>
      </c>
      <c r="BM516" s="37" t="s">
        <v>931</v>
      </c>
    </row>
    <row r="517" spans="1:65" x14ac:dyDescent="0.25">
      <c r="A517" s="30">
        <f>A516+1</f>
        <v>515</v>
      </c>
      <c r="B517" s="1" t="s">
        <v>163</v>
      </c>
      <c r="C517" s="1">
        <v>600228</v>
      </c>
      <c r="D517" s="25">
        <v>600228</v>
      </c>
      <c r="E517" s="1" t="s">
        <v>862</v>
      </c>
      <c r="F517" s="32" t="s">
        <v>636</v>
      </c>
      <c r="G517" s="32" t="s">
        <v>181</v>
      </c>
      <c r="H517" s="28">
        <v>44795</v>
      </c>
      <c r="I517" s="28" t="s">
        <v>36</v>
      </c>
      <c r="J517" s="28" t="s">
        <v>36</v>
      </c>
      <c r="K517" s="37">
        <f ca="1">IF(O517="ACTIVE",(TODAY()-H517),(J517-H517))</f>
        <v>547</v>
      </c>
      <c r="L517" s="39" t="str">
        <f>IF(OR(M517="Email Verification",M517="Operations",M517="OJT",M517="Bottom Quartile Group",M517="Training"),"Billable","Non Billable")</f>
        <v>Billable</v>
      </c>
      <c r="M517" s="32" t="s">
        <v>178</v>
      </c>
      <c r="N517" s="1" t="s">
        <v>260</v>
      </c>
      <c r="O517" s="1" t="s">
        <v>39</v>
      </c>
      <c r="P517" s="1"/>
      <c r="Q517" s="1"/>
      <c r="R517" s="31" t="s">
        <v>267</v>
      </c>
      <c r="S517" s="42" t="s">
        <v>880</v>
      </c>
      <c r="T517" s="42" t="s">
        <v>880</v>
      </c>
      <c r="U517" s="42" t="s">
        <v>17</v>
      </c>
      <c r="V517" s="42" t="s">
        <v>17</v>
      </c>
      <c r="W517" s="42" t="s">
        <v>880</v>
      </c>
      <c r="X517" s="42" t="s">
        <v>880</v>
      </c>
      <c r="Y517" s="42" t="s">
        <v>880</v>
      </c>
      <c r="Z517" s="42" t="s">
        <v>880</v>
      </c>
      <c r="AA517" s="42" t="s">
        <v>880</v>
      </c>
      <c r="AB517" s="42" t="s">
        <v>17</v>
      </c>
      <c r="AC517" s="42" t="s">
        <v>17</v>
      </c>
      <c r="AD517" s="42" t="s">
        <v>880</v>
      </c>
      <c r="AE517" s="42" t="s">
        <v>880</v>
      </c>
      <c r="AF517" s="42" t="s">
        <v>880</v>
      </c>
      <c r="AG517" s="42" t="s">
        <v>880</v>
      </c>
      <c r="AH517" s="42" t="s">
        <v>880</v>
      </c>
      <c r="AI517" s="42" t="s">
        <v>17</v>
      </c>
      <c r="AJ517" s="42" t="s">
        <v>17</v>
      </c>
      <c r="AK517" s="42" t="s">
        <v>880</v>
      </c>
      <c r="AL517" s="42"/>
      <c r="AM517" s="42"/>
      <c r="AN517" s="42"/>
      <c r="AO517" s="42"/>
      <c r="AP517" s="42"/>
      <c r="AQ517" s="42"/>
      <c r="AR517" s="42"/>
      <c r="AS517" s="42"/>
      <c r="AT517" s="42"/>
      <c r="AU517" s="42"/>
      <c r="AV517" s="37">
        <f>COUNTIFS($S517:$AU517,"P")</f>
        <v>13</v>
      </c>
      <c r="AW517" s="37">
        <f>COUNTIFS($S517:$AU517,"HD")/2</f>
        <v>0</v>
      </c>
      <c r="AX517" s="37">
        <f>COUNTIFS($S517:$AU517,"DO")</f>
        <v>6</v>
      </c>
      <c r="AY517" s="1">
        <f>COUNTIFS($S517:$AU517,"UPL")</f>
        <v>0</v>
      </c>
      <c r="AZ517" s="37">
        <f>COUNTIFS($S517:$AU517,"LWP")</f>
        <v>0</v>
      </c>
      <c r="BA517" s="37">
        <f>SUM(COUNTIFS($S517:$AU517,{"PAT","MAT"}))</f>
        <v>0</v>
      </c>
      <c r="BB517" s="37">
        <f>COUNTIFS($S517:$AU517,"HO")</f>
        <v>0</v>
      </c>
      <c r="BC517" s="37">
        <f>COUNTIFS($S517:$AU517,"NA")</f>
        <v>0</v>
      </c>
      <c r="BD517" s="37">
        <f>COUNTIFS($S517:$AU517,"PL")</f>
        <v>0</v>
      </c>
      <c r="BE517" s="37">
        <f>COUNTIFS($S517:$AU517,"CL")</f>
        <v>0</v>
      </c>
      <c r="BF517" s="37">
        <f>COUNTIFS($S517:$AU517,"BL")</f>
        <v>0</v>
      </c>
      <c r="BG517" s="37">
        <f>COUNTIFS($S517:$AU517,"CO")</f>
        <v>0</v>
      </c>
      <c r="BH517" s="37">
        <f>SUM(BD517:BG517)</f>
        <v>0</v>
      </c>
      <c r="BI517" s="37">
        <f>IF(SUM(AV517+AW517)&gt;=17,1,0)</f>
        <v>0</v>
      </c>
      <c r="BJ517" s="37">
        <f>IF(SUM(AV517+AW517)&gt;=13,1,0)</f>
        <v>1</v>
      </c>
      <c r="BK517" s="37">
        <f>SUM(AV517:BG517)+SUM(COUNTIFS(R517:AU517,{"TERM","RESIGNED"}))</f>
        <v>19</v>
      </c>
      <c r="BL517" s="1" t="s">
        <v>41</v>
      </c>
      <c r="BM517" s="37" t="s">
        <v>931</v>
      </c>
    </row>
    <row r="518" spans="1:65" x14ac:dyDescent="0.25">
      <c r="A518" s="30">
        <f>A517+1</f>
        <v>516</v>
      </c>
      <c r="B518" s="1" t="s">
        <v>163</v>
      </c>
      <c r="C518" s="1">
        <v>103999</v>
      </c>
      <c r="D518" s="25">
        <v>103999</v>
      </c>
      <c r="E518" s="1" t="s">
        <v>863</v>
      </c>
      <c r="F518" s="32" t="s">
        <v>637</v>
      </c>
      <c r="G518" s="32" t="s">
        <v>117</v>
      </c>
      <c r="H518" s="28">
        <v>44797</v>
      </c>
      <c r="I518" s="28" t="s">
        <v>36</v>
      </c>
      <c r="J518" s="28" t="s">
        <v>36</v>
      </c>
      <c r="K518" s="37">
        <f ca="1">IF(O518="ACTIVE",(TODAY()-H518),(J518-H518))</f>
        <v>545</v>
      </c>
      <c r="L518" s="39" t="str">
        <f>IF(OR(M518="Email Verification",M518="Operations",M518="OJT",M518="Bottom Quartile Group",M518="Training"),"Billable","Non Billable")</f>
        <v>Billable</v>
      </c>
      <c r="M518" s="32" t="s">
        <v>118</v>
      </c>
      <c r="N518" s="1" t="s">
        <v>38</v>
      </c>
      <c r="O518" s="1" t="s">
        <v>39</v>
      </c>
      <c r="P518" s="1"/>
      <c r="Q518" s="1"/>
      <c r="R518" s="31" t="s">
        <v>89</v>
      </c>
      <c r="S518" s="42" t="s">
        <v>880</v>
      </c>
      <c r="T518" s="42" t="s">
        <v>880</v>
      </c>
      <c r="U518" s="42" t="s">
        <v>17</v>
      </c>
      <c r="V518" s="42" t="s">
        <v>17</v>
      </c>
      <c r="W518" s="42" t="s">
        <v>880</v>
      </c>
      <c r="X518" s="42" t="s">
        <v>880</v>
      </c>
      <c r="Y518" s="42" t="s">
        <v>880</v>
      </c>
      <c r="Z518" s="42" t="s">
        <v>880</v>
      </c>
      <c r="AA518" s="42" t="s">
        <v>880</v>
      </c>
      <c r="AB518" s="42" t="s">
        <v>17</v>
      </c>
      <c r="AC518" s="42" t="s">
        <v>17</v>
      </c>
      <c r="AD518" s="42" t="s">
        <v>880</v>
      </c>
      <c r="AE518" s="42" t="s">
        <v>880</v>
      </c>
      <c r="AF518" s="42" t="s">
        <v>880</v>
      </c>
      <c r="AG518" s="42" t="s">
        <v>880</v>
      </c>
      <c r="AH518" s="42" t="s">
        <v>880</v>
      </c>
      <c r="AI518" s="42" t="s">
        <v>17</v>
      </c>
      <c r="AJ518" s="42" t="s">
        <v>17</v>
      </c>
      <c r="AK518" s="42" t="s">
        <v>880</v>
      </c>
      <c r="AL518" s="42"/>
      <c r="AM518" s="42"/>
      <c r="AN518" s="42"/>
      <c r="AO518" s="42"/>
      <c r="AP518" s="42"/>
      <c r="AQ518" s="42"/>
      <c r="AR518" s="42"/>
      <c r="AS518" s="42"/>
      <c r="AT518" s="42"/>
      <c r="AU518" s="42"/>
      <c r="AV518" s="37">
        <f>COUNTIFS($S518:$AU518,"P")</f>
        <v>13</v>
      </c>
      <c r="AW518" s="37">
        <f>COUNTIFS($S518:$AU518,"HD")/2</f>
        <v>0</v>
      </c>
      <c r="AX518" s="37">
        <f>COUNTIFS($S518:$AU518,"DO")</f>
        <v>6</v>
      </c>
      <c r="AY518" s="1">
        <f>COUNTIFS($S518:$AU518,"UPL")</f>
        <v>0</v>
      </c>
      <c r="AZ518" s="37">
        <f>COUNTIFS($S518:$AU518,"LWP")</f>
        <v>0</v>
      </c>
      <c r="BA518" s="37">
        <f>SUM(COUNTIFS($S518:$AU518,{"PAT","MAT"}))</f>
        <v>0</v>
      </c>
      <c r="BB518" s="37">
        <f>COUNTIFS($S518:$AU518,"HO")</f>
        <v>0</v>
      </c>
      <c r="BC518" s="37">
        <f>COUNTIFS($S518:$AU518,"NA")</f>
        <v>0</v>
      </c>
      <c r="BD518" s="37">
        <f>COUNTIFS($S518:$AU518,"PL")</f>
        <v>0</v>
      </c>
      <c r="BE518" s="37">
        <f>COUNTIFS($S518:$AU518,"CL")</f>
        <v>0</v>
      </c>
      <c r="BF518" s="37">
        <f>COUNTIFS($S518:$AU518,"BL")</f>
        <v>0</v>
      </c>
      <c r="BG518" s="37">
        <f>COUNTIFS($S518:$AU518,"CO")</f>
        <v>0</v>
      </c>
      <c r="BH518" s="37">
        <f>SUM(BD518:BG518)</f>
        <v>0</v>
      </c>
      <c r="BI518" s="37">
        <f>IF(SUM(AV518+AW518)&gt;=17,1,0)</f>
        <v>0</v>
      </c>
      <c r="BJ518" s="37">
        <f>IF(SUM(AV518+AW518)&gt;=13,1,0)</f>
        <v>1</v>
      </c>
      <c r="BK518" s="37">
        <f>SUM(AV518:BG518)+SUM(COUNTIFS(R518:AU518,{"TERM","RESIGNED"}))</f>
        <v>19</v>
      </c>
      <c r="BL518" s="1" t="s">
        <v>41</v>
      </c>
      <c r="BM518" s="37" t="s">
        <v>936</v>
      </c>
    </row>
    <row r="519" spans="1:65" x14ac:dyDescent="0.25">
      <c r="A519" s="30">
        <f>A518+1</f>
        <v>517</v>
      </c>
      <c r="B519" s="1" t="s">
        <v>163</v>
      </c>
      <c r="C519" s="1">
        <v>104000</v>
      </c>
      <c r="D519" s="25">
        <v>104000</v>
      </c>
      <c r="E519" s="1" t="s">
        <v>863</v>
      </c>
      <c r="F519" s="32" t="s">
        <v>638</v>
      </c>
      <c r="G519" s="32" t="s">
        <v>135</v>
      </c>
      <c r="H519" s="28">
        <v>44797</v>
      </c>
      <c r="I519" s="28" t="s">
        <v>36</v>
      </c>
      <c r="J519" s="28" t="s">
        <v>36</v>
      </c>
      <c r="K519" s="37">
        <f ca="1">IF(O519="ACTIVE",(TODAY()-H519),(J519-H519))</f>
        <v>545</v>
      </c>
      <c r="L519" s="39" t="str">
        <f>IF(OR(M519="Email Verification",M519="Operations",M519="OJT",M519="Bottom Quartile Group",M519="Training"),"Billable","Non Billable")</f>
        <v>Billable</v>
      </c>
      <c r="M519" s="32" t="s">
        <v>118</v>
      </c>
      <c r="N519" s="1" t="s">
        <v>38</v>
      </c>
      <c r="O519" s="1" t="s">
        <v>39</v>
      </c>
      <c r="P519" s="1"/>
      <c r="Q519" s="1"/>
      <c r="R519" s="31" t="s">
        <v>162</v>
      </c>
      <c r="S519" s="42" t="s">
        <v>880</v>
      </c>
      <c r="T519" s="42" t="s">
        <v>880</v>
      </c>
      <c r="U519" s="42" t="s">
        <v>17</v>
      </c>
      <c r="V519" s="42" t="s">
        <v>17</v>
      </c>
      <c r="W519" s="42" t="s">
        <v>880</v>
      </c>
      <c r="X519" s="42" t="s">
        <v>880</v>
      </c>
      <c r="Y519" s="42" t="s">
        <v>880</v>
      </c>
      <c r="Z519" s="42" t="s">
        <v>880</v>
      </c>
      <c r="AA519" s="42" t="s">
        <v>880</v>
      </c>
      <c r="AB519" s="42" t="s">
        <v>17</v>
      </c>
      <c r="AC519" s="42" t="s">
        <v>17</v>
      </c>
      <c r="AD519" s="42" t="s">
        <v>880</v>
      </c>
      <c r="AE519" s="42" t="s">
        <v>880</v>
      </c>
      <c r="AF519" s="42" t="s">
        <v>880</v>
      </c>
      <c r="AG519" s="42" t="s">
        <v>880</v>
      </c>
      <c r="AH519" s="42" t="s">
        <v>880</v>
      </c>
      <c r="AI519" s="42" t="s">
        <v>17</v>
      </c>
      <c r="AJ519" s="42" t="s">
        <v>17</v>
      </c>
      <c r="AK519" s="42" t="s">
        <v>18</v>
      </c>
      <c r="AL519" s="42"/>
      <c r="AM519" s="42"/>
      <c r="AN519" s="42"/>
      <c r="AO519" s="42"/>
      <c r="AP519" s="42"/>
      <c r="AQ519" s="42"/>
      <c r="AR519" s="42"/>
      <c r="AS519" s="42"/>
      <c r="AT519" s="42"/>
      <c r="AU519" s="42"/>
      <c r="AV519" s="37">
        <f>COUNTIFS($S519:$AU519,"P")</f>
        <v>12</v>
      </c>
      <c r="AW519" s="37">
        <f>COUNTIFS($S519:$AU519,"HD")/2</f>
        <v>0</v>
      </c>
      <c r="AX519" s="37">
        <f>COUNTIFS($S519:$AU519,"DO")</f>
        <v>6</v>
      </c>
      <c r="AY519" s="1">
        <f>COUNTIFS($S519:$AU519,"UPL")</f>
        <v>1</v>
      </c>
      <c r="AZ519" s="37">
        <f>COUNTIFS($S519:$AU519,"LWP")</f>
        <v>0</v>
      </c>
      <c r="BA519" s="37">
        <f>SUM(COUNTIFS($S519:$AU519,{"PAT","MAT"}))</f>
        <v>0</v>
      </c>
      <c r="BB519" s="37">
        <f>COUNTIFS($S519:$AU519,"HO")</f>
        <v>0</v>
      </c>
      <c r="BC519" s="37">
        <f>COUNTIFS($S519:$AU519,"NA")</f>
        <v>0</v>
      </c>
      <c r="BD519" s="37">
        <f>COUNTIFS($S519:$AU519,"PL")</f>
        <v>0</v>
      </c>
      <c r="BE519" s="37">
        <f>COUNTIFS($S519:$AU519,"CL")</f>
        <v>0</v>
      </c>
      <c r="BF519" s="37">
        <f>COUNTIFS($S519:$AU519,"BL")</f>
        <v>0</v>
      </c>
      <c r="BG519" s="37">
        <f>COUNTIFS($S519:$AU519,"CO")</f>
        <v>0</v>
      </c>
      <c r="BH519" s="37">
        <f>SUM(BD519:BG519)</f>
        <v>0</v>
      </c>
      <c r="BI519" s="37">
        <f>IF(SUM(AV519+AW519)&gt;=17,1,0)</f>
        <v>0</v>
      </c>
      <c r="BJ519" s="37">
        <f>IF(SUM(AV519+AW519)&gt;=13,1,0)</f>
        <v>0</v>
      </c>
      <c r="BK519" s="37">
        <f>SUM(AV519:BG519)+SUM(COUNTIFS(R519:AU519,{"TERM","RESIGNED"}))</f>
        <v>19</v>
      </c>
      <c r="BL519" s="1" t="s">
        <v>41</v>
      </c>
      <c r="BM519" s="37" t="s">
        <v>934</v>
      </c>
    </row>
    <row r="520" spans="1:65" x14ac:dyDescent="0.25">
      <c r="A520" s="30">
        <f>A519+1</f>
        <v>518</v>
      </c>
      <c r="B520" s="1" t="s">
        <v>163</v>
      </c>
      <c r="C520" s="1">
        <v>104006</v>
      </c>
      <c r="D520" s="25">
        <v>104006</v>
      </c>
      <c r="E520" s="1" t="s">
        <v>863</v>
      </c>
      <c r="F520" s="32" t="s">
        <v>640</v>
      </c>
      <c r="G520" s="32" t="s">
        <v>224</v>
      </c>
      <c r="H520" s="28">
        <v>44799</v>
      </c>
      <c r="I520" s="28" t="s">
        <v>36</v>
      </c>
      <c r="J520" s="28" t="s">
        <v>36</v>
      </c>
      <c r="K520" s="37">
        <f ca="1">IF(O520="ACTIVE",(TODAY()-H520),(J520-H520))</f>
        <v>543</v>
      </c>
      <c r="L520" s="39" t="str">
        <f>IF(OR(M520="Email Verification",M520="Operations",M520="OJT",M520="Bottom Quartile Group",M520="Training"),"Billable","Non Billable")</f>
        <v>Non Billable</v>
      </c>
      <c r="M520" s="32" t="s">
        <v>193</v>
      </c>
      <c r="N520" s="1" t="s">
        <v>38</v>
      </c>
      <c r="O520" s="1" t="s">
        <v>39</v>
      </c>
      <c r="P520" s="1"/>
      <c r="Q520" s="1"/>
      <c r="R520" s="31" t="s">
        <v>194</v>
      </c>
      <c r="S520" s="42" t="s">
        <v>880</v>
      </c>
      <c r="T520" s="42" t="s">
        <v>880</v>
      </c>
      <c r="U520" s="42" t="s">
        <v>17</v>
      </c>
      <c r="V520" s="42" t="s">
        <v>17</v>
      </c>
      <c r="W520" s="42" t="s">
        <v>880</v>
      </c>
      <c r="X520" s="42" t="s">
        <v>880</v>
      </c>
      <c r="Y520" s="42" t="s">
        <v>880</v>
      </c>
      <c r="Z520" s="42" t="s">
        <v>880</v>
      </c>
      <c r="AA520" s="42" t="s">
        <v>880</v>
      </c>
      <c r="AB520" s="42" t="s">
        <v>17</v>
      </c>
      <c r="AC520" s="42" t="s">
        <v>17</v>
      </c>
      <c r="AD520" s="42" t="s">
        <v>880</v>
      </c>
      <c r="AE520" s="42" t="s">
        <v>880</v>
      </c>
      <c r="AF520" s="42" t="s">
        <v>880</v>
      </c>
      <c r="AG520" s="42" t="s">
        <v>880</v>
      </c>
      <c r="AH520" s="42" t="s">
        <v>880</v>
      </c>
      <c r="AI520" s="42" t="s">
        <v>17</v>
      </c>
      <c r="AJ520" s="42" t="s">
        <v>17</v>
      </c>
      <c r="AK520" s="42" t="s">
        <v>18</v>
      </c>
      <c r="AL520" s="42"/>
      <c r="AM520" s="42"/>
      <c r="AN520" s="42"/>
      <c r="AO520" s="42"/>
      <c r="AP520" s="42"/>
      <c r="AQ520" s="42"/>
      <c r="AR520" s="42"/>
      <c r="AS520" s="42"/>
      <c r="AT520" s="42"/>
      <c r="AU520" s="42"/>
      <c r="AV520" s="37">
        <f>COUNTIFS($S520:$AU520,"P")</f>
        <v>12</v>
      </c>
      <c r="AW520" s="37">
        <f>COUNTIFS($S520:$AU520,"HD")/2</f>
        <v>0</v>
      </c>
      <c r="AX520" s="37">
        <f>COUNTIFS($S520:$AU520,"DO")</f>
        <v>6</v>
      </c>
      <c r="AY520" s="1">
        <f>COUNTIFS($S520:$AU520,"UPL")</f>
        <v>1</v>
      </c>
      <c r="AZ520" s="37">
        <f>COUNTIFS($S520:$AU520,"LWP")</f>
        <v>0</v>
      </c>
      <c r="BA520" s="37">
        <f>SUM(COUNTIFS($S520:$AU520,{"PAT","MAT"}))</f>
        <v>0</v>
      </c>
      <c r="BB520" s="37">
        <f>COUNTIFS($S520:$AU520,"HO")</f>
        <v>0</v>
      </c>
      <c r="BC520" s="37">
        <f>COUNTIFS($S520:$AU520,"NA")</f>
        <v>0</v>
      </c>
      <c r="BD520" s="37">
        <f>COUNTIFS($S520:$AU520,"PL")</f>
        <v>0</v>
      </c>
      <c r="BE520" s="37">
        <f>COUNTIFS($S520:$AU520,"CL")</f>
        <v>0</v>
      </c>
      <c r="BF520" s="37">
        <f>COUNTIFS($S520:$AU520,"BL")</f>
        <v>0</v>
      </c>
      <c r="BG520" s="37">
        <f>COUNTIFS($S520:$AU520,"CO")</f>
        <v>0</v>
      </c>
      <c r="BH520" s="37">
        <f>SUM(BD520:BG520)</f>
        <v>0</v>
      </c>
      <c r="BI520" s="37">
        <f>IF(SUM(AV520+AW520)&gt;=17,1,0)</f>
        <v>0</v>
      </c>
      <c r="BJ520" s="37">
        <f>IF(SUM(AV520+AW520)&gt;=13,1,0)</f>
        <v>0</v>
      </c>
      <c r="BK520" s="37">
        <f>SUM(AV520:BG520)+SUM(COUNTIFS(R520:AU520,{"TERM","RESIGNED"}))</f>
        <v>19</v>
      </c>
      <c r="BL520" s="1" t="s">
        <v>41</v>
      </c>
      <c r="BM520" s="37" t="s">
        <v>1572</v>
      </c>
    </row>
    <row r="521" spans="1:65" x14ac:dyDescent="0.25">
      <c r="A521" s="30">
        <f>A520+1</f>
        <v>519</v>
      </c>
      <c r="B521" s="1" t="s">
        <v>163</v>
      </c>
      <c r="C521" s="1">
        <v>104013</v>
      </c>
      <c r="D521" s="25">
        <v>104013</v>
      </c>
      <c r="E521" s="1" t="s">
        <v>863</v>
      </c>
      <c r="F521" s="32" t="s">
        <v>646</v>
      </c>
      <c r="G521" s="32" t="s">
        <v>181</v>
      </c>
      <c r="H521" s="28">
        <v>44803</v>
      </c>
      <c r="I521" s="28" t="s">
        <v>36</v>
      </c>
      <c r="J521" s="28" t="s">
        <v>36</v>
      </c>
      <c r="K521" s="37">
        <f ca="1">IF(O521="ACTIVE",(TODAY()-H521),(J521-H521))</f>
        <v>539</v>
      </c>
      <c r="L521" s="39" t="str">
        <f>IF(OR(M521="Email Verification",M521="Operations",M521="OJT",M521="Bottom Quartile Group",M521="Training"),"Billable","Non Billable")</f>
        <v>Billable</v>
      </c>
      <c r="M521" s="32" t="s">
        <v>178</v>
      </c>
      <c r="N521" s="1" t="s">
        <v>38</v>
      </c>
      <c r="O521" s="1" t="s">
        <v>39</v>
      </c>
      <c r="P521" s="1"/>
      <c r="Q521" s="1"/>
      <c r="R521" s="31" t="s">
        <v>292</v>
      </c>
      <c r="S521" s="42" t="s">
        <v>880</v>
      </c>
      <c r="T521" s="42" t="s">
        <v>19</v>
      </c>
      <c r="U521" s="42" t="s">
        <v>17</v>
      </c>
      <c r="V521" s="42" t="s">
        <v>17</v>
      </c>
      <c r="W521" s="42" t="s">
        <v>880</v>
      </c>
      <c r="X521" s="42" t="s">
        <v>880</v>
      </c>
      <c r="Y521" s="42" t="s">
        <v>880</v>
      </c>
      <c r="Z521" s="42" t="s">
        <v>880</v>
      </c>
      <c r="AA521" s="42" t="s">
        <v>18</v>
      </c>
      <c r="AB521" s="42" t="s">
        <v>17</v>
      </c>
      <c r="AC521" s="42" t="s">
        <v>17</v>
      </c>
      <c r="AD521" s="42" t="s">
        <v>880</v>
      </c>
      <c r="AE521" s="42" t="s">
        <v>880</v>
      </c>
      <c r="AF521" s="42" t="s">
        <v>880</v>
      </c>
      <c r="AG521" s="42" t="s">
        <v>18</v>
      </c>
      <c r="AH521" s="42" t="s">
        <v>18</v>
      </c>
      <c r="AI521" s="42" t="s">
        <v>17</v>
      </c>
      <c r="AJ521" s="42" t="s">
        <v>17</v>
      </c>
      <c r="AK521" s="42" t="s">
        <v>880</v>
      </c>
      <c r="AL521" s="42"/>
      <c r="AM521" s="42"/>
      <c r="AN521" s="42"/>
      <c r="AO521" s="42"/>
      <c r="AP521" s="42"/>
      <c r="AQ521" s="42"/>
      <c r="AR521" s="42"/>
      <c r="AS521" s="42"/>
      <c r="AT521" s="42"/>
      <c r="AU521" s="42"/>
      <c r="AV521" s="37">
        <f>COUNTIFS($S521:$AU521,"P")</f>
        <v>9</v>
      </c>
      <c r="AW521" s="37">
        <f>COUNTIFS($S521:$AU521,"HD")/2</f>
        <v>0</v>
      </c>
      <c r="AX521" s="37">
        <f>COUNTIFS($S521:$AU521,"DO")</f>
        <v>6</v>
      </c>
      <c r="AY521" s="1">
        <f>COUNTIFS($S521:$AU521,"UPL")</f>
        <v>3</v>
      </c>
      <c r="AZ521" s="37">
        <f>COUNTIFS($S521:$AU521,"LWP")</f>
        <v>1</v>
      </c>
      <c r="BA521" s="37">
        <f>SUM(COUNTIFS($S521:$AU521,{"PAT","MAT"}))</f>
        <v>0</v>
      </c>
      <c r="BB521" s="37">
        <f>COUNTIFS($S521:$AU521,"HO")</f>
        <v>0</v>
      </c>
      <c r="BC521" s="37">
        <f>COUNTIFS($S521:$AU521,"NA")</f>
        <v>0</v>
      </c>
      <c r="BD521" s="37">
        <f>COUNTIFS($S521:$AU521,"PL")</f>
        <v>0</v>
      </c>
      <c r="BE521" s="37">
        <f>COUNTIFS($S521:$AU521,"CL")</f>
        <v>0</v>
      </c>
      <c r="BF521" s="37">
        <f>COUNTIFS($S521:$AU521,"BL")</f>
        <v>0</v>
      </c>
      <c r="BG521" s="37">
        <f>COUNTIFS($S521:$AU521,"CO")</f>
        <v>0</v>
      </c>
      <c r="BH521" s="37">
        <f>SUM(BD521:BG521)</f>
        <v>0</v>
      </c>
      <c r="BI521" s="37">
        <f>IF(SUM(AV521+AW521)&gt;=17,1,0)</f>
        <v>0</v>
      </c>
      <c r="BJ521" s="37">
        <f>IF(SUM(AV521+AW521)&gt;=13,1,0)</f>
        <v>0</v>
      </c>
      <c r="BK521" s="37">
        <f>SUM(AV521:BG521)+SUM(COUNTIFS(R521:AU521,{"TERM","RESIGNED"}))</f>
        <v>19</v>
      </c>
      <c r="BL521" s="1" t="s">
        <v>41</v>
      </c>
      <c r="BM521" s="37" t="s">
        <v>932</v>
      </c>
    </row>
    <row r="522" spans="1:65" x14ac:dyDescent="0.25">
      <c r="A522" s="30">
        <f>A521+1</f>
        <v>520</v>
      </c>
      <c r="B522" s="1" t="s">
        <v>163</v>
      </c>
      <c r="C522" s="1">
        <v>104019</v>
      </c>
      <c r="D522" s="25">
        <v>104019</v>
      </c>
      <c r="E522" s="1" t="s">
        <v>863</v>
      </c>
      <c r="F522" s="32" t="s">
        <v>641</v>
      </c>
      <c r="G522" s="32" t="s">
        <v>181</v>
      </c>
      <c r="H522" s="28">
        <v>44803</v>
      </c>
      <c r="I522" s="28" t="s">
        <v>36</v>
      </c>
      <c r="J522" s="28" t="s">
        <v>36</v>
      </c>
      <c r="K522" s="37">
        <f ca="1">IF(O522="ACTIVE",(TODAY()-H522),(J522-H522))</f>
        <v>539</v>
      </c>
      <c r="L522" s="39" t="str">
        <f>IF(OR(M522="Email Verification",M522="Operations",M522="OJT",M522="Bottom Quartile Group",M522="Training"),"Billable","Non Billable")</f>
        <v>Billable</v>
      </c>
      <c r="M522" s="32" t="s">
        <v>178</v>
      </c>
      <c r="N522" s="1" t="s">
        <v>38</v>
      </c>
      <c r="O522" s="1" t="s">
        <v>39</v>
      </c>
      <c r="P522" s="1"/>
      <c r="Q522" s="1"/>
      <c r="R522" s="31" t="s">
        <v>239</v>
      </c>
      <c r="S522" s="42" t="s">
        <v>880</v>
      </c>
      <c r="T522" s="42" t="s">
        <v>880</v>
      </c>
      <c r="U522" s="42" t="s">
        <v>17</v>
      </c>
      <c r="V522" s="42" t="s">
        <v>17</v>
      </c>
      <c r="W522" s="42" t="s">
        <v>880</v>
      </c>
      <c r="X522" s="42" t="s">
        <v>880</v>
      </c>
      <c r="Y522" s="42" t="s">
        <v>880</v>
      </c>
      <c r="Z522" s="42" t="s">
        <v>880</v>
      </c>
      <c r="AA522" s="42" t="s">
        <v>880</v>
      </c>
      <c r="AB522" s="42" t="s">
        <v>17</v>
      </c>
      <c r="AC522" s="42" t="s">
        <v>17</v>
      </c>
      <c r="AD522" s="42" t="s">
        <v>880</v>
      </c>
      <c r="AE522" s="42" t="s">
        <v>880</v>
      </c>
      <c r="AF522" s="42" t="s">
        <v>880</v>
      </c>
      <c r="AG522" s="42" t="s">
        <v>880</v>
      </c>
      <c r="AH522" s="42" t="s">
        <v>882</v>
      </c>
      <c r="AI522" s="42" t="s">
        <v>17</v>
      </c>
      <c r="AJ522" s="42" t="s">
        <v>17</v>
      </c>
      <c r="AK522" s="42" t="s">
        <v>880</v>
      </c>
      <c r="AL522" s="42"/>
      <c r="AM522" s="42"/>
      <c r="AN522" s="42"/>
      <c r="AO522" s="42"/>
      <c r="AP522" s="42"/>
      <c r="AQ522" s="42"/>
      <c r="AR522" s="42"/>
      <c r="AS522" s="42"/>
      <c r="AT522" s="42"/>
      <c r="AU522" s="42"/>
      <c r="AV522" s="37">
        <f>COUNTIFS($S522:$AU522,"P")</f>
        <v>12</v>
      </c>
      <c r="AW522" s="37">
        <f>COUNTIFS($S522:$AU522,"HD")/2</f>
        <v>0</v>
      </c>
      <c r="AX522" s="37">
        <f>COUNTIFS($S522:$AU522,"DO")</f>
        <v>6</v>
      </c>
      <c r="AY522" s="1">
        <f>COUNTIFS($S522:$AU522,"UPL")</f>
        <v>0</v>
      </c>
      <c r="AZ522" s="37">
        <f>COUNTIFS($S522:$AU522,"LWP")</f>
        <v>0</v>
      </c>
      <c r="BA522" s="37">
        <f>SUM(COUNTIFS($S522:$AU522,{"PAT","MAT"}))</f>
        <v>0</v>
      </c>
      <c r="BB522" s="37">
        <f>COUNTIFS($S522:$AU522,"HO")</f>
        <v>0</v>
      </c>
      <c r="BC522" s="37">
        <f>COUNTIFS($S522:$AU522,"NA")</f>
        <v>0</v>
      </c>
      <c r="BD522" s="37">
        <f>COUNTIFS($S522:$AU522,"PL")</f>
        <v>0</v>
      </c>
      <c r="BE522" s="37">
        <f>COUNTIFS($S522:$AU522,"CL")</f>
        <v>1</v>
      </c>
      <c r="BF522" s="37">
        <f>COUNTIFS($S522:$AU522,"BL")</f>
        <v>0</v>
      </c>
      <c r="BG522" s="37">
        <f>COUNTIFS($S522:$AU522,"CO")</f>
        <v>0</v>
      </c>
      <c r="BH522" s="37">
        <f>SUM(BD522:BG522)</f>
        <v>1</v>
      </c>
      <c r="BI522" s="37">
        <f>IF(SUM(AV522+AW522)&gt;=17,1,0)</f>
        <v>0</v>
      </c>
      <c r="BJ522" s="37">
        <f>IF(SUM(AV522+AW522)&gt;=13,1,0)</f>
        <v>0</v>
      </c>
      <c r="BK522" s="37">
        <f>SUM(AV522:BG522)+SUM(COUNTIFS(R522:AU522,{"TERM","RESIGNED"}))</f>
        <v>19</v>
      </c>
      <c r="BL522" s="1" t="s">
        <v>41</v>
      </c>
      <c r="BM522" s="37" t="s">
        <v>933</v>
      </c>
    </row>
    <row r="523" spans="1:65" x14ac:dyDescent="0.25">
      <c r="A523" s="30">
        <f>A522+1</f>
        <v>521</v>
      </c>
      <c r="B523" s="1" t="s">
        <v>163</v>
      </c>
      <c r="C523" s="1">
        <v>104034</v>
      </c>
      <c r="D523" s="25">
        <v>104034</v>
      </c>
      <c r="E523" s="1" t="s">
        <v>863</v>
      </c>
      <c r="F523" s="32" t="s">
        <v>642</v>
      </c>
      <c r="G523" s="32" t="s">
        <v>135</v>
      </c>
      <c r="H523" s="28">
        <v>44803</v>
      </c>
      <c r="I523" s="28" t="s">
        <v>36</v>
      </c>
      <c r="J523" s="28" t="s">
        <v>36</v>
      </c>
      <c r="K523" s="37">
        <f ca="1">IF(O523="ACTIVE",(TODAY()-H523),(J523-H523))</f>
        <v>539</v>
      </c>
      <c r="L523" s="39" t="str">
        <f>IF(OR(M523="Email Verification",M523="Operations",M523="OJT",M523="Bottom Quartile Group",M523="Training"),"Billable","Non Billable")</f>
        <v>Billable</v>
      </c>
      <c r="M523" s="32" t="s">
        <v>118</v>
      </c>
      <c r="N523" s="1" t="s">
        <v>38</v>
      </c>
      <c r="O523" s="1" t="s">
        <v>39</v>
      </c>
      <c r="P523" s="1"/>
      <c r="Q523" s="1"/>
      <c r="R523" s="31" t="s">
        <v>162</v>
      </c>
      <c r="S523" s="42" t="s">
        <v>880</v>
      </c>
      <c r="T523" s="42" t="s">
        <v>880</v>
      </c>
      <c r="U523" s="42" t="s">
        <v>17</v>
      </c>
      <c r="V523" s="42" t="s">
        <v>17</v>
      </c>
      <c r="W523" s="42" t="s">
        <v>880</v>
      </c>
      <c r="X523" s="42" t="s">
        <v>880</v>
      </c>
      <c r="Y523" s="42" t="s">
        <v>880</v>
      </c>
      <c r="Z523" s="42" t="s">
        <v>880</v>
      </c>
      <c r="AA523" s="42" t="s">
        <v>880</v>
      </c>
      <c r="AB523" s="42" t="s">
        <v>17</v>
      </c>
      <c r="AC523" s="42" t="s">
        <v>17</v>
      </c>
      <c r="AD523" s="42" t="s">
        <v>880</v>
      </c>
      <c r="AE523" s="42" t="s">
        <v>880</v>
      </c>
      <c r="AF523" s="42" t="s">
        <v>880</v>
      </c>
      <c r="AG523" s="42" t="s">
        <v>880</v>
      </c>
      <c r="AH523" s="42" t="s">
        <v>880</v>
      </c>
      <c r="AI523" s="42" t="s">
        <v>17</v>
      </c>
      <c r="AJ523" s="42" t="s">
        <v>17</v>
      </c>
      <c r="AK523" s="42" t="s">
        <v>880</v>
      </c>
      <c r="AL523" s="42"/>
      <c r="AM523" s="42"/>
      <c r="AN523" s="42"/>
      <c r="AO523" s="42"/>
      <c r="AP523" s="42"/>
      <c r="AQ523" s="42"/>
      <c r="AR523" s="42"/>
      <c r="AS523" s="42"/>
      <c r="AT523" s="42"/>
      <c r="AU523" s="42"/>
      <c r="AV523" s="37">
        <f>COUNTIFS($S523:$AU523,"P")</f>
        <v>13</v>
      </c>
      <c r="AW523" s="37">
        <f>COUNTIFS($S523:$AU523,"HD")/2</f>
        <v>0</v>
      </c>
      <c r="AX523" s="37">
        <f>COUNTIFS($S523:$AU523,"DO")</f>
        <v>6</v>
      </c>
      <c r="AY523" s="1">
        <f>COUNTIFS($S523:$AU523,"UPL")</f>
        <v>0</v>
      </c>
      <c r="AZ523" s="37">
        <f>COUNTIFS($S523:$AU523,"LWP")</f>
        <v>0</v>
      </c>
      <c r="BA523" s="37">
        <f>SUM(COUNTIFS($S523:$AU523,{"PAT","MAT"}))</f>
        <v>0</v>
      </c>
      <c r="BB523" s="37">
        <f>COUNTIFS($S523:$AU523,"HO")</f>
        <v>0</v>
      </c>
      <c r="BC523" s="37">
        <f>COUNTIFS($S523:$AU523,"NA")</f>
        <v>0</v>
      </c>
      <c r="BD523" s="37">
        <f>COUNTIFS($S523:$AU523,"PL")</f>
        <v>0</v>
      </c>
      <c r="BE523" s="37">
        <f>COUNTIFS($S523:$AU523,"CL")</f>
        <v>0</v>
      </c>
      <c r="BF523" s="37">
        <f>COUNTIFS($S523:$AU523,"BL")</f>
        <v>0</v>
      </c>
      <c r="BG523" s="37">
        <f>COUNTIFS($S523:$AU523,"CO")</f>
        <v>0</v>
      </c>
      <c r="BH523" s="37">
        <f>SUM(BD523:BG523)</f>
        <v>0</v>
      </c>
      <c r="BI523" s="37">
        <f>IF(SUM(AV523+AW523)&gt;=17,1,0)</f>
        <v>0</v>
      </c>
      <c r="BJ523" s="37">
        <f>IF(SUM(AV523+AW523)&gt;=13,1,0)</f>
        <v>1</v>
      </c>
      <c r="BK523" s="37">
        <f>SUM(AV523:BG523)+SUM(COUNTIFS(R523:AU523,{"TERM","RESIGNED"}))</f>
        <v>19</v>
      </c>
      <c r="BL523" s="1" t="s">
        <v>41</v>
      </c>
      <c r="BM523" s="37" t="s">
        <v>934</v>
      </c>
    </row>
    <row r="524" spans="1:65" x14ac:dyDescent="0.25">
      <c r="A524" s="30">
        <f>A523+1</f>
        <v>522</v>
      </c>
      <c r="B524" s="1" t="s">
        <v>163</v>
      </c>
      <c r="C524" s="1">
        <v>104039</v>
      </c>
      <c r="D524" s="25">
        <v>104039</v>
      </c>
      <c r="E524" s="1" t="s">
        <v>863</v>
      </c>
      <c r="F524" s="32" t="s">
        <v>643</v>
      </c>
      <c r="G524" s="32" t="s">
        <v>117</v>
      </c>
      <c r="H524" s="28">
        <v>44803</v>
      </c>
      <c r="I524" s="28" t="s">
        <v>36</v>
      </c>
      <c r="J524" s="28" t="s">
        <v>36</v>
      </c>
      <c r="K524" s="37">
        <f ca="1">IF(O524="ACTIVE",(TODAY()-H524),(J524-H524))</f>
        <v>539</v>
      </c>
      <c r="L524" s="39" t="str">
        <f>IF(OR(M524="Email Verification",M524="Operations",M524="OJT",M524="Bottom Quartile Group",M524="Training"),"Billable","Non Billable")</f>
        <v>Billable</v>
      </c>
      <c r="M524" s="32" t="s">
        <v>118</v>
      </c>
      <c r="N524" s="1" t="s">
        <v>38</v>
      </c>
      <c r="O524" s="1" t="s">
        <v>39</v>
      </c>
      <c r="P524" s="1"/>
      <c r="Q524" s="1"/>
      <c r="R524" s="31" t="s">
        <v>275</v>
      </c>
      <c r="S524" s="42" t="s">
        <v>880</v>
      </c>
      <c r="T524" s="42" t="s">
        <v>880</v>
      </c>
      <c r="U524" s="42" t="s">
        <v>17</v>
      </c>
      <c r="V524" s="42" t="s">
        <v>17</v>
      </c>
      <c r="W524" s="42" t="s">
        <v>880</v>
      </c>
      <c r="X524" s="42" t="s">
        <v>880</v>
      </c>
      <c r="Y524" s="42" t="s">
        <v>880</v>
      </c>
      <c r="Z524" s="42" t="s">
        <v>880</v>
      </c>
      <c r="AA524" s="42" t="s">
        <v>880</v>
      </c>
      <c r="AB524" s="42" t="s">
        <v>17</v>
      </c>
      <c r="AC524" s="42" t="s">
        <v>17</v>
      </c>
      <c r="AD524" s="42" t="s">
        <v>880</v>
      </c>
      <c r="AE524" s="42" t="s">
        <v>880</v>
      </c>
      <c r="AF524" s="42" t="s">
        <v>883</v>
      </c>
      <c r="AG524" s="42" t="s">
        <v>880</v>
      </c>
      <c r="AH524" s="42" t="s">
        <v>880</v>
      </c>
      <c r="AI524" s="42" t="s">
        <v>17</v>
      </c>
      <c r="AJ524" s="42" t="s">
        <v>17</v>
      </c>
      <c r="AK524" s="42" t="s">
        <v>880</v>
      </c>
      <c r="AL524" s="42"/>
      <c r="AM524" s="42"/>
      <c r="AN524" s="42"/>
      <c r="AO524" s="42"/>
      <c r="AP524" s="42"/>
      <c r="AQ524" s="42"/>
      <c r="AR524" s="42"/>
      <c r="AS524" s="42"/>
      <c r="AT524" s="42"/>
      <c r="AU524" s="42"/>
      <c r="AV524" s="37">
        <f>COUNTIFS($S524:$AU524,"P")</f>
        <v>12</v>
      </c>
      <c r="AW524" s="37">
        <f>COUNTIFS($S524:$AU524,"HD")/2</f>
        <v>0</v>
      </c>
      <c r="AX524" s="37">
        <f>COUNTIFS($S524:$AU524,"DO")</f>
        <v>6</v>
      </c>
      <c r="AY524" s="1">
        <f>COUNTIFS($S524:$AU524,"UPL")</f>
        <v>0</v>
      </c>
      <c r="AZ524" s="37">
        <f>COUNTIFS($S524:$AU524,"LWP")</f>
        <v>0</v>
      </c>
      <c r="BA524" s="37">
        <f>SUM(COUNTIFS($S524:$AU524,{"PAT","MAT"}))</f>
        <v>0</v>
      </c>
      <c r="BB524" s="37">
        <f>COUNTIFS($S524:$AU524,"HO")</f>
        <v>0</v>
      </c>
      <c r="BC524" s="37">
        <f>COUNTIFS($S524:$AU524,"NA")</f>
        <v>0</v>
      </c>
      <c r="BD524" s="37">
        <f>COUNTIFS($S524:$AU524,"PL")</f>
        <v>1</v>
      </c>
      <c r="BE524" s="37">
        <f>COUNTIFS($S524:$AU524,"CL")</f>
        <v>0</v>
      </c>
      <c r="BF524" s="37">
        <f>COUNTIFS($S524:$AU524,"BL")</f>
        <v>0</v>
      </c>
      <c r="BG524" s="37">
        <f>COUNTIFS($S524:$AU524,"CO")</f>
        <v>0</v>
      </c>
      <c r="BH524" s="37">
        <f>SUM(BD524:BG524)</f>
        <v>1</v>
      </c>
      <c r="BI524" s="37">
        <f>IF(SUM(AV524+AW524)&gt;=17,1,0)</f>
        <v>0</v>
      </c>
      <c r="BJ524" s="37">
        <f>IF(SUM(AV524+AW524)&gt;=13,1,0)</f>
        <v>0</v>
      </c>
      <c r="BK524" s="37">
        <f>SUM(AV524:BG524)+SUM(COUNTIFS(R524:AU524,{"TERM","RESIGNED"}))</f>
        <v>19</v>
      </c>
      <c r="BL524" s="1" t="s">
        <v>41</v>
      </c>
      <c r="BM524" s="37" t="s">
        <v>933</v>
      </c>
    </row>
    <row r="525" spans="1:65" x14ac:dyDescent="0.25">
      <c r="A525" s="30">
        <f>A524+1</f>
        <v>523</v>
      </c>
      <c r="B525" s="1" t="s">
        <v>163</v>
      </c>
      <c r="C525" s="1">
        <v>104042</v>
      </c>
      <c r="D525" s="25">
        <v>104042</v>
      </c>
      <c r="E525" s="1" t="s">
        <v>863</v>
      </c>
      <c r="F525" s="32" t="s">
        <v>644</v>
      </c>
      <c r="G525" s="32" t="s">
        <v>117</v>
      </c>
      <c r="H525" s="28">
        <v>44803</v>
      </c>
      <c r="I525" s="28" t="s">
        <v>36</v>
      </c>
      <c r="J525" s="28" t="s">
        <v>36</v>
      </c>
      <c r="K525" s="37">
        <f ca="1">IF(O525="ACTIVE",(TODAY()-H525),(J525-H525))</f>
        <v>539</v>
      </c>
      <c r="L525" s="39" t="str">
        <f>IF(OR(M525="Email Verification",M525="Operations",M525="OJT",M525="Bottom Quartile Group",M525="Training"),"Billable","Non Billable")</f>
        <v>Billable</v>
      </c>
      <c r="M525" s="32" t="s">
        <v>118</v>
      </c>
      <c r="N525" s="1" t="s">
        <v>38</v>
      </c>
      <c r="O525" s="1" t="s">
        <v>39</v>
      </c>
      <c r="P525" s="1"/>
      <c r="Q525" s="1"/>
      <c r="R525" s="31" t="s">
        <v>140</v>
      </c>
      <c r="S525" s="42" t="s">
        <v>880</v>
      </c>
      <c r="T525" s="42" t="s">
        <v>880</v>
      </c>
      <c r="U525" s="42" t="s">
        <v>17</v>
      </c>
      <c r="V525" s="42" t="s">
        <v>17</v>
      </c>
      <c r="W525" s="42" t="s">
        <v>882</v>
      </c>
      <c r="X525" s="42" t="s">
        <v>880</v>
      </c>
      <c r="Y525" s="42" t="s">
        <v>880</v>
      </c>
      <c r="Z525" s="42" t="s">
        <v>880</v>
      </c>
      <c r="AA525" s="42" t="s">
        <v>880</v>
      </c>
      <c r="AB525" s="42" t="s">
        <v>17</v>
      </c>
      <c r="AC525" s="42" t="s">
        <v>17</v>
      </c>
      <c r="AD525" s="42" t="s">
        <v>880</v>
      </c>
      <c r="AE525" s="42" t="s">
        <v>880</v>
      </c>
      <c r="AF525" s="42" t="s">
        <v>880</v>
      </c>
      <c r="AG525" s="42" t="s">
        <v>880</v>
      </c>
      <c r="AH525" s="42" t="s">
        <v>880</v>
      </c>
      <c r="AI525" s="42" t="s">
        <v>17</v>
      </c>
      <c r="AJ525" s="42" t="s">
        <v>17</v>
      </c>
      <c r="AK525" s="42" t="s">
        <v>880</v>
      </c>
      <c r="AL525" s="42"/>
      <c r="AM525" s="42"/>
      <c r="AN525" s="42"/>
      <c r="AO525" s="42"/>
      <c r="AP525" s="42"/>
      <c r="AQ525" s="42"/>
      <c r="AR525" s="42"/>
      <c r="AS525" s="42"/>
      <c r="AT525" s="42"/>
      <c r="AU525" s="42"/>
      <c r="AV525" s="37">
        <f>COUNTIFS($S525:$AU525,"P")</f>
        <v>12</v>
      </c>
      <c r="AW525" s="37">
        <f>COUNTIFS($S525:$AU525,"HD")/2</f>
        <v>0</v>
      </c>
      <c r="AX525" s="37">
        <f>COUNTIFS($S525:$AU525,"DO")</f>
        <v>6</v>
      </c>
      <c r="AY525" s="1">
        <f>COUNTIFS($S525:$AU525,"UPL")</f>
        <v>0</v>
      </c>
      <c r="AZ525" s="37">
        <f>COUNTIFS($S525:$AU525,"LWP")</f>
        <v>0</v>
      </c>
      <c r="BA525" s="37">
        <f>SUM(COUNTIFS($S525:$AU525,{"PAT","MAT"}))</f>
        <v>0</v>
      </c>
      <c r="BB525" s="37">
        <f>COUNTIFS($S525:$AU525,"HO")</f>
        <v>0</v>
      </c>
      <c r="BC525" s="37">
        <f>COUNTIFS($S525:$AU525,"NA")</f>
        <v>0</v>
      </c>
      <c r="BD525" s="37">
        <f>COUNTIFS($S525:$AU525,"PL")</f>
        <v>0</v>
      </c>
      <c r="BE525" s="37">
        <f>COUNTIFS($S525:$AU525,"CL")</f>
        <v>1</v>
      </c>
      <c r="BF525" s="37">
        <f>COUNTIFS($S525:$AU525,"BL")</f>
        <v>0</v>
      </c>
      <c r="BG525" s="37">
        <f>COUNTIFS($S525:$AU525,"CO")</f>
        <v>0</v>
      </c>
      <c r="BH525" s="37">
        <f>SUM(BD525:BG525)</f>
        <v>1</v>
      </c>
      <c r="BI525" s="37">
        <f>IF(SUM(AV525+AW525)&gt;=17,1,0)</f>
        <v>0</v>
      </c>
      <c r="BJ525" s="37">
        <f>IF(SUM(AV525+AW525)&gt;=13,1,0)</f>
        <v>0</v>
      </c>
      <c r="BK525" s="37">
        <f>SUM(AV525:BG525)+SUM(COUNTIFS(R525:AU525,{"TERM","RESIGNED"}))</f>
        <v>19</v>
      </c>
      <c r="BL525" s="1" t="s">
        <v>41</v>
      </c>
      <c r="BM525" s="37" t="s">
        <v>936</v>
      </c>
    </row>
    <row r="526" spans="1:65" x14ac:dyDescent="0.25">
      <c r="A526" s="30">
        <f>A525+1</f>
        <v>524</v>
      </c>
      <c r="B526" s="1" t="s">
        <v>163</v>
      </c>
      <c r="C526" s="1">
        <v>104044</v>
      </c>
      <c r="D526" s="25">
        <v>104044</v>
      </c>
      <c r="E526" s="1" t="s">
        <v>863</v>
      </c>
      <c r="F526" s="32" t="s">
        <v>645</v>
      </c>
      <c r="G526" s="32" t="s">
        <v>117</v>
      </c>
      <c r="H526" s="28">
        <v>44803</v>
      </c>
      <c r="I526" s="28" t="s">
        <v>36</v>
      </c>
      <c r="J526" s="28" t="s">
        <v>36</v>
      </c>
      <c r="K526" s="37">
        <f ca="1">IF(O526="ACTIVE",(TODAY()-H526),(J526-H526))</f>
        <v>539</v>
      </c>
      <c r="L526" s="39" t="str">
        <f>IF(OR(M526="Email Verification",M526="Operations",M526="OJT",M526="Bottom Quartile Group",M526="Training"),"Billable","Non Billable")</f>
        <v>Billable</v>
      </c>
      <c r="M526" s="32" t="s">
        <v>118</v>
      </c>
      <c r="N526" s="1" t="s">
        <v>38</v>
      </c>
      <c r="O526" s="1" t="s">
        <v>39</v>
      </c>
      <c r="P526" s="1"/>
      <c r="Q526" s="1"/>
      <c r="R526" s="31" t="s">
        <v>244</v>
      </c>
      <c r="S526" s="42" t="s">
        <v>880</v>
      </c>
      <c r="T526" s="42" t="s">
        <v>880</v>
      </c>
      <c r="U526" s="42" t="s">
        <v>17</v>
      </c>
      <c r="V526" s="42" t="s">
        <v>17</v>
      </c>
      <c r="W526" s="42" t="s">
        <v>880</v>
      </c>
      <c r="X526" s="42" t="s">
        <v>880</v>
      </c>
      <c r="Y526" s="42" t="s">
        <v>880</v>
      </c>
      <c r="Z526" s="42" t="s">
        <v>880</v>
      </c>
      <c r="AA526" s="42" t="s">
        <v>880</v>
      </c>
      <c r="AB526" s="42" t="s">
        <v>17</v>
      </c>
      <c r="AC526" s="42" t="s">
        <v>17</v>
      </c>
      <c r="AD526" s="42" t="s">
        <v>880</v>
      </c>
      <c r="AE526" s="42" t="s">
        <v>880</v>
      </c>
      <c r="AF526" s="42" t="s">
        <v>880</v>
      </c>
      <c r="AG526" s="42" t="s">
        <v>880</v>
      </c>
      <c r="AH526" s="42" t="s">
        <v>880</v>
      </c>
      <c r="AI526" s="42" t="s">
        <v>17</v>
      </c>
      <c r="AJ526" s="42" t="s">
        <v>17</v>
      </c>
      <c r="AK526" s="42" t="s">
        <v>880</v>
      </c>
      <c r="AL526" s="42"/>
      <c r="AM526" s="42"/>
      <c r="AN526" s="42"/>
      <c r="AO526" s="42"/>
      <c r="AP526" s="42"/>
      <c r="AQ526" s="42"/>
      <c r="AR526" s="42"/>
      <c r="AS526" s="42"/>
      <c r="AT526" s="42"/>
      <c r="AU526" s="42"/>
      <c r="AV526" s="37">
        <f>COUNTIFS($S526:$AU526,"P")</f>
        <v>13</v>
      </c>
      <c r="AW526" s="37">
        <f>COUNTIFS($S526:$AU526,"HD")/2</f>
        <v>0</v>
      </c>
      <c r="AX526" s="37">
        <f>COUNTIFS($S526:$AU526,"DO")</f>
        <v>6</v>
      </c>
      <c r="AY526" s="1">
        <f>COUNTIFS($S526:$AU526,"UPL")</f>
        <v>0</v>
      </c>
      <c r="AZ526" s="37">
        <f>COUNTIFS($S526:$AU526,"LWP")</f>
        <v>0</v>
      </c>
      <c r="BA526" s="37">
        <f>SUM(COUNTIFS($S526:$AU526,{"PAT","MAT"}))</f>
        <v>0</v>
      </c>
      <c r="BB526" s="37">
        <f>COUNTIFS($S526:$AU526,"HO")</f>
        <v>0</v>
      </c>
      <c r="BC526" s="37">
        <f>COUNTIFS($S526:$AU526,"NA")</f>
        <v>0</v>
      </c>
      <c r="BD526" s="37">
        <f>COUNTIFS($S526:$AU526,"PL")</f>
        <v>0</v>
      </c>
      <c r="BE526" s="37">
        <f>COUNTIFS($S526:$AU526,"CL")</f>
        <v>0</v>
      </c>
      <c r="BF526" s="37">
        <f>COUNTIFS($S526:$AU526,"BL")</f>
        <v>0</v>
      </c>
      <c r="BG526" s="37">
        <f>COUNTIFS($S526:$AU526,"CO")</f>
        <v>0</v>
      </c>
      <c r="BH526" s="37">
        <f>SUM(BD526:BG526)</f>
        <v>0</v>
      </c>
      <c r="BI526" s="37">
        <f>IF(SUM(AV526+AW526)&gt;=17,1,0)</f>
        <v>0</v>
      </c>
      <c r="BJ526" s="37">
        <f>IF(SUM(AV526+AW526)&gt;=13,1,0)</f>
        <v>1</v>
      </c>
      <c r="BK526" s="37">
        <f>SUM(AV526:BG526)+SUM(COUNTIFS(R526:AU526,{"TERM","RESIGNED"}))</f>
        <v>19</v>
      </c>
      <c r="BL526" s="1" t="s">
        <v>41</v>
      </c>
      <c r="BM526" s="37" t="s">
        <v>931</v>
      </c>
    </row>
    <row r="527" spans="1:65" x14ac:dyDescent="0.25">
      <c r="A527" s="30">
        <f>A526+1</f>
        <v>525</v>
      </c>
      <c r="B527" s="1" t="s">
        <v>163</v>
      </c>
      <c r="C527" s="1">
        <v>104057</v>
      </c>
      <c r="D527" s="25">
        <v>104057</v>
      </c>
      <c r="E527" s="1" t="s">
        <v>862</v>
      </c>
      <c r="F527" s="32" t="s">
        <v>647</v>
      </c>
      <c r="G527" s="32" t="s">
        <v>181</v>
      </c>
      <c r="H527" s="28">
        <v>44806</v>
      </c>
      <c r="I527" s="28" t="s">
        <v>36</v>
      </c>
      <c r="J527" s="28" t="s">
        <v>36</v>
      </c>
      <c r="K527" s="37">
        <f ca="1">IF(O527="ACTIVE",(TODAY()-H527),(J527-H527))</f>
        <v>536</v>
      </c>
      <c r="L527" s="39" t="str">
        <f>IF(OR(M527="Email Verification",M527="Operations",M527="OJT",M527="Bottom Quartile Group",M527="Training"),"Billable","Non Billable")</f>
        <v>Billable</v>
      </c>
      <c r="M527" s="32" t="s">
        <v>178</v>
      </c>
      <c r="N527" s="1" t="s">
        <v>38</v>
      </c>
      <c r="O527" s="1" t="s">
        <v>39</v>
      </c>
      <c r="P527" s="1"/>
      <c r="Q527" s="1"/>
      <c r="R527" s="31" t="s">
        <v>239</v>
      </c>
      <c r="S527" s="42" t="s">
        <v>880</v>
      </c>
      <c r="T527" s="42" t="s">
        <v>880</v>
      </c>
      <c r="U527" s="42" t="s">
        <v>17</v>
      </c>
      <c r="V527" s="42" t="s">
        <v>17</v>
      </c>
      <c r="W527" s="42" t="s">
        <v>880</v>
      </c>
      <c r="X527" s="42" t="s">
        <v>880</v>
      </c>
      <c r="Y527" s="42" t="s">
        <v>880</v>
      </c>
      <c r="Z527" s="42" t="s">
        <v>880</v>
      </c>
      <c r="AA527" s="42" t="s">
        <v>880</v>
      </c>
      <c r="AB527" s="42" t="s">
        <v>17</v>
      </c>
      <c r="AC527" s="42" t="s">
        <v>17</v>
      </c>
      <c r="AD527" s="42" t="s">
        <v>883</v>
      </c>
      <c r="AE527" s="42" t="s">
        <v>880</v>
      </c>
      <c r="AF527" s="42" t="s">
        <v>880</v>
      </c>
      <c r="AG527" s="42" t="s">
        <v>880</v>
      </c>
      <c r="AH527" s="42" t="s">
        <v>880</v>
      </c>
      <c r="AI527" s="42" t="s">
        <v>17</v>
      </c>
      <c r="AJ527" s="42" t="s">
        <v>17</v>
      </c>
      <c r="AK527" s="42" t="s">
        <v>880</v>
      </c>
      <c r="AL527" s="42"/>
      <c r="AM527" s="42"/>
      <c r="AN527" s="42"/>
      <c r="AO527" s="42"/>
      <c r="AP527" s="42"/>
      <c r="AQ527" s="42"/>
      <c r="AR527" s="42"/>
      <c r="AS527" s="42"/>
      <c r="AT527" s="42"/>
      <c r="AU527" s="42"/>
      <c r="AV527" s="37">
        <f>COUNTIFS($S527:$AU527,"P")</f>
        <v>12</v>
      </c>
      <c r="AW527" s="37">
        <f>COUNTIFS($S527:$AU527,"HD")/2</f>
        <v>0</v>
      </c>
      <c r="AX527" s="37">
        <f>COUNTIFS($S527:$AU527,"DO")</f>
        <v>6</v>
      </c>
      <c r="AY527" s="1">
        <f>COUNTIFS($S527:$AU527,"UPL")</f>
        <v>0</v>
      </c>
      <c r="AZ527" s="37">
        <f>COUNTIFS($S527:$AU527,"LWP")</f>
        <v>0</v>
      </c>
      <c r="BA527" s="37">
        <f>SUM(COUNTIFS($S527:$AU527,{"PAT","MAT"}))</f>
        <v>0</v>
      </c>
      <c r="BB527" s="37">
        <f>COUNTIFS($S527:$AU527,"HO")</f>
        <v>0</v>
      </c>
      <c r="BC527" s="37">
        <f>COUNTIFS($S527:$AU527,"NA")</f>
        <v>0</v>
      </c>
      <c r="BD527" s="37">
        <f>COUNTIFS($S527:$AU527,"PL")</f>
        <v>1</v>
      </c>
      <c r="BE527" s="37">
        <f>COUNTIFS($S527:$AU527,"CL")</f>
        <v>0</v>
      </c>
      <c r="BF527" s="37">
        <f>COUNTIFS($S527:$AU527,"BL")</f>
        <v>0</v>
      </c>
      <c r="BG527" s="37">
        <f>COUNTIFS($S527:$AU527,"CO")</f>
        <v>0</v>
      </c>
      <c r="BH527" s="37">
        <f>SUM(BD527:BG527)</f>
        <v>1</v>
      </c>
      <c r="BI527" s="37">
        <f>IF(SUM(AV527+AW527)&gt;=17,1,0)</f>
        <v>0</v>
      </c>
      <c r="BJ527" s="37">
        <f>IF(SUM(AV527+AW527)&gt;=13,1,0)</f>
        <v>0</v>
      </c>
      <c r="BK527" s="37">
        <f>SUM(AV527:BG527)+SUM(COUNTIFS(R527:AU527,{"TERM","RESIGNED"}))</f>
        <v>19</v>
      </c>
      <c r="BL527" s="1" t="s">
        <v>41</v>
      </c>
      <c r="BM527" s="37" t="s">
        <v>933</v>
      </c>
    </row>
    <row r="528" spans="1:65" x14ac:dyDescent="0.25">
      <c r="A528" s="30">
        <f>A527+1</f>
        <v>526</v>
      </c>
      <c r="B528" s="1" t="s">
        <v>163</v>
      </c>
      <c r="C528" s="1">
        <v>104059</v>
      </c>
      <c r="D528" s="25">
        <v>104059</v>
      </c>
      <c r="E528" s="1" t="s">
        <v>862</v>
      </c>
      <c r="F528" s="32" t="s">
        <v>648</v>
      </c>
      <c r="G528" s="32" t="s">
        <v>181</v>
      </c>
      <c r="H528" s="28">
        <v>44806</v>
      </c>
      <c r="I528" s="28" t="s">
        <v>36</v>
      </c>
      <c r="J528" s="28" t="s">
        <v>36</v>
      </c>
      <c r="K528" s="37">
        <f ca="1">IF(O528="ACTIVE",(TODAY()-H528),(J528-H528))</f>
        <v>536</v>
      </c>
      <c r="L528" s="39" t="str">
        <f>IF(OR(M528="Email Verification",M528="Operations",M528="OJT",M528="Bottom Quartile Group",M528="Training"),"Billable","Non Billable")</f>
        <v>Billable</v>
      </c>
      <c r="M528" s="32" t="s">
        <v>178</v>
      </c>
      <c r="N528" s="1" t="s">
        <v>38</v>
      </c>
      <c r="O528" s="1" t="s">
        <v>39</v>
      </c>
      <c r="P528" s="1"/>
      <c r="Q528" s="1"/>
      <c r="R528" s="31" t="s">
        <v>425</v>
      </c>
      <c r="S528" s="42" t="s">
        <v>880</v>
      </c>
      <c r="T528" s="42" t="s">
        <v>880</v>
      </c>
      <c r="U528" s="42" t="s">
        <v>17</v>
      </c>
      <c r="V528" s="42" t="s">
        <v>17</v>
      </c>
      <c r="W528" s="42" t="s">
        <v>880</v>
      </c>
      <c r="X528" s="42" t="s">
        <v>18</v>
      </c>
      <c r="Y528" s="42" t="s">
        <v>880</v>
      </c>
      <c r="Z528" s="42" t="s">
        <v>880</v>
      </c>
      <c r="AA528" s="42" t="s">
        <v>880</v>
      </c>
      <c r="AB528" s="42" t="s">
        <v>17</v>
      </c>
      <c r="AC528" s="42" t="s">
        <v>17</v>
      </c>
      <c r="AD528" s="42" t="s">
        <v>880</v>
      </c>
      <c r="AE528" s="42" t="s">
        <v>881</v>
      </c>
      <c r="AF528" s="42" t="s">
        <v>881</v>
      </c>
      <c r="AG528" s="42" t="s">
        <v>881</v>
      </c>
      <c r="AH528" s="42" t="s">
        <v>881</v>
      </c>
      <c r="AI528" s="42" t="s">
        <v>17</v>
      </c>
      <c r="AJ528" s="42" t="s">
        <v>17</v>
      </c>
      <c r="AK528" s="42" t="s">
        <v>19</v>
      </c>
      <c r="AL528" s="42"/>
      <c r="AM528" s="42"/>
      <c r="AN528" s="42"/>
      <c r="AO528" s="42"/>
      <c r="AP528" s="42"/>
      <c r="AQ528" s="42"/>
      <c r="AR528" s="42"/>
      <c r="AS528" s="42"/>
      <c r="AT528" s="42"/>
      <c r="AU528" s="42"/>
      <c r="AV528" s="37">
        <f>COUNTIFS($S528:$AU528,"P")</f>
        <v>7</v>
      </c>
      <c r="AW528" s="37">
        <f>COUNTIFS($S528:$AU528,"HD")/2</f>
        <v>2</v>
      </c>
      <c r="AX528" s="37">
        <f>COUNTIFS($S528:$AU528,"DO")</f>
        <v>6</v>
      </c>
      <c r="AY528" s="1">
        <f>COUNTIFS($S528:$AU528,"UPL")</f>
        <v>1</v>
      </c>
      <c r="AZ528" s="37">
        <f>COUNTIFS($S528:$AU528,"LWP")</f>
        <v>1</v>
      </c>
      <c r="BA528" s="37">
        <f>SUM(COUNTIFS($S528:$AU528,{"PAT","MAT"}))</f>
        <v>0</v>
      </c>
      <c r="BB528" s="37">
        <f>COUNTIFS($S528:$AU528,"HO")</f>
        <v>0</v>
      </c>
      <c r="BC528" s="37">
        <f>COUNTIFS($S528:$AU528,"NA")</f>
        <v>0</v>
      </c>
      <c r="BD528" s="37">
        <f>COUNTIFS($S528:$AU528,"PL")</f>
        <v>0</v>
      </c>
      <c r="BE528" s="37">
        <f>COUNTIFS($S528:$AU528,"CL")</f>
        <v>0</v>
      </c>
      <c r="BF528" s="37">
        <f>COUNTIFS($S528:$AU528,"BL")</f>
        <v>0</v>
      </c>
      <c r="BG528" s="37">
        <f>COUNTIFS($S528:$AU528,"CO")</f>
        <v>0</v>
      </c>
      <c r="BH528" s="37">
        <f>SUM(BD528:BG528)</f>
        <v>0</v>
      </c>
      <c r="BI528" s="37">
        <f>IF(SUM(AV528+AW528)&gt;=17,1,0)</f>
        <v>0</v>
      </c>
      <c r="BJ528" s="37">
        <f>IF(SUM(AV528+AW528)&gt;=13,1,0)</f>
        <v>0</v>
      </c>
      <c r="BK528" s="37">
        <f>SUM(AV528:BG528)+SUM(COUNTIFS(R528:AU528,{"TERM","RESIGNED"}))</f>
        <v>17</v>
      </c>
      <c r="BL528" s="1" t="s">
        <v>41</v>
      </c>
      <c r="BM528" s="37" t="s">
        <v>934</v>
      </c>
    </row>
    <row r="529" spans="1:65" x14ac:dyDescent="0.25">
      <c r="A529" s="30">
        <f>A528+1</f>
        <v>527</v>
      </c>
      <c r="B529" s="1" t="s">
        <v>163</v>
      </c>
      <c r="C529" s="1">
        <v>104089</v>
      </c>
      <c r="D529" s="25">
        <v>104089</v>
      </c>
      <c r="E529" s="1" t="s">
        <v>863</v>
      </c>
      <c r="F529" s="32" t="s">
        <v>649</v>
      </c>
      <c r="G529" s="32" t="s">
        <v>74</v>
      </c>
      <c r="H529" s="28">
        <v>44811</v>
      </c>
      <c r="I529" s="28" t="s">
        <v>36</v>
      </c>
      <c r="J529" s="28" t="s">
        <v>36</v>
      </c>
      <c r="K529" s="37">
        <f ca="1">IF(O529="ACTIVE",(TODAY()-H529),(J529-H529))</f>
        <v>531</v>
      </c>
      <c r="L529" s="39" t="str">
        <f>IF(OR(M529="Email Verification",M529="Operations",M529="OJT",M529="Bottom Quartile Group",M529="Training"),"Billable","Non Billable")</f>
        <v>Non Billable</v>
      </c>
      <c r="M529" s="32" t="s">
        <v>51</v>
      </c>
      <c r="N529" s="1" t="s">
        <v>38</v>
      </c>
      <c r="O529" s="1" t="s">
        <v>39</v>
      </c>
      <c r="P529" s="1"/>
      <c r="Q529" s="1"/>
      <c r="R529" s="31" t="s">
        <v>185</v>
      </c>
      <c r="S529" s="42" t="s">
        <v>880</v>
      </c>
      <c r="T529" s="42" t="s">
        <v>880</v>
      </c>
      <c r="U529" s="42" t="s">
        <v>17</v>
      </c>
      <c r="V529" s="42" t="s">
        <v>17</v>
      </c>
      <c r="W529" s="42" t="s">
        <v>880</v>
      </c>
      <c r="X529" s="42" t="s">
        <v>880</v>
      </c>
      <c r="Y529" s="42" t="s">
        <v>880</v>
      </c>
      <c r="Z529" s="42" t="s">
        <v>880</v>
      </c>
      <c r="AA529" s="42" t="s">
        <v>880</v>
      </c>
      <c r="AB529" s="42" t="s">
        <v>17</v>
      </c>
      <c r="AC529" s="42" t="s">
        <v>17</v>
      </c>
      <c r="AD529" s="42" t="s">
        <v>880</v>
      </c>
      <c r="AE529" s="42" t="s">
        <v>880</v>
      </c>
      <c r="AF529" s="42" t="s">
        <v>880</v>
      </c>
      <c r="AG529" s="42" t="s">
        <v>880</v>
      </c>
      <c r="AH529" s="42" t="s">
        <v>880</v>
      </c>
      <c r="AI529" s="42" t="s">
        <v>17</v>
      </c>
      <c r="AJ529" s="42" t="s">
        <v>17</v>
      </c>
      <c r="AK529" s="42" t="s">
        <v>880</v>
      </c>
      <c r="AL529" s="42"/>
      <c r="AM529" s="42"/>
      <c r="AN529" s="42"/>
      <c r="AO529" s="42"/>
      <c r="AP529" s="42"/>
      <c r="AQ529" s="42"/>
      <c r="AR529" s="42"/>
      <c r="AS529" s="42"/>
      <c r="AT529" s="42"/>
      <c r="AU529" s="42"/>
      <c r="AV529" s="37">
        <f>COUNTIFS($S529:$AU529,"P")</f>
        <v>13</v>
      </c>
      <c r="AW529" s="37">
        <f>COUNTIFS($S529:$AU529,"HD")/2</f>
        <v>0</v>
      </c>
      <c r="AX529" s="37">
        <f>COUNTIFS($S529:$AU529,"DO")</f>
        <v>6</v>
      </c>
      <c r="AY529" s="1">
        <f>COUNTIFS($S529:$AU529,"UPL")</f>
        <v>0</v>
      </c>
      <c r="AZ529" s="37">
        <f>COUNTIFS($S529:$AU529,"LWP")</f>
        <v>0</v>
      </c>
      <c r="BA529" s="37">
        <f>SUM(COUNTIFS($S529:$AU529,{"PAT","MAT"}))</f>
        <v>0</v>
      </c>
      <c r="BB529" s="37">
        <f>COUNTIFS($S529:$AU529,"HO")</f>
        <v>0</v>
      </c>
      <c r="BC529" s="37">
        <f>COUNTIFS($S529:$AU529,"NA")</f>
        <v>0</v>
      </c>
      <c r="BD529" s="37">
        <f>COUNTIFS($S529:$AU529,"PL")</f>
        <v>0</v>
      </c>
      <c r="BE529" s="37">
        <f>COUNTIFS($S529:$AU529,"CL")</f>
        <v>0</v>
      </c>
      <c r="BF529" s="37">
        <f>COUNTIFS($S529:$AU529,"BL")</f>
        <v>0</v>
      </c>
      <c r="BG529" s="37">
        <f>COUNTIFS($S529:$AU529,"CO")</f>
        <v>0</v>
      </c>
      <c r="BH529" s="37">
        <f>SUM(BD529:BG529)</f>
        <v>0</v>
      </c>
      <c r="BI529" s="37">
        <f>IF(SUM(AV529+AW529)&gt;=17,1,0)</f>
        <v>0</v>
      </c>
      <c r="BJ529" s="37">
        <f>IF(SUM(AV529+AW529)&gt;=13,1,0)</f>
        <v>1</v>
      </c>
      <c r="BK529" s="37">
        <f>SUM(AV529:BG529)+SUM(COUNTIFS(R529:AU529,{"TERM","RESIGNED"}))</f>
        <v>19</v>
      </c>
      <c r="BL529" s="1" t="s">
        <v>41</v>
      </c>
      <c r="BM529" s="37" t="s">
        <v>1566</v>
      </c>
    </row>
    <row r="530" spans="1:65" x14ac:dyDescent="0.25">
      <c r="A530" s="30">
        <f>A529+1</f>
        <v>528</v>
      </c>
      <c r="B530" s="1" t="s">
        <v>163</v>
      </c>
      <c r="C530" s="1">
        <v>104093</v>
      </c>
      <c r="D530" s="25">
        <v>104093</v>
      </c>
      <c r="E530" s="1" t="s">
        <v>863</v>
      </c>
      <c r="F530" s="32" t="s">
        <v>650</v>
      </c>
      <c r="G530" s="32" t="s">
        <v>181</v>
      </c>
      <c r="H530" s="28">
        <v>44811</v>
      </c>
      <c r="I530" s="28" t="s">
        <v>36</v>
      </c>
      <c r="J530" s="28" t="s">
        <v>36</v>
      </c>
      <c r="K530" s="37">
        <f ca="1">IF(O530="ACTIVE",(TODAY()-H530),(J530-H530))</f>
        <v>531</v>
      </c>
      <c r="L530" s="39" t="str">
        <f>IF(OR(M530="Email Verification",M530="Operations",M530="OJT",M530="Bottom Quartile Group",M530="Training"),"Billable","Non Billable")</f>
        <v>Billable</v>
      </c>
      <c r="M530" s="32" t="s">
        <v>178</v>
      </c>
      <c r="N530" s="1" t="s">
        <v>38</v>
      </c>
      <c r="O530" s="1" t="s">
        <v>39</v>
      </c>
      <c r="P530" s="1"/>
      <c r="Q530" s="1"/>
      <c r="R530" s="31" t="s">
        <v>241</v>
      </c>
      <c r="S530" s="42" t="s">
        <v>880</v>
      </c>
      <c r="T530" s="42" t="s">
        <v>880</v>
      </c>
      <c r="U530" s="42" t="s">
        <v>17</v>
      </c>
      <c r="V530" s="42" t="s">
        <v>17</v>
      </c>
      <c r="W530" s="42" t="s">
        <v>880</v>
      </c>
      <c r="X530" s="42" t="s">
        <v>880</v>
      </c>
      <c r="Y530" s="42" t="s">
        <v>880</v>
      </c>
      <c r="Z530" s="42" t="s">
        <v>880</v>
      </c>
      <c r="AA530" s="42" t="s">
        <v>880</v>
      </c>
      <c r="AB530" s="42" t="s">
        <v>17</v>
      </c>
      <c r="AC530" s="42" t="s">
        <v>17</v>
      </c>
      <c r="AD530" s="42" t="s">
        <v>18</v>
      </c>
      <c r="AE530" s="42" t="s">
        <v>880</v>
      </c>
      <c r="AF530" s="42" t="s">
        <v>880</v>
      </c>
      <c r="AG530" s="42" t="s">
        <v>880</v>
      </c>
      <c r="AH530" s="42" t="s">
        <v>880</v>
      </c>
      <c r="AI530" s="42" t="s">
        <v>17</v>
      </c>
      <c r="AJ530" s="42" t="s">
        <v>17</v>
      </c>
      <c r="AK530" s="42" t="s">
        <v>880</v>
      </c>
      <c r="AL530" s="42"/>
      <c r="AM530" s="42"/>
      <c r="AN530" s="42"/>
      <c r="AO530" s="42"/>
      <c r="AP530" s="42"/>
      <c r="AQ530" s="42"/>
      <c r="AR530" s="42"/>
      <c r="AS530" s="42"/>
      <c r="AT530" s="42"/>
      <c r="AU530" s="42"/>
      <c r="AV530" s="37">
        <f>COUNTIFS($S530:$AU530,"P")</f>
        <v>12</v>
      </c>
      <c r="AW530" s="37">
        <f>COUNTIFS($S530:$AU530,"HD")/2</f>
        <v>0</v>
      </c>
      <c r="AX530" s="37">
        <f>COUNTIFS($S530:$AU530,"DO")</f>
        <v>6</v>
      </c>
      <c r="AY530" s="1">
        <f>COUNTIFS($S530:$AU530,"UPL")</f>
        <v>1</v>
      </c>
      <c r="AZ530" s="37">
        <f>COUNTIFS($S530:$AU530,"LWP")</f>
        <v>0</v>
      </c>
      <c r="BA530" s="37">
        <f>SUM(COUNTIFS($S530:$AU530,{"PAT","MAT"}))</f>
        <v>0</v>
      </c>
      <c r="BB530" s="37">
        <f>COUNTIFS($S530:$AU530,"HO")</f>
        <v>0</v>
      </c>
      <c r="BC530" s="37">
        <f>COUNTIFS($S530:$AU530,"NA")</f>
        <v>0</v>
      </c>
      <c r="BD530" s="37">
        <f>COUNTIFS($S530:$AU530,"PL")</f>
        <v>0</v>
      </c>
      <c r="BE530" s="37">
        <f>COUNTIFS($S530:$AU530,"CL")</f>
        <v>0</v>
      </c>
      <c r="BF530" s="37">
        <f>COUNTIFS($S530:$AU530,"BL")</f>
        <v>0</v>
      </c>
      <c r="BG530" s="37">
        <f>COUNTIFS($S530:$AU530,"CO")</f>
        <v>0</v>
      </c>
      <c r="BH530" s="37">
        <f>SUM(BD530:BG530)</f>
        <v>0</v>
      </c>
      <c r="BI530" s="37">
        <f>IF(SUM(AV530+AW530)&gt;=17,1,0)</f>
        <v>0</v>
      </c>
      <c r="BJ530" s="37">
        <f>IF(SUM(AV530+AW530)&gt;=13,1,0)</f>
        <v>0</v>
      </c>
      <c r="BK530" s="37">
        <f>SUM(AV530:BG530)+SUM(COUNTIFS(R530:AU530,{"TERM","RESIGNED"}))</f>
        <v>19</v>
      </c>
      <c r="BL530" s="1" t="s">
        <v>41</v>
      </c>
      <c r="BM530" s="37" t="s">
        <v>931</v>
      </c>
    </row>
    <row r="531" spans="1:65" x14ac:dyDescent="0.25">
      <c r="A531" s="30">
        <f>A530+1</f>
        <v>529</v>
      </c>
      <c r="B531" s="1" t="s">
        <v>163</v>
      </c>
      <c r="C531" s="1">
        <v>600234</v>
      </c>
      <c r="D531" s="25">
        <v>600234</v>
      </c>
      <c r="E531" s="1" t="s">
        <v>863</v>
      </c>
      <c r="F531" s="32" t="s">
        <v>651</v>
      </c>
      <c r="G531" s="32" t="s">
        <v>181</v>
      </c>
      <c r="H531" s="28">
        <v>44811</v>
      </c>
      <c r="I531" s="28" t="s">
        <v>36</v>
      </c>
      <c r="J531" s="28" t="s">
        <v>36</v>
      </c>
      <c r="K531" s="37">
        <f ca="1">IF(O531="ACTIVE",(TODAY()-H531),(J531-H531))</f>
        <v>531</v>
      </c>
      <c r="L531" s="39" t="str">
        <f>IF(OR(M531="Email Verification",M531="Operations",M531="OJT",M531="Bottom Quartile Group",M531="Training"),"Billable","Non Billable")</f>
        <v>Billable</v>
      </c>
      <c r="M531" s="32" t="s">
        <v>178</v>
      </c>
      <c r="N531" s="1" t="s">
        <v>260</v>
      </c>
      <c r="O531" s="1" t="s">
        <v>39</v>
      </c>
      <c r="P531" s="1"/>
      <c r="Q531" s="1"/>
      <c r="R531" s="31" t="s">
        <v>282</v>
      </c>
      <c r="S531" s="42" t="s">
        <v>883</v>
      </c>
      <c r="T531" s="42" t="s">
        <v>883</v>
      </c>
      <c r="U531" s="42" t="s">
        <v>17</v>
      </c>
      <c r="V531" s="42" t="s">
        <v>17</v>
      </c>
      <c r="W531" s="42" t="s">
        <v>880</v>
      </c>
      <c r="X531" s="42" t="s">
        <v>880</v>
      </c>
      <c r="Y531" s="42" t="s">
        <v>880</v>
      </c>
      <c r="Z531" s="42" t="s">
        <v>880</v>
      </c>
      <c r="AA531" s="42" t="s">
        <v>880</v>
      </c>
      <c r="AB531" s="42" t="s">
        <v>17</v>
      </c>
      <c r="AC531" s="42" t="s">
        <v>17</v>
      </c>
      <c r="AD531" s="42" t="s">
        <v>880</v>
      </c>
      <c r="AE531" s="42" t="s">
        <v>880</v>
      </c>
      <c r="AF531" s="42" t="s">
        <v>880</v>
      </c>
      <c r="AG531" s="42" t="s">
        <v>880</v>
      </c>
      <c r="AH531" s="42" t="s">
        <v>880</v>
      </c>
      <c r="AI531" s="42" t="s">
        <v>17</v>
      </c>
      <c r="AJ531" s="42" t="s">
        <v>17</v>
      </c>
      <c r="AK531" s="42" t="s">
        <v>18</v>
      </c>
      <c r="AL531" s="42"/>
      <c r="AM531" s="42"/>
      <c r="AN531" s="42"/>
      <c r="AO531" s="42"/>
      <c r="AP531" s="42"/>
      <c r="AQ531" s="42"/>
      <c r="AR531" s="42"/>
      <c r="AS531" s="42"/>
      <c r="AT531" s="42"/>
      <c r="AU531" s="42"/>
      <c r="AV531" s="37">
        <f>COUNTIFS($S531:$AU531,"P")</f>
        <v>10</v>
      </c>
      <c r="AW531" s="37">
        <f>COUNTIFS($S531:$AU531,"HD")/2</f>
        <v>0</v>
      </c>
      <c r="AX531" s="37">
        <f>COUNTIFS($S531:$AU531,"DO")</f>
        <v>6</v>
      </c>
      <c r="AY531" s="1">
        <f>COUNTIFS($S531:$AU531,"UPL")</f>
        <v>1</v>
      </c>
      <c r="AZ531" s="37">
        <f>COUNTIFS($S531:$AU531,"LWP")</f>
        <v>0</v>
      </c>
      <c r="BA531" s="37">
        <f>SUM(COUNTIFS($S531:$AU531,{"PAT","MAT"}))</f>
        <v>0</v>
      </c>
      <c r="BB531" s="37">
        <f>COUNTIFS($S531:$AU531,"HO")</f>
        <v>0</v>
      </c>
      <c r="BC531" s="37">
        <f>COUNTIFS($S531:$AU531,"NA")</f>
        <v>0</v>
      </c>
      <c r="BD531" s="37">
        <f>COUNTIFS($S531:$AU531,"PL")</f>
        <v>2</v>
      </c>
      <c r="BE531" s="37">
        <f>COUNTIFS($S531:$AU531,"CL")</f>
        <v>0</v>
      </c>
      <c r="BF531" s="37">
        <f>COUNTIFS($S531:$AU531,"BL")</f>
        <v>0</v>
      </c>
      <c r="BG531" s="37">
        <f>COUNTIFS($S531:$AU531,"CO")</f>
        <v>0</v>
      </c>
      <c r="BH531" s="37">
        <f>SUM(BD531:BG531)</f>
        <v>2</v>
      </c>
      <c r="BI531" s="37">
        <f>IF(SUM(AV531+AW531)&gt;=17,1,0)</f>
        <v>0</v>
      </c>
      <c r="BJ531" s="37">
        <f>IF(SUM(AV531+AW531)&gt;=13,1,0)</f>
        <v>0</v>
      </c>
      <c r="BK531" s="37">
        <f>SUM(AV531:BG531)+SUM(COUNTIFS(R531:AU531,{"TERM","RESIGNED"}))</f>
        <v>19</v>
      </c>
      <c r="BL531" s="1" t="s">
        <v>41</v>
      </c>
      <c r="BM531" s="37" t="s">
        <v>931</v>
      </c>
    </row>
    <row r="532" spans="1:65" x14ac:dyDescent="0.25">
      <c r="A532" s="30">
        <f>A531+1</f>
        <v>530</v>
      </c>
      <c r="B532" s="1" t="s">
        <v>163</v>
      </c>
      <c r="C532" s="1">
        <v>104115</v>
      </c>
      <c r="D532" s="25">
        <v>104115</v>
      </c>
      <c r="E532" s="1" t="s">
        <v>863</v>
      </c>
      <c r="F532" s="32" t="s">
        <v>655</v>
      </c>
      <c r="G532" s="32" t="s">
        <v>74</v>
      </c>
      <c r="H532" s="28">
        <v>44813</v>
      </c>
      <c r="I532" s="28" t="s">
        <v>36</v>
      </c>
      <c r="J532" s="28" t="s">
        <v>36</v>
      </c>
      <c r="K532" s="37">
        <f ca="1">IF(O532="ACTIVE",(TODAY()-H532),(J532-H532))</f>
        <v>529</v>
      </c>
      <c r="L532" s="39" t="str">
        <f>IF(OR(M532="Email Verification",M532="Operations",M532="OJT",M532="Bottom Quartile Group",M532="Training"),"Billable","Non Billable")</f>
        <v>Non Billable</v>
      </c>
      <c r="M532" s="32" t="s">
        <v>51</v>
      </c>
      <c r="N532" s="1" t="s">
        <v>38</v>
      </c>
      <c r="O532" s="1" t="s">
        <v>39</v>
      </c>
      <c r="P532" s="1"/>
      <c r="Q532" s="1"/>
      <c r="R532" s="31" t="s">
        <v>1424</v>
      </c>
      <c r="S532" s="42" t="s">
        <v>880</v>
      </c>
      <c r="T532" s="42" t="s">
        <v>882</v>
      </c>
      <c r="U532" s="42" t="s">
        <v>17</v>
      </c>
      <c r="V532" s="42" t="s">
        <v>17</v>
      </c>
      <c r="W532" s="42" t="s">
        <v>880</v>
      </c>
      <c r="X532" s="42" t="s">
        <v>880</v>
      </c>
      <c r="Y532" s="42" t="s">
        <v>880</v>
      </c>
      <c r="Z532" s="42" t="s">
        <v>880</v>
      </c>
      <c r="AA532" s="42" t="s">
        <v>880</v>
      </c>
      <c r="AB532" s="42" t="s">
        <v>17</v>
      </c>
      <c r="AC532" s="42" t="s">
        <v>17</v>
      </c>
      <c r="AD532" s="42" t="s">
        <v>880</v>
      </c>
      <c r="AE532" s="42" t="s">
        <v>880</v>
      </c>
      <c r="AF532" s="42" t="s">
        <v>880</v>
      </c>
      <c r="AG532" s="42" t="s">
        <v>880</v>
      </c>
      <c r="AH532" s="42" t="s">
        <v>880</v>
      </c>
      <c r="AI532" s="42" t="s">
        <v>17</v>
      </c>
      <c r="AJ532" s="42" t="s">
        <v>17</v>
      </c>
      <c r="AK532" s="42" t="s">
        <v>880</v>
      </c>
      <c r="AL532" s="42"/>
      <c r="AM532" s="42"/>
      <c r="AN532" s="42"/>
      <c r="AO532" s="42"/>
      <c r="AP532" s="42"/>
      <c r="AQ532" s="42"/>
      <c r="AR532" s="42"/>
      <c r="AS532" s="42"/>
      <c r="AT532" s="42"/>
      <c r="AU532" s="42"/>
      <c r="AV532" s="37">
        <f>COUNTIFS($S532:$AU532,"P")</f>
        <v>12</v>
      </c>
      <c r="AW532" s="37">
        <f>COUNTIFS($S532:$AU532,"HD")/2</f>
        <v>0</v>
      </c>
      <c r="AX532" s="37">
        <f>COUNTIFS($S532:$AU532,"DO")</f>
        <v>6</v>
      </c>
      <c r="AY532" s="1">
        <f>COUNTIFS($S532:$AU532,"UPL")</f>
        <v>0</v>
      </c>
      <c r="AZ532" s="37">
        <f>COUNTIFS($S532:$AU532,"LWP")</f>
        <v>0</v>
      </c>
      <c r="BA532" s="37">
        <f>SUM(COUNTIFS($S532:$AU532,{"PAT","MAT"}))</f>
        <v>0</v>
      </c>
      <c r="BB532" s="37">
        <f>COUNTIFS($S532:$AU532,"HO")</f>
        <v>0</v>
      </c>
      <c r="BC532" s="37">
        <f>COUNTIFS($S532:$AU532,"NA")</f>
        <v>0</v>
      </c>
      <c r="BD532" s="37">
        <f>COUNTIFS($S532:$AU532,"PL")</f>
        <v>0</v>
      </c>
      <c r="BE532" s="37">
        <f>COUNTIFS($S532:$AU532,"CL")</f>
        <v>1</v>
      </c>
      <c r="BF532" s="37">
        <f>COUNTIFS($S532:$AU532,"BL")</f>
        <v>0</v>
      </c>
      <c r="BG532" s="37">
        <f>COUNTIFS($S532:$AU532,"CO")</f>
        <v>0</v>
      </c>
      <c r="BH532" s="37">
        <f>SUM(BD532:BG532)</f>
        <v>1</v>
      </c>
      <c r="BI532" s="37">
        <f>IF(SUM(AV532+AW532)&gt;=17,1,0)</f>
        <v>0</v>
      </c>
      <c r="BJ532" s="37">
        <f>IF(SUM(AV532+AW532)&gt;=13,1,0)</f>
        <v>0</v>
      </c>
      <c r="BK532" s="37">
        <f>SUM(AV532:BG532)+SUM(COUNTIFS(R532:AU532,{"TERM","RESIGNED"}))</f>
        <v>19</v>
      </c>
      <c r="BL532" s="1" t="s">
        <v>41</v>
      </c>
      <c r="BM532" s="37" t="s">
        <v>1572</v>
      </c>
    </row>
    <row r="533" spans="1:65" x14ac:dyDescent="0.25">
      <c r="A533" s="30">
        <f>A532+1</f>
        <v>531</v>
      </c>
      <c r="B533" s="1" t="s">
        <v>163</v>
      </c>
      <c r="C533" s="1">
        <v>104126</v>
      </c>
      <c r="D533" s="25">
        <v>104126</v>
      </c>
      <c r="E533" s="1" t="s">
        <v>863</v>
      </c>
      <c r="F533" s="32" t="s">
        <v>654</v>
      </c>
      <c r="G533" s="32" t="s">
        <v>117</v>
      </c>
      <c r="H533" s="28">
        <v>44813</v>
      </c>
      <c r="I533" s="28" t="s">
        <v>36</v>
      </c>
      <c r="J533" s="28" t="s">
        <v>36</v>
      </c>
      <c r="K533" s="37">
        <f ca="1">IF(O533="ACTIVE",(TODAY()-H533),(J533-H533))</f>
        <v>529</v>
      </c>
      <c r="L533" s="39" t="str">
        <f>IF(OR(M533="Email Verification",M533="Operations",M533="OJT",M533="Bottom Quartile Group",M533="Training"),"Billable","Non Billable")</f>
        <v>Billable</v>
      </c>
      <c r="M533" s="32" t="s">
        <v>118</v>
      </c>
      <c r="N533" s="1" t="s">
        <v>38</v>
      </c>
      <c r="O533" s="1" t="s">
        <v>39</v>
      </c>
      <c r="P533" s="1"/>
      <c r="Q533" s="1"/>
      <c r="R533" s="31" t="s">
        <v>275</v>
      </c>
      <c r="S533" s="42" t="s">
        <v>880</v>
      </c>
      <c r="T533" s="42" t="s">
        <v>882</v>
      </c>
      <c r="U533" s="42" t="s">
        <v>17</v>
      </c>
      <c r="V533" s="42" t="s">
        <v>17</v>
      </c>
      <c r="W533" s="42" t="s">
        <v>883</v>
      </c>
      <c r="X533" s="42" t="s">
        <v>880</v>
      </c>
      <c r="Y533" s="42" t="s">
        <v>880</v>
      </c>
      <c r="Z533" s="42" t="s">
        <v>880</v>
      </c>
      <c r="AA533" s="42" t="s">
        <v>883</v>
      </c>
      <c r="AB533" s="42" t="s">
        <v>17</v>
      </c>
      <c r="AC533" s="42" t="s">
        <v>17</v>
      </c>
      <c r="AD533" s="42" t="s">
        <v>881</v>
      </c>
      <c r="AE533" s="42" t="s">
        <v>880</v>
      </c>
      <c r="AF533" s="42" t="s">
        <v>880</v>
      </c>
      <c r="AG533" s="42" t="s">
        <v>881</v>
      </c>
      <c r="AH533" s="42" t="s">
        <v>881</v>
      </c>
      <c r="AI533" s="42" t="s">
        <v>17</v>
      </c>
      <c r="AJ533" s="42" t="s">
        <v>17</v>
      </c>
      <c r="AK533" s="42" t="s">
        <v>881</v>
      </c>
      <c r="AL533" s="42"/>
      <c r="AM533" s="42"/>
      <c r="AN533" s="42"/>
      <c r="AO533" s="42"/>
      <c r="AP533" s="42"/>
      <c r="AQ533" s="42"/>
      <c r="AR533" s="42"/>
      <c r="AS533" s="42"/>
      <c r="AT533" s="42"/>
      <c r="AU533" s="42"/>
      <c r="AV533" s="37">
        <f>COUNTIFS($S533:$AU533,"P")</f>
        <v>6</v>
      </c>
      <c r="AW533" s="37">
        <f>COUNTIFS($S533:$AU533,"HD")/2</f>
        <v>2</v>
      </c>
      <c r="AX533" s="37">
        <f>COUNTIFS($S533:$AU533,"DO")</f>
        <v>6</v>
      </c>
      <c r="AY533" s="1">
        <f>COUNTIFS($S533:$AU533,"UPL")</f>
        <v>0</v>
      </c>
      <c r="AZ533" s="37">
        <f>COUNTIFS($S533:$AU533,"LWP")</f>
        <v>0</v>
      </c>
      <c r="BA533" s="37">
        <f>SUM(COUNTIFS($S533:$AU533,{"PAT","MAT"}))</f>
        <v>0</v>
      </c>
      <c r="BB533" s="37">
        <f>COUNTIFS($S533:$AU533,"HO")</f>
        <v>0</v>
      </c>
      <c r="BC533" s="37">
        <f>COUNTIFS($S533:$AU533,"NA")</f>
        <v>0</v>
      </c>
      <c r="BD533" s="37">
        <f>COUNTIFS($S533:$AU533,"PL")</f>
        <v>2</v>
      </c>
      <c r="BE533" s="37">
        <f>COUNTIFS($S533:$AU533,"CL")</f>
        <v>1</v>
      </c>
      <c r="BF533" s="37">
        <f>COUNTIFS($S533:$AU533,"BL")</f>
        <v>0</v>
      </c>
      <c r="BG533" s="37">
        <f>COUNTIFS($S533:$AU533,"CO")</f>
        <v>0</v>
      </c>
      <c r="BH533" s="37">
        <f>SUM(BD533:BG533)</f>
        <v>3</v>
      </c>
      <c r="BI533" s="37">
        <f>IF(SUM(AV533+AW533)&gt;=17,1,0)</f>
        <v>0</v>
      </c>
      <c r="BJ533" s="37">
        <f>IF(SUM(AV533+AW533)&gt;=13,1,0)</f>
        <v>0</v>
      </c>
      <c r="BK533" s="37">
        <f>SUM(AV533:BG533)+SUM(COUNTIFS(R533:AU533,{"TERM","RESIGNED"}))</f>
        <v>17</v>
      </c>
      <c r="BL533" s="1" t="s">
        <v>41</v>
      </c>
      <c r="BM533" s="37" t="s">
        <v>936</v>
      </c>
    </row>
    <row r="534" spans="1:65" x14ac:dyDescent="0.25">
      <c r="A534" s="30">
        <f>A533+1</f>
        <v>532</v>
      </c>
      <c r="B534" s="1" t="s">
        <v>163</v>
      </c>
      <c r="C534" s="1">
        <v>104139</v>
      </c>
      <c r="D534" s="25">
        <v>104139</v>
      </c>
      <c r="E534" s="1" t="s">
        <v>862</v>
      </c>
      <c r="F534" s="32" t="s">
        <v>652</v>
      </c>
      <c r="G534" s="32" t="s">
        <v>154</v>
      </c>
      <c r="H534" s="28">
        <v>44813</v>
      </c>
      <c r="I534" s="28" t="s">
        <v>36</v>
      </c>
      <c r="J534" s="28" t="s">
        <v>36</v>
      </c>
      <c r="K534" s="37">
        <f ca="1">IF(O534="ACTIVE",(TODAY()-H534),(J534-H534))</f>
        <v>529</v>
      </c>
      <c r="L534" s="39" t="str">
        <f>IF(OR(M534="Email Verification",M534="Operations",M534="OJT",M534="Bottom Quartile Group",M534="Training"),"Billable","Non Billable")</f>
        <v>Billable</v>
      </c>
      <c r="M534" s="32" t="s">
        <v>118</v>
      </c>
      <c r="N534" s="1" t="s">
        <v>38</v>
      </c>
      <c r="O534" s="1" t="s">
        <v>39</v>
      </c>
      <c r="P534" s="1"/>
      <c r="Q534" s="1"/>
      <c r="R534" s="31" t="s">
        <v>155</v>
      </c>
      <c r="S534" s="42" t="s">
        <v>880</v>
      </c>
      <c r="T534" s="42" t="s">
        <v>882</v>
      </c>
      <c r="U534" s="42" t="s">
        <v>17</v>
      </c>
      <c r="V534" s="42" t="s">
        <v>17</v>
      </c>
      <c r="W534" s="42" t="s">
        <v>880</v>
      </c>
      <c r="X534" s="42" t="s">
        <v>880</v>
      </c>
      <c r="Y534" s="42" t="s">
        <v>880</v>
      </c>
      <c r="Z534" s="42" t="s">
        <v>880</v>
      </c>
      <c r="AA534" s="42" t="s">
        <v>880</v>
      </c>
      <c r="AB534" s="42" t="s">
        <v>17</v>
      </c>
      <c r="AC534" s="42" t="s">
        <v>17</v>
      </c>
      <c r="AD534" s="42" t="s">
        <v>880</v>
      </c>
      <c r="AE534" s="42" t="s">
        <v>880</v>
      </c>
      <c r="AF534" s="42" t="s">
        <v>880</v>
      </c>
      <c r="AG534" s="42" t="s">
        <v>880</v>
      </c>
      <c r="AH534" s="42" t="s">
        <v>880</v>
      </c>
      <c r="AI534" s="42" t="s">
        <v>17</v>
      </c>
      <c r="AJ534" s="42" t="s">
        <v>17</v>
      </c>
      <c r="AK534" s="42" t="s">
        <v>881</v>
      </c>
      <c r="AL534" s="42"/>
      <c r="AM534" s="42"/>
      <c r="AN534" s="42"/>
      <c r="AO534" s="42"/>
      <c r="AP534" s="42"/>
      <c r="AQ534" s="42"/>
      <c r="AR534" s="42"/>
      <c r="AS534" s="42"/>
      <c r="AT534" s="42"/>
      <c r="AU534" s="42"/>
      <c r="AV534" s="37">
        <f>COUNTIFS($S534:$AU534,"P")</f>
        <v>11</v>
      </c>
      <c r="AW534" s="37">
        <f>COUNTIFS($S534:$AU534,"HD")/2</f>
        <v>0.5</v>
      </c>
      <c r="AX534" s="37">
        <f>COUNTIFS($S534:$AU534,"DO")</f>
        <v>6</v>
      </c>
      <c r="AY534" s="1">
        <f>COUNTIFS($S534:$AU534,"UPL")</f>
        <v>0</v>
      </c>
      <c r="AZ534" s="37">
        <f>COUNTIFS($S534:$AU534,"LWP")</f>
        <v>0</v>
      </c>
      <c r="BA534" s="37">
        <f>SUM(COUNTIFS($S534:$AU534,{"PAT","MAT"}))</f>
        <v>0</v>
      </c>
      <c r="BB534" s="37">
        <f>COUNTIFS($S534:$AU534,"HO")</f>
        <v>0</v>
      </c>
      <c r="BC534" s="37">
        <f>COUNTIFS($S534:$AU534,"NA")</f>
        <v>0</v>
      </c>
      <c r="BD534" s="37">
        <f>COUNTIFS($S534:$AU534,"PL")</f>
        <v>0</v>
      </c>
      <c r="BE534" s="37">
        <f>COUNTIFS($S534:$AU534,"CL")</f>
        <v>1</v>
      </c>
      <c r="BF534" s="37">
        <f>COUNTIFS($S534:$AU534,"BL")</f>
        <v>0</v>
      </c>
      <c r="BG534" s="37">
        <f>COUNTIFS($S534:$AU534,"CO")</f>
        <v>0</v>
      </c>
      <c r="BH534" s="37">
        <f>SUM(BD534:BG534)</f>
        <v>1</v>
      </c>
      <c r="BI534" s="37">
        <f>IF(SUM(AV534+AW534)&gt;=17,1,0)</f>
        <v>0</v>
      </c>
      <c r="BJ534" s="37">
        <f>IF(SUM(AV534+AW534)&gt;=13,1,0)</f>
        <v>0</v>
      </c>
      <c r="BK534" s="37">
        <f>SUM(AV534:BG534)+SUM(COUNTIFS(R534:AU534,{"TERM","RESIGNED"}))</f>
        <v>18.5</v>
      </c>
      <c r="BL534" s="1" t="s">
        <v>41</v>
      </c>
      <c r="BM534" s="37" t="s">
        <v>933</v>
      </c>
    </row>
    <row r="535" spans="1:65" x14ac:dyDescent="0.25">
      <c r="A535" s="30">
        <f>A534+1</f>
        <v>533</v>
      </c>
      <c r="B535" s="1" t="s">
        <v>163</v>
      </c>
      <c r="C535" s="1">
        <v>104143</v>
      </c>
      <c r="D535" s="25">
        <v>104143</v>
      </c>
      <c r="E535" s="1" t="s">
        <v>863</v>
      </c>
      <c r="F535" s="32" t="s">
        <v>653</v>
      </c>
      <c r="G535" s="32" t="s">
        <v>154</v>
      </c>
      <c r="H535" s="28">
        <v>44813</v>
      </c>
      <c r="I535" s="28" t="s">
        <v>36</v>
      </c>
      <c r="J535" s="28" t="s">
        <v>36</v>
      </c>
      <c r="K535" s="37">
        <f ca="1">IF(O535="ACTIVE",(TODAY()-H535),(J535-H535))</f>
        <v>529</v>
      </c>
      <c r="L535" s="39" t="str">
        <f>IF(OR(M535="Email Verification",M535="Operations",M535="OJT",M535="Bottom Quartile Group",M535="Training"),"Billable","Non Billable")</f>
        <v>Billable</v>
      </c>
      <c r="M535" s="32" t="s">
        <v>118</v>
      </c>
      <c r="N535" s="1" t="s">
        <v>38</v>
      </c>
      <c r="O535" s="1" t="s">
        <v>39</v>
      </c>
      <c r="P535" s="1"/>
      <c r="Q535" s="1"/>
      <c r="R535" s="31" t="s">
        <v>157</v>
      </c>
      <c r="S535" s="42" t="s">
        <v>880</v>
      </c>
      <c r="T535" s="42" t="s">
        <v>880</v>
      </c>
      <c r="U535" s="42" t="s">
        <v>17</v>
      </c>
      <c r="V535" s="42" t="s">
        <v>17</v>
      </c>
      <c r="W535" s="42" t="s">
        <v>880</v>
      </c>
      <c r="X535" s="42" t="s">
        <v>880</v>
      </c>
      <c r="Y535" s="42" t="s">
        <v>880</v>
      </c>
      <c r="Z535" s="42" t="s">
        <v>880</v>
      </c>
      <c r="AA535" s="42" t="s">
        <v>880</v>
      </c>
      <c r="AB535" s="42" t="s">
        <v>17</v>
      </c>
      <c r="AC535" s="42" t="s">
        <v>17</v>
      </c>
      <c r="AD535" s="42" t="s">
        <v>880</v>
      </c>
      <c r="AE535" s="42" t="s">
        <v>880</v>
      </c>
      <c r="AF535" s="42" t="s">
        <v>880</v>
      </c>
      <c r="AG535" s="42" t="s">
        <v>880</v>
      </c>
      <c r="AH535" s="42" t="s">
        <v>883</v>
      </c>
      <c r="AI535" s="42" t="s">
        <v>17</v>
      </c>
      <c r="AJ535" s="42" t="s">
        <v>17</v>
      </c>
      <c r="AK535" s="42" t="s">
        <v>883</v>
      </c>
      <c r="AL535" s="42"/>
      <c r="AM535" s="42"/>
      <c r="AN535" s="42"/>
      <c r="AO535" s="42"/>
      <c r="AP535" s="42"/>
      <c r="AQ535" s="42"/>
      <c r="AR535" s="42"/>
      <c r="AS535" s="42"/>
      <c r="AT535" s="42"/>
      <c r="AU535" s="42"/>
      <c r="AV535" s="37">
        <f>COUNTIFS($S535:$AU535,"P")</f>
        <v>11</v>
      </c>
      <c r="AW535" s="37">
        <f>COUNTIFS($S535:$AU535,"HD")/2</f>
        <v>0</v>
      </c>
      <c r="AX535" s="37">
        <f>COUNTIFS($S535:$AU535,"DO")</f>
        <v>6</v>
      </c>
      <c r="AY535" s="1">
        <f>COUNTIFS($S535:$AU535,"UPL")</f>
        <v>0</v>
      </c>
      <c r="AZ535" s="37">
        <f>COUNTIFS($S535:$AU535,"LWP")</f>
        <v>0</v>
      </c>
      <c r="BA535" s="37">
        <f>SUM(COUNTIFS($S535:$AU535,{"PAT","MAT"}))</f>
        <v>0</v>
      </c>
      <c r="BB535" s="37">
        <f>COUNTIFS($S535:$AU535,"HO")</f>
        <v>0</v>
      </c>
      <c r="BC535" s="37">
        <f>COUNTIFS($S535:$AU535,"NA")</f>
        <v>0</v>
      </c>
      <c r="BD535" s="37">
        <f>COUNTIFS($S535:$AU535,"PL")</f>
        <v>2</v>
      </c>
      <c r="BE535" s="37">
        <f>COUNTIFS($S535:$AU535,"CL")</f>
        <v>0</v>
      </c>
      <c r="BF535" s="37">
        <f>COUNTIFS($S535:$AU535,"BL")</f>
        <v>0</v>
      </c>
      <c r="BG535" s="37">
        <f>COUNTIFS($S535:$AU535,"CO")</f>
        <v>0</v>
      </c>
      <c r="BH535" s="37">
        <f>SUM(BD535:BG535)</f>
        <v>2</v>
      </c>
      <c r="BI535" s="37">
        <f>IF(SUM(AV535+AW535)&gt;=17,1,0)</f>
        <v>0</v>
      </c>
      <c r="BJ535" s="37">
        <f>IF(SUM(AV535+AW535)&gt;=13,1,0)</f>
        <v>0</v>
      </c>
      <c r="BK535" s="37">
        <f>SUM(AV535:BG535)+SUM(COUNTIFS(R535:AU535,{"TERM","RESIGNED"}))</f>
        <v>19</v>
      </c>
      <c r="BL535" s="1" t="s">
        <v>41</v>
      </c>
      <c r="BM535" s="37" t="s">
        <v>933</v>
      </c>
    </row>
    <row r="536" spans="1:65" x14ac:dyDescent="0.25">
      <c r="A536" s="30">
        <f>A535+1</f>
        <v>534</v>
      </c>
      <c r="B536" s="1" t="s">
        <v>163</v>
      </c>
      <c r="C536" s="1">
        <v>104149</v>
      </c>
      <c r="D536" s="25">
        <v>104149</v>
      </c>
      <c r="E536" s="1" t="s">
        <v>863</v>
      </c>
      <c r="F536" s="32" t="s">
        <v>656</v>
      </c>
      <c r="G536" s="32" t="s">
        <v>74</v>
      </c>
      <c r="H536" s="28">
        <v>44813</v>
      </c>
      <c r="I536" s="28" t="s">
        <v>36</v>
      </c>
      <c r="J536" s="28" t="s">
        <v>36</v>
      </c>
      <c r="K536" s="37">
        <f ca="1">IF(O536="ACTIVE",(TODAY()-H536),(J536-H536))</f>
        <v>529</v>
      </c>
      <c r="L536" s="39" t="str">
        <f>IF(OR(M536="Email Verification",M536="Operations",M536="OJT",M536="Bottom Quartile Group",M536="Training"),"Billable","Non Billable")</f>
        <v>Non Billable</v>
      </c>
      <c r="M536" s="32" t="s">
        <v>51</v>
      </c>
      <c r="N536" s="1" t="s">
        <v>38</v>
      </c>
      <c r="O536" s="1" t="s">
        <v>39</v>
      </c>
      <c r="P536" s="1"/>
      <c r="Q536" s="1"/>
      <c r="R536" s="31" t="s">
        <v>97</v>
      </c>
      <c r="S536" s="42" t="s">
        <v>880</v>
      </c>
      <c r="T536" s="42" t="s">
        <v>880</v>
      </c>
      <c r="U536" s="42" t="s">
        <v>17</v>
      </c>
      <c r="V536" s="42" t="s">
        <v>17</v>
      </c>
      <c r="W536" s="42" t="s">
        <v>880</v>
      </c>
      <c r="X536" s="42" t="s">
        <v>880</v>
      </c>
      <c r="Y536" s="42" t="s">
        <v>880</v>
      </c>
      <c r="Z536" s="42" t="s">
        <v>880</v>
      </c>
      <c r="AA536" s="42" t="s">
        <v>880</v>
      </c>
      <c r="AB536" s="42" t="s">
        <v>17</v>
      </c>
      <c r="AC536" s="42" t="s">
        <v>17</v>
      </c>
      <c r="AD536" s="42" t="s">
        <v>880</v>
      </c>
      <c r="AE536" s="42" t="s">
        <v>880</v>
      </c>
      <c r="AF536" s="42" t="s">
        <v>880</v>
      </c>
      <c r="AG536" s="42" t="s">
        <v>880</v>
      </c>
      <c r="AH536" s="42" t="s">
        <v>880</v>
      </c>
      <c r="AI536" s="42" t="s">
        <v>17</v>
      </c>
      <c r="AJ536" s="42" t="s">
        <v>17</v>
      </c>
      <c r="AK536" s="42" t="s">
        <v>880</v>
      </c>
      <c r="AL536" s="42"/>
      <c r="AM536" s="42"/>
      <c r="AN536" s="42"/>
      <c r="AO536" s="42"/>
      <c r="AP536" s="42"/>
      <c r="AQ536" s="42"/>
      <c r="AR536" s="42"/>
      <c r="AS536" s="42"/>
      <c r="AT536" s="42"/>
      <c r="AU536" s="42"/>
      <c r="AV536" s="37">
        <f>COUNTIFS($S536:$AU536,"P")</f>
        <v>13</v>
      </c>
      <c r="AW536" s="37">
        <f>COUNTIFS($S536:$AU536,"HD")/2</f>
        <v>0</v>
      </c>
      <c r="AX536" s="37">
        <f>COUNTIFS($S536:$AU536,"DO")</f>
        <v>6</v>
      </c>
      <c r="AY536" s="1">
        <f>COUNTIFS($S536:$AU536,"UPL")</f>
        <v>0</v>
      </c>
      <c r="AZ536" s="37">
        <f>COUNTIFS($S536:$AU536,"LWP")</f>
        <v>0</v>
      </c>
      <c r="BA536" s="37">
        <f>SUM(COUNTIFS($S536:$AU536,{"PAT","MAT"}))</f>
        <v>0</v>
      </c>
      <c r="BB536" s="37">
        <f>COUNTIFS($S536:$AU536,"HO")</f>
        <v>0</v>
      </c>
      <c r="BC536" s="37">
        <f>COUNTIFS($S536:$AU536,"NA")</f>
        <v>0</v>
      </c>
      <c r="BD536" s="37">
        <f>COUNTIFS($S536:$AU536,"PL")</f>
        <v>0</v>
      </c>
      <c r="BE536" s="37">
        <f>COUNTIFS($S536:$AU536,"CL")</f>
        <v>0</v>
      </c>
      <c r="BF536" s="37">
        <f>COUNTIFS($S536:$AU536,"BL")</f>
        <v>0</v>
      </c>
      <c r="BG536" s="37">
        <f>COUNTIFS($S536:$AU536,"CO")</f>
        <v>0</v>
      </c>
      <c r="BH536" s="37">
        <f>SUM(BD536:BG536)</f>
        <v>0</v>
      </c>
      <c r="BI536" s="37">
        <f>IF(SUM(AV536+AW536)&gt;=17,1,0)</f>
        <v>0</v>
      </c>
      <c r="BJ536" s="37">
        <f>IF(SUM(AV536+AW536)&gt;=13,1,0)</f>
        <v>1</v>
      </c>
      <c r="BK536" s="37">
        <f>SUM(AV536:BG536)+SUM(COUNTIFS(R536:AU536,{"TERM","RESIGNED"}))</f>
        <v>19</v>
      </c>
      <c r="BL536" s="1" t="s">
        <v>41</v>
      </c>
      <c r="BM536" s="37" t="s">
        <v>937</v>
      </c>
    </row>
    <row r="537" spans="1:65" x14ac:dyDescent="0.25">
      <c r="A537" s="30">
        <f>A536+1</f>
        <v>535</v>
      </c>
      <c r="B537" s="1" t="s">
        <v>163</v>
      </c>
      <c r="C537" s="1">
        <v>104184</v>
      </c>
      <c r="D537" s="25">
        <v>104184</v>
      </c>
      <c r="E537" s="1" t="s">
        <v>863</v>
      </c>
      <c r="F537" s="32" t="s">
        <v>661</v>
      </c>
      <c r="G537" s="32" t="s">
        <v>181</v>
      </c>
      <c r="H537" s="28">
        <v>44820</v>
      </c>
      <c r="I537" s="28" t="s">
        <v>36</v>
      </c>
      <c r="J537" s="28" t="s">
        <v>36</v>
      </c>
      <c r="K537" s="37">
        <f ca="1">IF(O537="ACTIVE",(TODAY()-H537),(J537-H537))</f>
        <v>522</v>
      </c>
      <c r="L537" s="39" t="str">
        <f>IF(OR(M537="Email Verification",M537="Operations",M537="OJT",M537="Bottom Quartile Group",M537="Training"),"Billable","Non Billable")</f>
        <v>Billable</v>
      </c>
      <c r="M537" s="32" t="s">
        <v>178</v>
      </c>
      <c r="N537" s="1" t="s">
        <v>38</v>
      </c>
      <c r="O537" s="1" t="s">
        <v>39</v>
      </c>
      <c r="P537" s="1"/>
      <c r="Q537" s="1"/>
      <c r="R537" s="31" t="s">
        <v>103</v>
      </c>
      <c r="S537" s="42" t="s">
        <v>19</v>
      </c>
      <c r="T537" s="42" t="s">
        <v>880</v>
      </c>
      <c r="U537" s="42" t="s">
        <v>17</v>
      </c>
      <c r="V537" s="42" t="s">
        <v>17</v>
      </c>
      <c r="W537" s="42" t="s">
        <v>19</v>
      </c>
      <c r="X537" s="42" t="s">
        <v>880</v>
      </c>
      <c r="Y537" s="42" t="s">
        <v>880</v>
      </c>
      <c r="Z537" s="42" t="s">
        <v>880</v>
      </c>
      <c r="AA537" s="42" t="s">
        <v>880</v>
      </c>
      <c r="AB537" s="42" t="s">
        <v>17</v>
      </c>
      <c r="AC537" s="42" t="s">
        <v>17</v>
      </c>
      <c r="AD537" s="42" t="s">
        <v>19</v>
      </c>
      <c r="AE537" s="42" t="s">
        <v>880</v>
      </c>
      <c r="AF537" s="42" t="s">
        <v>880</v>
      </c>
      <c r="AG537" s="42" t="s">
        <v>880</v>
      </c>
      <c r="AH537" s="42" t="s">
        <v>19</v>
      </c>
      <c r="AI537" s="42" t="s">
        <v>17</v>
      </c>
      <c r="AJ537" s="42" t="s">
        <v>17</v>
      </c>
      <c r="AK537" s="42" t="s">
        <v>19</v>
      </c>
      <c r="AL537" s="42"/>
      <c r="AM537" s="42"/>
      <c r="AN537" s="42"/>
      <c r="AO537" s="42"/>
      <c r="AP537" s="42"/>
      <c r="AQ537" s="42"/>
      <c r="AR537" s="42"/>
      <c r="AS537" s="42"/>
      <c r="AT537" s="42"/>
      <c r="AU537" s="42"/>
      <c r="AV537" s="37">
        <f>COUNTIFS($S537:$AU537,"P")</f>
        <v>8</v>
      </c>
      <c r="AW537" s="37">
        <f>COUNTIFS($S537:$AU537,"HD")/2</f>
        <v>0</v>
      </c>
      <c r="AX537" s="37">
        <f>COUNTIFS($S537:$AU537,"DO")</f>
        <v>6</v>
      </c>
      <c r="AY537" s="1">
        <f>COUNTIFS($S537:$AU537,"UPL")</f>
        <v>0</v>
      </c>
      <c r="AZ537" s="37">
        <f>COUNTIFS($S537:$AU537,"LWP")</f>
        <v>5</v>
      </c>
      <c r="BA537" s="37">
        <f>SUM(COUNTIFS($S537:$AU537,{"PAT","MAT"}))</f>
        <v>0</v>
      </c>
      <c r="BB537" s="37">
        <f>COUNTIFS($S537:$AU537,"HO")</f>
        <v>0</v>
      </c>
      <c r="BC537" s="37">
        <f>COUNTIFS($S537:$AU537,"NA")</f>
        <v>0</v>
      </c>
      <c r="BD537" s="37">
        <f>COUNTIFS($S537:$AU537,"PL")</f>
        <v>0</v>
      </c>
      <c r="BE537" s="37">
        <f>COUNTIFS($S537:$AU537,"CL")</f>
        <v>0</v>
      </c>
      <c r="BF537" s="37">
        <f>COUNTIFS($S537:$AU537,"BL")</f>
        <v>0</v>
      </c>
      <c r="BG537" s="37">
        <f>COUNTIFS($S537:$AU537,"CO")</f>
        <v>0</v>
      </c>
      <c r="BH537" s="37">
        <f>SUM(BD537:BG537)</f>
        <v>0</v>
      </c>
      <c r="BI537" s="37">
        <f>IF(SUM(AV537+AW537)&gt;=17,1,0)</f>
        <v>0</v>
      </c>
      <c r="BJ537" s="37">
        <f>IF(SUM(AV537+AW537)&gt;=13,1,0)</f>
        <v>0</v>
      </c>
      <c r="BK537" s="37">
        <f>SUM(AV537:BG537)+SUM(COUNTIFS(R537:AU537,{"TERM","RESIGNED"}))</f>
        <v>19</v>
      </c>
      <c r="BL537" s="1" t="s">
        <v>41</v>
      </c>
      <c r="BM537" s="37"/>
    </row>
    <row r="538" spans="1:65" x14ac:dyDescent="0.25">
      <c r="A538" s="30">
        <f>A537+1</f>
        <v>536</v>
      </c>
      <c r="B538" s="1" t="s">
        <v>163</v>
      </c>
      <c r="C538" s="1">
        <v>104196</v>
      </c>
      <c r="D538" s="25">
        <v>104196</v>
      </c>
      <c r="E538" s="1" t="s">
        <v>862</v>
      </c>
      <c r="F538" s="32" t="s">
        <v>658</v>
      </c>
      <c r="G538" s="32" t="s">
        <v>177</v>
      </c>
      <c r="H538" s="28">
        <v>44820</v>
      </c>
      <c r="I538" s="28" t="s">
        <v>36</v>
      </c>
      <c r="J538" s="28" t="s">
        <v>36</v>
      </c>
      <c r="K538" s="37">
        <f ca="1">IF(O538="ACTIVE",(TODAY()-H538),(J538-H538))</f>
        <v>522</v>
      </c>
      <c r="L538" s="39" t="str">
        <f>IF(OR(M538="Email Verification",M538="Operations",M538="OJT",M538="Bottom Quartile Group",M538="Training"),"Billable","Non Billable")</f>
        <v>Billable</v>
      </c>
      <c r="M538" s="32" t="s">
        <v>178</v>
      </c>
      <c r="N538" s="1" t="s">
        <v>38</v>
      </c>
      <c r="O538" s="1" t="s">
        <v>39</v>
      </c>
      <c r="P538" s="1"/>
      <c r="Q538" s="1"/>
      <c r="R538" s="31" t="s">
        <v>425</v>
      </c>
      <c r="S538" s="42" t="s">
        <v>880</v>
      </c>
      <c r="T538" s="42" t="s">
        <v>880</v>
      </c>
      <c r="U538" s="42" t="s">
        <v>17</v>
      </c>
      <c r="V538" s="42" t="s">
        <v>17</v>
      </c>
      <c r="W538" s="42" t="s">
        <v>880</v>
      </c>
      <c r="X538" s="42" t="s">
        <v>880</v>
      </c>
      <c r="Y538" s="42" t="s">
        <v>880</v>
      </c>
      <c r="Z538" s="42" t="s">
        <v>880</v>
      </c>
      <c r="AA538" s="42" t="s">
        <v>880</v>
      </c>
      <c r="AB538" s="42" t="s">
        <v>17</v>
      </c>
      <c r="AC538" s="42" t="s">
        <v>17</v>
      </c>
      <c r="AD538" s="42" t="s">
        <v>880</v>
      </c>
      <c r="AE538" s="42" t="s">
        <v>880</v>
      </c>
      <c r="AF538" s="42" t="s">
        <v>880</v>
      </c>
      <c r="AG538" s="42" t="s">
        <v>880</v>
      </c>
      <c r="AH538" s="42" t="s">
        <v>880</v>
      </c>
      <c r="AI538" s="42" t="s">
        <v>17</v>
      </c>
      <c r="AJ538" s="42" t="s">
        <v>17</v>
      </c>
      <c r="AK538" s="42" t="s">
        <v>19</v>
      </c>
      <c r="AL538" s="42"/>
      <c r="AM538" s="42"/>
      <c r="AN538" s="42"/>
      <c r="AO538" s="42"/>
      <c r="AP538" s="42"/>
      <c r="AQ538" s="42"/>
      <c r="AR538" s="42"/>
      <c r="AS538" s="42"/>
      <c r="AT538" s="42"/>
      <c r="AU538" s="42"/>
      <c r="AV538" s="37">
        <f>COUNTIFS($S538:$AU538,"P")</f>
        <v>12</v>
      </c>
      <c r="AW538" s="37">
        <f>COUNTIFS($S538:$AU538,"HD")/2</f>
        <v>0</v>
      </c>
      <c r="AX538" s="37">
        <f>COUNTIFS($S538:$AU538,"DO")</f>
        <v>6</v>
      </c>
      <c r="AY538" s="1">
        <f>COUNTIFS($S538:$AU538,"UPL")</f>
        <v>0</v>
      </c>
      <c r="AZ538" s="37">
        <f>COUNTIFS($S538:$AU538,"LWP")</f>
        <v>1</v>
      </c>
      <c r="BA538" s="37">
        <f>SUM(COUNTIFS($S538:$AU538,{"PAT","MAT"}))</f>
        <v>0</v>
      </c>
      <c r="BB538" s="37">
        <f>COUNTIFS($S538:$AU538,"HO")</f>
        <v>0</v>
      </c>
      <c r="BC538" s="37">
        <f>COUNTIFS($S538:$AU538,"NA")</f>
        <v>0</v>
      </c>
      <c r="BD538" s="37">
        <f>COUNTIFS($S538:$AU538,"PL")</f>
        <v>0</v>
      </c>
      <c r="BE538" s="37">
        <f>COUNTIFS($S538:$AU538,"CL")</f>
        <v>0</v>
      </c>
      <c r="BF538" s="37">
        <f>COUNTIFS($S538:$AU538,"BL")</f>
        <v>0</v>
      </c>
      <c r="BG538" s="37">
        <f>COUNTIFS($S538:$AU538,"CO")</f>
        <v>0</v>
      </c>
      <c r="BH538" s="37">
        <f>SUM(BD538:BG538)</f>
        <v>0</v>
      </c>
      <c r="BI538" s="37">
        <f>IF(SUM(AV538+AW538)&gt;=17,1,0)</f>
        <v>0</v>
      </c>
      <c r="BJ538" s="37">
        <f>IF(SUM(AV538+AW538)&gt;=13,1,0)</f>
        <v>0</v>
      </c>
      <c r="BK538" s="37">
        <f>SUM(AV538:BG538)+SUM(COUNTIFS(R538:AU538,{"TERM","RESIGNED"}))</f>
        <v>19</v>
      </c>
      <c r="BL538" s="1" t="s">
        <v>41</v>
      </c>
      <c r="BM538" s="37" t="s">
        <v>934</v>
      </c>
    </row>
    <row r="539" spans="1:65" x14ac:dyDescent="0.25">
      <c r="A539" s="30">
        <f>A538+1</f>
        <v>537</v>
      </c>
      <c r="B539" s="1" t="s">
        <v>163</v>
      </c>
      <c r="C539" s="1">
        <v>104209</v>
      </c>
      <c r="D539" s="25">
        <v>104209</v>
      </c>
      <c r="E539" s="1" t="s">
        <v>863</v>
      </c>
      <c r="F539" s="32" t="s">
        <v>659</v>
      </c>
      <c r="G539" s="32" t="s">
        <v>117</v>
      </c>
      <c r="H539" s="28">
        <v>44820</v>
      </c>
      <c r="I539" s="28" t="s">
        <v>36</v>
      </c>
      <c r="J539" s="28" t="s">
        <v>36</v>
      </c>
      <c r="K539" s="37">
        <f ca="1">IF(O539="ACTIVE",(TODAY()-H539),(J539-H539))</f>
        <v>522</v>
      </c>
      <c r="L539" s="39" t="str">
        <f>IF(OR(M539="Email Verification",M539="Operations",M539="OJT",M539="Bottom Quartile Group",M539="Training"),"Billable","Non Billable")</f>
        <v>Billable</v>
      </c>
      <c r="M539" s="32" t="s">
        <v>118</v>
      </c>
      <c r="N539" s="1" t="s">
        <v>38</v>
      </c>
      <c r="O539" s="1" t="s">
        <v>39</v>
      </c>
      <c r="P539" s="1"/>
      <c r="Q539" s="1"/>
      <c r="R539" s="31" t="s">
        <v>187</v>
      </c>
      <c r="S539" s="42" t="s">
        <v>881</v>
      </c>
      <c r="T539" s="42" t="s">
        <v>881</v>
      </c>
      <c r="U539" s="42" t="s">
        <v>17</v>
      </c>
      <c r="V539" s="42" t="s">
        <v>17</v>
      </c>
      <c r="W539" s="42" t="s">
        <v>880</v>
      </c>
      <c r="X539" s="42" t="s">
        <v>880</v>
      </c>
      <c r="Y539" s="42" t="s">
        <v>881</v>
      </c>
      <c r="Z539" s="42" t="s">
        <v>880</v>
      </c>
      <c r="AA539" s="42" t="s">
        <v>880</v>
      </c>
      <c r="AB539" s="42" t="s">
        <v>17</v>
      </c>
      <c r="AC539" s="42" t="s">
        <v>17</v>
      </c>
      <c r="AD539" s="42" t="s">
        <v>880</v>
      </c>
      <c r="AE539" s="42" t="s">
        <v>880</v>
      </c>
      <c r="AF539" s="42" t="s">
        <v>881</v>
      </c>
      <c r="AG539" s="42" t="s">
        <v>881</v>
      </c>
      <c r="AH539" s="42" t="s">
        <v>880</v>
      </c>
      <c r="AI539" s="42" t="s">
        <v>17</v>
      </c>
      <c r="AJ539" s="42" t="s">
        <v>17</v>
      </c>
      <c r="AK539" s="42" t="s">
        <v>881</v>
      </c>
      <c r="AL539" s="42"/>
      <c r="AM539" s="42"/>
      <c r="AN539" s="42"/>
      <c r="AO539" s="42"/>
      <c r="AP539" s="42"/>
      <c r="AQ539" s="42"/>
      <c r="AR539" s="42"/>
      <c r="AS539" s="42"/>
      <c r="AT539" s="42"/>
      <c r="AU539" s="42"/>
      <c r="AV539" s="37">
        <f>COUNTIFS($S539:$AU539,"P")</f>
        <v>7</v>
      </c>
      <c r="AW539" s="37">
        <f>COUNTIFS($S539:$AU539,"HD")/2</f>
        <v>3</v>
      </c>
      <c r="AX539" s="37">
        <f>COUNTIFS($S539:$AU539,"DO")</f>
        <v>6</v>
      </c>
      <c r="AY539" s="1">
        <f>COUNTIFS($S539:$AU539,"UPL")</f>
        <v>0</v>
      </c>
      <c r="AZ539" s="37">
        <f>COUNTIFS($S539:$AU539,"LWP")</f>
        <v>0</v>
      </c>
      <c r="BA539" s="37">
        <f>SUM(COUNTIFS($S539:$AU539,{"PAT","MAT"}))</f>
        <v>0</v>
      </c>
      <c r="BB539" s="37">
        <f>COUNTIFS($S539:$AU539,"HO")</f>
        <v>0</v>
      </c>
      <c r="BC539" s="37">
        <f>COUNTIFS($S539:$AU539,"NA")</f>
        <v>0</v>
      </c>
      <c r="BD539" s="37">
        <f>COUNTIFS($S539:$AU539,"PL")</f>
        <v>0</v>
      </c>
      <c r="BE539" s="37">
        <f>COUNTIFS($S539:$AU539,"CL")</f>
        <v>0</v>
      </c>
      <c r="BF539" s="37">
        <f>COUNTIFS($S539:$AU539,"BL")</f>
        <v>0</v>
      </c>
      <c r="BG539" s="37">
        <f>COUNTIFS($S539:$AU539,"CO")</f>
        <v>0</v>
      </c>
      <c r="BH539" s="37">
        <f>SUM(BD539:BG539)</f>
        <v>0</v>
      </c>
      <c r="BI539" s="37">
        <f>IF(SUM(AV539+AW539)&gt;=17,1,0)</f>
        <v>0</v>
      </c>
      <c r="BJ539" s="37">
        <f>IF(SUM(AV539+AW539)&gt;=13,1,0)</f>
        <v>0</v>
      </c>
      <c r="BK539" s="37">
        <f>SUM(AV539:BG539)+SUM(COUNTIFS(R539:AU539,{"TERM","RESIGNED"}))</f>
        <v>16</v>
      </c>
      <c r="BL539" s="1" t="s">
        <v>41</v>
      </c>
      <c r="BM539" s="37" t="s">
        <v>933</v>
      </c>
    </row>
    <row r="540" spans="1:65" x14ac:dyDescent="0.25">
      <c r="A540" s="30">
        <f>A539+1</f>
        <v>538</v>
      </c>
      <c r="B540" s="1" t="s">
        <v>163</v>
      </c>
      <c r="C540" s="1">
        <v>104217</v>
      </c>
      <c r="D540" s="25">
        <v>104217</v>
      </c>
      <c r="E540" s="1" t="s">
        <v>863</v>
      </c>
      <c r="F540" s="32" t="s">
        <v>660</v>
      </c>
      <c r="G540" s="32" t="s">
        <v>117</v>
      </c>
      <c r="H540" s="28">
        <v>44820</v>
      </c>
      <c r="I540" s="28" t="s">
        <v>36</v>
      </c>
      <c r="J540" s="28" t="s">
        <v>36</v>
      </c>
      <c r="K540" s="37">
        <f ca="1">IF(O540="ACTIVE",(TODAY()-H540),(J540-H540))</f>
        <v>522</v>
      </c>
      <c r="L540" s="39" t="str">
        <f>IF(OR(M540="Email Verification",M540="Operations",M540="OJT",M540="Bottom Quartile Group",M540="Training"),"Billable","Non Billable")</f>
        <v>Billable</v>
      </c>
      <c r="M540" s="32" t="s">
        <v>118</v>
      </c>
      <c r="N540" s="1" t="s">
        <v>38</v>
      </c>
      <c r="O540" s="1" t="s">
        <v>39</v>
      </c>
      <c r="P540" s="1"/>
      <c r="Q540" s="1"/>
      <c r="R540" s="31" t="s">
        <v>887</v>
      </c>
      <c r="S540" s="42" t="s">
        <v>880</v>
      </c>
      <c r="T540" s="42" t="s">
        <v>880</v>
      </c>
      <c r="U540" s="42" t="s">
        <v>17</v>
      </c>
      <c r="V540" s="42" t="s">
        <v>17</v>
      </c>
      <c r="W540" s="42" t="s">
        <v>880</v>
      </c>
      <c r="X540" s="42" t="s">
        <v>880</v>
      </c>
      <c r="Y540" s="42" t="s">
        <v>880</v>
      </c>
      <c r="Z540" s="42" t="s">
        <v>880</v>
      </c>
      <c r="AA540" s="42" t="s">
        <v>880</v>
      </c>
      <c r="AB540" s="42" t="s">
        <v>17</v>
      </c>
      <c r="AC540" s="42" t="s">
        <v>17</v>
      </c>
      <c r="AD540" s="42" t="s">
        <v>880</v>
      </c>
      <c r="AE540" s="42" t="s">
        <v>880</v>
      </c>
      <c r="AF540" s="42" t="s">
        <v>880</v>
      </c>
      <c r="AG540" s="42" t="s">
        <v>880</v>
      </c>
      <c r="AH540" s="42" t="s">
        <v>880</v>
      </c>
      <c r="AI540" s="42" t="s">
        <v>17</v>
      </c>
      <c r="AJ540" s="42" t="s">
        <v>17</v>
      </c>
      <c r="AK540" s="42" t="s">
        <v>880</v>
      </c>
      <c r="AL540" s="42"/>
      <c r="AM540" s="42"/>
      <c r="AN540" s="42"/>
      <c r="AO540" s="42"/>
      <c r="AP540" s="42"/>
      <c r="AQ540" s="42"/>
      <c r="AR540" s="42"/>
      <c r="AS540" s="42"/>
      <c r="AT540" s="42"/>
      <c r="AU540" s="42"/>
      <c r="AV540" s="37">
        <f>COUNTIFS($S540:$AU540,"P")</f>
        <v>13</v>
      </c>
      <c r="AW540" s="37">
        <f>COUNTIFS($S540:$AU540,"HD")/2</f>
        <v>0</v>
      </c>
      <c r="AX540" s="37">
        <f>COUNTIFS($S540:$AU540,"DO")</f>
        <v>6</v>
      </c>
      <c r="AY540" s="1">
        <f>COUNTIFS($S540:$AU540,"UPL")</f>
        <v>0</v>
      </c>
      <c r="AZ540" s="37">
        <f>COUNTIFS($S540:$AU540,"LWP")</f>
        <v>0</v>
      </c>
      <c r="BA540" s="37">
        <f>SUM(COUNTIFS($S540:$AU540,{"PAT","MAT"}))</f>
        <v>0</v>
      </c>
      <c r="BB540" s="37">
        <f>COUNTIFS($S540:$AU540,"HO")</f>
        <v>0</v>
      </c>
      <c r="BC540" s="37">
        <f>COUNTIFS($S540:$AU540,"NA")</f>
        <v>0</v>
      </c>
      <c r="BD540" s="37">
        <f>COUNTIFS($S540:$AU540,"PL")</f>
        <v>0</v>
      </c>
      <c r="BE540" s="37">
        <f>COUNTIFS($S540:$AU540,"CL")</f>
        <v>0</v>
      </c>
      <c r="BF540" s="37">
        <f>COUNTIFS($S540:$AU540,"BL")</f>
        <v>0</v>
      </c>
      <c r="BG540" s="37">
        <f>COUNTIFS($S540:$AU540,"CO")</f>
        <v>0</v>
      </c>
      <c r="BH540" s="37">
        <f>SUM(BD540:BG540)</f>
        <v>0</v>
      </c>
      <c r="BI540" s="37">
        <f>IF(SUM(AV540+AW540)&gt;=17,1,0)</f>
        <v>0</v>
      </c>
      <c r="BJ540" s="37">
        <f>IF(SUM(AV540+AW540)&gt;=13,1,0)</f>
        <v>1</v>
      </c>
      <c r="BK540" s="37">
        <f>SUM(AV540:BG540)+SUM(COUNTIFS(R540:AU540,{"TERM","RESIGNED"}))</f>
        <v>19</v>
      </c>
      <c r="BL540" s="1" t="s">
        <v>41</v>
      </c>
      <c r="BM540" s="37" t="s">
        <v>931</v>
      </c>
    </row>
    <row r="541" spans="1:65" x14ac:dyDescent="0.25">
      <c r="A541" s="30">
        <f>A540+1</f>
        <v>539</v>
      </c>
      <c r="B541" s="1" t="s">
        <v>163</v>
      </c>
      <c r="C541" s="1">
        <v>104226</v>
      </c>
      <c r="D541" s="25">
        <v>104226</v>
      </c>
      <c r="E541" s="1" t="s">
        <v>863</v>
      </c>
      <c r="F541" s="32" t="s">
        <v>657</v>
      </c>
      <c r="G541" s="32" t="s">
        <v>874</v>
      </c>
      <c r="H541" s="28">
        <v>44820</v>
      </c>
      <c r="I541" s="28" t="s">
        <v>36</v>
      </c>
      <c r="J541" s="28" t="s">
        <v>36</v>
      </c>
      <c r="K541" s="37">
        <f ca="1">IF(O541="ACTIVE",(TODAY()-H541),(J541-H541))</f>
        <v>522</v>
      </c>
      <c r="L541" s="39" t="str">
        <f>IF(OR(M541="Email Verification",M541="Operations",M541="OJT",M541="Bottom Quartile Group",M541="Training"),"Billable","Non Billable")</f>
        <v>Billable</v>
      </c>
      <c r="M541" s="32" t="s">
        <v>118</v>
      </c>
      <c r="N541" s="1" t="s">
        <v>38</v>
      </c>
      <c r="O541" s="1" t="s">
        <v>39</v>
      </c>
      <c r="P541" s="1"/>
      <c r="Q541" s="1"/>
      <c r="R541" s="31" t="s">
        <v>233</v>
      </c>
      <c r="S541" s="42" t="s">
        <v>880</v>
      </c>
      <c r="T541" s="42" t="s">
        <v>880</v>
      </c>
      <c r="U541" s="42" t="s">
        <v>17</v>
      </c>
      <c r="V541" s="42" t="s">
        <v>17</v>
      </c>
      <c r="W541" s="42" t="s">
        <v>880</v>
      </c>
      <c r="X541" s="42" t="s">
        <v>880</v>
      </c>
      <c r="Y541" s="42" t="s">
        <v>882</v>
      </c>
      <c r="Z541" s="42" t="s">
        <v>880</v>
      </c>
      <c r="AA541" s="42" t="s">
        <v>880</v>
      </c>
      <c r="AB541" s="42" t="s">
        <v>17</v>
      </c>
      <c r="AC541" s="42" t="s">
        <v>17</v>
      </c>
      <c r="AD541" s="42" t="s">
        <v>880</v>
      </c>
      <c r="AE541" s="42" t="s">
        <v>880</v>
      </c>
      <c r="AF541" s="42" t="s">
        <v>880</v>
      </c>
      <c r="AG541" s="42" t="s">
        <v>883</v>
      </c>
      <c r="AH541" s="42" t="s">
        <v>880</v>
      </c>
      <c r="AI541" s="42" t="s">
        <v>17</v>
      </c>
      <c r="AJ541" s="42" t="s">
        <v>17</v>
      </c>
      <c r="AK541" s="42" t="s">
        <v>880</v>
      </c>
      <c r="AL541" s="42"/>
      <c r="AM541" s="42"/>
      <c r="AN541" s="42"/>
      <c r="AO541" s="42"/>
      <c r="AP541" s="42"/>
      <c r="AQ541" s="42"/>
      <c r="AR541" s="42"/>
      <c r="AS541" s="42"/>
      <c r="AT541" s="42"/>
      <c r="AU541" s="42"/>
      <c r="AV541" s="37">
        <f>COUNTIFS($S541:$AU541,"P")</f>
        <v>11</v>
      </c>
      <c r="AW541" s="37">
        <f>COUNTIFS($S541:$AU541,"HD")/2</f>
        <v>0</v>
      </c>
      <c r="AX541" s="37">
        <f>COUNTIFS($S541:$AU541,"DO")</f>
        <v>6</v>
      </c>
      <c r="AY541" s="1">
        <f>COUNTIFS($S541:$AU541,"UPL")</f>
        <v>0</v>
      </c>
      <c r="AZ541" s="37">
        <f>COUNTIFS($S541:$AU541,"LWP")</f>
        <v>0</v>
      </c>
      <c r="BA541" s="37">
        <f>SUM(COUNTIFS($S541:$AU541,{"PAT","MAT"}))</f>
        <v>0</v>
      </c>
      <c r="BB541" s="37">
        <f>COUNTIFS($S541:$AU541,"HO")</f>
        <v>0</v>
      </c>
      <c r="BC541" s="37">
        <f>COUNTIFS($S541:$AU541,"NA")</f>
        <v>0</v>
      </c>
      <c r="BD541" s="37">
        <f>COUNTIFS($S541:$AU541,"PL")</f>
        <v>1</v>
      </c>
      <c r="BE541" s="37">
        <f>COUNTIFS($S541:$AU541,"CL")</f>
        <v>1</v>
      </c>
      <c r="BF541" s="37">
        <f>COUNTIFS($S541:$AU541,"BL")</f>
        <v>0</v>
      </c>
      <c r="BG541" s="37">
        <f>COUNTIFS($S541:$AU541,"CO")</f>
        <v>0</v>
      </c>
      <c r="BH541" s="37">
        <f>SUM(BD541:BG541)</f>
        <v>2</v>
      </c>
      <c r="BI541" s="37">
        <f>IF(SUM(AV541+AW541)&gt;=17,1,0)</f>
        <v>0</v>
      </c>
      <c r="BJ541" s="37">
        <f>IF(SUM(AV541+AW541)&gt;=13,1,0)</f>
        <v>0</v>
      </c>
      <c r="BK541" s="37">
        <f>SUM(AV541:BG541)+SUM(COUNTIFS(R541:AU541,{"TERM","RESIGNED"}))</f>
        <v>19</v>
      </c>
      <c r="BL541" s="1" t="s">
        <v>41</v>
      </c>
      <c r="BM541" s="37" t="s">
        <v>931</v>
      </c>
    </row>
    <row r="542" spans="1:65" x14ac:dyDescent="0.25">
      <c r="A542" s="30">
        <f>A541+1</f>
        <v>540</v>
      </c>
      <c r="B542" s="1" t="s">
        <v>33</v>
      </c>
      <c r="C542" s="1">
        <v>18514</v>
      </c>
      <c r="D542" s="25">
        <v>18514</v>
      </c>
      <c r="E542" s="1" t="s">
        <v>863</v>
      </c>
      <c r="F542" s="32" t="s">
        <v>662</v>
      </c>
      <c r="G542" s="32" t="s">
        <v>117</v>
      </c>
      <c r="H542" s="28">
        <v>44825</v>
      </c>
      <c r="I542" s="28" t="s">
        <v>36</v>
      </c>
      <c r="J542" s="28" t="s">
        <v>36</v>
      </c>
      <c r="K542" s="37">
        <f ca="1">IF(O542="ACTIVE",(TODAY()-H542),(J542-H542))</f>
        <v>517</v>
      </c>
      <c r="L542" s="39" t="str">
        <f>IF(OR(M542="Email Verification",M542="Operations",M542="OJT",M542="Bottom Quartile Group",M542="Training"),"Billable","Non Billable")</f>
        <v>Billable</v>
      </c>
      <c r="M542" s="32" t="s">
        <v>118</v>
      </c>
      <c r="N542" s="1" t="s">
        <v>38</v>
      </c>
      <c r="O542" s="1" t="s">
        <v>39</v>
      </c>
      <c r="P542" s="1"/>
      <c r="Q542" s="1"/>
      <c r="R542" s="31" t="s">
        <v>887</v>
      </c>
      <c r="S542" s="42" t="s">
        <v>880</v>
      </c>
      <c r="T542" s="42" t="s">
        <v>880</v>
      </c>
      <c r="U542" s="42" t="s">
        <v>17</v>
      </c>
      <c r="V542" s="42" t="s">
        <v>17</v>
      </c>
      <c r="W542" s="42" t="s">
        <v>880</v>
      </c>
      <c r="X542" s="42" t="s">
        <v>880</v>
      </c>
      <c r="Y542" s="42" t="s">
        <v>880</v>
      </c>
      <c r="Z542" s="42" t="s">
        <v>882</v>
      </c>
      <c r="AA542" s="42" t="s">
        <v>880</v>
      </c>
      <c r="AB542" s="42" t="s">
        <v>17</v>
      </c>
      <c r="AC542" s="42" t="s">
        <v>17</v>
      </c>
      <c r="AD542" s="42" t="s">
        <v>880</v>
      </c>
      <c r="AE542" s="42" t="s">
        <v>880</v>
      </c>
      <c r="AF542" s="42" t="s">
        <v>880</v>
      </c>
      <c r="AG542" s="42" t="s">
        <v>880</v>
      </c>
      <c r="AH542" s="42" t="s">
        <v>880</v>
      </c>
      <c r="AI542" s="42" t="s">
        <v>17</v>
      </c>
      <c r="AJ542" s="42" t="s">
        <v>17</v>
      </c>
      <c r="AK542" s="42" t="s">
        <v>883</v>
      </c>
      <c r="AL542" s="42"/>
      <c r="AM542" s="42"/>
      <c r="AN542" s="42"/>
      <c r="AO542" s="42"/>
      <c r="AP542" s="42"/>
      <c r="AQ542" s="42"/>
      <c r="AR542" s="42"/>
      <c r="AS542" s="42"/>
      <c r="AT542" s="42"/>
      <c r="AU542" s="42"/>
      <c r="AV542" s="37">
        <f>COUNTIFS($S542:$AU542,"P")</f>
        <v>11</v>
      </c>
      <c r="AW542" s="37">
        <f>COUNTIFS($S542:$AU542,"HD")/2</f>
        <v>0</v>
      </c>
      <c r="AX542" s="37">
        <f>COUNTIFS($S542:$AU542,"DO")</f>
        <v>6</v>
      </c>
      <c r="AY542" s="1">
        <f>COUNTIFS($S542:$AU542,"UPL")</f>
        <v>0</v>
      </c>
      <c r="AZ542" s="37">
        <f>COUNTIFS($S542:$AU542,"LWP")</f>
        <v>0</v>
      </c>
      <c r="BA542" s="37">
        <f>SUM(COUNTIFS($S542:$AU542,{"PAT","MAT"}))</f>
        <v>0</v>
      </c>
      <c r="BB542" s="37">
        <f>COUNTIFS($S542:$AU542,"HO")</f>
        <v>0</v>
      </c>
      <c r="BC542" s="37">
        <f>COUNTIFS($S542:$AU542,"NA")</f>
        <v>0</v>
      </c>
      <c r="BD542" s="37">
        <f>COUNTIFS($S542:$AU542,"PL")</f>
        <v>1</v>
      </c>
      <c r="BE542" s="37">
        <f>COUNTIFS($S542:$AU542,"CL")</f>
        <v>1</v>
      </c>
      <c r="BF542" s="37">
        <f>COUNTIFS($S542:$AU542,"BL")</f>
        <v>0</v>
      </c>
      <c r="BG542" s="37">
        <f>COUNTIFS($S542:$AU542,"CO")</f>
        <v>0</v>
      </c>
      <c r="BH542" s="37">
        <f>SUM(BD542:BG542)</f>
        <v>2</v>
      </c>
      <c r="BI542" s="37">
        <f>IF(SUM(AV542+AW542)&gt;=17,1,0)</f>
        <v>0</v>
      </c>
      <c r="BJ542" s="37">
        <f>IF(SUM(AV542+AW542)&gt;=13,1,0)</f>
        <v>0</v>
      </c>
      <c r="BK542" s="37">
        <f>SUM(AV542:BG542)+SUM(COUNTIFS(R542:AU542,{"TERM","RESIGNED"}))</f>
        <v>19</v>
      </c>
      <c r="BL542" s="1" t="s">
        <v>41</v>
      </c>
      <c r="BM542" s="37" t="s">
        <v>931</v>
      </c>
    </row>
    <row r="543" spans="1:65" x14ac:dyDescent="0.25">
      <c r="A543" s="30">
        <f>A542+1</f>
        <v>541</v>
      </c>
      <c r="B543" s="1" t="s">
        <v>33</v>
      </c>
      <c r="C543" s="1">
        <v>18515</v>
      </c>
      <c r="D543" s="25">
        <v>18515</v>
      </c>
      <c r="E543" s="1" t="s">
        <v>863</v>
      </c>
      <c r="F543" s="32" t="s">
        <v>663</v>
      </c>
      <c r="G543" s="32" t="s">
        <v>117</v>
      </c>
      <c r="H543" s="28">
        <v>44825</v>
      </c>
      <c r="I543" s="28" t="s">
        <v>36</v>
      </c>
      <c r="J543" s="28" t="s">
        <v>36</v>
      </c>
      <c r="K543" s="37">
        <f ca="1">IF(O543="ACTIVE",(TODAY()-H543),(J543-H543))</f>
        <v>517</v>
      </c>
      <c r="L543" s="39" t="str">
        <f>IF(OR(M543="Email Verification",M543="Operations",M543="OJT",M543="Bottom Quartile Group",M543="Training"),"Billable","Non Billable")</f>
        <v>Billable</v>
      </c>
      <c r="M543" s="32" t="s">
        <v>118</v>
      </c>
      <c r="N543" s="1" t="s">
        <v>38</v>
      </c>
      <c r="O543" s="1" t="s">
        <v>39</v>
      </c>
      <c r="P543" s="1"/>
      <c r="Q543" s="1"/>
      <c r="R543" s="31" t="s">
        <v>275</v>
      </c>
      <c r="S543" s="42" t="s">
        <v>880</v>
      </c>
      <c r="T543" s="42" t="s">
        <v>880</v>
      </c>
      <c r="U543" s="42" t="s">
        <v>17</v>
      </c>
      <c r="V543" s="42" t="s">
        <v>17</v>
      </c>
      <c r="W543" s="42" t="s">
        <v>880</v>
      </c>
      <c r="X543" s="42" t="s">
        <v>880</v>
      </c>
      <c r="Y543" s="42" t="s">
        <v>880</v>
      </c>
      <c r="Z543" s="42" t="s">
        <v>880</v>
      </c>
      <c r="AA543" s="42" t="s">
        <v>880</v>
      </c>
      <c r="AB543" s="42" t="s">
        <v>17</v>
      </c>
      <c r="AC543" s="42" t="s">
        <v>17</v>
      </c>
      <c r="AD543" s="42" t="s">
        <v>880</v>
      </c>
      <c r="AE543" s="42" t="s">
        <v>880</v>
      </c>
      <c r="AF543" s="42" t="s">
        <v>880</v>
      </c>
      <c r="AG543" s="42" t="s">
        <v>882</v>
      </c>
      <c r="AH543" s="42" t="s">
        <v>883</v>
      </c>
      <c r="AI543" s="42" t="s">
        <v>17</v>
      </c>
      <c r="AJ543" s="42" t="s">
        <v>17</v>
      </c>
      <c r="AK543" s="42" t="s">
        <v>880</v>
      </c>
      <c r="AL543" s="42"/>
      <c r="AM543" s="42"/>
      <c r="AN543" s="42"/>
      <c r="AO543" s="42"/>
      <c r="AP543" s="42"/>
      <c r="AQ543" s="42"/>
      <c r="AR543" s="42"/>
      <c r="AS543" s="42"/>
      <c r="AT543" s="42"/>
      <c r="AU543" s="42"/>
      <c r="AV543" s="37">
        <f>COUNTIFS($S543:$AU543,"P")</f>
        <v>11</v>
      </c>
      <c r="AW543" s="37">
        <f>COUNTIFS($S543:$AU543,"HD")/2</f>
        <v>0</v>
      </c>
      <c r="AX543" s="37">
        <f>COUNTIFS($S543:$AU543,"DO")</f>
        <v>6</v>
      </c>
      <c r="AY543" s="1">
        <f>COUNTIFS($S543:$AU543,"UPL")</f>
        <v>0</v>
      </c>
      <c r="AZ543" s="37">
        <f>COUNTIFS($S543:$AU543,"LWP")</f>
        <v>0</v>
      </c>
      <c r="BA543" s="37">
        <f>SUM(COUNTIFS($S543:$AU543,{"PAT","MAT"}))</f>
        <v>0</v>
      </c>
      <c r="BB543" s="37">
        <f>COUNTIFS($S543:$AU543,"HO")</f>
        <v>0</v>
      </c>
      <c r="BC543" s="37">
        <f>COUNTIFS($S543:$AU543,"NA")</f>
        <v>0</v>
      </c>
      <c r="BD543" s="37">
        <f>COUNTIFS($S543:$AU543,"PL")</f>
        <v>1</v>
      </c>
      <c r="BE543" s="37">
        <f>COUNTIFS($S543:$AU543,"CL")</f>
        <v>1</v>
      </c>
      <c r="BF543" s="37">
        <f>COUNTIFS($S543:$AU543,"BL")</f>
        <v>0</v>
      </c>
      <c r="BG543" s="37">
        <f>COUNTIFS($S543:$AU543,"CO")</f>
        <v>0</v>
      </c>
      <c r="BH543" s="37">
        <f>SUM(BD543:BG543)</f>
        <v>2</v>
      </c>
      <c r="BI543" s="37">
        <f>IF(SUM(AV543+AW543)&gt;=17,1,0)</f>
        <v>0</v>
      </c>
      <c r="BJ543" s="37">
        <f>IF(SUM(AV543+AW543)&gt;=13,1,0)</f>
        <v>0</v>
      </c>
      <c r="BK543" s="37">
        <f>SUM(AV543:BG543)+SUM(COUNTIFS(R543:AU543,{"TERM","RESIGNED"}))</f>
        <v>19</v>
      </c>
      <c r="BL543" s="1" t="s">
        <v>41</v>
      </c>
      <c r="BM543" s="37" t="s">
        <v>937</v>
      </c>
    </row>
    <row r="544" spans="1:65" x14ac:dyDescent="0.25">
      <c r="A544" s="30">
        <f>A543+1</f>
        <v>542</v>
      </c>
      <c r="B544" s="1" t="s">
        <v>33</v>
      </c>
      <c r="C544" s="1">
        <v>18528</v>
      </c>
      <c r="D544" s="25">
        <v>18528</v>
      </c>
      <c r="E544" s="1" t="s">
        <v>863</v>
      </c>
      <c r="F544" s="32" t="s">
        <v>665</v>
      </c>
      <c r="G544" s="32" t="s">
        <v>181</v>
      </c>
      <c r="H544" s="28">
        <v>44827</v>
      </c>
      <c r="I544" s="28" t="s">
        <v>36</v>
      </c>
      <c r="J544" s="28" t="s">
        <v>36</v>
      </c>
      <c r="K544" s="37">
        <f ca="1">IF(O544="ACTIVE",(TODAY()-H544),(J544-H544))</f>
        <v>515</v>
      </c>
      <c r="L544" s="39" t="str">
        <f>IF(OR(M544="Email Verification",M544="Operations",M544="OJT",M544="Bottom Quartile Group",M544="Training"),"Billable","Non Billable")</f>
        <v>Billable</v>
      </c>
      <c r="M544" s="32" t="s">
        <v>178</v>
      </c>
      <c r="N544" s="1" t="s">
        <v>38</v>
      </c>
      <c r="O544" s="1" t="s">
        <v>39</v>
      </c>
      <c r="P544" s="1"/>
      <c r="Q544" s="1"/>
      <c r="R544" s="31" t="s">
        <v>246</v>
      </c>
      <c r="S544" s="42" t="s">
        <v>880</v>
      </c>
      <c r="T544" s="42" t="s">
        <v>880</v>
      </c>
      <c r="U544" s="42" t="s">
        <v>17</v>
      </c>
      <c r="V544" s="42" t="s">
        <v>17</v>
      </c>
      <c r="W544" s="42" t="s">
        <v>880</v>
      </c>
      <c r="X544" s="42" t="s">
        <v>880</v>
      </c>
      <c r="Y544" s="42" t="s">
        <v>880</v>
      </c>
      <c r="Z544" s="42" t="s">
        <v>880</v>
      </c>
      <c r="AA544" s="42" t="s">
        <v>880</v>
      </c>
      <c r="AB544" s="42" t="s">
        <v>17</v>
      </c>
      <c r="AC544" s="42" t="s">
        <v>17</v>
      </c>
      <c r="AD544" s="42" t="s">
        <v>882</v>
      </c>
      <c r="AE544" s="42" t="s">
        <v>883</v>
      </c>
      <c r="AF544" s="42" t="s">
        <v>880</v>
      </c>
      <c r="AG544" s="42" t="s">
        <v>880</v>
      </c>
      <c r="AH544" s="42" t="s">
        <v>880</v>
      </c>
      <c r="AI544" s="42" t="s">
        <v>17</v>
      </c>
      <c r="AJ544" s="42" t="s">
        <v>17</v>
      </c>
      <c r="AK544" s="42" t="s">
        <v>880</v>
      </c>
      <c r="AL544" s="42"/>
      <c r="AM544" s="42"/>
      <c r="AN544" s="42"/>
      <c r="AO544" s="42"/>
      <c r="AP544" s="42"/>
      <c r="AQ544" s="42"/>
      <c r="AR544" s="42"/>
      <c r="AS544" s="42"/>
      <c r="AT544" s="42"/>
      <c r="AU544" s="42"/>
      <c r="AV544" s="37">
        <f>COUNTIFS($S544:$AU544,"P")</f>
        <v>11</v>
      </c>
      <c r="AW544" s="37">
        <f>COUNTIFS($S544:$AU544,"HD")/2</f>
        <v>0</v>
      </c>
      <c r="AX544" s="37">
        <f>COUNTIFS($S544:$AU544,"DO")</f>
        <v>6</v>
      </c>
      <c r="AY544" s="1">
        <f>COUNTIFS($S544:$AU544,"UPL")</f>
        <v>0</v>
      </c>
      <c r="AZ544" s="37">
        <f>COUNTIFS($S544:$AU544,"LWP")</f>
        <v>0</v>
      </c>
      <c r="BA544" s="37">
        <f>SUM(COUNTIFS($S544:$AU544,{"PAT","MAT"}))</f>
        <v>0</v>
      </c>
      <c r="BB544" s="37">
        <f>COUNTIFS($S544:$AU544,"HO")</f>
        <v>0</v>
      </c>
      <c r="BC544" s="37">
        <f>COUNTIFS($S544:$AU544,"NA")</f>
        <v>0</v>
      </c>
      <c r="BD544" s="37">
        <f>COUNTIFS($S544:$AU544,"PL")</f>
        <v>1</v>
      </c>
      <c r="BE544" s="37">
        <f>COUNTIFS($S544:$AU544,"CL")</f>
        <v>1</v>
      </c>
      <c r="BF544" s="37">
        <f>COUNTIFS($S544:$AU544,"BL")</f>
        <v>0</v>
      </c>
      <c r="BG544" s="37">
        <f>COUNTIFS($S544:$AU544,"CO")</f>
        <v>0</v>
      </c>
      <c r="BH544" s="37">
        <f>SUM(BD544:BG544)</f>
        <v>2</v>
      </c>
      <c r="BI544" s="37">
        <f>IF(SUM(AV544+AW544)&gt;=17,1,0)</f>
        <v>0</v>
      </c>
      <c r="BJ544" s="37">
        <f>IF(SUM(AV544+AW544)&gt;=13,1,0)</f>
        <v>0</v>
      </c>
      <c r="BK544" s="37">
        <f>SUM(AV544:BG544)+SUM(COUNTIFS(R544:AU544,{"TERM","RESIGNED"}))</f>
        <v>19</v>
      </c>
      <c r="BL544" s="1" t="s">
        <v>41</v>
      </c>
      <c r="BM544" s="37" t="s">
        <v>931</v>
      </c>
    </row>
    <row r="545" spans="1:66" x14ac:dyDescent="0.25">
      <c r="A545" s="30">
        <f>A544+1</f>
        <v>543</v>
      </c>
      <c r="B545" s="1" t="s">
        <v>33</v>
      </c>
      <c r="C545" s="1">
        <v>18530</v>
      </c>
      <c r="D545" s="25">
        <v>18530</v>
      </c>
      <c r="E545" s="1" t="s">
        <v>863</v>
      </c>
      <c r="F545" s="32" t="s">
        <v>666</v>
      </c>
      <c r="G545" s="32" t="s">
        <v>117</v>
      </c>
      <c r="H545" s="28">
        <v>44827</v>
      </c>
      <c r="I545" s="28" t="s">
        <v>36</v>
      </c>
      <c r="J545" s="28" t="s">
        <v>36</v>
      </c>
      <c r="K545" s="37">
        <f ca="1">IF(O545="ACTIVE",(TODAY()-H545),(J545-H545))</f>
        <v>515</v>
      </c>
      <c r="L545" s="39" t="str">
        <f>IF(OR(M545="Email Verification",M545="Operations",M545="OJT",M545="Bottom Quartile Group",M545="Training"),"Billable","Non Billable")</f>
        <v>Billable</v>
      </c>
      <c r="M545" s="32" t="s">
        <v>118</v>
      </c>
      <c r="N545" s="1" t="s">
        <v>38</v>
      </c>
      <c r="O545" s="1" t="s">
        <v>39</v>
      </c>
      <c r="P545" s="1"/>
      <c r="Q545" s="1"/>
      <c r="R545" s="31" t="s">
        <v>511</v>
      </c>
      <c r="S545" s="42" t="s">
        <v>880</v>
      </c>
      <c r="T545" s="42" t="s">
        <v>880</v>
      </c>
      <c r="U545" s="42" t="s">
        <v>17</v>
      </c>
      <c r="V545" s="42" t="s">
        <v>17</v>
      </c>
      <c r="W545" s="42" t="s">
        <v>880</v>
      </c>
      <c r="X545" s="42" t="s">
        <v>880</v>
      </c>
      <c r="Y545" s="42" t="s">
        <v>882</v>
      </c>
      <c r="Z545" s="42" t="s">
        <v>880</v>
      </c>
      <c r="AA545" s="42" t="s">
        <v>880</v>
      </c>
      <c r="AB545" s="42" t="s">
        <v>17</v>
      </c>
      <c r="AC545" s="42" t="s">
        <v>17</v>
      </c>
      <c r="AD545" s="42" t="s">
        <v>880</v>
      </c>
      <c r="AE545" s="42" t="s">
        <v>880</v>
      </c>
      <c r="AF545" s="42" t="s">
        <v>880</v>
      </c>
      <c r="AG545" s="42" t="s">
        <v>880</v>
      </c>
      <c r="AH545" s="42" t="s">
        <v>880</v>
      </c>
      <c r="AI545" s="42" t="s">
        <v>17</v>
      </c>
      <c r="AJ545" s="42" t="s">
        <v>17</v>
      </c>
      <c r="AK545" s="42" t="s">
        <v>880</v>
      </c>
      <c r="AL545" s="42"/>
      <c r="AM545" s="42"/>
      <c r="AN545" s="42"/>
      <c r="AO545" s="42"/>
      <c r="AP545" s="42"/>
      <c r="AQ545" s="42"/>
      <c r="AR545" s="42"/>
      <c r="AS545" s="42"/>
      <c r="AT545" s="42"/>
      <c r="AU545" s="42"/>
      <c r="AV545" s="37">
        <f>COUNTIFS($S545:$AU545,"P")</f>
        <v>12</v>
      </c>
      <c r="AW545" s="37">
        <f>COUNTIFS($S545:$AU545,"HD")/2</f>
        <v>0</v>
      </c>
      <c r="AX545" s="37">
        <f>COUNTIFS($S545:$AU545,"DO")</f>
        <v>6</v>
      </c>
      <c r="AY545" s="1">
        <f>COUNTIFS($S545:$AU545,"UPL")</f>
        <v>0</v>
      </c>
      <c r="AZ545" s="37">
        <f>COUNTIFS($S545:$AU545,"LWP")</f>
        <v>0</v>
      </c>
      <c r="BA545" s="37">
        <f>SUM(COUNTIFS($S545:$AU545,{"PAT","MAT"}))</f>
        <v>0</v>
      </c>
      <c r="BB545" s="37">
        <f>COUNTIFS($S545:$AU545,"HO")</f>
        <v>0</v>
      </c>
      <c r="BC545" s="37">
        <f>COUNTIFS($S545:$AU545,"NA")</f>
        <v>0</v>
      </c>
      <c r="BD545" s="37">
        <f>COUNTIFS($S545:$AU545,"PL")</f>
        <v>0</v>
      </c>
      <c r="BE545" s="37">
        <f>COUNTIFS($S545:$AU545,"CL")</f>
        <v>1</v>
      </c>
      <c r="BF545" s="37">
        <f>COUNTIFS($S545:$AU545,"BL")</f>
        <v>0</v>
      </c>
      <c r="BG545" s="37">
        <f>COUNTIFS($S545:$AU545,"CO")</f>
        <v>0</v>
      </c>
      <c r="BH545" s="37">
        <f>SUM(BD545:BG545)</f>
        <v>1</v>
      </c>
      <c r="BI545" s="37">
        <f>IF(SUM(AV545+AW545)&gt;=17,1,0)</f>
        <v>0</v>
      </c>
      <c r="BJ545" s="37">
        <f>IF(SUM(AV545+AW545)&gt;=13,1,0)</f>
        <v>0</v>
      </c>
      <c r="BK545" s="37">
        <f>SUM(AV545:BG545)+SUM(COUNTIFS(R545:AU545,{"TERM","RESIGNED"}))</f>
        <v>19</v>
      </c>
      <c r="BL545" s="1" t="s">
        <v>41</v>
      </c>
      <c r="BM545" s="37" t="s">
        <v>931</v>
      </c>
    </row>
    <row r="546" spans="1:66" x14ac:dyDescent="0.25">
      <c r="A546" s="30">
        <f>A545+1</f>
        <v>544</v>
      </c>
      <c r="B546" s="1" t="s">
        <v>33</v>
      </c>
      <c r="C546" s="1">
        <v>18545</v>
      </c>
      <c r="D546" s="25">
        <v>18545</v>
      </c>
      <c r="E546" s="1" t="s">
        <v>863</v>
      </c>
      <c r="F546" s="32" t="s">
        <v>668</v>
      </c>
      <c r="G546" s="32" t="s">
        <v>100</v>
      </c>
      <c r="H546" s="28">
        <v>44832</v>
      </c>
      <c r="I546" s="28" t="s">
        <v>36</v>
      </c>
      <c r="J546" s="28" t="s">
        <v>36</v>
      </c>
      <c r="K546" s="37">
        <f ca="1">IF(O546="ACTIVE",(TODAY()-H546),(J546-H546))</f>
        <v>510</v>
      </c>
      <c r="L546" s="39" t="str">
        <f>IF(OR(M546="Email Verification",M546="Operations",M546="OJT",M546="Bottom Quartile Group",M546="Training"),"Billable","Non Billable")</f>
        <v>Non Billable</v>
      </c>
      <c r="M546" s="32" t="s">
        <v>43</v>
      </c>
      <c r="N546" s="1" t="s">
        <v>38</v>
      </c>
      <c r="O546" s="1" t="s">
        <v>39</v>
      </c>
      <c r="P546" s="1"/>
      <c r="Q546" s="1"/>
      <c r="R546" s="31" t="s">
        <v>254</v>
      </c>
      <c r="S546" s="42" t="s">
        <v>880</v>
      </c>
      <c r="T546" s="42" t="s">
        <v>880</v>
      </c>
      <c r="U546" s="42" t="s">
        <v>17</v>
      </c>
      <c r="V546" s="42" t="s">
        <v>17</v>
      </c>
      <c r="W546" s="42" t="s">
        <v>880</v>
      </c>
      <c r="X546" s="42" t="s">
        <v>880</v>
      </c>
      <c r="Y546" s="42" t="s">
        <v>880</v>
      </c>
      <c r="Z546" s="42" t="s">
        <v>880</v>
      </c>
      <c r="AA546" s="42" t="s">
        <v>880</v>
      </c>
      <c r="AB546" s="42" t="s">
        <v>17</v>
      </c>
      <c r="AC546" s="42" t="s">
        <v>17</v>
      </c>
      <c r="AD546" s="42" t="s">
        <v>880</v>
      </c>
      <c r="AE546" s="42" t="s">
        <v>880</v>
      </c>
      <c r="AF546" s="42" t="s">
        <v>880</v>
      </c>
      <c r="AG546" s="42" t="s">
        <v>880</v>
      </c>
      <c r="AH546" s="42" t="s">
        <v>880</v>
      </c>
      <c r="AI546" s="42" t="s">
        <v>17</v>
      </c>
      <c r="AJ546" s="42" t="s">
        <v>17</v>
      </c>
      <c r="AK546" s="42" t="s">
        <v>880</v>
      </c>
      <c r="AL546" s="42"/>
      <c r="AM546" s="42"/>
      <c r="AN546" s="42"/>
      <c r="AO546" s="42"/>
      <c r="AP546" s="42"/>
      <c r="AQ546" s="42"/>
      <c r="AR546" s="42"/>
      <c r="AS546" s="42"/>
      <c r="AT546" s="42"/>
      <c r="AU546" s="42"/>
      <c r="AV546" s="37">
        <f>COUNTIFS($S546:$AU546,"P")</f>
        <v>13</v>
      </c>
      <c r="AW546" s="37">
        <f>COUNTIFS($S546:$AU546,"HD")/2</f>
        <v>0</v>
      </c>
      <c r="AX546" s="37">
        <f>COUNTIFS($S546:$AU546,"DO")</f>
        <v>6</v>
      </c>
      <c r="AY546" s="1">
        <f>COUNTIFS($S546:$AU546,"UPL")</f>
        <v>0</v>
      </c>
      <c r="AZ546" s="37">
        <f>COUNTIFS($S546:$AU546,"LWP")</f>
        <v>0</v>
      </c>
      <c r="BA546" s="37">
        <f>SUM(COUNTIFS($S546:$AU546,{"PAT","MAT"}))</f>
        <v>0</v>
      </c>
      <c r="BB546" s="37">
        <f>COUNTIFS($S546:$AU546,"HO")</f>
        <v>0</v>
      </c>
      <c r="BC546" s="37">
        <f>COUNTIFS($S546:$AU546,"NA")</f>
        <v>0</v>
      </c>
      <c r="BD546" s="37">
        <f>COUNTIFS($S546:$AU546,"PL")</f>
        <v>0</v>
      </c>
      <c r="BE546" s="37">
        <f>COUNTIFS($S546:$AU546,"CL")</f>
        <v>0</v>
      </c>
      <c r="BF546" s="37">
        <f>COUNTIFS($S546:$AU546,"BL")</f>
        <v>0</v>
      </c>
      <c r="BG546" s="37">
        <f>COUNTIFS($S546:$AU546,"CO")</f>
        <v>0</v>
      </c>
      <c r="BH546" s="37">
        <f>SUM(BD546:BG546)</f>
        <v>0</v>
      </c>
      <c r="BI546" s="37">
        <f>IF(SUM(AV546+AW546)&gt;=17,1,0)</f>
        <v>0</v>
      </c>
      <c r="BJ546" s="37">
        <f>IF(SUM(AV546+AW546)&gt;=13,1,0)</f>
        <v>1</v>
      </c>
      <c r="BK546" s="37">
        <f>SUM(AV546:BG546)+SUM(COUNTIFS(R546:AU546,{"TERM","RESIGNED"}))</f>
        <v>19</v>
      </c>
      <c r="BL546" s="1" t="s">
        <v>41</v>
      </c>
      <c r="BM546" s="37" t="s">
        <v>934</v>
      </c>
    </row>
    <row r="547" spans="1:66" x14ac:dyDescent="0.25">
      <c r="A547" s="30">
        <f>A546+1</f>
        <v>545</v>
      </c>
      <c r="B547" s="1" t="s">
        <v>33</v>
      </c>
      <c r="C547" s="1">
        <v>18546</v>
      </c>
      <c r="D547" s="25">
        <v>18546</v>
      </c>
      <c r="E547" s="1" t="s">
        <v>863</v>
      </c>
      <c r="F547" s="32" t="s">
        <v>669</v>
      </c>
      <c r="G547" s="32" t="s">
        <v>100</v>
      </c>
      <c r="H547" s="28">
        <v>44832</v>
      </c>
      <c r="I547" s="28" t="s">
        <v>36</v>
      </c>
      <c r="J547" s="28" t="s">
        <v>36</v>
      </c>
      <c r="K547" s="37">
        <f ca="1">IF(O547="ACTIVE",(TODAY()-H547),(J547-H547))</f>
        <v>510</v>
      </c>
      <c r="L547" s="39" t="str">
        <f>IF(OR(M547="Email Verification",M547="Operations",M547="OJT",M547="Bottom Quartile Group",M547="Training"),"Billable","Non Billable")</f>
        <v>Non Billable</v>
      </c>
      <c r="M547" s="32" t="s">
        <v>43</v>
      </c>
      <c r="N547" s="1" t="s">
        <v>38</v>
      </c>
      <c r="O547" s="1" t="s">
        <v>39</v>
      </c>
      <c r="P547" s="1"/>
      <c r="Q547" s="1"/>
      <c r="R547" s="31" t="s">
        <v>65</v>
      </c>
      <c r="S547" s="42" t="s">
        <v>880</v>
      </c>
      <c r="T547" s="42" t="s">
        <v>880</v>
      </c>
      <c r="U547" s="42" t="s">
        <v>17</v>
      </c>
      <c r="V547" s="42" t="s">
        <v>17</v>
      </c>
      <c r="W547" s="42" t="s">
        <v>880</v>
      </c>
      <c r="X547" s="42" t="s">
        <v>880</v>
      </c>
      <c r="Y547" s="42" t="s">
        <v>883</v>
      </c>
      <c r="Z547" s="42" t="s">
        <v>883</v>
      </c>
      <c r="AA547" s="42" t="s">
        <v>883</v>
      </c>
      <c r="AB547" s="42" t="s">
        <v>17</v>
      </c>
      <c r="AC547" s="42" t="s">
        <v>17</v>
      </c>
      <c r="AD547" s="42" t="s">
        <v>880</v>
      </c>
      <c r="AE547" s="42" t="s">
        <v>880</v>
      </c>
      <c r="AF547" s="42" t="s">
        <v>880</v>
      </c>
      <c r="AG547" s="42" t="s">
        <v>880</v>
      </c>
      <c r="AH547" s="42" t="s">
        <v>880</v>
      </c>
      <c r="AI547" s="42" t="s">
        <v>17</v>
      </c>
      <c r="AJ547" s="42" t="s">
        <v>17</v>
      </c>
      <c r="AK547" s="42" t="s">
        <v>880</v>
      </c>
      <c r="AL547" s="42"/>
      <c r="AM547" s="42"/>
      <c r="AN547" s="42"/>
      <c r="AO547" s="42"/>
      <c r="AP547" s="42"/>
      <c r="AQ547" s="42"/>
      <c r="AR547" s="42"/>
      <c r="AS547" s="42"/>
      <c r="AT547" s="42"/>
      <c r="AU547" s="42"/>
      <c r="AV547" s="37">
        <f>COUNTIFS($S547:$AU547,"P")</f>
        <v>10</v>
      </c>
      <c r="AW547" s="37">
        <f>COUNTIFS($S547:$AU547,"HD")/2</f>
        <v>0</v>
      </c>
      <c r="AX547" s="37">
        <f>COUNTIFS($S547:$AU547,"DO")</f>
        <v>6</v>
      </c>
      <c r="AY547" s="1">
        <f>COUNTIFS($S547:$AU547,"UPL")</f>
        <v>0</v>
      </c>
      <c r="AZ547" s="37">
        <f>COUNTIFS($S547:$AU547,"LWP")</f>
        <v>0</v>
      </c>
      <c r="BA547" s="37">
        <f>SUM(COUNTIFS($S547:$AU547,{"PAT","MAT"}))</f>
        <v>0</v>
      </c>
      <c r="BB547" s="37">
        <f>COUNTIFS($S547:$AU547,"HO")</f>
        <v>0</v>
      </c>
      <c r="BC547" s="37">
        <f>COUNTIFS($S547:$AU547,"NA")</f>
        <v>0</v>
      </c>
      <c r="BD547" s="37">
        <f>COUNTIFS($S547:$AU547,"PL")</f>
        <v>3</v>
      </c>
      <c r="BE547" s="37">
        <f>COUNTIFS($S547:$AU547,"CL")</f>
        <v>0</v>
      </c>
      <c r="BF547" s="37">
        <f>COUNTIFS($S547:$AU547,"BL")</f>
        <v>0</v>
      </c>
      <c r="BG547" s="37">
        <f>COUNTIFS($S547:$AU547,"CO")</f>
        <v>0</v>
      </c>
      <c r="BH547" s="37">
        <f>SUM(BD547:BG547)</f>
        <v>3</v>
      </c>
      <c r="BI547" s="37">
        <f>IF(SUM(AV547+AW547)&gt;=17,1,0)</f>
        <v>0</v>
      </c>
      <c r="BJ547" s="37">
        <f>IF(SUM(AV547+AW547)&gt;=13,1,0)</f>
        <v>0</v>
      </c>
      <c r="BK547" s="37">
        <f>SUM(AV547:BG547)+SUM(COUNTIFS(R547:AU547,{"TERM","RESIGNED"}))</f>
        <v>19</v>
      </c>
      <c r="BL547" s="1" t="s">
        <v>41</v>
      </c>
      <c r="BM547" s="37" t="s">
        <v>934</v>
      </c>
    </row>
    <row r="548" spans="1:66" x14ac:dyDescent="0.25">
      <c r="A548" s="30">
        <f>A547+1</f>
        <v>546</v>
      </c>
      <c r="B548" s="1" t="s">
        <v>33</v>
      </c>
      <c r="C548" s="1">
        <v>18548</v>
      </c>
      <c r="D548" s="25">
        <v>18548</v>
      </c>
      <c r="E548" s="1" t="s">
        <v>863</v>
      </c>
      <c r="F548" s="32" t="s">
        <v>670</v>
      </c>
      <c r="G548" s="32" t="s">
        <v>100</v>
      </c>
      <c r="H548" s="28">
        <v>44832</v>
      </c>
      <c r="I548" s="28" t="s">
        <v>36</v>
      </c>
      <c r="J548" s="28" t="s">
        <v>36</v>
      </c>
      <c r="K548" s="37">
        <f ca="1">IF(O548="ACTIVE",(TODAY()-H548),(J548-H548))</f>
        <v>510</v>
      </c>
      <c r="L548" s="39" t="str">
        <f>IF(OR(M548="Email Verification",M548="Operations",M548="OJT",M548="Bottom Quartile Group",M548="Training"),"Billable","Non Billable")</f>
        <v>Non Billable</v>
      </c>
      <c r="M548" s="32" t="s">
        <v>43</v>
      </c>
      <c r="N548" s="1" t="s">
        <v>38</v>
      </c>
      <c r="O548" s="1" t="s">
        <v>39</v>
      </c>
      <c r="P548" s="1"/>
      <c r="Q548" s="1"/>
      <c r="R548" s="31" t="s">
        <v>76</v>
      </c>
      <c r="S548" s="42" t="s">
        <v>880</v>
      </c>
      <c r="T548" s="42" t="s">
        <v>880</v>
      </c>
      <c r="U548" s="42" t="s">
        <v>17</v>
      </c>
      <c r="V548" s="42" t="s">
        <v>17</v>
      </c>
      <c r="W548" s="42" t="s">
        <v>880</v>
      </c>
      <c r="X548" s="42" t="s">
        <v>880</v>
      </c>
      <c r="Y548" s="42" t="s">
        <v>880</v>
      </c>
      <c r="Z548" s="42" t="s">
        <v>880</v>
      </c>
      <c r="AA548" s="42" t="s">
        <v>880</v>
      </c>
      <c r="AB548" s="42" t="s">
        <v>17</v>
      </c>
      <c r="AC548" s="42" t="s">
        <v>17</v>
      </c>
      <c r="AD548" s="42" t="s">
        <v>880</v>
      </c>
      <c r="AE548" s="42" t="s">
        <v>880</v>
      </c>
      <c r="AF548" s="42" t="s">
        <v>880</v>
      </c>
      <c r="AG548" s="42" t="s">
        <v>880</v>
      </c>
      <c r="AH548" s="42" t="s">
        <v>882</v>
      </c>
      <c r="AI548" s="42" t="s">
        <v>17</v>
      </c>
      <c r="AJ548" s="42" t="s">
        <v>17</v>
      </c>
      <c r="AK548" s="42" t="s">
        <v>883</v>
      </c>
      <c r="AL548" s="42"/>
      <c r="AM548" s="42"/>
      <c r="AN548" s="42"/>
      <c r="AO548" s="42"/>
      <c r="AP548" s="42"/>
      <c r="AQ548" s="42"/>
      <c r="AR548" s="42"/>
      <c r="AS548" s="42"/>
      <c r="AT548" s="42"/>
      <c r="AU548" s="42"/>
      <c r="AV548" s="37">
        <f>COUNTIFS($S548:$AU548,"P")</f>
        <v>11</v>
      </c>
      <c r="AW548" s="37">
        <f>COUNTIFS($S548:$AU548,"HD")/2</f>
        <v>0</v>
      </c>
      <c r="AX548" s="37">
        <f>COUNTIFS($S548:$AU548,"DO")</f>
        <v>6</v>
      </c>
      <c r="AY548" s="1">
        <f>COUNTIFS($S548:$AU548,"UPL")</f>
        <v>0</v>
      </c>
      <c r="AZ548" s="37">
        <f>COUNTIFS($S548:$AU548,"LWP")</f>
        <v>0</v>
      </c>
      <c r="BA548" s="37">
        <f>SUM(COUNTIFS($S548:$AU548,{"PAT","MAT"}))</f>
        <v>0</v>
      </c>
      <c r="BB548" s="37">
        <f>COUNTIFS($S548:$AU548,"HO")</f>
        <v>0</v>
      </c>
      <c r="BC548" s="37">
        <f>COUNTIFS($S548:$AU548,"NA")</f>
        <v>0</v>
      </c>
      <c r="BD548" s="37">
        <f>COUNTIFS($S548:$AU548,"PL")</f>
        <v>1</v>
      </c>
      <c r="BE548" s="37">
        <f>COUNTIFS($S548:$AU548,"CL")</f>
        <v>1</v>
      </c>
      <c r="BF548" s="37">
        <f>COUNTIFS($S548:$AU548,"BL")</f>
        <v>0</v>
      </c>
      <c r="BG548" s="37">
        <f>COUNTIFS($S548:$AU548,"CO")</f>
        <v>0</v>
      </c>
      <c r="BH548" s="37">
        <f>SUM(BD548:BG548)</f>
        <v>2</v>
      </c>
      <c r="BI548" s="37">
        <f>IF(SUM(AV548+AW548)&gt;=17,1,0)</f>
        <v>0</v>
      </c>
      <c r="BJ548" s="37">
        <f>IF(SUM(AV548+AW548)&gt;=13,1,0)</f>
        <v>0</v>
      </c>
      <c r="BK548" s="37">
        <f>SUM(AV548:BG548)+SUM(COUNTIFS(R548:AU548,{"TERM","RESIGNED"}))</f>
        <v>19</v>
      </c>
      <c r="BL548" s="1" t="s">
        <v>41</v>
      </c>
      <c r="BM548" s="37" t="s">
        <v>1566</v>
      </c>
    </row>
    <row r="549" spans="1:66" x14ac:dyDescent="0.25">
      <c r="A549" s="30">
        <f>A548+1</f>
        <v>547</v>
      </c>
      <c r="B549" s="1" t="s">
        <v>33</v>
      </c>
      <c r="C549" s="1">
        <v>18549</v>
      </c>
      <c r="D549" s="25">
        <v>18549</v>
      </c>
      <c r="E549" s="1" t="s">
        <v>863</v>
      </c>
      <c r="F549" s="32" t="s">
        <v>671</v>
      </c>
      <c r="G549" s="32" t="s">
        <v>100</v>
      </c>
      <c r="H549" s="28">
        <v>44832</v>
      </c>
      <c r="I549" s="28" t="s">
        <v>36</v>
      </c>
      <c r="J549" s="28" t="s">
        <v>36</v>
      </c>
      <c r="K549" s="37">
        <f ca="1">IF(O549="ACTIVE",(TODAY()-H549),(J549-H549))</f>
        <v>510</v>
      </c>
      <c r="L549" s="39" t="str">
        <f>IF(OR(M549="Email Verification",M549="Operations",M549="OJT",M549="Bottom Quartile Group",M549="Training"),"Billable","Non Billable")</f>
        <v>Non Billable</v>
      </c>
      <c r="M549" s="32" t="s">
        <v>43</v>
      </c>
      <c r="N549" s="1" t="s">
        <v>38</v>
      </c>
      <c r="O549" s="1" t="s">
        <v>39</v>
      </c>
      <c r="P549" s="1"/>
      <c r="Q549" s="1"/>
      <c r="R549" s="31" t="s">
        <v>63</v>
      </c>
      <c r="S549" s="42" t="s">
        <v>880</v>
      </c>
      <c r="T549" s="42" t="s">
        <v>880</v>
      </c>
      <c r="U549" s="42" t="s">
        <v>17</v>
      </c>
      <c r="V549" s="42" t="s">
        <v>17</v>
      </c>
      <c r="W549" s="42" t="s">
        <v>880</v>
      </c>
      <c r="X549" s="42" t="s">
        <v>883</v>
      </c>
      <c r="Y549" s="42" t="s">
        <v>883</v>
      </c>
      <c r="Z549" s="42" t="s">
        <v>880</v>
      </c>
      <c r="AA549" s="42" t="s">
        <v>880</v>
      </c>
      <c r="AB549" s="42" t="s">
        <v>17</v>
      </c>
      <c r="AC549" s="42" t="s">
        <v>17</v>
      </c>
      <c r="AD549" s="42" t="s">
        <v>880</v>
      </c>
      <c r="AE549" s="42" t="s">
        <v>880</v>
      </c>
      <c r="AF549" s="42" t="s">
        <v>880</v>
      </c>
      <c r="AG549" s="42" t="s">
        <v>880</v>
      </c>
      <c r="AH549" s="42" t="s">
        <v>880</v>
      </c>
      <c r="AI549" s="42" t="s">
        <v>17</v>
      </c>
      <c r="AJ549" s="42" t="s">
        <v>17</v>
      </c>
      <c r="AK549" s="42" t="s">
        <v>880</v>
      </c>
      <c r="AL549" s="42"/>
      <c r="AM549" s="42"/>
      <c r="AN549" s="42"/>
      <c r="AO549" s="42"/>
      <c r="AP549" s="42"/>
      <c r="AQ549" s="42"/>
      <c r="AR549" s="42"/>
      <c r="AS549" s="42"/>
      <c r="AT549" s="42"/>
      <c r="AU549" s="42"/>
      <c r="AV549" s="37">
        <f>COUNTIFS($S549:$AU549,"P")</f>
        <v>11</v>
      </c>
      <c r="AW549" s="37">
        <f>COUNTIFS($S549:$AU549,"HD")/2</f>
        <v>0</v>
      </c>
      <c r="AX549" s="37">
        <f>COUNTIFS($S549:$AU549,"DO")</f>
        <v>6</v>
      </c>
      <c r="AY549" s="1">
        <f>COUNTIFS($S549:$AU549,"UPL")</f>
        <v>0</v>
      </c>
      <c r="AZ549" s="37">
        <f>COUNTIFS($S549:$AU549,"LWP")</f>
        <v>0</v>
      </c>
      <c r="BA549" s="37">
        <f>SUM(COUNTIFS($S549:$AU549,{"PAT","MAT"}))</f>
        <v>0</v>
      </c>
      <c r="BB549" s="37">
        <f>COUNTIFS($S549:$AU549,"HO")</f>
        <v>0</v>
      </c>
      <c r="BC549" s="37">
        <f>COUNTIFS($S549:$AU549,"NA")</f>
        <v>0</v>
      </c>
      <c r="BD549" s="37">
        <f>COUNTIFS($S549:$AU549,"PL")</f>
        <v>2</v>
      </c>
      <c r="BE549" s="37">
        <f>COUNTIFS($S549:$AU549,"CL")</f>
        <v>0</v>
      </c>
      <c r="BF549" s="37">
        <f>COUNTIFS($S549:$AU549,"BL")</f>
        <v>0</v>
      </c>
      <c r="BG549" s="37">
        <f>COUNTIFS($S549:$AU549,"CO")</f>
        <v>0</v>
      </c>
      <c r="BH549" s="37">
        <f>SUM(BD549:BG549)</f>
        <v>2</v>
      </c>
      <c r="BI549" s="37">
        <f>IF(SUM(AV549+AW549)&gt;=17,1,0)</f>
        <v>0</v>
      </c>
      <c r="BJ549" s="37">
        <f>IF(SUM(AV549+AW549)&gt;=13,1,0)</f>
        <v>0</v>
      </c>
      <c r="BK549" s="37">
        <f>SUM(AV549:BG549)+SUM(COUNTIFS(R549:AU549,{"TERM","RESIGNED"}))</f>
        <v>19</v>
      </c>
      <c r="BL549" s="1" t="s">
        <v>41</v>
      </c>
      <c r="BM549" s="37" t="s">
        <v>934</v>
      </c>
    </row>
    <row r="550" spans="1:66" x14ac:dyDescent="0.25">
      <c r="A550" s="30">
        <f>A549+1</f>
        <v>548</v>
      </c>
      <c r="B550" s="1" t="s">
        <v>33</v>
      </c>
      <c r="C550" s="1">
        <v>18550</v>
      </c>
      <c r="D550" s="25">
        <v>18550</v>
      </c>
      <c r="E550" s="1" t="s">
        <v>863</v>
      </c>
      <c r="F550" s="32" t="s">
        <v>672</v>
      </c>
      <c r="G550" s="32" t="s">
        <v>74</v>
      </c>
      <c r="H550" s="28">
        <v>44832</v>
      </c>
      <c r="I550" s="28" t="s">
        <v>36</v>
      </c>
      <c r="J550" s="28" t="s">
        <v>36</v>
      </c>
      <c r="K550" s="37">
        <f ca="1">IF(O550="ACTIVE",(TODAY()-H550),(J550-H550))</f>
        <v>510</v>
      </c>
      <c r="L550" s="39" t="str">
        <f>IF(OR(M550="Email Verification",M550="Operations",M550="OJT",M550="Bottom Quartile Group",M550="Training"),"Billable","Non Billable")</f>
        <v>Non Billable</v>
      </c>
      <c r="M550" s="32" t="s">
        <v>51</v>
      </c>
      <c r="N550" s="1" t="s">
        <v>38</v>
      </c>
      <c r="O550" s="1" t="s">
        <v>39</v>
      </c>
      <c r="P550" s="1"/>
      <c r="Q550" s="1"/>
      <c r="R550" s="31" t="s">
        <v>1424</v>
      </c>
      <c r="S550" s="42" t="s">
        <v>880</v>
      </c>
      <c r="T550" s="42" t="s">
        <v>880</v>
      </c>
      <c r="U550" s="42" t="s">
        <v>17</v>
      </c>
      <c r="V550" s="42" t="s">
        <v>17</v>
      </c>
      <c r="W550" s="42" t="s">
        <v>880</v>
      </c>
      <c r="X550" s="42" t="s">
        <v>880</v>
      </c>
      <c r="Y550" s="42" t="s">
        <v>880</v>
      </c>
      <c r="Z550" s="42" t="s">
        <v>880</v>
      </c>
      <c r="AA550" s="42" t="s">
        <v>880</v>
      </c>
      <c r="AB550" s="42" t="s">
        <v>17</v>
      </c>
      <c r="AC550" s="42" t="s">
        <v>17</v>
      </c>
      <c r="AD550" s="42" t="s">
        <v>880</v>
      </c>
      <c r="AE550" s="42" t="s">
        <v>880</v>
      </c>
      <c r="AF550" s="42" t="s">
        <v>880</v>
      </c>
      <c r="AG550" s="42" t="s">
        <v>880</v>
      </c>
      <c r="AH550" s="42" t="s">
        <v>880</v>
      </c>
      <c r="AI550" s="42" t="s">
        <v>17</v>
      </c>
      <c r="AJ550" s="42" t="s">
        <v>17</v>
      </c>
      <c r="AK550" s="42" t="s">
        <v>19</v>
      </c>
      <c r="AL550" s="42"/>
      <c r="AM550" s="42"/>
      <c r="AN550" s="42"/>
      <c r="AO550" s="42"/>
      <c r="AP550" s="42"/>
      <c r="AQ550" s="42"/>
      <c r="AR550" s="42"/>
      <c r="AS550" s="42"/>
      <c r="AT550" s="42"/>
      <c r="AU550" s="42"/>
      <c r="AV550" s="37">
        <f>COUNTIFS($S550:$AU550,"P")</f>
        <v>12</v>
      </c>
      <c r="AW550" s="37">
        <f>COUNTIFS($S550:$AU550,"HD")/2</f>
        <v>0</v>
      </c>
      <c r="AX550" s="37">
        <f>COUNTIFS($S550:$AU550,"DO")</f>
        <v>6</v>
      </c>
      <c r="AY550" s="1">
        <f>COUNTIFS($S550:$AU550,"UPL")</f>
        <v>0</v>
      </c>
      <c r="AZ550" s="37">
        <f>COUNTIFS($S550:$AU550,"LWP")</f>
        <v>1</v>
      </c>
      <c r="BA550" s="37">
        <f>SUM(COUNTIFS($S550:$AU550,{"PAT","MAT"}))</f>
        <v>0</v>
      </c>
      <c r="BB550" s="37">
        <f>COUNTIFS($S550:$AU550,"HO")</f>
        <v>0</v>
      </c>
      <c r="BC550" s="37">
        <f>COUNTIFS($S550:$AU550,"NA")</f>
        <v>0</v>
      </c>
      <c r="BD550" s="37">
        <f>COUNTIFS($S550:$AU550,"PL")</f>
        <v>0</v>
      </c>
      <c r="BE550" s="37">
        <f>COUNTIFS($S550:$AU550,"CL")</f>
        <v>0</v>
      </c>
      <c r="BF550" s="37">
        <f>COUNTIFS($S550:$AU550,"BL")</f>
        <v>0</v>
      </c>
      <c r="BG550" s="37">
        <f>COUNTIFS($S550:$AU550,"CO")</f>
        <v>0</v>
      </c>
      <c r="BH550" s="37">
        <f>SUM(BD550:BG550)</f>
        <v>0</v>
      </c>
      <c r="BI550" s="37">
        <f>IF(SUM(AV550+AW550)&gt;=17,1,0)</f>
        <v>0</v>
      </c>
      <c r="BJ550" s="37">
        <f>IF(SUM(AV550+AW550)&gt;=13,1,0)</f>
        <v>0</v>
      </c>
      <c r="BK550" s="37">
        <f>SUM(AV550:BG550)+SUM(COUNTIFS(R550:AU550,{"TERM","RESIGNED"}))</f>
        <v>19</v>
      </c>
      <c r="BL550" s="1" t="s">
        <v>41</v>
      </c>
      <c r="BM550" s="37" t="s">
        <v>937</v>
      </c>
    </row>
    <row r="551" spans="1:66" x14ac:dyDescent="0.25">
      <c r="A551" s="30">
        <f>A550+1</f>
        <v>549</v>
      </c>
      <c r="B551" s="1" t="s">
        <v>33</v>
      </c>
      <c r="C551" s="1">
        <v>18551</v>
      </c>
      <c r="D551" s="25">
        <v>18551</v>
      </c>
      <c r="E551" s="1" t="s">
        <v>862</v>
      </c>
      <c r="F551" s="32" t="s">
        <v>673</v>
      </c>
      <c r="G551" s="32" t="s">
        <v>74</v>
      </c>
      <c r="H551" s="28">
        <v>44832</v>
      </c>
      <c r="I551" s="28" t="s">
        <v>36</v>
      </c>
      <c r="J551" s="28" t="s">
        <v>36</v>
      </c>
      <c r="K551" s="37">
        <f ca="1">IF(O551="ACTIVE",(TODAY()-H551),(J551-H551))</f>
        <v>510</v>
      </c>
      <c r="L551" s="39" t="str">
        <f>IF(OR(M551="Email Verification",M551="Operations",M551="OJT",M551="Bottom Quartile Group",M551="Training"),"Billable","Non Billable")</f>
        <v>Non Billable</v>
      </c>
      <c r="M551" s="32" t="s">
        <v>51</v>
      </c>
      <c r="N551" s="1" t="s">
        <v>38</v>
      </c>
      <c r="O551" s="1" t="s">
        <v>39</v>
      </c>
      <c r="P551" s="1"/>
      <c r="Q551" s="1"/>
      <c r="R551" s="31" t="s">
        <v>1424</v>
      </c>
      <c r="S551" s="42" t="s">
        <v>880</v>
      </c>
      <c r="T551" s="42" t="s">
        <v>880</v>
      </c>
      <c r="U551" s="42" t="s">
        <v>17</v>
      </c>
      <c r="V551" s="42" t="s">
        <v>17</v>
      </c>
      <c r="W551" s="42" t="s">
        <v>883</v>
      </c>
      <c r="X551" s="42" t="s">
        <v>880</v>
      </c>
      <c r="Y551" s="42" t="s">
        <v>880</v>
      </c>
      <c r="Z551" s="42" t="s">
        <v>880</v>
      </c>
      <c r="AA551" s="42" t="s">
        <v>880</v>
      </c>
      <c r="AB551" s="42" t="s">
        <v>17</v>
      </c>
      <c r="AC551" s="42" t="s">
        <v>17</v>
      </c>
      <c r="AD551" s="42" t="s">
        <v>880</v>
      </c>
      <c r="AE551" s="42" t="s">
        <v>880</v>
      </c>
      <c r="AF551" s="42" t="s">
        <v>880</v>
      </c>
      <c r="AG551" s="42" t="s">
        <v>880</v>
      </c>
      <c r="AH551" s="42" t="s">
        <v>880</v>
      </c>
      <c r="AI551" s="42" t="s">
        <v>17</v>
      </c>
      <c r="AJ551" s="42" t="s">
        <v>17</v>
      </c>
      <c r="AK551" s="42" t="s">
        <v>880</v>
      </c>
      <c r="AL551" s="42"/>
      <c r="AM551" s="42"/>
      <c r="AN551" s="42"/>
      <c r="AO551" s="42"/>
      <c r="AP551" s="42"/>
      <c r="AQ551" s="42"/>
      <c r="AR551" s="42"/>
      <c r="AS551" s="42"/>
      <c r="AT551" s="42"/>
      <c r="AU551" s="42"/>
      <c r="AV551" s="37">
        <f>COUNTIFS($S551:$AU551,"P")</f>
        <v>12</v>
      </c>
      <c r="AW551" s="37">
        <f>COUNTIFS($S551:$AU551,"HD")/2</f>
        <v>0</v>
      </c>
      <c r="AX551" s="37">
        <f>COUNTIFS($S551:$AU551,"DO")</f>
        <v>6</v>
      </c>
      <c r="AY551" s="1">
        <f>COUNTIFS($S551:$AU551,"UPL")</f>
        <v>0</v>
      </c>
      <c r="AZ551" s="37">
        <f>COUNTIFS($S551:$AU551,"LWP")</f>
        <v>0</v>
      </c>
      <c r="BA551" s="37">
        <f>SUM(COUNTIFS($S551:$AU551,{"PAT","MAT"}))</f>
        <v>0</v>
      </c>
      <c r="BB551" s="37">
        <f>COUNTIFS($S551:$AU551,"HO")</f>
        <v>0</v>
      </c>
      <c r="BC551" s="37">
        <f>COUNTIFS($S551:$AU551,"NA")</f>
        <v>0</v>
      </c>
      <c r="BD551" s="37">
        <f>COUNTIFS($S551:$AU551,"PL")</f>
        <v>1</v>
      </c>
      <c r="BE551" s="37">
        <f>COUNTIFS($S551:$AU551,"CL")</f>
        <v>0</v>
      </c>
      <c r="BF551" s="37">
        <f>COUNTIFS($S551:$AU551,"BL")</f>
        <v>0</v>
      </c>
      <c r="BG551" s="37">
        <f>COUNTIFS($S551:$AU551,"CO")</f>
        <v>0</v>
      </c>
      <c r="BH551" s="37">
        <f>SUM(BD551:BG551)</f>
        <v>1</v>
      </c>
      <c r="BI551" s="37">
        <f>IF(SUM(AV551+AW551)&gt;=17,1,0)</f>
        <v>0</v>
      </c>
      <c r="BJ551" s="37">
        <f>IF(SUM(AV551+AW551)&gt;=13,1,0)</f>
        <v>0</v>
      </c>
      <c r="BK551" s="37">
        <f>SUM(AV551:BG551)+SUM(COUNTIFS(R551:AU551,{"TERM","RESIGNED"}))</f>
        <v>19</v>
      </c>
      <c r="BL551" s="1" t="s">
        <v>41</v>
      </c>
      <c r="BM551" s="37" t="s">
        <v>1573</v>
      </c>
    </row>
    <row r="552" spans="1:66" x14ac:dyDescent="0.25">
      <c r="A552" s="30">
        <f>A551+1</f>
        <v>550</v>
      </c>
      <c r="B552" s="1" t="s">
        <v>33</v>
      </c>
      <c r="C552" s="1">
        <v>18552</v>
      </c>
      <c r="D552" s="25">
        <v>18552</v>
      </c>
      <c r="E552" s="1" t="s">
        <v>862</v>
      </c>
      <c r="F552" s="32" t="s">
        <v>674</v>
      </c>
      <c r="G552" s="32" t="s">
        <v>74</v>
      </c>
      <c r="H552" s="28">
        <v>44832</v>
      </c>
      <c r="I552" s="28" t="s">
        <v>36</v>
      </c>
      <c r="J552" s="28" t="s">
        <v>36</v>
      </c>
      <c r="K552" s="37">
        <f ca="1">IF(O552="ACTIVE",(TODAY()-H552),(J552-H552))</f>
        <v>510</v>
      </c>
      <c r="L552" s="39" t="str">
        <f>IF(OR(M552="Email Verification",M552="Operations",M552="OJT",M552="Bottom Quartile Group",M552="Training"),"Billable","Non Billable")</f>
        <v>Non Billable</v>
      </c>
      <c r="M552" s="32" t="s">
        <v>51</v>
      </c>
      <c r="N552" s="1" t="s">
        <v>38</v>
      </c>
      <c r="O552" s="1" t="s">
        <v>39</v>
      </c>
      <c r="P552" s="1"/>
      <c r="Q552" s="1"/>
      <c r="R552" s="31" t="s">
        <v>1424</v>
      </c>
      <c r="S552" s="42" t="s">
        <v>880</v>
      </c>
      <c r="T552" s="42" t="s">
        <v>880</v>
      </c>
      <c r="U552" s="42" t="s">
        <v>17</v>
      </c>
      <c r="V552" s="42" t="s">
        <v>17</v>
      </c>
      <c r="W552" s="42" t="s">
        <v>882</v>
      </c>
      <c r="X552" s="42" t="s">
        <v>880</v>
      </c>
      <c r="Y552" s="42" t="s">
        <v>880</v>
      </c>
      <c r="Z552" s="42" t="s">
        <v>880</v>
      </c>
      <c r="AA552" s="42" t="s">
        <v>880</v>
      </c>
      <c r="AB552" s="42" t="s">
        <v>17</v>
      </c>
      <c r="AC552" s="42" t="s">
        <v>17</v>
      </c>
      <c r="AD552" s="42" t="s">
        <v>880</v>
      </c>
      <c r="AE552" s="42" t="s">
        <v>880</v>
      </c>
      <c r="AF552" s="42" t="s">
        <v>880</v>
      </c>
      <c r="AG552" s="42" t="s">
        <v>880</v>
      </c>
      <c r="AH552" s="42" t="s">
        <v>880</v>
      </c>
      <c r="AI552" s="42" t="s">
        <v>17</v>
      </c>
      <c r="AJ552" s="42" t="s">
        <v>17</v>
      </c>
      <c r="AK552" s="42" t="s">
        <v>880</v>
      </c>
      <c r="AL552" s="42"/>
      <c r="AM552" s="42"/>
      <c r="AN552" s="42"/>
      <c r="AO552" s="42"/>
      <c r="AP552" s="42"/>
      <c r="AQ552" s="42"/>
      <c r="AR552" s="42"/>
      <c r="AS552" s="42"/>
      <c r="AT552" s="42"/>
      <c r="AU552" s="42"/>
      <c r="AV552" s="37">
        <f>COUNTIFS($S552:$AU552,"P")</f>
        <v>12</v>
      </c>
      <c r="AW552" s="37">
        <f>COUNTIFS($S552:$AU552,"HD")/2</f>
        <v>0</v>
      </c>
      <c r="AX552" s="37">
        <f>COUNTIFS($S552:$AU552,"DO")</f>
        <v>6</v>
      </c>
      <c r="AY552" s="1">
        <f>COUNTIFS($S552:$AU552,"UPL")</f>
        <v>0</v>
      </c>
      <c r="AZ552" s="37">
        <f>COUNTIFS($S552:$AU552,"LWP")</f>
        <v>0</v>
      </c>
      <c r="BA552" s="37">
        <f>SUM(COUNTIFS($S552:$AU552,{"PAT","MAT"}))</f>
        <v>0</v>
      </c>
      <c r="BB552" s="37">
        <f>COUNTIFS($S552:$AU552,"HO")</f>
        <v>0</v>
      </c>
      <c r="BC552" s="37">
        <f>COUNTIFS($S552:$AU552,"NA")</f>
        <v>0</v>
      </c>
      <c r="BD552" s="37">
        <f>COUNTIFS($S552:$AU552,"PL")</f>
        <v>0</v>
      </c>
      <c r="BE552" s="37">
        <f>COUNTIFS($S552:$AU552,"CL")</f>
        <v>1</v>
      </c>
      <c r="BF552" s="37">
        <f>COUNTIFS($S552:$AU552,"BL")</f>
        <v>0</v>
      </c>
      <c r="BG552" s="37">
        <f>COUNTIFS($S552:$AU552,"CO")</f>
        <v>0</v>
      </c>
      <c r="BH552" s="37">
        <f>SUM(BD552:BG552)</f>
        <v>1</v>
      </c>
      <c r="BI552" s="37">
        <f>IF(SUM(AV552+AW552)&gt;=17,1,0)</f>
        <v>0</v>
      </c>
      <c r="BJ552" s="37">
        <f>IF(SUM(AV552+AW552)&gt;=13,1,0)</f>
        <v>0</v>
      </c>
      <c r="BK552" s="37">
        <f>SUM(AV552:BG552)+SUM(COUNTIFS(R552:AU552,{"TERM","RESIGNED"}))</f>
        <v>19</v>
      </c>
      <c r="BL552" s="1" t="s">
        <v>41</v>
      </c>
      <c r="BM552" s="37" t="s">
        <v>937</v>
      </c>
    </row>
    <row r="553" spans="1:66" x14ac:dyDescent="0.25">
      <c r="A553" s="30">
        <f>A552+1</f>
        <v>551</v>
      </c>
      <c r="B553" s="1" t="s">
        <v>33</v>
      </c>
      <c r="C553" s="1">
        <v>18584</v>
      </c>
      <c r="D553" s="25">
        <v>18584</v>
      </c>
      <c r="E553" s="1" t="s">
        <v>863</v>
      </c>
      <c r="F553" s="32" t="s">
        <v>667</v>
      </c>
      <c r="G553" s="32" t="s">
        <v>154</v>
      </c>
      <c r="H553" s="28">
        <v>44832</v>
      </c>
      <c r="I553" s="28" t="s">
        <v>36</v>
      </c>
      <c r="J553" s="28" t="s">
        <v>36</v>
      </c>
      <c r="K553" s="37">
        <f ca="1">IF(O553="ACTIVE",(TODAY()-H553),(J553-H553))</f>
        <v>510</v>
      </c>
      <c r="L553" s="39" t="str">
        <f>IF(OR(M553="Email Verification",M553="Operations",M553="OJT",M553="Bottom Quartile Group",M553="Training"),"Billable","Non Billable")</f>
        <v>Billable</v>
      </c>
      <c r="M553" s="32" t="s">
        <v>118</v>
      </c>
      <c r="N553" s="1" t="s">
        <v>38</v>
      </c>
      <c r="O553" s="1" t="s">
        <v>39</v>
      </c>
      <c r="P553" s="1"/>
      <c r="Q553" s="1"/>
      <c r="R553" s="31" t="s">
        <v>134</v>
      </c>
      <c r="S553" s="42" t="s">
        <v>18</v>
      </c>
      <c r="T553" s="42" t="s">
        <v>880</v>
      </c>
      <c r="U553" s="42" t="s">
        <v>17</v>
      </c>
      <c r="V553" s="42" t="s">
        <v>17</v>
      </c>
      <c r="W553" s="42" t="s">
        <v>880</v>
      </c>
      <c r="X553" s="42" t="s">
        <v>880</v>
      </c>
      <c r="Y553" s="42" t="s">
        <v>18</v>
      </c>
      <c r="Z553" s="42" t="s">
        <v>880</v>
      </c>
      <c r="AA553" s="42" t="s">
        <v>880</v>
      </c>
      <c r="AB553" s="42" t="s">
        <v>17</v>
      </c>
      <c r="AC553" s="42" t="s">
        <v>17</v>
      </c>
      <c r="AD553" s="42" t="s">
        <v>880</v>
      </c>
      <c r="AE553" s="42" t="s">
        <v>880</v>
      </c>
      <c r="AF553" s="42" t="s">
        <v>880</v>
      </c>
      <c r="AG553" s="42" t="s">
        <v>19</v>
      </c>
      <c r="AH553" s="42" t="s">
        <v>19</v>
      </c>
      <c r="AI553" s="42" t="s">
        <v>17</v>
      </c>
      <c r="AJ553" s="42" t="s">
        <v>17</v>
      </c>
      <c r="AK553" s="42" t="s">
        <v>880</v>
      </c>
      <c r="AL553" s="42"/>
      <c r="AM553" s="42"/>
      <c r="AN553" s="42"/>
      <c r="AO553" s="42"/>
      <c r="AP553" s="42"/>
      <c r="AQ553" s="42"/>
      <c r="AR553" s="42"/>
      <c r="AS553" s="42"/>
      <c r="AT553" s="42"/>
      <c r="AU553" s="42"/>
      <c r="AV553" s="37">
        <f>COUNTIFS($S553:$AU553,"P")</f>
        <v>9</v>
      </c>
      <c r="AW553" s="37">
        <f>COUNTIFS($S553:$AU553,"HD")/2</f>
        <v>0</v>
      </c>
      <c r="AX553" s="37">
        <f>COUNTIFS($S553:$AU553,"DO")</f>
        <v>6</v>
      </c>
      <c r="AY553" s="1">
        <f>COUNTIFS($S553:$AU553,"UPL")</f>
        <v>2</v>
      </c>
      <c r="AZ553" s="37">
        <f>COUNTIFS($S553:$AU553,"LWP")</f>
        <v>2</v>
      </c>
      <c r="BA553" s="37">
        <f>SUM(COUNTIFS($S553:$AU553,{"PAT","MAT"}))</f>
        <v>0</v>
      </c>
      <c r="BB553" s="37">
        <f>COUNTIFS($S553:$AU553,"HO")</f>
        <v>0</v>
      </c>
      <c r="BC553" s="37">
        <f>COUNTIFS($S553:$AU553,"NA")</f>
        <v>0</v>
      </c>
      <c r="BD553" s="37">
        <f>COUNTIFS($S553:$AU553,"PL")</f>
        <v>0</v>
      </c>
      <c r="BE553" s="37">
        <f>COUNTIFS($S553:$AU553,"CL")</f>
        <v>0</v>
      </c>
      <c r="BF553" s="37">
        <f>COUNTIFS($S553:$AU553,"BL")</f>
        <v>0</v>
      </c>
      <c r="BG553" s="37">
        <f>COUNTIFS($S553:$AU553,"CO")</f>
        <v>0</v>
      </c>
      <c r="BH553" s="37">
        <f>SUM(BD553:BG553)</f>
        <v>0</v>
      </c>
      <c r="BI553" s="37">
        <f>IF(SUM(AV553+AW553)&gt;=17,1,0)</f>
        <v>0</v>
      </c>
      <c r="BJ553" s="37">
        <f>IF(SUM(AV553+AW553)&gt;=13,1,0)</f>
        <v>0</v>
      </c>
      <c r="BK553" s="37">
        <f>SUM(AV553:BG553)+SUM(COUNTIFS(R553:AU553,{"TERM","RESIGNED"}))</f>
        <v>19</v>
      </c>
      <c r="BL553" s="1" t="s">
        <v>41</v>
      </c>
      <c r="BM553" s="37" t="s">
        <v>933</v>
      </c>
    </row>
    <row r="554" spans="1:66" x14ac:dyDescent="0.25">
      <c r="A554" s="30">
        <f>A553+1</f>
        <v>552</v>
      </c>
      <c r="B554" s="1" t="s">
        <v>33</v>
      </c>
      <c r="C554" s="1">
        <v>18591</v>
      </c>
      <c r="D554" s="25">
        <v>18591</v>
      </c>
      <c r="E554" s="1" t="s">
        <v>863</v>
      </c>
      <c r="F554" s="32" t="s">
        <v>675</v>
      </c>
      <c r="G554" s="32" t="s">
        <v>117</v>
      </c>
      <c r="H554" s="28">
        <v>44832</v>
      </c>
      <c r="I554" s="28" t="s">
        <v>36</v>
      </c>
      <c r="J554" s="28" t="s">
        <v>36</v>
      </c>
      <c r="K554" s="37">
        <f ca="1">IF(O554="ACTIVE",(TODAY()-H554),(J554-H554))</f>
        <v>510</v>
      </c>
      <c r="L554" s="39" t="str">
        <f>IF(OR(M554="Email Verification",M554="Operations",M554="OJT",M554="Bottom Quartile Group",M554="Training"),"Billable","Non Billable")</f>
        <v>Billable</v>
      </c>
      <c r="M554" s="32" t="s">
        <v>118</v>
      </c>
      <c r="N554" s="1" t="s">
        <v>38</v>
      </c>
      <c r="O554" s="1" t="s">
        <v>39</v>
      </c>
      <c r="P554" s="1"/>
      <c r="Q554" s="1"/>
      <c r="R554" s="31" t="s">
        <v>887</v>
      </c>
      <c r="S554" s="42" t="s">
        <v>880</v>
      </c>
      <c r="T554" s="42" t="s">
        <v>880</v>
      </c>
      <c r="U554" s="42" t="s">
        <v>17</v>
      </c>
      <c r="V554" s="42" t="s">
        <v>17</v>
      </c>
      <c r="W554" s="42" t="s">
        <v>880</v>
      </c>
      <c r="X554" s="42" t="s">
        <v>880</v>
      </c>
      <c r="Y554" s="42" t="s">
        <v>880</v>
      </c>
      <c r="Z554" s="42" t="s">
        <v>880</v>
      </c>
      <c r="AA554" s="42" t="s">
        <v>880</v>
      </c>
      <c r="AB554" s="42" t="s">
        <v>17</v>
      </c>
      <c r="AC554" s="42" t="s">
        <v>17</v>
      </c>
      <c r="AD554" s="42" t="s">
        <v>880</v>
      </c>
      <c r="AE554" s="42" t="s">
        <v>880</v>
      </c>
      <c r="AF554" s="42" t="s">
        <v>880</v>
      </c>
      <c r="AG554" s="42" t="s">
        <v>880</v>
      </c>
      <c r="AH554" s="42" t="s">
        <v>880</v>
      </c>
      <c r="AI554" s="42" t="s">
        <v>17</v>
      </c>
      <c r="AJ554" s="42" t="s">
        <v>17</v>
      </c>
      <c r="AK554" s="42" t="s">
        <v>880</v>
      </c>
      <c r="AL554" s="42"/>
      <c r="AM554" s="42"/>
      <c r="AN554" s="42"/>
      <c r="AO554" s="42"/>
      <c r="AP554" s="42"/>
      <c r="AQ554" s="42"/>
      <c r="AR554" s="42"/>
      <c r="AS554" s="42"/>
      <c r="AT554" s="42"/>
      <c r="AU554" s="42"/>
      <c r="AV554" s="37">
        <f>COUNTIFS($S554:$AU554,"P")</f>
        <v>13</v>
      </c>
      <c r="AW554" s="37">
        <f>COUNTIFS($S554:$AU554,"HD")/2</f>
        <v>0</v>
      </c>
      <c r="AX554" s="37">
        <f>COUNTIFS($S554:$AU554,"DO")</f>
        <v>6</v>
      </c>
      <c r="AY554" s="1">
        <f>COUNTIFS($S554:$AU554,"UPL")</f>
        <v>0</v>
      </c>
      <c r="AZ554" s="37">
        <f>COUNTIFS($S554:$AU554,"LWP")</f>
        <v>0</v>
      </c>
      <c r="BA554" s="37">
        <f>SUM(COUNTIFS($S554:$AU554,{"PAT","MAT"}))</f>
        <v>0</v>
      </c>
      <c r="BB554" s="37">
        <f>COUNTIFS($S554:$AU554,"HO")</f>
        <v>0</v>
      </c>
      <c r="BC554" s="37">
        <f>COUNTIFS($S554:$AU554,"NA")</f>
        <v>0</v>
      </c>
      <c r="BD554" s="37">
        <f>COUNTIFS($S554:$AU554,"PL")</f>
        <v>0</v>
      </c>
      <c r="BE554" s="37">
        <f>COUNTIFS($S554:$AU554,"CL")</f>
        <v>0</v>
      </c>
      <c r="BF554" s="37">
        <f>COUNTIFS($S554:$AU554,"BL")</f>
        <v>0</v>
      </c>
      <c r="BG554" s="37">
        <f>COUNTIFS($S554:$AU554,"CO")</f>
        <v>0</v>
      </c>
      <c r="BH554" s="37">
        <f>SUM(BD554:BG554)</f>
        <v>0</v>
      </c>
      <c r="BI554" s="37">
        <f>IF(SUM(AV554+AW554)&gt;=17,1,0)</f>
        <v>0</v>
      </c>
      <c r="BJ554" s="37">
        <f>IF(SUM(AV554+AW554)&gt;=13,1,0)</f>
        <v>1</v>
      </c>
      <c r="BK554" s="37">
        <f>SUM(AV554:BG554)+SUM(COUNTIFS(R554:AU554,{"TERM","RESIGNED"}))</f>
        <v>19</v>
      </c>
      <c r="BL554" s="1" t="s">
        <v>41</v>
      </c>
      <c r="BM554" s="37" t="s">
        <v>931</v>
      </c>
    </row>
    <row r="555" spans="1:66" x14ac:dyDescent="0.25">
      <c r="A555" s="30">
        <f>A554+1</f>
        <v>553</v>
      </c>
      <c r="B555" s="1" t="s">
        <v>33</v>
      </c>
      <c r="C555" s="1">
        <v>18615</v>
      </c>
      <c r="D555" s="25">
        <v>18615</v>
      </c>
      <c r="E555" s="1" t="s">
        <v>863</v>
      </c>
      <c r="F555" s="32" t="s">
        <v>676</v>
      </c>
      <c r="G555" s="32" t="s">
        <v>117</v>
      </c>
      <c r="H555" s="28">
        <v>44834</v>
      </c>
      <c r="I555" s="28" t="s">
        <v>36</v>
      </c>
      <c r="J555" s="28" t="s">
        <v>36</v>
      </c>
      <c r="K555" s="37">
        <f ca="1">IF(O555="ACTIVE",(TODAY()-H555),(J555-H555))</f>
        <v>508</v>
      </c>
      <c r="L555" s="39" t="str">
        <f>IF(OR(M555="Email Verification",M555="Operations",M555="OJT",M555="Bottom Quartile Group",M555="Training"),"Billable","Non Billable")</f>
        <v>Billable</v>
      </c>
      <c r="M555" s="32" t="s">
        <v>118</v>
      </c>
      <c r="N555" s="1" t="s">
        <v>38</v>
      </c>
      <c r="O555" s="1" t="s">
        <v>39</v>
      </c>
      <c r="P555" s="1"/>
      <c r="Q555" s="1"/>
      <c r="R555" s="31" t="s">
        <v>187</v>
      </c>
      <c r="S555" s="42" t="s">
        <v>880</v>
      </c>
      <c r="T555" s="42" t="s">
        <v>880</v>
      </c>
      <c r="U555" s="42" t="s">
        <v>17</v>
      </c>
      <c r="V555" s="42" t="s">
        <v>17</v>
      </c>
      <c r="W555" s="42" t="s">
        <v>880</v>
      </c>
      <c r="X555" s="42" t="s">
        <v>880</v>
      </c>
      <c r="Y555" s="42" t="s">
        <v>19</v>
      </c>
      <c r="Z555" s="42" t="s">
        <v>880</v>
      </c>
      <c r="AA555" s="42" t="s">
        <v>880</v>
      </c>
      <c r="AB555" s="42" t="s">
        <v>17</v>
      </c>
      <c r="AC555" s="42" t="s">
        <v>17</v>
      </c>
      <c r="AD555" s="42" t="s">
        <v>880</v>
      </c>
      <c r="AE555" s="42" t="s">
        <v>880</v>
      </c>
      <c r="AF555" s="42" t="s">
        <v>880</v>
      </c>
      <c r="AG555" s="42" t="s">
        <v>880</v>
      </c>
      <c r="AH555" s="42" t="s">
        <v>880</v>
      </c>
      <c r="AI555" s="42" t="s">
        <v>17</v>
      </c>
      <c r="AJ555" s="42" t="s">
        <v>17</v>
      </c>
      <c r="AK555" s="42" t="s">
        <v>881</v>
      </c>
      <c r="AL555" s="42"/>
      <c r="AM555" s="42"/>
      <c r="AN555" s="42"/>
      <c r="AO555" s="42"/>
      <c r="AP555" s="42"/>
      <c r="AQ555" s="42"/>
      <c r="AR555" s="42"/>
      <c r="AS555" s="42"/>
      <c r="AT555" s="42"/>
      <c r="AU555" s="42"/>
      <c r="AV555" s="37">
        <f>COUNTIFS($S555:$AU555,"P")</f>
        <v>11</v>
      </c>
      <c r="AW555" s="37">
        <f>COUNTIFS($S555:$AU555,"HD")/2</f>
        <v>0.5</v>
      </c>
      <c r="AX555" s="37">
        <f>COUNTIFS($S555:$AU555,"DO")</f>
        <v>6</v>
      </c>
      <c r="AY555" s="1">
        <f>COUNTIFS($S555:$AU555,"UPL")</f>
        <v>0</v>
      </c>
      <c r="AZ555" s="37">
        <f>COUNTIFS($S555:$AU555,"LWP")</f>
        <v>1</v>
      </c>
      <c r="BA555" s="37">
        <f>SUM(COUNTIFS($S555:$AU555,{"PAT","MAT"}))</f>
        <v>0</v>
      </c>
      <c r="BB555" s="37">
        <f>COUNTIFS($S555:$AU555,"HO")</f>
        <v>0</v>
      </c>
      <c r="BC555" s="37">
        <f>COUNTIFS($S555:$AU555,"NA")</f>
        <v>0</v>
      </c>
      <c r="BD555" s="37">
        <f>COUNTIFS($S555:$AU555,"PL")</f>
        <v>0</v>
      </c>
      <c r="BE555" s="37">
        <f>COUNTIFS($S555:$AU555,"CL")</f>
        <v>0</v>
      </c>
      <c r="BF555" s="37">
        <f>COUNTIFS($S555:$AU555,"BL")</f>
        <v>0</v>
      </c>
      <c r="BG555" s="37">
        <f>COUNTIFS($S555:$AU555,"CO")</f>
        <v>0</v>
      </c>
      <c r="BH555" s="37">
        <f>SUM(BD555:BG555)</f>
        <v>0</v>
      </c>
      <c r="BI555" s="37">
        <f>IF(SUM(AV555+AW555)&gt;=17,1,0)</f>
        <v>0</v>
      </c>
      <c r="BJ555" s="37">
        <f>IF(SUM(AV555+AW555)&gt;=13,1,0)</f>
        <v>0</v>
      </c>
      <c r="BK555" s="37">
        <f>SUM(AV555:BG555)+SUM(COUNTIFS(R555:AU555,{"TERM","RESIGNED"}))</f>
        <v>18.5</v>
      </c>
      <c r="BL555" s="1" t="s">
        <v>41</v>
      </c>
      <c r="BM555" s="37" t="s">
        <v>933</v>
      </c>
    </row>
    <row r="556" spans="1:66" x14ac:dyDescent="0.25">
      <c r="A556" s="30">
        <f>A555+1</f>
        <v>554</v>
      </c>
      <c r="B556" s="1" t="s">
        <v>33</v>
      </c>
      <c r="C556" s="1">
        <v>18623</v>
      </c>
      <c r="D556" s="25">
        <v>18623</v>
      </c>
      <c r="E556" s="1" t="s">
        <v>863</v>
      </c>
      <c r="F556" s="32" t="s">
        <v>677</v>
      </c>
      <c r="G556" s="32" t="s">
        <v>117</v>
      </c>
      <c r="H556" s="28">
        <v>44834</v>
      </c>
      <c r="I556" s="28" t="s">
        <v>36</v>
      </c>
      <c r="J556" s="28" t="s">
        <v>36</v>
      </c>
      <c r="K556" s="37">
        <f ca="1">IF(O556="ACTIVE",(TODAY()-H556),(J556-H556))</f>
        <v>508</v>
      </c>
      <c r="L556" s="39" t="str">
        <f>IF(OR(M556="Email Verification",M556="Operations",M556="OJT",M556="Bottom Quartile Group",M556="Training"),"Billable","Non Billable")</f>
        <v>Billable</v>
      </c>
      <c r="M556" s="32" t="s">
        <v>118</v>
      </c>
      <c r="N556" s="1" t="s">
        <v>38</v>
      </c>
      <c r="O556" s="1" t="s">
        <v>39</v>
      </c>
      <c r="P556" s="1"/>
      <c r="Q556" s="1"/>
      <c r="R556" s="31" t="s">
        <v>233</v>
      </c>
      <c r="S556" s="42" t="s">
        <v>880</v>
      </c>
      <c r="T556" s="42" t="s">
        <v>880</v>
      </c>
      <c r="U556" s="42" t="s">
        <v>17</v>
      </c>
      <c r="V556" s="42" t="s">
        <v>17</v>
      </c>
      <c r="W556" s="42" t="s">
        <v>880</v>
      </c>
      <c r="X556" s="42" t="s">
        <v>880</v>
      </c>
      <c r="Y556" s="42" t="s">
        <v>880</v>
      </c>
      <c r="Z556" s="42" t="s">
        <v>880</v>
      </c>
      <c r="AA556" s="42" t="s">
        <v>880</v>
      </c>
      <c r="AB556" s="42" t="s">
        <v>17</v>
      </c>
      <c r="AC556" s="42" t="s">
        <v>17</v>
      </c>
      <c r="AD556" s="42" t="s">
        <v>880</v>
      </c>
      <c r="AE556" s="42" t="s">
        <v>880</v>
      </c>
      <c r="AF556" s="42" t="s">
        <v>880</v>
      </c>
      <c r="AG556" s="42" t="s">
        <v>880</v>
      </c>
      <c r="AH556" s="42" t="s">
        <v>880</v>
      </c>
      <c r="AI556" s="42" t="s">
        <v>17</v>
      </c>
      <c r="AJ556" s="42" t="s">
        <v>17</v>
      </c>
      <c r="AK556" s="42" t="s">
        <v>880</v>
      </c>
      <c r="AL556" s="42"/>
      <c r="AM556" s="42"/>
      <c r="AN556" s="42"/>
      <c r="AO556" s="42"/>
      <c r="AP556" s="42"/>
      <c r="AQ556" s="42"/>
      <c r="AR556" s="42"/>
      <c r="AS556" s="42"/>
      <c r="AT556" s="42"/>
      <c r="AU556" s="42"/>
      <c r="AV556" s="37">
        <f>COUNTIFS($S556:$AU556,"P")</f>
        <v>13</v>
      </c>
      <c r="AW556" s="37">
        <f>COUNTIFS($S556:$AU556,"HD")/2</f>
        <v>0</v>
      </c>
      <c r="AX556" s="37">
        <f>COUNTIFS($S556:$AU556,"DO")</f>
        <v>6</v>
      </c>
      <c r="AY556" s="1">
        <f>COUNTIFS($S556:$AU556,"UPL")</f>
        <v>0</v>
      </c>
      <c r="AZ556" s="37">
        <f>COUNTIFS($S556:$AU556,"LWP")</f>
        <v>0</v>
      </c>
      <c r="BA556" s="37">
        <f>SUM(COUNTIFS($S556:$AU556,{"PAT","MAT"}))</f>
        <v>0</v>
      </c>
      <c r="BB556" s="37">
        <f>COUNTIFS($S556:$AU556,"HO")</f>
        <v>0</v>
      </c>
      <c r="BC556" s="37">
        <f>COUNTIFS($S556:$AU556,"NA")</f>
        <v>0</v>
      </c>
      <c r="BD556" s="37">
        <f>COUNTIFS($S556:$AU556,"PL")</f>
        <v>0</v>
      </c>
      <c r="BE556" s="37">
        <f>COUNTIFS($S556:$AU556,"CL")</f>
        <v>0</v>
      </c>
      <c r="BF556" s="37">
        <f>COUNTIFS($S556:$AU556,"BL")</f>
        <v>0</v>
      </c>
      <c r="BG556" s="37">
        <f>COUNTIFS($S556:$AU556,"CO")</f>
        <v>0</v>
      </c>
      <c r="BH556" s="37">
        <f>SUM(BD556:BG556)</f>
        <v>0</v>
      </c>
      <c r="BI556" s="37">
        <f>IF(SUM(AV556+AW556)&gt;=17,1,0)</f>
        <v>0</v>
      </c>
      <c r="BJ556" s="37">
        <f>IF(SUM(AV556+AW556)&gt;=13,1,0)</f>
        <v>1</v>
      </c>
      <c r="BK556" s="37">
        <f>SUM(AV556:BG556)+SUM(COUNTIFS(R556:AU556,{"TERM","RESIGNED"}))</f>
        <v>19</v>
      </c>
      <c r="BL556" s="1" t="s">
        <v>41</v>
      </c>
      <c r="BM556" s="37" t="s">
        <v>931</v>
      </c>
    </row>
    <row r="557" spans="1:66" x14ac:dyDescent="0.25">
      <c r="A557" s="30">
        <f>A556+1</f>
        <v>555</v>
      </c>
      <c r="B557" s="1" t="s">
        <v>33</v>
      </c>
      <c r="C557" s="1">
        <v>18632</v>
      </c>
      <c r="D557" s="25">
        <v>18632</v>
      </c>
      <c r="E557" s="1" t="s">
        <v>862</v>
      </c>
      <c r="F557" s="32" t="s">
        <v>678</v>
      </c>
      <c r="G557" s="32" t="s">
        <v>74</v>
      </c>
      <c r="H557" s="28">
        <v>44838</v>
      </c>
      <c r="I557" s="28" t="s">
        <v>36</v>
      </c>
      <c r="J557" s="28" t="s">
        <v>36</v>
      </c>
      <c r="K557" s="37">
        <f ca="1">IF(O557="ACTIVE",(TODAY()-H557),(J557-H557))</f>
        <v>504</v>
      </c>
      <c r="L557" s="39" t="str">
        <f>IF(OR(M557="Email Verification",M557="Operations",M557="OJT",M557="Bottom Quartile Group",M557="Training"),"Billable","Non Billable")</f>
        <v>Non Billable</v>
      </c>
      <c r="M557" s="32" t="s">
        <v>51</v>
      </c>
      <c r="N557" s="1" t="s">
        <v>38</v>
      </c>
      <c r="O557" s="1" t="s">
        <v>39</v>
      </c>
      <c r="P557" s="1"/>
      <c r="Q557" s="1"/>
      <c r="R557" s="31" t="s">
        <v>97</v>
      </c>
      <c r="S557" s="42" t="s">
        <v>884</v>
      </c>
      <c r="T557" s="42" t="s">
        <v>884</v>
      </c>
      <c r="U557" s="42" t="s">
        <v>17</v>
      </c>
      <c r="V557" s="42" t="s">
        <v>17</v>
      </c>
      <c r="W557" s="42" t="s">
        <v>884</v>
      </c>
      <c r="X557" s="42" t="s">
        <v>884</v>
      </c>
      <c r="Y557" s="42" t="s">
        <v>884</v>
      </c>
      <c r="Z557" s="42" t="s">
        <v>884</v>
      </c>
      <c r="AA557" s="42" t="s">
        <v>884</v>
      </c>
      <c r="AB557" s="42" t="s">
        <v>17</v>
      </c>
      <c r="AC557" s="42" t="s">
        <v>17</v>
      </c>
      <c r="AD557" s="42" t="s">
        <v>884</v>
      </c>
      <c r="AE557" s="42" t="s">
        <v>884</v>
      </c>
      <c r="AF557" s="42" t="s">
        <v>884</v>
      </c>
      <c r="AG557" s="42" t="s">
        <v>884</v>
      </c>
      <c r="AH557" s="42" t="s">
        <v>884</v>
      </c>
      <c r="AI557" s="42" t="s">
        <v>17</v>
      </c>
      <c r="AJ557" s="42" t="s">
        <v>17</v>
      </c>
      <c r="AK557" s="42" t="s">
        <v>884</v>
      </c>
      <c r="AL557" s="42"/>
      <c r="AM557" s="42"/>
      <c r="AN557" s="42"/>
      <c r="AO557" s="42"/>
      <c r="AP557" s="42"/>
      <c r="AQ557" s="42"/>
      <c r="AR557" s="42"/>
      <c r="AS557" s="42"/>
      <c r="AT557" s="42"/>
      <c r="AU557" s="42"/>
      <c r="AV557" s="37">
        <f>COUNTIFS($S557:$AU557,"P")</f>
        <v>0</v>
      </c>
      <c r="AW557" s="37">
        <f>COUNTIFS($S557:$AU557,"HD")/2</f>
        <v>0</v>
      </c>
      <c r="AX557" s="37">
        <f>COUNTIFS($S557:$AU557,"DO")</f>
        <v>6</v>
      </c>
      <c r="AY557" s="1">
        <f>COUNTIFS($S557:$AU557,"UPL")</f>
        <v>0</v>
      </c>
      <c r="AZ557" s="37">
        <f>COUNTIFS($S557:$AU557,"LWP")</f>
        <v>0</v>
      </c>
      <c r="BA557" s="37">
        <f>SUM(COUNTIFS($S557:$AU557,{"PAT","MAT"}))</f>
        <v>13</v>
      </c>
      <c r="BB557" s="37">
        <f>COUNTIFS($S557:$AU557,"HO")</f>
        <v>0</v>
      </c>
      <c r="BC557" s="37">
        <f>COUNTIFS($S557:$AU557,"NA")</f>
        <v>0</v>
      </c>
      <c r="BD557" s="37">
        <f>COUNTIFS($S557:$AU557,"PL")</f>
        <v>0</v>
      </c>
      <c r="BE557" s="37">
        <f>COUNTIFS($S557:$AU557,"CL")</f>
        <v>0</v>
      </c>
      <c r="BF557" s="37">
        <f>COUNTIFS($S557:$AU557,"BL")</f>
        <v>0</v>
      </c>
      <c r="BG557" s="37">
        <f>COUNTIFS($S557:$AU557,"CO")</f>
        <v>0</v>
      </c>
      <c r="BH557" s="37">
        <f>SUM(BD557:BG557)</f>
        <v>0</v>
      </c>
      <c r="BI557" s="37">
        <f>IF(SUM(AV557+AW557)&gt;=17,1,0)</f>
        <v>0</v>
      </c>
      <c r="BJ557" s="37">
        <f>IF(SUM(AV557+AW557)&gt;=13,1,0)</f>
        <v>0</v>
      </c>
      <c r="BK557" s="37">
        <f>SUM(AV557:BG557)+SUM(COUNTIFS(R557:AU557,{"TERM","RESIGNED"}))</f>
        <v>19</v>
      </c>
      <c r="BL557" s="1" t="s">
        <v>41</v>
      </c>
      <c r="BM557" s="37" t="s">
        <v>1572</v>
      </c>
      <c r="BN557" t="s">
        <v>1580</v>
      </c>
    </row>
    <row r="558" spans="1:66" x14ac:dyDescent="0.25">
      <c r="A558" s="30">
        <f>A557+1</f>
        <v>556</v>
      </c>
      <c r="B558" s="1" t="s">
        <v>33</v>
      </c>
      <c r="C558" s="1">
        <v>18633</v>
      </c>
      <c r="D558" s="25">
        <v>18633</v>
      </c>
      <c r="E558" s="1" t="s">
        <v>863</v>
      </c>
      <c r="F558" s="32" t="s">
        <v>679</v>
      </c>
      <c r="G558" s="32" t="s">
        <v>100</v>
      </c>
      <c r="H558" s="28">
        <v>44838</v>
      </c>
      <c r="I558" s="28" t="s">
        <v>36</v>
      </c>
      <c r="J558" s="28" t="s">
        <v>36</v>
      </c>
      <c r="K558" s="37">
        <f ca="1">IF(O558="ACTIVE",(TODAY()-H558),(J558-H558))</f>
        <v>504</v>
      </c>
      <c r="L558" s="39" t="str">
        <f>IF(OR(M558="Email Verification",M558="Operations",M558="OJT",M558="Bottom Quartile Group",M558="Training"),"Billable","Non Billable")</f>
        <v>Non Billable</v>
      </c>
      <c r="M558" s="32" t="s">
        <v>43</v>
      </c>
      <c r="N558" s="1" t="s">
        <v>38</v>
      </c>
      <c r="O558" s="1" t="s">
        <v>39</v>
      </c>
      <c r="P558" s="1"/>
      <c r="Q558" s="1"/>
      <c r="R558" s="31" t="s">
        <v>63</v>
      </c>
      <c r="S558" s="42" t="s">
        <v>880</v>
      </c>
      <c r="T558" s="42" t="s">
        <v>882</v>
      </c>
      <c r="U558" s="42" t="s">
        <v>17</v>
      </c>
      <c r="V558" s="42" t="s">
        <v>17</v>
      </c>
      <c r="W558" s="42" t="s">
        <v>880</v>
      </c>
      <c r="X558" s="42" t="s">
        <v>880</v>
      </c>
      <c r="Y558" s="42" t="s">
        <v>880</v>
      </c>
      <c r="Z558" s="42" t="s">
        <v>880</v>
      </c>
      <c r="AA558" s="42" t="s">
        <v>880</v>
      </c>
      <c r="AB558" s="42" t="s">
        <v>17</v>
      </c>
      <c r="AC558" s="42" t="s">
        <v>17</v>
      </c>
      <c r="AD558" s="42" t="s">
        <v>880</v>
      </c>
      <c r="AE558" s="42" t="s">
        <v>880</v>
      </c>
      <c r="AF558" s="42" t="s">
        <v>880</v>
      </c>
      <c r="AG558" s="42" t="s">
        <v>880</v>
      </c>
      <c r="AH558" s="42" t="s">
        <v>880</v>
      </c>
      <c r="AI558" s="42" t="s">
        <v>17</v>
      </c>
      <c r="AJ558" s="42" t="s">
        <v>17</v>
      </c>
      <c r="AK558" s="42" t="s">
        <v>880</v>
      </c>
      <c r="AL558" s="42"/>
      <c r="AM558" s="42"/>
      <c r="AN558" s="42"/>
      <c r="AO558" s="42"/>
      <c r="AP558" s="42"/>
      <c r="AQ558" s="42"/>
      <c r="AR558" s="42"/>
      <c r="AS558" s="42"/>
      <c r="AT558" s="42"/>
      <c r="AU558" s="42"/>
      <c r="AV558" s="37">
        <f>COUNTIFS($S558:$AU558,"P")</f>
        <v>12</v>
      </c>
      <c r="AW558" s="37">
        <f>COUNTIFS($S558:$AU558,"HD")/2</f>
        <v>0</v>
      </c>
      <c r="AX558" s="37">
        <f>COUNTIFS($S558:$AU558,"DO")</f>
        <v>6</v>
      </c>
      <c r="AY558" s="1">
        <f>COUNTIFS($S558:$AU558,"UPL")</f>
        <v>0</v>
      </c>
      <c r="AZ558" s="37">
        <f>COUNTIFS($S558:$AU558,"LWP")</f>
        <v>0</v>
      </c>
      <c r="BA558" s="37">
        <f>SUM(COUNTIFS($S558:$AU558,{"PAT","MAT"}))</f>
        <v>0</v>
      </c>
      <c r="BB558" s="37">
        <f>COUNTIFS($S558:$AU558,"HO")</f>
        <v>0</v>
      </c>
      <c r="BC558" s="37">
        <f>COUNTIFS($S558:$AU558,"NA")</f>
        <v>0</v>
      </c>
      <c r="BD558" s="37">
        <f>COUNTIFS($S558:$AU558,"PL")</f>
        <v>0</v>
      </c>
      <c r="BE558" s="37">
        <f>COUNTIFS($S558:$AU558,"CL")</f>
        <v>1</v>
      </c>
      <c r="BF558" s="37">
        <f>COUNTIFS($S558:$AU558,"BL")</f>
        <v>0</v>
      </c>
      <c r="BG558" s="37">
        <f>COUNTIFS($S558:$AU558,"CO")</f>
        <v>0</v>
      </c>
      <c r="BH558" s="37">
        <f>SUM(BD558:BG558)</f>
        <v>1</v>
      </c>
      <c r="BI558" s="37">
        <f>IF(SUM(AV558+AW558)&gt;=17,1,0)</f>
        <v>0</v>
      </c>
      <c r="BJ558" s="37">
        <f>IF(SUM(AV558+AW558)&gt;=13,1,0)</f>
        <v>0</v>
      </c>
      <c r="BK558" s="37">
        <f>SUM(AV558:BG558)+SUM(COUNTIFS(R558:AU558,{"TERM","RESIGNED"}))</f>
        <v>19</v>
      </c>
      <c r="BL558" s="1" t="s">
        <v>41</v>
      </c>
      <c r="BM558" s="37" t="s">
        <v>936</v>
      </c>
    </row>
    <row r="559" spans="1:66" x14ac:dyDescent="0.25">
      <c r="A559" s="30">
        <f>A558+1</f>
        <v>557</v>
      </c>
      <c r="B559" s="1" t="s">
        <v>33</v>
      </c>
      <c r="C559" s="1">
        <v>18638</v>
      </c>
      <c r="D559" s="25">
        <v>18638</v>
      </c>
      <c r="E559" s="1" t="s">
        <v>863</v>
      </c>
      <c r="F559" s="32" t="s">
        <v>683</v>
      </c>
      <c r="G559" s="32" t="s">
        <v>181</v>
      </c>
      <c r="H559" s="28">
        <v>44838</v>
      </c>
      <c r="I559" s="28" t="s">
        <v>36</v>
      </c>
      <c r="J559" s="28" t="s">
        <v>36</v>
      </c>
      <c r="K559" s="37">
        <f ca="1">IF(O559="ACTIVE",(TODAY()-H559),(J559-H559))</f>
        <v>504</v>
      </c>
      <c r="L559" s="39" t="str">
        <f>IF(OR(M559="Email Verification",M559="Operations",M559="OJT",M559="Bottom Quartile Group",M559="Training"),"Billable","Non Billable")</f>
        <v>Billable</v>
      </c>
      <c r="M559" s="32" t="s">
        <v>178</v>
      </c>
      <c r="N559" s="1" t="s">
        <v>38</v>
      </c>
      <c r="O559" s="1" t="s">
        <v>39</v>
      </c>
      <c r="P559" s="1"/>
      <c r="Q559" s="1"/>
      <c r="R559" s="31" t="s">
        <v>241</v>
      </c>
      <c r="S559" s="42" t="s">
        <v>880</v>
      </c>
      <c r="T559" s="42" t="s">
        <v>880</v>
      </c>
      <c r="U559" s="42" t="s">
        <v>17</v>
      </c>
      <c r="V559" s="42" t="s">
        <v>17</v>
      </c>
      <c r="W559" s="42" t="s">
        <v>880</v>
      </c>
      <c r="X559" s="42" t="s">
        <v>880</v>
      </c>
      <c r="Y559" s="42" t="s">
        <v>880</v>
      </c>
      <c r="Z559" s="42" t="s">
        <v>880</v>
      </c>
      <c r="AA559" s="42" t="s">
        <v>880</v>
      </c>
      <c r="AB559" s="42" t="s">
        <v>17</v>
      </c>
      <c r="AC559" s="42" t="s">
        <v>17</v>
      </c>
      <c r="AD559" s="42" t="s">
        <v>882</v>
      </c>
      <c r="AE559" s="42" t="s">
        <v>880</v>
      </c>
      <c r="AF559" s="42" t="s">
        <v>880</v>
      </c>
      <c r="AG559" s="42" t="s">
        <v>880</v>
      </c>
      <c r="AH559" s="42" t="s">
        <v>880</v>
      </c>
      <c r="AI559" s="42" t="s">
        <v>17</v>
      </c>
      <c r="AJ559" s="42" t="s">
        <v>17</v>
      </c>
      <c r="AK559" s="42" t="s">
        <v>880</v>
      </c>
      <c r="AL559" s="42"/>
      <c r="AM559" s="42"/>
      <c r="AN559" s="42"/>
      <c r="AO559" s="42"/>
      <c r="AP559" s="42"/>
      <c r="AQ559" s="42"/>
      <c r="AR559" s="42"/>
      <c r="AS559" s="42"/>
      <c r="AT559" s="42"/>
      <c r="AU559" s="42"/>
      <c r="AV559" s="37">
        <f>COUNTIFS($S559:$AU559,"P")</f>
        <v>12</v>
      </c>
      <c r="AW559" s="37">
        <f>COUNTIFS($S559:$AU559,"HD")/2</f>
        <v>0</v>
      </c>
      <c r="AX559" s="37">
        <f>COUNTIFS($S559:$AU559,"DO")</f>
        <v>6</v>
      </c>
      <c r="AY559" s="1">
        <f>COUNTIFS($S559:$AU559,"UPL")</f>
        <v>0</v>
      </c>
      <c r="AZ559" s="37">
        <f>COUNTIFS($S559:$AU559,"LWP")</f>
        <v>0</v>
      </c>
      <c r="BA559" s="37">
        <f>SUM(COUNTIFS($S559:$AU559,{"PAT","MAT"}))</f>
        <v>0</v>
      </c>
      <c r="BB559" s="37">
        <f>COUNTIFS($S559:$AU559,"HO")</f>
        <v>0</v>
      </c>
      <c r="BC559" s="37">
        <f>COUNTIFS($S559:$AU559,"NA")</f>
        <v>0</v>
      </c>
      <c r="BD559" s="37">
        <f>COUNTIFS($S559:$AU559,"PL")</f>
        <v>0</v>
      </c>
      <c r="BE559" s="37">
        <f>COUNTIFS($S559:$AU559,"CL")</f>
        <v>1</v>
      </c>
      <c r="BF559" s="37">
        <f>COUNTIFS($S559:$AU559,"BL")</f>
        <v>0</v>
      </c>
      <c r="BG559" s="37">
        <f>COUNTIFS($S559:$AU559,"CO")</f>
        <v>0</v>
      </c>
      <c r="BH559" s="37">
        <f>SUM(BD559:BG559)</f>
        <v>1</v>
      </c>
      <c r="BI559" s="37">
        <f>IF(SUM(AV559+AW559)&gt;=17,1,0)</f>
        <v>0</v>
      </c>
      <c r="BJ559" s="37">
        <f>IF(SUM(AV559+AW559)&gt;=13,1,0)</f>
        <v>0</v>
      </c>
      <c r="BK559" s="37">
        <f>SUM(AV559:BG559)+SUM(COUNTIFS(R559:AU559,{"TERM","RESIGNED"}))</f>
        <v>19</v>
      </c>
      <c r="BL559" s="1" t="s">
        <v>41</v>
      </c>
      <c r="BM559" s="37" t="s">
        <v>931</v>
      </c>
    </row>
    <row r="560" spans="1:66" x14ac:dyDescent="0.25">
      <c r="A560" s="30">
        <f>A559+1</f>
        <v>558</v>
      </c>
      <c r="B560" s="1" t="s">
        <v>33</v>
      </c>
      <c r="C560" s="1">
        <v>18650</v>
      </c>
      <c r="D560" s="25">
        <v>18650</v>
      </c>
      <c r="E560" s="1" t="s">
        <v>863</v>
      </c>
      <c r="F560" s="32" t="s">
        <v>681</v>
      </c>
      <c r="G560" s="32" t="s">
        <v>177</v>
      </c>
      <c r="H560" s="28">
        <v>44838</v>
      </c>
      <c r="I560" s="28" t="s">
        <v>36</v>
      </c>
      <c r="J560" s="28" t="s">
        <v>36</v>
      </c>
      <c r="K560" s="37">
        <f ca="1">IF(O560="ACTIVE",(TODAY()-H560),(J560-H560))</f>
        <v>504</v>
      </c>
      <c r="L560" s="39" t="str">
        <f>IF(OR(M560="Email Verification",M560="Operations",M560="OJT",M560="Bottom Quartile Group",M560="Training"),"Billable","Non Billable")</f>
        <v>Billable</v>
      </c>
      <c r="M560" s="32" t="s">
        <v>178</v>
      </c>
      <c r="N560" s="1" t="s">
        <v>38</v>
      </c>
      <c r="O560" s="1" t="s">
        <v>39</v>
      </c>
      <c r="P560" s="1"/>
      <c r="Q560" s="1"/>
      <c r="R560" s="31" t="s">
        <v>239</v>
      </c>
      <c r="S560" s="42" t="s">
        <v>880</v>
      </c>
      <c r="T560" s="42" t="s">
        <v>880</v>
      </c>
      <c r="U560" s="42" t="s">
        <v>17</v>
      </c>
      <c r="V560" s="42" t="s">
        <v>17</v>
      </c>
      <c r="W560" s="42" t="s">
        <v>882</v>
      </c>
      <c r="X560" s="42" t="s">
        <v>880</v>
      </c>
      <c r="Y560" s="42" t="s">
        <v>880</v>
      </c>
      <c r="Z560" s="42" t="s">
        <v>880</v>
      </c>
      <c r="AA560" s="42" t="s">
        <v>880</v>
      </c>
      <c r="AB560" s="42" t="s">
        <v>17</v>
      </c>
      <c r="AC560" s="42" t="s">
        <v>17</v>
      </c>
      <c r="AD560" s="42" t="s">
        <v>880</v>
      </c>
      <c r="AE560" s="42" t="s">
        <v>880</v>
      </c>
      <c r="AF560" s="42" t="s">
        <v>880</v>
      </c>
      <c r="AG560" s="42" t="s">
        <v>880</v>
      </c>
      <c r="AH560" s="42" t="s">
        <v>880</v>
      </c>
      <c r="AI560" s="42" t="s">
        <v>17</v>
      </c>
      <c r="AJ560" s="42" t="s">
        <v>17</v>
      </c>
      <c r="AK560" s="42" t="s">
        <v>880</v>
      </c>
      <c r="AL560" s="42"/>
      <c r="AM560" s="42"/>
      <c r="AN560" s="42"/>
      <c r="AO560" s="42"/>
      <c r="AP560" s="42"/>
      <c r="AQ560" s="42"/>
      <c r="AR560" s="42"/>
      <c r="AS560" s="42"/>
      <c r="AT560" s="42"/>
      <c r="AU560" s="42"/>
      <c r="AV560" s="37">
        <f>COUNTIFS($S560:$AU560,"P")</f>
        <v>12</v>
      </c>
      <c r="AW560" s="37">
        <f>COUNTIFS($S560:$AU560,"HD")/2</f>
        <v>0</v>
      </c>
      <c r="AX560" s="37">
        <f>COUNTIFS($S560:$AU560,"DO")</f>
        <v>6</v>
      </c>
      <c r="AY560" s="1">
        <f>COUNTIFS($S560:$AU560,"UPL")</f>
        <v>0</v>
      </c>
      <c r="AZ560" s="37">
        <f>COUNTIFS($S560:$AU560,"LWP")</f>
        <v>0</v>
      </c>
      <c r="BA560" s="37">
        <f>SUM(COUNTIFS($S560:$AU560,{"PAT","MAT"}))</f>
        <v>0</v>
      </c>
      <c r="BB560" s="37">
        <f>COUNTIFS($S560:$AU560,"HO")</f>
        <v>0</v>
      </c>
      <c r="BC560" s="37">
        <f>COUNTIFS($S560:$AU560,"NA")</f>
        <v>0</v>
      </c>
      <c r="BD560" s="37">
        <f>COUNTIFS($S560:$AU560,"PL")</f>
        <v>0</v>
      </c>
      <c r="BE560" s="37">
        <f>COUNTIFS($S560:$AU560,"CL")</f>
        <v>1</v>
      </c>
      <c r="BF560" s="37">
        <f>COUNTIFS($S560:$AU560,"BL")</f>
        <v>0</v>
      </c>
      <c r="BG560" s="37">
        <f>COUNTIFS($S560:$AU560,"CO")</f>
        <v>0</v>
      </c>
      <c r="BH560" s="37">
        <f>SUM(BD560:BG560)</f>
        <v>1</v>
      </c>
      <c r="BI560" s="37">
        <f>IF(SUM(AV560+AW560)&gt;=17,1,0)</f>
        <v>0</v>
      </c>
      <c r="BJ560" s="37">
        <f>IF(SUM(AV560+AW560)&gt;=13,1,0)</f>
        <v>0</v>
      </c>
      <c r="BK560" s="37">
        <f>SUM(AV560:BG560)+SUM(COUNTIFS(R560:AU560,{"TERM","RESIGNED"}))</f>
        <v>19</v>
      </c>
      <c r="BL560" s="1" t="s">
        <v>41</v>
      </c>
      <c r="BM560" s="37" t="s">
        <v>933</v>
      </c>
    </row>
    <row r="561" spans="1:65" x14ac:dyDescent="0.25">
      <c r="A561" s="30">
        <f>A560+1</f>
        <v>559</v>
      </c>
      <c r="B561" s="1" t="s">
        <v>33</v>
      </c>
      <c r="C561" s="1">
        <v>18662</v>
      </c>
      <c r="D561" s="25">
        <v>18662</v>
      </c>
      <c r="E561" s="1" t="s">
        <v>863</v>
      </c>
      <c r="F561" s="32" t="s">
        <v>680</v>
      </c>
      <c r="G561" s="32" t="s">
        <v>74</v>
      </c>
      <c r="H561" s="28">
        <v>44838</v>
      </c>
      <c r="I561" s="28" t="s">
        <v>36</v>
      </c>
      <c r="J561" s="28" t="s">
        <v>36</v>
      </c>
      <c r="K561" s="37">
        <f ca="1">IF(O561="ACTIVE",(TODAY()-H561),(J561-H561))</f>
        <v>504</v>
      </c>
      <c r="L561" s="39" t="str">
        <f>IF(OR(M561="Email Verification",M561="Operations",M561="OJT",M561="Bottom Quartile Group",M561="Training"),"Billable","Non Billable")</f>
        <v>Non Billable</v>
      </c>
      <c r="M561" s="32" t="s">
        <v>51</v>
      </c>
      <c r="N561" s="1" t="s">
        <v>38</v>
      </c>
      <c r="O561" s="1" t="s">
        <v>39</v>
      </c>
      <c r="P561" s="1"/>
      <c r="Q561" s="1"/>
      <c r="R561" s="31" t="s">
        <v>97</v>
      </c>
      <c r="S561" s="42" t="s">
        <v>880</v>
      </c>
      <c r="T561" s="42" t="s">
        <v>880</v>
      </c>
      <c r="U561" s="42" t="s">
        <v>17</v>
      </c>
      <c r="V561" s="42" t="s">
        <v>17</v>
      </c>
      <c r="W561" s="42" t="s">
        <v>880</v>
      </c>
      <c r="X561" s="42" t="s">
        <v>880</v>
      </c>
      <c r="Y561" s="42" t="s">
        <v>880</v>
      </c>
      <c r="Z561" s="42" t="s">
        <v>880</v>
      </c>
      <c r="AA561" s="42" t="s">
        <v>880</v>
      </c>
      <c r="AB561" s="42" t="s">
        <v>17</v>
      </c>
      <c r="AC561" s="42" t="s">
        <v>17</v>
      </c>
      <c r="AD561" s="42" t="s">
        <v>880</v>
      </c>
      <c r="AE561" s="42" t="s">
        <v>880</v>
      </c>
      <c r="AF561" s="42" t="s">
        <v>880</v>
      </c>
      <c r="AG561" s="42" t="s">
        <v>880</v>
      </c>
      <c r="AH561" s="42" t="s">
        <v>18</v>
      </c>
      <c r="AI561" s="42" t="s">
        <v>17</v>
      </c>
      <c r="AJ561" s="42" t="s">
        <v>17</v>
      </c>
      <c r="AK561" s="42" t="s">
        <v>18</v>
      </c>
      <c r="AL561" s="42"/>
      <c r="AM561" s="42"/>
      <c r="AN561" s="42"/>
      <c r="AO561" s="42"/>
      <c r="AP561" s="42"/>
      <c r="AQ561" s="42"/>
      <c r="AR561" s="42"/>
      <c r="AS561" s="42"/>
      <c r="AT561" s="42"/>
      <c r="AU561" s="42"/>
      <c r="AV561" s="37">
        <f>COUNTIFS($S561:$AU561,"P")</f>
        <v>11</v>
      </c>
      <c r="AW561" s="37">
        <f>COUNTIFS($S561:$AU561,"HD")/2</f>
        <v>0</v>
      </c>
      <c r="AX561" s="37">
        <f>COUNTIFS($S561:$AU561,"DO")</f>
        <v>6</v>
      </c>
      <c r="AY561" s="1">
        <f>COUNTIFS($S561:$AU561,"UPL")</f>
        <v>2</v>
      </c>
      <c r="AZ561" s="37">
        <f>COUNTIFS($S561:$AU561,"LWP")</f>
        <v>0</v>
      </c>
      <c r="BA561" s="37">
        <f>SUM(COUNTIFS($S561:$AU561,{"PAT","MAT"}))</f>
        <v>0</v>
      </c>
      <c r="BB561" s="37">
        <f>COUNTIFS($S561:$AU561,"HO")</f>
        <v>0</v>
      </c>
      <c r="BC561" s="37">
        <f>COUNTIFS($S561:$AU561,"NA")</f>
        <v>0</v>
      </c>
      <c r="BD561" s="37">
        <f>COUNTIFS($S561:$AU561,"PL")</f>
        <v>0</v>
      </c>
      <c r="BE561" s="37">
        <f>COUNTIFS($S561:$AU561,"CL")</f>
        <v>0</v>
      </c>
      <c r="BF561" s="37">
        <f>COUNTIFS($S561:$AU561,"BL")</f>
        <v>0</v>
      </c>
      <c r="BG561" s="37">
        <f>COUNTIFS($S561:$AU561,"CO")</f>
        <v>0</v>
      </c>
      <c r="BH561" s="37">
        <f>SUM(BD561:BG561)</f>
        <v>0</v>
      </c>
      <c r="BI561" s="37">
        <f>IF(SUM(AV561+AW561)&gt;=17,1,0)</f>
        <v>0</v>
      </c>
      <c r="BJ561" s="37">
        <f>IF(SUM(AV561+AW561)&gt;=13,1,0)</f>
        <v>0</v>
      </c>
      <c r="BK561" s="37">
        <f>SUM(AV561:BG561)+SUM(COUNTIFS(R561:AU561,{"TERM","RESIGNED"}))</f>
        <v>19</v>
      </c>
      <c r="BL561" s="1" t="s">
        <v>41</v>
      </c>
      <c r="BM561" s="37" t="s">
        <v>931</v>
      </c>
    </row>
    <row r="562" spans="1:65" x14ac:dyDescent="0.25">
      <c r="A562" s="30">
        <f>A561+1</f>
        <v>560</v>
      </c>
      <c r="B562" s="1" t="s">
        <v>33</v>
      </c>
      <c r="C562" s="1">
        <v>18665</v>
      </c>
      <c r="D562" s="25">
        <v>18665</v>
      </c>
      <c r="E562" s="1" t="s">
        <v>863</v>
      </c>
      <c r="F562" s="32" t="s">
        <v>682</v>
      </c>
      <c r="G562" s="32" t="s">
        <v>117</v>
      </c>
      <c r="H562" s="28">
        <v>44838</v>
      </c>
      <c r="I562" s="28" t="s">
        <v>36</v>
      </c>
      <c r="J562" s="28" t="s">
        <v>36</v>
      </c>
      <c r="K562" s="37">
        <f ca="1">IF(O562="ACTIVE",(TODAY()-H562),(J562-H562))</f>
        <v>504</v>
      </c>
      <c r="L562" s="39" t="str">
        <f>IF(OR(M562="Email Verification",M562="Operations",M562="OJT",M562="Bottom Quartile Group",M562="Training"),"Billable","Non Billable")</f>
        <v>Billable</v>
      </c>
      <c r="M562" s="32" t="s">
        <v>118</v>
      </c>
      <c r="N562" s="1" t="s">
        <v>38</v>
      </c>
      <c r="O562" s="1" t="s">
        <v>39</v>
      </c>
      <c r="P562" s="1"/>
      <c r="Q562" s="1"/>
      <c r="R562" s="31" t="s">
        <v>162</v>
      </c>
      <c r="S562" s="42" t="s">
        <v>880</v>
      </c>
      <c r="T562" s="42" t="s">
        <v>880</v>
      </c>
      <c r="U562" s="42" t="s">
        <v>17</v>
      </c>
      <c r="V562" s="42" t="s">
        <v>17</v>
      </c>
      <c r="W562" s="42" t="s">
        <v>880</v>
      </c>
      <c r="X562" s="42" t="s">
        <v>880</v>
      </c>
      <c r="Y562" s="42" t="s">
        <v>880</v>
      </c>
      <c r="Z562" s="42" t="s">
        <v>880</v>
      </c>
      <c r="AA562" s="42" t="s">
        <v>882</v>
      </c>
      <c r="AB562" s="42" t="s">
        <v>17</v>
      </c>
      <c r="AC562" s="42" t="s">
        <v>17</v>
      </c>
      <c r="AD562" s="42" t="s">
        <v>880</v>
      </c>
      <c r="AE562" s="42" t="s">
        <v>880</v>
      </c>
      <c r="AF562" s="42" t="s">
        <v>880</v>
      </c>
      <c r="AG562" s="42" t="s">
        <v>880</v>
      </c>
      <c r="AH562" s="42" t="s">
        <v>880</v>
      </c>
      <c r="AI562" s="42" t="s">
        <v>17</v>
      </c>
      <c r="AJ562" s="42" t="s">
        <v>17</v>
      </c>
      <c r="AK562" s="42" t="s">
        <v>880</v>
      </c>
      <c r="AL562" s="42"/>
      <c r="AM562" s="42"/>
      <c r="AN562" s="42"/>
      <c r="AO562" s="42"/>
      <c r="AP562" s="42"/>
      <c r="AQ562" s="42"/>
      <c r="AR562" s="42"/>
      <c r="AS562" s="42"/>
      <c r="AT562" s="42"/>
      <c r="AU562" s="42"/>
      <c r="AV562" s="37">
        <f>COUNTIFS($S562:$AU562,"P")</f>
        <v>12</v>
      </c>
      <c r="AW562" s="37">
        <f>COUNTIFS($S562:$AU562,"HD")/2</f>
        <v>0</v>
      </c>
      <c r="AX562" s="37">
        <f>COUNTIFS($S562:$AU562,"DO")</f>
        <v>6</v>
      </c>
      <c r="AY562" s="1">
        <f>COUNTIFS($S562:$AU562,"UPL")</f>
        <v>0</v>
      </c>
      <c r="AZ562" s="37">
        <f>COUNTIFS($S562:$AU562,"LWP")</f>
        <v>0</v>
      </c>
      <c r="BA562" s="37">
        <f>SUM(COUNTIFS($S562:$AU562,{"PAT","MAT"}))</f>
        <v>0</v>
      </c>
      <c r="BB562" s="37">
        <f>COUNTIFS($S562:$AU562,"HO")</f>
        <v>0</v>
      </c>
      <c r="BC562" s="37">
        <f>COUNTIFS($S562:$AU562,"NA")</f>
        <v>0</v>
      </c>
      <c r="BD562" s="37">
        <f>COUNTIFS($S562:$AU562,"PL")</f>
        <v>0</v>
      </c>
      <c r="BE562" s="37">
        <f>COUNTIFS($S562:$AU562,"CL")</f>
        <v>1</v>
      </c>
      <c r="BF562" s="37">
        <f>COUNTIFS($S562:$AU562,"BL")</f>
        <v>0</v>
      </c>
      <c r="BG562" s="37">
        <f>COUNTIFS($S562:$AU562,"CO")</f>
        <v>0</v>
      </c>
      <c r="BH562" s="37">
        <f>SUM(BD562:BG562)</f>
        <v>1</v>
      </c>
      <c r="BI562" s="37">
        <f>IF(SUM(AV562+AW562)&gt;=17,1,0)</f>
        <v>0</v>
      </c>
      <c r="BJ562" s="37">
        <f>IF(SUM(AV562+AW562)&gt;=13,1,0)</f>
        <v>0</v>
      </c>
      <c r="BK562" s="37">
        <f>SUM(AV562:BG562)+SUM(COUNTIFS(R562:AU562,{"TERM","RESIGNED"}))</f>
        <v>19</v>
      </c>
      <c r="BL562" s="1" t="s">
        <v>41</v>
      </c>
      <c r="BM562" s="37" t="s">
        <v>934</v>
      </c>
    </row>
    <row r="563" spans="1:65" x14ac:dyDescent="0.25">
      <c r="A563" s="30">
        <f>A562+1</f>
        <v>561</v>
      </c>
      <c r="B563" s="1" t="s">
        <v>33</v>
      </c>
      <c r="C563" s="1">
        <v>18666</v>
      </c>
      <c r="D563" s="25">
        <v>18666</v>
      </c>
      <c r="E563" s="1" t="s">
        <v>863</v>
      </c>
      <c r="F563" s="32" t="s">
        <v>162</v>
      </c>
      <c r="G563" s="32" t="s">
        <v>109</v>
      </c>
      <c r="H563" s="28">
        <v>44841</v>
      </c>
      <c r="I563" s="28" t="s">
        <v>36</v>
      </c>
      <c r="J563" s="28" t="s">
        <v>36</v>
      </c>
      <c r="K563" s="37">
        <f ca="1">IF(O563="ACTIVE",(TODAY()-H563),(J563-H563))</f>
        <v>501</v>
      </c>
      <c r="L563" s="39" t="str">
        <f>IF(OR(M563="Email Verification",M563="Operations",M563="OJT",M563="Bottom Quartile Group",M563="Training"),"Billable","Non Billable")</f>
        <v>Non Billable</v>
      </c>
      <c r="M563" s="32" t="s">
        <v>47</v>
      </c>
      <c r="N563" s="1" t="s">
        <v>38</v>
      </c>
      <c r="O563" s="1" t="s">
        <v>39</v>
      </c>
      <c r="P563" s="1"/>
      <c r="Q563" s="1"/>
      <c r="R563" s="31" t="s">
        <v>172</v>
      </c>
      <c r="S563" s="42" t="s">
        <v>880</v>
      </c>
      <c r="T563" s="42" t="s">
        <v>880</v>
      </c>
      <c r="U563" s="42" t="s">
        <v>17</v>
      </c>
      <c r="V563" s="42" t="s">
        <v>17</v>
      </c>
      <c r="W563" s="42" t="s">
        <v>880</v>
      </c>
      <c r="X563" s="42" t="s">
        <v>880</v>
      </c>
      <c r="Y563" s="42" t="s">
        <v>880</v>
      </c>
      <c r="Z563" s="42" t="s">
        <v>880</v>
      </c>
      <c r="AA563" s="42" t="s">
        <v>880</v>
      </c>
      <c r="AB563" s="42" t="s">
        <v>17</v>
      </c>
      <c r="AC563" s="42" t="s">
        <v>17</v>
      </c>
      <c r="AD563" s="42" t="s">
        <v>880</v>
      </c>
      <c r="AE563" s="42" t="s">
        <v>880</v>
      </c>
      <c r="AF563" s="42" t="s">
        <v>880</v>
      </c>
      <c r="AG563" s="42" t="s">
        <v>880</v>
      </c>
      <c r="AH563" s="42" t="s">
        <v>880</v>
      </c>
      <c r="AI563" s="42" t="s">
        <v>17</v>
      </c>
      <c r="AJ563" s="42" t="s">
        <v>17</v>
      </c>
      <c r="AK563" s="42" t="s">
        <v>880</v>
      </c>
      <c r="AL563" s="42"/>
      <c r="AM563" s="42"/>
      <c r="AN563" s="42"/>
      <c r="AO563" s="42"/>
      <c r="AP563" s="42"/>
      <c r="AQ563" s="42"/>
      <c r="AR563" s="42"/>
      <c r="AS563" s="42"/>
      <c r="AT563" s="42"/>
      <c r="AU563" s="42"/>
      <c r="AV563" s="37">
        <f>COUNTIFS($S563:$AU563,"P")</f>
        <v>13</v>
      </c>
      <c r="AW563" s="37">
        <f>COUNTIFS($S563:$AU563,"HD")/2</f>
        <v>0</v>
      </c>
      <c r="AX563" s="37">
        <f>COUNTIFS($S563:$AU563,"DO")</f>
        <v>6</v>
      </c>
      <c r="AY563" s="1">
        <f>COUNTIFS($S563:$AU563,"UPL")</f>
        <v>0</v>
      </c>
      <c r="AZ563" s="37">
        <f>COUNTIFS($S563:$AU563,"LWP")</f>
        <v>0</v>
      </c>
      <c r="BA563" s="37">
        <f>SUM(COUNTIFS($S563:$AU563,{"PAT","MAT"}))</f>
        <v>0</v>
      </c>
      <c r="BB563" s="37">
        <f>COUNTIFS($S563:$AU563,"HO")</f>
        <v>0</v>
      </c>
      <c r="BC563" s="37">
        <f>COUNTIFS($S563:$AU563,"NA")</f>
        <v>0</v>
      </c>
      <c r="BD563" s="37">
        <f>COUNTIFS($S563:$AU563,"PL")</f>
        <v>0</v>
      </c>
      <c r="BE563" s="37">
        <f>COUNTIFS($S563:$AU563,"CL")</f>
        <v>0</v>
      </c>
      <c r="BF563" s="37">
        <f>COUNTIFS($S563:$AU563,"BL")</f>
        <v>0</v>
      </c>
      <c r="BG563" s="37">
        <f>COUNTIFS($S563:$AU563,"CO")</f>
        <v>0</v>
      </c>
      <c r="BH563" s="37">
        <f>SUM(BD563:BG563)</f>
        <v>0</v>
      </c>
      <c r="BI563" s="37">
        <f>IF(SUM(AV563+AW563)&gt;=17,1,0)</f>
        <v>0</v>
      </c>
      <c r="BJ563" s="37">
        <f>IF(SUM(AV563+AW563)&gt;=13,1,0)</f>
        <v>1</v>
      </c>
      <c r="BK563" s="37">
        <f>SUM(AV563:BG563)+SUM(COUNTIFS(R563:AU563,{"TERM","RESIGNED"}))</f>
        <v>19</v>
      </c>
      <c r="BL563" s="1" t="s">
        <v>41</v>
      </c>
      <c r="BM563" s="37" t="s">
        <v>934</v>
      </c>
    </row>
    <row r="564" spans="1:65" x14ac:dyDescent="0.25">
      <c r="A564" s="30">
        <f>A563+1</f>
        <v>562</v>
      </c>
      <c r="B564" s="1" t="s">
        <v>33</v>
      </c>
      <c r="C564" s="1">
        <v>18668</v>
      </c>
      <c r="D564" s="25">
        <v>18668</v>
      </c>
      <c r="E564" s="1" t="s">
        <v>863</v>
      </c>
      <c r="F564" s="32" t="s">
        <v>684</v>
      </c>
      <c r="G564" s="32" t="s">
        <v>74</v>
      </c>
      <c r="H564" s="28">
        <v>44841</v>
      </c>
      <c r="I564" s="28" t="s">
        <v>36</v>
      </c>
      <c r="J564" s="28" t="s">
        <v>36</v>
      </c>
      <c r="K564" s="37">
        <f ca="1">IF(O564="ACTIVE",(TODAY()-H564),(J564-H564))</f>
        <v>501</v>
      </c>
      <c r="L564" s="39" t="str">
        <f>IF(OR(M564="Email Verification",M564="Operations",M564="OJT",M564="Bottom Quartile Group",M564="Training"),"Billable","Non Billable")</f>
        <v>Non Billable</v>
      </c>
      <c r="M564" s="32" t="s">
        <v>51</v>
      </c>
      <c r="N564" s="1" t="s">
        <v>38</v>
      </c>
      <c r="O564" s="1" t="s">
        <v>39</v>
      </c>
      <c r="P564" s="1"/>
      <c r="Q564" s="1"/>
      <c r="R564" s="31" t="s">
        <v>79</v>
      </c>
      <c r="S564" s="42" t="s">
        <v>880</v>
      </c>
      <c r="T564" s="42" t="s">
        <v>880</v>
      </c>
      <c r="U564" s="42" t="s">
        <v>17</v>
      </c>
      <c r="V564" s="42" t="s">
        <v>17</v>
      </c>
      <c r="W564" s="42" t="s">
        <v>880</v>
      </c>
      <c r="X564" s="42" t="s">
        <v>880</v>
      </c>
      <c r="Y564" s="42" t="s">
        <v>880</v>
      </c>
      <c r="Z564" s="42" t="s">
        <v>882</v>
      </c>
      <c r="AA564" s="42" t="s">
        <v>880</v>
      </c>
      <c r="AB564" s="42" t="s">
        <v>17</v>
      </c>
      <c r="AC564" s="42" t="s">
        <v>17</v>
      </c>
      <c r="AD564" s="42" t="s">
        <v>880</v>
      </c>
      <c r="AE564" s="42" t="s">
        <v>880</v>
      </c>
      <c r="AF564" s="42" t="s">
        <v>880</v>
      </c>
      <c r="AG564" s="42" t="s">
        <v>880</v>
      </c>
      <c r="AH564" s="42" t="s">
        <v>880</v>
      </c>
      <c r="AI564" s="42" t="s">
        <v>17</v>
      </c>
      <c r="AJ564" s="42" t="s">
        <v>17</v>
      </c>
      <c r="AK564" s="42" t="s">
        <v>19</v>
      </c>
      <c r="AL564" s="42"/>
      <c r="AM564" s="42"/>
      <c r="AN564" s="42"/>
      <c r="AO564" s="42"/>
      <c r="AP564" s="42"/>
      <c r="AQ564" s="42"/>
      <c r="AR564" s="42"/>
      <c r="AS564" s="42"/>
      <c r="AT564" s="42"/>
      <c r="AU564" s="42"/>
      <c r="AV564" s="37">
        <f>COUNTIFS($S564:$AU564,"P")</f>
        <v>11</v>
      </c>
      <c r="AW564" s="37">
        <f>COUNTIFS($S564:$AU564,"HD")/2</f>
        <v>0</v>
      </c>
      <c r="AX564" s="37">
        <f>COUNTIFS($S564:$AU564,"DO")</f>
        <v>6</v>
      </c>
      <c r="AY564" s="1">
        <f>COUNTIFS($S564:$AU564,"UPL")</f>
        <v>0</v>
      </c>
      <c r="AZ564" s="37">
        <f>COUNTIFS($S564:$AU564,"LWP")</f>
        <v>1</v>
      </c>
      <c r="BA564" s="37">
        <f>SUM(COUNTIFS($S564:$AU564,{"PAT","MAT"}))</f>
        <v>0</v>
      </c>
      <c r="BB564" s="37">
        <f>COUNTIFS($S564:$AU564,"HO")</f>
        <v>0</v>
      </c>
      <c r="BC564" s="37">
        <f>COUNTIFS($S564:$AU564,"NA")</f>
        <v>0</v>
      </c>
      <c r="BD564" s="37">
        <f>COUNTIFS($S564:$AU564,"PL")</f>
        <v>0</v>
      </c>
      <c r="BE564" s="37">
        <f>COUNTIFS($S564:$AU564,"CL")</f>
        <v>1</v>
      </c>
      <c r="BF564" s="37">
        <f>COUNTIFS($S564:$AU564,"BL")</f>
        <v>0</v>
      </c>
      <c r="BG564" s="37">
        <f>COUNTIFS($S564:$AU564,"CO")</f>
        <v>0</v>
      </c>
      <c r="BH564" s="37">
        <f>SUM(BD564:BG564)</f>
        <v>1</v>
      </c>
      <c r="BI564" s="37">
        <f>IF(SUM(AV564+AW564)&gt;=17,1,0)</f>
        <v>0</v>
      </c>
      <c r="BJ564" s="37">
        <f>IF(SUM(AV564+AW564)&gt;=13,1,0)</f>
        <v>0</v>
      </c>
      <c r="BK564" s="37">
        <f>SUM(AV564:BG564)+SUM(COUNTIFS(R564:AU564,{"TERM","RESIGNED"}))</f>
        <v>19</v>
      </c>
      <c r="BL564" s="1" t="s">
        <v>41</v>
      </c>
      <c r="BM564" s="37" t="s">
        <v>1102</v>
      </c>
    </row>
    <row r="565" spans="1:65" x14ac:dyDescent="0.25">
      <c r="A565" s="30">
        <f>A564+1</f>
        <v>563</v>
      </c>
      <c r="B565" s="1" t="s">
        <v>33</v>
      </c>
      <c r="C565" s="1">
        <v>18669</v>
      </c>
      <c r="D565" s="25">
        <v>18669</v>
      </c>
      <c r="E565" s="1" t="s">
        <v>863</v>
      </c>
      <c r="F565" s="32" t="s">
        <v>685</v>
      </c>
      <c r="G565" s="32" t="s">
        <v>100</v>
      </c>
      <c r="H565" s="28">
        <v>44841</v>
      </c>
      <c r="I565" s="28" t="s">
        <v>36</v>
      </c>
      <c r="J565" s="28" t="s">
        <v>36</v>
      </c>
      <c r="K565" s="37">
        <f ca="1">IF(O565="ACTIVE",(TODAY()-H565),(J565-H565))</f>
        <v>501</v>
      </c>
      <c r="L565" s="39" t="str">
        <f>IF(OR(M565="Email Verification",M565="Operations",M565="OJT",M565="Bottom Quartile Group",M565="Training"),"Billable","Non Billable")</f>
        <v>Non Billable</v>
      </c>
      <c r="M565" s="32" t="s">
        <v>43</v>
      </c>
      <c r="N565" s="1" t="s">
        <v>38</v>
      </c>
      <c r="O565" s="1" t="s">
        <v>39</v>
      </c>
      <c r="P565" s="1"/>
      <c r="Q565" s="1"/>
      <c r="R565" s="31" t="s">
        <v>63</v>
      </c>
      <c r="S565" s="42" t="s">
        <v>880</v>
      </c>
      <c r="T565" s="42" t="s">
        <v>880</v>
      </c>
      <c r="U565" s="42" t="s">
        <v>17</v>
      </c>
      <c r="V565" s="42" t="s">
        <v>17</v>
      </c>
      <c r="W565" s="42" t="s">
        <v>882</v>
      </c>
      <c r="X565" s="42" t="s">
        <v>880</v>
      </c>
      <c r="Y565" s="42" t="s">
        <v>880</v>
      </c>
      <c r="Z565" s="42" t="s">
        <v>880</v>
      </c>
      <c r="AA565" s="42" t="s">
        <v>880</v>
      </c>
      <c r="AB565" s="42" t="s">
        <v>17</v>
      </c>
      <c r="AC565" s="42" t="s">
        <v>17</v>
      </c>
      <c r="AD565" s="42" t="s">
        <v>880</v>
      </c>
      <c r="AE565" s="42" t="s">
        <v>880</v>
      </c>
      <c r="AF565" s="42" t="s">
        <v>880</v>
      </c>
      <c r="AG565" s="42" t="s">
        <v>880</v>
      </c>
      <c r="AH565" s="42" t="s">
        <v>880</v>
      </c>
      <c r="AI565" s="42" t="s">
        <v>17</v>
      </c>
      <c r="AJ565" s="42" t="s">
        <v>17</v>
      </c>
      <c r="AK565" s="42" t="s">
        <v>880</v>
      </c>
      <c r="AL565" s="42"/>
      <c r="AM565" s="42"/>
      <c r="AN565" s="42"/>
      <c r="AO565" s="42"/>
      <c r="AP565" s="42"/>
      <c r="AQ565" s="42"/>
      <c r="AR565" s="42"/>
      <c r="AS565" s="42"/>
      <c r="AT565" s="42"/>
      <c r="AU565" s="42"/>
      <c r="AV565" s="37">
        <f>COUNTIFS($S565:$AU565,"P")</f>
        <v>12</v>
      </c>
      <c r="AW565" s="37">
        <f>COUNTIFS($S565:$AU565,"HD")/2</f>
        <v>0</v>
      </c>
      <c r="AX565" s="37">
        <f>COUNTIFS($S565:$AU565,"DO")</f>
        <v>6</v>
      </c>
      <c r="AY565" s="1">
        <f>COUNTIFS($S565:$AU565,"UPL")</f>
        <v>0</v>
      </c>
      <c r="AZ565" s="37">
        <f>COUNTIFS($S565:$AU565,"LWP")</f>
        <v>0</v>
      </c>
      <c r="BA565" s="37">
        <f>SUM(COUNTIFS($S565:$AU565,{"PAT","MAT"}))</f>
        <v>0</v>
      </c>
      <c r="BB565" s="37">
        <f>COUNTIFS($S565:$AU565,"HO")</f>
        <v>0</v>
      </c>
      <c r="BC565" s="37">
        <f>COUNTIFS($S565:$AU565,"NA")</f>
        <v>0</v>
      </c>
      <c r="BD565" s="37">
        <f>COUNTIFS($S565:$AU565,"PL")</f>
        <v>0</v>
      </c>
      <c r="BE565" s="37">
        <f>COUNTIFS($S565:$AU565,"CL")</f>
        <v>1</v>
      </c>
      <c r="BF565" s="37">
        <f>COUNTIFS($S565:$AU565,"BL")</f>
        <v>0</v>
      </c>
      <c r="BG565" s="37">
        <f>COUNTIFS($S565:$AU565,"CO")</f>
        <v>0</v>
      </c>
      <c r="BH565" s="37">
        <f>SUM(BD565:BG565)</f>
        <v>1</v>
      </c>
      <c r="BI565" s="37">
        <f>IF(SUM(AV565+AW565)&gt;=17,1,0)</f>
        <v>0</v>
      </c>
      <c r="BJ565" s="37">
        <f>IF(SUM(AV565+AW565)&gt;=13,1,0)</f>
        <v>0</v>
      </c>
      <c r="BK565" s="37">
        <f>SUM(AV565:BG565)+SUM(COUNTIFS(R565:AU565,{"TERM","RESIGNED"}))</f>
        <v>19</v>
      </c>
      <c r="BL565" s="1" t="s">
        <v>41</v>
      </c>
      <c r="BM565" s="37" t="s">
        <v>936</v>
      </c>
    </row>
    <row r="566" spans="1:65" x14ac:dyDescent="0.25">
      <c r="A566" s="30">
        <f>A565+1</f>
        <v>564</v>
      </c>
      <c r="B566" s="1" t="s">
        <v>33</v>
      </c>
      <c r="C566" s="1">
        <v>18694</v>
      </c>
      <c r="D566" s="25">
        <v>18694</v>
      </c>
      <c r="E566" s="1" t="s">
        <v>862</v>
      </c>
      <c r="F566" s="32" t="s">
        <v>687</v>
      </c>
      <c r="G566" s="32" t="s">
        <v>117</v>
      </c>
      <c r="H566" s="28">
        <v>44841</v>
      </c>
      <c r="I566" s="28" t="s">
        <v>36</v>
      </c>
      <c r="J566" s="28" t="s">
        <v>36</v>
      </c>
      <c r="K566" s="37">
        <f ca="1">IF(O566="ACTIVE",(TODAY()-H566),(J566-H566))</f>
        <v>501</v>
      </c>
      <c r="L566" s="39" t="str">
        <f>IF(OR(M566="Email Verification",M566="Operations",M566="OJT",M566="Bottom Quartile Group",M566="Training"),"Billable","Non Billable")</f>
        <v>Billable</v>
      </c>
      <c r="M566" s="32" t="s">
        <v>118</v>
      </c>
      <c r="N566" s="1" t="s">
        <v>38</v>
      </c>
      <c r="O566" s="1" t="s">
        <v>39</v>
      </c>
      <c r="P566" s="1"/>
      <c r="Q566" s="1"/>
      <c r="R566" s="31" t="s">
        <v>355</v>
      </c>
      <c r="S566" s="42" t="s">
        <v>880</v>
      </c>
      <c r="T566" s="42" t="s">
        <v>880</v>
      </c>
      <c r="U566" s="42" t="s">
        <v>17</v>
      </c>
      <c r="V566" s="42" t="s">
        <v>17</v>
      </c>
      <c r="W566" s="42" t="s">
        <v>880</v>
      </c>
      <c r="X566" s="42" t="s">
        <v>880</v>
      </c>
      <c r="Y566" s="42" t="s">
        <v>880</v>
      </c>
      <c r="Z566" s="42" t="s">
        <v>880</v>
      </c>
      <c r="AA566" s="42" t="s">
        <v>880</v>
      </c>
      <c r="AB566" s="42" t="s">
        <v>17</v>
      </c>
      <c r="AC566" s="42" t="s">
        <v>17</v>
      </c>
      <c r="AD566" s="42" t="s">
        <v>880</v>
      </c>
      <c r="AE566" s="42" t="s">
        <v>880</v>
      </c>
      <c r="AF566" s="42" t="s">
        <v>880</v>
      </c>
      <c r="AG566" s="42" t="s">
        <v>880</v>
      </c>
      <c r="AH566" s="42" t="s">
        <v>19</v>
      </c>
      <c r="AI566" s="42" t="s">
        <v>17</v>
      </c>
      <c r="AJ566" s="42" t="s">
        <v>17</v>
      </c>
      <c r="AK566" s="42" t="s">
        <v>882</v>
      </c>
      <c r="AL566" s="42"/>
      <c r="AM566" s="42"/>
      <c r="AN566" s="42"/>
      <c r="AO566" s="42"/>
      <c r="AP566" s="42"/>
      <c r="AQ566" s="42"/>
      <c r="AR566" s="42"/>
      <c r="AS566" s="42"/>
      <c r="AT566" s="42"/>
      <c r="AU566" s="42"/>
      <c r="AV566" s="37">
        <f>COUNTIFS($S566:$AU566,"P")</f>
        <v>11</v>
      </c>
      <c r="AW566" s="37">
        <f>COUNTIFS($S566:$AU566,"HD")/2</f>
        <v>0</v>
      </c>
      <c r="AX566" s="37">
        <f>COUNTIFS($S566:$AU566,"DO")</f>
        <v>6</v>
      </c>
      <c r="AY566" s="1">
        <f>COUNTIFS($S566:$AU566,"UPL")</f>
        <v>0</v>
      </c>
      <c r="AZ566" s="37">
        <f>COUNTIFS($S566:$AU566,"LWP")</f>
        <v>1</v>
      </c>
      <c r="BA566" s="37">
        <f>SUM(COUNTIFS($S566:$AU566,{"PAT","MAT"}))</f>
        <v>0</v>
      </c>
      <c r="BB566" s="37">
        <f>COUNTIFS($S566:$AU566,"HO")</f>
        <v>0</v>
      </c>
      <c r="BC566" s="37">
        <f>COUNTIFS($S566:$AU566,"NA")</f>
        <v>0</v>
      </c>
      <c r="BD566" s="37">
        <f>COUNTIFS($S566:$AU566,"PL")</f>
        <v>0</v>
      </c>
      <c r="BE566" s="37">
        <f>COUNTIFS($S566:$AU566,"CL")</f>
        <v>1</v>
      </c>
      <c r="BF566" s="37">
        <f>COUNTIFS($S566:$AU566,"BL")</f>
        <v>0</v>
      </c>
      <c r="BG566" s="37">
        <f>COUNTIFS($S566:$AU566,"CO")</f>
        <v>0</v>
      </c>
      <c r="BH566" s="37">
        <f>SUM(BD566:BG566)</f>
        <v>1</v>
      </c>
      <c r="BI566" s="37">
        <f>IF(SUM(AV566+AW566)&gt;=17,1,0)</f>
        <v>0</v>
      </c>
      <c r="BJ566" s="37">
        <f>IF(SUM(AV566+AW566)&gt;=13,1,0)</f>
        <v>0</v>
      </c>
      <c r="BK566" s="37">
        <f>SUM(AV566:BG566)+SUM(COUNTIFS(R566:AU566,{"TERM","RESIGNED"}))</f>
        <v>19</v>
      </c>
      <c r="BL566" s="1" t="s">
        <v>41</v>
      </c>
      <c r="BM566" s="37" t="s">
        <v>933</v>
      </c>
    </row>
    <row r="567" spans="1:65" x14ac:dyDescent="0.25">
      <c r="A567" s="30">
        <f>A566+1</f>
        <v>565</v>
      </c>
      <c r="B567" s="1" t="s">
        <v>33</v>
      </c>
      <c r="C567" s="1">
        <v>18709</v>
      </c>
      <c r="D567" s="25">
        <v>18709</v>
      </c>
      <c r="E567" s="1" t="s">
        <v>862</v>
      </c>
      <c r="F567" s="32" t="s">
        <v>688</v>
      </c>
      <c r="G567" s="32" t="s">
        <v>177</v>
      </c>
      <c r="H567" s="28">
        <v>44845</v>
      </c>
      <c r="I567" s="28" t="s">
        <v>36</v>
      </c>
      <c r="J567" s="28" t="s">
        <v>36</v>
      </c>
      <c r="K567" s="37">
        <f ca="1">IF(O567="ACTIVE",(TODAY()-H567),(J567-H567))</f>
        <v>497</v>
      </c>
      <c r="L567" s="39" t="str">
        <f>IF(OR(M567="Email Verification",M567="Operations",M567="OJT",M567="Bottom Quartile Group",M567="Training"),"Billable","Non Billable")</f>
        <v>Non Billable</v>
      </c>
      <c r="M567" s="32" t="s">
        <v>182</v>
      </c>
      <c r="N567" s="1" t="s">
        <v>38</v>
      </c>
      <c r="O567" s="1" t="s">
        <v>39</v>
      </c>
      <c r="P567" s="1"/>
      <c r="Q567" s="1"/>
      <c r="R567" s="31" t="s">
        <v>183</v>
      </c>
      <c r="S567" s="42" t="s">
        <v>880</v>
      </c>
      <c r="T567" s="42" t="s">
        <v>882</v>
      </c>
      <c r="U567" s="42" t="s">
        <v>17</v>
      </c>
      <c r="V567" s="42" t="s">
        <v>17</v>
      </c>
      <c r="W567" s="42" t="s">
        <v>880</v>
      </c>
      <c r="X567" s="42" t="s">
        <v>880</v>
      </c>
      <c r="Y567" s="42" t="s">
        <v>880</v>
      </c>
      <c r="Z567" s="42" t="s">
        <v>880</v>
      </c>
      <c r="AA567" s="42" t="s">
        <v>881</v>
      </c>
      <c r="AB567" s="42" t="s">
        <v>17</v>
      </c>
      <c r="AC567" s="42" t="s">
        <v>17</v>
      </c>
      <c r="AD567" s="42" t="s">
        <v>880</v>
      </c>
      <c r="AE567" s="42" t="s">
        <v>880</v>
      </c>
      <c r="AF567" s="42" t="s">
        <v>880</v>
      </c>
      <c r="AG567" s="42" t="s">
        <v>880</v>
      </c>
      <c r="AH567" s="42" t="s">
        <v>880</v>
      </c>
      <c r="AI567" s="42" t="s">
        <v>17</v>
      </c>
      <c r="AJ567" s="42" t="s">
        <v>17</v>
      </c>
      <c r="AK567" s="42" t="s">
        <v>880</v>
      </c>
      <c r="AL567" s="42"/>
      <c r="AM567" s="42"/>
      <c r="AN567" s="42"/>
      <c r="AO567" s="42"/>
      <c r="AP567" s="42"/>
      <c r="AQ567" s="42"/>
      <c r="AR567" s="42"/>
      <c r="AS567" s="42"/>
      <c r="AT567" s="42"/>
      <c r="AU567" s="42"/>
      <c r="AV567" s="37">
        <f>COUNTIFS($S567:$AU567,"P")</f>
        <v>11</v>
      </c>
      <c r="AW567" s="37">
        <f>COUNTIFS($S567:$AU567,"HD")/2</f>
        <v>0.5</v>
      </c>
      <c r="AX567" s="37">
        <f>COUNTIFS($S567:$AU567,"DO")</f>
        <v>6</v>
      </c>
      <c r="AY567" s="1">
        <f>COUNTIFS($S567:$AU567,"UPL")</f>
        <v>0</v>
      </c>
      <c r="AZ567" s="37">
        <f>COUNTIFS($S567:$AU567,"LWP")</f>
        <v>0</v>
      </c>
      <c r="BA567" s="37">
        <f>SUM(COUNTIFS($S567:$AU567,{"PAT","MAT"}))</f>
        <v>0</v>
      </c>
      <c r="BB567" s="37">
        <f>COUNTIFS($S567:$AU567,"HO")</f>
        <v>0</v>
      </c>
      <c r="BC567" s="37">
        <f>COUNTIFS($S567:$AU567,"NA")</f>
        <v>0</v>
      </c>
      <c r="BD567" s="37">
        <f>COUNTIFS($S567:$AU567,"PL")</f>
        <v>0</v>
      </c>
      <c r="BE567" s="37">
        <f>COUNTIFS($S567:$AU567,"CL")</f>
        <v>1</v>
      </c>
      <c r="BF567" s="37">
        <f>COUNTIFS($S567:$AU567,"BL")</f>
        <v>0</v>
      </c>
      <c r="BG567" s="37">
        <f>COUNTIFS($S567:$AU567,"CO")</f>
        <v>0</v>
      </c>
      <c r="BH567" s="37">
        <f>SUM(BD567:BG567)</f>
        <v>1</v>
      </c>
      <c r="BI567" s="37">
        <f>IF(SUM(AV567+AW567)&gt;=17,1,0)</f>
        <v>0</v>
      </c>
      <c r="BJ567" s="37">
        <f>IF(SUM(AV567+AW567)&gt;=13,1,0)</f>
        <v>0</v>
      </c>
      <c r="BK567" s="37">
        <f>SUM(AV567:BG567)+SUM(COUNTIFS(R567:AU567,{"TERM","RESIGNED"}))</f>
        <v>18.5</v>
      </c>
      <c r="BL567" s="1" t="s">
        <v>41</v>
      </c>
      <c r="BM567" s="37" t="s">
        <v>932</v>
      </c>
    </row>
    <row r="568" spans="1:65" x14ac:dyDescent="0.25">
      <c r="A568" s="30">
        <f>A567+1</f>
        <v>566</v>
      </c>
      <c r="B568" s="1" t="s">
        <v>33</v>
      </c>
      <c r="C568" s="1">
        <v>18715</v>
      </c>
      <c r="D568" s="25">
        <v>18715</v>
      </c>
      <c r="E568" s="1" t="s">
        <v>863</v>
      </c>
      <c r="F568" s="32" t="s">
        <v>690</v>
      </c>
      <c r="G568" s="32" t="s">
        <v>117</v>
      </c>
      <c r="H568" s="28">
        <v>44845</v>
      </c>
      <c r="I568" s="28" t="s">
        <v>36</v>
      </c>
      <c r="J568" s="28" t="s">
        <v>36</v>
      </c>
      <c r="K568" s="37">
        <f ca="1">IF(O568="ACTIVE",(TODAY()-H568),(J568-H568))</f>
        <v>497</v>
      </c>
      <c r="L568" s="39" t="str">
        <f>IF(OR(M568="Email Verification",M568="Operations",M568="OJT",M568="Bottom Quartile Group",M568="Training"),"Billable","Non Billable")</f>
        <v>Billable</v>
      </c>
      <c r="M568" s="32" t="s">
        <v>118</v>
      </c>
      <c r="N568" s="1" t="s">
        <v>38</v>
      </c>
      <c r="O568" s="1" t="s">
        <v>39</v>
      </c>
      <c r="P568" s="1"/>
      <c r="Q568" s="1"/>
      <c r="R568" s="31" t="s">
        <v>130</v>
      </c>
      <c r="S568" s="42" t="s">
        <v>880</v>
      </c>
      <c r="T568" s="42" t="s">
        <v>880</v>
      </c>
      <c r="U568" s="42" t="s">
        <v>17</v>
      </c>
      <c r="V568" s="42" t="s">
        <v>17</v>
      </c>
      <c r="W568" s="42" t="s">
        <v>880</v>
      </c>
      <c r="X568" s="42" t="s">
        <v>880</v>
      </c>
      <c r="Y568" s="42" t="s">
        <v>19</v>
      </c>
      <c r="Z568" s="42" t="s">
        <v>880</v>
      </c>
      <c r="AA568" s="42" t="s">
        <v>880</v>
      </c>
      <c r="AB568" s="42" t="s">
        <v>17</v>
      </c>
      <c r="AC568" s="42" t="s">
        <v>17</v>
      </c>
      <c r="AD568" s="42" t="s">
        <v>880</v>
      </c>
      <c r="AE568" s="42" t="s">
        <v>18</v>
      </c>
      <c r="AF568" s="42" t="s">
        <v>18</v>
      </c>
      <c r="AG568" s="42" t="s">
        <v>880</v>
      </c>
      <c r="AH568" s="42" t="s">
        <v>18</v>
      </c>
      <c r="AI568" s="42" t="s">
        <v>17</v>
      </c>
      <c r="AJ568" s="42" t="s">
        <v>17</v>
      </c>
      <c r="AK568" s="42" t="s">
        <v>18</v>
      </c>
      <c r="AL568" s="42"/>
      <c r="AM568" s="42"/>
      <c r="AN568" s="42"/>
      <c r="AO568" s="42"/>
      <c r="AP568" s="42"/>
      <c r="AQ568" s="42"/>
      <c r="AR568" s="42"/>
      <c r="AS568" s="42"/>
      <c r="AT568" s="42"/>
      <c r="AU568" s="42"/>
      <c r="AV568" s="37">
        <f>COUNTIFS($S568:$AU568,"P")</f>
        <v>8</v>
      </c>
      <c r="AW568" s="37">
        <f>COUNTIFS($S568:$AU568,"HD")/2</f>
        <v>0</v>
      </c>
      <c r="AX568" s="37">
        <f>COUNTIFS($S568:$AU568,"DO")</f>
        <v>6</v>
      </c>
      <c r="AY568" s="1">
        <f>COUNTIFS($S568:$AU568,"UPL")</f>
        <v>4</v>
      </c>
      <c r="AZ568" s="37">
        <f>COUNTIFS($S568:$AU568,"LWP")</f>
        <v>1</v>
      </c>
      <c r="BA568" s="37">
        <f>SUM(COUNTIFS($S568:$AU568,{"PAT","MAT"}))</f>
        <v>0</v>
      </c>
      <c r="BB568" s="37">
        <f>COUNTIFS($S568:$AU568,"HO")</f>
        <v>0</v>
      </c>
      <c r="BC568" s="37">
        <f>COUNTIFS($S568:$AU568,"NA")</f>
        <v>0</v>
      </c>
      <c r="BD568" s="37">
        <f>COUNTIFS($S568:$AU568,"PL")</f>
        <v>0</v>
      </c>
      <c r="BE568" s="37">
        <f>COUNTIFS($S568:$AU568,"CL")</f>
        <v>0</v>
      </c>
      <c r="BF568" s="37">
        <f>COUNTIFS($S568:$AU568,"BL")</f>
        <v>0</v>
      </c>
      <c r="BG568" s="37">
        <f>COUNTIFS($S568:$AU568,"CO")</f>
        <v>0</v>
      </c>
      <c r="BH568" s="37">
        <f>SUM(BD568:BG568)</f>
        <v>0</v>
      </c>
      <c r="BI568" s="37">
        <f>IF(SUM(AV568+AW568)&gt;=17,1,0)</f>
        <v>0</v>
      </c>
      <c r="BJ568" s="37">
        <f>IF(SUM(AV568+AW568)&gt;=13,1,0)</f>
        <v>0</v>
      </c>
      <c r="BK568" s="37">
        <f>SUM(AV568:BG568)+SUM(COUNTIFS(R568:AU568,{"TERM","RESIGNED"}))</f>
        <v>19</v>
      </c>
      <c r="BL568" s="1" t="s">
        <v>41</v>
      </c>
      <c r="BM568" s="37" t="s">
        <v>931</v>
      </c>
    </row>
    <row r="569" spans="1:65" x14ac:dyDescent="0.25">
      <c r="A569" s="30">
        <f>A568+1</f>
        <v>567</v>
      </c>
      <c r="B569" s="1" t="s">
        <v>33</v>
      </c>
      <c r="C569" s="1">
        <v>18724</v>
      </c>
      <c r="D569" s="25">
        <v>18724</v>
      </c>
      <c r="E569" s="1" t="s">
        <v>863</v>
      </c>
      <c r="F569" s="32" t="s">
        <v>689</v>
      </c>
      <c r="G569" s="32" t="s">
        <v>181</v>
      </c>
      <c r="H569" s="28">
        <v>44845</v>
      </c>
      <c r="I569" s="28" t="s">
        <v>36</v>
      </c>
      <c r="J569" s="28" t="s">
        <v>36</v>
      </c>
      <c r="K569" s="37">
        <f ca="1">IF(O569="ACTIVE",(TODAY()-H569),(J569-H569))</f>
        <v>497</v>
      </c>
      <c r="L569" s="39" t="str">
        <f>IF(OR(M569="Email Verification",M569="Operations",M569="OJT",M569="Bottom Quartile Group",M569="Training"),"Billable","Non Billable")</f>
        <v>Billable</v>
      </c>
      <c r="M569" s="32" t="s">
        <v>178</v>
      </c>
      <c r="N569" s="1" t="s">
        <v>38</v>
      </c>
      <c r="O569" s="1" t="s">
        <v>39</v>
      </c>
      <c r="P569" s="1"/>
      <c r="Q569" s="1"/>
      <c r="R569" s="31" t="s">
        <v>239</v>
      </c>
      <c r="S569" s="42" t="s">
        <v>882</v>
      </c>
      <c r="T569" s="42" t="s">
        <v>18</v>
      </c>
      <c r="U569" s="42" t="s">
        <v>17</v>
      </c>
      <c r="V569" s="42" t="s">
        <v>17</v>
      </c>
      <c r="W569" s="42" t="s">
        <v>19</v>
      </c>
      <c r="X569" s="42" t="s">
        <v>19</v>
      </c>
      <c r="Y569" s="42" t="s">
        <v>19</v>
      </c>
      <c r="Z569" s="42" t="s">
        <v>19</v>
      </c>
      <c r="AA569" s="42" t="s">
        <v>19</v>
      </c>
      <c r="AB569" s="42" t="s">
        <v>17</v>
      </c>
      <c r="AC569" s="42" t="s">
        <v>17</v>
      </c>
      <c r="AD569" s="42" t="s">
        <v>880</v>
      </c>
      <c r="AE569" s="42" t="s">
        <v>880</v>
      </c>
      <c r="AF569" s="42" t="s">
        <v>880</v>
      </c>
      <c r="AG569" s="42" t="s">
        <v>880</v>
      </c>
      <c r="AH569" s="42" t="s">
        <v>880</v>
      </c>
      <c r="AI569" s="42" t="s">
        <v>17</v>
      </c>
      <c r="AJ569" s="42" t="s">
        <v>17</v>
      </c>
      <c r="AK569" s="42" t="s">
        <v>19</v>
      </c>
      <c r="AL569" s="42"/>
      <c r="AM569" s="42"/>
      <c r="AN569" s="42"/>
      <c r="AO569" s="42"/>
      <c r="AP569" s="42"/>
      <c r="AQ569" s="42"/>
      <c r="AR569" s="42"/>
      <c r="AS569" s="42"/>
      <c r="AT569" s="42"/>
      <c r="AU569" s="42"/>
      <c r="AV569" s="37">
        <f>COUNTIFS($S569:$AU569,"P")</f>
        <v>5</v>
      </c>
      <c r="AW569" s="37">
        <f>COUNTIFS($S569:$AU569,"HD")/2</f>
        <v>0</v>
      </c>
      <c r="AX569" s="37">
        <f>COUNTIFS($S569:$AU569,"DO")</f>
        <v>6</v>
      </c>
      <c r="AY569" s="1">
        <f>COUNTIFS($S569:$AU569,"UPL")</f>
        <v>1</v>
      </c>
      <c r="AZ569" s="37">
        <f>COUNTIFS($S569:$AU569,"LWP")</f>
        <v>6</v>
      </c>
      <c r="BA569" s="37">
        <f>SUM(COUNTIFS($S569:$AU569,{"PAT","MAT"}))</f>
        <v>0</v>
      </c>
      <c r="BB569" s="37">
        <f>COUNTIFS($S569:$AU569,"HO")</f>
        <v>0</v>
      </c>
      <c r="BC569" s="37">
        <f>COUNTIFS($S569:$AU569,"NA")</f>
        <v>0</v>
      </c>
      <c r="BD569" s="37">
        <f>COUNTIFS($S569:$AU569,"PL")</f>
        <v>0</v>
      </c>
      <c r="BE569" s="37">
        <f>COUNTIFS($S569:$AU569,"CL")</f>
        <v>1</v>
      </c>
      <c r="BF569" s="37">
        <f>COUNTIFS($S569:$AU569,"BL")</f>
        <v>0</v>
      </c>
      <c r="BG569" s="37">
        <f>COUNTIFS($S569:$AU569,"CO")</f>
        <v>0</v>
      </c>
      <c r="BH569" s="37">
        <f>SUM(BD569:BG569)</f>
        <v>1</v>
      </c>
      <c r="BI569" s="37">
        <f>IF(SUM(AV569+AW569)&gt;=17,1,0)</f>
        <v>0</v>
      </c>
      <c r="BJ569" s="37">
        <f>IF(SUM(AV569+AW569)&gt;=13,1,0)</f>
        <v>0</v>
      </c>
      <c r="BK569" s="37">
        <f>SUM(AV569:BG569)+SUM(COUNTIFS(R569:AU569,{"TERM","RESIGNED"}))</f>
        <v>19</v>
      </c>
      <c r="BL569" s="1" t="s">
        <v>41</v>
      </c>
      <c r="BM569" s="37" t="s">
        <v>933</v>
      </c>
    </row>
    <row r="570" spans="1:65" x14ac:dyDescent="0.25">
      <c r="A570" s="30">
        <f>A569+1</f>
        <v>568</v>
      </c>
      <c r="B570" s="1" t="s">
        <v>33</v>
      </c>
      <c r="C570" s="1">
        <v>18728</v>
      </c>
      <c r="D570" s="25">
        <v>18728</v>
      </c>
      <c r="E570" s="1" t="s">
        <v>862</v>
      </c>
      <c r="F570" s="32" t="s">
        <v>691</v>
      </c>
      <c r="G570" s="32" t="s">
        <v>117</v>
      </c>
      <c r="H570" s="28">
        <v>44845</v>
      </c>
      <c r="I570" s="28" t="s">
        <v>36</v>
      </c>
      <c r="J570" s="28" t="s">
        <v>36</v>
      </c>
      <c r="K570" s="37">
        <f ca="1">IF(O570="ACTIVE",(TODAY()-H570),(J570-H570))</f>
        <v>497</v>
      </c>
      <c r="L570" s="39" t="str">
        <f>IF(OR(M570="Email Verification",M570="Operations",M570="OJT",M570="Bottom Quartile Group",M570="Training"),"Billable","Non Billable")</f>
        <v>Billable</v>
      </c>
      <c r="M570" s="32" t="s">
        <v>118</v>
      </c>
      <c r="N570" s="1" t="s">
        <v>38</v>
      </c>
      <c r="O570" s="1" t="s">
        <v>39</v>
      </c>
      <c r="P570" s="1"/>
      <c r="Q570" s="1"/>
      <c r="R570" s="31" t="s">
        <v>355</v>
      </c>
      <c r="S570" s="42" t="s">
        <v>880</v>
      </c>
      <c r="T570" s="42" t="s">
        <v>880</v>
      </c>
      <c r="U570" s="42" t="s">
        <v>17</v>
      </c>
      <c r="V570" s="42" t="s">
        <v>17</v>
      </c>
      <c r="W570" s="42" t="s">
        <v>880</v>
      </c>
      <c r="X570" s="42" t="s">
        <v>880</v>
      </c>
      <c r="Y570" s="42" t="s">
        <v>880</v>
      </c>
      <c r="Z570" s="42" t="s">
        <v>880</v>
      </c>
      <c r="AA570" s="42" t="s">
        <v>882</v>
      </c>
      <c r="AB570" s="42" t="s">
        <v>17</v>
      </c>
      <c r="AC570" s="42" t="s">
        <v>17</v>
      </c>
      <c r="AD570" s="42" t="s">
        <v>883</v>
      </c>
      <c r="AE570" s="42" t="s">
        <v>880</v>
      </c>
      <c r="AF570" s="42" t="s">
        <v>883</v>
      </c>
      <c r="AG570" s="42" t="s">
        <v>880</v>
      </c>
      <c r="AH570" s="42" t="s">
        <v>880</v>
      </c>
      <c r="AI570" s="42" t="s">
        <v>17</v>
      </c>
      <c r="AJ570" s="42" t="s">
        <v>17</v>
      </c>
      <c r="AK570" s="42" t="s">
        <v>880</v>
      </c>
      <c r="AL570" s="42"/>
      <c r="AM570" s="42"/>
      <c r="AN570" s="42"/>
      <c r="AO570" s="42"/>
      <c r="AP570" s="42"/>
      <c r="AQ570" s="42"/>
      <c r="AR570" s="42"/>
      <c r="AS570" s="42"/>
      <c r="AT570" s="42"/>
      <c r="AU570" s="42"/>
      <c r="AV570" s="37">
        <f>COUNTIFS($S570:$AU570,"P")</f>
        <v>10</v>
      </c>
      <c r="AW570" s="37">
        <f>COUNTIFS($S570:$AU570,"HD")/2</f>
        <v>0</v>
      </c>
      <c r="AX570" s="37">
        <f>COUNTIFS($S570:$AU570,"DO")</f>
        <v>6</v>
      </c>
      <c r="AY570" s="1">
        <f>COUNTIFS($S570:$AU570,"UPL")</f>
        <v>0</v>
      </c>
      <c r="AZ570" s="37">
        <f>COUNTIFS($S570:$AU570,"LWP")</f>
        <v>0</v>
      </c>
      <c r="BA570" s="37">
        <f>SUM(COUNTIFS($S570:$AU570,{"PAT","MAT"}))</f>
        <v>0</v>
      </c>
      <c r="BB570" s="37">
        <f>COUNTIFS($S570:$AU570,"HO")</f>
        <v>0</v>
      </c>
      <c r="BC570" s="37">
        <f>COUNTIFS($S570:$AU570,"NA")</f>
        <v>0</v>
      </c>
      <c r="BD570" s="37">
        <f>COUNTIFS($S570:$AU570,"PL")</f>
        <v>2</v>
      </c>
      <c r="BE570" s="37">
        <f>COUNTIFS($S570:$AU570,"CL")</f>
        <v>1</v>
      </c>
      <c r="BF570" s="37">
        <f>COUNTIFS($S570:$AU570,"BL")</f>
        <v>0</v>
      </c>
      <c r="BG570" s="37">
        <f>COUNTIFS($S570:$AU570,"CO")</f>
        <v>0</v>
      </c>
      <c r="BH570" s="37">
        <f>SUM(BD570:BG570)</f>
        <v>3</v>
      </c>
      <c r="BI570" s="37">
        <f>IF(SUM(AV570+AW570)&gt;=17,1,0)</f>
        <v>0</v>
      </c>
      <c r="BJ570" s="37">
        <f>IF(SUM(AV570+AW570)&gt;=13,1,0)</f>
        <v>0</v>
      </c>
      <c r="BK570" s="37">
        <f>SUM(AV570:BG570)+SUM(COUNTIFS(R570:AU570,{"TERM","RESIGNED"}))</f>
        <v>19</v>
      </c>
      <c r="BL570" s="1" t="s">
        <v>41</v>
      </c>
      <c r="BM570" s="37" t="s">
        <v>933</v>
      </c>
    </row>
    <row r="571" spans="1:65" x14ac:dyDescent="0.25">
      <c r="A571" s="30">
        <f>A570+1</f>
        <v>569</v>
      </c>
      <c r="B571" s="1" t="s">
        <v>33</v>
      </c>
      <c r="C571" s="1">
        <v>18730</v>
      </c>
      <c r="D571" s="25">
        <v>18730</v>
      </c>
      <c r="E571" s="1" t="s">
        <v>863</v>
      </c>
      <c r="F571" s="32" t="s">
        <v>414</v>
      </c>
      <c r="G571" s="32" t="s">
        <v>109</v>
      </c>
      <c r="H571" s="28">
        <v>44848</v>
      </c>
      <c r="I571" s="28" t="s">
        <v>36</v>
      </c>
      <c r="J571" s="28" t="s">
        <v>36</v>
      </c>
      <c r="K571" s="37">
        <f ca="1">IF(O571="ACTIVE",(TODAY()-H571),(J571-H571))</f>
        <v>494</v>
      </c>
      <c r="L571" s="39" t="str">
        <f>IF(OR(M571="Email Verification",M571="Operations",M571="OJT",M571="Bottom Quartile Group",M571="Training"),"Billable","Non Billable")</f>
        <v>Non Billable</v>
      </c>
      <c r="M571" s="32" t="s">
        <v>47</v>
      </c>
      <c r="N571" s="1" t="s">
        <v>38</v>
      </c>
      <c r="O571" s="1" t="s">
        <v>39</v>
      </c>
      <c r="P571" s="1"/>
      <c r="Q571" s="1"/>
      <c r="R571" s="31" t="s">
        <v>206</v>
      </c>
      <c r="S571" s="42" t="s">
        <v>880</v>
      </c>
      <c r="T571" s="42" t="s">
        <v>880</v>
      </c>
      <c r="U571" s="42" t="s">
        <v>17</v>
      </c>
      <c r="V571" s="42" t="s">
        <v>17</v>
      </c>
      <c r="W571" s="42" t="s">
        <v>19</v>
      </c>
      <c r="X571" s="42" t="s">
        <v>880</v>
      </c>
      <c r="Y571" s="42" t="s">
        <v>880</v>
      </c>
      <c r="Z571" s="42" t="s">
        <v>880</v>
      </c>
      <c r="AA571" s="42" t="s">
        <v>880</v>
      </c>
      <c r="AB571" s="42" t="s">
        <v>17</v>
      </c>
      <c r="AC571" s="42" t="s">
        <v>17</v>
      </c>
      <c r="AD571" s="42" t="s">
        <v>880</v>
      </c>
      <c r="AE571" s="42" t="s">
        <v>19</v>
      </c>
      <c r="AF571" s="42" t="s">
        <v>880</v>
      </c>
      <c r="AG571" s="42" t="s">
        <v>880</v>
      </c>
      <c r="AH571" s="42" t="s">
        <v>19</v>
      </c>
      <c r="AI571" s="42" t="s">
        <v>17</v>
      </c>
      <c r="AJ571" s="42" t="s">
        <v>17</v>
      </c>
      <c r="AK571" s="42" t="s">
        <v>18</v>
      </c>
      <c r="AL571" s="42"/>
      <c r="AM571" s="42"/>
      <c r="AN571" s="42"/>
      <c r="AO571" s="42"/>
      <c r="AP571" s="42"/>
      <c r="AQ571" s="42"/>
      <c r="AR571" s="42"/>
      <c r="AS571" s="42"/>
      <c r="AT571" s="42"/>
      <c r="AU571" s="42"/>
      <c r="AV571" s="37">
        <f>COUNTIFS($S571:$AU571,"P")</f>
        <v>9</v>
      </c>
      <c r="AW571" s="37">
        <f>COUNTIFS($S571:$AU571,"HD")/2</f>
        <v>0</v>
      </c>
      <c r="AX571" s="37">
        <f>COUNTIFS($S571:$AU571,"DO")</f>
        <v>6</v>
      </c>
      <c r="AY571" s="1">
        <f>COUNTIFS($S571:$AU571,"UPL")</f>
        <v>1</v>
      </c>
      <c r="AZ571" s="37">
        <f>COUNTIFS($S571:$AU571,"LWP")</f>
        <v>3</v>
      </c>
      <c r="BA571" s="37">
        <f>SUM(COUNTIFS($S571:$AU571,{"PAT","MAT"}))</f>
        <v>0</v>
      </c>
      <c r="BB571" s="37">
        <f>COUNTIFS($S571:$AU571,"HO")</f>
        <v>0</v>
      </c>
      <c r="BC571" s="37">
        <f>COUNTIFS($S571:$AU571,"NA")</f>
        <v>0</v>
      </c>
      <c r="BD571" s="37">
        <f>COUNTIFS($S571:$AU571,"PL")</f>
        <v>0</v>
      </c>
      <c r="BE571" s="37">
        <f>COUNTIFS($S571:$AU571,"CL")</f>
        <v>0</v>
      </c>
      <c r="BF571" s="37">
        <f>COUNTIFS($S571:$AU571,"BL")</f>
        <v>0</v>
      </c>
      <c r="BG571" s="37">
        <f>COUNTIFS($S571:$AU571,"CO")</f>
        <v>0</v>
      </c>
      <c r="BH571" s="37">
        <f>SUM(BD571:BG571)</f>
        <v>0</v>
      </c>
      <c r="BI571" s="37">
        <f>IF(SUM(AV571+AW571)&gt;=17,1,0)</f>
        <v>0</v>
      </c>
      <c r="BJ571" s="37">
        <f>IF(SUM(AV571+AW571)&gt;=13,1,0)</f>
        <v>0</v>
      </c>
      <c r="BK571" s="37">
        <f>SUM(AV571:BG571)+SUM(COUNTIFS(R571:AU571,{"TERM","RESIGNED"}))</f>
        <v>19</v>
      </c>
      <c r="BL571" s="1" t="s">
        <v>41</v>
      </c>
      <c r="BM571" s="37" t="s">
        <v>933</v>
      </c>
    </row>
    <row r="572" spans="1:65" x14ac:dyDescent="0.25">
      <c r="A572" s="30">
        <f>A571+1</f>
        <v>570</v>
      </c>
      <c r="B572" s="1" t="s">
        <v>33</v>
      </c>
      <c r="C572" s="1">
        <v>18731</v>
      </c>
      <c r="D572" s="25">
        <v>18731</v>
      </c>
      <c r="E572" s="1" t="s">
        <v>863</v>
      </c>
      <c r="F572" s="32" t="s">
        <v>692</v>
      </c>
      <c r="G572" s="32" t="s">
        <v>74</v>
      </c>
      <c r="H572" s="28">
        <v>44848</v>
      </c>
      <c r="I572" s="28" t="s">
        <v>36</v>
      </c>
      <c r="J572" s="28" t="s">
        <v>36</v>
      </c>
      <c r="K572" s="37">
        <f ca="1">IF(O572="ACTIVE",(TODAY()-H572),(J572-H572))</f>
        <v>494</v>
      </c>
      <c r="L572" s="39" t="str">
        <f>IF(OR(M572="Email Verification",M572="Operations",M572="OJT",M572="Bottom Quartile Group",M572="Training"),"Billable","Non Billable")</f>
        <v>Non Billable</v>
      </c>
      <c r="M572" s="32" t="s">
        <v>51</v>
      </c>
      <c r="N572" s="1" t="s">
        <v>38</v>
      </c>
      <c r="O572" s="1" t="s">
        <v>39</v>
      </c>
      <c r="P572" s="1"/>
      <c r="Q572" s="1"/>
      <c r="R572" s="31" t="s">
        <v>138</v>
      </c>
      <c r="S572" s="42" t="s">
        <v>19</v>
      </c>
      <c r="T572" s="42" t="s">
        <v>880</v>
      </c>
      <c r="U572" s="42" t="s">
        <v>17</v>
      </c>
      <c r="V572" s="42" t="s">
        <v>17</v>
      </c>
      <c r="W572" s="42" t="s">
        <v>19</v>
      </c>
      <c r="X572" s="42" t="s">
        <v>880</v>
      </c>
      <c r="Y572" s="42" t="s">
        <v>880</v>
      </c>
      <c r="Z572" s="42" t="s">
        <v>18</v>
      </c>
      <c r="AA572" s="42" t="s">
        <v>880</v>
      </c>
      <c r="AB572" s="42" t="s">
        <v>17</v>
      </c>
      <c r="AC572" s="42" t="s">
        <v>17</v>
      </c>
      <c r="AD572" s="42" t="s">
        <v>19</v>
      </c>
      <c r="AE572" s="42" t="s">
        <v>880</v>
      </c>
      <c r="AF572" s="42" t="s">
        <v>880</v>
      </c>
      <c r="AG572" s="42" t="s">
        <v>880</v>
      </c>
      <c r="AH572" s="42" t="s">
        <v>880</v>
      </c>
      <c r="AI572" s="42" t="s">
        <v>17</v>
      </c>
      <c r="AJ572" s="42" t="s">
        <v>17</v>
      </c>
      <c r="AK572" s="42" t="s">
        <v>19</v>
      </c>
      <c r="AL572" s="42"/>
      <c r="AM572" s="42"/>
      <c r="AN572" s="42"/>
      <c r="AO572" s="42"/>
      <c r="AP572" s="42"/>
      <c r="AQ572" s="42"/>
      <c r="AR572" s="42"/>
      <c r="AS572" s="42"/>
      <c r="AT572" s="42"/>
      <c r="AU572" s="42"/>
      <c r="AV572" s="37">
        <f>COUNTIFS($S572:$AU572,"P")</f>
        <v>8</v>
      </c>
      <c r="AW572" s="37">
        <f>COUNTIFS($S572:$AU572,"HD")/2</f>
        <v>0</v>
      </c>
      <c r="AX572" s="37">
        <f>COUNTIFS($S572:$AU572,"DO")</f>
        <v>6</v>
      </c>
      <c r="AY572" s="1">
        <f>COUNTIFS($S572:$AU572,"UPL")</f>
        <v>1</v>
      </c>
      <c r="AZ572" s="37">
        <f>COUNTIFS($S572:$AU572,"LWP")</f>
        <v>4</v>
      </c>
      <c r="BA572" s="37">
        <f>SUM(COUNTIFS($S572:$AU572,{"PAT","MAT"}))</f>
        <v>0</v>
      </c>
      <c r="BB572" s="37">
        <f>COUNTIFS($S572:$AU572,"HO")</f>
        <v>0</v>
      </c>
      <c r="BC572" s="37">
        <f>COUNTIFS($S572:$AU572,"NA")</f>
        <v>0</v>
      </c>
      <c r="BD572" s="37">
        <f>COUNTIFS($S572:$AU572,"PL")</f>
        <v>0</v>
      </c>
      <c r="BE572" s="37">
        <f>COUNTIFS($S572:$AU572,"CL")</f>
        <v>0</v>
      </c>
      <c r="BF572" s="37">
        <f>COUNTIFS($S572:$AU572,"BL")</f>
        <v>0</v>
      </c>
      <c r="BG572" s="37">
        <f>COUNTIFS($S572:$AU572,"CO")</f>
        <v>0</v>
      </c>
      <c r="BH572" s="37">
        <f>SUM(BD572:BG572)</f>
        <v>0</v>
      </c>
      <c r="BI572" s="37">
        <f>IF(SUM(AV572+AW572)&gt;=17,1,0)</f>
        <v>0</v>
      </c>
      <c r="BJ572" s="37">
        <f>IF(SUM(AV572+AW572)&gt;=13,1,0)</f>
        <v>0</v>
      </c>
      <c r="BK572" s="37">
        <f>SUM(AV572:BG572)+SUM(COUNTIFS(R572:AU572,{"TERM","RESIGNED"}))</f>
        <v>19</v>
      </c>
      <c r="BL572" s="1" t="s">
        <v>41</v>
      </c>
      <c r="BM572" s="37"/>
    </row>
    <row r="573" spans="1:65" x14ac:dyDescent="0.25">
      <c r="A573" s="30">
        <f>A572+1</f>
        <v>571</v>
      </c>
      <c r="B573" s="1" t="s">
        <v>33</v>
      </c>
      <c r="C573" s="1">
        <v>18732</v>
      </c>
      <c r="D573" s="25">
        <v>18732</v>
      </c>
      <c r="E573" s="1" t="s">
        <v>863</v>
      </c>
      <c r="F573" s="32" t="s">
        <v>694</v>
      </c>
      <c r="G573" s="32" t="s">
        <v>181</v>
      </c>
      <c r="H573" s="28">
        <v>44848</v>
      </c>
      <c r="I573" s="28" t="s">
        <v>36</v>
      </c>
      <c r="J573" s="28" t="s">
        <v>36</v>
      </c>
      <c r="K573" s="37">
        <f ca="1">IF(O573="ACTIVE",(TODAY()-H573),(J573-H573))</f>
        <v>494</v>
      </c>
      <c r="L573" s="39" t="str">
        <f>IF(OR(M573="Email Verification",M573="Operations",M573="OJT",M573="Bottom Quartile Group",M573="Training"),"Billable","Non Billable")</f>
        <v>Billable</v>
      </c>
      <c r="M573" s="32" t="s">
        <v>178</v>
      </c>
      <c r="N573" s="1" t="s">
        <v>38</v>
      </c>
      <c r="O573" s="1" t="s">
        <v>39</v>
      </c>
      <c r="P573" s="1"/>
      <c r="Q573" s="1"/>
      <c r="R573" s="31" t="s">
        <v>292</v>
      </c>
      <c r="S573" s="42" t="s">
        <v>18</v>
      </c>
      <c r="T573" s="42" t="s">
        <v>19</v>
      </c>
      <c r="U573" s="42" t="s">
        <v>17</v>
      </c>
      <c r="V573" s="42" t="s">
        <v>17</v>
      </c>
      <c r="W573" s="42" t="s">
        <v>18</v>
      </c>
      <c r="X573" s="42" t="s">
        <v>18</v>
      </c>
      <c r="Y573" s="42" t="s">
        <v>880</v>
      </c>
      <c r="Z573" s="42" t="s">
        <v>880</v>
      </c>
      <c r="AA573" s="42" t="s">
        <v>880</v>
      </c>
      <c r="AB573" s="42" t="s">
        <v>17</v>
      </c>
      <c r="AC573" s="42" t="s">
        <v>17</v>
      </c>
      <c r="AD573" s="42" t="s">
        <v>880</v>
      </c>
      <c r="AE573" s="42" t="s">
        <v>880</v>
      </c>
      <c r="AF573" s="42" t="s">
        <v>880</v>
      </c>
      <c r="AG573" s="42" t="s">
        <v>880</v>
      </c>
      <c r="AH573" s="42" t="s">
        <v>880</v>
      </c>
      <c r="AI573" s="42" t="s">
        <v>17</v>
      </c>
      <c r="AJ573" s="42" t="s">
        <v>17</v>
      </c>
      <c r="AK573" s="42" t="s">
        <v>880</v>
      </c>
      <c r="AL573" s="42"/>
      <c r="AM573" s="42"/>
      <c r="AN573" s="42"/>
      <c r="AO573" s="42"/>
      <c r="AP573" s="42"/>
      <c r="AQ573" s="42"/>
      <c r="AR573" s="42"/>
      <c r="AS573" s="42"/>
      <c r="AT573" s="42"/>
      <c r="AU573" s="42"/>
      <c r="AV573" s="37">
        <f>COUNTIFS($S573:$AU573,"P")</f>
        <v>9</v>
      </c>
      <c r="AW573" s="37">
        <f>COUNTIFS($S573:$AU573,"HD")/2</f>
        <v>0</v>
      </c>
      <c r="AX573" s="37">
        <f>COUNTIFS($S573:$AU573,"DO")</f>
        <v>6</v>
      </c>
      <c r="AY573" s="1">
        <f>COUNTIFS($S573:$AU573,"UPL")</f>
        <v>3</v>
      </c>
      <c r="AZ573" s="37">
        <f>COUNTIFS($S573:$AU573,"LWP")</f>
        <v>1</v>
      </c>
      <c r="BA573" s="37">
        <f>SUM(COUNTIFS($S573:$AU573,{"PAT","MAT"}))</f>
        <v>0</v>
      </c>
      <c r="BB573" s="37">
        <f>COUNTIFS($S573:$AU573,"HO")</f>
        <v>0</v>
      </c>
      <c r="BC573" s="37">
        <f>COUNTIFS($S573:$AU573,"NA")</f>
        <v>0</v>
      </c>
      <c r="BD573" s="37">
        <f>COUNTIFS($S573:$AU573,"PL")</f>
        <v>0</v>
      </c>
      <c r="BE573" s="37">
        <f>COUNTIFS($S573:$AU573,"CL")</f>
        <v>0</v>
      </c>
      <c r="BF573" s="37">
        <f>COUNTIFS($S573:$AU573,"BL")</f>
        <v>0</v>
      </c>
      <c r="BG573" s="37">
        <f>COUNTIFS($S573:$AU573,"CO")</f>
        <v>0</v>
      </c>
      <c r="BH573" s="37">
        <f>SUM(BD573:BG573)</f>
        <v>0</v>
      </c>
      <c r="BI573" s="37">
        <f>IF(SUM(AV573+AW573)&gt;=17,1,0)</f>
        <v>0</v>
      </c>
      <c r="BJ573" s="37">
        <f>IF(SUM(AV573+AW573)&gt;=13,1,0)</f>
        <v>0</v>
      </c>
      <c r="BK573" s="37">
        <f>SUM(AV573:BG573)+SUM(COUNTIFS(R573:AU573,{"TERM","RESIGNED"}))</f>
        <v>19</v>
      </c>
      <c r="BL573" s="1" t="s">
        <v>41</v>
      </c>
      <c r="BM573" s="37" t="s">
        <v>932</v>
      </c>
    </row>
    <row r="574" spans="1:65" x14ac:dyDescent="0.25">
      <c r="A574" s="30">
        <f>A573+1</f>
        <v>572</v>
      </c>
      <c r="B574" s="1" t="s">
        <v>33</v>
      </c>
      <c r="C574" s="1">
        <v>18736</v>
      </c>
      <c r="D574" s="25">
        <v>18736</v>
      </c>
      <c r="E574" s="1" t="s">
        <v>863</v>
      </c>
      <c r="F574" s="32" t="s">
        <v>695</v>
      </c>
      <c r="G574" s="32" t="s">
        <v>181</v>
      </c>
      <c r="H574" s="28">
        <v>44848</v>
      </c>
      <c r="I574" s="28" t="s">
        <v>36</v>
      </c>
      <c r="J574" s="28" t="s">
        <v>36</v>
      </c>
      <c r="K574" s="37">
        <f ca="1">IF(O574="ACTIVE",(TODAY()-H574),(J574-H574))</f>
        <v>494</v>
      </c>
      <c r="L574" s="39" t="str">
        <f>IF(OR(M574="Email Verification",M574="Operations",M574="OJT",M574="Bottom Quartile Group",M574="Training"),"Billable","Non Billable")</f>
        <v>Billable</v>
      </c>
      <c r="M574" s="32" t="s">
        <v>178</v>
      </c>
      <c r="N574" s="1" t="s">
        <v>38</v>
      </c>
      <c r="O574" s="1" t="s">
        <v>39</v>
      </c>
      <c r="P574" s="1"/>
      <c r="Q574" s="1"/>
      <c r="R574" s="31" t="s">
        <v>292</v>
      </c>
      <c r="S574" s="42" t="s">
        <v>880</v>
      </c>
      <c r="T574" s="42" t="s">
        <v>880</v>
      </c>
      <c r="U574" s="42" t="s">
        <v>17</v>
      </c>
      <c r="V574" s="42" t="s">
        <v>17</v>
      </c>
      <c r="W574" s="42" t="s">
        <v>880</v>
      </c>
      <c r="X574" s="42" t="s">
        <v>880</v>
      </c>
      <c r="Y574" s="42" t="s">
        <v>880</v>
      </c>
      <c r="Z574" s="42" t="s">
        <v>18</v>
      </c>
      <c r="AA574" s="42" t="s">
        <v>880</v>
      </c>
      <c r="AB574" s="42" t="s">
        <v>17</v>
      </c>
      <c r="AC574" s="42" t="s">
        <v>17</v>
      </c>
      <c r="AD574" s="42" t="s">
        <v>880</v>
      </c>
      <c r="AE574" s="42" t="s">
        <v>880</v>
      </c>
      <c r="AF574" s="42" t="s">
        <v>880</v>
      </c>
      <c r="AG574" s="42" t="s">
        <v>880</v>
      </c>
      <c r="AH574" s="42" t="s">
        <v>880</v>
      </c>
      <c r="AI574" s="42" t="s">
        <v>17</v>
      </c>
      <c r="AJ574" s="42" t="s">
        <v>17</v>
      </c>
      <c r="AK574" s="42" t="s">
        <v>880</v>
      </c>
      <c r="AL574" s="42"/>
      <c r="AM574" s="42"/>
      <c r="AN574" s="42"/>
      <c r="AO574" s="42"/>
      <c r="AP574" s="42"/>
      <c r="AQ574" s="42"/>
      <c r="AR574" s="42"/>
      <c r="AS574" s="42"/>
      <c r="AT574" s="42"/>
      <c r="AU574" s="42"/>
      <c r="AV574" s="37">
        <f>COUNTIFS($S574:$AU574,"P")</f>
        <v>12</v>
      </c>
      <c r="AW574" s="37">
        <f>COUNTIFS($S574:$AU574,"HD")/2</f>
        <v>0</v>
      </c>
      <c r="AX574" s="37">
        <f>COUNTIFS($S574:$AU574,"DO")</f>
        <v>6</v>
      </c>
      <c r="AY574" s="1">
        <f>COUNTIFS($S574:$AU574,"UPL")</f>
        <v>1</v>
      </c>
      <c r="AZ574" s="37">
        <f>COUNTIFS($S574:$AU574,"LWP")</f>
        <v>0</v>
      </c>
      <c r="BA574" s="37">
        <f>SUM(COUNTIFS($S574:$AU574,{"PAT","MAT"}))</f>
        <v>0</v>
      </c>
      <c r="BB574" s="37">
        <f>COUNTIFS($S574:$AU574,"HO")</f>
        <v>0</v>
      </c>
      <c r="BC574" s="37">
        <f>COUNTIFS($S574:$AU574,"NA")</f>
        <v>0</v>
      </c>
      <c r="BD574" s="37">
        <f>COUNTIFS($S574:$AU574,"PL")</f>
        <v>0</v>
      </c>
      <c r="BE574" s="37">
        <f>COUNTIFS($S574:$AU574,"CL")</f>
        <v>0</v>
      </c>
      <c r="BF574" s="37">
        <f>COUNTIFS($S574:$AU574,"BL")</f>
        <v>0</v>
      </c>
      <c r="BG574" s="37">
        <f>COUNTIFS($S574:$AU574,"CO")</f>
        <v>0</v>
      </c>
      <c r="BH574" s="37">
        <f>SUM(BD574:BG574)</f>
        <v>0</v>
      </c>
      <c r="BI574" s="37">
        <f>IF(SUM(AV574+AW574)&gt;=17,1,0)</f>
        <v>0</v>
      </c>
      <c r="BJ574" s="37">
        <f>IF(SUM(AV574+AW574)&gt;=13,1,0)</f>
        <v>0</v>
      </c>
      <c r="BK574" s="37">
        <f>SUM(AV574:BG574)+SUM(COUNTIFS(R574:AU574,{"TERM","RESIGNED"}))</f>
        <v>19</v>
      </c>
      <c r="BL574" s="1" t="s">
        <v>41</v>
      </c>
      <c r="BM574" s="37" t="s">
        <v>932</v>
      </c>
    </row>
    <row r="575" spans="1:65" x14ac:dyDescent="0.25">
      <c r="A575" s="30">
        <f>A574+1</f>
        <v>573</v>
      </c>
      <c r="B575" s="1" t="s">
        <v>33</v>
      </c>
      <c r="C575" s="1">
        <v>18757</v>
      </c>
      <c r="D575" s="25">
        <v>18757</v>
      </c>
      <c r="E575" s="1" t="s">
        <v>862</v>
      </c>
      <c r="F575" s="32" t="s">
        <v>693</v>
      </c>
      <c r="G575" s="32" t="s">
        <v>117</v>
      </c>
      <c r="H575" s="28">
        <v>44848</v>
      </c>
      <c r="I575" s="28" t="s">
        <v>36</v>
      </c>
      <c r="J575" s="28" t="s">
        <v>36</v>
      </c>
      <c r="K575" s="37">
        <f ca="1">IF(O575="ACTIVE",(TODAY()-H575),(J575-H575))</f>
        <v>494</v>
      </c>
      <c r="L575" s="39" t="str">
        <f>IF(OR(M575="Email Verification",M575="Operations",M575="OJT",M575="Bottom Quartile Group",M575="Training"),"Billable","Non Billable")</f>
        <v>Billable</v>
      </c>
      <c r="M575" s="32" t="s">
        <v>118</v>
      </c>
      <c r="N575" s="1" t="s">
        <v>38</v>
      </c>
      <c r="O575" s="1" t="s">
        <v>39</v>
      </c>
      <c r="P575" s="1"/>
      <c r="Q575" s="1"/>
      <c r="R575" s="31" t="s">
        <v>162</v>
      </c>
      <c r="S575" s="42" t="s">
        <v>882</v>
      </c>
      <c r="T575" s="42" t="s">
        <v>883</v>
      </c>
      <c r="U575" s="42" t="s">
        <v>17</v>
      </c>
      <c r="V575" s="42" t="s">
        <v>17</v>
      </c>
      <c r="W575" s="42" t="s">
        <v>880</v>
      </c>
      <c r="X575" s="42" t="s">
        <v>880</v>
      </c>
      <c r="Y575" s="42" t="s">
        <v>880</v>
      </c>
      <c r="Z575" s="42" t="s">
        <v>880</v>
      </c>
      <c r="AA575" s="42" t="s">
        <v>880</v>
      </c>
      <c r="AB575" s="42" t="s">
        <v>17</v>
      </c>
      <c r="AC575" s="42" t="s">
        <v>17</v>
      </c>
      <c r="AD575" s="42" t="s">
        <v>880</v>
      </c>
      <c r="AE575" s="42" t="s">
        <v>880</v>
      </c>
      <c r="AF575" s="42" t="s">
        <v>880</v>
      </c>
      <c r="AG575" s="42" t="s">
        <v>880</v>
      </c>
      <c r="AH575" s="42" t="s">
        <v>880</v>
      </c>
      <c r="AI575" s="42" t="s">
        <v>17</v>
      </c>
      <c r="AJ575" s="42" t="s">
        <v>17</v>
      </c>
      <c r="AK575" s="42" t="s">
        <v>880</v>
      </c>
      <c r="AL575" s="42"/>
      <c r="AM575" s="42"/>
      <c r="AN575" s="42"/>
      <c r="AO575" s="42"/>
      <c r="AP575" s="42"/>
      <c r="AQ575" s="42"/>
      <c r="AR575" s="42"/>
      <c r="AS575" s="42"/>
      <c r="AT575" s="42"/>
      <c r="AU575" s="42"/>
      <c r="AV575" s="37">
        <f>COUNTIFS($S575:$AU575,"P")</f>
        <v>11</v>
      </c>
      <c r="AW575" s="37">
        <f>COUNTIFS($S575:$AU575,"HD")/2</f>
        <v>0</v>
      </c>
      <c r="AX575" s="37">
        <f>COUNTIFS($S575:$AU575,"DO")</f>
        <v>6</v>
      </c>
      <c r="AY575" s="1">
        <f>COUNTIFS($S575:$AU575,"UPL")</f>
        <v>0</v>
      </c>
      <c r="AZ575" s="37">
        <f>COUNTIFS($S575:$AU575,"LWP")</f>
        <v>0</v>
      </c>
      <c r="BA575" s="37">
        <f>SUM(COUNTIFS($S575:$AU575,{"PAT","MAT"}))</f>
        <v>0</v>
      </c>
      <c r="BB575" s="37">
        <f>COUNTIFS($S575:$AU575,"HO")</f>
        <v>0</v>
      </c>
      <c r="BC575" s="37">
        <f>COUNTIFS($S575:$AU575,"NA")</f>
        <v>0</v>
      </c>
      <c r="BD575" s="37">
        <f>COUNTIFS($S575:$AU575,"PL")</f>
        <v>1</v>
      </c>
      <c r="BE575" s="37">
        <f>COUNTIFS($S575:$AU575,"CL")</f>
        <v>1</v>
      </c>
      <c r="BF575" s="37">
        <f>COUNTIFS($S575:$AU575,"BL")</f>
        <v>0</v>
      </c>
      <c r="BG575" s="37">
        <f>COUNTIFS($S575:$AU575,"CO")</f>
        <v>0</v>
      </c>
      <c r="BH575" s="37">
        <f>SUM(BD575:BG575)</f>
        <v>2</v>
      </c>
      <c r="BI575" s="37">
        <f>IF(SUM(AV575+AW575)&gt;=17,1,0)</f>
        <v>0</v>
      </c>
      <c r="BJ575" s="37">
        <f>IF(SUM(AV575+AW575)&gt;=13,1,0)</f>
        <v>0</v>
      </c>
      <c r="BK575" s="37">
        <f>SUM(AV575:BG575)+SUM(COUNTIFS(R575:AU575,{"TERM","RESIGNED"}))</f>
        <v>19</v>
      </c>
      <c r="BL575" s="1" t="s">
        <v>41</v>
      </c>
      <c r="BM575" s="37" t="s">
        <v>934</v>
      </c>
    </row>
    <row r="576" spans="1:65" x14ac:dyDescent="0.25">
      <c r="A576" s="30">
        <f>A575+1</f>
        <v>574</v>
      </c>
      <c r="B576" s="1" t="s">
        <v>163</v>
      </c>
      <c r="C576" s="1">
        <v>104242</v>
      </c>
      <c r="D576" s="25">
        <v>104242</v>
      </c>
      <c r="E576" s="1" t="s">
        <v>863</v>
      </c>
      <c r="F576" s="32" t="s">
        <v>696</v>
      </c>
      <c r="G576" s="32" t="s">
        <v>224</v>
      </c>
      <c r="H576" s="28">
        <v>44852</v>
      </c>
      <c r="I576" s="28" t="s">
        <v>36</v>
      </c>
      <c r="J576" s="28" t="s">
        <v>36</v>
      </c>
      <c r="K576" s="37">
        <f ca="1">IF(O576="ACTIVE",(TODAY()-H576),(J576-H576))</f>
        <v>490</v>
      </c>
      <c r="L576" s="39" t="str">
        <f>IF(OR(M576="Email Verification",M576="Operations",M576="OJT",M576="Bottom Quartile Group",M576="Training"),"Billable","Non Billable")</f>
        <v>Non Billable</v>
      </c>
      <c r="M576" s="32" t="s">
        <v>193</v>
      </c>
      <c r="N576" s="1" t="s">
        <v>38</v>
      </c>
      <c r="O576" s="1" t="s">
        <v>39</v>
      </c>
      <c r="P576" s="1"/>
      <c r="Q576" s="1"/>
      <c r="R576" s="31" t="s">
        <v>194</v>
      </c>
      <c r="S576" s="42" t="s">
        <v>880</v>
      </c>
      <c r="T576" s="42" t="s">
        <v>882</v>
      </c>
      <c r="U576" s="42" t="s">
        <v>17</v>
      </c>
      <c r="V576" s="42" t="s">
        <v>17</v>
      </c>
      <c r="W576" s="42" t="s">
        <v>880</v>
      </c>
      <c r="X576" s="42" t="s">
        <v>880</v>
      </c>
      <c r="Y576" s="42" t="s">
        <v>880</v>
      </c>
      <c r="Z576" s="42" t="s">
        <v>880</v>
      </c>
      <c r="AA576" s="42" t="s">
        <v>880</v>
      </c>
      <c r="AB576" s="42" t="s">
        <v>17</v>
      </c>
      <c r="AC576" s="42" t="s">
        <v>17</v>
      </c>
      <c r="AD576" s="42" t="s">
        <v>880</v>
      </c>
      <c r="AE576" s="42" t="s">
        <v>880</v>
      </c>
      <c r="AF576" s="42" t="s">
        <v>880</v>
      </c>
      <c r="AG576" s="42" t="s">
        <v>880</v>
      </c>
      <c r="AH576" s="42" t="s">
        <v>880</v>
      </c>
      <c r="AI576" s="42" t="s">
        <v>17</v>
      </c>
      <c r="AJ576" s="42" t="s">
        <v>17</v>
      </c>
      <c r="AK576" s="42" t="s">
        <v>18</v>
      </c>
      <c r="AL576" s="42"/>
      <c r="AM576" s="42"/>
      <c r="AN576" s="42"/>
      <c r="AO576" s="42"/>
      <c r="AP576" s="42"/>
      <c r="AQ576" s="42"/>
      <c r="AR576" s="42"/>
      <c r="AS576" s="42"/>
      <c r="AT576" s="42"/>
      <c r="AU576" s="42"/>
      <c r="AV576" s="37">
        <f>COUNTIFS($S576:$AU576,"P")</f>
        <v>11</v>
      </c>
      <c r="AW576" s="37">
        <f>COUNTIFS($S576:$AU576,"HD")/2</f>
        <v>0</v>
      </c>
      <c r="AX576" s="37">
        <f>COUNTIFS($S576:$AU576,"DO")</f>
        <v>6</v>
      </c>
      <c r="AY576" s="1">
        <f>COUNTIFS($S576:$AU576,"UPL")</f>
        <v>1</v>
      </c>
      <c r="AZ576" s="37">
        <f>COUNTIFS($S576:$AU576,"LWP")</f>
        <v>0</v>
      </c>
      <c r="BA576" s="37">
        <f>SUM(COUNTIFS($S576:$AU576,{"PAT","MAT"}))</f>
        <v>0</v>
      </c>
      <c r="BB576" s="37">
        <f>COUNTIFS($S576:$AU576,"HO")</f>
        <v>0</v>
      </c>
      <c r="BC576" s="37">
        <f>COUNTIFS($S576:$AU576,"NA")</f>
        <v>0</v>
      </c>
      <c r="BD576" s="37">
        <f>COUNTIFS($S576:$AU576,"PL")</f>
        <v>0</v>
      </c>
      <c r="BE576" s="37">
        <f>COUNTIFS($S576:$AU576,"CL")</f>
        <v>1</v>
      </c>
      <c r="BF576" s="37">
        <f>COUNTIFS($S576:$AU576,"BL")</f>
        <v>0</v>
      </c>
      <c r="BG576" s="37">
        <f>COUNTIFS($S576:$AU576,"CO")</f>
        <v>0</v>
      </c>
      <c r="BH576" s="37">
        <f>SUM(BD576:BG576)</f>
        <v>1</v>
      </c>
      <c r="BI576" s="37">
        <f>IF(SUM(AV576+AW576)&gt;=17,1,0)</f>
        <v>0</v>
      </c>
      <c r="BJ576" s="37">
        <f>IF(SUM(AV576+AW576)&gt;=13,1,0)</f>
        <v>0</v>
      </c>
      <c r="BK576" s="37">
        <f>SUM(AV576:BG576)+SUM(COUNTIFS(R576:AU576,{"TERM","RESIGNED"}))</f>
        <v>19</v>
      </c>
      <c r="BL576" s="1" t="s">
        <v>41</v>
      </c>
      <c r="BM576" s="37" t="s">
        <v>935</v>
      </c>
    </row>
    <row r="577" spans="1:65" x14ac:dyDescent="0.25">
      <c r="A577" s="30">
        <f>A576+1</f>
        <v>575</v>
      </c>
      <c r="B577" s="1" t="s">
        <v>33</v>
      </c>
      <c r="C577" s="1">
        <v>18759</v>
      </c>
      <c r="D577" s="25">
        <v>18759</v>
      </c>
      <c r="E577" s="1" t="s">
        <v>863</v>
      </c>
      <c r="F577" s="32" t="s">
        <v>697</v>
      </c>
      <c r="G577" s="32" t="s">
        <v>74</v>
      </c>
      <c r="H577" s="28">
        <v>44853</v>
      </c>
      <c r="I577" s="28" t="s">
        <v>36</v>
      </c>
      <c r="J577" s="28" t="s">
        <v>36</v>
      </c>
      <c r="K577" s="37">
        <f ca="1">IF(O577="ACTIVE",(TODAY()-H577),(J577-H577))</f>
        <v>489</v>
      </c>
      <c r="L577" s="39" t="str">
        <f>IF(OR(M577="Email Verification",M577="Operations",M577="OJT",M577="Bottom Quartile Group",M577="Training"),"Billable","Non Billable")</f>
        <v>Non Billable</v>
      </c>
      <c r="M577" s="32" t="s">
        <v>51</v>
      </c>
      <c r="N577" s="1" t="s">
        <v>38</v>
      </c>
      <c r="O577" s="1" t="s">
        <v>39</v>
      </c>
      <c r="P577" s="1"/>
      <c r="Q577" s="1"/>
      <c r="R577" s="31" t="s">
        <v>96</v>
      </c>
      <c r="S577" s="42" t="s">
        <v>880</v>
      </c>
      <c r="T577" s="42" t="s">
        <v>880</v>
      </c>
      <c r="U577" s="42" t="s">
        <v>17</v>
      </c>
      <c r="V577" s="42" t="s">
        <v>17</v>
      </c>
      <c r="W577" s="42" t="s">
        <v>880</v>
      </c>
      <c r="X577" s="42" t="s">
        <v>880</v>
      </c>
      <c r="Y577" s="42" t="s">
        <v>880</v>
      </c>
      <c r="Z577" s="42" t="s">
        <v>880</v>
      </c>
      <c r="AA577" s="42" t="s">
        <v>880</v>
      </c>
      <c r="AB577" s="42" t="s">
        <v>17</v>
      </c>
      <c r="AC577" s="42" t="s">
        <v>17</v>
      </c>
      <c r="AD577" s="42" t="s">
        <v>880</v>
      </c>
      <c r="AE577" s="42" t="s">
        <v>18</v>
      </c>
      <c r="AF577" s="42" t="s">
        <v>880</v>
      </c>
      <c r="AG577" s="42" t="s">
        <v>880</v>
      </c>
      <c r="AH577" s="42" t="s">
        <v>880</v>
      </c>
      <c r="AI577" s="42" t="s">
        <v>17</v>
      </c>
      <c r="AJ577" s="42" t="s">
        <v>17</v>
      </c>
      <c r="AK577" s="42" t="s">
        <v>880</v>
      </c>
      <c r="AL577" s="42"/>
      <c r="AM577" s="42"/>
      <c r="AN577" s="42"/>
      <c r="AO577" s="42"/>
      <c r="AP577" s="42"/>
      <c r="AQ577" s="42"/>
      <c r="AR577" s="42"/>
      <c r="AS577" s="42"/>
      <c r="AT577" s="42"/>
      <c r="AU577" s="42"/>
      <c r="AV577" s="37">
        <f>COUNTIFS($S577:$AU577,"P")</f>
        <v>12</v>
      </c>
      <c r="AW577" s="37">
        <f>COUNTIFS($S577:$AU577,"HD")/2</f>
        <v>0</v>
      </c>
      <c r="AX577" s="37">
        <f>COUNTIFS($S577:$AU577,"DO")</f>
        <v>6</v>
      </c>
      <c r="AY577" s="1">
        <f>COUNTIFS($S577:$AU577,"UPL")</f>
        <v>1</v>
      </c>
      <c r="AZ577" s="37">
        <f>COUNTIFS($S577:$AU577,"LWP")</f>
        <v>0</v>
      </c>
      <c r="BA577" s="37">
        <f>SUM(COUNTIFS($S577:$AU577,{"PAT","MAT"}))</f>
        <v>0</v>
      </c>
      <c r="BB577" s="37">
        <f>COUNTIFS($S577:$AU577,"HO")</f>
        <v>0</v>
      </c>
      <c r="BC577" s="37">
        <f>COUNTIFS($S577:$AU577,"NA")</f>
        <v>0</v>
      </c>
      <c r="BD577" s="37">
        <f>COUNTIFS($S577:$AU577,"PL")</f>
        <v>0</v>
      </c>
      <c r="BE577" s="37">
        <f>COUNTIFS($S577:$AU577,"CL")</f>
        <v>0</v>
      </c>
      <c r="BF577" s="37">
        <f>COUNTIFS($S577:$AU577,"BL")</f>
        <v>0</v>
      </c>
      <c r="BG577" s="37">
        <f>COUNTIFS($S577:$AU577,"CO")</f>
        <v>0</v>
      </c>
      <c r="BH577" s="37">
        <f>SUM(BD577:BG577)</f>
        <v>0</v>
      </c>
      <c r="BI577" s="37">
        <f>IF(SUM(AV577+AW577)&gt;=17,1,0)</f>
        <v>0</v>
      </c>
      <c r="BJ577" s="37">
        <f>IF(SUM(AV577+AW577)&gt;=13,1,0)</f>
        <v>0</v>
      </c>
      <c r="BK577" s="37">
        <f>SUM(AV577:BG577)+SUM(COUNTIFS(R577:AU577,{"TERM","RESIGNED"}))</f>
        <v>19</v>
      </c>
      <c r="BL577" s="1" t="s">
        <v>41</v>
      </c>
      <c r="BM577" s="37" t="s">
        <v>1573</v>
      </c>
    </row>
    <row r="578" spans="1:65" x14ac:dyDescent="0.25">
      <c r="A578" s="30">
        <f>A577+1</f>
        <v>576</v>
      </c>
      <c r="B578" s="1" t="s">
        <v>33</v>
      </c>
      <c r="C578" s="1">
        <v>18760</v>
      </c>
      <c r="D578" s="25">
        <v>18760</v>
      </c>
      <c r="E578" s="1" t="s">
        <v>863</v>
      </c>
      <c r="F578" s="32" t="s">
        <v>698</v>
      </c>
      <c r="G578" s="32" t="s">
        <v>100</v>
      </c>
      <c r="H578" s="28">
        <v>44853</v>
      </c>
      <c r="I578" s="28" t="s">
        <v>36</v>
      </c>
      <c r="J578" s="28" t="s">
        <v>36</v>
      </c>
      <c r="K578" s="37">
        <f ca="1">IF(O578="ACTIVE",(TODAY()-H578),(J578-H578))</f>
        <v>489</v>
      </c>
      <c r="L578" s="39" t="str">
        <f>IF(OR(M578="Email Verification",M578="Operations",M578="OJT",M578="Bottom Quartile Group",M578="Training"),"Billable","Non Billable")</f>
        <v>Non Billable</v>
      </c>
      <c r="M578" s="32" t="s">
        <v>43</v>
      </c>
      <c r="N578" s="1" t="s">
        <v>38</v>
      </c>
      <c r="O578" s="1" t="s">
        <v>39</v>
      </c>
      <c r="P578" s="1"/>
      <c r="Q578" s="1"/>
      <c r="R578" s="31" t="s">
        <v>254</v>
      </c>
      <c r="S578" s="42" t="s">
        <v>880</v>
      </c>
      <c r="T578" s="42" t="s">
        <v>880</v>
      </c>
      <c r="U578" s="42" t="s">
        <v>17</v>
      </c>
      <c r="V578" s="42" t="s">
        <v>17</v>
      </c>
      <c r="W578" s="42" t="s">
        <v>880</v>
      </c>
      <c r="X578" s="42" t="s">
        <v>880</v>
      </c>
      <c r="Y578" s="42" t="s">
        <v>880</v>
      </c>
      <c r="Z578" s="42" t="s">
        <v>880</v>
      </c>
      <c r="AA578" s="42" t="s">
        <v>880</v>
      </c>
      <c r="AB578" s="42" t="s">
        <v>17</v>
      </c>
      <c r="AC578" s="42" t="s">
        <v>17</v>
      </c>
      <c r="AD578" s="42" t="s">
        <v>880</v>
      </c>
      <c r="AE578" s="42" t="s">
        <v>880</v>
      </c>
      <c r="AF578" s="42" t="s">
        <v>880</v>
      </c>
      <c r="AG578" s="42" t="s">
        <v>880</v>
      </c>
      <c r="AH578" s="42" t="s">
        <v>880</v>
      </c>
      <c r="AI578" s="42" t="s">
        <v>17</v>
      </c>
      <c r="AJ578" s="42" t="s">
        <v>17</v>
      </c>
      <c r="AK578" s="42" t="s">
        <v>18</v>
      </c>
      <c r="AL578" s="42"/>
      <c r="AM578" s="42"/>
      <c r="AN578" s="42"/>
      <c r="AO578" s="42"/>
      <c r="AP578" s="42"/>
      <c r="AQ578" s="42"/>
      <c r="AR578" s="42"/>
      <c r="AS578" s="42"/>
      <c r="AT578" s="42"/>
      <c r="AU578" s="42"/>
      <c r="AV578" s="37">
        <f>COUNTIFS($S578:$AU578,"P")</f>
        <v>12</v>
      </c>
      <c r="AW578" s="37">
        <f>COUNTIFS($S578:$AU578,"HD")/2</f>
        <v>0</v>
      </c>
      <c r="AX578" s="37">
        <f>COUNTIFS($S578:$AU578,"DO")</f>
        <v>6</v>
      </c>
      <c r="AY578" s="1">
        <f>COUNTIFS($S578:$AU578,"UPL")</f>
        <v>1</v>
      </c>
      <c r="AZ578" s="37">
        <f>COUNTIFS($S578:$AU578,"LWP")</f>
        <v>0</v>
      </c>
      <c r="BA578" s="37">
        <f>SUM(COUNTIFS($S578:$AU578,{"PAT","MAT"}))</f>
        <v>0</v>
      </c>
      <c r="BB578" s="37">
        <f>COUNTIFS($S578:$AU578,"HO")</f>
        <v>0</v>
      </c>
      <c r="BC578" s="37">
        <f>COUNTIFS($S578:$AU578,"NA")</f>
        <v>0</v>
      </c>
      <c r="BD578" s="37">
        <f>COUNTIFS($S578:$AU578,"PL")</f>
        <v>0</v>
      </c>
      <c r="BE578" s="37">
        <f>COUNTIFS($S578:$AU578,"CL")</f>
        <v>0</v>
      </c>
      <c r="BF578" s="37">
        <f>COUNTIFS($S578:$AU578,"BL")</f>
        <v>0</v>
      </c>
      <c r="BG578" s="37">
        <f>COUNTIFS($S578:$AU578,"CO")</f>
        <v>0</v>
      </c>
      <c r="BH578" s="37">
        <f>SUM(BD578:BG578)</f>
        <v>0</v>
      </c>
      <c r="BI578" s="37">
        <f>IF(SUM(AV578+AW578)&gt;=17,1,0)</f>
        <v>0</v>
      </c>
      <c r="BJ578" s="37">
        <f>IF(SUM(AV578+AW578)&gt;=13,1,0)</f>
        <v>0</v>
      </c>
      <c r="BK578" s="37">
        <f>SUM(AV578:BG578)+SUM(COUNTIFS(R578:AU578,{"TERM","RESIGNED"}))</f>
        <v>19</v>
      </c>
      <c r="BL578" s="1" t="s">
        <v>41</v>
      </c>
      <c r="BM578" s="37" t="s">
        <v>936</v>
      </c>
    </row>
    <row r="579" spans="1:65" x14ac:dyDescent="0.25">
      <c r="A579" s="30">
        <f>A578+1</f>
        <v>577</v>
      </c>
      <c r="B579" s="1" t="s">
        <v>33</v>
      </c>
      <c r="C579" s="1">
        <v>18761</v>
      </c>
      <c r="D579" s="25">
        <v>18761</v>
      </c>
      <c r="E579" s="1" t="s">
        <v>863</v>
      </c>
      <c r="F579" s="32" t="s">
        <v>699</v>
      </c>
      <c r="G579" s="32" t="s">
        <v>100</v>
      </c>
      <c r="H579" s="28">
        <v>44853</v>
      </c>
      <c r="I579" s="28" t="s">
        <v>36</v>
      </c>
      <c r="J579" s="28" t="s">
        <v>36</v>
      </c>
      <c r="K579" s="37">
        <f ca="1">IF(O579="ACTIVE",(TODAY()-H579),(J579-H579))</f>
        <v>489</v>
      </c>
      <c r="L579" s="39" t="str">
        <f>IF(OR(M579="Email Verification",M579="Operations",M579="OJT",M579="Bottom Quartile Group",M579="Training"),"Billable","Non Billable")</f>
        <v>Non Billable</v>
      </c>
      <c r="M579" s="32" t="s">
        <v>43</v>
      </c>
      <c r="N579" s="1" t="s">
        <v>38</v>
      </c>
      <c r="O579" s="1" t="s">
        <v>39</v>
      </c>
      <c r="P579" s="1"/>
      <c r="Q579" s="1"/>
      <c r="R579" s="31" t="s">
        <v>76</v>
      </c>
      <c r="S579" s="42" t="s">
        <v>880</v>
      </c>
      <c r="T579" s="42" t="s">
        <v>880</v>
      </c>
      <c r="U579" s="42" t="s">
        <v>17</v>
      </c>
      <c r="V579" s="42" t="s">
        <v>17</v>
      </c>
      <c r="W579" s="42" t="s">
        <v>880</v>
      </c>
      <c r="X579" s="42" t="s">
        <v>880</v>
      </c>
      <c r="Y579" s="42" t="s">
        <v>880</v>
      </c>
      <c r="Z579" s="42" t="s">
        <v>880</v>
      </c>
      <c r="AA579" s="42" t="s">
        <v>880</v>
      </c>
      <c r="AB579" s="42" t="s">
        <v>17</v>
      </c>
      <c r="AC579" s="42" t="s">
        <v>17</v>
      </c>
      <c r="AD579" s="42" t="s">
        <v>880</v>
      </c>
      <c r="AE579" s="42" t="s">
        <v>880</v>
      </c>
      <c r="AF579" s="42" t="s">
        <v>880</v>
      </c>
      <c r="AG579" s="42" t="s">
        <v>880</v>
      </c>
      <c r="AH579" s="42" t="s">
        <v>880</v>
      </c>
      <c r="AI579" s="42" t="s">
        <v>17</v>
      </c>
      <c r="AJ579" s="42" t="s">
        <v>17</v>
      </c>
      <c r="AK579" s="42" t="s">
        <v>880</v>
      </c>
      <c r="AL579" s="42"/>
      <c r="AM579" s="42"/>
      <c r="AN579" s="42"/>
      <c r="AO579" s="42"/>
      <c r="AP579" s="42"/>
      <c r="AQ579" s="42"/>
      <c r="AR579" s="42"/>
      <c r="AS579" s="42"/>
      <c r="AT579" s="42"/>
      <c r="AU579" s="42"/>
      <c r="AV579" s="37">
        <f>COUNTIFS($S579:$AU579,"P")</f>
        <v>13</v>
      </c>
      <c r="AW579" s="37">
        <f>COUNTIFS($S579:$AU579,"HD")/2</f>
        <v>0</v>
      </c>
      <c r="AX579" s="37">
        <f>COUNTIFS($S579:$AU579,"DO")</f>
        <v>6</v>
      </c>
      <c r="AY579" s="1">
        <f>COUNTIFS($S579:$AU579,"UPL")</f>
        <v>0</v>
      </c>
      <c r="AZ579" s="37">
        <f>COUNTIFS($S579:$AU579,"LWP")</f>
        <v>0</v>
      </c>
      <c r="BA579" s="37">
        <f>SUM(COUNTIFS($S579:$AU579,{"PAT","MAT"}))</f>
        <v>0</v>
      </c>
      <c r="BB579" s="37">
        <f>COUNTIFS($S579:$AU579,"HO")</f>
        <v>0</v>
      </c>
      <c r="BC579" s="37">
        <f>COUNTIFS($S579:$AU579,"NA")</f>
        <v>0</v>
      </c>
      <c r="BD579" s="37">
        <f>COUNTIFS($S579:$AU579,"PL")</f>
        <v>0</v>
      </c>
      <c r="BE579" s="37">
        <f>COUNTIFS($S579:$AU579,"CL")</f>
        <v>0</v>
      </c>
      <c r="BF579" s="37">
        <f>COUNTIFS($S579:$AU579,"BL")</f>
        <v>0</v>
      </c>
      <c r="BG579" s="37">
        <f>COUNTIFS($S579:$AU579,"CO")</f>
        <v>0</v>
      </c>
      <c r="BH579" s="37">
        <f>SUM(BD579:BG579)</f>
        <v>0</v>
      </c>
      <c r="BI579" s="37">
        <f>IF(SUM(AV579+AW579)&gt;=17,1,0)</f>
        <v>0</v>
      </c>
      <c r="BJ579" s="37">
        <f>IF(SUM(AV579+AW579)&gt;=13,1,0)</f>
        <v>1</v>
      </c>
      <c r="BK579" s="37">
        <f>SUM(AV579:BG579)+SUM(COUNTIFS(R579:AU579,{"TERM","RESIGNED"}))</f>
        <v>19</v>
      </c>
      <c r="BL579" s="1" t="s">
        <v>41</v>
      </c>
      <c r="BM579" s="37" t="s">
        <v>934</v>
      </c>
    </row>
    <row r="580" spans="1:65" x14ac:dyDescent="0.25">
      <c r="A580" s="30">
        <f>A579+1</f>
        <v>578</v>
      </c>
      <c r="B580" s="1" t="s">
        <v>33</v>
      </c>
      <c r="C580" s="1">
        <v>18763</v>
      </c>
      <c r="D580" s="25">
        <v>18763</v>
      </c>
      <c r="E580" s="1" t="s">
        <v>863</v>
      </c>
      <c r="F580" s="32" t="s">
        <v>700</v>
      </c>
      <c r="G580" s="32" t="s">
        <v>100</v>
      </c>
      <c r="H580" s="28">
        <v>44853</v>
      </c>
      <c r="I580" s="28" t="s">
        <v>36</v>
      </c>
      <c r="J580" s="28" t="s">
        <v>36</v>
      </c>
      <c r="K580" s="37">
        <f ca="1">IF(O580="ACTIVE",(TODAY()-H580),(J580-H580))</f>
        <v>489</v>
      </c>
      <c r="L580" s="39" t="str">
        <f>IF(OR(M580="Email Verification",M580="Operations",M580="OJT",M580="Bottom Quartile Group",M580="Training"),"Billable","Non Billable")</f>
        <v>Non Billable</v>
      </c>
      <c r="M580" s="32" t="s">
        <v>43</v>
      </c>
      <c r="N580" s="1" t="s">
        <v>38</v>
      </c>
      <c r="O580" s="1" t="s">
        <v>39</v>
      </c>
      <c r="P580" s="1"/>
      <c r="Q580" s="1"/>
      <c r="R580" s="31" t="s">
        <v>76</v>
      </c>
      <c r="S580" s="42" t="s">
        <v>880</v>
      </c>
      <c r="T580" s="42" t="s">
        <v>880</v>
      </c>
      <c r="U580" s="42" t="s">
        <v>17</v>
      </c>
      <c r="V580" s="42" t="s">
        <v>17</v>
      </c>
      <c r="W580" s="42" t="s">
        <v>880</v>
      </c>
      <c r="X580" s="42" t="s">
        <v>880</v>
      </c>
      <c r="Y580" s="42" t="s">
        <v>880</v>
      </c>
      <c r="Z580" s="42" t="s">
        <v>880</v>
      </c>
      <c r="AA580" s="42" t="s">
        <v>880</v>
      </c>
      <c r="AB580" s="42" t="s">
        <v>17</v>
      </c>
      <c r="AC580" s="42" t="s">
        <v>17</v>
      </c>
      <c r="AD580" s="42" t="s">
        <v>880</v>
      </c>
      <c r="AE580" s="42" t="s">
        <v>880</v>
      </c>
      <c r="AF580" s="42" t="s">
        <v>880</v>
      </c>
      <c r="AG580" s="42" t="s">
        <v>880</v>
      </c>
      <c r="AH580" s="42" t="s">
        <v>880</v>
      </c>
      <c r="AI580" s="42" t="s">
        <v>17</v>
      </c>
      <c r="AJ580" s="42" t="s">
        <v>17</v>
      </c>
      <c r="AK580" s="42" t="s">
        <v>880</v>
      </c>
      <c r="AL580" s="42"/>
      <c r="AM580" s="42"/>
      <c r="AN580" s="42"/>
      <c r="AO580" s="42"/>
      <c r="AP580" s="42"/>
      <c r="AQ580" s="42"/>
      <c r="AR580" s="42"/>
      <c r="AS580" s="42"/>
      <c r="AT580" s="42"/>
      <c r="AU580" s="42"/>
      <c r="AV580" s="37">
        <f>COUNTIFS($S580:$AU580,"P")</f>
        <v>13</v>
      </c>
      <c r="AW580" s="37">
        <f>COUNTIFS($S580:$AU580,"HD")/2</f>
        <v>0</v>
      </c>
      <c r="AX580" s="37">
        <f>COUNTIFS($S580:$AU580,"DO")</f>
        <v>6</v>
      </c>
      <c r="AY580" s="1">
        <f>COUNTIFS($S580:$AU580,"UPL")</f>
        <v>0</v>
      </c>
      <c r="AZ580" s="37">
        <f>COUNTIFS($S580:$AU580,"LWP")</f>
        <v>0</v>
      </c>
      <c r="BA580" s="37">
        <f>SUM(COUNTIFS($S580:$AU580,{"PAT","MAT"}))</f>
        <v>0</v>
      </c>
      <c r="BB580" s="37">
        <f>COUNTIFS($S580:$AU580,"HO")</f>
        <v>0</v>
      </c>
      <c r="BC580" s="37">
        <f>COUNTIFS($S580:$AU580,"NA")</f>
        <v>0</v>
      </c>
      <c r="BD580" s="37">
        <f>COUNTIFS($S580:$AU580,"PL")</f>
        <v>0</v>
      </c>
      <c r="BE580" s="37">
        <f>COUNTIFS($S580:$AU580,"CL")</f>
        <v>0</v>
      </c>
      <c r="BF580" s="37">
        <f>COUNTIFS($S580:$AU580,"BL")</f>
        <v>0</v>
      </c>
      <c r="BG580" s="37">
        <f>COUNTIFS($S580:$AU580,"CO")</f>
        <v>0</v>
      </c>
      <c r="BH580" s="37">
        <f>SUM(BD580:BG580)</f>
        <v>0</v>
      </c>
      <c r="BI580" s="37">
        <f>IF(SUM(AV580+AW580)&gt;=17,1,0)</f>
        <v>0</v>
      </c>
      <c r="BJ580" s="37">
        <f>IF(SUM(AV580+AW580)&gt;=13,1,0)</f>
        <v>1</v>
      </c>
      <c r="BK580" s="37">
        <f>SUM(AV580:BG580)+SUM(COUNTIFS(R580:AU580,{"TERM","RESIGNED"}))</f>
        <v>19</v>
      </c>
      <c r="BL580" s="1" t="s">
        <v>41</v>
      </c>
      <c r="BM580" s="37" t="s">
        <v>1566</v>
      </c>
    </row>
    <row r="581" spans="1:65" x14ac:dyDescent="0.25">
      <c r="A581" s="30">
        <f>A580+1</f>
        <v>579</v>
      </c>
      <c r="B581" s="1" t="s">
        <v>33</v>
      </c>
      <c r="C581" s="1">
        <v>18764</v>
      </c>
      <c r="D581" s="25">
        <v>18764</v>
      </c>
      <c r="E581" s="1" t="s">
        <v>863</v>
      </c>
      <c r="F581" s="32" t="s">
        <v>864</v>
      </c>
      <c r="G581" s="32" t="s">
        <v>100</v>
      </c>
      <c r="H581" s="28">
        <v>44853</v>
      </c>
      <c r="I581" s="28" t="s">
        <v>36</v>
      </c>
      <c r="J581" s="28" t="s">
        <v>36</v>
      </c>
      <c r="K581" s="37">
        <f ca="1">IF(O581="ACTIVE",(TODAY()-H581),(J581-H581))</f>
        <v>489</v>
      </c>
      <c r="L581" s="39" t="str">
        <f>IF(OR(M581="Email Verification",M581="Operations",M581="OJT",M581="Bottom Quartile Group",M581="Training"),"Billable","Non Billable")</f>
        <v>Non Billable</v>
      </c>
      <c r="M581" s="32" t="s">
        <v>43</v>
      </c>
      <c r="N581" s="1" t="s">
        <v>38</v>
      </c>
      <c r="O581" s="1" t="s">
        <v>39</v>
      </c>
      <c r="P581" s="1"/>
      <c r="Q581" s="1"/>
      <c r="R581" s="31" t="s">
        <v>254</v>
      </c>
      <c r="S581" s="42" t="s">
        <v>880</v>
      </c>
      <c r="T581" s="42" t="s">
        <v>880</v>
      </c>
      <c r="U581" s="42" t="s">
        <v>17</v>
      </c>
      <c r="V581" s="42" t="s">
        <v>17</v>
      </c>
      <c r="W581" s="42" t="s">
        <v>880</v>
      </c>
      <c r="X581" s="42" t="s">
        <v>880</v>
      </c>
      <c r="Y581" s="42" t="s">
        <v>880</v>
      </c>
      <c r="Z581" s="42" t="s">
        <v>880</v>
      </c>
      <c r="AA581" s="42" t="s">
        <v>880</v>
      </c>
      <c r="AB581" s="42" t="s">
        <v>17</v>
      </c>
      <c r="AC581" s="42" t="s">
        <v>17</v>
      </c>
      <c r="AD581" s="42" t="s">
        <v>882</v>
      </c>
      <c r="AE581" s="42" t="s">
        <v>880</v>
      </c>
      <c r="AF581" s="42" t="s">
        <v>880</v>
      </c>
      <c r="AG581" s="42" t="s">
        <v>880</v>
      </c>
      <c r="AH581" s="42" t="s">
        <v>880</v>
      </c>
      <c r="AI581" s="42" t="s">
        <v>17</v>
      </c>
      <c r="AJ581" s="42" t="s">
        <v>17</v>
      </c>
      <c r="AK581" s="42" t="s">
        <v>880</v>
      </c>
      <c r="AL581" s="42"/>
      <c r="AM581" s="42"/>
      <c r="AN581" s="42"/>
      <c r="AO581" s="42"/>
      <c r="AP581" s="42"/>
      <c r="AQ581" s="42"/>
      <c r="AR581" s="42"/>
      <c r="AS581" s="42"/>
      <c r="AT581" s="42"/>
      <c r="AU581" s="42"/>
      <c r="AV581" s="37">
        <f>COUNTIFS($S581:$AU581,"P")</f>
        <v>12</v>
      </c>
      <c r="AW581" s="37">
        <f>COUNTIFS($S581:$AU581,"HD")/2</f>
        <v>0</v>
      </c>
      <c r="AX581" s="37">
        <f>COUNTIFS($S581:$AU581,"DO")</f>
        <v>6</v>
      </c>
      <c r="AY581" s="1">
        <f>COUNTIFS($S581:$AU581,"UPL")</f>
        <v>0</v>
      </c>
      <c r="AZ581" s="37">
        <f>COUNTIFS($S581:$AU581,"LWP")</f>
        <v>0</v>
      </c>
      <c r="BA581" s="37">
        <f>SUM(COUNTIFS($S581:$AU581,{"PAT","MAT"}))</f>
        <v>0</v>
      </c>
      <c r="BB581" s="37">
        <f>COUNTIFS($S581:$AU581,"HO")</f>
        <v>0</v>
      </c>
      <c r="BC581" s="37">
        <f>COUNTIFS($S581:$AU581,"NA")</f>
        <v>0</v>
      </c>
      <c r="BD581" s="37">
        <f>COUNTIFS($S581:$AU581,"PL")</f>
        <v>0</v>
      </c>
      <c r="BE581" s="37">
        <f>COUNTIFS($S581:$AU581,"CL")</f>
        <v>1</v>
      </c>
      <c r="BF581" s="37">
        <f>COUNTIFS($S581:$AU581,"BL")</f>
        <v>0</v>
      </c>
      <c r="BG581" s="37">
        <f>COUNTIFS($S581:$AU581,"CO")</f>
        <v>0</v>
      </c>
      <c r="BH581" s="37">
        <f>SUM(BD581:BG581)</f>
        <v>1</v>
      </c>
      <c r="BI581" s="37">
        <f>IF(SUM(AV581+AW581)&gt;=17,1,0)</f>
        <v>0</v>
      </c>
      <c r="BJ581" s="37">
        <f>IF(SUM(AV581+AW581)&gt;=13,1,0)</f>
        <v>0</v>
      </c>
      <c r="BK581" s="37">
        <f>SUM(AV581:BG581)+SUM(COUNTIFS(R581:AU581,{"TERM","RESIGNED"}))</f>
        <v>19</v>
      </c>
      <c r="BL581" s="1" t="s">
        <v>41</v>
      </c>
      <c r="BM581" s="37" t="s">
        <v>934</v>
      </c>
    </row>
    <row r="582" spans="1:65" x14ac:dyDescent="0.25">
      <c r="A582" s="30">
        <f>A581+1</f>
        <v>580</v>
      </c>
      <c r="B582" s="1" t="s">
        <v>33</v>
      </c>
      <c r="C582" s="1">
        <v>18765</v>
      </c>
      <c r="D582" s="25">
        <v>18765</v>
      </c>
      <c r="E582" s="1" t="s">
        <v>863</v>
      </c>
      <c r="F582" s="32" t="s">
        <v>701</v>
      </c>
      <c r="G582" s="32" t="s">
        <v>100</v>
      </c>
      <c r="H582" s="28">
        <v>44853</v>
      </c>
      <c r="I582" s="28" t="s">
        <v>36</v>
      </c>
      <c r="J582" s="28" t="s">
        <v>36</v>
      </c>
      <c r="K582" s="37">
        <f ca="1">IF(O582="ACTIVE",(TODAY()-H582),(J582-H582))</f>
        <v>489</v>
      </c>
      <c r="L582" s="39" t="str">
        <f>IF(OR(M582="Email Verification",M582="Operations",M582="OJT",M582="Bottom Quartile Group",M582="Training"),"Billable","Non Billable")</f>
        <v>Non Billable</v>
      </c>
      <c r="M582" s="32" t="s">
        <v>43</v>
      </c>
      <c r="N582" s="1" t="s">
        <v>38</v>
      </c>
      <c r="O582" s="1" t="s">
        <v>39</v>
      </c>
      <c r="P582" s="1"/>
      <c r="Q582" s="1"/>
      <c r="R582" s="31" t="s">
        <v>76</v>
      </c>
      <c r="S582" s="42" t="s">
        <v>880</v>
      </c>
      <c r="T582" s="42" t="s">
        <v>880</v>
      </c>
      <c r="U582" s="42" t="s">
        <v>17</v>
      </c>
      <c r="V582" s="42" t="s">
        <v>17</v>
      </c>
      <c r="W582" s="42" t="s">
        <v>880</v>
      </c>
      <c r="X582" s="42" t="s">
        <v>880</v>
      </c>
      <c r="Y582" s="42" t="s">
        <v>880</v>
      </c>
      <c r="Z582" s="42" t="s">
        <v>880</v>
      </c>
      <c r="AA582" s="42" t="s">
        <v>880</v>
      </c>
      <c r="AB582" s="42" t="s">
        <v>17</v>
      </c>
      <c r="AC582" s="42" t="s">
        <v>17</v>
      </c>
      <c r="AD582" s="42" t="s">
        <v>880</v>
      </c>
      <c r="AE582" s="42" t="s">
        <v>880</v>
      </c>
      <c r="AF582" s="42" t="s">
        <v>880</v>
      </c>
      <c r="AG582" s="42" t="s">
        <v>880</v>
      </c>
      <c r="AH582" s="42" t="s">
        <v>880</v>
      </c>
      <c r="AI582" s="42" t="s">
        <v>17</v>
      </c>
      <c r="AJ582" s="42" t="s">
        <v>17</v>
      </c>
      <c r="AK582" s="42" t="s">
        <v>880</v>
      </c>
      <c r="AL582" s="42"/>
      <c r="AM582" s="42"/>
      <c r="AN582" s="42"/>
      <c r="AO582" s="42"/>
      <c r="AP582" s="42"/>
      <c r="AQ582" s="42"/>
      <c r="AR582" s="42"/>
      <c r="AS582" s="42"/>
      <c r="AT582" s="42"/>
      <c r="AU582" s="42"/>
      <c r="AV582" s="37">
        <f>COUNTIFS($S582:$AU582,"P")</f>
        <v>13</v>
      </c>
      <c r="AW582" s="37">
        <f>COUNTIFS($S582:$AU582,"HD")/2</f>
        <v>0</v>
      </c>
      <c r="AX582" s="37">
        <f>COUNTIFS($S582:$AU582,"DO")</f>
        <v>6</v>
      </c>
      <c r="AY582" s="1">
        <f>COUNTIFS($S582:$AU582,"UPL")</f>
        <v>0</v>
      </c>
      <c r="AZ582" s="37">
        <f>COUNTIFS($S582:$AU582,"LWP")</f>
        <v>0</v>
      </c>
      <c r="BA582" s="37">
        <f>SUM(COUNTIFS($S582:$AU582,{"PAT","MAT"}))</f>
        <v>0</v>
      </c>
      <c r="BB582" s="37">
        <f>COUNTIFS($S582:$AU582,"HO")</f>
        <v>0</v>
      </c>
      <c r="BC582" s="37">
        <f>COUNTIFS($S582:$AU582,"NA")</f>
        <v>0</v>
      </c>
      <c r="BD582" s="37">
        <f>COUNTIFS($S582:$AU582,"PL")</f>
        <v>0</v>
      </c>
      <c r="BE582" s="37">
        <f>COUNTIFS($S582:$AU582,"CL")</f>
        <v>0</v>
      </c>
      <c r="BF582" s="37">
        <f>COUNTIFS($S582:$AU582,"BL")</f>
        <v>0</v>
      </c>
      <c r="BG582" s="37">
        <f>COUNTIFS($S582:$AU582,"CO")</f>
        <v>0</v>
      </c>
      <c r="BH582" s="37">
        <f>SUM(BD582:BG582)</f>
        <v>0</v>
      </c>
      <c r="BI582" s="37">
        <f>IF(SUM(AV582+AW582)&gt;=17,1,0)</f>
        <v>0</v>
      </c>
      <c r="BJ582" s="37">
        <f>IF(SUM(AV582+AW582)&gt;=13,1,0)</f>
        <v>1</v>
      </c>
      <c r="BK582" s="37">
        <f>SUM(AV582:BG582)+SUM(COUNTIFS(R582:AU582,{"TERM","RESIGNED"}))</f>
        <v>19</v>
      </c>
      <c r="BL582" s="1" t="s">
        <v>41</v>
      </c>
      <c r="BM582" s="37" t="s">
        <v>934</v>
      </c>
    </row>
    <row r="583" spans="1:65" x14ac:dyDescent="0.25">
      <c r="A583" s="30">
        <f>A582+1</f>
        <v>581</v>
      </c>
      <c r="B583" s="1" t="s">
        <v>33</v>
      </c>
      <c r="C583" s="1">
        <v>18766</v>
      </c>
      <c r="D583" s="25">
        <v>18766</v>
      </c>
      <c r="E583" s="1" t="s">
        <v>863</v>
      </c>
      <c r="F583" s="32" t="s">
        <v>702</v>
      </c>
      <c r="G583" s="32" t="s">
        <v>100</v>
      </c>
      <c r="H583" s="28">
        <v>44853</v>
      </c>
      <c r="I583" s="28" t="s">
        <v>36</v>
      </c>
      <c r="J583" s="28" t="s">
        <v>36</v>
      </c>
      <c r="K583" s="37">
        <f ca="1">IF(O583="ACTIVE",(TODAY()-H583),(J583-H583))</f>
        <v>489</v>
      </c>
      <c r="L583" s="39" t="str">
        <f>IF(OR(M583="Email Verification",M583="Operations",M583="OJT",M583="Bottom Quartile Group",M583="Training"),"Billable","Non Billable")</f>
        <v>Non Billable</v>
      </c>
      <c r="M583" s="32" t="s">
        <v>43</v>
      </c>
      <c r="N583" s="1" t="s">
        <v>38</v>
      </c>
      <c r="O583" s="1" t="s">
        <v>39</v>
      </c>
      <c r="P583" s="1"/>
      <c r="Q583" s="1"/>
      <c r="R583" s="31" t="s">
        <v>65</v>
      </c>
      <c r="S583" s="42" t="s">
        <v>880</v>
      </c>
      <c r="T583" s="42" t="s">
        <v>880</v>
      </c>
      <c r="U583" s="42" t="s">
        <v>17</v>
      </c>
      <c r="V583" s="42" t="s">
        <v>17</v>
      </c>
      <c r="W583" s="42" t="s">
        <v>880</v>
      </c>
      <c r="X583" s="42" t="s">
        <v>880</v>
      </c>
      <c r="Y583" s="42" t="s">
        <v>880</v>
      </c>
      <c r="Z583" s="42" t="s">
        <v>880</v>
      </c>
      <c r="AA583" s="42" t="s">
        <v>880</v>
      </c>
      <c r="AB583" s="42" t="s">
        <v>17</v>
      </c>
      <c r="AC583" s="42" t="s">
        <v>17</v>
      </c>
      <c r="AD583" s="42" t="s">
        <v>880</v>
      </c>
      <c r="AE583" s="42" t="s">
        <v>880</v>
      </c>
      <c r="AF583" s="42" t="s">
        <v>880</v>
      </c>
      <c r="AG583" s="42" t="s">
        <v>880</v>
      </c>
      <c r="AH583" s="42" t="s">
        <v>880</v>
      </c>
      <c r="AI583" s="42" t="s">
        <v>17</v>
      </c>
      <c r="AJ583" s="42" t="s">
        <v>17</v>
      </c>
      <c r="AK583" s="42" t="s">
        <v>880</v>
      </c>
      <c r="AL583" s="42"/>
      <c r="AM583" s="42"/>
      <c r="AN583" s="42"/>
      <c r="AO583" s="42"/>
      <c r="AP583" s="42"/>
      <c r="AQ583" s="42"/>
      <c r="AR583" s="42"/>
      <c r="AS583" s="42"/>
      <c r="AT583" s="42"/>
      <c r="AU583" s="42"/>
      <c r="AV583" s="37">
        <f>COUNTIFS($S583:$AU583,"P")</f>
        <v>13</v>
      </c>
      <c r="AW583" s="37">
        <f>COUNTIFS($S583:$AU583,"HD")/2</f>
        <v>0</v>
      </c>
      <c r="AX583" s="37">
        <f>COUNTIFS($S583:$AU583,"DO")</f>
        <v>6</v>
      </c>
      <c r="AY583" s="1">
        <f>COUNTIFS($S583:$AU583,"UPL")</f>
        <v>0</v>
      </c>
      <c r="AZ583" s="37">
        <f>COUNTIFS($S583:$AU583,"LWP")</f>
        <v>0</v>
      </c>
      <c r="BA583" s="37">
        <f>SUM(COUNTIFS($S583:$AU583,{"PAT","MAT"}))</f>
        <v>0</v>
      </c>
      <c r="BB583" s="37">
        <f>COUNTIFS($S583:$AU583,"HO")</f>
        <v>0</v>
      </c>
      <c r="BC583" s="37">
        <f>COUNTIFS($S583:$AU583,"NA")</f>
        <v>0</v>
      </c>
      <c r="BD583" s="37">
        <f>COUNTIFS($S583:$AU583,"PL")</f>
        <v>0</v>
      </c>
      <c r="BE583" s="37">
        <f>COUNTIFS($S583:$AU583,"CL")</f>
        <v>0</v>
      </c>
      <c r="BF583" s="37">
        <f>COUNTIFS($S583:$AU583,"BL")</f>
        <v>0</v>
      </c>
      <c r="BG583" s="37">
        <f>COUNTIFS($S583:$AU583,"CO")</f>
        <v>0</v>
      </c>
      <c r="BH583" s="37">
        <f>SUM(BD583:BG583)</f>
        <v>0</v>
      </c>
      <c r="BI583" s="37">
        <f>IF(SUM(AV583+AW583)&gt;=17,1,0)</f>
        <v>0</v>
      </c>
      <c r="BJ583" s="37">
        <f>IF(SUM(AV583+AW583)&gt;=13,1,0)</f>
        <v>1</v>
      </c>
      <c r="BK583" s="37">
        <f>SUM(AV583:BG583)+SUM(COUNTIFS(R583:AU583,{"TERM","RESIGNED"}))</f>
        <v>19</v>
      </c>
      <c r="BL583" s="1" t="s">
        <v>41</v>
      </c>
      <c r="BM583" s="37" t="s">
        <v>936</v>
      </c>
    </row>
    <row r="584" spans="1:65" x14ac:dyDescent="0.25">
      <c r="A584" s="30">
        <f>A583+1</f>
        <v>582</v>
      </c>
      <c r="B584" s="1" t="s">
        <v>33</v>
      </c>
      <c r="C584" s="1">
        <v>18791</v>
      </c>
      <c r="D584" s="25">
        <v>18791</v>
      </c>
      <c r="E584" s="1" t="s">
        <v>863</v>
      </c>
      <c r="F584" s="32" t="s">
        <v>703</v>
      </c>
      <c r="G584" s="32" t="s">
        <v>100</v>
      </c>
      <c r="H584" s="28">
        <v>44859</v>
      </c>
      <c r="I584" s="28" t="s">
        <v>36</v>
      </c>
      <c r="J584" s="28" t="s">
        <v>36</v>
      </c>
      <c r="K584" s="37">
        <f ca="1">IF(O584="ACTIVE",(TODAY()-H584),(J584-H584))</f>
        <v>483</v>
      </c>
      <c r="L584" s="39" t="str">
        <f>IF(OR(M584="Email Verification",M584="Operations",M584="OJT",M584="Bottom Quartile Group",M584="Training"),"Billable","Non Billable")</f>
        <v>Non Billable</v>
      </c>
      <c r="M584" s="32" t="s">
        <v>43</v>
      </c>
      <c r="N584" s="1" t="s">
        <v>38</v>
      </c>
      <c r="O584" s="1" t="s">
        <v>39</v>
      </c>
      <c r="P584" s="1"/>
      <c r="Q584" s="1"/>
      <c r="R584" s="31" t="s">
        <v>254</v>
      </c>
      <c r="S584" s="42" t="s">
        <v>880</v>
      </c>
      <c r="T584" s="42" t="s">
        <v>880</v>
      </c>
      <c r="U584" s="42" t="s">
        <v>17</v>
      </c>
      <c r="V584" s="42" t="s">
        <v>17</v>
      </c>
      <c r="W584" s="42" t="s">
        <v>880</v>
      </c>
      <c r="X584" s="42" t="s">
        <v>880</v>
      </c>
      <c r="Y584" s="42" t="s">
        <v>880</v>
      </c>
      <c r="Z584" s="42" t="s">
        <v>880</v>
      </c>
      <c r="AA584" s="42" t="s">
        <v>880</v>
      </c>
      <c r="AB584" s="42" t="s">
        <v>17</v>
      </c>
      <c r="AC584" s="42" t="s">
        <v>17</v>
      </c>
      <c r="AD584" s="42" t="s">
        <v>880</v>
      </c>
      <c r="AE584" s="42" t="s">
        <v>880</v>
      </c>
      <c r="AF584" s="42" t="s">
        <v>880</v>
      </c>
      <c r="AG584" s="42" t="s">
        <v>880</v>
      </c>
      <c r="AH584" s="42" t="s">
        <v>880</v>
      </c>
      <c r="AI584" s="42" t="s">
        <v>17</v>
      </c>
      <c r="AJ584" s="42" t="s">
        <v>17</v>
      </c>
      <c r="AK584" s="42" t="s">
        <v>880</v>
      </c>
      <c r="AL584" s="42"/>
      <c r="AM584" s="42"/>
      <c r="AN584" s="42"/>
      <c r="AO584" s="42"/>
      <c r="AP584" s="42"/>
      <c r="AQ584" s="42"/>
      <c r="AR584" s="42"/>
      <c r="AS584" s="42"/>
      <c r="AT584" s="42"/>
      <c r="AU584" s="42"/>
      <c r="AV584" s="37">
        <f>COUNTIFS($S584:$AU584,"P")</f>
        <v>13</v>
      </c>
      <c r="AW584" s="37">
        <f>COUNTIFS($S584:$AU584,"HD")/2</f>
        <v>0</v>
      </c>
      <c r="AX584" s="37">
        <f>COUNTIFS($S584:$AU584,"DO")</f>
        <v>6</v>
      </c>
      <c r="AY584" s="1">
        <f>COUNTIFS($S584:$AU584,"UPL")</f>
        <v>0</v>
      </c>
      <c r="AZ584" s="37">
        <f>COUNTIFS($S584:$AU584,"LWP")</f>
        <v>0</v>
      </c>
      <c r="BA584" s="37">
        <f>SUM(COUNTIFS($S584:$AU584,{"PAT","MAT"}))</f>
        <v>0</v>
      </c>
      <c r="BB584" s="37">
        <f>COUNTIFS($S584:$AU584,"HO")</f>
        <v>0</v>
      </c>
      <c r="BC584" s="37">
        <f>COUNTIFS($S584:$AU584,"NA")</f>
        <v>0</v>
      </c>
      <c r="BD584" s="37">
        <f>COUNTIFS($S584:$AU584,"PL")</f>
        <v>0</v>
      </c>
      <c r="BE584" s="37">
        <f>COUNTIFS($S584:$AU584,"CL")</f>
        <v>0</v>
      </c>
      <c r="BF584" s="37">
        <f>COUNTIFS($S584:$AU584,"BL")</f>
        <v>0</v>
      </c>
      <c r="BG584" s="37">
        <f>COUNTIFS($S584:$AU584,"CO")</f>
        <v>0</v>
      </c>
      <c r="BH584" s="37">
        <f>SUM(BD584:BG584)</f>
        <v>0</v>
      </c>
      <c r="BI584" s="37">
        <f>IF(SUM(AV584+AW584)&gt;=17,1,0)</f>
        <v>0</v>
      </c>
      <c r="BJ584" s="37">
        <f>IF(SUM(AV584+AW584)&gt;=13,1,0)</f>
        <v>1</v>
      </c>
      <c r="BK584" s="37">
        <f>SUM(AV584:BG584)+SUM(COUNTIFS(R584:AU584,{"TERM","RESIGNED"}))</f>
        <v>19</v>
      </c>
      <c r="BL584" s="1" t="s">
        <v>41</v>
      </c>
      <c r="BM584" s="37" t="s">
        <v>934</v>
      </c>
    </row>
    <row r="585" spans="1:65" x14ac:dyDescent="0.25">
      <c r="A585" s="30">
        <f>A584+1</f>
        <v>583</v>
      </c>
      <c r="B585" s="1" t="s">
        <v>33</v>
      </c>
      <c r="C585" s="1">
        <v>18809</v>
      </c>
      <c r="D585" s="25">
        <v>18809</v>
      </c>
      <c r="E585" s="1" t="s">
        <v>862</v>
      </c>
      <c r="F585" s="32" t="s">
        <v>704</v>
      </c>
      <c r="G585" s="32" t="s">
        <v>74</v>
      </c>
      <c r="H585" s="28">
        <v>44862</v>
      </c>
      <c r="I585" s="28" t="s">
        <v>36</v>
      </c>
      <c r="J585" s="28" t="s">
        <v>36</v>
      </c>
      <c r="K585" s="37">
        <f ca="1">IF(O585="ACTIVE",(TODAY()-H585),(J585-H585))</f>
        <v>480</v>
      </c>
      <c r="L585" s="39" t="str">
        <f>IF(OR(M585="Email Verification",M585="Operations",M585="OJT",M585="Bottom Quartile Group",M585="Training"),"Billable","Non Billable")</f>
        <v>Non Billable</v>
      </c>
      <c r="M585" s="32" t="s">
        <v>51</v>
      </c>
      <c r="N585" s="1" t="s">
        <v>38</v>
      </c>
      <c r="O585" s="1" t="s">
        <v>39</v>
      </c>
      <c r="P585" s="1"/>
      <c r="Q585" s="1"/>
      <c r="R585" s="31" t="s">
        <v>1424</v>
      </c>
      <c r="S585" s="42" t="s">
        <v>18</v>
      </c>
      <c r="T585" s="42" t="s">
        <v>18</v>
      </c>
      <c r="U585" s="42" t="s">
        <v>17</v>
      </c>
      <c r="V585" s="42" t="s">
        <v>17</v>
      </c>
      <c r="W585" s="42" t="s">
        <v>18</v>
      </c>
      <c r="X585" s="42" t="s">
        <v>18</v>
      </c>
      <c r="Y585" s="42" t="s">
        <v>18</v>
      </c>
      <c r="Z585" s="42" t="s">
        <v>18</v>
      </c>
      <c r="AA585" s="42" t="s">
        <v>18</v>
      </c>
      <c r="AB585" s="42" t="s">
        <v>17</v>
      </c>
      <c r="AC585" s="42" t="s">
        <v>17</v>
      </c>
      <c r="AD585" s="42" t="s">
        <v>18</v>
      </c>
      <c r="AE585" s="42" t="s">
        <v>18</v>
      </c>
      <c r="AF585" s="42" t="s">
        <v>18</v>
      </c>
      <c r="AG585" s="42" t="s">
        <v>880</v>
      </c>
      <c r="AH585" s="42" t="s">
        <v>880</v>
      </c>
      <c r="AI585" s="42" t="s">
        <v>17</v>
      </c>
      <c r="AJ585" s="42" t="s">
        <v>17</v>
      </c>
      <c r="AK585" s="42" t="s">
        <v>880</v>
      </c>
      <c r="AL585" s="42"/>
      <c r="AM585" s="42"/>
      <c r="AN585" s="42"/>
      <c r="AO585" s="42"/>
      <c r="AP585" s="42"/>
      <c r="AQ585" s="42"/>
      <c r="AR585" s="42"/>
      <c r="AS585" s="42"/>
      <c r="AT585" s="42"/>
      <c r="AU585" s="42"/>
      <c r="AV585" s="37">
        <f>COUNTIFS($S585:$AU585,"P")</f>
        <v>3</v>
      </c>
      <c r="AW585" s="37">
        <f>COUNTIFS($S585:$AU585,"HD")/2</f>
        <v>0</v>
      </c>
      <c r="AX585" s="37">
        <f>COUNTIFS($S585:$AU585,"DO")</f>
        <v>6</v>
      </c>
      <c r="AY585" s="1">
        <f>COUNTIFS($S585:$AU585,"UPL")</f>
        <v>10</v>
      </c>
      <c r="AZ585" s="37">
        <f>COUNTIFS($S585:$AU585,"LWP")</f>
        <v>0</v>
      </c>
      <c r="BA585" s="37">
        <f>SUM(COUNTIFS($S585:$AU585,{"PAT","MAT"}))</f>
        <v>0</v>
      </c>
      <c r="BB585" s="37">
        <f>COUNTIFS($S585:$AU585,"HO")</f>
        <v>0</v>
      </c>
      <c r="BC585" s="37">
        <f>COUNTIFS($S585:$AU585,"NA")</f>
        <v>0</v>
      </c>
      <c r="BD585" s="37">
        <f>COUNTIFS($S585:$AU585,"PL")</f>
        <v>0</v>
      </c>
      <c r="BE585" s="37">
        <f>COUNTIFS($S585:$AU585,"CL")</f>
        <v>0</v>
      </c>
      <c r="BF585" s="37">
        <f>COUNTIFS($S585:$AU585,"BL")</f>
        <v>0</v>
      </c>
      <c r="BG585" s="37">
        <f>COUNTIFS($S585:$AU585,"CO")</f>
        <v>0</v>
      </c>
      <c r="BH585" s="37">
        <f>SUM(BD585:BG585)</f>
        <v>0</v>
      </c>
      <c r="BI585" s="37">
        <f>IF(SUM(AV585+AW585)&gt;=17,1,0)</f>
        <v>0</v>
      </c>
      <c r="BJ585" s="37">
        <f>IF(SUM(AV585+AW585)&gt;=13,1,0)</f>
        <v>0</v>
      </c>
      <c r="BK585" s="37">
        <f>SUM(AV585:BG585)+SUM(COUNTIFS(R585:AU585,{"TERM","RESIGNED"}))</f>
        <v>19</v>
      </c>
      <c r="BL585" s="1" t="s">
        <v>41</v>
      </c>
      <c r="BM585" s="37" t="s">
        <v>1568</v>
      </c>
    </row>
    <row r="586" spans="1:65" x14ac:dyDescent="0.25">
      <c r="A586" s="30">
        <f>A585+1</f>
        <v>584</v>
      </c>
      <c r="B586" s="1" t="s">
        <v>33</v>
      </c>
      <c r="C586" s="1">
        <v>18811</v>
      </c>
      <c r="D586" s="25">
        <v>18811</v>
      </c>
      <c r="E586" s="1" t="s">
        <v>863</v>
      </c>
      <c r="F586" s="32" t="s">
        <v>705</v>
      </c>
      <c r="G586" s="32" t="s">
        <v>74</v>
      </c>
      <c r="H586" s="28">
        <v>44862</v>
      </c>
      <c r="I586" s="28" t="s">
        <v>36</v>
      </c>
      <c r="J586" s="28" t="s">
        <v>36</v>
      </c>
      <c r="K586" s="37">
        <f ca="1">IF(O586="ACTIVE",(TODAY()-H586),(J586-H586))</f>
        <v>480</v>
      </c>
      <c r="L586" s="39" t="str">
        <f>IF(OR(M586="Email Verification",M586="Operations",M586="OJT",M586="Bottom Quartile Group",M586="Training"),"Billable","Non Billable")</f>
        <v>Non Billable</v>
      </c>
      <c r="M586" s="32" t="s">
        <v>51</v>
      </c>
      <c r="N586" s="1" t="s">
        <v>38</v>
      </c>
      <c r="O586" s="1" t="s">
        <v>39</v>
      </c>
      <c r="P586" s="1"/>
      <c r="Q586" s="1"/>
      <c r="R586" s="31" t="s">
        <v>1424</v>
      </c>
      <c r="S586" s="42" t="s">
        <v>880</v>
      </c>
      <c r="T586" s="42" t="s">
        <v>880</v>
      </c>
      <c r="U586" s="42" t="s">
        <v>17</v>
      </c>
      <c r="V586" s="42" t="s">
        <v>17</v>
      </c>
      <c r="W586" s="42" t="s">
        <v>882</v>
      </c>
      <c r="X586" s="42" t="s">
        <v>883</v>
      </c>
      <c r="Y586" s="42" t="s">
        <v>883</v>
      </c>
      <c r="Z586" s="42" t="s">
        <v>18</v>
      </c>
      <c r="AA586" s="42" t="s">
        <v>18</v>
      </c>
      <c r="AB586" s="42" t="s">
        <v>17</v>
      </c>
      <c r="AC586" s="42" t="s">
        <v>17</v>
      </c>
      <c r="AD586" s="42" t="s">
        <v>880</v>
      </c>
      <c r="AE586" s="42" t="s">
        <v>880</v>
      </c>
      <c r="AF586" s="42" t="s">
        <v>880</v>
      </c>
      <c r="AG586" s="42" t="s">
        <v>880</v>
      </c>
      <c r="AH586" s="42" t="s">
        <v>880</v>
      </c>
      <c r="AI586" s="42" t="s">
        <v>17</v>
      </c>
      <c r="AJ586" s="42" t="s">
        <v>17</v>
      </c>
      <c r="AK586" s="42" t="s">
        <v>880</v>
      </c>
      <c r="AL586" s="42"/>
      <c r="AM586" s="42"/>
      <c r="AN586" s="42"/>
      <c r="AO586" s="42"/>
      <c r="AP586" s="42"/>
      <c r="AQ586" s="42"/>
      <c r="AR586" s="42"/>
      <c r="AS586" s="42"/>
      <c r="AT586" s="42"/>
      <c r="AU586" s="42"/>
      <c r="AV586" s="37">
        <f>COUNTIFS($S586:$AU586,"P")</f>
        <v>8</v>
      </c>
      <c r="AW586" s="37">
        <f>COUNTIFS($S586:$AU586,"HD")/2</f>
        <v>0</v>
      </c>
      <c r="AX586" s="37">
        <f>COUNTIFS($S586:$AU586,"DO")</f>
        <v>6</v>
      </c>
      <c r="AY586" s="1">
        <f>COUNTIFS($S586:$AU586,"UPL")</f>
        <v>2</v>
      </c>
      <c r="AZ586" s="37">
        <f>COUNTIFS($S586:$AU586,"LWP")</f>
        <v>0</v>
      </c>
      <c r="BA586" s="37">
        <f>SUM(COUNTIFS($S586:$AU586,{"PAT","MAT"}))</f>
        <v>0</v>
      </c>
      <c r="BB586" s="37">
        <f>COUNTIFS($S586:$AU586,"HO")</f>
        <v>0</v>
      </c>
      <c r="BC586" s="37">
        <f>COUNTIFS($S586:$AU586,"NA")</f>
        <v>0</v>
      </c>
      <c r="BD586" s="37">
        <f>COUNTIFS($S586:$AU586,"PL")</f>
        <v>2</v>
      </c>
      <c r="BE586" s="37">
        <f>COUNTIFS($S586:$AU586,"CL")</f>
        <v>1</v>
      </c>
      <c r="BF586" s="37">
        <f>COUNTIFS($S586:$AU586,"BL")</f>
        <v>0</v>
      </c>
      <c r="BG586" s="37">
        <f>COUNTIFS($S586:$AU586,"CO")</f>
        <v>0</v>
      </c>
      <c r="BH586" s="37">
        <f>SUM(BD586:BG586)</f>
        <v>3</v>
      </c>
      <c r="BI586" s="37">
        <f>IF(SUM(AV586+AW586)&gt;=17,1,0)</f>
        <v>0</v>
      </c>
      <c r="BJ586" s="37">
        <f>IF(SUM(AV586+AW586)&gt;=13,1,0)</f>
        <v>0</v>
      </c>
      <c r="BK586" s="37">
        <f>SUM(AV586:BG586)+SUM(COUNTIFS(R586:AU586,{"TERM","RESIGNED"}))</f>
        <v>19</v>
      </c>
      <c r="BL586" s="1" t="s">
        <v>41</v>
      </c>
      <c r="BM586" s="37" t="s">
        <v>1572</v>
      </c>
    </row>
    <row r="587" spans="1:65" x14ac:dyDescent="0.25">
      <c r="A587" s="30">
        <f>A586+1</f>
        <v>585</v>
      </c>
      <c r="B587" s="1" t="s">
        <v>33</v>
      </c>
      <c r="C587" s="1">
        <v>18813</v>
      </c>
      <c r="D587" s="25">
        <v>18813</v>
      </c>
      <c r="E587" s="1" t="s">
        <v>863</v>
      </c>
      <c r="F587" s="32" t="s">
        <v>707</v>
      </c>
      <c r="G587" s="32" t="s">
        <v>181</v>
      </c>
      <c r="H587" s="28">
        <v>44862</v>
      </c>
      <c r="I587" s="28" t="s">
        <v>36</v>
      </c>
      <c r="J587" s="28" t="s">
        <v>36</v>
      </c>
      <c r="K587" s="37">
        <f ca="1">IF(O587="ACTIVE",(TODAY()-H587),(J587-H587))</f>
        <v>480</v>
      </c>
      <c r="L587" s="39" t="str">
        <f>IF(OR(M587="Email Verification",M587="Operations",M587="OJT",M587="Bottom Quartile Group",M587="Training"),"Billable","Non Billable")</f>
        <v>Billable</v>
      </c>
      <c r="M587" s="32" t="s">
        <v>178</v>
      </c>
      <c r="N587" s="1" t="s">
        <v>38</v>
      </c>
      <c r="O587" s="1" t="s">
        <v>39</v>
      </c>
      <c r="P587" s="1"/>
      <c r="Q587" s="1"/>
      <c r="R587" s="31" t="s">
        <v>239</v>
      </c>
      <c r="S587" s="42" t="s">
        <v>882</v>
      </c>
      <c r="T587" s="42" t="s">
        <v>880</v>
      </c>
      <c r="U587" s="42" t="s">
        <v>17</v>
      </c>
      <c r="V587" s="42" t="s">
        <v>17</v>
      </c>
      <c r="W587" s="42" t="s">
        <v>880</v>
      </c>
      <c r="X587" s="42" t="s">
        <v>880</v>
      </c>
      <c r="Y587" s="42" t="s">
        <v>880</v>
      </c>
      <c r="Z587" s="42" t="s">
        <v>19</v>
      </c>
      <c r="AA587" s="42" t="s">
        <v>880</v>
      </c>
      <c r="AB587" s="42" t="s">
        <v>17</v>
      </c>
      <c r="AC587" s="42" t="s">
        <v>17</v>
      </c>
      <c r="AD587" s="42" t="s">
        <v>19</v>
      </c>
      <c r="AE587" s="42" t="s">
        <v>880</v>
      </c>
      <c r="AF587" s="42" t="s">
        <v>18</v>
      </c>
      <c r="AG587" s="42" t="s">
        <v>18</v>
      </c>
      <c r="AH587" s="42" t="s">
        <v>881</v>
      </c>
      <c r="AI587" s="42" t="s">
        <v>17</v>
      </c>
      <c r="AJ587" s="42" t="s">
        <v>17</v>
      </c>
      <c r="AK587" s="42" t="s">
        <v>881</v>
      </c>
      <c r="AL587" s="42"/>
      <c r="AM587" s="42"/>
      <c r="AN587" s="42"/>
      <c r="AO587" s="42"/>
      <c r="AP587" s="42"/>
      <c r="AQ587" s="42"/>
      <c r="AR587" s="42"/>
      <c r="AS587" s="42"/>
      <c r="AT587" s="42"/>
      <c r="AU587" s="42"/>
      <c r="AV587" s="37">
        <f>COUNTIFS($S587:$AU587,"P")</f>
        <v>6</v>
      </c>
      <c r="AW587" s="37">
        <f>COUNTIFS($S587:$AU587,"HD")/2</f>
        <v>1</v>
      </c>
      <c r="AX587" s="37">
        <f>COUNTIFS($S587:$AU587,"DO")</f>
        <v>6</v>
      </c>
      <c r="AY587" s="1">
        <f>COUNTIFS($S587:$AU587,"UPL")</f>
        <v>2</v>
      </c>
      <c r="AZ587" s="37">
        <f>COUNTIFS($S587:$AU587,"LWP")</f>
        <v>2</v>
      </c>
      <c r="BA587" s="37">
        <f>SUM(COUNTIFS($S587:$AU587,{"PAT","MAT"}))</f>
        <v>0</v>
      </c>
      <c r="BB587" s="37">
        <f>COUNTIFS($S587:$AU587,"HO")</f>
        <v>0</v>
      </c>
      <c r="BC587" s="37">
        <f>COUNTIFS($S587:$AU587,"NA")</f>
        <v>0</v>
      </c>
      <c r="BD587" s="37">
        <f>COUNTIFS($S587:$AU587,"PL")</f>
        <v>0</v>
      </c>
      <c r="BE587" s="37">
        <f>COUNTIFS($S587:$AU587,"CL")</f>
        <v>1</v>
      </c>
      <c r="BF587" s="37">
        <f>COUNTIFS($S587:$AU587,"BL")</f>
        <v>0</v>
      </c>
      <c r="BG587" s="37">
        <f>COUNTIFS($S587:$AU587,"CO")</f>
        <v>0</v>
      </c>
      <c r="BH587" s="37">
        <f>SUM(BD587:BG587)</f>
        <v>1</v>
      </c>
      <c r="BI587" s="37">
        <f>IF(SUM(AV587+AW587)&gt;=17,1,0)</f>
        <v>0</v>
      </c>
      <c r="BJ587" s="37">
        <f>IF(SUM(AV587+AW587)&gt;=13,1,0)</f>
        <v>0</v>
      </c>
      <c r="BK587" s="37">
        <f>SUM(AV587:BG587)+SUM(COUNTIFS(R587:AU587,{"TERM","RESIGNED"}))</f>
        <v>18</v>
      </c>
      <c r="BL587" s="1" t="s">
        <v>41</v>
      </c>
      <c r="BM587" s="37" t="s">
        <v>935</v>
      </c>
    </row>
    <row r="588" spans="1:65" x14ac:dyDescent="0.25">
      <c r="A588" s="30">
        <f>A587+1</f>
        <v>586</v>
      </c>
      <c r="B588" s="1" t="s">
        <v>33</v>
      </c>
      <c r="C588" s="1">
        <v>18816</v>
      </c>
      <c r="D588" s="25">
        <v>18816</v>
      </c>
      <c r="E588" s="1" t="s">
        <v>863</v>
      </c>
      <c r="F588" s="32" t="s">
        <v>708</v>
      </c>
      <c r="G588" s="32" t="s">
        <v>181</v>
      </c>
      <c r="H588" s="28">
        <v>44862</v>
      </c>
      <c r="I588" s="28" t="s">
        <v>36</v>
      </c>
      <c r="J588" s="28" t="s">
        <v>36</v>
      </c>
      <c r="K588" s="37">
        <f ca="1">IF(O588="ACTIVE",(TODAY()-H588),(J588-H588))</f>
        <v>480</v>
      </c>
      <c r="L588" s="39" t="str">
        <f>IF(OR(M588="Email Verification",M588="Operations",M588="OJT",M588="Bottom Quartile Group",M588="Training"),"Billable","Non Billable")</f>
        <v>Billable</v>
      </c>
      <c r="M588" s="32" t="s">
        <v>178</v>
      </c>
      <c r="N588" s="1" t="s">
        <v>38</v>
      </c>
      <c r="O588" s="1" t="s">
        <v>39</v>
      </c>
      <c r="P588" s="1"/>
      <c r="Q588" s="1"/>
      <c r="R588" s="31" t="s">
        <v>226</v>
      </c>
      <c r="S588" s="42" t="s">
        <v>880</v>
      </c>
      <c r="T588" s="42" t="s">
        <v>880</v>
      </c>
      <c r="U588" s="42" t="s">
        <v>17</v>
      </c>
      <c r="V588" s="42" t="s">
        <v>17</v>
      </c>
      <c r="W588" s="42" t="s">
        <v>880</v>
      </c>
      <c r="X588" s="42" t="s">
        <v>882</v>
      </c>
      <c r="Y588" s="42" t="s">
        <v>880</v>
      </c>
      <c r="Z588" s="42" t="s">
        <v>880</v>
      </c>
      <c r="AA588" s="42" t="s">
        <v>883</v>
      </c>
      <c r="AB588" s="42" t="s">
        <v>17</v>
      </c>
      <c r="AC588" s="42" t="s">
        <v>17</v>
      </c>
      <c r="AD588" s="42" t="s">
        <v>880</v>
      </c>
      <c r="AE588" s="42" t="s">
        <v>880</v>
      </c>
      <c r="AF588" s="42" t="s">
        <v>880</v>
      </c>
      <c r="AG588" s="42" t="s">
        <v>880</v>
      </c>
      <c r="AH588" s="42" t="s">
        <v>880</v>
      </c>
      <c r="AI588" s="42" t="s">
        <v>17</v>
      </c>
      <c r="AJ588" s="42" t="s">
        <v>17</v>
      </c>
      <c r="AK588" s="42" t="s">
        <v>880</v>
      </c>
      <c r="AL588" s="42"/>
      <c r="AM588" s="42"/>
      <c r="AN588" s="42"/>
      <c r="AO588" s="42"/>
      <c r="AP588" s="42"/>
      <c r="AQ588" s="42"/>
      <c r="AR588" s="42"/>
      <c r="AS588" s="42"/>
      <c r="AT588" s="42"/>
      <c r="AU588" s="42"/>
      <c r="AV588" s="37">
        <f>COUNTIFS($S588:$AU588,"P")</f>
        <v>11</v>
      </c>
      <c r="AW588" s="37">
        <f>COUNTIFS($S588:$AU588,"HD")/2</f>
        <v>0</v>
      </c>
      <c r="AX588" s="37">
        <f>COUNTIFS($S588:$AU588,"DO")</f>
        <v>6</v>
      </c>
      <c r="AY588" s="1">
        <f>COUNTIFS($S588:$AU588,"UPL")</f>
        <v>0</v>
      </c>
      <c r="AZ588" s="37">
        <f>COUNTIFS($S588:$AU588,"LWP")</f>
        <v>0</v>
      </c>
      <c r="BA588" s="37">
        <f>SUM(COUNTIFS($S588:$AU588,{"PAT","MAT"}))</f>
        <v>0</v>
      </c>
      <c r="BB588" s="37">
        <f>COUNTIFS($S588:$AU588,"HO")</f>
        <v>0</v>
      </c>
      <c r="BC588" s="37">
        <f>COUNTIFS($S588:$AU588,"NA")</f>
        <v>0</v>
      </c>
      <c r="BD588" s="37">
        <f>COUNTIFS($S588:$AU588,"PL")</f>
        <v>1</v>
      </c>
      <c r="BE588" s="37">
        <f>COUNTIFS($S588:$AU588,"CL")</f>
        <v>1</v>
      </c>
      <c r="BF588" s="37">
        <f>COUNTIFS($S588:$AU588,"BL")</f>
        <v>0</v>
      </c>
      <c r="BG588" s="37">
        <f>COUNTIFS($S588:$AU588,"CO")</f>
        <v>0</v>
      </c>
      <c r="BH588" s="37">
        <f>SUM(BD588:BG588)</f>
        <v>2</v>
      </c>
      <c r="BI588" s="37">
        <f>IF(SUM(AV588+AW588)&gt;=17,1,0)</f>
        <v>0</v>
      </c>
      <c r="BJ588" s="37">
        <f>IF(SUM(AV588+AW588)&gt;=13,1,0)</f>
        <v>0</v>
      </c>
      <c r="BK588" s="37">
        <f>SUM(AV588:BG588)+SUM(COUNTIFS(R588:AU588,{"TERM","RESIGNED"}))</f>
        <v>19</v>
      </c>
      <c r="BL588" s="1" t="s">
        <v>41</v>
      </c>
      <c r="BM588" s="37" t="s">
        <v>931</v>
      </c>
    </row>
    <row r="589" spans="1:65" x14ac:dyDescent="0.25">
      <c r="A589" s="30">
        <f>A588+1</f>
        <v>587</v>
      </c>
      <c r="B589" s="1" t="s">
        <v>33</v>
      </c>
      <c r="C589" s="1">
        <v>18822</v>
      </c>
      <c r="D589" s="25">
        <v>18822</v>
      </c>
      <c r="E589" s="1" t="s">
        <v>863</v>
      </c>
      <c r="F589" s="32" t="s">
        <v>706</v>
      </c>
      <c r="G589" s="32" t="s">
        <v>117</v>
      </c>
      <c r="H589" s="28">
        <v>44862</v>
      </c>
      <c r="I589" s="28" t="s">
        <v>36</v>
      </c>
      <c r="J589" s="28" t="s">
        <v>36</v>
      </c>
      <c r="K589" s="37">
        <f ca="1">IF(O589="ACTIVE",(TODAY()-H589),(J589-H589))</f>
        <v>480</v>
      </c>
      <c r="L589" s="39" t="str">
        <f>IF(OR(M589="Email Verification",M589="Operations",M589="OJT",M589="Bottom Quartile Group",M589="Training"),"Billable","Non Billable")</f>
        <v>Billable</v>
      </c>
      <c r="M589" s="32" t="s">
        <v>118</v>
      </c>
      <c r="N589" s="1" t="s">
        <v>38</v>
      </c>
      <c r="O589" s="1" t="s">
        <v>39</v>
      </c>
      <c r="P589" s="1"/>
      <c r="Q589" s="1"/>
      <c r="R589" s="31" t="s">
        <v>244</v>
      </c>
      <c r="S589" s="42" t="s">
        <v>880</v>
      </c>
      <c r="T589" s="42" t="s">
        <v>880</v>
      </c>
      <c r="U589" s="42" t="s">
        <v>17</v>
      </c>
      <c r="V589" s="42" t="s">
        <v>17</v>
      </c>
      <c r="W589" s="42" t="s">
        <v>880</v>
      </c>
      <c r="X589" s="42" t="s">
        <v>18</v>
      </c>
      <c r="Y589" s="42" t="s">
        <v>880</v>
      </c>
      <c r="Z589" s="42" t="s">
        <v>880</v>
      </c>
      <c r="AA589" s="42" t="s">
        <v>880</v>
      </c>
      <c r="AB589" s="42" t="s">
        <v>17</v>
      </c>
      <c r="AC589" s="42" t="s">
        <v>17</v>
      </c>
      <c r="AD589" s="42" t="s">
        <v>880</v>
      </c>
      <c r="AE589" s="42" t="s">
        <v>880</v>
      </c>
      <c r="AF589" s="42" t="s">
        <v>880</v>
      </c>
      <c r="AG589" s="42" t="s">
        <v>880</v>
      </c>
      <c r="AH589" s="42" t="s">
        <v>880</v>
      </c>
      <c r="AI589" s="42" t="s">
        <v>17</v>
      </c>
      <c r="AJ589" s="42" t="s">
        <v>17</v>
      </c>
      <c r="AK589" s="42" t="s">
        <v>880</v>
      </c>
      <c r="AL589" s="42"/>
      <c r="AM589" s="42"/>
      <c r="AN589" s="42"/>
      <c r="AO589" s="42"/>
      <c r="AP589" s="42"/>
      <c r="AQ589" s="42"/>
      <c r="AR589" s="42"/>
      <c r="AS589" s="42"/>
      <c r="AT589" s="42"/>
      <c r="AU589" s="42"/>
      <c r="AV589" s="37">
        <f>COUNTIFS($S589:$AU589,"P")</f>
        <v>12</v>
      </c>
      <c r="AW589" s="37">
        <f>COUNTIFS($S589:$AU589,"HD")/2</f>
        <v>0</v>
      </c>
      <c r="AX589" s="37">
        <f>COUNTIFS($S589:$AU589,"DO")</f>
        <v>6</v>
      </c>
      <c r="AY589" s="1">
        <f>COUNTIFS($S589:$AU589,"UPL")</f>
        <v>1</v>
      </c>
      <c r="AZ589" s="37">
        <f>COUNTIFS($S589:$AU589,"LWP")</f>
        <v>0</v>
      </c>
      <c r="BA589" s="37">
        <f>SUM(COUNTIFS($S589:$AU589,{"PAT","MAT"}))</f>
        <v>0</v>
      </c>
      <c r="BB589" s="37">
        <f>COUNTIFS($S589:$AU589,"HO")</f>
        <v>0</v>
      </c>
      <c r="BC589" s="37">
        <f>COUNTIFS($S589:$AU589,"NA")</f>
        <v>0</v>
      </c>
      <c r="BD589" s="37">
        <f>COUNTIFS($S589:$AU589,"PL")</f>
        <v>0</v>
      </c>
      <c r="BE589" s="37">
        <f>COUNTIFS($S589:$AU589,"CL")</f>
        <v>0</v>
      </c>
      <c r="BF589" s="37">
        <f>COUNTIFS($S589:$AU589,"BL")</f>
        <v>0</v>
      </c>
      <c r="BG589" s="37">
        <f>COUNTIFS($S589:$AU589,"CO")</f>
        <v>0</v>
      </c>
      <c r="BH589" s="37">
        <f>SUM(BD589:BG589)</f>
        <v>0</v>
      </c>
      <c r="BI589" s="37">
        <f>IF(SUM(AV589+AW589)&gt;=17,1,0)</f>
        <v>0</v>
      </c>
      <c r="BJ589" s="37">
        <f>IF(SUM(AV589+AW589)&gt;=13,1,0)</f>
        <v>0</v>
      </c>
      <c r="BK589" s="37">
        <f>SUM(AV589:BG589)+SUM(COUNTIFS(R589:AU589,{"TERM","RESIGNED"}))</f>
        <v>19</v>
      </c>
      <c r="BL589" s="1" t="s">
        <v>41</v>
      </c>
      <c r="BM589" s="37" t="s">
        <v>931</v>
      </c>
    </row>
    <row r="590" spans="1:65" x14ac:dyDescent="0.25">
      <c r="A590" s="30">
        <f>A589+1</f>
        <v>588</v>
      </c>
      <c r="B590" s="1" t="s">
        <v>33</v>
      </c>
      <c r="C590" s="1">
        <v>18827</v>
      </c>
      <c r="D590" s="25">
        <v>18827</v>
      </c>
      <c r="E590" s="1" t="s">
        <v>862</v>
      </c>
      <c r="F590" s="32" t="s">
        <v>709</v>
      </c>
      <c r="G590" s="32" t="s">
        <v>50</v>
      </c>
      <c r="H590" s="28">
        <v>44866</v>
      </c>
      <c r="I590" s="28" t="s">
        <v>36</v>
      </c>
      <c r="J590" s="28" t="s">
        <v>36</v>
      </c>
      <c r="K590" s="37">
        <f ca="1">IF(O590="ACTIVE",(TODAY()-H590),(J590-H590))</f>
        <v>476</v>
      </c>
      <c r="L590" s="39" t="str">
        <f>IF(OR(M590="Email Verification",M590="Operations",M590="OJT",M590="Bottom Quartile Group",M590="Training"),"Billable","Non Billable")</f>
        <v>Non Billable</v>
      </c>
      <c r="M590" s="32" t="s">
        <v>51</v>
      </c>
      <c r="N590" s="1" t="s">
        <v>38</v>
      </c>
      <c r="O590" s="1" t="s">
        <v>39</v>
      </c>
      <c r="P590" s="1"/>
      <c r="Q590" s="1"/>
      <c r="R590" s="31" t="s">
        <v>79</v>
      </c>
      <c r="S590" s="42" t="s">
        <v>882</v>
      </c>
      <c r="T590" s="42" t="s">
        <v>883</v>
      </c>
      <c r="U590" s="42" t="s">
        <v>17</v>
      </c>
      <c r="V590" s="42" t="s">
        <v>17</v>
      </c>
      <c r="W590" s="42" t="s">
        <v>880</v>
      </c>
      <c r="X590" s="42" t="s">
        <v>880</v>
      </c>
      <c r="Y590" s="42" t="s">
        <v>880</v>
      </c>
      <c r="Z590" s="42" t="s">
        <v>880</v>
      </c>
      <c r="AA590" s="42" t="s">
        <v>880</v>
      </c>
      <c r="AB590" s="42" t="s">
        <v>17</v>
      </c>
      <c r="AC590" s="42" t="s">
        <v>17</v>
      </c>
      <c r="AD590" s="42" t="s">
        <v>880</v>
      </c>
      <c r="AE590" s="42" t="s">
        <v>880</v>
      </c>
      <c r="AF590" s="42" t="s">
        <v>880</v>
      </c>
      <c r="AG590" s="42" t="s">
        <v>880</v>
      </c>
      <c r="AH590" s="42" t="s">
        <v>881</v>
      </c>
      <c r="AI590" s="42" t="s">
        <v>17</v>
      </c>
      <c r="AJ590" s="42" t="s">
        <v>17</v>
      </c>
      <c r="AK590" s="42" t="s">
        <v>880</v>
      </c>
      <c r="AL590" s="42"/>
      <c r="AM590" s="42"/>
      <c r="AN590" s="42"/>
      <c r="AO590" s="42"/>
      <c r="AP590" s="42"/>
      <c r="AQ590" s="42"/>
      <c r="AR590" s="42"/>
      <c r="AS590" s="42"/>
      <c r="AT590" s="42"/>
      <c r="AU590" s="42"/>
      <c r="AV590" s="37">
        <f>COUNTIFS($S590:$AU590,"P")</f>
        <v>10</v>
      </c>
      <c r="AW590" s="37">
        <f>COUNTIFS($S590:$AU590,"HD")/2</f>
        <v>0.5</v>
      </c>
      <c r="AX590" s="37">
        <f>COUNTIFS($S590:$AU590,"DO")</f>
        <v>6</v>
      </c>
      <c r="AY590" s="1">
        <f>COUNTIFS($S590:$AU590,"UPL")</f>
        <v>0</v>
      </c>
      <c r="AZ590" s="37">
        <f>COUNTIFS($S590:$AU590,"LWP")</f>
        <v>0</v>
      </c>
      <c r="BA590" s="37">
        <f>SUM(COUNTIFS($S590:$AU590,{"PAT","MAT"}))</f>
        <v>0</v>
      </c>
      <c r="BB590" s="37">
        <f>COUNTIFS($S590:$AU590,"HO")</f>
        <v>0</v>
      </c>
      <c r="BC590" s="37">
        <f>COUNTIFS($S590:$AU590,"NA")</f>
        <v>0</v>
      </c>
      <c r="BD590" s="37">
        <f>COUNTIFS($S590:$AU590,"PL")</f>
        <v>1</v>
      </c>
      <c r="BE590" s="37">
        <f>COUNTIFS($S590:$AU590,"CL")</f>
        <v>1</v>
      </c>
      <c r="BF590" s="37">
        <f>COUNTIFS($S590:$AU590,"BL")</f>
        <v>0</v>
      </c>
      <c r="BG590" s="37">
        <f>COUNTIFS($S590:$AU590,"CO")</f>
        <v>0</v>
      </c>
      <c r="BH590" s="37">
        <f>SUM(BD590:BG590)</f>
        <v>2</v>
      </c>
      <c r="BI590" s="37">
        <f>IF(SUM(AV590+AW590)&gt;=17,1,0)</f>
        <v>0</v>
      </c>
      <c r="BJ590" s="37">
        <f>IF(SUM(AV590+AW590)&gt;=13,1,0)</f>
        <v>0</v>
      </c>
      <c r="BK590" s="37">
        <f>SUM(AV590:BG590)+SUM(COUNTIFS(R590:AU590,{"TERM","RESIGNED"}))</f>
        <v>18.5</v>
      </c>
      <c r="BL590" s="1" t="s">
        <v>41</v>
      </c>
      <c r="BM590" s="37" t="s">
        <v>933</v>
      </c>
    </row>
    <row r="591" spans="1:65" x14ac:dyDescent="0.25">
      <c r="A591" s="30">
        <f>A590+1</f>
        <v>589</v>
      </c>
      <c r="B591" s="1" t="s">
        <v>33</v>
      </c>
      <c r="C591" s="1">
        <v>18828</v>
      </c>
      <c r="D591" s="25">
        <v>18828</v>
      </c>
      <c r="E591" s="1" t="s">
        <v>863</v>
      </c>
      <c r="F591" s="32" t="s">
        <v>710</v>
      </c>
      <c r="G591" s="32" t="s">
        <v>74</v>
      </c>
      <c r="H591" s="28">
        <v>44866</v>
      </c>
      <c r="I591" s="28" t="s">
        <v>36</v>
      </c>
      <c r="J591" s="28" t="s">
        <v>36</v>
      </c>
      <c r="K591" s="37">
        <f ca="1">IF(O591="ACTIVE",(TODAY()-H591),(J591-H591))</f>
        <v>476</v>
      </c>
      <c r="L591" s="39" t="str">
        <f>IF(OR(M591="Email Verification",M591="Operations",M591="OJT",M591="Bottom Quartile Group",M591="Training"),"Billable","Non Billable")</f>
        <v>Non Billable</v>
      </c>
      <c r="M591" s="32" t="s">
        <v>51</v>
      </c>
      <c r="N591" s="1" t="s">
        <v>38</v>
      </c>
      <c r="O591" s="1" t="s">
        <v>39</v>
      </c>
      <c r="P591" s="1"/>
      <c r="Q591" s="1"/>
      <c r="R591" s="31" t="s">
        <v>95</v>
      </c>
      <c r="S591" s="42" t="s">
        <v>880</v>
      </c>
      <c r="T591" s="42" t="s">
        <v>880</v>
      </c>
      <c r="U591" s="42" t="s">
        <v>17</v>
      </c>
      <c r="V591" s="42" t="s">
        <v>17</v>
      </c>
      <c r="W591" s="42" t="s">
        <v>880</v>
      </c>
      <c r="X591" s="42" t="s">
        <v>880</v>
      </c>
      <c r="Y591" s="42" t="s">
        <v>19</v>
      </c>
      <c r="Z591" s="42" t="s">
        <v>880</v>
      </c>
      <c r="AA591" s="42" t="s">
        <v>880</v>
      </c>
      <c r="AB591" s="42" t="s">
        <v>17</v>
      </c>
      <c r="AC591" s="42" t="s">
        <v>17</v>
      </c>
      <c r="AD591" s="42" t="s">
        <v>880</v>
      </c>
      <c r="AE591" s="42" t="s">
        <v>880</v>
      </c>
      <c r="AF591" s="42" t="s">
        <v>880</v>
      </c>
      <c r="AG591" s="42" t="s">
        <v>880</v>
      </c>
      <c r="AH591" s="42" t="s">
        <v>880</v>
      </c>
      <c r="AI591" s="42" t="s">
        <v>17</v>
      </c>
      <c r="AJ591" s="42" t="s">
        <v>17</v>
      </c>
      <c r="AK591" s="42" t="s">
        <v>880</v>
      </c>
      <c r="AL591" s="42"/>
      <c r="AM591" s="42"/>
      <c r="AN591" s="42"/>
      <c r="AO591" s="42"/>
      <c r="AP591" s="42"/>
      <c r="AQ591" s="42"/>
      <c r="AR591" s="42"/>
      <c r="AS591" s="42"/>
      <c r="AT591" s="42"/>
      <c r="AU591" s="42"/>
      <c r="AV591" s="37">
        <f>COUNTIFS($S591:$AU591,"P")</f>
        <v>12</v>
      </c>
      <c r="AW591" s="37">
        <f>COUNTIFS($S591:$AU591,"HD")/2</f>
        <v>0</v>
      </c>
      <c r="AX591" s="37">
        <f>COUNTIFS($S591:$AU591,"DO")</f>
        <v>6</v>
      </c>
      <c r="AY591" s="1">
        <f>COUNTIFS($S591:$AU591,"UPL")</f>
        <v>0</v>
      </c>
      <c r="AZ591" s="37">
        <f>COUNTIFS($S591:$AU591,"LWP")</f>
        <v>1</v>
      </c>
      <c r="BA591" s="37">
        <f>SUM(COUNTIFS($S591:$AU591,{"PAT","MAT"}))</f>
        <v>0</v>
      </c>
      <c r="BB591" s="37">
        <f>COUNTIFS($S591:$AU591,"HO")</f>
        <v>0</v>
      </c>
      <c r="BC591" s="37">
        <f>COUNTIFS($S591:$AU591,"NA")</f>
        <v>0</v>
      </c>
      <c r="BD591" s="37">
        <f>COUNTIFS($S591:$AU591,"PL")</f>
        <v>0</v>
      </c>
      <c r="BE591" s="37">
        <f>COUNTIFS($S591:$AU591,"CL")</f>
        <v>0</v>
      </c>
      <c r="BF591" s="37">
        <f>COUNTIFS($S591:$AU591,"BL")</f>
        <v>0</v>
      </c>
      <c r="BG591" s="37">
        <f>COUNTIFS($S591:$AU591,"CO")</f>
        <v>0</v>
      </c>
      <c r="BH591" s="37">
        <f>SUM(BD591:BG591)</f>
        <v>0</v>
      </c>
      <c r="BI591" s="37">
        <f>IF(SUM(AV591+AW591)&gt;=17,1,0)</f>
        <v>0</v>
      </c>
      <c r="BJ591" s="37">
        <f>IF(SUM(AV591+AW591)&gt;=13,1,0)</f>
        <v>0</v>
      </c>
      <c r="BK591" s="37">
        <f>SUM(AV591:BG591)+SUM(COUNTIFS(R591:AU591,{"TERM","RESIGNED"}))</f>
        <v>19</v>
      </c>
      <c r="BL591" s="1" t="s">
        <v>41</v>
      </c>
      <c r="BM591" s="37" t="s">
        <v>935</v>
      </c>
    </row>
    <row r="592" spans="1:65" x14ac:dyDescent="0.25">
      <c r="A592" s="30">
        <f>A591+1</f>
        <v>590</v>
      </c>
      <c r="B592" s="1" t="s">
        <v>33</v>
      </c>
      <c r="C592" s="1">
        <v>18833</v>
      </c>
      <c r="D592" s="25">
        <v>18833</v>
      </c>
      <c r="E592" s="1" t="s">
        <v>863</v>
      </c>
      <c r="F592" s="32" t="s">
        <v>711</v>
      </c>
      <c r="G592" s="32" t="s">
        <v>181</v>
      </c>
      <c r="H592" s="28">
        <v>44866</v>
      </c>
      <c r="I592" s="28" t="s">
        <v>36</v>
      </c>
      <c r="J592" s="28" t="s">
        <v>36</v>
      </c>
      <c r="K592" s="37">
        <f ca="1">IF(O592="ACTIVE",(TODAY()-H592),(J592-H592))</f>
        <v>476</v>
      </c>
      <c r="L592" s="39" t="str">
        <f>IF(OR(M592="Email Verification",M592="Operations",M592="OJT",M592="Bottom Quartile Group",M592="Training"),"Billable","Non Billable")</f>
        <v>Billable</v>
      </c>
      <c r="M592" s="32" t="s">
        <v>178</v>
      </c>
      <c r="N592" s="1" t="s">
        <v>38</v>
      </c>
      <c r="O592" s="1" t="s">
        <v>39</v>
      </c>
      <c r="P592" s="1"/>
      <c r="Q592" s="1"/>
      <c r="R592" s="31" t="s">
        <v>425</v>
      </c>
      <c r="S592" s="42" t="s">
        <v>880</v>
      </c>
      <c r="T592" s="42" t="s">
        <v>880</v>
      </c>
      <c r="U592" s="42" t="s">
        <v>17</v>
      </c>
      <c r="V592" s="42" t="s">
        <v>17</v>
      </c>
      <c r="W592" s="42" t="s">
        <v>880</v>
      </c>
      <c r="X592" s="42" t="s">
        <v>880</v>
      </c>
      <c r="Y592" s="42" t="s">
        <v>880</v>
      </c>
      <c r="Z592" s="42" t="s">
        <v>880</v>
      </c>
      <c r="AA592" s="42" t="s">
        <v>882</v>
      </c>
      <c r="AB592" s="42" t="s">
        <v>17</v>
      </c>
      <c r="AC592" s="42" t="s">
        <v>17</v>
      </c>
      <c r="AD592" s="42" t="s">
        <v>883</v>
      </c>
      <c r="AE592" s="42" t="s">
        <v>880</v>
      </c>
      <c r="AF592" s="42" t="s">
        <v>880</v>
      </c>
      <c r="AG592" s="42" t="s">
        <v>880</v>
      </c>
      <c r="AH592" s="42" t="s">
        <v>880</v>
      </c>
      <c r="AI592" s="42" t="s">
        <v>17</v>
      </c>
      <c r="AJ592" s="42" t="s">
        <v>17</v>
      </c>
      <c r="AK592" s="42" t="s">
        <v>880</v>
      </c>
      <c r="AL592" s="42"/>
      <c r="AM592" s="42"/>
      <c r="AN592" s="42"/>
      <c r="AO592" s="42"/>
      <c r="AP592" s="42"/>
      <c r="AQ592" s="42"/>
      <c r="AR592" s="42"/>
      <c r="AS592" s="42"/>
      <c r="AT592" s="42"/>
      <c r="AU592" s="42"/>
      <c r="AV592" s="37">
        <f>COUNTIFS($S592:$AU592,"P")</f>
        <v>11</v>
      </c>
      <c r="AW592" s="37">
        <f>COUNTIFS($S592:$AU592,"HD")/2</f>
        <v>0</v>
      </c>
      <c r="AX592" s="37">
        <f>COUNTIFS($S592:$AU592,"DO")</f>
        <v>6</v>
      </c>
      <c r="AY592" s="1">
        <f>COUNTIFS($S592:$AU592,"UPL")</f>
        <v>0</v>
      </c>
      <c r="AZ592" s="37">
        <f>COUNTIFS($S592:$AU592,"LWP")</f>
        <v>0</v>
      </c>
      <c r="BA592" s="37">
        <f>SUM(COUNTIFS($S592:$AU592,{"PAT","MAT"}))</f>
        <v>0</v>
      </c>
      <c r="BB592" s="37">
        <f>COUNTIFS($S592:$AU592,"HO")</f>
        <v>0</v>
      </c>
      <c r="BC592" s="37">
        <f>COUNTIFS($S592:$AU592,"NA")</f>
        <v>0</v>
      </c>
      <c r="BD592" s="37">
        <f>COUNTIFS($S592:$AU592,"PL")</f>
        <v>1</v>
      </c>
      <c r="BE592" s="37">
        <f>COUNTIFS($S592:$AU592,"CL")</f>
        <v>1</v>
      </c>
      <c r="BF592" s="37">
        <f>COUNTIFS($S592:$AU592,"BL")</f>
        <v>0</v>
      </c>
      <c r="BG592" s="37">
        <f>COUNTIFS($S592:$AU592,"CO")</f>
        <v>0</v>
      </c>
      <c r="BH592" s="37">
        <f>SUM(BD592:BG592)</f>
        <v>2</v>
      </c>
      <c r="BI592" s="37">
        <f>IF(SUM(AV592+AW592)&gt;=17,1,0)</f>
        <v>0</v>
      </c>
      <c r="BJ592" s="37">
        <f>IF(SUM(AV592+AW592)&gt;=13,1,0)</f>
        <v>0</v>
      </c>
      <c r="BK592" s="37">
        <f>SUM(AV592:BG592)+SUM(COUNTIFS(R592:AU592,{"TERM","RESIGNED"}))</f>
        <v>19</v>
      </c>
      <c r="BL592" s="1" t="s">
        <v>41</v>
      </c>
      <c r="BM592" s="37" t="s">
        <v>931</v>
      </c>
    </row>
    <row r="593" spans="1:65" x14ac:dyDescent="0.25">
      <c r="A593" s="30">
        <f>A592+1</f>
        <v>591</v>
      </c>
      <c r="B593" s="1" t="s">
        <v>33</v>
      </c>
      <c r="C593" s="1">
        <v>18852</v>
      </c>
      <c r="D593" s="25">
        <v>18852</v>
      </c>
      <c r="E593" s="1" t="s">
        <v>863</v>
      </c>
      <c r="F593" s="32" t="s">
        <v>712</v>
      </c>
      <c r="G593" s="32" t="s">
        <v>74</v>
      </c>
      <c r="H593" s="28">
        <v>44869</v>
      </c>
      <c r="I593" s="28" t="s">
        <v>36</v>
      </c>
      <c r="J593" s="28" t="s">
        <v>36</v>
      </c>
      <c r="K593" s="37">
        <f ca="1">IF(O593="ACTIVE",(TODAY()-H593),(J593-H593))</f>
        <v>473</v>
      </c>
      <c r="L593" s="39" t="str">
        <f>IF(OR(M593="Email Verification",M593="Operations",M593="OJT",M593="Bottom Quartile Group",M593="Training"),"Billable","Non Billable")</f>
        <v>Non Billable</v>
      </c>
      <c r="M593" s="32" t="s">
        <v>51</v>
      </c>
      <c r="N593" s="1" t="s">
        <v>38</v>
      </c>
      <c r="O593" s="1" t="s">
        <v>39</v>
      </c>
      <c r="P593" s="1"/>
      <c r="Q593" s="1"/>
      <c r="R593" s="31" t="s">
        <v>1424</v>
      </c>
      <c r="S593" s="42" t="s">
        <v>880</v>
      </c>
      <c r="T593" s="42" t="s">
        <v>880</v>
      </c>
      <c r="U593" s="42" t="s">
        <v>17</v>
      </c>
      <c r="V593" s="42" t="s">
        <v>17</v>
      </c>
      <c r="W593" s="42" t="s">
        <v>880</v>
      </c>
      <c r="X593" s="42" t="s">
        <v>880</v>
      </c>
      <c r="Y593" s="42" t="s">
        <v>880</v>
      </c>
      <c r="Z593" s="42" t="s">
        <v>880</v>
      </c>
      <c r="AA593" s="42" t="s">
        <v>880</v>
      </c>
      <c r="AB593" s="42" t="s">
        <v>17</v>
      </c>
      <c r="AC593" s="42" t="s">
        <v>17</v>
      </c>
      <c r="AD593" s="42" t="s">
        <v>880</v>
      </c>
      <c r="AE593" s="42" t="s">
        <v>880</v>
      </c>
      <c r="AF593" s="42" t="s">
        <v>880</v>
      </c>
      <c r="AG593" s="42" t="s">
        <v>880</v>
      </c>
      <c r="AH593" s="42" t="s">
        <v>880</v>
      </c>
      <c r="AI593" s="42" t="s">
        <v>17</v>
      </c>
      <c r="AJ593" s="42" t="s">
        <v>17</v>
      </c>
      <c r="AK593" s="42" t="s">
        <v>880</v>
      </c>
      <c r="AL593" s="42"/>
      <c r="AM593" s="42"/>
      <c r="AN593" s="42"/>
      <c r="AO593" s="42"/>
      <c r="AP593" s="42"/>
      <c r="AQ593" s="42"/>
      <c r="AR593" s="42"/>
      <c r="AS593" s="42"/>
      <c r="AT593" s="42"/>
      <c r="AU593" s="42"/>
      <c r="AV593" s="37">
        <f>COUNTIFS($S593:$AU593,"P")</f>
        <v>13</v>
      </c>
      <c r="AW593" s="37">
        <f>COUNTIFS($S593:$AU593,"HD")/2</f>
        <v>0</v>
      </c>
      <c r="AX593" s="37">
        <f>COUNTIFS($S593:$AU593,"DO")</f>
        <v>6</v>
      </c>
      <c r="AY593" s="1">
        <f>COUNTIFS($S593:$AU593,"UPL")</f>
        <v>0</v>
      </c>
      <c r="AZ593" s="37">
        <f>COUNTIFS($S593:$AU593,"LWP")</f>
        <v>0</v>
      </c>
      <c r="BA593" s="37">
        <f>SUM(COUNTIFS($S593:$AU593,{"PAT","MAT"}))</f>
        <v>0</v>
      </c>
      <c r="BB593" s="37">
        <f>COUNTIFS($S593:$AU593,"HO")</f>
        <v>0</v>
      </c>
      <c r="BC593" s="37">
        <f>COUNTIFS($S593:$AU593,"NA")</f>
        <v>0</v>
      </c>
      <c r="BD593" s="37">
        <f>COUNTIFS($S593:$AU593,"PL")</f>
        <v>0</v>
      </c>
      <c r="BE593" s="37">
        <f>COUNTIFS($S593:$AU593,"CL")</f>
        <v>0</v>
      </c>
      <c r="BF593" s="37">
        <f>COUNTIFS($S593:$AU593,"BL")</f>
        <v>0</v>
      </c>
      <c r="BG593" s="37">
        <f>COUNTIFS($S593:$AU593,"CO")</f>
        <v>0</v>
      </c>
      <c r="BH593" s="37">
        <f>SUM(BD593:BG593)</f>
        <v>0</v>
      </c>
      <c r="BI593" s="37">
        <f>IF(SUM(AV593+AW593)&gt;=17,1,0)</f>
        <v>0</v>
      </c>
      <c r="BJ593" s="37">
        <f>IF(SUM(AV593+AW593)&gt;=13,1,0)</f>
        <v>1</v>
      </c>
      <c r="BK593" s="37">
        <f>SUM(AV593:BG593)+SUM(COUNTIFS(R593:AU593,{"TERM","RESIGNED"}))</f>
        <v>19</v>
      </c>
      <c r="BL593" s="1" t="s">
        <v>41</v>
      </c>
      <c r="BM593" s="37" t="s">
        <v>1663</v>
      </c>
    </row>
    <row r="594" spans="1:65" x14ac:dyDescent="0.25">
      <c r="A594" s="30">
        <f>A593+1</f>
        <v>592</v>
      </c>
      <c r="B594" s="1" t="s">
        <v>33</v>
      </c>
      <c r="C594" s="1">
        <v>18853</v>
      </c>
      <c r="D594" s="25">
        <v>18853</v>
      </c>
      <c r="E594" s="1" t="s">
        <v>863</v>
      </c>
      <c r="F594" s="32" t="s">
        <v>713</v>
      </c>
      <c r="G594" s="32" t="s">
        <v>74</v>
      </c>
      <c r="H594" s="28">
        <v>44869</v>
      </c>
      <c r="I594" s="28" t="s">
        <v>36</v>
      </c>
      <c r="J594" s="28" t="s">
        <v>36</v>
      </c>
      <c r="K594" s="37">
        <f ca="1">IF(O594="ACTIVE",(TODAY()-H594),(J594-H594))</f>
        <v>473</v>
      </c>
      <c r="L594" s="39" t="str">
        <f>IF(OR(M594="Email Verification",M594="Operations",M594="OJT",M594="Bottom Quartile Group",M594="Training"),"Billable","Non Billable")</f>
        <v>Non Billable</v>
      </c>
      <c r="M594" s="32" t="s">
        <v>51</v>
      </c>
      <c r="N594" s="1" t="s">
        <v>38</v>
      </c>
      <c r="O594" s="1" t="s">
        <v>39</v>
      </c>
      <c r="P594" s="1"/>
      <c r="Q594" s="1"/>
      <c r="R594" s="31" t="s">
        <v>1424</v>
      </c>
      <c r="S594" s="42" t="s">
        <v>880</v>
      </c>
      <c r="T594" s="42" t="s">
        <v>880</v>
      </c>
      <c r="U594" s="42" t="s">
        <v>17</v>
      </c>
      <c r="V594" s="42" t="s">
        <v>17</v>
      </c>
      <c r="W594" s="42" t="s">
        <v>880</v>
      </c>
      <c r="X594" s="42" t="s">
        <v>880</v>
      </c>
      <c r="Y594" s="42" t="s">
        <v>880</v>
      </c>
      <c r="Z594" s="42" t="s">
        <v>880</v>
      </c>
      <c r="AA594" s="42" t="s">
        <v>880</v>
      </c>
      <c r="AB594" s="42" t="s">
        <v>17</v>
      </c>
      <c r="AC594" s="42" t="s">
        <v>17</v>
      </c>
      <c r="AD594" s="42" t="s">
        <v>880</v>
      </c>
      <c r="AE594" s="42" t="s">
        <v>880</v>
      </c>
      <c r="AF594" s="42" t="s">
        <v>880</v>
      </c>
      <c r="AG594" s="42" t="s">
        <v>880</v>
      </c>
      <c r="AH594" s="42" t="s">
        <v>880</v>
      </c>
      <c r="AI594" s="42" t="s">
        <v>17</v>
      </c>
      <c r="AJ594" s="42" t="s">
        <v>17</v>
      </c>
      <c r="AK594" s="42" t="s">
        <v>880</v>
      </c>
      <c r="AL594" s="42"/>
      <c r="AM594" s="42"/>
      <c r="AN594" s="42"/>
      <c r="AO594" s="42"/>
      <c r="AP594" s="42"/>
      <c r="AQ594" s="42"/>
      <c r="AR594" s="42"/>
      <c r="AS594" s="42"/>
      <c r="AT594" s="42"/>
      <c r="AU594" s="42"/>
      <c r="AV594" s="37">
        <f>COUNTIFS($S594:$AU594,"P")</f>
        <v>13</v>
      </c>
      <c r="AW594" s="37">
        <f>COUNTIFS($S594:$AU594,"HD")/2</f>
        <v>0</v>
      </c>
      <c r="AX594" s="37">
        <f>COUNTIFS($S594:$AU594,"DO")</f>
        <v>6</v>
      </c>
      <c r="AY594" s="1">
        <f>COUNTIFS($S594:$AU594,"UPL")</f>
        <v>0</v>
      </c>
      <c r="AZ594" s="37">
        <f>COUNTIFS($S594:$AU594,"LWP")</f>
        <v>0</v>
      </c>
      <c r="BA594" s="37">
        <f>SUM(COUNTIFS($S594:$AU594,{"PAT","MAT"}))</f>
        <v>0</v>
      </c>
      <c r="BB594" s="37">
        <f>COUNTIFS($S594:$AU594,"HO")</f>
        <v>0</v>
      </c>
      <c r="BC594" s="37">
        <f>COUNTIFS($S594:$AU594,"NA")</f>
        <v>0</v>
      </c>
      <c r="BD594" s="37">
        <f>COUNTIFS($S594:$AU594,"PL")</f>
        <v>0</v>
      </c>
      <c r="BE594" s="37">
        <f>COUNTIFS($S594:$AU594,"CL")</f>
        <v>0</v>
      </c>
      <c r="BF594" s="37">
        <f>COUNTIFS($S594:$AU594,"BL")</f>
        <v>0</v>
      </c>
      <c r="BG594" s="37">
        <f>COUNTIFS($S594:$AU594,"CO")</f>
        <v>0</v>
      </c>
      <c r="BH594" s="37">
        <f>SUM(BD594:BG594)</f>
        <v>0</v>
      </c>
      <c r="BI594" s="37">
        <f>IF(SUM(AV594+AW594)&gt;=17,1,0)</f>
        <v>0</v>
      </c>
      <c r="BJ594" s="37">
        <f>IF(SUM(AV594+AW594)&gt;=13,1,0)</f>
        <v>1</v>
      </c>
      <c r="BK594" s="37">
        <f>SUM(AV594:BG594)+SUM(COUNTIFS(R594:AU594,{"TERM","RESIGNED"}))</f>
        <v>19</v>
      </c>
      <c r="BL594" s="1" t="s">
        <v>41</v>
      </c>
      <c r="BM594" s="37" t="s">
        <v>1568</v>
      </c>
    </row>
    <row r="595" spans="1:65" x14ac:dyDescent="0.25">
      <c r="A595" s="30">
        <f>A594+1</f>
        <v>593</v>
      </c>
      <c r="B595" s="1" t="s">
        <v>33</v>
      </c>
      <c r="C595" s="1">
        <v>18875</v>
      </c>
      <c r="D595" s="25">
        <v>18875</v>
      </c>
      <c r="E595" s="1" t="s">
        <v>862</v>
      </c>
      <c r="F595" s="32" t="s">
        <v>716</v>
      </c>
      <c r="G595" s="32" t="s">
        <v>117</v>
      </c>
      <c r="H595" s="28">
        <v>44869</v>
      </c>
      <c r="I595" s="28" t="s">
        <v>36</v>
      </c>
      <c r="J595" s="28" t="s">
        <v>36</v>
      </c>
      <c r="K595" s="37">
        <f ca="1">IF(O595="ACTIVE",(TODAY()-H595),(J595-H595))</f>
        <v>473</v>
      </c>
      <c r="L595" s="39" t="str">
        <f>IF(OR(M595="Email Verification",M595="Operations",M595="OJT",M595="Bottom Quartile Group",M595="Training"),"Billable","Non Billable")</f>
        <v>Billable</v>
      </c>
      <c r="M595" s="32" t="s">
        <v>118</v>
      </c>
      <c r="N595" s="1" t="s">
        <v>38</v>
      </c>
      <c r="O595" s="1" t="s">
        <v>39</v>
      </c>
      <c r="P595" s="1"/>
      <c r="Q595" s="1"/>
      <c r="R595" s="31" t="s">
        <v>414</v>
      </c>
      <c r="S595" s="42" t="s">
        <v>880</v>
      </c>
      <c r="T595" s="42" t="s">
        <v>880</v>
      </c>
      <c r="U595" s="42" t="s">
        <v>17</v>
      </c>
      <c r="V595" s="42" t="s">
        <v>17</v>
      </c>
      <c r="W595" s="42" t="s">
        <v>880</v>
      </c>
      <c r="X595" s="42" t="s">
        <v>880</v>
      </c>
      <c r="Y595" s="42" t="s">
        <v>880</v>
      </c>
      <c r="Z595" s="42" t="s">
        <v>880</v>
      </c>
      <c r="AA595" s="42" t="s">
        <v>880</v>
      </c>
      <c r="AB595" s="42" t="s">
        <v>17</v>
      </c>
      <c r="AC595" s="42" t="s">
        <v>17</v>
      </c>
      <c r="AD595" s="42" t="s">
        <v>882</v>
      </c>
      <c r="AE595" s="42" t="s">
        <v>880</v>
      </c>
      <c r="AF595" s="42" t="s">
        <v>880</v>
      </c>
      <c r="AG595" s="42" t="s">
        <v>880</v>
      </c>
      <c r="AH595" s="42" t="s">
        <v>881</v>
      </c>
      <c r="AI595" s="42" t="s">
        <v>17</v>
      </c>
      <c r="AJ595" s="42" t="s">
        <v>17</v>
      </c>
      <c r="AK595" s="42" t="s">
        <v>880</v>
      </c>
      <c r="AL595" s="42"/>
      <c r="AM595" s="42"/>
      <c r="AN595" s="42"/>
      <c r="AO595" s="42"/>
      <c r="AP595" s="42"/>
      <c r="AQ595" s="42"/>
      <c r="AR595" s="42"/>
      <c r="AS595" s="42"/>
      <c r="AT595" s="42"/>
      <c r="AU595" s="42"/>
      <c r="AV595" s="37">
        <f>COUNTIFS($S595:$AU595,"P")</f>
        <v>11</v>
      </c>
      <c r="AW595" s="37">
        <f>COUNTIFS($S595:$AU595,"HD")/2</f>
        <v>0.5</v>
      </c>
      <c r="AX595" s="37">
        <f>COUNTIFS($S595:$AU595,"DO")</f>
        <v>6</v>
      </c>
      <c r="AY595" s="1">
        <f>COUNTIFS($S595:$AU595,"UPL")</f>
        <v>0</v>
      </c>
      <c r="AZ595" s="37">
        <f>COUNTIFS($S595:$AU595,"LWP")</f>
        <v>0</v>
      </c>
      <c r="BA595" s="37">
        <f>SUM(COUNTIFS($S595:$AU595,{"PAT","MAT"}))</f>
        <v>0</v>
      </c>
      <c r="BB595" s="37">
        <f>COUNTIFS($S595:$AU595,"HO")</f>
        <v>0</v>
      </c>
      <c r="BC595" s="37">
        <f>COUNTIFS($S595:$AU595,"NA")</f>
        <v>0</v>
      </c>
      <c r="BD595" s="37">
        <f>COUNTIFS($S595:$AU595,"PL")</f>
        <v>0</v>
      </c>
      <c r="BE595" s="37">
        <f>COUNTIFS($S595:$AU595,"CL")</f>
        <v>1</v>
      </c>
      <c r="BF595" s="37">
        <f>COUNTIFS($S595:$AU595,"BL")</f>
        <v>0</v>
      </c>
      <c r="BG595" s="37">
        <f>COUNTIFS($S595:$AU595,"CO")</f>
        <v>0</v>
      </c>
      <c r="BH595" s="37">
        <f>SUM(BD595:BG595)</f>
        <v>1</v>
      </c>
      <c r="BI595" s="37">
        <f>IF(SUM(AV595+AW595)&gt;=17,1,0)</f>
        <v>0</v>
      </c>
      <c r="BJ595" s="37">
        <f>IF(SUM(AV595+AW595)&gt;=13,1,0)</f>
        <v>0</v>
      </c>
      <c r="BK595" s="37">
        <f>SUM(AV595:BG595)+SUM(COUNTIFS(R595:AU595,{"TERM","RESIGNED"}))</f>
        <v>18.5</v>
      </c>
      <c r="BL595" s="1" t="s">
        <v>41</v>
      </c>
      <c r="BM595" s="37" t="s">
        <v>933</v>
      </c>
    </row>
    <row r="596" spans="1:65" x14ac:dyDescent="0.25">
      <c r="A596" s="30">
        <f>A595+1</f>
        <v>594</v>
      </c>
      <c r="B596" s="1" t="s">
        <v>33</v>
      </c>
      <c r="C596" s="1">
        <v>18877</v>
      </c>
      <c r="D596" s="25">
        <v>18877</v>
      </c>
      <c r="E596" s="1" t="s">
        <v>863</v>
      </c>
      <c r="F596" s="32" t="s">
        <v>717</v>
      </c>
      <c r="G596" s="32" t="s">
        <v>117</v>
      </c>
      <c r="H596" s="28">
        <v>44869</v>
      </c>
      <c r="I596" s="28" t="s">
        <v>36</v>
      </c>
      <c r="J596" s="28" t="s">
        <v>36</v>
      </c>
      <c r="K596" s="37">
        <f ca="1">IF(O596="ACTIVE",(TODAY()-H596),(J596-H596))</f>
        <v>473</v>
      </c>
      <c r="L596" s="39" t="str">
        <f>IF(OR(M596="Email Verification",M596="Operations",M596="OJT",M596="Bottom Quartile Group",M596="Training"),"Billable","Non Billable")</f>
        <v>Billable</v>
      </c>
      <c r="M596" s="32" t="s">
        <v>118</v>
      </c>
      <c r="N596" s="1" t="s">
        <v>38</v>
      </c>
      <c r="O596" s="1" t="s">
        <v>39</v>
      </c>
      <c r="P596" s="1"/>
      <c r="Q596" s="1"/>
      <c r="R596" s="31" t="s">
        <v>1443</v>
      </c>
      <c r="S596" s="42" t="s">
        <v>880</v>
      </c>
      <c r="T596" s="42" t="s">
        <v>880</v>
      </c>
      <c r="U596" s="42" t="s">
        <v>17</v>
      </c>
      <c r="V596" s="42" t="s">
        <v>17</v>
      </c>
      <c r="W596" s="42" t="s">
        <v>880</v>
      </c>
      <c r="X596" s="42" t="s">
        <v>880</v>
      </c>
      <c r="Y596" s="42" t="s">
        <v>880</v>
      </c>
      <c r="Z596" s="42" t="s">
        <v>880</v>
      </c>
      <c r="AA596" s="42" t="s">
        <v>880</v>
      </c>
      <c r="AB596" s="42" t="s">
        <v>17</v>
      </c>
      <c r="AC596" s="42" t="s">
        <v>17</v>
      </c>
      <c r="AD596" s="42" t="s">
        <v>880</v>
      </c>
      <c r="AE596" s="42" t="s">
        <v>880</v>
      </c>
      <c r="AF596" s="42" t="s">
        <v>880</v>
      </c>
      <c r="AG596" s="42" t="s">
        <v>880</v>
      </c>
      <c r="AH596" s="42" t="s">
        <v>880</v>
      </c>
      <c r="AI596" s="42" t="s">
        <v>17</v>
      </c>
      <c r="AJ596" s="42" t="s">
        <v>17</v>
      </c>
      <c r="AK596" s="42" t="s">
        <v>880</v>
      </c>
      <c r="AL596" s="42"/>
      <c r="AM596" s="42"/>
      <c r="AN596" s="42"/>
      <c r="AO596" s="42"/>
      <c r="AP596" s="42"/>
      <c r="AQ596" s="42"/>
      <c r="AR596" s="42"/>
      <c r="AS596" s="42"/>
      <c r="AT596" s="42"/>
      <c r="AU596" s="42"/>
      <c r="AV596" s="37">
        <f>COUNTIFS($S596:$AU596,"P")</f>
        <v>13</v>
      </c>
      <c r="AW596" s="37">
        <f>COUNTIFS($S596:$AU596,"HD")/2</f>
        <v>0</v>
      </c>
      <c r="AX596" s="37">
        <f>COUNTIFS($S596:$AU596,"DO")</f>
        <v>6</v>
      </c>
      <c r="AY596" s="1">
        <f>COUNTIFS($S596:$AU596,"UPL")</f>
        <v>0</v>
      </c>
      <c r="AZ596" s="37">
        <f>COUNTIFS($S596:$AU596,"LWP")</f>
        <v>0</v>
      </c>
      <c r="BA596" s="37">
        <f>SUM(COUNTIFS($S596:$AU596,{"PAT","MAT"}))</f>
        <v>0</v>
      </c>
      <c r="BB596" s="37">
        <f>COUNTIFS($S596:$AU596,"HO")</f>
        <v>0</v>
      </c>
      <c r="BC596" s="37">
        <f>COUNTIFS($S596:$AU596,"NA")</f>
        <v>0</v>
      </c>
      <c r="BD596" s="37">
        <f>COUNTIFS($S596:$AU596,"PL")</f>
        <v>0</v>
      </c>
      <c r="BE596" s="37">
        <f>COUNTIFS($S596:$AU596,"CL")</f>
        <v>0</v>
      </c>
      <c r="BF596" s="37">
        <f>COUNTIFS($S596:$AU596,"BL")</f>
        <v>0</v>
      </c>
      <c r="BG596" s="37">
        <f>COUNTIFS($S596:$AU596,"CO")</f>
        <v>0</v>
      </c>
      <c r="BH596" s="37">
        <f>SUM(BD596:BG596)</f>
        <v>0</v>
      </c>
      <c r="BI596" s="37">
        <f>IF(SUM(AV596+AW596)&gt;=17,1,0)</f>
        <v>0</v>
      </c>
      <c r="BJ596" s="37">
        <f>IF(SUM(AV596+AW596)&gt;=13,1,0)</f>
        <v>1</v>
      </c>
      <c r="BK596" s="37">
        <f>SUM(AV596:BG596)+SUM(COUNTIFS(R596:AU596,{"TERM","RESIGNED"}))</f>
        <v>19</v>
      </c>
      <c r="BL596" s="1" t="s">
        <v>41</v>
      </c>
      <c r="BM596" s="37" t="s">
        <v>934</v>
      </c>
    </row>
    <row r="597" spans="1:65" x14ac:dyDescent="0.25">
      <c r="A597" s="30">
        <f>A596+1</f>
        <v>595</v>
      </c>
      <c r="B597" s="1" t="s">
        <v>33</v>
      </c>
      <c r="C597" s="1">
        <v>18887</v>
      </c>
      <c r="D597" s="25">
        <v>18887</v>
      </c>
      <c r="E597" s="1" t="s">
        <v>862</v>
      </c>
      <c r="F597" s="32" t="s">
        <v>714</v>
      </c>
      <c r="G597" s="32" t="s">
        <v>100</v>
      </c>
      <c r="H597" s="28">
        <v>44869</v>
      </c>
      <c r="I597" s="28" t="s">
        <v>36</v>
      </c>
      <c r="J597" s="28" t="s">
        <v>36</v>
      </c>
      <c r="K597" s="37">
        <f ca="1">IF(O597="ACTIVE",(TODAY()-H597),(J597-H597))</f>
        <v>473</v>
      </c>
      <c r="L597" s="39" t="str">
        <f>IF(OR(M597="Email Verification",M597="Operations",M597="OJT",M597="Bottom Quartile Group",M597="Training"),"Billable","Non Billable")</f>
        <v>Non Billable</v>
      </c>
      <c r="M597" s="32" t="s">
        <v>990</v>
      </c>
      <c r="N597" s="1" t="s">
        <v>38</v>
      </c>
      <c r="O597" s="1" t="s">
        <v>39</v>
      </c>
      <c r="P597" s="1"/>
      <c r="Q597" s="1"/>
      <c r="R597" s="31" t="s">
        <v>203</v>
      </c>
      <c r="S597" s="42" t="s">
        <v>880</v>
      </c>
      <c r="T597" s="42" t="s">
        <v>880</v>
      </c>
      <c r="U597" s="42" t="s">
        <v>17</v>
      </c>
      <c r="V597" s="42" t="s">
        <v>17</v>
      </c>
      <c r="W597" s="42" t="s">
        <v>880</v>
      </c>
      <c r="X597" s="42" t="s">
        <v>880</v>
      </c>
      <c r="Y597" s="42" t="s">
        <v>880</v>
      </c>
      <c r="Z597" s="42" t="s">
        <v>880</v>
      </c>
      <c r="AA597" s="42" t="s">
        <v>883</v>
      </c>
      <c r="AB597" s="42" t="s">
        <v>17</v>
      </c>
      <c r="AC597" s="42" t="s">
        <v>17</v>
      </c>
      <c r="AD597" s="42" t="s">
        <v>880</v>
      </c>
      <c r="AE597" s="42" t="s">
        <v>880</v>
      </c>
      <c r="AF597" s="42" t="s">
        <v>880</v>
      </c>
      <c r="AG597" s="42" t="s">
        <v>880</v>
      </c>
      <c r="AH597" s="42" t="s">
        <v>880</v>
      </c>
      <c r="AI597" s="42" t="s">
        <v>17</v>
      </c>
      <c r="AJ597" s="42" t="s">
        <v>17</v>
      </c>
      <c r="AK597" s="42" t="s">
        <v>880</v>
      </c>
      <c r="AL597" s="42"/>
      <c r="AM597" s="42"/>
      <c r="AN597" s="42"/>
      <c r="AO597" s="42"/>
      <c r="AP597" s="42"/>
      <c r="AQ597" s="42"/>
      <c r="AR597" s="42"/>
      <c r="AS597" s="42"/>
      <c r="AT597" s="42"/>
      <c r="AU597" s="42"/>
      <c r="AV597" s="37">
        <f>COUNTIFS($S597:$AU597,"P")</f>
        <v>12</v>
      </c>
      <c r="AW597" s="37">
        <f>COUNTIFS($S597:$AU597,"HD")/2</f>
        <v>0</v>
      </c>
      <c r="AX597" s="37">
        <f>COUNTIFS($S597:$AU597,"DO")</f>
        <v>6</v>
      </c>
      <c r="AY597" s="1">
        <f>COUNTIFS($S597:$AU597,"UPL")</f>
        <v>0</v>
      </c>
      <c r="AZ597" s="37">
        <f>COUNTIFS($S597:$AU597,"LWP")</f>
        <v>0</v>
      </c>
      <c r="BA597" s="37">
        <f>SUM(COUNTIFS($S597:$AU597,{"PAT","MAT"}))</f>
        <v>0</v>
      </c>
      <c r="BB597" s="37">
        <f>COUNTIFS($S597:$AU597,"HO")</f>
        <v>0</v>
      </c>
      <c r="BC597" s="37">
        <f>COUNTIFS($S597:$AU597,"NA")</f>
        <v>0</v>
      </c>
      <c r="BD597" s="37">
        <f>COUNTIFS($S597:$AU597,"PL")</f>
        <v>1</v>
      </c>
      <c r="BE597" s="37">
        <f>COUNTIFS($S597:$AU597,"CL")</f>
        <v>0</v>
      </c>
      <c r="BF597" s="37">
        <f>COUNTIFS($S597:$AU597,"BL")</f>
        <v>0</v>
      </c>
      <c r="BG597" s="37">
        <f>COUNTIFS($S597:$AU597,"CO")</f>
        <v>0</v>
      </c>
      <c r="BH597" s="37">
        <f>SUM(BD597:BG597)</f>
        <v>1</v>
      </c>
      <c r="BI597" s="37">
        <f>IF(SUM(AV597+AW597)&gt;=17,1,0)</f>
        <v>0</v>
      </c>
      <c r="BJ597" s="37">
        <f>IF(SUM(AV597+AW597)&gt;=13,1,0)</f>
        <v>0</v>
      </c>
      <c r="BK597" s="37">
        <f>SUM(AV597:BG597)+SUM(COUNTIFS(R597:AU597,{"TERM","RESIGNED"}))</f>
        <v>19</v>
      </c>
      <c r="BL597" s="1" t="s">
        <v>41</v>
      </c>
      <c r="BM597" s="37" t="s">
        <v>936</v>
      </c>
    </row>
    <row r="598" spans="1:65" x14ac:dyDescent="0.25">
      <c r="A598" s="30">
        <f>A597+1</f>
        <v>596</v>
      </c>
      <c r="B598" s="1" t="s">
        <v>33</v>
      </c>
      <c r="C598" s="1">
        <v>18889</v>
      </c>
      <c r="D598" s="25">
        <v>18889</v>
      </c>
      <c r="E598" s="1" t="s">
        <v>862</v>
      </c>
      <c r="F598" s="32" t="s">
        <v>719</v>
      </c>
      <c r="G598" s="32" t="s">
        <v>74</v>
      </c>
      <c r="H598" s="28">
        <v>44873</v>
      </c>
      <c r="I598" s="28" t="s">
        <v>36</v>
      </c>
      <c r="J598" s="28" t="s">
        <v>36</v>
      </c>
      <c r="K598" s="37">
        <f ca="1">IF(O598="ACTIVE",(TODAY()-H598),(J598-H598))</f>
        <v>469</v>
      </c>
      <c r="L598" s="39" t="str">
        <f>IF(OR(M598="Email Verification",M598="Operations",M598="OJT",M598="Bottom Quartile Group",M598="Training"),"Billable","Non Billable")</f>
        <v>Non Billable</v>
      </c>
      <c r="M598" s="32" t="s">
        <v>51</v>
      </c>
      <c r="N598" s="1" t="s">
        <v>38</v>
      </c>
      <c r="O598" s="1" t="s">
        <v>39</v>
      </c>
      <c r="P598" s="1"/>
      <c r="Q598" s="1"/>
      <c r="R598" s="31" t="s">
        <v>905</v>
      </c>
      <c r="S598" s="42" t="s">
        <v>880</v>
      </c>
      <c r="T598" s="42" t="s">
        <v>880</v>
      </c>
      <c r="U598" s="42" t="s">
        <v>17</v>
      </c>
      <c r="V598" s="42" t="s">
        <v>17</v>
      </c>
      <c r="W598" s="42" t="s">
        <v>882</v>
      </c>
      <c r="X598" s="42" t="s">
        <v>880</v>
      </c>
      <c r="Y598" s="42" t="s">
        <v>880</v>
      </c>
      <c r="Z598" s="42" t="s">
        <v>880</v>
      </c>
      <c r="AA598" s="42" t="s">
        <v>883</v>
      </c>
      <c r="AB598" s="42" t="s">
        <v>17</v>
      </c>
      <c r="AC598" s="42" t="s">
        <v>17</v>
      </c>
      <c r="AD598" s="42" t="s">
        <v>880</v>
      </c>
      <c r="AE598" s="42" t="s">
        <v>880</v>
      </c>
      <c r="AF598" s="42" t="s">
        <v>880</v>
      </c>
      <c r="AG598" s="42" t="s">
        <v>880</v>
      </c>
      <c r="AH598" s="42" t="s">
        <v>880</v>
      </c>
      <c r="AI598" s="42" t="s">
        <v>17</v>
      </c>
      <c r="AJ598" s="42" t="s">
        <v>17</v>
      </c>
      <c r="AK598" s="42" t="s">
        <v>880</v>
      </c>
      <c r="AL598" s="42"/>
      <c r="AM598" s="42"/>
      <c r="AN598" s="42"/>
      <c r="AO598" s="42"/>
      <c r="AP598" s="42"/>
      <c r="AQ598" s="42"/>
      <c r="AR598" s="42"/>
      <c r="AS598" s="42"/>
      <c r="AT598" s="42"/>
      <c r="AU598" s="42"/>
      <c r="AV598" s="37">
        <f>COUNTIFS($S598:$AU598,"P")</f>
        <v>11</v>
      </c>
      <c r="AW598" s="37">
        <f>COUNTIFS($S598:$AU598,"HD")/2</f>
        <v>0</v>
      </c>
      <c r="AX598" s="37">
        <f>COUNTIFS($S598:$AU598,"DO")</f>
        <v>6</v>
      </c>
      <c r="AY598" s="1">
        <f>COUNTIFS($S598:$AU598,"UPL")</f>
        <v>0</v>
      </c>
      <c r="AZ598" s="37">
        <f>COUNTIFS($S598:$AU598,"LWP")</f>
        <v>0</v>
      </c>
      <c r="BA598" s="37">
        <f>SUM(COUNTIFS($S598:$AU598,{"PAT","MAT"}))</f>
        <v>0</v>
      </c>
      <c r="BB598" s="37">
        <f>COUNTIFS($S598:$AU598,"HO")</f>
        <v>0</v>
      </c>
      <c r="BC598" s="37">
        <f>COUNTIFS($S598:$AU598,"NA")</f>
        <v>0</v>
      </c>
      <c r="BD598" s="37">
        <f>COUNTIFS($S598:$AU598,"PL")</f>
        <v>1</v>
      </c>
      <c r="BE598" s="37">
        <f>COUNTIFS($S598:$AU598,"CL")</f>
        <v>1</v>
      </c>
      <c r="BF598" s="37">
        <f>COUNTIFS($S598:$AU598,"BL")</f>
        <v>0</v>
      </c>
      <c r="BG598" s="37">
        <f>COUNTIFS($S598:$AU598,"CO")</f>
        <v>0</v>
      </c>
      <c r="BH598" s="37">
        <f>SUM(BD598:BG598)</f>
        <v>2</v>
      </c>
      <c r="BI598" s="37">
        <f>IF(SUM(AV598+AW598)&gt;=17,1,0)</f>
        <v>0</v>
      </c>
      <c r="BJ598" s="37">
        <f>IF(SUM(AV598+AW598)&gt;=13,1,0)</f>
        <v>0</v>
      </c>
      <c r="BK598" s="37">
        <f>SUM(AV598:BG598)+SUM(COUNTIFS(R598:AU598,{"TERM","RESIGNED"}))</f>
        <v>19</v>
      </c>
      <c r="BL598" s="1" t="s">
        <v>41</v>
      </c>
      <c r="BM598" s="37" t="s">
        <v>1569</v>
      </c>
    </row>
    <row r="599" spans="1:65" x14ac:dyDescent="0.25">
      <c r="A599" s="30">
        <f>A598+1</f>
        <v>597</v>
      </c>
      <c r="B599" s="1" t="s">
        <v>163</v>
      </c>
      <c r="C599" s="1">
        <v>104244</v>
      </c>
      <c r="D599" s="25">
        <v>104244</v>
      </c>
      <c r="E599" s="1" t="s">
        <v>863</v>
      </c>
      <c r="F599" s="32" t="s">
        <v>720</v>
      </c>
      <c r="G599" s="32" t="s">
        <v>906</v>
      </c>
      <c r="H599" s="28">
        <v>44875</v>
      </c>
      <c r="I599" s="28" t="s">
        <v>36</v>
      </c>
      <c r="J599" s="28" t="s">
        <v>36</v>
      </c>
      <c r="K599" s="37">
        <f ca="1">IF(O599="ACTIVE",(TODAY()-H599),(J599-H599))</f>
        <v>467</v>
      </c>
      <c r="L599" s="39" t="str">
        <f>IF(OR(M599="Email Verification",M599="Operations",M599="OJT",M599="Bottom Quartile Group",M599="Training"),"Billable","Non Billable")</f>
        <v>Non Billable</v>
      </c>
      <c r="M599" s="32" t="s">
        <v>124</v>
      </c>
      <c r="N599" s="1" t="s">
        <v>38</v>
      </c>
      <c r="O599" s="1" t="s">
        <v>39</v>
      </c>
      <c r="P599" s="1"/>
      <c r="Q599" s="1"/>
      <c r="R599" s="31" t="s">
        <v>249</v>
      </c>
      <c r="S599" s="42" t="s">
        <v>880</v>
      </c>
      <c r="T599" s="42" t="s">
        <v>881</v>
      </c>
      <c r="U599" s="42" t="s">
        <v>17</v>
      </c>
      <c r="V599" s="42" t="s">
        <v>17</v>
      </c>
      <c r="W599" s="42" t="s">
        <v>881</v>
      </c>
      <c r="X599" s="42" t="s">
        <v>881</v>
      </c>
      <c r="Y599" s="42" t="s">
        <v>880</v>
      </c>
      <c r="Z599" s="42" t="s">
        <v>880</v>
      </c>
      <c r="AA599" s="42" t="s">
        <v>881</v>
      </c>
      <c r="AB599" s="42" t="s">
        <v>17</v>
      </c>
      <c r="AC599" s="42" t="s">
        <v>17</v>
      </c>
      <c r="AD599" s="42" t="s">
        <v>880</v>
      </c>
      <c r="AE599" s="42" t="s">
        <v>881</v>
      </c>
      <c r="AF599" s="42" t="s">
        <v>881</v>
      </c>
      <c r="AG599" s="42" t="s">
        <v>881</v>
      </c>
      <c r="AH599" s="42" t="s">
        <v>880</v>
      </c>
      <c r="AI599" s="42" t="s">
        <v>17</v>
      </c>
      <c r="AJ599" s="42" t="s">
        <v>17</v>
      </c>
      <c r="AK599" s="42" t="s">
        <v>881</v>
      </c>
      <c r="AL599" s="42"/>
      <c r="AM599" s="42"/>
      <c r="AN599" s="42"/>
      <c r="AO599" s="42"/>
      <c r="AP599" s="42"/>
      <c r="AQ599" s="42"/>
      <c r="AR599" s="42"/>
      <c r="AS599" s="42"/>
      <c r="AT599" s="42"/>
      <c r="AU599" s="42"/>
      <c r="AV599" s="37">
        <f>COUNTIFS($S599:$AU599,"P")</f>
        <v>5</v>
      </c>
      <c r="AW599" s="37">
        <f>COUNTIFS($S599:$AU599,"HD")/2</f>
        <v>4</v>
      </c>
      <c r="AX599" s="37">
        <f>COUNTIFS($S599:$AU599,"DO")</f>
        <v>6</v>
      </c>
      <c r="AY599" s="1">
        <f>COUNTIFS($S599:$AU599,"UPL")</f>
        <v>0</v>
      </c>
      <c r="AZ599" s="37">
        <f>COUNTIFS($S599:$AU599,"LWP")</f>
        <v>0</v>
      </c>
      <c r="BA599" s="37">
        <f>SUM(COUNTIFS($S599:$AU599,{"PAT","MAT"}))</f>
        <v>0</v>
      </c>
      <c r="BB599" s="37">
        <f>COUNTIFS($S599:$AU599,"HO")</f>
        <v>0</v>
      </c>
      <c r="BC599" s="37">
        <f>COUNTIFS($S599:$AU599,"NA")</f>
        <v>0</v>
      </c>
      <c r="BD599" s="37">
        <f>COUNTIFS($S599:$AU599,"PL")</f>
        <v>0</v>
      </c>
      <c r="BE599" s="37">
        <f>COUNTIFS($S599:$AU599,"CL")</f>
        <v>0</v>
      </c>
      <c r="BF599" s="37">
        <f>COUNTIFS($S599:$AU599,"BL")</f>
        <v>0</v>
      </c>
      <c r="BG599" s="37">
        <f>COUNTIFS($S599:$AU599,"CO")</f>
        <v>0</v>
      </c>
      <c r="BH599" s="37">
        <f>SUM(BD599:BG599)</f>
        <v>0</v>
      </c>
      <c r="BI599" s="37">
        <f>IF(SUM(AV599+AW599)&gt;=17,1,0)</f>
        <v>0</v>
      </c>
      <c r="BJ599" s="37">
        <f>IF(SUM(AV599+AW599)&gt;=13,1,0)</f>
        <v>0</v>
      </c>
      <c r="BK599" s="37">
        <f>SUM(AV599:BG599)+SUM(COUNTIFS(R599:AU599,{"TERM","RESIGNED"}))</f>
        <v>15</v>
      </c>
      <c r="BL599" s="1" t="s">
        <v>41</v>
      </c>
      <c r="BM599" s="37" t="s">
        <v>1569</v>
      </c>
    </row>
    <row r="600" spans="1:65" x14ac:dyDescent="0.25">
      <c r="A600" s="30">
        <f>A599+1</f>
        <v>598</v>
      </c>
      <c r="B600" s="1" t="s">
        <v>33</v>
      </c>
      <c r="C600" s="1">
        <v>18942</v>
      </c>
      <c r="D600" s="25">
        <v>18942</v>
      </c>
      <c r="E600" s="1" t="s">
        <v>863</v>
      </c>
      <c r="F600" s="32" t="s">
        <v>723</v>
      </c>
      <c r="G600" s="32" t="s">
        <v>117</v>
      </c>
      <c r="H600" s="28">
        <v>44876</v>
      </c>
      <c r="I600" s="28" t="s">
        <v>36</v>
      </c>
      <c r="J600" s="28" t="s">
        <v>36</v>
      </c>
      <c r="K600" s="37">
        <f ca="1">IF(O600="ACTIVE",(TODAY()-H600),(J600-H600))</f>
        <v>466</v>
      </c>
      <c r="L600" s="39" t="str">
        <f>IF(OR(M600="Email Verification",M600="Operations",M600="OJT",M600="Bottom Quartile Group",M600="Training"),"Billable","Non Billable")</f>
        <v>Billable</v>
      </c>
      <c r="M600" s="32" t="s">
        <v>118</v>
      </c>
      <c r="N600" s="1" t="s">
        <v>38</v>
      </c>
      <c r="O600" s="1" t="s">
        <v>39</v>
      </c>
      <c r="P600" s="1"/>
      <c r="Q600" s="1"/>
      <c r="R600" s="31" t="s">
        <v>233</v>
      </c>
      <c r="S600" s="42" t="s">
        <v>882</v>
      </c>
      <c r="T600" s="42" t="s">
        <v>880</v>
      </c>
      <c r="U600" s="42" t="s">
        <v>17</v>
      </c>
      <c r="V600" s="42" t="s">
        <v>17</v>
      </c>
      <c r="W600" s="42" t="s">
        <v>880</v>
      </c>
      <c r="X600" s="42" t="s">
        <v>880</v>
      </c>
      <c r="Y600" s="42" t="s">
        <v>880</v>
      </c>
      <c r="Z600" s="42" t="s">
        <v>880</v>
      </c>
      <c r="AA600" s="42" t="s">
        <v>880</v>
      </c>
      <c r="AB600" s="42" t="s">
        <v>17</v>
      </c>
      <c r="AC600" s="42" t="s">
        <v>17</v>
      </c>
      <c r="AD600" s="42" t="s">
        <v>880</v>
      </c>
      <c r="AE600" s="42" t="s">
        <v>880</v>
      </c>
      <c r="AF600" s="42" t="s">
        <v>880</v>
      </c>
      <c r="AG600" s="42" t="s">
        <v>883</v>
      </c>
      <c r="AH600" s="42" t="s">
        <v>880</v>
      </c>
      <c r="AI600" s="42" t="s">
        <v>17</v>
      </c>
      <c r="AJ600" s="42" t="s">
        <v>17</v>
      </c>
      <c r="AK600" s="42" t="s">
        <v>880</v>
      </c>
      <c r="AL600" s="42"/>
      <c r="AM600" s="42"/>
      <c r="AN600" s="42"/>
      <c r="AO600" s="42"/>
      <c r="AP600" s="42"/>
      <c r="AQ600" s="42"/>
      <c r="AR600" s="42"/>
      <c r="AS600" s="42"/>
      <c r="AT600" s="42"/>
      <c r="AU600" s="42"/>
      <c r="AV600" s="37">
        <f>COUNTIFS($S600:$AU600,"P")</f>
        <v>11</v>
      </c>
      <c r="AW600" s="37">
        <f>COUNTIFS($S600:$AU600,"HD")/2</f>
        <v>0</v>
      </c>
      <c r="AX600" s="37">
        <f>COUNTIFS($S600:$AU600,"DO")</f>
        <v>6</v>
      </c>
      <c r="AY600" s="1">
        <f>COUNTIFS($S600:$AU600,"UPL")</f>
        <v>0</v>
      </c>
      <c r="AZ600" s="37">
        <f>COUNTIFS($S600:$AU600,"LWP")</f>
        <v>0</v>
      </c>
      <c r="BA600" s="37">
        <f>SUM(COUNTIFS($S600:$AU600,{"PAT","MAT"}))</f>
        <v>0</v>
      </c>
      <c r="BB600" s="37">
        <f>COUNTIFS($S600:$AU600,"HO")</f>
        <v>0</v>
      </c>
      <c r="BC600" s="37">
        <f>COUNTIFS($S600:$AU600,"NA")</f>
        <v>0</v>
      </c>
      <c r="BD600" s="37">
        <f>COUNTIFS($S600:$AU600,"PL")</f>
        <v>1</v>
      </c>
      <c r="BE600" s="37">
        <f>COUNTIFS($S600:$AU600,"CL")</f>
        <v>1</v>
      </c>
      <c r="BF600" s="37">
        <f>COUNTIFS($S600:$AU600,"BL")</f>
        <v>0</v>
      </c>
      <c r="BG600" s="37">
        <f>COUNTIFS($S600:$AU600,"CO")</f>
        <v>0</v>
      </c>
      <c r="BH600" s="37">
        <f>SUM(BD600:BG600)</f>
        <v>2</v>
      </c>
      <c r="BI600" s="37">
        <f>IF(SUM(AV600+AW600)&gt;=17,1,0)</f>
        <v>0</v>
      </c>
      <c r="BJ600" s="37">
        <f>IF(SUM(AV600+AW600)&gt;=13,1,0)</f>
        <v>0</v>
      </c>
      <c r="BK600" s="37">
        <f>SUM(AV600:BG600)+SUM(COUNTIFS(R600:AU600,{"TERM","RESIGNED"}))</f>
        <v>19</v>
      </c>
      <c r="BL600" s="1" t="s">
        <v>41</v>
      </c>
      <c r="BM600" s="37" t="s">
        <v>936</v>
      </c>
    </row>
    <row r="601" spans="1:65" x14ac:dyDescent="0.25">
      <c r="A601" s="30">
        <f>A600+1</f>
        <v>599</v>
      </c>
      <c r="B601" s="1" t="s">
        <v>33</v>
      </c>
      <c r="C601" s="1">
        <v>18946</v>
      </c>
      <c r="D601" s="25">
        <v>18946</v>
      </c>
      <c r="E601" s="1" t="s">
        <v>862</v>
      </c>
      <c r="F601" s="32" t="s">
        <v>724</v>
      </c>
      <c r="G601" s="32" t="s">
        <v>117</v>
      </c>
      <c r="H601" s="28">
        <v>44876</v>
      </c>
      <c r="I601" s="28" t="s">
        <v>36</v>
      </c>
      <c r="J601" s="28" t="s">
        <v>36</v>
      </c>
      <c r="K601" s="37">
        <f ca="1">IF(O601="ACTIVE",(TODAY()-H601),(J601-H601))</f>
        <v>466</v>
      </c>
      <c r="L601" s="39" t="str">
        <f>IF(OR(M601="Email Verification",M601="Operations",M601="OJT",M601="Bottom Quartile Group",M601="Training"),"Billable","Non Billable")</f>
        <v>Billable</v>
      </c>
      <c r="M601" s="32" t="s">
        <v>118</v>
      </c>
      <c r="N601" s="1" t="s">
        <v>38</v>
      </c>
      <c r="O601" s="1" t="s">
        <v>39</v>
      </c>
      <c r="P601" s="1"/>
      <c r="Q601" s="1"/>
      <c r="R601" s="31" t="s">
        <v>355</v>
      </c>
      <c r="S601" s="42" t="s">
        <v>880</v>
      </c>
      <c r="T601" s="42" t="s">
        <v>880</v>
      </c>
      <c r="U601" s="42" t="s">
        <v>17</v>
      </c>
      <c r="V601" s="42" t="s">
        <v>17</v>
      </c>
      <c r="W601" s="42" t="s">
        <v>882</v>
      </c>
      <c r="X601" s="42" t="s">
        <v>880</v>
      </c>
      <c r="Y601" s="42" t="s">
        <v>880</v>
      </c>
      <c r="Z601" s="42" t="s">
        <v>880</v>
      </c>
      <c r="AA601" s="42" t="s">
        <v>880</v>
      </c>
      <c r="AB601" s="42" t="s">
        <v>17</v>
      </c>
      <c r="AC601" s="42" t="s">
        <v>17</v>
      </c>
      <c r="AD601" s="42" t="s">
        <v>880</v>
      </c>
      <c r="AE601" s="42" t="s">
        <v>880</v>
      </c>
      <c r="AF601" s="42" t="s">
        <v>880</v>
      </c>
      <c r="AG601" s="42" t="s">
        <v>880</v>
      </c>
      <c r="AH601" s="42" t="s">
        <v>880</v>
      </c>
      <c r="AI601" s="42" t="s">
        <v>17</v>
      </c>
      <c r="AJ601" s="42" t="s">
        <v>17</v>
      </c>
      <c r="AK601" s="42" t="s">
        <v>880</v>
      </c>
      <c r="AL601" s="42"/>
      <c r="AM601" s="42"/>
      <c r="AN601" s="42"/>
      <c r="AO601" s="42"/>
      <c r="AP601" s="42"/>
      <c r="AQ601" s="42"/>
      <c r="AR601" s="42"/>
      <c r="AS601" s="42"/>
      <c r="AT601" s="42"/>
      <c r="AU601" s="42"/>
      <c r="AV601" s="37">
        <f>COUNTIFS($S601:$AU601,"P")</f>
        <v>12</v>
      </c>
      <c r="AW601" s="37">
        <f>COUNTIFS($S601:$AU601,"HD")/2</f>
        <v>0</v>
      </c>
      <c r="AX601" s="37">
        <f>COUNTIFS($S601:$AU601,"DO")</f>
        <v>6</v>
      </c>
      <c r="AY601" s="1">
        <f>COUNTIFS($S601:$AU601,"UPL")</f>
        <v>0</v>
      </c>
      <c r="AZ601" s="37">
        <f>COUNTIFS($S601:$AU601,"LWP")</f>
        <v>0</v>
      </c>
      <c r="BA601" s="37">
        <f>SUM(COUNTIFS($S601:$AU601,{"PAT","MAT"}))</f>
        <v>0</v>
      </c>
      <c r="BB601" s="37">
        <f>COUNTIFS($S601:$AU601,"HO")</f>
        <v>0</v>
      </c>
      <c r="BC601" s="37">
        <f>COUNTIFS($S601:$AU601,"NA")</f>
        <v>0</v>
      </c>
      <c r="BD601" s="37">
        <f>COUNTIFS($S601:$AU601,"PL")</f>
        <v>0</v>
      </c>
      <c r="BE601" s="37">
        <f>COUNTIFS($S601:$AU601,"CL")</f>
        <v>1</v>
      </c>
      <c r="BF601" s="37">
        <f>COUNTIFS($S601:$AU601,"BL")</f>
        <v>0</v>
      </c>
      <c r="BG601" s="37">
        <f>COUNTIFS($S601:$AU601,"CO")</f>
        <v>0</v>
      </c>
      <c r="BH601" s="37">
        <f>SUM(BD601:BG601)</f>
        <v>1</v>
      </c>
      <c r="BI601" s="37">
        <f>IF(SUM(AV601+AW601)&gt;=17,1,0)</f>
        <v>0</v>
      </c>
      <c r="BJ601" s="37">
        <f>IF(SUM(AV601+AW601)&gt;=13,1,0)</f>
        <v>0</v>
      </c>
      <c r="BK601" s="37">
        <f>SUM(AV601:BG601)+SUM(COUNTIFS(R601:AU601,{"TERM","RESIGNED"}))</f>
        <v>19</v>
      </c>
      <c r="BL601" s="1" t="s">
        <v>41</v>
      </c>
      <c r="BM601" s="37" t="s">
        <v>933</v>
      </c>
    </row>
    <row r="602" spans="1:65" x14ac:dyDescent="0.25">
      <c r="A602" s="30">
        <f>A601+1</f>
        <v>600</v>
      </c>
      <c r="B602" s="1" t="s">
        <v>33</v>
      </c>
      <c r="C602" s="1">
        <v>18954</v>
      </c>
      <c r="D602" s="25">
        <v>18954</v>
      </c>
      <c r="E602" s="1" t="s">
        <v>863</v>
      </c>
      <c r="F602" s="32" t="s">
        <v>725</v>
      </c>
      <c r="G602" s="32" t="s">
        <v>117</v>
      </c>
      <c r="H602" s="28">
        <v>44876</v>
      </c>
      <c r="I602" s="28" t="s">
        <v>36</v>
      </c>
      <c r="J602" s="28" t="s">
        <v>36</v>
      </c>
      <c r="K602" s="37">
        <f ca="1">IF(O602="ACTIVE",(TODAY()-H602),(J602-H602))</f>
        <v>466</v>
      </c>
      <c r="L602" s="39" t="str">
        <f>IF(OR(M602="Email Verification",M602="Operations",M602="OJT",M602="Bottom Quartile Group",M602="Training"),"Billable","Non Billable")</f>
        <v>Billable</v>
      </c>
      <c r="M602" s="32" t="s">
        <v>118</v>
      </c>
      <c r="N602" s="1" t="s">
        <v>38</v>
      </c>
      <c r="O602" s="1" t="s">
        <v>39</v>
      </c>
      <c r="P602" s="1"/>
      <c r="Q602" s="1"/>
      <c r="R602" s="31" t="s">
        <v>134</v>
      </c>
      <c r="S602" s="42" t="s">
        <v>880</v>
      </c>
      <c r="T602" s="42" t="s">
        <v>880</v>
      </c>
      <c r="U602" s="42" t="s">
        <v>17</v>
      </c>
      <c r="V602" s="42" t="s">
        <v>17</v>
      </c>
      <c r="W602" s="42" t="s">
        <v>18</v>
      </c>
      <c r="X602" s="42" t="s">
        <v>880</v>
      </c>
      <c r="Y602" s="42" t="s">
        <v>880</v>
      </c>
      <c r="Z602" s="42" t="s">
        <v>880</v>
      </c>
      <c r="AA602" s="42" t="s">
        <v>880</v>
      </c>
      <c r="AB602" s="42" t="s">
        <v>17</v>
      </c>
      <c r="AC602" s="42" t="s">
        <v>17</v>
      </c>
      <c r="AD602" s="42" t="s">
        <v>880</v>
      </c>
      <c r="AE602" s="42" t="s">
        <v>880</v>
      </c>
      <c r="AF602" s="42" t="s">
        <v>880</v>
      </c>
      <c r="AG602" s="42" t="s">
        <v>880</v>
      </c>
      <c r="AH602" s="42" t="s">
        <v>880</v>
      </c>
      <c r="AI602" s="42" t="s">
        <v>17</v>
      </c>
      <c r="AJ602" s="42" t="s">
        <v>17</v>
      </c>
      <c r="AK602" s="42" t="s">
        <v>880</v>
      </c>
      <c r="AL602" s="42"/>
      <c r="AM602" s="42"/>
      <c r="AN602" s="42"/>
      <c r="AO602" s="42"/>
      <c r="AP602" s="42"/>
      <c r="AQ602" s="42"/>
      <c r="AR602" s="42"/>
      <c r="AS602" s="42"/>
      <c r="AT602" s="42"/>
      <c r="AU602" s="42"/>
      <c r="AV602" s="37">
        <f>COUNTIFS($S602:$AU602,"P")</f>
        <v>12</v>
      </c>
      <c r="AW602" s="37">
        <f>COUNTIFS($S602:$AU602,"HD")/2</f>
        <v>0</v>
      </c>
      <c r="AX602" s="37">
        <f>COUNTIFS($S602:$AU602,"DO")</f>
        <v>6</v>
      </c>
      <c r="AY602" s="1">
        <f>COUNTIFS($S602:$AU602,"UPL")</f>
        <v>1</v>
      </c>
      <c r="AZ602" s="37">
        <f>COUNTIFS($S602:$AU602,"LWP")</f>
        <v>0</v>
      </c>
      <c r="BA602" s="37">
        <f>SUM(COUNTIFS($S602:$AU602,{"PAT","MAT"}))</f>
        <v>0</v>
      </c>
      <c r="BB602" s="37">
        <f>COUNTIFS($S602:$AU602,"HO")</f>
        <v>0</v>
      </c>
      <c r="BC602" s="37">
        <f>COUNTIFS($S602:$AU602,"NA")</f>
        <v>0</v>
      </c>
      <c r="BD602" s="37">
        <f>COUNTIFS($S602:$AU602,"PL")</f>
        <v>0</v>
      </c>
      <c r="BE602" s="37">
        <f>COUNTIFS($S602:$AU602,"CL")</f>
        <v>0</v>
      </c>
      <c r="BF602" s="37">
        <f>COUNTIFS($S602:$AU602,"BL")</f>
        <v>0</v>
      </c>
      <c r="BG602" s="37">
        <f>COUNTIFS($S602:$AU602,"CO")</f>
        <v>0</v>
      </c>
      <c r="BH602" s="37">
        <f>SUM(BD602:BG602)</f>
        <v>0</v>
      </c>
      <c r="BI602" s="37">
        <f>IF(SUM(AV602+AW602)&gt;=17,1,0)</f>
        <v>0</v>
      </c>
      <c r="BJ602" s="37">
        <f>IF(SUM(AV602+AW602)&gt;=13,1,0)</f>
        <v>0</v>
      </c>
      <c r="BK602" s="37">
        <f>SUM(AV602:BG602)+SUM(COUNTIFS(R602:AU602,{"TERM","RESIGNED"}))</f>
        <v>19</v>
      </c>
      <c r="BL602" s="1" t="s">
        <v>41</v>
      </c>
      <c r="BM602" s="37" t="s">
        <v>933</v>
      </c>
    </row>
    <row r="603" spans="1:65" x14ac:dyDescent="0.25">
      <c r="A603" s="30">
        <f>A602+1</f>
        <v>601</v>
      </c>
      <c r="B603" s="1" t="s">
        <v>33</v>
      </c>
      <c r="C603" s="1">
        <v>18957</v>
      </c>
      <c r="D603" s="25">
        <v>18957</v>
      </c>
      <c r="E603" s="1" t="s">
        <v>862</v>
      </c>
      <c r="F603" s="32" t="s">
        <v>726</v>
      </c>
      <c r="G603" s="32" t="s">
        <v>117</v>
      </c>
      <c r="H603" s="28">
        <v>44876</v>
      </c>
      <c r="I603" s="28" t="s">
        <v>36</v>
      </c>
      <c r="J603" s="28" t="s">
        <v>36</v>
      </c>
      <c r="K603" s="37">
        <f ca="1">IF(O603="ACTIVE",(TODAY()-H603),(J603-H603))</f>
        <v>466</v>
      </c>
      <c r="L603" s="39" t="str">
        <f>IF(OR(M603="Email Verification",M603="Operations",M603="OJT",M603="Bottom Quartile Group",M603="Training"),"Billable","Non Billable")</f>
        <v>Billable</v>
      </c>
      <c r="M603" s="32" t="s">
        <v>118</v>
      </c>
      <c r="N603" s="1" t="s">
        <v>38</v>
      </c>
      <c r="O603" s="1" t="s">
        <v>39</v>
      </c>
      <c r="P603" s="1"/>
      <c r="Q603" s="1"/>
      <c r="R603" s="31" t="s">
        <v>134</v>
      </c>
      <c r="S603" s="42" t="s">
        <v>19</v>
      </c>
      <c r="T603" s="42" t="s">
        <v>880</v>
      </c>
      <c r="U603" s="42" t="s">
        <v>17</v>
      </c>
      <c r="V603" s="42" t="s">
        <v>17</v>
      </c>
      <c r="W603" s="42" t="s">
        <v>18</v>
      </c>
      <c r="X603" s="42" t="s">
        <v>880</v>
      </c>
      <c r="Y603" s="42" t="s">
        <v>880</v>
      </c>
      <c r="Z603" s="42" t="s">
        <v>880</v>
      </c>
      <c r="AA603" s="42" t="s">
        <v>880</v>
      </c>
      <c r="AB603" s="42" t="s">
        <v>17</v>
      </c>
      <c r="AC603" s="42" t="s">
        <v>17</v>
      </c>
      <c r="AD603" s="42" t="s">
        <v>880</v>
      </c>
      <c r="AE603" s="42" t="s">
        <v>880</v>
      </c>
      <c r="AF603" s="42" t="s">
        <v>880</v>
      </c>
      <c r="AG603" s="42" t="s">
        <v>880</v>
      </c>
      <c r="AH603" s="42" t="s">
        <v>880</v>
      </c>
      <c r="AI603" s="42" t="s">
        <v>17</v>
      </c>
      <c r="AJ603" s="42" t="s">
        <v>17</v>
      </c>
      <c r="AK603" s="42" t="s">
        <v>880</v>
      </c>
      <c r="AL603" s="42"/>
      <c r="AM603" s="42"/>
      <c r="AN603" s="42"/>
      <c r="AO603" s="42"/>
      <c r="AP603" s="42"/>
      <c r="AQ603" s="42"/>
      <c r="AR603" s="42"/>
      <c r="AS603" s="42"/>
      <c r="AT603" s="42"/>
      <c r="AU603" s="42"/>
      <c r="AV603" s="37">
        <f>COUNTIFS($S603:$AU603,"P")</f>
        <v>11</v>
      </c>
      <c r="AW603" s="37">
        <f>COUNTIFS($S603:$AU603,"HD")/2</f>
        <v>0</v>
      </c>
      <c r="AX603" s="37">
        <f>COUNTIFS($S603:$AU603,"DO")</f>
        <v>6</v>
      </c>
      <c r="AY603" s="1">
        <f>COUNTIFS($S603:$AU603,"UPL")</f>
        <v>1</v>
      </c>
      <c r="AZ603" s="37">
        <f>COUNTIFS($S603:$AU603,"LWP")</f>
        <v>1</v>
      </c>
      <c r="BA603" s="37">
        <f>SUM(COUNTIFS($S603:$AU603,{"PAT","MAT"}))</f>
        <v>0</v>
      </c>
      <c r="BB603" s="37">
        <f>COUNTIFS($S603:$AU603,"HO")</f>
        <v>0</v>
      </c>
      <c r="BC603" s="37">
        <f>COUNTIFS($S603:$AU603,"NA")</f>
        <v>0</v>
      </c>
      <c r="BD603" s="37">
        <f>COUNTIFS($S603:$AU603,"PL")</f>
        <v>0</v>
      </c>
      <c r="BE603" s="37">
        <f>COUNTIFS($S603:$AU603,"CL")</f>
        <v>0</v>
      </c>
      <c r="BF603" s="37">
        <f>COUNTIFS($S603:$AU603,"BL")</f>
        <v>0</v>
      </c>
      <c r="BG603" s="37">
        <f>COUNTIFS($S603:$AU603,"CO")</f>
        <v>0</v>
      </c>
      <c r="BH603" s="37">
        <f>SUM(BD603:BG603)</f>
        <v>0</v>
      </c>
      <c r="BI603" s="37">
        <f>IF(SUM(AV603+AW603)&gt;=17,1,0)</f>
        <v>0</v>
      </c>
      <c r="BJ603" s="37">
        <f>IF(SUM(AV603+AW603)&gt;=13,1,0)</f>
        <v>0</v>
      </c>
      <c r="BK603" s="37">
        <f>SUM(AV603:BG603)+SUM(COUNTIFS(R603:AU603,{"TERM","RESIGNED"}))</f>
        <v>19</v>
      </c>
      <c r="BL603" s="1" t="s">
        <v>41</v>
      </c>
      <c r="BM603" s="37" t="s">
        <v>933</v>
      </c>
    </row>
    <row r="604" spans="1:65" x14ac:dyDescent="0.25">
      <c r="A604" s="30">
        <f>A603+1</f>
        <v>602</v>
      </c>
      <c r="B604" s="1" t="s">
        <v>33</v>
      </c>
      <c r="C604" s="1">
        <v>18960</v>
      </c>
      <c r="D604" s="25">
        <v>18960</v>
      </c>
      <c r="E604" s="1" t="s">
        <v>862</v>
      </c>
      <c r="F604" s="32" t="s">
        <v>721</v>
      </c>
      <c r="G604" s="32" t="s">
        <v>177</v>
      </c>
      <c r="H604" s="28">
        <v>44876</v>
      </c>
      <c r="I604" s="28" t="s">
        <v>36</v>
      </c>
      <c r="J604" s="28" t="s">
        <v>36</v>
      </c>
      <c r="K604" s="37">
        <f ca="1">IF(O604="ACTIVE",(TODAY()-H604),(J604-H604))</f>
        <v>466</v>
      </c>
      <c r="L604" s="39" t="str">
        <f>IF(OR(M604="Email Verification",M604="Operations",M604="OJT",M604="Bottom Quartile Group",M604="Training"),"Billable","Non Billable")</f>
        <v>Billable</v>
      </c>
      <c r="M604" s="32" t="s">
        <v>178</v>
      </c>
      <c r="N604" s="1" t="s">
        <v>38</v>
      </c>
      <c r="O604" s="1" t="s">
        <v>39</v>
      </c>
      <c r="P604" s="1"/>
      <c r="Q604" s="1"/>
      <c r="R604" s="31" t="s">
        <v>294</v>
      </c>
      <c r="S604" s="42" t="s">
        <v>880</v>
      </c>
      <c r="T604" s="42" t="s">
        <v>880</v>
      </c>
      <c r="U604" s="42" t="s">
        <v>17</v>
      </c>
      <c r="V604" s="42" t="s">
        <v>17</v>
      </c>
      <c r="W604" s="42" t="s">
        <v>880</v>
      </c>
      <c r="X604" s="42" t="s">
        <v>880</v>
      </c>
      <c r="Y604" s="42" t="s">
        <v>880</v>
      </c>
      <c r="Z604" s="42" t="s">
        <v>880</v>
      </c>
      <c r="AA604" s="42" t="s">
        <v>880</v>
      </c>
      <c r="AB604" s="42" t="s">
        <v>17</v>
      </c>
      <c r="AC604" s="42" t="s">
        <v>17</v>
      </c>
      <c r="AD604" s="42" t="s">
        <v>880</v>
      </c>
      <c r="AE604" s="42" t="s">
        <v>880</v>
      </c>
      <c r="AF604" s="42" t="s">
        <v>880</v>
      </c>
      <c r="AG604" s="42" t="s">
        <v>880</v>
      </c>
      <c r="AH604" s="42" t="s">
        <v>19</v>
      </c>
      <c r="AI604" s="42" t="s">
        <v>17</v>
      </c>
      <c r="AJ604" s="42" t="s">
        <v>17</v>
      </c>
      <c r="AK604" s="42" t="s">
        <v>881</v>
      </c>
      <c r="AL604" s="42"/>
      <c r="AM604" s="42"/>
      <c r="AN604" s="42"/>
      <c r="AO604" s="42"/>
      <c r="AP604" s="42"/>
      <c r="AQ604" s="42"/>
      <c r="AR604" s="42"/>
      <c r="AS604" s="42"/>
      <c r="AT604" s="42"/>
      <c r="AU604" s="42"/>
      <c r="AV604" s="37">
        <f>COUNTIFS($S604:$AU604,"P")</f>
        <v>11</v>
      </c>
      <c r="AW604" s="37">
        <f>COUNTIFS($S604:$AU604,"HD")/2</f>
        <v>0.5</v>
      </c>
      <c r="AX604" s="37">
        <f>COUNTIFS($S604:$AU604,"DO")</f>
        <v>6</v>
      </c>
      <c r="AY604" s="1">
        <f>COUNTIFS($S604:$AU604,"UPL")</f>
        <v>0</v>
      </c>
      <c r="AZ604" s="37">
        <f>COUNTIFS($S604:$AU604,"LWP")</f>
        <v>1</v>
      </c>
      <c r="BA604" s="37">
        <f>SUM(COUNTIFS($S604:$AU604,{"PAT","MAT"}))</f>
        <v>0</v>
      </c>
      <c r="BB604" s="37">
        <f>COUNTIFS($S604:$AU604,"HO")</f>
        <v>0</v>
      </c>
      <c r="BC604" s="37">
        <f>COUNTIFS($S604:$AU604,"NA")</f>
        <v>0</v>
      </c>
      <c r="BD604" s="37">
        <f>COUNTIFS($S604:$AU604,"PL")</f>
        <v>0</v>
      </c>
      <c r="BE604" s="37">
        <f>COUNTIFS($S604:$AU604,"CL")</f>
        <v>0</v>
      </c>
      <c r="BF604" s="37">
        <f>COUNTIFS($S604:$AU604,"BL")</f>
        <v>0</v>
      </c>
      <c r="BG604" s="37">
        <f>COUNTIFS($S604:$AU604,"CO")</f>
        <v>0</v>
      </c>
      <c r="BH604" s="37">
        <f>SUM(BD604:BG604)</f>
        <v>0</v>
      </c>
      <c r="BI604" s="37">
        <f>IF(SUM(AV604+AW604)&gt;=17,1,0)</f>
        <v>0</v>
      </c>
      <c r="BJ604" s="37">
        <f>IF(SUM(AV604+AW604)&gt;=13,1,0)</f>
        <v>0</v>
      </c>
      <c r="BK604" s="37">
        <f>SUM(AV604:BG604)+SUM(COUNTIFS(R604:AU604,{"TERM","RESIGNED"}))</f>
        <v>18.5</v>
      </c>
      <c r="BL604" s="1" t="s">
        <v>41</v>
      </c>
      <c r="BM604" s="37" t="s">
        <v>933</v>
      </c>
    </row>
    <row r="605" spans="1:65" x14ac:dyDescent="0.25">
      <c r="A605" s="30">
        <f>A604+1</f>
        <v>603</v>
      </c>
      <c r="B605" s="1" t="s">
        <v>163</v>
      </c>
      <c r="C605" s="1">
        <v>104245</v>
      </c>
      <c r="D605" s="25">
        <v>104245</v>
      </c>
      <c r="E605" s="1" t="s">
        <v>863</v>
      </c>
      <c r="F605" s="32" t="s">
        <v>728</v>
      </c>
      <c r="G605" s="32" t="s">
        <v>729</v>
      </c>
      <c r="H605" s="28">
        <v>44876</v>
      </c>
      <c r="I605" s="28" t="s">
        <v>36</v>
      </c>
      <c r="J605" s="28" t="s">
        <v>36</v>
      </c>
      <c r="K605" s="37">
        <f ca="1">IF(O605="ACTIVE",(TODAY()-H605),(J605-H605))</f>
        <v>466</v>
      </c>
      <c r="L605" s="39" t="str">
        <f>IF(OR(M605="Email Verification",M605="Operations",M605="OJT",M605="Bottom Quartile Group",M605="Training"),"Billable","Non Billable")</f>
        <v>Non Billable</v>
      </c>
      <c r="M605" s="32" t="s">
        <v>193</v>
      </c>
      <c r="N605" s="1" t="s">
        <v>38</v>
      </c>
      <c r="O605" s="1" t="s">
        <v>39</v>
      </c>
      <c r="P605" s="1"/>
      <c r="Q605" s="1"/>
      <c r="R605" s="31" t="s">
        <v>194</v>
      </c>
      <c r="S605" s="42" t="s">
        <v>880</v>
      </c>
      <c r="T605" s="42" t="s">
        <v>880</v>
      </c>
      <c r="U605" s="42" t="s">
        <v>17</v>
      </c>
      <c r="V605" s="42" t="s">
        <v>17</v>
      </c>
      <c r="W605" s="42" t="s">
        <v>880</v>
      </c>
      <c r="X605" s="42" t="s">
        <v>880</v>
      </c>
      <c r="Y605" s="42" t="s">
        <v>880</v>
      </c>
      <c r="Z605" s="42" t="s">
        <v>880</v>
      </c>
      <c r="AA605" s="42" t="s">
        <v>880</v>
      </c>
      <c r="AB605" s="42" t="s">
        <v>17</v>
      </c>
      <c r="AC605" s="42" t="s">
        <v>17</v>
      </c>
      <c r="AD605" s="42" t="s">
        <v>880</v>
      </c>
      <c r="AE605" s="42" t="s">
        <v>880</v>
      </c>
      <c r="AF605" s="42" t="s">
        <v>880</v>
      </c>
      <c r="AG605" s="42" t="s">
        <v>19</v>
      </c>
      <c r="AH605" s="42" t="s">
        <v>882</v>
      </c>
      <c r="AI605" s="42" t="s">
        <v>17</v>
      </c>
      <c r="AJ605" s="42" t="s">
        <v>17</v>
      </c>
      <c r="AK605" s="42" t="s">
        <v>880</v>
      </c>
      <c r="AL605" s="42"/>
      <c r="AM605" s="42"/>
      <c r="AN605" s="42"/>
      <c r="AO605" s="42"/>
      <c r="AP605" s="42"/>
      <c r="AQ605" s="42"/>
      <c r="AR605" s="42"/>
      <c r="AS605" s="42"/>
      <c r="AT605" s="42"/>
      <c r="AU605" s="42"/>
      <c r="AV605" s="37">
        <f>COUNTIFS($S605:$AU605,"P")</f>
        <v>11</v>
      </c>
      <c r="AW605" s="37">
        <f>COUNTIFS($S605:$AU605,"HD")/2</f>
        <v>0</v>
      </c>
      <c r="AX605" s="37">
        <f>COUNTIFS($S605:$AU605,"DO")</f>
        <v>6</v>
      </c>
      <c r="AY605" s="1">
        <f>COUNTIFS($S605:$AU605,"UPL")</f>
        <v>0</v>
      </c>
      <c r="AZ605" s="37">
        <f>COUNTIFS($S605:$AU605,"LWP")</f>
        <v>1</v>
      </c>
      <c r="BA605" s="37">
        <f>SUM(COUNTIFS($S605:$AU605,{"PAT","MAT"}))</f>
        <v>0</v>
      </c>
      <c r="BB605" s="37">
        <f>COUNTIFS($S605:$AU605,"HO")</f>
        <v>0</v>
      </c>
      <c r="BC605" s="37">
        <f>COUNTIFS($S605:$AU605,"NA")</f>
        <v>0</v>
      </c>
      <c r="BD605" s="37">
        <f>COUNTIFS($S605:$AU605,"PL")</f>
        <v>0</v>
      </c>
      <c r="BE605" s="37">
        <f>COUNTIFS($S605:$AU605,"CL")</f>
        <v>1</v>
      </c>
      <c r="BF605" s="37">
        <f>COUNTIFS($S605:$AU605,"BL")</f>
        <v>0</v>
      </c>
      <c r="BG605" s="37">
        <f>COUNTIFS($S605:$AU605,"CO")</f>
        <v>0</v>
      </c>
      <c r="BH605" s="37">
        <f>SUM(BD605:BG605)</f>
        <v>1</v>
      </c>
      <c r="BI605" s="37">
        <f>IF(SUM(AV605+AW605)&gt;=17,1,0)</f>
        <v>0</v>
      </c>
      <c r="BJ605" s="37">
        <f>IF(SUM(AV605+AW605)&gt;=13,1,0)</f>
        <v>0</v>
      </c>
      <c r="BK605" s="37">
        <f>SUM(AV605:BG605)+SUM(COUNTIFS(R605:AU605,{"TERM","RESIGNED"}))</f>
        <v>19</v>
      </c>
      <c r="BL605" s="1" t="s">
        <v>41</v>
      </c>
      <c r="BM605" s="37" t="s">
        <v>1572</v>
      </c>
    </row>
    <row r="606" spans="1:65" x14ac:dyDescent="0.25">
      <c r="A606" s="30">
        <f>A605+1</f>
        <v>604</v>
      </c>
      <c r="B606" s="1" t="s">
        <v>163</v>
      </c>
      <c r="C606" s="1">
        <v>104248</v>
      </c>
      <c r="D606" s="25">
        <v>104248</v>
      </c>
      <c r="E606" s="1" t="s">
        <v>862</v>
      </c>
      <c r="F606" s="32" t="s">
        <v>730</v>
      </c>
      <c r="G606" s="32" t="s">
        <v>74</v>
      </c>
      <c r="H606" s="28">
        <v>44876</v>
      </c>
      <c r="I606" s="28" t="s">
        <v>36</v>
      </c>
      <c r="J606" s="28" t="s">
        <v>36</v>
      </c>
      <c r="K606" s="37">
        <f ca="1">IF(O606="ACTIVE",(TODAY()-H606),(J606-H606))</f>
        <v>466</v>
      </c>
      <c r="L606" s="39" t="str">
        <f>IF(OR(M606="Email Verification",M606="Operations",M606="OJT",M606="Bottom Quartile Group",M606="Training"),"Billable","Non Billable")</f>
        <v>Non Billable</v>
      </c>
      <c r="M606" s="32" t="s">
        <v>51</v>
      </c>
      <c r="N606" s="1" t="s">
        <v>38</v>
      </c>
      <c r="O606" s="1" t="s">
        <v>39</v>
      </c>
      <c r="P606" s="1"/>
      <c r="Q606" s="1"/>
      <c r="R606" s="31" t="s">
        <v>97</v>
      </c>
      <c r="S606" s="42" t="s">
        <v>880</v>
      </c>
      <c r="T606" s="42" t="s">
        <v>880</v>
      </c>
      <c r="U606" s="42" t="s">
        <v>17</v>
      </c>
      <c r="V606" s="42" t="s">
        <v>17</v>
      </c>
      <c r="W606" s="42" t="s">
        <v>880</v>
      </c>
      <c r="X606" s="42" t="s">
        <v>880</v>
      </c>
      <c r="Y606" s="42" t="s">
        <v>882</v>
      </c>
      <c r="Z606" s="42" t="s">
        <v>880</v>
      </c>
      <c r="AA606" s="42" t="s">
        <v>880</v>
      </c>
      <c r="AB606" s="42" t="s">
        <v>17</v>
      </c>
      <c r="AC606" s="42" t="s">
        <v>17</v>
      </c>
      <c r="AD606" s="42" t="s">
        <v>880</v>
      </c>
      <c r="AE606" s="42" t="s">
        <v>880</v>
      </c>
      <c r="AF606" s="42" t="s">
        <v>880</v>
      </c>
      <c r="AG606" s="42" t="s">
        <v>880</v>
      </c>
      <c r="AH606" s="42" t="s">
        <v>880</v>
      </c>
      <c r="AI606" s="42" t="s">
        <v>17</v>
      </c>
      <c r="AJ606" s="42" t="s">
        <v>17</v>
      </c>
      <c r="AK606" s="42" t="s">
        <v>880</v>
      </c>
      <c r="AL606" s="42"/>
      <c r="AM606" s="42"/>
      <c r="AN606" s="42"/>
      <c r="AO606" s="42"/>
      <c r="AP606" s="42"/>
      <c r="AQ606" s="42"/>
      <c r="AR606" s="42"/>
      <c r="AS606" s="42"/>
      <c r="AT606" s="42"/>
      <c r="AU606" s="42"/>
      <c r="AV606" s="37">
        <f>COUNTIFS($S606:$AU606,"P")</f>
        <v>12</v>
      </c>
      <c r="AW606" s="37">
        <f>COUNTIFS($S606:$AU606,"HD")/2</f>
        <v>0</v>
      </c>
      <c r="AX606" s="37">
        <f>COUNTIFS($S606:$AU606,"DO")</f>
        <v>6</v>
      </c>
      <c r="AY606" s="1">
        <f>COUNTIFS($S606:$AU606,"UPL")</f>
        <v>0</v>
      </c>
      <c r="AZ606" s="37">
        <f>COUNTIFS($S606:$AU606,"LWP")</f>
        <v>0</v>
      </c>
      <c r="BA606" s="37">
        <f>SUM(COUNTIFS($S606:$AU606,{"PAT","MAT"}))</f>
        <v>0</v>
      </c>
      <c r="BB606" s="37">
        <f>COUNTIFS($S606:$AU606,"HO")</f>
        <v>0</v>
      </c>
      <c r="BC606" s="37">
        <f>COUNTIFS($S606:$AU606,"NA")</f>
        <v>0</v>
      </c>
      <c r="BD606" s="37">
        <f>COUNTIFS($S606:$AU606,"PL")</f>
        <v>0</v>
      </c>
      <c r="BE606" s="37">
        <f>COUNTIFS($S606:$AU606,"CL")</f>
        <v>1</v>
      </c>
      <c r="BF606" s="37">
        <f>COUNTIFS($S606:$AU606,"BL")</f>
        <v>0</v>
      </c>
      <c r="BG606" s="37">
        <f>COUNTIFS($S606:$AU606,"CO")</f>
        <v>0</v>
      </c>
      <c r="BH606" s="37">
        <f>SUM(BD606:BG606)</f>
        <v>1</v>
      </c>
      <c r="BI606" s="37">
        <f>IF(SUM(AV606+AW606)&gt;=17,1,0)</f>
        <v>0</v>
      </c>
      <c r="BJ606" s="37">
        <f>IF(SUM(AV606+AW606)&gt;=13,1,0)</f>
        <v>0</v>
      </c>
      <c r="BK606" s="37">
        <f>SUM(AV606:BG606)+SUM(COUNTIFS(R606:AU606,{"TERM","RESIGNED"}))</f>
        <v>19</v>
      </c>
      <c r="BL606" s="1" t="s">
        <v>41</v>
      </c>
      <c r="BM606" s="37" t="s">
        <v>934</v>
      </c>
    </row>
    <row r="607" spans="1:65" x14ac:dyDescent="0.25">
      <c r="A607" s="30">
        <f>A606+1</f>
        <v>605</v>
      </c>
      <c r="B607" s="1" t="s">
        <v>163</v>
      </c>
      <c r="C607" s="1">
        <v>104250</v>
      </c>
      <c r="D607" s="25">
        <v>104250</v>
      </c>
      <c r="E607" s="1" t="s">
        <v>863</v>
      </c>
      <c r="F607" s="32" t="s">
        <v>731</v>
      </c>
      <c r="G607" s="32" t="s">
        <v>74</v>
      </c>
      <c r="H607" s="28">
        <v>44876</v>
      </c>
      <c r="I607" s="28" t="s">
        <v>36</v>
      </c>
      <c r="J607" s="28" t="s">
        <v>36</v>
      </c>
      <c r="K607" s="37">
        <f ca="1">IF(O607="ACTIVE",(TODAY()-H607),(J607-H607))</f>
        <v>466</v>
      </c>
      <c r="L607" s="39" t="str">
        <f>IF(OR(M607="Email Verification",M607="Operations",M607="OJT",M607="Bottom Quartile Group",M607="Training"),"Billable","Non Billable")</f>
        <v>Non Billable</v>
      </c>
      <c r="M607" s="32" t="s">
        <v>51</v>
      </c>
      <c r="N607" s="1" t="s">
        <v>38</v>
      </c>
      <c r="O607" s="1" t="s">
        <v>39</v>
      </c>
      <c r="P607" s="1"/>
      <c r="Q607" s="1"/>
      <c r="R607" s="31" t="s">
        <v>1424</v>
      </c>
      <c r="S607" s="42" t="s">
        <v>880</v>
      </c>
      <c r="T607" s="42" t="s">
        <v>880</v>
      </c>
      <c r="U607" s="42" t="s">
        <v>17</v>
      </c>
      <c r="V607" s="42" t="s">
        <v>17</v>
      </c>
      <c r="W607" s="42" t="s">
        <v>880</v>
      </c>
      <c r="X607" s="42" t="s">
        <v>880</v>
      </c>
      <c r="Y607" s="42" t="s">
        <v>880</v>
      </c>
      <c r="Z607" s="42" t="s">
        <v>880</v>
      </c>
      <c r="AA607" s="42" t="s">
        <v>880</v>
      </c>
      <c r="AB607" s="42" t="s">
        <v>17</v>
      </c>
      <c r="AC607" s="42" t="s">
        <v>17</v>
      </c>
      <c r="AD607" s="42" t="s">
        <v>880</v>
      </c>
      <c r="AE607" s="42" t="s">
        <v>880</v>
      </c>
      <c r="AF607" s="42" t="s">
        <v>880</v>
      </c>
      <c r="AG607" s="42" t="s">
        <v>882</v>
      </c>
      <c r="AH607" s="42" t="s">
        <v>883</v>
      </c>
      <c r="AI607" s="42" t="s">
        <v>17</v>
      </c>
      <c r="AJ607" s="42" t="s">
        <v>17</v>
      </c>
      <c r="AK607" s="42" t="s">
        <v>880</v>
      </c>
      <c r="AL607" s="42"/>
      <c r="AM607" s="42"/>
      <c r="AN607" s="42"/>
      <c r="AO607" s="42"/>
      <c r="AP607" s="42"/>
      <c r="AQ607" s="42"/>
      <c r="AR607" s="42"/>
      <c r="AS607" s="42"/>
      <c r="AT607" s="42"/>
      <c r="AU607" s="42"/>
      <c r="AV607" s="37">
        <f>COUNTIFS($S607:$AU607,"P")</f>
        <v>11</v>
      </c>
      <c r="AW607" s="37">
        <f>COUNTIFS($S607:$AU607,"HD")/2</f>
        <v>0</v>
      </c>
      <c r="AX607" s="37">
        <f>COUNTIFS($S607:$AU607,"DO")</f>
        <v>6</v>
      </c>
      <c r="AY607" s="1">
        <f>COUNTIFS($S607:$AU607,"UPL")</f>
        <v>0</v>
      </c>
      <c r="AZ607" s="37">
        <f>COUNTIFS($S607:$AU607,"LWP")</f>
        <v>0</v>
      </c>
      <c r="BA607" s="37">
        <f>SUM(COUNTIFS($S607:$AU607,{"PAT","MAT"}))</f>
        <v>0</v>
      </c>
      <c r="BB607" s="37">
        <f>COUNTIFS($S607:$AU607,"HO")</f>
        <v>0</v>
      </c>
      <c r="BC607" s="37">
        <f>COUNTIFS($S607:$AU607,"NA")</f>
        <v>0</v>
      </c>
      <c r="BD607" s="37">
        <f>COUNTIFS($S607:$AU607,"PL")</f>
        <v>1</v>
      </c>
      <c r="BE607" s="37">
        <f>COUNTIFS($S607:$AU607,"CL")</f>
        <v>1</v>
      </c>
      <c r="BF607" s="37">
        <f>COUNTIFS($S607:$AU607,"BL")</f>
        <v>0</v>
      </c>
      <c r="BG607" s="37">
        <f>COUNTIFS($S607:$AU607,"CO")</f>
        <v>0</v>
      </c>
      <c r="BH607" s="37">
        <f>SUM(BD607:BG607)</f>
        <v>2</v>
      </c>
      <c r="BI607" s="37">
        <f>IF(SUM(AV607+AW607)&gt;=17,1,0)</f>
        <v>0</v>
      </c>
      <c r="BJ607" s="37">
        <f>IF(SUM(AV607+AW607)&gt;=13,1,0)</f>
        <v>0</v>
      </c>
      <c r="BK607" s="37">
        <f>SUM(AV607:BG607)+SUM(COUNTIFS(R607:AU607,{"TERM","RESIGNED"}))</f>
        <v>19</v>
      </c>
      <c r="BL607" s="1" t="s">
        <v>41</v>
      </c>
      <c r="BM607" s="37" t="s">
        <v>1572</v>
      </c>
    </row>
    <row r="608" spans="1:65" x14ac:dyDescent="0.25">
      <c r="A608" s="30">
        <f>A607+1</f>
        <v>606</v>
      </c>
      <c r="B608" s="1" t="s">
        <v>163</v>
      </c>
      <c r="C608" s="1">
        <v>600262</v>
      </c>
      <c r="D608" s="25">
        <v>600262</v>
      </c>
      <c r="E608" s="1" t="s">
        <v>863</v>
      </c>
      <c r="F608" s="32" t="s">
        <v>727</v>
      </c>
      <c r="G608" s="32" t="s">
        <v>181</v>
      </c>
      <c r="H608" s="28">
        <v>44876</v>
      </c>
      <c r="I608" s="28" t="s">
        <v>36</v>
      </c>
      <c r="J608" s="28" t="s">
        <v>36</v>
      </c>
      <c r="K608" s="37">
        <f ca="1">IF(O608="ACTIVE",(TODAY()-H608),(J608-H608))</f>
        <v>466</v>
      </c>
      <c r="L608" s="39" t="str">
        <f>IF(OR(M608="Email Verification",M608="Operations",M608="OJT",M608="Bottom Quartile Group",M608="Training"),"Billable","Non Billable")</f>
        <v>Non Billable</v>
      </c>
      <c r="M608" s="32" t="s">
        <v>190</v>
      </c>
      <c r="N608" s="1" t="s">
        <v>260</v>
      </c>
      <c r="O608" s="1" t="s">
        <v>39</v>
      </c>
      <c r="P608" s="1"/>
      <c r="Q608" s="1"/>
      <c r="R608" s="31" t="s">
        <v>216</v>
      </c>
      <c r="S608" s="42" t="s">
        <v>880</v>
      </c>
      <c r="T608" s="42" t="s">
        <v>880</v>
      </c>
      <c r="U608" s="42" t="s">
        <v>17</v>
      </c>
      <c r="V608" s="42" t="s">
        <v>17</v>
      </c>
      <c r="W608" s="42" t="s">
        <v>883</v>
      </c>
      <c r="X608" s="42" t="s">
        <v>18</v>
      </c>
      <c r="Y608" s="42" t="s">
        <v>880</v>
      </c>
      <c r="Z608" s="42" t="s">
        <v>880</v>
      </c>
      <c r="AA608" s="42" t="s">
        <v>880</v>
      </c>
      <c r="AB608" s="42" t="s">
        <v>17</v>
      </c>
      <c r="AC608" s="42" t="s">
        <v>17</v>
      </c>
      <c r="AD608" s="42" t="s">
        <v>880</v>
      </c>
      <c r="AE608" s="42" t="s">
        <v>880</v>
      </c>
      <c r="AF608" s="42" t="s">
        <v>880</v>
      </c>
      <c r="AG608" s="42" t="s">
        <v>880</v>
      </c>
      <c r="AH608" s="42" t="s">
        <v>880</v>
      </c>
      <c r="AI608" s="42" t="s">
        <v>17</v>
      </c>
      <c r="AJ608" s="42" t="s">
        <v>17</v>
      </c>
      <c r="AK608" s="42" t="s">
        <v>880</v>
      </c>
      <c r="AL608" s="42"/>
      <c r="AM608" s="42"/>
      <c r="AN608" s="42"/>
      <c r="AO608" s="42"/>
      <c r="AP608" s="42"/>
      <c r="AQ608" s="42"/>
      <c r="AR608" s="42"/>
      <c r="AS608" s="42"/>
      <c r="AT608" s="42"/>
      <c r="AU608" s="42"/>
      <c r="AV608" s="37">
        <f>COUNTIFS($S608:$AU608,"P")</f>
        <v>11</v>
      </c>
      <c r="AW608" s="37">
        <f>COUNTIFS($S608:$AU608,"HD")/2</f>
        <v>0</v>
      </c>
      <c r="AX608" s="37">
        <f>COUNTIFS($S608:$AU608,"DO")</f>
        <v>6</v>
      </c>
      <c r="AY608" s="1">
        <f>COUNTIFS($S608:$AU608,"UPL")</f>
        <v>1</v>
      </c>
      <c r="AZ608" s="37">
        <f>COUNTIFS($S608:$AU608,"LWP")</f>
        <v>0</v>
      </c>
      <c r="BA608" s="37">
        <f>SUM(COUNTIFS($S608:$AU608,{"PAT","MAT"}))</f>
        <v>0</v>
      </c>
      <c r="BB608" s="37">
        <f>COUNTIFS($S608:$AU608,"HO")</f>
        <v>0</v>
      </c>
      <c r="BC608" s="37">
        <f>COUNTIFS($S608:$AU608,"NA")</f>
        <v>0</v>
      </c>
      <c r="BD608" s="37">
        <f>COUNTIFS($S608:$AU608,"PL")</f>
        <v>1</v>
      </c>
      <c r="BE608" s="37">
        <f>COUNTIFS($S608:$AU608,"CL")</f>
        <v>0</v>
      </c>
      <c r="BF608" s="37">
        <f>COUNTIFS($S608:$AU608,"BL")</f>
        <v>0</v>
      </c>
      <c r="BG608" s="37">
        <f>COUNTIFS($S608:$AU608,"CO")</f>
        <v>0</v>
      </c>
      <c r="BH608" s="37">
        <f>SUM(BD608:BG608)</f>
        <v>1</v>
      </c>
      <c r="BI608" s="37">
        <f>IF(SUM(AV608+AW608)&gt;=17,1,0)</f>
        <v>0</v>
      </c>
      <c r="BJ608" s="37">
        <f>IF(SUM(AV608+AW608)&gt;=13,1,0)</f>
        <v>0</v>
      </c>
      <c r="BK608" s="37">
        <f>SUM(AV608:BG608)+SUM(COUNTIFS(R608:AU608,{"TERM","RESIGNED"}))</f>
        <v>19</v>
      </c>
      <c r="BL608" s="1" t="s">
        <v>41</v>
      </c>
      <c r="BM608" s="37" t="s">
        <v>931</v>
      </c>
    </row>
    <row r="609" spans="1:65" x14ac:dyDescent="0.25">
      <c r="A609" s="30">
        <f>A608+1</f>
        <v>607</v>
      </c>
      <c r="B609" s="1" t="s">
        <v>33</v>
      </c>
      <c r="C609" s="1">
        <v>18973</v>
      </c>
      <c r="D609" s="25">
        <v>18973</v>
      </c>
      <c r="E609" s="1" t="s">
        <v>862</v>
      </c>
      <c r="F609" s="32" t="s">
        <v>732</v>
      </c>
      <c r="G609" s="32" t="s">
        <v>177</v>
      </c>
      <c r="H609" s="28">
        <v>44880</v>
      </c>
      <c r="I609" s="28" t="s">
        <v>36</v>
      </c>
      <c r="J609" s="28" t="s">
        <v>36</v>
      </c>
      <c r="K609" s="37">
        <f ca="1">IF(O609="ACTIVE",(TODAY()-H609),(J609-H609))</f>
        <v>462</v>
      </c>
      <c r="L609" s="39" t="str">
        <f>IF(OR(M609="Email Verification",M609="Operations",M609="OJT",M609="Bottom Quartile Group",M609="Training"),"Billable","Non Billable")</f>
        <v>Billable</v>
      </c>
      <c r="M609" s="32" t="s">
        <v>178</v>
      </c>
      <c r="N609" s="1" t="s">
        <v>38</v>
      </c>
      <c r="O609" s="1" t="s">
        <v>39</v>
      </c>
      <c r="P609" s="1"/>
      <c r="Q609" s="1"/>
      <c r="R609" s="31" t="s">
        <v>425</v>
      </c>
      <c r="S609" s="42" t="s">
        <v>880</v>
      </c>
      <c r="T609" s="42" t="s">
        <v>880</v>
      </c>
      <c r="U609" s="42" t="s">
        <v>17</v>
      </c>
      <c r="V609" s="42" t="s">
        <v>17</v>
      </c>
      <c r="W609" s="42" t="s">
        <v>880</v>
      </c>
      <c r="X609" s="42" t="s">
        <v>880</v>
      </c>
      <c r="Y609" s="42" t="s">
        <v>19</v>
      </c>
      <c r="Z609" s="42" t="s">
        <v>880</v>
      </c>
      <c r="AA609" s="42" t="s">
        <v>880</v>
      </c>
      <c r="AB609" s="42" t="s">
        <v>17</v>
      </c>
      <c r="AC609" s="42" t="s">
        <v>17</v>
      </c>
      <c r="AD609" s="42" t="s">
        <v>881</v>
      </c>
      <c r="AE609" s="42" t="s">
        <v>881</v>
      </c>
      <c r="AF609" s="42" t="s">
        <v>881</v>
      </c>
      <c r="AG609" s="42" t="s">
        <v>881</v>
      </c>
      <c r="AH609" s="42" t="s">
        <v>881</v>
      </c>
      <c r="AI609" s="42" t="s">
        <v>17</v>
      </c>
      <c r="AJ609" s="42" t="s">
        <v>17</v>
      </c>
      <c r="AK609" s="42" t="s">
        <v>18</v>
      </c>
      <c r="AL609" s="42"/>
      <c r="AM609" s="42"/>
      <c r="AN609" s="42"/>
      <c r="AO609" s="42"/>
      <c r="AP609" s="42"/>
      <c r="AQ609" s="42"/>
      <c r="AR609" s="42"/>
      <c r="AS609" s="42"/>
      <c r="AT609" s="42"/>
      <c r="AU609" s="42"/>
      <c r="AV609" s="37">
        <f>COUNTIFS($S609:$AU609,"P")</f>
        <v>6</v>
      </c>
      <c r="AW609" s="37">
        <f>COUNTIFS($S609:$AU609,"HD")/2</f>
        <v>2.5</v>
      </c>
      <c r="AX609" s="37">
        <f>COUNTIFS($S609:$AU609,"DO")</f>
        <v>6</v>
      </c>
      <c r="AY609" s="1">
        <f>COUNTIFS($S609:$AU609,"UPL")</f>
        <v>1</v>
      </c>
      <c r="AZ609" s="37">
        <f>COUNTIFS($S609:$AU609,"LWP")</f>
        <v>1</v>
      </c>
      <c r="BA609" s="37">
        <f>SUM(COUNTIFS($S609:$AU609,{"PAT","MAT"}))</f>
        <v>0</v>
      </c>
      <c r="BB609" s="37">
        <f>COUNTIFS($S609:$AU609,"HO")</f>
        <v>0</v>
      </c>
      <c r="BC609" s="37">
        <f>COUNTIFS($S609:$AU609,"NA")</f>
        <v>0</v>
      </c>
      <c r="BD609" s="37">
        <f>COUNTIFS($S609:$AU609,"PL")</f>
        <v>0</v>
      </c>
      <c r="BE609" s="37">
        <f>COUNTIFS($S609:$AU609,"CL")</f>
        <v>0</v>
      </c>
      <c r="BF609" s="37">
        <f>COUNTIFS($S609:$AU609,"BL")</f>
        <v>0</v>
      </c>
      <c r="BG609" s="37">
        <f>COUNTIFS($S609:$AU609,"CO")</f>
        <v>0</v>
      </c>
      <c r="BH609" s="37">
        <f>SUM(BD609:BG609)</f>
        <v>0</v>
      </c>
      <c r="BI609" s="37">
        <f>IF(SUM(AV609+AW609)&gt;=17,1,0)</f>
        <v>0</v>
      </c>
      <c r="BJ609" s="37">
        <f>IF(SUM(AV609+AW609)&gt;=13,1,0)</f>
        <v>0</v>
      </c>
      <c r="BK609" s="37">
        <f>SUM(AV609:BG609)+SUM(COUNTIFS(R609:AU609,{"TERM","RESIGNED"}))</f>
        <v>16.5</v>
      </c>
      <c r="BL609" s="1" t="s">
        <v>41</v>
      </c>
      <c r="BM609" s="37" t="s">
        <v>934</v>
      </c>
    </row>
    <row r="610" spans="1:65" x14ac:dyDescent="0.25">
      <c r="A610" s="30">
        <f>A609+1</f>
        <v>608</v>
      </c>
      <c r="B610" s="1" t="s">
        <v>33</v>
      </c>
      <c r="C610" s="1">
        <v>18981</v>
      </c>
      <c r="D610" s="25">
        <v>18981</v>
      </c>
      <c r="E610" s="1" t="s">
        <v>862</v>
      </c>
      <c r="F610" s="32" t="s">
        <v>734</v>
      </c>
      <c r="G610" s="32" t="s">
        <v>117</v>
      </c>
      <c r="H610" s="28">
        <v>44880</v>
      </c>
      <c r="I610" s="28" t="s">
        <v>36</v>
      </c>
      <c r="J610" s="28" t="s">
        <v>36</v>
      </c>
      <c r="K610" s="37">
        <f ca="1">IF(O610="ACTIVE",(TODAY()-H610),(J610-H610))</f>
        <v>462</v>
      </c>
      <c r="L610" s="39" t="str">
        <f>IF(OR(M610="Email Verification",M610="Operations",M610="OJT",M610="Bottom Quartile Group",M610="Training"),"Billable","Non Billable")</f>
        <v>Billable</v>
      </c>
      <c r="M610" s="32" t="s">
        <v>118</v>
      </c>
      <c r="N610" s="1" t="s">
        <v>38</v>
      </c>
      <c r="O610" s="1" t="s">
        <v>39</v>
      </c>
      <c r="P610" s="1"/>
      <c r="Q610" s="1"/>
      <c r="R610" s="31" t="s">
        <v>162</v>
      </c>
      <c r="S610" s="42" t="s">
        <v>880</v>
      </c>
      <c r="T610" s="42" t="s">
        <v>880</v>
      </c>
      <c r="U610" s="42" t="s">
        <v>17</v>
      </c>
      <c r="V610" s="42" t="s">
        <v>17</v>
      </c>
      <c r="W610" s="42" t="s">
        <v>880</v>
      </c>
      <c r="X610" s="42" t="s">
        <v>882</v>
      </c>
      <c r="Y610" s="42" t="s">
        <v>880</v>
      </c>
      <c r="Z610" s="42" t="s">
        <v>880</v>
      </c>
      <c r="AA610" s="42" t="s">
        <v>880</v>
      </c>
      <c r="AB610" s="42" t="s">
        <v>17</v>
      </c>
      <c r="AC610" s="42" t="s">
        <v>17</v>
      </c>
      <c r="AD610" s="42" t="s">
        <v>880</v>
      </c>
      <c r="AE610" s="42" t="s">
        <v>880</v>
      </c>
      <c r="AF610" s="42" t="s">
        <v>880</v>
      </c>
      <c r="AG610" s="42" t="s">
        <v>880</v>
      </c>
      <c r="AH610" s="42" t="s">
        <v>880</v>
      </c>
      <c r="AI610" s="42" t="s">
        <v>17</v>
      </c>
      <c r="AJ610" s="42" t="s">
        <v>17</v>
      </c>
      <c r="AK610" s="42" t="s">
        <v>880</v>
      </c>
      <c r="AL610" s="42"/>
      <c r="AM610" s="42"/>
      <c r="AN610" s="42"/>
      <c r="AO610" s="42"/>
      <c r="AP610" s="42"/>
      <c r="AQ610" s="42"/>
      <c r="AR610" s="42"/>
      <c r="AS610" s="42"/>
      <c r="AT610" s="42"/>
      <c r="AU610" s="42"/>
      <c r="AV610" s="37">
        <f>COUNTIFS($S610:$AU610,"P")</f>
        <v>12</v>
      </c>
      <c r="AW610" s="37">
        <f>COUNTIFS($S610:$AU610,"HD")/2</f>
        <v>0</v>
      </c>
      <c r="AX610" s="37">
        <f>COUNTIFS($S610:$AU610,"DO")</f>
        <v>6</v>
      </c>
      <c r="AY610" s="1">
        <f>COUNTIFS($S610:$AU610,"UPL")</f>
        <v>0</v>
      </c>
      <c r="AZ610" s="37">
        <f>COUNTIFS($S610:$AU610,"LWP")</f>
        <v>0</v>
      </c>
      <c r="BA610" s="37">
        <f>SUM(COUNTIFS($S610:$AU610,{"PAT","MAT"}))</f>
        <v>0</v>
      </c>
      <c r="BB610" s="37">
        <f>COUNTIFS($S610:$AU610,"HO")</f>
        <v>0</v>
      </c>
      <c r="BC610" s="37">
        <f>COUNTIFS($S610:$AU610,"NA")</f>
        <v>0</v>
      </c>
      <c r="BD610" s="37">
        <f>COUNTIFS($S610:$AU610,"PL")</f>
        <v>0</v>
      </c>
      <c r="BE610" s="37">
        <f>COUNTIFS($S610:$AU610,"CL")</f>
        <v>1</v>
      </c>
      <c r="BF610" s="37">
        <f>COUNTIFS($S610:$AU610,"BL")</f>
        <v>0</v>
      </c>
      <c r="BG610" s="37">
        <f>COUNTIFS($S610:$AU610,"CO")</f>
        <v>0</v>
      </c>
      <c r="BH610" s="37">
        <f>SUM(BD610:BG610)</f>
        <v>1</v>
      </c>
      <c r="BI610" s="37">
        <f>IF(SUM(AV610+AW610)&gt;=17,1,0)</f>
        <v>0</v>
      </c>
      <c r="BJ610" s="37">
        <f>IF(SUM(AV610+AW610)&gt;=13,1,0)</f>
        <v>0</v>
      </c>
      <c r="BK610" s="37">
        <f>SUM(AV610:BG610)+SUM(COUNTIFS(R610:AU610,{"TERM","RESIGNED"}))</f>
        <v>19</v>
      </c>
      <c r="BL610" s="1" t="s">
        <v>41</v>
      </c>
      <c r="BM610" s="37" t="s">
        <v>931</v>
      </c>
    </row>
    <row r="611" spans="1:65" x14ac:dyDescent="0.25">
      <c r="A611" s="30">
        <f>A610+1</f>
        <v>609</v>
      </c>
      <c r="B611" s="1" t="s">
        <v>33</v>
      </c>
      <c r="C611" s="1">
        <v>18982</v>
      </c>
      <c r="D611" s="25">
        <v>18982</v>
      </c>
      <c r="E611" s="1" t="s">
        <v>863</v>
      </c>
      <c r="F611" s="32" t="s">
        <v>735</v>
      </c>
      <c r="G611" s="32" t="s">
        <v>117</v>
      </c>
      <c r="H611" s="28">
        <v>44880</v>
      </c>
      <c r="I611" s="28" t="s">
        <v>36</v>
      </c>
      <c r="J611" s="28" t="s">
        <v>36</v>
      </c>
      <c r="K611" s="37">
        <f ca="1">IF(O611="ACTIVE",(TODAY()-H611),(J611-H611))</f>
        <v>462</v>
      </c>
      <c r="L611" s="39" t="str">
        <f>IF(OR(M611="Email Verification",M611="Operations",M611="OJT",M611="Bottom Quartile Group",M611="Training"),"Billable","Non Billable")</f>
        <v>Billable</v>
      </c>
      <c r="M611" s="32" t="s">
        <v>118</v>
      </c>
      <c r="N611" s="1" t="s">
        <v>38</v>
      </c>
      <c r="O611" s="1" t="s">
        <v>39</v>
      </c>
      <c r="P611" s="1"/>
      <c r="Q611" s="1"/>
      <c r="R611" s="31" t="s">
        <v>370</v>
      </c>
      <c r="S611" s="42" t="s">
        <v>880</v>
      </c>
      <c r="T611" s="42" t="s">
        <v>880</v>
      </c>
      <c r="U611" s="42" t="s">
        <v>17</v>
      </c>
      <c r="V611" s="42" t="s">
        <v>17</v>
      </c>
      <c r="W611" s="42" t="s">
        <v>880</v>
      </c>
      <c r="X611" s="42" t="s">
        <v>880</v>
      </c>
      <c r="Y611" s="42" t="s">
        <v>880</v>
      </c>
      <c r="Z611" s="42" t="s">
        <v>880</v>
      </c>
      <c r="AA611" s="42" t="s">
        <v>880</v>
      </c>
      <c r="AB611" s="42" t="s">
        <v>17</v>
      </c>
      <c r="AC611" s="42" t="s">
        <v>17</v>
      </c>
      <c r="AD611" s="42" t="s">
        <v>880</v>
      </c>
      <c r="AE611" s="42" t="s">
        <v>880</v>
      </c>
      <c r="AF611" s="42" t="s">
        <v>880</v>
      </c>
      <c r="AG611" s="42" t="s">
        <v>880</v>
      </c>
      <c r="AH611" s="42" t="s">
        <v>880</v>
      </c>
      <c r="AI611" s="42" t="s">
        <v>17</v>
      </c>
      <c r="AJ611" s="42" t="s">
        <v>17</v>
      </c>
      <c r="AK611" s="42" t="s">
        <v>880</v>
      </c>
      <c r="AL611" s="42"/>
      <c r="AM611" s="42"/>
      <c r="AN611" s="42"/>
      <c r="AO611" s="42"/>
      <c r="AP611" s="42"/>
      <c r="AQ611" s="42"/>
      <c r="AR611" s="42"/>
      <c r="AS611" s="42"/>
      <c r="AT611" s="42"/>
      <c r="AU611" s="42"/>
      <c r="AV611" s="37">
        <f>COUNTIFS($S611:$AU611,"P")</f>
        <v>13</v>
      </c>
      <c r="AW611" s="37">
        <f>COUNTIFS($S611:$AU611,"HD")/2</f>
        <v>0</v>
      </c>
      <c r="AX611" s="37">
        <f>COUNTIFS($S611:$AU611,"DO")</f>
        <v>6</v>
      </c>
      <c r="AY611" s="1">
        <f>COUNTIFS($S611:$AU611,"UPL")</f>
        <v>0</v>
      </c>
      <c r="AZ611" s="37">
        <f>COUNTIFS($S611:$AU611,"LWP")</f>
        <v>0</v>
      </c>
      <c r="BA611" s="37">
        <f>SUM(COUNTIFS($S611:$AU611,{"PAT","MAT"}))</f>
        <v>0</v>
      </c>
      <c r="BB611" s="37">
        <f>COUNTIFS($S611:$AU611,"HO")</f>
        <v>0</v>
      </c>
      <c r="BC611" s="37">
        <f>COUNTIFS($S611:$AU611,"NA")</f>
        <v>0</v>
      </c>
      <c r="BD611" s="37">
        <f>COUNTIFS($S611:$AU611,"PL")</f>
        <v>0</v>
      </c>
      <c r="BE611" s="37">
        <f>COUNTIFS($S611:$AU611,"CL")</f>
        <v>0</v>
      </c>
      <c r="BF611" s="37">
        <f>COUNTIFS($S611:$AU611,"BL")</f>
        <v>0</v>
      </c>
      <c r="BG611" s="37">
        <f>COUNTIFS($S611:$AU611,"CO")</f>
        <v>0</v>
      </c>
      <c r="BH611" s="37">
        <f>SUM(BD611:BG611)</f>
        <v>0</v>
      </c>
      <c r="BI611" s="37">
        <f>IF(SUM(AV611+AW611)&gt;=17,1,0)</f>
        <v>0</v>
      </c>
      <c r="BJ611" s="37">
        <f>IF(SUM(AV611+AW611)&gt;=13,1,0)</f>
        <v>1</v>
      </c>
      <c r="BK611" s="37">
        <f>SUM(AV611:BG611)+SUM(COUNTIFS(R611:AU611,{"TERM","RESIGNED"}))</f>
        <v>19</v>
      </c>
      <c r="BL611" s="1" t="s">
        <v>41</v>
      </c>
      <c r="BM611" s="37" t="s">
        <v>931</v>
      </c>
    </row>
    <row r="612" spans="1:65" x14ac:dyDescent="0.25">
      <c r="A612" s="30">
        <f>A611+1</f>
        <v>610</v>
      </c>
      <c r="B612" s="1" t="s">
        <v>33</v>
      </c>
      <c r="C612" s="1">
        <v>18991</v>
      </c>
      <c r="D612" s="25">
        <v>18991</v>
      </c>
      <c r="E612" s="1" t="s">
        <v>863</v>
      </c>
      <c r="F612" s="32" t="s">
        <v>736</v>
      </c>
      <c r="G612" s="32" t="s">
        <v>117</v>
      </c>
      <c r="H612" s="28">
        <v>44880</v>
      </c>
      <c r="I612" s="28" t="s">
        <v>36</v>
      </c>
      <c r="J612" s="28" t="s">
        <v>36</v>
      </c>
      <c r="K612" s="37">
        <f ca="1">IF(O612="ACTIVE",(TODAY()-H612),(J612-H612))</f>
        <v>462</v>
      </c>
      <c r="L612" s="39" t="str">
        <f>IF(OR(M612="Email Verification",M612="Operations",M612="OJT",M612="Bottom Quartile Group",M612="Training"),"Billable","Non Billable")</f>
        <v>Billable</v>
      </c>
      <c r="M612" s="32" t="s">
        <v>118</v>
      </c>
      <c r="N612" s="1" t="s">
        <v>38</v>
      </c>
      <c r="O612" s="1" t="s">
        <v>39</v>
      </c>
      <c r="P612" s="1"/>
      <c r="Q612" s="1"/>
      <c r="R612" s="31" t="s">
        <v>233</v>
      </c>
      <c r="S612" s="42" t="s">
        <v>880</v>
      </c>
      <c r="T612" s="42" t="s">
        <v>880</v>
      </c>
      <c r="U612" s="42" t="s">
        <v>17</v>
      </c>
      <c r="V612" s="42" t="s">
        <v>17</v>
      </c>
      <c r="W612" s="42" t="s">
        <v>880</v>
      </c>
      <c r="X612" s="42" t="s">
        <v>880</v>
      </c>
      <c r="Y612" s="42" t="s">
        <v>880</v>
      </c>
      <c r="Z612" s="42" t="s">
        <v>880</v>
      </c>
      <c r="AA612" s="42" t="s">
        <v>880</v>
      </c>
      <c r="AB612" s="42" t="s">
        <v>17</v>
      </c>
      <c r="AC612" s="42" t="s">
        <v>17</v>
      </c>
      <c r="AD612" s="42" t="s">
        <v>880</v>
      </c>
      <c r="AE612" s="42" t="s">
        <v>880</v>
      </c>
      <c r="AF612" s="42" t="s">
        <v>880</v>
      </c>
      <c r="AG612" s="42" t="s">
        <v>882</v>
      </c>
      <c r="AH612" s="42" t="s">
        <v>883</v>
      </c>
      <c r="AI612" s="42" t="s">
        <v>17</v>
      </c>
      <c r="AJ612" s="42" t="s">
        <v>17</v>
      </c>
      <c r="AK612" s="42" t="s">
        <v>880</v>
      </c>
      <c r="AL612" s="42"/>
      <c r="AM612" s="42"/>
      <c r="AN612" s="42"/>
      <c r="AO612" s="42"/>
      <c r="AP612" s="42"/>
      <c r="AQ612" s="42"/>
      <c r="AR612" s="42"/>
      <c r="AS612" s="42"/>
      <c r="AT612" s="42"/>
      <c r="AU612" s="42"/>
      <c r="AV612" s="37">
        <f>COUNTIFS($S612:$AU612,"P")</f>
        <v>11</v>
      </c>
      <c r="AW612" s="37">
        <f>COUNTIFS($S612:$AU612,"HD")/2</f>
        <v>0</v>
      </c>
      <c r="AX612" s="37">
        <f>COUNTIFS($S612:$AU612,"DO")</f>
        <v>6</v>
      </c>
      <c r="AY612" s="1">
        <f>COUNTIFS($S612:$AU612,"UPL")</f>
        <v>0</v>
      </c>
      <c r="AZ612" s="37">
        <f>COUNTIFS($S612:$AU612,"LWP")</f>
        <v>0</v>
      </c>
      <c r="BA612" s="37">
        <f>SUM(COUNTIFS($S612:$AU612,{"PAT","MAT"}))</f>
        <v>0</v>
      </c>
      <c r="BB612" s="37">
        <f>COUNTIFS($S612:$AU612,"HO")</f>
        <v>0</v>
      </c>
      <c r="BC612" s="37">
        <f>COUNTIFS($S612:$AU612,"NA")</f>
        <v>0</v>
      </c>
      <c r="BD612" s="37">
        <f>COUNTIFS($S612:$AU612,"PL")</f>
        <v>1</v>
      </c>
      <c r="BE612" s="37">
        <f>COUNTIFS($S612:$AU612,"CL")</f>
        <v>1</v>
      </c>
      <c r="BF612" s="37">
        <f>COUNTIFS($S612:$AU612,"BL")</f>
        <v>0</v>
      </c>
      <c r="BG612" s="37">
        <f>COUNTIFS($S612:$AU612,"CO")</f>
        <v>0</v>
      </c>
      <c r="BH612" s="37">
        <f>SUM(BD612:BG612)</f>
        <v>2</v>
      </c>
      <c r="BI612" s="37">
        <f>IF(SUM(AV612+AW612)&gt;=17,1,0)</f>
        <v>0</v>
      </c>
      <c r="BJ612" s="37">
        <f>IF(SUM(AV612+AW612)&gt;=13,1,0)</f>
        <v>0</v>
      </c>
      <c r="BK612" s="37">
        <f>SUM(AV612:BG612)+SUM(COUNTIFS(R612:AU612,{"TERM","RESIGNED"}))</f>
        <v>19</v>
      </c>
      <c r="BL612" s="1" t="s">
        <v>41</v>
      </c>
      <c r="BM612" s="37" t="s">
        <v>931</v>
      </c>
    </row>
    <row r="613" spans="1:65" x14ac:dyDescent="0.25">
      <c r="A613" s="30">
        <f>A612+1</f>
        <v>611</v>
      </c>
      <c r="B613" s="1" t="s">
        <v>163</v>
      </c>
      <c r="C613" s="1">
        <v>104251</v>
      </c>
      <c r="D613" s="25">
        <v>104251</v>
      </c>
      <c r="E613" s="1" t="s">
        <v>863</v>
      </c>
      <c r="F613" s="32" t="s">
        <v>737</v>
      </c>
      <c r="G613" s="32" t="s">
        <v>74</v>
      </c>
      <c r="H613" s="28">
        <v>44880</v>
      </c>
      <c r="I613" s="28" t="s">
        <v>36</v>
      </c>
      <c r="J613" s="28" t="s">
        <v>36</v>
      </c>
      <c r="K613" s="37">
        <f ca="1">IF(O613="ACTIVE",(TODAY()-H613),(J613-H613))</f>
        <v>462</v>
      </c>
      <c r="L613" s="39" t="str">
        <f>IF(OR(M613="Email Verification",M613="Operations",M613="OJT",M613="Bottom Quartile Group",M613="Training"),"Billable","Non Billable")</f>
        <v>Non Billable</v>
      </c>
      <c r="M613" s="32" t="s">
        <v>51</v>
      </c>
      <c r="N613" s="1" t="s">
        <v>38</v>
      </c>
      <c r="O613" s="1" t="s">
        <v>39</v>
      </c>
      <c r="P613" s="1"/>
      <c r="Q613" s="1"/>
      <c r="R613" s="31" t="s">
        <v>1424</v>
      </c>
      <c r="S613" s="42" t="s">
        <v>880</v>
      </c>
      <c r="T613" s="42" t="s">
        <v>882</v>
      </c>
      <c r="U613" s="42" t="s">
        <v>17</v>
      </c>
      <c r="V613" s="42" t="s">
        <v>17</v>
      </c>
      <c r="W613" s="42" t="s">
        <v>880</v>
      </c>
      <c r="X613" s="42" t="s">
        <v>880</v>
      </c>
      <c r="Y613" s="42" t="s">
        <v>880</v>
      </c>
      <c r="Z613" s="42" t="s">
        <v>880</v>
      </c>
      <c r="AA613" s="42" t="s">
        <v>883</v>
      </c>
      <c r="AB613" s="42" t="s">
        <v>17</v>
      </c>
      <c r="AC613" s="42" t="s">
        <v>17</v>
      </c>
      <c r="AD613" s="42" t="s">
        <v>880</v>
      </c>
      <c r="AE613" s="42" t="s">
        <v>880</v>
      </c>
      <c r="AF613" s="42" t="s">
        <v>880</v>
      </c>
      <c r="AG613" s="42" t="s">
        <v>880</v>
      </c>
      <c r="AH613" s="42" t="s">
        <v>880</v>
      </c>
      <c r="AI613" s="42" t="s">
        <v>17</v>
      </c>
      <c r="AJ613" s="42" t="s">
        <v>17</v>
      </c>
      <c r="AK613" s="42" t="s">
        <v>19</v>
      </c>
      <c r="AL613" s="42"/>
      <c r="AM613" s="42"/>
      <c r="AN613" s="42"/>
      <c r="AO613" s="42"/>
      <c r="AP613" s="42"/>
      <c r="AQ613" s="42"/>
      <c r="AR613" s="42"/>
      <c r="AS613" s="42"/>
      <c r="AT613" s="42"/>
      <c r="AU613" s="42"/>
      <c r="AV613" s="37">
        <f>COUNTIFS($S613:$AU613,"P")</f>
        <v>10</v>
      </c>
      <c r="AW613" s="37">
        <f>COUNTIFS($S613:$AU613,"HD")/2</f>
        <v>0</v>
      </c>
      <c r="AX613" s="37">
        <f>COUNTIFS($S613:$AU613,"DO")</f>
        <v>6</v>
      </c>
      <c r="AY613" s="1">
        <f>COUNTIFS($S613:$AU613,"UPL")</f>
        <v>0</v>
      </c>
      <c r="AZ613" s="37">
        <f>COUNTIFS($S613:$AU613,"LWP")</f>
        <v>1</v>
      </c>
      <c r="BA613" s="37">
        <f>SUM(COUNTIFS($S613:$AU613,{"PAT","MAT"}))</f>
        <v>0</v>
      </c>
      <c r="BB613" s="37">
        <f>COUNTIFS($S613:$AU613,"HO")</f>
        <v>0</v>
      </c>
      <c r="BC613" s="37">
        <f>COUNTIFS($S613:$AU613,"NA")</f>
        <v>0</v>
      </c>
      <c r="BD613" s="37">
        <f>COUNTIFS($S613:$AU613,"PL")</f>
        <v>1</v>
      </c>
      <c r="BE613" s="37">
        <f>COUNTIFS($S613:$AU613,"CL")</f>
        <v>1</v>
      </c>
      <c r="BF613" s="37">
        <f>COUNTIFS($S613:$AU613,"BL")</f>
        <v>0</v>
      </c>
      <c r="BG613" s="37">
        <f>COUNTIFS($S613:$AU613,"CO")</f>
        <v>0</v>
      </c>
      <c r="BH613" s="37">
        <f>SUM(BD613:BG613)</f>
        <v>2</v>
      </c>
      <c r="BI613" s="37">
        <f>IF(SUM(AV613+AW613)&gt;=17,1,0)</f>
        <v>0</v>
      </c>
      <c r="BJ613" s="37">
        <f>IF(SUM(AV613+AW613)&gt;=13,1,0)</f>
        <v>0</v>
      </c>
      <c r="BK613" s="37">
        <f>SUM(AV613:BG613)+SUM(COUNTIFS(R613:AU613,{"TERM","RESIGNED"}))</f>
        <v>19</v>
      </c>
      <c r="BL613" s="1" t="s">
        <v>41</v>
      </c>
      <c r="BM613" s="37" t="s">
        <v>937</v>
      </c>
    </row>
    <row r="614" spans="1:65" x14ac:dyDescent="0.25">
      <c r="A614" s="30">
        <f>A613+1</f>
        <v>612</v>
      </c>
      <c r="B614" s="1" t="s">
        <v>163</v>
      </c>
      <c r="C614" s="1">
        <v>104253</v>
      </c>
      <c r="D614" s="25">
        <v>104253</v>
      </c>
      <c r="E614" s="1" t="s">
        <v>863</v>
      </c>
      <c r="F614" s="32" t="s">
        <v>738</v>
      </c>
      <c r="G614" s="32" t="s">
        <v>74</v>
      </c>
      <c r="H614" s="28">
        <v>44880</v>
      </c>
      <c r="I614" s="28" t="s">
        <v>36</v>
      </c>
      <c r="J614" s="28" t="s">
        <v>36</v>
      </c>
      <c r="K614" s="37">
        <f ca="1">IF(O614="ACTIVE",(TODAY()-H614),(J614-H614))</f>
        <v>462</v>
      </c>
      <c r="L614" s="39" t="str">
        <f>IF(OR(M614="Email Verification",M614="Operations",M614="OJT",M614="Bottom Quartile Group",M614="Training"),"Billable","Non Billable")</f>
        <v>Non Billable</v>
      </c>
      <c r="M614" s="32" t="s">
        <v>51</v>
      </c>
      <c r="N614" s="1" t="s">
        <v>38</v>
      </c>
      <c r="O614" s="1" t="s">
        <v>39</v>
      </c>
      <c r="P614" s="1"/>
      <c r="Q614" s="1"/>
      <c r="R614" s="31" t="s">
        <v>97</v>
      </c>
      <c r="S614" s="42" t="s">
        <v>880</v>
      </c>
      <c r="T614" s="42" t="s">
        <v>880</v>
      </c>
      <c r="U614" s="42" t="s">
        <v>17</v>
      </c>
      <c r="V614" s="42" t="s">
        <v>17</v>
      </c>
      <c r="W614" s="42" t="s">
        <v>880</v>
      </c>
      <c r="X614" s="42" t="s">
        <v>880</v>
      </c>
      <c r="Y614" s="42" t="s">
        <v>880</v>
      </c>
      <c r="Z614" s="42" t="s">
        <v>880</v>
      </c>
      <c r="AA614" s="42" t="s">
        <v>880</v>
      </c>
      <c r="AB614" s="42" t="s">
        <v>17</v>
      </c>
      <c r="AC614" s="42" t="s">
        <v>17</v>
      </c>
      <c r="AD614" s="42" t="s">
        <v>880</v>
      </c>
      <c r="AE614" s="42" t="s">
        <v>880</v>
      </c>
      <c r="AF614" s="42" t="s">
        <v>880</v>
      </c>
      <c r="AG614" s="42" t="s">
        <v>880</v>
      </c>
      <c r="AH614" s="42" t="s">
        <v>880</v>
      </c>
      <c r="AI614" s="42" t="s">
        <v>17</v>
      </c>
      <c r="AJ614" s="42" t="s">
        <v>17</v>
      </c>
      <c r="AK614" s="42" t="s">
        <v>880</v>
      </c>
      <c r="AL614" s="42"/>
      <c r="AM614" s="42"/>
      <c r="AN614" s="42"/>
      <c r="AO614" s="42"/>
      <c r="AP614" s="42"/>
      <c r="AQ614" s="42"/>
      <c r="AR614" s="42"/>
      <c r="AS614" s="42"/>
      <c r="AT614" s="42"/>
      <c r="AU614" s="42"/>
      <c r="AV614" s="37">
        <f>COUNTIFS($S614:$AU614,"P")</f>
        <v>13</v>
      </c>
      <c r="AW614" s="37">
        <f>COUNTIFS($S614:$AU614,"HD")/2</f>
        <v>0</v>
      </c>
      <c r="AX614" s="37">
        <f>COUNTIFS($S614:$AU614,"DO")</f>
        <v>6</v>
      </c>
      <c r="AY614" s="1">
        <f>COUNTIFS($S614:$AU614,"UPL")</f>
        <v>0</v>
      </c>
      <c r="AZ614" s="37">
        <f>COUNTIFS($S614:$AU614,"LWP")</f>
        <v>0</v>
      </c>
      <c r="BA614" s="37">
        <f>SUM(COUNTIFS($S614:$AU614,{"PAT","MAT"}))</f>
        <v>0</v>
      </c>
      <c r="BB614" s="37">
        <f>COUNTIFS($S614:$AU614,"HO")</f>
        <v>0</v>
      </c>
      <c r="BC614" s="37">
        <f>COUNTIFS($S614:$AU614,"NA")</f>
        <v>0</v>
      </c>
      <c r="BD614" s="37">
        <f>COUNTIFS($S614:$AU614,"PL")</f>
        <v>0</v>
      </c>
      <c r="BE614" s="37">
        <f>COUNTIFS($S614:$AU614,"CL")</f>
        <v>0</v>
      </c>
      <c r="BF614" s="37">
        <f>COUNTIFS($S614:$AU614,"BL")</f>
        <v>0</v>
      </c>
      <c r="BG614" s="37">
        <f>COUNTIFS($S614:$AU614,"CO")</f>
        <v>0</v>
      </c>
      <c r="BH614" s="37">
        <f>SUM(BD614:BG614)</f>
        <v>0</v>
      </c>
      <c r="BI614" s="37">
        <f>IF(SUM(AV614+AW614)&gt;=17,1,0)</f>
        <v>0</v>
      </c>
      <c r="BJ614" s="37">
        <f>IF(SUM(AV614+AW614)&gt;=13,1,0)</f>
        <v>1</v>
      </c>
      <c r="BK614" s="37">
        <f>SUM(AV614:BG614)+SUM(COUNTIFS(R614:AU614,{"TERM","RESIGNED"}))</f>
        <v>19</v>
      </c>
      <c r="BL614" s="1" t="s">
        <v>41</v>
      </c>
      <c r="BM614" s="37" t="s">
        <v>1566</v>
      </c>
    </row>
    <row r="615" spans="1:65" x14ac:dyDescent="0.25">
      <c r="A615" s="30">
        <f>A614+1</f>
        <v>613</v>
      </c>
      <c r="B615" s="1" t="s">
        <v>33</v>
      </c>
      <c r="C615" s="1">
        <v>19013</v>
      </c>
      <c r="D615" s="25">
        <v>19013</v>
      </c>
      <c r="E615" s="1" t="s">
        <v>863</v>
      </c>
      <c r="F615" s="32" t="s">
        <v>740</v>
      </c>
      <c r="G615" s="32" t="s">
        <v>117</v>
      </c>
      <c r="H615" s="28">
        <v>44883</v>
      </c>
      <c r="I615" s="28" t="s">
        <v>36</v>
      </c>
      <c r="J615" s="28" t="s">
        <v>36</v>
      </c>
      <c r="K615" s="37">
        <f ca="1">IF(O615="ACTIVE",(TODAY()-H615),(J615-H615))</f>
        <v>459</v>
      </c>
      <c r="L615" s="39" t="str">
        <f>IF(OR(M615="Email Verification",M615="Operations",M615="OJT",M615="Bottom Quartile Group",M615="Training"),"Billable","Non Billable")</f>
        <v>Billable</v>
      </c>
      <c r="M615" s="32" t="s">
        <v>118</v>
      </c>
      <c r="N615" s="1" t="s">
        <v>38</v>
      </c>
      <c r="O615" s="1" t="s">
        <v>39</v>
      </c>
      <c r="P615" s="1"/>
      <c r="Q615" s="1"/>
      <c r="R615" s="31" t="s">
        <v>60</v>
      </c>
      <c r="S615" s="42" t="s">
        <v>880</v>
      </c>
      <c r="T615" s="42" t="s">
        <v>880</v>
      </c>
      <c r="U615" s="42" t="s">
        <v>17</v>
      </c>
      <c r="V615" s="42" t="s">
        <v>17</v>
      </c>
      <c r="W615" s="42" t="s">
        <v>880</v>
      </c>
      <c r="X615" s="42" t="s">
        <v>882</v>
      </c>
      <c r="Y615" s="42" t="s">
        <v>880</v>
      </c>
      <c r="Z615" s="42" t="s">
        <v>880</v>
      </c>
      <c r="AA615" s="42" t="s">
        <v>883</v>
      </c>
      <c r="AB615" s="42" t="s">
        <v>17</v>
      </c>
      <c r="AC615" s="42" t="s">
        <v>17</v>
      </c>
      <c r="AD615" s="42" t="s">
        <v>880</v>
      </c>
      <c r="AE615" s="42" t="s">
        <v>880</v>
      </c>
      <c r="AF615" s="42" t="s">
        <v>19</v>
      </c>
      <c r="AG615" s="42" t="s">
        <v>880</v>
      </c>
      <c r="AH615" s="42" t="s">
        <v>880</v>
      </c>
      <c r="AI615" s="42" t="s">
        <v>17</v>
      </c>
      <c r="AJ615" s="42" t="s">
        <v>17</v>
      </c>
      <c r="AK615" s="42" t="s">
        <v>880</v>
      </c>
      <c r="AL615" s="42"/>
      <c r="AM615" s="42"/>
      <c r="AN615" s="42"/>
      <c r="AO615" s="42"/>
      <c r="AP615" s="42"/>
      <c r="AQ615" s="42"/>
      <c r="AR615" s="42"/>
      <c r="AS615" s="42"/>
      <c r="AT615" s="42"/>
      <c r="AU615" s="42"/>
      <c r="AV615" s="37">
        <f>COUNTIFS($S615:$AU615,"P")</f>
        <v>10</v>
      </c>
      <c r="AW615" s="37">
        <f>COUNTIFS($S615:$AU615,"HD")/2</f>
        <v>0</v>
      </c>
      <c r="AX615" s="37">
        <f>COUNTIFS($S615:$AU615,"DO")</f>
        <v>6</v>
      </c>
      <c r="AY615" s="1">
        <f>COUNTIFS($S615:$AU615,"UPL")</f>
        <v>0</v>
      </c>
      <c r="AZ615" s="37">
        <f>COUNTIFS($S615:$AU615,"LWP")</f>
        <v>1</v>
      </c>
      <c r="BA615" s="37">
        <f>SUM(COUNTIFS($S615:$AU615,{"PAT","MAT"}))</f>
        <v>0</v>
      </c>
      <c r="BB615" s="37">
        <f>COUNTIFS($S615:$AU615,"HO")</f>
        <v>0</v>
      </c>
      <c r="BC615" s="37">
        <f>COUNTIFS($S615:$AU615,"NA")</f>
        <v>0</v>
      </c>
      <c r="BD615" s="37">
        <f>COUNTIFS($S615:$AU615,"PL")</f>
        <v>1</v>
      </c>
      <c r="BE615" s="37">
        <f>COUNTIFS($S615:$AU615,"CL")</f>
        <v>1</v>
      </c>
      <c r="BF615" s="37">
        <f>COUNTIFS($S615:$AU615,"BL")</f>
        <v>0</v>
      </c>
      <c r="BG615" s="37">
        <f>COUNTIFS($S615:$AU615,"CO")</f>
        <v>0</v>
      </c>
      <c r="BH615" s="37">
        <f>SUM(BD615:BG615)</f>
        <v>2</v>
      </c>
      <c r="BI615" s="37">
        <f>IF(SUM(AV615+AW615)&gt;=17,1,0)</f>
        <v>0</v>
      </c>
      <c r="BJ615" s="37">
        <f>IF(SUM(AV615+AW615)&gt;=13,1,0)</f>
        <v>0</v>
      </c>
      <c r="BK615" s="37">
        <f>SUM(AV615:BG615)+SUM(COUNTIFS(R615:AU615,{"TERM","RESIGNED"}))</f>
        <v>19</v>
      </c>
      <c r="BL615" s="1" t="s">
        <v>41</v>
      </c>
      <c r="BM615" s="37" t="s">
        <v>931</v>
      </c>
    </row>
    <row r="616" spans="1:65" x14ac:dyDescent="0.25">
      <c r="A616" s="30">
        <f>A615+1</f>
        <v>614</v>
      </c>
      <c r="B616" s="1" t="s">
        <v>33</v>
      </c>
      <c r="C616" s="1">
        <v>19015</v>
      </c>
      <c r="D616" s="25">
        <v>19015</v>
      </c>
      <c r="E616" s="1" t="s">
        <v>863</v>
      </c>
      <c r="F616" s="32" t="s">
        <v>739</v>
      </c>
      <c r="G616" s="32" t="s">
        <v>181</v>
      </c>
      <c r="H616" s="28">
        <v>44883</v>
      </c>
      <c r="I616" s="28" t="s">
        <v>36</v>
      </c>
      <c r="J616" s="28" t="s">
        <v>36</v>
      </c>
      <c r="K616" s="37">
        <f ca="1">IF(O616="ACTIVE",(TODAY()-H616),(J616-H616))</f>
        <v>459</v>
      </c>
      <c r="L616" s="39" t="str">
        <f>IF(OR(M616="Email Verification",M616="Operations",M616="OJT",M616="Bottom Quartile Group",M616="Training"),"Billable","Non Billable")</f>
        <v>Billable</v>
      </c>
      <c r="M616" s="32" t="s">
        <v>178</v>
      </c>
      <c r="N616" s="1" t="s">
        <v>38</v>
      </c>
      <c r="O616" s="1" t="s">
        <v>39</v>
      </c>
      <c r="P616" s="1"/>
      <c r="Q616" s="1"/>
      <c r="R616" s="31" t="s">
        <v>425</v>
      </c>
      <c r="S616" s="42" t="s">
        <v>880</v>
      </c>
      <c r="T616" s="42" t="s">
        <v>880</v>
      </c>
      <c r="U616" s="42" t="s">
        <v>17</v>
      </c>
      <c r="V616" s="42" t="s">
        <v>17</v>
      </c>
      <c r="W616" s="42" t="s">
        <v>880</v>
      </c>
      <c r="X616" s="42" t="s">
        <v>880</v>
      </c>
      <c r="Y616" s="42" t="s">
        <v>880</v>
      </c>
      <c r="Z616" s="42" t="s">
        <v>880</v>
      </c>
      <c r="AA616" s="42" t="s">
        <v>880</v>
      </c>
      <c r="AB616" s="42" t="s">
        <v>17</v>
      </c>
      <c r="AC616" s="42" t="s">
        <v>17</v>
      </c>
      <c r="AD616" s="42" t="s">
        <v>880</v>
      </c>
      <c r="AE616" s="42" t="s">
        <v>880</v>
      </c>
      <c r="AF616" s="42" t="s">
        <v>880</v>
      </c>
      <c r="AG616" s="42" t="s">
        <v>880</v>
      </c>
      <c r="AH616" s="42" t="s">
        <v>880</v>
      </c>
      <c r="AI616" s="42" t="s">
        <v>17</v>
      </c>
      <c r="AJ616" s="42" t="s">
        <v>17</v>
      </c>
      <c r="AK616" s="42" t="s">
        <v>880</v>
      </c>
      <c r="AL616" s="42"/>
      <c r="AM616" s="42"/>
      <c r="AN616" s="42"/>
      <c r="AO616" s="42"/>
      <c r="AP616" s="42"/>
      <c r="AQ616" s="42"/>
      <c r="AR616" s="42"/>
      <c r="AS616" s="42"/>
      <c r="AT616" s="42"/>
      <c r="AU616" s="42"/>
      <c r="AV616" s="37">
        <f>COUNTIFS($S616:$AU616,"P")</f>
        <v>13</v>
      </c>
      <c r="AW616" s="37">
        <f>COUNTIFS($S616:$AU616,"HD")/2</f>
        <v>0</v>
      </c>
      <c r="AX616" s="37">
        <f>COUNTIFS($S616:$AU616,"DO")</f>
        <v>6</v>
      </c>
      <c r="AY616" s="1">
        <f>COUNTIFS($S616:$AU616,"UPL")</f>
        <v>0</v>
      </c>
      <c r="AZ616" s="37">
        <f>COUNTIFS($S616:$AU616,"LWP")</f>
        <v>0</v>
      </c>
      <c r="BA616" s="37">
        <f>SUM(COUNTIFS($S616:$AU616,{"PAT","MAT"}))</f>
        <v>0</v>
      </c>
      <c r="BB616" s="37">
        <f>COUNTIFS($S616:$AU616,"HO")</f>
        <v>0</v>
      </c>
      <c r="BC616" s="37">
        <f>COUNTIFS($S616:$AU616,"NA")</f>
        <v>0</v>
      </c>
      <c r="BD616" s="37">
        <f>COUNTIFS($S616:$AU616,"PL")</f>
        <v>0</v>
      </c>
      <c r="BE616" s="37">
        <f>COUNTIFS($S616:$AU616,"CL")</f>
        <v>0</v>
      </c>
      <c r="BF616" s="37">
        <f>COUNTIFS($S616:$AU616,"BL")</f>
        <v>0</v>
      </c>
      <c r="BG616" s="37">
        <f>COUNTIFS($S616:$AU616,"CO")</f>
        <v>0</v>
      </c>
      <c r="BH616" s="37">
        <f>SUM(BD616:BG616)</f>
        <v>0</v>
      </c>
      <c r="BI616" s="37">
        <f>IF(SUM(AV616+AW616)&gt;=17,1,0)</f>
        <v>0</v>
      </c>
      <c r="BJ616" s="37">
        <f>IF(SUM(AV616+AW616)&gt;=13,1,0)</f>
        <v>1</v>
      </c>
      <c r="BK616" s="37">
        <f>SUM(AV616:BG616)+SUM(COUNTIFS(R616:AU616,{"TERM","RESIGNED"}))</f>
        <v>19</v>
      </c>
      <c r="BL616" s="1" t="s">
        <v>41</v>
      </c>
      <c r="BM616" s="37" t="s">
        <v>931</v>
      </c>
    </row>
    <row r="617" spans="1:65" x14ac:dyDescent="0.25">
      <c r="A617" s="30">
        <f>A616+1</f>
        <v>615</v>
      </c>
      <c r="B617" s="1" t="s">
        <v>33</v>
      </c>
      <c r="C617" s="1">
        <v>19018</v>
      </c>
      <c r="D617" s="25">
        <v>19018</v>
      </c>
      <c r="E617" s="1" t="s">
        <v>863</v>
      </c>
      <c r="F617" s="32" t="s">
        <v>741</v>
      </c>
      <c r="G617" s="32" t="s">
        <v>117</v>
      </c>
      <c r="H617" s="28">
        <v>44883</v>
      </c>
      <c r="I617" s="28" t="s">
        <v>36</v>
      </c>
      <c r="J617" s="28" t="s">
        <v>36</v>
      </c>
      <c r="K617" s="37">
        <f ca="1">IF(O617="ACTIVE",(TODAY()-H617),(J617-H617))</f>
        <v>459</v>
      </c>
      <c r="L617" s="39" t="str">
        <f>IF(OR(M617="Email Verification",M617="Operations",M617="OJT",M617="Bottom Quartile Group",M617="Training"),"Billable","Non Billable")</f>
        <v>Billable</v>
      </c>
      <c r="M617" s="32" t="s">
        <v>118</v>
      </c>
      <c r="N617" s="1" t="s">
        <v>38</v>
      </c>
      <c r="O617" s="1" t="s">
        <v>39</v>
      </c>
      <c r="P617" s="1"/>
      <c r="Q617" s="1"/>
      <c r="R617" s="31" t="s">
        <v>129</v>
      </c>
      <c r="S617" s="42" t="s">
        <v>883</v>
      </c>
      <c r="T617" s="42" t="s">
        <v>880</v>
      </c>
      <c r="U617" s="42" t="s">
        <v>17</v>
      </c>
      <c r="V617" s="42" t="s">
        <v>17</v>
      </c>
      <c r="W617" s="42" t="s">
        <v>880</v>
      </c>
      <c r="X617" s="42" t="s">
        <v>880</v>
      </c>
      <c r="Y617" s="42" t="s">
        <v>880</v>
      </c>
      <c r="Z617" s="42" t="s">
        <v>880</v>
      </c>
      <c r="AA617" s="42" t="s">
        <v>880</v>
      </c>
      <c r="AB617" s="42" t="s">
        <v>17</v>
      </c>
      <c r="AC617" s="42" t="s">
        <v>17</v>
      </c>
      <c r="AD617" s="42" t="s">
        <v>880</v>
      </c>
      <c r="AE617" s="42" t="s">
        <v>880</v>
      </c>
      <c r="AF617" s="42" t="s">
        <v>880</v>
      </c>
      <c r="AG617" s="42" t="s">
        <v>880</v>
      </c>
      <c r="AH617" s="42" t="s">
        <v>18</v>
      </c>
      <c r="AI617" s="42" t="s">
        <v>17</v>
      </c>
      <c r="AJ617" s="42" t="s">
        <v>17</v>
      </c>
      <c r="AK617" s="42" t="s">
        <v>880</v>
      </c>
      <c r="AL617" s="42"/>
      <c r="AM617" s="42"/>
      <c r="AN617" s="42"/>
      <c r="AO617" s="42"/>
      <c r="AP617" s="42"/>
      <c r="AQ617" s="42"/>
      <c r="AR617" s="42"/>
      <c r="AS617" s="42"/>
      <c r="AT617" s="42"/>
      <c r="AU617" s="42"/>
      <c r="AV617" s="37">
        <f>COUNTIFS($S617:$AU617,"P")</f>
        <v>11</v>
      </c>
      <c r="AW617" s="37">
        <f>COUNTIFS($S617:$AU617,"HD")/2</f>
        <v>0</v>
      </c>
      <c r="AX617" s="37">
        <f>COUNTIFS($S617:$AU617,"DO")</f>
        <v>6</v>
      </c>
      <c r="AY617" s="1">
        <f>COUNTIFS($S617:$AU617,"UPL")</f>
        <v>1</v>
      </c>
      <c r="AZ617" s="37">
        <f>COUNTIFS($S617:$AU617,"LWP")</f>
        <v>0</v>
      </c>
      <c r="BA617" s="37">
        <f>SUM(COUNTIFS($S617:$AU617,{"PAT","MAT"}))</f>
        <v>0</v>
      </c>
      <c r="BB617" s="37">
        <f>COUNTIFS($S617:$AU617,"HO")</f>
        <v>0</v>
      </c>
      <c r="BC617" s="37">
        <f>COUNTIFS($S617:$AU617,"NA")</f>
        <v>0</v>
      </c>
      <c r="BD617" s="37">
        <f>COUNTIFS($S617:$AU617,"PL")</f>
        <v>1</v>
      </c>
      <c r="BE617" s="37">
        <f>COUNTIFS($S617:$AU617,"CL")</f>
        <v>0</v>
      </c>
      <c r="BF617" s="37">
        <f>COUNTIFS($S617:$AU617,"BL")</f>
        <v>0</v>
      </c>
      <c r="BG617" s="37">
        <f>COUNTIFS($S617:$AU617,"CO")</f>
        <v>0</v>
      </c>
      <c r="BH617" s="37">
        <f>SUM(BD617:BG617)</f>
        <v>1</v>
      </c>
      <c r="BI617" s="37">
        <f>IF(SUM(AV617+AW617)&gt;=17,1,0)</f>
        <v>0</v>
      </c>
      <c r="BJ617" s="37">
        <f>IF(SUM(AV617+AW617)&gt;=13,1,0)</f>
        <v>0</v>
      </c>
      <c r="BK617" s="37">
        <f>SUM(AV617:BG617)+SUM(COUNTIFS(R617:AU617,{"TERM","RESIGNED"}))</f>
        <v>19</v>
      </c>
      <c r="BL617" s="1" t="s">
        <v>41</v>
      </c>
      <c r="BM617" s="37" t="s">
        <v>931</v>
      </c>
    </row>
    <row r="618" spans="1:65" x14ac:dyDescent="0.25">
      <c r="A618" s="30">
        <f>A617+1</f>
        <v>616</v>
      </c>
      <c r="B618" s="1" t="s">
        <v>33</v>
      </c>
      <c r="C618" s="1">
        <v>19026</v>
      </c>
      <c r="D618" s="25">
        <v>19026</v>
      </c>
      <c r="E618" s="1" t="s">
        <v>863</v>
      </c>
      <c r="F618" s="32" t="s">
        <v>742</v>
      </c>
      <c r="G618" s="32" t="s">
        <v>117</v>
      </c>
      <c r="H618" s="28">
        <v>44883</v>
      </c>
      <c r="I618" s="28" t="s">
        <v>36</v>
      </c>
      <c r="J618" s="28" t="s">
        <v>36</v>
      </c>
      <c r="K618" s="37">
        <f ca="1">IF(O618="ACTIVE",(TODAY()-H618),(J618-H618))</f>
        <v>459</v>
      </c>
      <c r="L618" s="39" t="str">
        <f>IF(OR(M618="Email Verification",M618="Operations",M618="OJT",M618="Bottom Quartile Group",M618="Training"),"Billable","Non Billable")</f>
        <v>Billable</v>
      </c>
      <c r="M618" s="32" t="s">
        <v>118</v>
      </c>
      <c r="N618" s="1" t="s">
        <v>38</v>
      </c>
      <c r="O618" s="1" t="s">
        <v>39</v>
      </c>
      <c r="P618" s="1"/>
      <c r="Q618" s="1"/>
      <c r="R618" s="31" t="s">
        <v>370</v>
      </c>
      <c r="S618" s="42" t="s">
        <v>880</v>
      </c>
      <c r="T618" s="42" t="s">
        <v>880</v>
      </c>
      <c r="U618" s="42" t="s">
        <v>17</v>
      </c>
      <c r="V618" s="42" t="s">
        <v>17</v>
      </c>
      <c r="W618" s="42" t="s">
        <v>880</v>
      </c>
      <c r="X618" s="42" t="s">
        <v>880</v>
      </c>
      <c r="Y618" s="42" t="s">
        <v>880</v>
      </c>
      <c r="Z618" s="42" t="s">
        <v>880</v>
      </c>
      <c r="AA618" s="42" t="s">
        <v>880</v>
      </c>
      <c r="AB618" s="42" t="s">
        <v>17</v>
      </c>
      <c r="AC618" s="42" t="s">
        <v>17</v>
      </c>
      <c r="AD618" s="42" t="s">
        <v>880</v>
      </c>
      <c r="AE618" s="42" t="s">
        <v>880</v>
      </c>
      <c r="AF618" s="42" t="s">
        <v>880</v>
      </c>
      <c r="AG618" s="42" t="s">
        <v>880</v>
      </c>
      <c r="AH618" s="42" t="s">
        <v>18</v>
      </c>
      <c r="AI618" s="42" t="s">
        <v>17</v>
      </c>
      <c r="AJ618" s="42" t="s">
        <v>17</v>
      </c>
      <c r="AK618" s="42" t="s">
        <v>18</v>
      </c>
      <c r="AL618" s="42"/>
      <c r="AM618" s="42"/>
      <c r="AN618" s="42"/>
      <c r="AO618" s="42"/>
      <c r="AP618" s="42"/>
      <c r="AQ618" s="42"/>
      <c r="AR618" s="42"/>
      <c r="AS618" s="42"/>
      <c r="AT618" s="42"/>
      <c r="AU618" s="42"/>
      <c r="AV618" s="37">
        <f>COUNTIFS($S618:$AU618,"P")</f>
        <v>11</v>
      </c>
      <c r="AW618" s="37">
        <f>COUNTIFS($S618:$AU618,"HD")/2</f>
        <v>0</v>
      </c>
      <c r="AX618" s="37">
        <f>COUNTIFS($S618:$AU618,"DO")</f>
        <v>6</v>
      </c>
      <c r="AY618" s="1">
        <f>COUNTIFS($S618:$AU618,"UPL")</f>
        <v>2</v>
      </c>
      <c r="AZ618" s="37">
        <f>COUNTIFS($S618:$AU618,"LWP")</f>
        <v>0</v>
      </c>
      <c r="BA618" s="37">
        <f>SUM(COUNTIFS($S618:$AU618,{"PAT","MAT"}))</f>
        <v>0</v>
      </c>
      <c r="BB618" s="37">
        <f>COUNTIFS($S618:$AU618,"HO")</f>
        <v>0</v>
      </c>
      <c r="BC618" s="37">
        <f>COUNTIFS($S618:$AU618,"NA")</f>
        <v>0</v>
      </c>
      <c r="BD618" s="37">
        <f>COUNTIFS($S618:$AU618,"PL")</f>
        <v>0</v>
      </c>
      <c r="BE618" s="37">
        <f>COUNTIFS($S618:$AU618,"CL")</f>
        <v>0</v>
      </c>
      <c r="BF618" s="37">
        <f>COUNTIFS($S618:$AU618,"BL")</f>
        <v>0</v>
      </c>
      <c r="BG618" s="37">
        <f>COUNTIFS($S618:$AU618,"CO")</f>
        <v>0</v>
      </c>
      <c r="BH618" s="37">
        <f>SUM(BD618:BG618)</f>
        <v>0</v>
      </c>
      <c r="BI618" s="37">
        <f>IF(SUM(AV618+AW618)&gt;=17,1,0)</f>
        <v>0</v>
      </c>
      <c r="BJ618" s="37">
        <f>IF(SUM(AV618+AW618)&gt;=13,1,0)</f>
        <v>0</v>
      </c>
      <c r="BK618" s="37">
        <f>SUM(AV618:BG618)+SUM(COUNTIFS(R618:AU618,{"TERM","RESIGNED"}))</f>
        <v>19</v>
      </c>
      <c r="BL618" s="1" t="s">
        <v>41</v>
      </c>
      <c r="BM618" s="37" t="s">
        <v>931</v>
      </c>
    </row>
    <row r="619" spans="1:65" x14ac:dyDescent="0.25">
      <c r="A619" s="30">
        <f>A618+1</f>
        <v>617</v>
      </c>
      <c r="B619" s="1" t="s">
        <v>33</v>
      </c>
      <c r="C619" s="1">
        <v>19029</v>
      </c>
      <c r="D619" s="25">
        <v>19029</v>
      </c>
      <c r="E619" s="1" t="s">
        <v>863</v>
      </c>
      <c r="F619" s="32" t="s">
        <v>743</v>
      </c>
      <c r="G619" s="32" t="s">
        <v>117</v>
      </c>
      <c r="H619" s="28">
        <v>44883</v>
      </c>
      <c r="I619" s="28" t="s">
        <v>36</v>
      </c>
      <c r="J619" s="28" t="s">
        <v>36</v>
      </c>
      <c r="K619" s="37">
        <f ca="1">IF(O619="ACTIVE",(TODAY()-H619),(J619-H619))</f>
        <v>459</v>
      </c>
      <c r="L619" s="39" t="str">
        <f>IF(OR(M619="Email Verification",M619="Operations",M619="OJT",M619="Bottom Quartile Group",M619="Training"),"Billable","Non Billable")</f>
        <v>Billable</v>
      </c>
      <c r="M619" s="32" t="s">
        <v>118</v>
      </c>
      <c r="N619" s="1" t="s">
        <v>38</v>
      </c>
      <c r="O619" s="1" t="s">
        <v>39</v>
      </c>
      <c r="P619" s="1"/>
      <c r="Q619" s="1"/>
      <c r="R619" s="31" t="s">
        <v>136</v>
      </c>
      <c r="S619" s="42" t="s">
        <v>880</v>
      </c>
      <c r="T619" s="42" t="s">
        <v>880</v>
      </c>
      <c r="U619" s="42" t="s">
        <v>17</v>
      </c>
      <c r="V619" s="42" t="s">
        <v>17</v>
      </c>
      <c r="W619" s="42" t="s">
        <v>880</v>
      </c>
      <c r="X619" s="42" t="s">
        <v>880</v>
      </c>
      <c r="Y619" s="42" t="s">
        <v>880</v>
      </c>
      <c r="Z619" s="42" t="s">
        <v>880</v>
      </c>
      <c r="AA619" s="42" t="s">
        <v>880</v>
      </c>
      <c r="AB619" s="42" t="s">
        <v>17</v>
      </c>
      <c r="AC619" s="42" t="s">
        <v>17</v>
      </c>
      <c r="AD619" s="42" t="s">
        <v>880</v>
      </c>
      <c r="AE619" s="42" t="s">
        <v>880</v>
      </c>
      <c r="AF619" s="42" t="s">
        <v>880</v>
      </c>
      <c r="AG619" s="42" t="s">
        <v>880</v>
      </c>
      <c r="AH619" s="42" t="s">
        <v>19</v>
      </c>
      <c r="AI619" s="42" t="s">
        <v>17</v>
      </c>
      <c r="AJ619" s="42" t="s">
        <v>17</v>
      </c>
      <c r="AK619" s="42" t="s">
        <v>882</v>
      </c>
      <c r="AL619" s="42"/>
      <c r="AM619" s="42"/>
      <c r="AN619" s="42"/>
      <c r="AO619" s="42"/>
      <c r="AP619" s="42"/>
      <c r="AQ619" s="42"/>
      <c r="AR619" s="42"/>
      <c r="AS619" s="42"/>
      <c r="AT619" s="42"/>
      <c r="AU619" s="42"/>
      <c r="AV619" s="37">
        <f>COUNTIFS($S619:$AU619,"P")</f>
        <v>11</v>
      </c>
      <c r="AW619" s="37">
        <f>COUNTIFS($S619:$AU619,"HD")/2</f>
        <v>0</v>
      </c>
      <c r="AX619" s="37">
        <f>COUNTIFS($S619:$AU619,"DO")</f>
        <v>6</v>
      </c>
      <c r="AY619" s="1">
        <f>COUNTIFS($S619:$AU619,"UPL")</f>
        <v>0</v>
      </c>
      <c r="AZ619" s="37">
        <f>COUNTIFS($S619:$AU619,"LWP")</f>
        <v>1</v>
      </c>
      <c r="BA619" s="37">
        <f>SUM(COUNTIFS($S619:$AU619,{"PAT","MAT"}))</f>
        <v>0</v>
      </c>
      <c r="BB619" s="37">
        <f>COUNTIFS($S619:$AU619,"HO")</f>
        <v>0</v>
      </c>
      <c r="BC619" s="37">
        <f>COUNTIFS($S619:$AU619,"NA")</f>
        <v>0</v>
      </c>
      <c r="BD619" s="37">
        <f>COUNTIFS($S619:$AU619,"PL")</f>
        <v>0</v>
      </c>
      <c r="BE619" s="37">
        <f>COUNTIFS($S619:$AU619,"CL")</f>
        <v>1</v>
      </c>
      <c r="BF619" s="37">
        <f>COUNTIFS($S619:$AU619,"BL")</f>
        <v>0</v>
      </c>
      <c r="BG619" s="37">
        <f>COUNTIFS($S619:$AU619,"CO")</f>
        <v>0</v>
      </c>
      <c r="BH619" s="37">
        <f>SUM(BD619:BG619)</f>
        <v>1</v>
      </c>
      <c r="BI619" s="37">
        <f>IF(SUM(AV619+AW619)&gt;=17,1,0)</f>
        <v>0</v>
      </c>
      <c r="BJ619" s="37">
        <f>IF(SUM(AV619+AW619)&gt;=13,1,0)</f>
        <v>0</v>
      </c>
      <c r="BK619" s="37">
        <f>SUM(AV619:BG619)+SUM(COUNTIFS(R619:AU619,{"TERM","RESIGNED"}))</f>
        <v>19</v>
      </c>
      <c r="BL619" s="1" t="s">
        <v>41</v>
      </c>
      <c r="BM619" s="37" t="s">
        <v>934</v>
      </c>
    </row>
    <row r="620" spans="1:65" x14ac:dyDescent="0.25">
      <c r="A620" s="30">
        <f>A619+1</f>
        <v>618</v>
      </c>
      <c r="B620" s="1" t="s">
        <v>163</v>
      </c>
      <c r="C620" s="1">
        <v>104255</v>
      </c>
      <c r="D620" s="25">
        <v>104255</v>
      </c>
      <c r="E620" s="1" t="s">
        <v>863</v>
      </c>
      <c r="F620" s="32" t="s">
        <v>744</v>
      </c>
      <c r="G620" s="32" t="s">
        <v>224</v>
      </c>
      <c r="H620" s="28">
        <v>44886</v>
      </c>
      <c r="I620" s="28" t="s">
        <v>36</v>
      </c>
      <c r="J620" s="28" t="s">
        <v>36</v>
      </c>
      <c r="K620" s="37">
        <f ca="1">IF(O620="ACTIVE",(TODAY()-H620),(J620-H620))</f>
        <v>456</v>
      </c>
      <c r="L620" s="39" t="str">
        <f>IF(OR(M620="Email Verification",M620="Operations",M620="OJT",M620="Bottom Quartile Group",M620="Training"),"Billable","Non Billable")</f>
        <v>Non Billable</v>
      </c>
      <c r="M620" s="32" t="s">
        <v>193</v>
      </c>
      <c r="N620" s="1" t="s">
        <v>38</v>
      </c>
      <c r="O620" s="1" t="s">
        <v>39</v>
      </c>
      <c r="P620" s="1"/>
      <c r="Q620" s="1"/>
      <c r="R620" s="31" t="s">
        <v>194</v>
      </c>
      <c r="S620" s="42" t="s">
        <v>880</v>
      </c>
      <c r="T620" s="42" t="s">
        <v>880</v>
      </c>
      <c r="U620" s="42" t="s">
        <v>17</v>
      </c>
      <c r="V620" s="42" t="s">
        <v>17</v>
      </c>
      <c r="W620" s="42" t="s">
        <v>880</v>
      </c>
      <c r="X620" s="42" t="s">
        <v>880</v>
      </c>
      <c r="Y620" s="42" t="s">
        <v>880</v>
      </c>
      <c r="Z620" s="42" t="s">
        <v>880</v>
      </c>
      <c r="AA620" s="42" t="s">
        <v>880</v>
      </c>
      <c r="AB620" s="42" t="s">
        <v>17</v>
      </c>
      <c r="AC620" s="42" t="s">
        <v>17</v>
      </c>
      <c r="AD620" s="42" t="s">
        <v>880</v>
      </c>
      <c r="AE620" s="42" t="s">
        <v>880</v>
      </c>
      <c r="AF620" s="42" t="s">
        <v>880</v>
      </c>
      <c r="AG620" s="42" t="s">
        <v>880</v>
      </c>
      <c r="AH620" s="42" t="s">
        <v>880</v>
      </c>
      <c r="AI620" s="42" t="s">
        <v>17</v>
      </c>
      <c r="AJ620" s="42" t="s">
        <v>17</v>
      </c>
      <c r="AK620" s="42" t="s">
        <v>881</v>
      </c>
      <c r="AL620" s="42"/>
      <c r="AM620" s="42"/>
      <c r="AN620" s="42"/>
      <c r="AO620" s="42"/>
      <c r="AP620" s="42"/>
      <c r="AQ620" s="42"/>
      <c r="AR620" s="42"/>
      <c r="AS620" s="42"/>
      <c r="AT620" s="42"/>
      <c r="AU620" s="42"/>
      <c r="AV620" s="37">
        <f>COUNTIFS($S620:$AU620,"P")</f>
        <v>12</v>
      </c>
      <c r="AW620" s="37">
        <f>COUNTIFS($S620:$AU620,"HD")/2</f>
        <v>0.5</v>
      </c>
      <c r="AX620" s="37">
        <f>COUNTIFS($S620:$AU620,"DO")</f>
        <v>6</v>
      </c>
      <c r="AY620" s="1">
        <f>COUNTIFS($S620:$AU620,"UPL")</f>
        <v>0</v>
      </c>
      <c r="AZ620" s="37">
        <f>COUNTIFS($S620:$AU620,"LWP")</f>
        <v>0</v>
      </c>
      <c r="BA620" s="37">
        <f>SUM(COUNTIFS($S620:$AU620,{"PAT","MAT"}))</f>
        <v>0</v>
      </c>
      <c r="BB620" s="37">
        <f>COUNTIFS($S620:$AU620,"HO")</f>
        <v>0</v>
      </c>
      <c r="BC620" s="37">
        <f>COUNTIFS($S620:$AU620,"NA")</f>
        <v>0</v>
      </c>
      <c r="BD620" s="37">
        <f>COUNTIFS($S620:$AU620,"PL")</f>
        <v>0</v>
      </c>
      <c r="BE620" s="37">
        <f>COUNTIFS($S620:$AU620,"CL")</f>
        <v>0</v>
      </c>
      <c r="BF620" s="37">
        <f>COUNTIFS($S620:$AU620,"BL")</f>
        <v>0</v>
      </c>
      <c r="BG620" s="37">
        <f>COUNTIFS($S620:$AU620,"CO")</f>
        <v>0</v>
      </c>
      <c r="BH620" s="37">
        <f>SUM(BD620:BG620)</f>
        <v>0</v>
      </c>
      <c r="BI620" s="37">
        <f>IF(SUM(AV620+AW620)&gt;=17,1,0)</f>
        <v>0</v>
      </c>
      <c r="BJ620" s="37">
        <f>IF(SUM(AV620+AW620)&gt;=13,1,0)</f>
        <v>0</v>
      </c>
      <c r="BK620" s="37">
        <f>SUM(AV620:BG620)+SUM(COUNTIFS(R620:AU620,{"TERM","RESIGNED"}))</f>
        <v>18.5</v>
      </c>
      <c r="BL620" s="1" t="s">
        <v>41</v>
      </c>
      <c r="BM620" s="37" t="s">
        <v>1569</v>
      </c>
    </row>
    <row r="621" spans="1:65" x14ac:dyDescent="0.25">
      <c r="A621" s="30">
        <f>A620+1</f>
        <v>619</v>
      </c>
      <c r="B621" s="1" t="s">
        <v>163</v>
      </c>
      <c r="C621" s="1">
        <v>104286</v>
      </c>
      <c r="D621" s="25">
        <v>104286</v>
      </c>
      <c r="E621" s="1" t="s">
        <v>862</v>
      </c>
      <c r="F621" s="32" t="s">
        <v>749</v>
      </c>
      <c r="G621" s="32" t="s">
        <v>74</v>
      </c>
      <c r="H621" s="28">
        <v>44890</v>
      </c>
      <c r="I621" s="28" t="s">
        <v>36</v>
      </c>
      <c r="J621" s="28" t="s">
        <v>36</v>
      </c>
      <c r="K621" s="37">
        <f ca="1">IF(O621="ACTIVE",(TODAY()-H621),(J621-H621))</f>
        <v>452</v>
      </c>
      <c r="L621" s="39" t="str">
        <f>IF(OR(M621="Email Verification",M621="Operations",M621="OJT",M621="Bottom Quartile Group",M621="Training"),"Billable","Non Billable")</f>
        <v>Non Billable</v>
      </c>
      <c r="M621" s="32" t="s">
        <v>51</v>
      </c>
      <c r="N621" s="1" t="s">
        <v>38</v>
      </c>
      <c r="O621" s="1" t="s">
        <v>39</v>
      </c>
      <c r="P621" s="1"/>
      <c r="Q621" s="1"/>
      <c r="R621" s="31" t="s">
        <v>96</v>
      </c>
      <c r="S621" s="42" t="s">
        <v>880</v>
      </c>
      <c r="T621" s="42" t="s">
        <v>880</v>
      </c>
      <c r="U621" s="42" t="s">
        <v>17</v>
      </c>
      <c r="V621" s="42" t="s">
        <v>17</v>
      </c>
      <c r="W621" s="42" t="s">
        <v>880</v>
      </c>
      <c r="X621" s="42" t="s">
        <v>880</v>
      </c>
      <c r="Y621" s="42" t="s">
        <v>880</v>
      </c>
      <c r="Z621" s="42" t="s">
        <v>19</v>
      </c>
      <c r="AA621" s="42" t="s">
        <v>880</v>
      </c>
      <c r="AB621" s="42" t="s">
        <v>17</v>
      </c>
      <c r="AC621" s="42" t="s">
        <v>17</v>
      </c>
      <c r="AD621" s="42" t="s">
        <v>880</v>
      </c>
      <c r="AE621" s="42" t="s">
        <v>19</v>
      </c>
      <c r="AF621" s="42" t="s">
        <v>19</v>
      </c>
      <c r="AG621" s="42" t="s">
        <v>880</v>
      </c>
      <c r="AH621" s="42" t="s">
        <v>880</v>
      </c>
      <c r="AI621" s="42" t="s">
        <v>17</v>
      </c>
      <c r="AJ621" s="42" t="s">
        <v>17</v>
      </c>
      <c r="AK621" s="42" t="s">
        <v>880</v>
      </c>
      <c r="AL621" s="42"/>
      <c r="AM621" s="42"/>
      <c r="AN621" s="42"/>
      <c r="AO621" s="42"/>
      <c r="AP621" s="42"/>
      <c r="AQ621" s="42"/>
      <c r="AR621" s="42"/>
      <c r="AS621" s="42"/>
      <c r="AT621" s="42"/>
      <c r="AU621" s="42"/>
      <c r="AV621" s="37">
        <f>COUNTIFS($S621:$AU621,"P")</f>
        <v>10</v>
      </c>
      <c r="AW621" s="37">
        <f>COUNTIFS($S621:$AU621,"HD")/2</f>
        <v>0</v>
      </c>
      <c r="AX621" s="37">
        <f>COUNTIFS($S621:$AU621,"DO")</f>
        <v>6</v>
      </c>
      <c r="AY621" s="1">
        <f>COUNTIFS($S621:$AU621,"UPL")</f>
        <v>0</v>
      </c>
      <c r="AZ621" s="37">
        <f>COUNTIFS($S621:$AU621,"LWP")</f>
        <v>3</v>
      </c>
      <c r="BA621" s="37">
        <f>SUM(COUNTIFS($S621:$AU621,{"PAT","MAT"}))</f>
        <v>0</v>
      </c>
      <c r="BB621" s="37">
        <f>COUNTIFS($S621:$AU621,"HO")</f>
        <v>0</v>
      </c>
      <c r="BC621" s="37">
        <f>COUNTIFS($S621:$AU621,"NA")</f>
        <v>0</v>
      </c>
      <c r="BD621" s="37">
        <f>COUNTIFS($S621:$AU621,"PL")</f>
        <v>0</v>
      </c>
      <c r="BE621" s="37">
        <f>COUNTIFS($S621:$AU621,"CL")</f>
        <v>0</v>
      </c>
      <c r="BF621" s="37">
        <f>COUNTIFS($S621:$AU621,"BL")</f>
        <v>0</v>
      </c>
      <c r="BG621" s="37">
        <f>COUNTIFS($S621:$AU621,"CO")</f>
        <v>0</v>
      </c>
      <c r="BH621" s="37">
        <f>SUM(BD621:BG621)</f>
        <v>0</v>
      </c>
      <c r="BI621" s="37">
        <f>IF(SUM(AV621+AW621)&gt;=17,1,0)</f>
        <v>0</v>
      </c>
      <c r="BJ621" s="37">
        <f>IF(SUM(AV621+AW621)&gt;=13,1,0)</f>
        <v>0</v>
      </c>
      <c r="BK621" s="37">
        <f>SUM(AV621:BG621)+SUM(COUNTIFS(R621:AU621,{"TERM","RESIGNED"}))</f>
        <v>19</v>
      </c>
      <c r="BL621" s="1" t="s">
        <v>41</v>
      </c>
      <c r="BM621" s="37" t="s">
        <v>1101</v>
      </c>
    </row>
    <row r="622" spans="1:65" x14ac:dyDescent="0.25">
      <c r="A622" s="30">
        <f>A621+1</f>
        <v>620</v>
      </c>
      <c r="B622" s="1" t="s">
        <v>163</v>
      </c>
      <c r="C622" s="1">
        <v>104287</v>
      </c>
      <c r="D622" s="25">
        <v>104287</v>
      </c>
      <c r="E622" s="1" t="s">
        <v>862</v>
      </c>
      <c r="F622" s="32" t="s">
        <v>750</v>
      </c>
      <c r="G622" s="32" t="s">
        <v>181</v>
      </c>
      <c r="H622" s="28">
        <v>44890</v>
      </c>
      <c r="I622" s="28" t="s">
        <v>36</v>
      </c>
      <c r="J622" s="28" t="s">
        <v>36</v>
      </c>
      <c r="K622" s="37">
        <f ca="1">IF(O622="ACTIVE",(TODAY()-H622),(J622-H622))</f>
        <v>452</v>
      </c>
      <c r="L622" s="39" t="str">
        <f>IF(OR(M622="Email Verification",M622="Operations",M622="OJT",M622="Bottom Quartile Group",M622="Training"),"Billable","Non Billable")</f>
        <v>Billable</v>
      </c>
      <c r="M622" s="32" t="s">
        <v>178</v>
      </c>
      <c r="N622" s="1" t="s">
        <v>38</v>
      </c>
      <c r="O622" s="1" t="s">
        <v>39</v>
      </c>
      <c r="P622" s="1"/>
      <c r="Q622" s="1"/>
      <c r="R622" s="31" t="s">
        <v>294</v>
      </c>
      <c r="S622" s="42" t="s">
        <v>880</v>
      </c>
      <c r="T622" s="42" t="s">
        <v>880</v>
      </c>
      <c r="U622" s="42" t="s">
        <v>17</v>
      </c>
      <c r="V622" s="42" t="s">
        <v>17</v>
      </c>
      <c r="W622" s="42" t="s">
        <v>880</v>
      </c>
      <c r="X622" s="42" t="s">
        <v>880</v>
      </c>
      <c r="Y622" s="42" t="s">
        <v>880</v>
      </c>
      <c r="Z622" s="42" t="s">
        <v>880</v>
      </c>
      <c r="AA622" s="42" t="s">
        <v>880</v>
      </c>
      <c r="AB622" s="42" t="s">
        <v>17</v>
      </c>
      <c r="AC622" s="42" t="s">
        <v>17</v>
      </c>
      <c r="AD622" s="42" t="s">
        <v>880</v>
      </c>
      <c r="AE622" s="42" t="s">
        <v>880</v>
      </c>
      <c r="AF622" s="42" t="s">
        <v>880</v>
      </c>
      <c r="AG622" s="42" t="s">
        <v>880</v>
      </c>
      <c r="AH622" s="42" t="s">
        <v>880</v>
      </c>
      <c r="AI622" s="42" t="s">
        <v>17</v>
      </c>
      <c r="AJ622" s="42" t="s">
        <v>17</v>
      </c>
      <c r="AK622" s="42" t="s">
        <v>881</v>
      </c>
      <c r="AL622" s="42"/>
      <c r="AM622" s="42"/>
      <c r="AN622" s="42"/>
      <c r="AO622" s="42"/>
      <c r="AP622" s="42"/>
      <c r="AQ622" s="42"/>
      <c r="AR622" s="42"/>
      <c r="AS622" s="42"/>
      <c r="AT622" s="42"/>
      <c r="AU622" s="42"/>
      <c r="AV622" s="37">
        <f>COUNTIFS($S622:$AU622,"P")</f>
        <v>12</v>
      </c>
      <c r="AW622" s="37">
        <f>COUNTIFS($S622:$AU622,"HD")/2</f>
        <v>0.5</v>
      </c>
      <c r="AX622" s="37">
        <f>COUNTIFS($S622:$AU622,"DO")</f>
        <v>6</v>
      </c>
      <c r="AY622" s="1">
        <f>COUNTIFS($S622:$AU622,"UPL")</f>
        <v>0</v>
      </c>
      <c r="AZ622" s="37">
        <f>COUNTIFS($S622:$AU622,"LWP")</f>
        <v>0</v>
      </c>
      <c r="BA622" s="37">
        <f>SUM(COUNTIFS($S622:$AU622,{"PAT","MAT"}))</f>
        <v>0</v>
      </c>
      <c r="BB622" s="37">
        <f>COUNTIFS($S622:$AU622,"HO")</f>
        <v>0</v>
      </c>
      <c r="BC622" s="37">
        <f>COUNTIFS($S622:$AU622,"NA")</f>
        <v>0</v>
      </c>
      <c r="BD622" s="37">
        <f>COUNTIFS($S622:$AU622,"PL")</f>
        <v>0</v>
      </c>
      <c r="BE622" s="37">
        <f>COUNTIFS($S622:$AU622,"CL")</f>
        <v>0</v>
      </c>
      <c r="BF622" s="37">
        <f>COUNTIFS($S622:$AU622,"BL")</f>
        <v>0</v>
      </c>
      <c r="BG622" s="37">
        <f>COUNTIFS($S622:$AU622,"CO")</f>
        <v>0</v>
      </c>
      <c r="BH622" s="37">
        <f>SUM(BD622:BG622)</f>
        <v>0</v>
      </c>
      <c r="BI622" s="37">
        <f>IF(SUM(AV622+AW622)&gt;=17,1,0)</f>
        <v>0</v>
      </c>
      <c r="BJ622" s="37">
        <f>IF(SUM(AV622+AW622)&gt;=13,1,0)</f>
        <v>0</v>
      </c>
      <c r="BK622" s="37">
        <f>SUM(AV622:BG622)+SUM(COUNTIFS(R622:AU622,{"TERM","RESIGNED"}))</f>
        <v>18.5</v>
      </c>
      <c r="BL622" s="1" t="s">
        <v>41</v>
      </c>
      <c r="BM622" s="37" t="s">
        <v>933</v>
      </c>
    </row>
    <row r="623" spans="1:65" x14ac:dyDescent="0.25">
      <c r="A623" s="30">
        <f>A622+1</f>
        <v>621</v>
      </c>
      <c r="B623" s="1" t="s">
        <v>163</v>
      </c>
      <c r="C623" s="1">
        <v>104290</v>
      </c>
      <c r="D623" s="25">
        <v>104290</v>
      </c>
      <c r="E623" s="1" t="s">
        <v>863</v>
      </c>
      <c r="F623" s="32" t="s">
        <v>751</v>
      </c>
      <c r="G623" s="32" t="s">
        <v>181</v>
      </c>
      <c r="H623" s="28">
        <v>44890</v>
      </c>
      <c r="I623" s="28" t="s">
        <v>36</v>
      </c>
      <c r="J623" s="28" t="s">
        <v>36</v>
      </c>
      <c r="K623" s="37">
        <f ca="1">IF(O623="ACTIVE",(TODAY()-H623),(J623-H623))</f>
        <v>452</v>
      </c>
      <c r="L623" s="39" t="str">
        <f>IF(OR(M623="Email Verification",M623="Operations",M623="OJT",M623="Bottom Quartile Group",M623="Training"),"Billable","Non Billable")</f>
        <v>Billable</v>
      </c>
      <c r="M623" s="32" t="s">
        <v>178</v>
      </c>
      <c r="N623" s="1" t="s">
        <v>38</v>
      </c>
      <c r="O623" s="1" t="s">
        <v>39</v>
      </c>
      <c r="P623" s="1"/>
      <c r="Q623" s="1"/>
      <c r="R623" s="31" t="s">
        <v>294</v>
      </c>
      <c r="S623" s="42" t="s">
        <v>880</v>
      </c>
      <c r="T623" s="42" t="s">
        <v>880</v>
      </c>
      <c r="U623" s="42" t="s">
        <v>17</v>
      </c>
      <c r="V623" s="42" t="s">
        <v>17</v>
      </c>
      <c r="W623" s="42" t="s">
        <v>882</v>
      </c>
      <c r="X623" s="42" t="s">
        <v>880</v>
      </c>
      <c r="Y623" s="42" t="s">
        <v>880</v>
      </c>
      <c r="Z623" s="42" t="s">
        <v>880</v>
      </c>
      <c r="AA623" s="42" t="s">
        <v>880</v>
      </c>
      <c r="AB623" s="42" t="s">
        <v>17</v>
      </c>
      <c r="AC623" s="42" t="s">
        <v>17</v>
      </c>
      <c r="AD623" s="42" t="s">
        <v>880</v>
      </c>
      <c r="AE623" s="42" t="s">
        <v>880</v>
      </c>
      <c r="AF623" s="42" t="s">
        <v>880</v>
      </c>
      <c r="AG623" s="42" t="s">
        <v>883</v>
      </c>
      <c r="AH623" s="42" t="s">
        <v>880</v>
      </c>
      <c r="AI623" s="42" t="s">
        <v>17</v>
      </c>
      <c r="AJ623" s="42" t="s">
        <v>17</v>
      </c>
      <c r="AK623" s="42" t="s">
        <v>881</v>
      </c>
      <c r="AL623" s="42"/>
      <c r="AM623" s="42"/>
      <c r="AN623" s="42"/>
      <c r="AO623" s="42"/>
      <c r="AP623" s="42"/>
      <c r="AQ623" s="42"/>
      <c r="AR623" s="42"/>
      <c r="AS623" s="42"/>
      <c r="AT623" s="42"/>
      <c r="AU623" s="42"/>
      <c r="AV623" s="37">
        <f>COUNTIFS($S623:$AU623,"P")</f>
        <v>10</v>
      </c>
      <c r="AW623" s="37">
        <f>COUNTIFS($S623:$AU623,"HD")/2</f>
        <v>0.5</v>
      </c>
      <c r="AX623" s="37">
        <f>COUNTIFS($S623:$AU623,"DO")</f>
        <v>6</v>
      </c>
      <c r="AY623" s="1">
        <f>COUNTIFS($S623:$AU623,"UPL")</f>
        <v>0</v>
      </c>
      <c r="AZ623" s="37">
        <f>COUNTIFS($S623:$AU623,"LWP")</f>
        <v>0</v>
      </c>
      <c r="BA623" s="37">
        <f>SUM(COUNTIFS($S623:$AU623,{"PAT","MAT"}))</f>
        <v>0</v>
      </c>
      <c r="BB623" s="37">
        <f>COUNTIFS($S623:$AU623,"HO")</f>
        <v>0</v>
      </c>
      <c r="BC623" s="37">
        <f>COUNTIFS($S623:$AU623,"NA")</f>
        <v>0</v>
      </c>
      <c r="BD623" s="37">
        <f>COUNTIFS($S623:$AU623,"PL")</f>
        <v>1</v>
      </c>
      <c r="BE623" s="37">
        <f>COUNTIFS($S623:$AU623,"CL")</f>
        <v>1</v>
      </c>
      <c r="BF623" s="37">
        <f>COUNTIFS($S623:$AU623,"BL")</f>
        <v>0</v>
      </c>
      <c r="BG623" s="37">
        <f>COUNTIFS($S623:$AU623,"CO")</f>
        <v>0</v>
      </c>
      <c r="BH623" s="37">
        <f>SUM(BD623:BG623)</f>
        <v>2</v>
      </c>
      <c r="BI623" s="37">
        <f>IF(SUM(AV623+AW623)&gt;=17,1,0)</f>
        <v>0</v>
      </c>
      <c r="BJ623" s="37">
        <f>IF(SUM(AV623+AW623)&gt;=13,1,0)</f>
        <v>0</v>
      </c>
      <c r="BK623" s="37">
        <f>SUM(AV623:BG623)+SUM(COUNTIFS(R623:AU623,{"TERM","RESIGNED"}))</f>
        <v>18.5</v>
      </c>
      <c r="BL623" s="1" t="s">
        <v>41</v>
      </c>
      <c r="BM623" s="37" t="s">
        <v>933</v>
      </c>
    </row>
    <row r="624" spans="1:65" x14ac:dyDescent="0.25">
      <c r="A624" s="30">
        <f>A623+1</f>
        <v>622</v>
      </c>
      <c r="B624" s="1" t="s">
        <v>163</v>
      </c>
      <c r="C624" s="1">
        <v>104292</v>
      </c>
      <c r="D624" s="25">
        <v>104292</v>
      </c>
      <c r="E624" s="1" t="s">
        <v>863</v>
      </c>
      <c r="F624" s="32" t="s">
        <v>752</v>
      </c>
      <c r="G624" s="32" t="s">
        <v>181</v>
      </c>
      <c r="H624" s="28">
        <v>44890</v>
      </c>
      <c r="I624" s="28" t="s">
        <v>36</v>
      </c>
      <c r="J624" s="28" t="s">
        <v>36</v>
      </c>
      <c r="K624" s="37">
        <f ca="1">IF(O624="ACTIVE",(TODAY()-H624),(J624-H624))</f>
        <v>452</v>
      </c>
      <c r="L624" s="39" t="str">
        <f>IF(OR(M624="Email Verification",M624="Operations",M624="OJT",M624="Bottom Quartile Group",M624="Training"),"Billable","Non Billable")</f>
        <v>Billable</v>
      </c>
      <c r="M624" s="32" t="s">
        <v>178</v>
      </c>
      <c r="N624" s="1" t="s">
        <v>38</v>
      </c>
      <c r="O624" s="1" t="s">
        <v>39</v>
      </c>
      <c r="P624" s="1"/>
      <c r="Q624" s="1"/>
      <c r="R624" s="31" t="s">
        <v>246</v>
      </c>
      <c r="S624" s="42" t="s">
        <v>880</v>
      </c>
      <c r="T624" s="42" t="s">
        <v>880</v>
      </c>
      <c r="U624" s="42" t="s">
        <v>17</v>
      </c>
      <c r="V624" s="42" t="s">
        <v>17</v>
      </c>
      <c r="W624" s="42" t="s">
        <v>880</v>
      </c>
      <c r="X624" s="42" t="s">
        <v>880</v>
      </c>
      <c r="Y624" s="42" t="s">
        <v>880</v>
      </c>
      <c r="Z624" s="42" t="s">
        <v>880</v>
      </c>
      <c r="AA624" s="42" t="s">
        <v>880</v>
      </c>
      <c r="AB624" s="42" t="s">
        <v>17</v>
      </c>
      <c r="AC624" s="42" t="s">
        <v>17</v>
      </c>
      <c r="AD624" s="42" t="s">
        <v>883</v>
      </c>
      <c r="AE624" s="42" t="s">
        <v>880</v>
      </c>
      <c r="AF624" s="42" t="s">
        <v>880</v>
      </c>
      <c r="AG624" s="42" t="s">
        <v>880</v>
      </c>
      <c r="AH624" s="42" t="s">
        <v>880</v>
      </c>
      <c r="AI624" s="42" t="s">
        <v>17</v>
      </c>
      <c r="AJ624" s="42" t="s">
        <v>17</v>
      </c>
      <c r="AK624" s="42" t="s">
        <v>880</v>
      </c>
      <c r="AL624" s="42"/>
      <c r="AM624" s="42"/>
      <c r="AN624" s="42"/>
      <c r="AO624" s="42"/>
      <c r="AP624" s="42"/>
      <c r="AQ624" s="42"/>
      <c r="AR624" s="42"/>
      <c r="AS624" s="42"/>
      <c r="AT624" s="42"/>
      <c r="AU624" s="42"/>
      <c r="AV624" s="37">
        <f>COUNTIFS($S624:$AU624,"P")</f>
        <v>12</v>
      </c>
      <c r="AW624" s="37">
        <f>COUNTIFS($S624:$AU624,"HD")/2</f>
        <v>0</v>
      </c>
      <c r="AX624" s="37">
        <f>COUNTIFS($S624:$AU624,"DO")</f>
        <v>6</v>
      </c>
      <c r="AY624" s="1">
        <f>COUNTIFS($S624:$AU624,"UPL")</f>
        <v>0</v>
      </c>
      <c r="AZ624" s="37">
        <f>COUNTIFS($S624:$AU624,"LWP")</f>
        <v>0</v>
      </c>
      <c r="BA624" s="37">
        <f>SUM(COUNTIFS($S624:$AU624,{"PAT","MAT"}))</f>
        <v>0</v>
      </c>
      <c r="BB624" s="37">
        <f>COUNTIFS($S624:$AU624,"HO")</f>
        <v>0</v>
      </c>
      <c r="BC624" s="37">
        <f>COUNTIFS($S624:$AU624,"NA")</f>
        <v>0</v>
      </c>
      <c r="BD624" s="37">
        <f>COUNTIFS($S624:$AU624,"PL")</f>
        <v>1</v>
      </c>
      <c r="BE624" s="37">
        <f>COUNTIFS($S624:$AU624,"CL")</f>
        <v>0</v>
      </c>
      <c r="BF624" s="37">
        <f>COUNTIFS($S624:$AU624,"BL")</f>
        <v>0</v>
      </c>
      <c r="BG624" s="37">
        <f>COUNTIFS($S624:$AU624,"CO")</f>
        <v>0</v>
      </c>
      <c r="BH624" s="37">
        <f>SUM(BD624:BG624)</f>
        <v>1</v>
      </c>
      <c r="BI624" s="37">
        <f>IF(SUM(AV624+AW624)&gt;=17,1,0)</f>
        <v>0</v>
      </c>
      <c r="BJ624" s="37">
        <f>IF(SUM(AV624+AW624)&gt;=13,1,0)</f>
        <v>0</v>
      </c>
      <c r="BK624" s="37">
        <f>SUM(AV624:BG624)+SUM(COUNTIFS(R624:AU624,{"TERM","RESIGNED"}))</f>
        <v>19</v>
      </c>
      <c r="BL624" s="1" t="s">
        <v>41</v>
      </c>
      <c r="BM624" s="37" t="s">
        <v>931</v>
      </c>
    </row>
    <row r="625" spans="1:65" x14ac:dyDescent="0.25">
      <c r="A625" s="30">
        <f>A624+1</f>
        <v>623</v>
      </c>
      <c r="B625" s="1" t="s">
        <v>163</v>
      </c>
      <c r="C625" s="1">
        <v>104310</v>
      </c>
      <c r="D625" s="25">
        <v>104310</v>
      </c>
      <c r="E625" s="1" t="s">
        <v>863</v>
      </c>
      <c r="F625" s="32" t="s">
        <v>746</v>
      </c>
      <c r="G625" s="32" t="s">
        <v>117</v>
      </c>
      <c r="H625" s="28">
        <v>44890</v>
      </c>
      <c r="I625" s="28" t="s">
        <v>36</v>
      </c>
      <c r="J625" s="28" t="s">
        <v>36</v>
      </c>
      <c r="K625" s="37">
        <f ca="1">IF(O625="ACTIVE",(TODAY()-H625),(J625-H625))</f>
        <v>452</v>
      </c>
      <c r="L625" s="39" t="str">
        <f>IF(OR(M625="Email Verification",M625="Operations",M625="OJT",M625="Bottom Quartile Group",M625="Training"),"Billable","Non Billable")</f>
        <v>Billable</v>
      </c>
      <c r="M625" s="32" t="s">
        <v>118</v>
      </c>
      <c r="N625" s="1" t="s">
        <v>38</v>
      </c>
      <c r="O625" s="1" t="s">
        <v>39</v>
      </c>
      <c r="P625" s="1"/>
      <c r="Q625" s="1"/>
      <c r="R625" s="31" t="s">
        <v>275</v>
      </c>
      <c r="S625" s="42" t="s">
        <v>880</v>
      </c>
      <c r="T625" s="42" t="s">
        <v>880</v>
      </c>
      <c r="U625" s="42" t="s">
        <v>17</v>
      </c>
      <c r="V625" s="42" t="s">
        <v>17</v>
      </c>
      <c r="W625" s="42" t="s">
        <v>19</v>
      </c>
      <c r="X625" s="42" t="s">
        <v>880</v>
      </c>
      <c r="Y625" s="42" t="s">
        <v>880</v>
      </c>
      <c r="Z625" s="42" t="s">
        <v>880</v>
      </c>
      <c r="AA625" s="42" t="s">
        <v>883</v>
      </c>
      <c r="AB625" s="42" t="s">
        <v>17</v>
      </c>
      <c r="AC625" s="42" t="s">
        <v>17</v>
      </c>
      <c r="AD625" s="42" t="s">
        <v>880</v>
      </c>
      <c r="AE625" s="42" t="s">
        <v>880</v>
      </c>
      <c r="AF625" s="42" t="s">
        <v>880</v>
      </c>
      <c r="AG625" s="42" t="s">
        <v>881</v>
      </c>
      <c r="AH625" s="42" t="s">
        <v>880</v>
      </c>
      <c r="AI625" s="42" t="s">
        <v>17</v>
      </c>
      <c r="AJ625" s="42" t="s">
        <v>17</v>
      </c>
      <c r="AK625" s="42" t="s">
        <v>880</v>
      </c>
      <c r="AL625" s="42"/>
      <c r="AM625" s="42"/>
      <c r="AN625" s="42"/>
      <c r="AO625" s="42"/>
      <c r="AP625" s="42"/>
      <c r="AQ625" s="42"/>
      <c r="AR625" s="42"/>
      <c r="AS625" s="42"/>
      <c r="AT625" s="42"/>
      <c r="AU625" s="42"/>
      <c r="AV625" s="37">
        <f>COUNTIFS($S625:$AU625,"P")</f>
        <v>10</v>
      </c>
      <c r="AW625" s="37">
        <f>COUNTIFS($S625:$AU625,"HD")/2</f>
        <v>0.5</v>
      </c>
      <c r="AX625" s="37">
        <f>COUNTIFS($S625:$AU625,"DO")</f>
        <v>6</v>
      </c>
      <c r="AY625" s="1">
        <f>COUNTIFS($S625:$AU625,"UPL")</f>
        <v>0</v>
      </c>
      <c r="AZ625" s="37">
        <f>COUNTIFS($S625:$AU625,"LWP")</f>
        <v>1</v>
      </c>
      <c r="BA625" s="37">
        <f>SUM(COUNTIFS($S625:$AU625,{"PAT","MAT"}))</f>
        <v>0</v>
      </c>
      <c r="BB625" s="37">
        <f>COUNTIFS($S625:$AU625,"HO")</f>
        <v>0</v>
      </c>
      <c r="BC625" s="37">
        <f>COUNTIFS($S625:$AU625,"NA")</f>
        <v>0</v>
      </c>
      <c r="BD625" s="37">
        <f>COUNTIFS($S625:$AU625,"PL")</f>
        <v>1</v>
      </c>
      <c r="BE625" s="37">
        <f>COUNTIFS($S625:$AU625,"CL")</f>
        <v>0</v>
      </c>
      <c r="BF625" s="37">
        <f>COUNTIFS($S625:$AU625,"BL")</f>
        <v>0</v>
      </c>
      <c r="BG625" s="37">
        <f>COUNTIFS($S625:$AU625,"CO")</f>
        <v>0</v>
      </c>
      <c r="BH625" s="37">
        <f>SUM(BD625:BG625)</f>
        <v>1</v>
      </c>
      <c r="BI625" s="37">
        <f>IF(SUM(AV625+AW625)&gt;=17,1,0)</f>
        <v>0</v>
      </c>
      <c r="BJ625" s="37">
        <f>IF(SUM(AV625+AW625)&gt;=13,1,0)</f>
        <v>0</v>
      </c>
      <c r="BK625" s="37">
        <f>SUM(AV625:BG625)+SUM(COUNTIFS(R625:AU625,{"TERM","RESIGNED"}))</f>
        <v>18.5</v>
      </c>
      <c r="BL625" s="1" t="s">
        <v>41</v>
      </c>
      <c r="BM625" s="37" t="s">
        <v>936</v>
      </c>
    </row>
    <row r="626" spans="1:65" x14ac:dyDescent="0.25">
      <c r="A626" s="30">
        <f>A625+1</f>
        <v>624</v>
      </c>
      <c r="B626" s="1" t="s">
        <v>163</v>
      </c>
      <c r="C626" s="1">
        <v>104313</v>
      </c>
      <c r="D626" s="25">
        <v>104313</v>
      </c>
      <c r="E626" s="1" t="s">
        <v>862</v>
      </c>
      <c r="F626" s="32" t="s">
        <v>747</v>
      </c>
      <c r="G626" s="32" t="s">
        <v>117</v>
      </c>
      <c r="H626" s="28">
        <v>44890</v>
      </c>
      <c r="I626" s="28" t="s">
        <v>36</v>
      </c>
      <c r="J626" s="28" t="s">
        <v>36</v>
      </c>
      <c r="K626" s="37">
        <f ca="1">IF(O626="ACTIVE",(TODAY()-H626),(J626-H626))</f>
        <v>452</v>
      </c>
      <c r="L626" s="39" t="str">
        <f>IF(OR(M626="Email Verification",M626="Operations",M626="OJT",M626="Bottom Quartile Group",M626="Training"),"Billable","Non Billable")</f>
        <v>Billable</v>
      </c>
      <c r="M626" s="32" t="s">
        <v>118</v>
      </c>
      <c r="N626" s="1" t="s">
        <v>38</v>
      </c>
      <c r="O626" s="1" t="s">
        <v>39</v>
      </c>
      <c r="P626" s="1"/>
      <c r="Q626" s="1"/>
      <c r="R626" s="31" t="s">
        <v>187</v>
      </c>
      <c r="S626" s="42" t="s">
        <v>880</v>
      </c>
      <c r="T626" s="42" t="s">
        <v>880</v>
      </c>
      <c r="U626" s="42" t="s">
        <v>17</v>
      </c>
      <c r="V626" s="42" t="s">
        <v>17</v>
      </c>
      <c r="W626" s="42" t="s">
        <v>880</v>
      </c>
      <c r="X626" s="42" t="s">
        <v>880</v>
      </c>
      <c r="Y626" s="42" t="s">
        <v>880</v>
      </c>
      <c r="Z626" s="42" t="s">
        <v>880</v>
      </c>
      <c r="AA626" s="42" t="s">
        <v>880</v>
      </c>
      <c r="AB626" s="42" t="s">
        <v>17</v>
      </c>
      <c r="AC626" s="42" t="s">
        <v>17</v>
      </c>
      <c r="AD626" s="42" t="s">
        <v>880</v>
      </c>
      <c r="AE626" s="42" t="s">
        <v>880</v>
      </c>
      <c r="AF626" s="42" t="s">
        <v>880</v>
      </c>
      <c r="AG626" s="42" t="s">
        <v>880</v>
      </c>
      <c r="AH626" s="42" t="s">
        <v>880</v>
      </c>
      <c r="AI626" s="42" t="s">
        <v>17</v>
      </c>
      <c r="AJ626" s="42" t="s">
        <v>17</v>
      </c>
      <c r="AK626" s="42" t="s">
        <v>880</v>
      </c>
      <c r="AL626" s="42"/>
      <c r="AM626" s="42"/>
      <c r="AN626" s="42"/>
      <c r="AO626" s="42"/>
      <c r="AP626" s="42"/>
      <c r="AQ626" s="42"/>
      <c r="AR626" s="42"/>
      <c r="AS626" s="42"/>
      <c r="AT626" s="42"/>
      <c r="AU626" s="42"/>
      <c r="AV626" s="37">
        <f>COUNTIFS($S626:$AU626,"P")</f>
        <v>13</v>
      </c>
      <c r="AW626" s="37">
        <f>COUNTIFS($S626:$AU626,"HD")/2</f>
        <v>0</v>
      </c>
      <c r="AX626" s="37">
        <f>COUNTIFS($S626:$AU626,"DO")</f>
        <v>6</v>
      </c>
      <c r="AY626" s="1">
        <f>COUNTIFS($S626:$AU626,"UPL")</f>
        <v>0</v>
      </c>
      <c r="AZ626" s="37">
        <f>COUNTIFS($S626:$AU626,"LWP")</f>
        <v>0</v>
      </c>
      <c r="BA626" s="37">
        <f>SUM(COUNTIFS($S626:$AU626,{"PAT","MAT"}))</f>
        <v>0</v>
      </c>
      <c r="BB626" s="37">
        <f>COUNTIFS($S626:$AU626,"HO")</f>
        <v>0</v>
      </c>
      <c r="BC626" s="37">
        <f>COUNTIFS($S626:$AU626,"NA")</f>
        <v>0</v>
      </c>
      <c r="BD626" s="37">
        <f>COUNTIFS($S626:$AU626,"PL")</f>
        <v>0</v>
      </c>
      <c r="BE626" s="37">
        <f>COUNTIFS($S626:$AU626,"CL")</f>
        <v>0</v>
      </c>
      <c r="BF626" s="37">
        <f>COUNTIFS($S626:$AU626,"BL")</f>
        <v>0</v>
      </c>
      <c r="BG626" s="37">
        <f>COUNTIFS($S626:$AU626,"CO")</f>
        <v>0</v>
      </c>
      <c r="BH626" s="37">
        <f>SUM(BD626:BG626)</f>
        <v>0</v>
      </c>
      <c r="BI626" s="37">
        <f>IF(SUM(AV626+AW626)&gt;=17,1,0)</f>
        <v>0</v>
      </c>
      <c r="BJ626" s="37">
        <f>IF(SUM(AV626+AW626)&gt;=13,1,0)</f>
        <v>1</v>
      </c>
      <c r="BK626" s="37">
        <f>SUM(AV626:BG626)+SUM(COUNTIFS(R626:AU626,{"TERM","RESIGNED"}))</f>
        <v>19</v>
      </c>
      <c r="BL626" s="1" t="s">
        <v>41</v>
      </c>
      <c r="BM626" s="37" t="s">
        <v>937</v>
      </c>
    </row>
    <row r="627" spans="1:65" x14ac:dyDescent="0.25">
      <c r="A627" s="30">
        <f>A626+1</f>
        <v>625</v>
      </c>
      <c r="B627" s="1" t="s">
        <v>163</v>
      </c>
      <c r="C627" s="1">
        <v>104318</v>
      </c>
      <c r="D627" s="25">
        <v>104318</v>
      </c>
      <c r="E627" s="1" t="s">
        <v>862</v>
      </c>
      <c r="F627" s="32" t="s">
        <v>748</v>
      </c>
      <c r="G627" s="32" t="s">
        <v>117</v>
      </c>
      <c r="H627" s="28">
        <v>44890</v>
      </c>
      <c r="I627" s="28" t="s">
        <v>36</v>
      </c>
      <c r="J627" s="28" t="s">
        <v>36</v>
      </c>
      <c r="K627" s="37">
        <f ca="1">IF(O627="ACTIVE",(TODAY()-H627),(J627-H627))</f>
        <v>452</v>
      </c>
      <c r="L627" s="39" t="str">
        <f>IF(OR(M627="Email Verification",M627="Operations",M627="OJT",M627="Bottom Quartile Group",M627="Training"),"Billable","Non Billable")</f>
        <v>Billable</v>
      </c>
      <c r="M627" s="32" t="s">
        <v>118</v>
      </c>
      <c r="N627" s="1" t="s">
        <v>38</v>
      </c>
      <c r="O627" s="1" t="s">
        <v>39</v>
      </c>
      <c r="P627" s="1"/>
      <c r="Q627" s="1"/>
      <c r="R627" s="31" t="s">
        <v>187</v>
      </c>
      <c r="S627" s="42" t="s">
        <v>880</v>
      </c>
      <c r="T627" s="42" t="s">
        <v>880</v>
      </c>
      <c r="U627" s="42" t="s">
        <v>17</v>
      </c>
      <c r="V627" s="42" t="s">
        <v>17</v>
      </c>
      <c r="W627" s="42" t="s">
        <v>880</v>
      </c>
      <c r="X627" s="42" t="s">
        <v>880</v>
      </c>
      <c r="Y627" s="42" t="s">
        <v>880</v>
      </c>
      <c r="Z627" s="42" t="s">
        <v>880</v>
      </c>
      <c r="AA627" s="42" t="s">
        <v>880</v>
      </c>
      <c r="AB627" s="42" t="s">
        <v>17</v>
      </c>
      <c r="AC627" s="42" t="s">
        <v>17</v>
      </c>
      <c r="AD627" s="42" t="s">
        <v>882</v>
      </c>
      <c r="AE627" s="42" t="s">
        <v>881</v>
      </c>
      <c r="AF627" s="42" t="s">
        <v>880</v>
      </c>
      <c r="AG627" s="42" t="s">
        <v>19</v>
      </c>
      <c r="AH627" s="42" t="s">
        <v>880</v>
      </c>
      <c r="AI627" s="42" t="s">
        <v>17</v>
      </c>
      <c r="AJ627" s="42" t="s">
        <v>17</v>
      </c>
      <c r="AK627" s="42" t="s">
        <v>18</v>
      </c>
      <c r="AL627" s="42"/>
      <c r="AM627" s="42"/>
      <c r="AN627" s="42"/>
      <c r="AO627" s="42"/>
      <c r="AP627" s="42"/>
      <c r="AQ627" s="42"/>
      <c r="AR627" s="42"/>
      <c r="AS627" s="42"/>
      <c r="AT627" s="42"/>
      <c r="AU627" s="42"/>
      <c r="AV627" s="37">
        <f>COUNTIFS($S627:$AU627,"P")</f>
        <v>9</v>
      </c>
      <c r="AW627" s="37">
        <f>COUNTIFS($S627:$AU627,"HD")/2</f>
        <v>0.5</v>
      </c>
      <c r="AX627" s="37">
        <f>COUNTIFS($S627:$AU627,"DO")</f>
        <v>6</v>
      </c>
      <c r="AY627" s="1">
        <f>COUNTIFS($S627:$AU627,"UPL")</f>
        <v>1</v>
      </c>
      <c r="AZ627" s="37">
        <f>COUNTIFS($S627:$AU627,"LWP")</f>
        <v>1</v>
      </c>
      <c r="BA627" s="37">
        <f>SUM(COUNTIFS($S627:$AU627,{"PAT","MAT"}))</f>
        <v>0</v>
      </c>
      <c r="BB627" s="37">
        <f>COUNTIFS($S627:$AU627,"HO")</f>
        <v>0</v>
      </c>
      <c r="BC627" s="37">
        <f>COUNTIFS($S627:$AU627,"NA")</f>
        <v>0</v>
      </c>
      <c r="BD627" s="37">
        <f>COUNTIFS($S627:$AU627,"PL")</f>
        <v>0</v>
      </c>
      <c r="BE627" s="37">
        <f>COUNTIFS($S627:$AU627,"CL")</f>
        <v>1</v>
      </c>
      <c r="BF627" s="37">
        <f>COUNTIFS($S627:$AU627,"BL")</f>
        <v>0</v>
      </c>
      <c r="BG627" s="37">
        <f>COUNTIFS($S627:$AU627,"CO")</f>
        <v>0</v>
      </c>
      <c r="BH627" s="37">
        <f>SUM(BD627:BG627)</f>
        <v>1</v>
      </c>
      <c r="BI627" s="37">
        <f>IF(SUM(AV627+AW627)&gt;=17,1,0)</f>
        <v>0</v>
      </c>
      <c r="BJ627" s="37">
        <f>IF(SUM(AV627+AW627)&gt;=13,1,0)</f>
        <v>0</v>
      </c>
      <c r="BK627" s="37">
        <f>SUM(AV627:BG627)+SUM(COUNTIFS(R627:AU627,{"TERM","RESIGNED"}))</f>
        <v>18.5</v>
      </c>
      <c r="BL627" s="1" t="s">
        <v>41</v>
      </c>
      <c r="BM627" s="37" t="s">
        <v>937</v>
      </c>
    </row>
    <row r="628" spans="1:65" x14ac:dyDescent="0.25">
      <c r="A628" s="30">
        <f>A627+1</f>
        <v>626</v>
      </c>
      <c r="B628" s="1" t="s">
        <v>163</v>
      </c>
      <c r="C628" s="1">
        <v>104340</v>
      </c>
      <c r="D628" s="25">
        <v>104340</v>
      </c>
      <c r="E628" s="1" t="s">
        <v>863</v>
      </c>
      <c r="F628" s="32" t="s">
        <v>753</v>
      </c>
      <c r="G628" s="32" t="s">
        <v>117</v>
      </c>
      <c r="H628" s="28">
        <v>44894</v>
      </c>
      <c r="I628" s="28" t="s">
        <v>36</v>
      </c>
      <c r="J628" s="28" t="s">
        <v>36</v>
      </c>
      <c r="K628" s="37">
        <f ca="1">IF(O628="ACTIVE",(TODAY()-H628),(J628-H628))</f>
        <v>448</v>
      </c>
      <c r="L628" s="39" t="str">
        <f>IF(OR(M628="Email Verification",M628="Operations",M628="OJT",M628="Bottom Quartile Group",M628="Training"),"Billable","Non Billable")</f>
        <v>Billable</v>
      </c>
      <c r="M628" s="32" t="s">
        <v>118</v>
      </c>
      <c r="N628" s="1" t="s">
        <v>38</v>
      </c>
      <c r="O628" s="1" t="s">
        <v>39</v>
      </c>
      <c r="P628" s="1"/>
      <c r="Q628" s="1"/>
      <c r="R628" s="31" t="s">
        <v>414</v>
      </c>
      <c r="S628" s="42" t="s">
        <v>880</v>
      </c>
      <c r="T628" s="42" t="s">
        <v>880</v>
      </c>
      <c r="U628" s="42" t="s">
        <v>17</v>
      </c>
      <c r="V628" s="42" t="s">
        <v>17</v>
      </c>
      <c r="W628" s="42" t="s">
        <v>880</v>
      </c>
      <c r="X628" s="42" t="s">
        <v>880</v>
      </c>
      <c r="Y628" s="42" t="s">
        <v>880</v>
      </c>
      <c r="Z628" s="42" t="s">
        <v>882</v>
      </c>
      <c r="AA628" s="42" t="s">
        <v>880</v>
      </c>
      <c r="AB628" s="42" t="s">
        <v>17</v>
      </c>
      <c r="AC628" s="42" t="s">
        <v>17</v>
      </c>
      <c r="AD628" s="42" t="s">
        <v>880</v>
      </c>
      <c r="AE628" s="42" t="s">
        <v>880</v>
      </c>
      <c r="AF628" s="42" t="s">
        <v>880</v>
      </c>
      <c r="AG628" s="42" t="s">
        <v>880</v>
      </c>
      <c r="AH628" s="42" t="s">
        <v>881</v>
      </c>
      <c r="AI628" s="42" t="s">
        <v>17</v>
      </c>
      <c r="AJ628" s="42" t="s">
        <v>17</v>
      </c>
      <c r="AK628" s="42" t="s">
        <v>880</v>
      </c>
      <c r="AL628" s="42"/>
      <c r="AM628" s="42"/>
      <c r="AN628" s="42"/>
      <c r="AO628" s="42"/>
      <c r="AP628" s="42"/>
      <c r="AQ628" s="42"/>
      <c r="AR628" s="42"/>
      <c r="AS628" s="42"/>
      <c r="AT628" s="42"/>
      <c r="AU628" s="42"/>
      <c r="AV628" s="37">
        <f>COUNTIFS($S628:$AU628,"P")</f>
        <v>11</v>
      </c>
      <c r="AW628" s="37">
        <f>COUNTIFS($S628:$AU628,"HD")/2</f>
        <v>0.5</v>
      </c>
      <c r="AX628" s="37">
        <f>COUNTIFS($S628:$AU628,"DO")</f>
        <v>6</v>
      </c>
      <c r="AY628" s="1">
        <f>COUNTIFS($S628:$AU628,"UPL")</f>
        <v>0</v>
      </c>
      <c r="AZ628" s="37">
        <f>COUNTIFS($S628:$AU628,"LWP")</f>
        <v>0</v>
      </c>
      <c r="BA628" s="37">
        <f>SUM(COUNTIFS($S628:$AU628,{"PAT","MAT"}))</f>
        <v>0</v>
      </c>
      <c r="BB628" s="37">
        <f>COUNTIFS($S628:$AU628,"HO")</f>
        <v>0</v>
      </c>
      <c r="BC628" s="37">
        <f>COUNTIFS($S628:$AU628,"NA")</f>
        <v>0</v>
      </c>
      <c r="BD628" s="37">
        <f>COUNTIFS($S628:$AU628,"PL")</f>
        <v>0</v>
      </c>
      <c r="BE628" s="37">
        <f>COUNTIFS($S628:$AU628,"CL")</f>
        <v>1</v>
      </c>
      <c r="BF628" s="37">
        <f>COUNTIFS($S628:$AU628,"BL")</f>
        <v>0</v>
      </c>
      <c r="BG628" s="37">
        <f>COUNTIFS($S628:$AU628,"CO")</f>
        <v>0</v>
      </c>
      <c r="BH628" s="37">
        <f>SUM(BD628:BG628)</f>
        <v>1</v>
      </c>
      <c r="BI628" s="37">
        <f>IF(SUM(AV628+AW628)&gt;=17,1,0)</f>
        <v>0</v>
      </c>
      <c r="BJ628" s="37">
        <f>IF(SUM(AV628+AW628)&gt;=13,1,0)</f>
        <v>0</v>
      </c>
      <c r="BK628" s="37">
        <f>SUM(AV628:BG628)+SUM(COUNTIFS(R628:AU628,{"TERM","RESIGNED"}))</f>
        <v>18.5</v>
      </c>
      <c r="BL628" s="1" t="s">
        <v>41</v>
      </c>
      <c r="BM628" s="37" t="s">
        <v>933</v>
      </c>
    </row>
    <row r="629" spans="1:65" x14ac:dyDescent="0.25">
      <c r="A629" s="30">
        <f>A628+1</f>
        <v>627</v>
      </c>
      <c r="B629" s="1" t="s">
        <v>163</v>
      </c>
      <c r="C629" s="1">
        <v>104341</v>
      </c>
      <c r="D629" s="25">
        <v>104341</v>
      </c>
      <c r="E629" s="1" t="s">
        <v>863</v>
      </c>
      <c r="F629" s="32" t="s">
        <v>754</v>
      </c>
      <c r="G629" s="32" t="s">
        <v>117</v>
      </c>
      <c r="H629" s="28">
        <v>44894</v>
      </c>
      <c r="I629" s="28" t="s">
        <v>36</v>
      </c>
      <c r="J629" s="28" t="s">
        <v>36</v>
      </c>
      <c r="K629" s="37">
        <f ca="1">IF(O629="ACTIVE",(TODAY()-H629),(J629-H629))</f>
        <v>448</v>
      </c>
      <c r="L629" s="39" t="str">
        <f>IF(OR(M629="Email Verification",M629="Operations",M629="OJT",M629="Bottom Quartile Group",M629="Training"),"Billable","Non Billable")</f>
        <v>Billable</v>
      </c>
      <c r="M629" s="32" t="s">
        <v>118</v>
      </c>
      <c r="N629" s="1" t="s">
        <v>38</v>
      </c>
      <c r="O629" s="1" t="s">
        <v>39</v>
      </c>
      <c r="P629" s="1"/>
      <c r="Q629" s="1"/>
      <c r="R629" s="31" t="s">
        <v>414</v>
      </c>
      <c r="S629" s="42" t="s">
        <v>882</v>
      </c>
      <c r="T629" s="42" t="s">
        <v>880</v>
      </c>
      <c r="U629" s="42" t="s">
        <v>17</v>
      </c>
      <c r="V629" s="42" t="s">
        <v>17</v>
      </c>
      <c r="W629" s="42" t="s">
        <v>880</v>
      </c>
      <c r="X629" s="42" t="s">
        <v>880</v>
      </c>
      <c r="Y629" s="42" t="s">
        <v>880</v>
      </c>
      <c r="Z629" s="42" t="s">
        <v>880</v>
      </c>
      <c r="AA629" s="42" t="s">
        <v>880</v>
      </c>
      <c r="AB629" s="42" t="s">
        <v>17</v>
      </c>
      <c r="AC629" s="42" t="s">
        <v>17</v>
      </c>
      <c r="AD629" s="42" t="s">
        <v>880</v>
      </c>
      <c r="AE629" s="42" t="s">
        <v>880</v>
      </c>
      <c r="AF629" s="42" t="s">
        <v>880</v>
      </c>
      <c r="AG629" s="42" t="s">
        <v>880</v>
      </c>
      <c r="AH629" s="42" t="s">
        <v>880</v>
      </c>
      <c r="AI629" s="42" t="s">
        <v>17</v>
      </c>
      <c r="AJ629" s="42" t="s">
        <v>17</v>
      </c>
      <c r="AK629" s="42" t="s">
        <v>18</v>
      </c>
      <c r="AL629" s="42"/>
      <c r="AM629" s="42"/>
      <c r="AN629" s="42"/>
      <c r="AO629" s="42"/>
      <c r="AP629" s="42"/>
      <c r="AQ629" s="42"/>
      <c r="AR629" s="42"/>
      <c r="AS629" s="42"/>
      <c r="AT629" s="42"/>
      <c r="AU629" s="42"/>
      <c r="AV629" s="37">
        <f>COUNTIFS($S629:$AU629,"P")</f>
        <v>11</v>
      </c>
      <c r="AW629" s="37">
        <f>COUNTIFS($S629:$AU629,"HD")/2</f>
        <v>0</v>
      </c>
      <c r="AX629" s="37">
        <f>COUNTIFS($S629:$AU629,"DO")</f>
        <v>6</v>
      </c>
      <c r="AY629" s="1">
        <f>COUNTIFS($S629:$AU629,"UPL")</f>
        <v>1</v>
      </c>
      <c r="AZ629" s="37">
        <f>COUNTIFS($S629:$AU629,"LWP")</f>
        <v>0</v>
      </c>
      <c r="BA629" s="37">
        <f>SUM(COUNTIFS($S629:$AU629,{"PAT","MAT"}))</f>
        <v>0</v>
      </c>
      <c r="BB629" s="37">
        <f>COUNTIFS($S629:$AU629,"HO")</f>
        <v>0</v>
      </c>
      <c r="BC629" s="37">
        <f>COUNTIFS($S629:$AU629,"NA")</f>
        <v>0</v>
      </c>
      <c r="BD629" s="37">
        <f>COUNTIFS($S629:$AU629,"PL")</f>
        <v>0</v>
      </c>
      <c r="BE629" s="37">
        <f>COUNTIFS($S629:$AU629,"CL")</f>
        <v>1</v>
      </c>
      <c r="BF629" s="37">
        <f>COUNTIFS($S629:$AU629,"BL")</f>
        <v>0</v>
      </c>
      <c r="BG629" s="37">
        <f>COUNTIFS($S629:$AU629,"CO")</f>
        <v>0</v>
      </c>
      <c r="BH629" s="37">
        <f>SUM(BD629:BG629)</f>
        <v>1</v>
      </c>
      <c r="BI629" s="37">
        <f>IF(SUM(AV629+AW629)&gt;=17,1,0)</f>
        <v>0</v>
      </c>
      <c r="BJ629" s="37">
        <f>IF(SUM(AV629+AW629)&gt;=13,1,0)</f>
        <v>0</v>
      </c>
      <c r="BK629" s="37">
        <f>SUM(AV629:BG629)+SUM(COUNTIFS(R629:AU629,{"TERM","RESIGNED"}))</f>
        <v>19</v>
      </c>
      <c r="BL629" s="1" t="s">
        <v>41</v>
      </c>
      <c r="BM629" s="37" t="s">
        <v>933</v>
      </c>
    </row>
    <row r="630" spans="1:65" x14ac:dyDescent="0.25">
      <c r="A630" s="30">
        <f>A629+1</f>
        <v>628</v>
      </c>
      <c r="B630" s="1" t="s">
        <v>163</v>
      </c>
      <c r="C630" s="1">
        <v>104342</v>
      </c>
      <c r="D630" s="25">
        <v>104342</v>
      </c>
      <c r="E630" s="1" t="s">
        <v>862</v>
      </c>
      <c r="F630" s="32" t="s">
        <v>755</v>
      </c>
      <c r="G630" s="32" t="s">
        <v>117</v>
      </c>
      <c r="H630" s="28">
        <v>44894</v>
      </c>
      <c r="I630" s="28" t="s">
        <v>36</v>
      </c>
      <c r="J630" s="28" t="s">
        <v>36</v>
      </c>
      <c r="K630" s="37">
        <f ca="1">IF(O630="ACTIVE",(TODAY()-H630),(J630-H630))</f>
        <v>448</v>
      </c>
      <c r="L630" s="39" t="str">
        <f>IF(OR(M630="Email Verification",M630="Operations",M630="OJT",M630="Bottom Quartile Group",M630="Training"),"Billable","Non Billable")</f>
        <v>Billable</v>
      </c>
      <c r="M630" s="32" t="s">
        <v>118</v>
      </c>
      <c r="N630" s="1" t="s">
        <v>38</v>
      </c>
      <c r="O630" s="1" t="s">
        <v>39</v>
      </c>
      <c r="P630" s="1"/>
      <c r="Q630" s="1"/>
      <c r="R630" s="31" t="s">
        <v>140</v>
      </c>
      <c r="S630" s="42" t="s">
        <v>883</v>
      </c>
      <c r="T630" s="42" t="s">
        <v>880</v>
      </c>
      <c r="U630" s="42" t="s">
        <v>17</v>
      </c>
      <c r="V630" s="42" t="s">
        <v>17</v>
      </c>
      <c r="W630" s="42" t="s">
        <v>880</v>
      </c>
      <c r="X630" s="42" t="s">
        <v>880</v>
      </c>
      <c r="Y630" s="42" t="s">
        <v>880</v>
      </c>
      <c r="Z630" s="42" t="s">
        <v>880</v>
      </c>
      <c r="AA630" s="42" t="s">
        <v>18</v>
      </c>
      <c r="AB630" s="42" t="s">
        <v>17</v>
      </c>
      <c r="AC630" s="42" t="s">
        <v>17</v>
      </c>
      <c r="AD630" s="42" t="s">
        <v>880</v>
      </c>
      <c r="AE630" s="42" t="s">
        <v>883</v>
      </c>
      <c r="AF630" s="42" t="s">
        <v>19</v>
      </c>
      <c r="AG630" s="42" t="s">
        <v>880</v>
      </c>
      <c r="AH630" s="42" t="s">
        <v>880</v>
      </c>
      <c r="AI630" s="42" t="s">
        <v>17</v>
      </c>
      <c r="AJ630" s="42" t="s">
        <v>17</v>
      </c>
      <c r="AK630" s="42" t="s">
        <v>880</v>
      </c>
      <c r="AL630" s="42"/>
      <c r="AM630" s="42"/>
      <c r="AN630" s="42"/>
      <c r="AO630" s="42"/>
      <c r="AP630" s="42"/>
      <c r="AQ630" s="42"/>
      <c r="AR630" s="42"/>
      <c r="AS630" s="42"/>
      <c r="AT630" s="42"/>
      <c r="AU630" s="42"/>
      <c r="AV630" s="37">
        <f>COUNTIFS($S630:$AU630,"P")</f>
        <v>9</v>
      </c>
      <c r="AW630" s="37">
        <f>COUNTIFS($S630:$AU630,"HD")/2</f>
        <v>0</v>
      </c>
      <c r="AX630" s="37">
        <f>COUNTIFS($S630:$AU630,"DO")</f>
        <v>6</v>
      </c>
      <c r="AY630" s="1">
        <f>COUNTIFS($S630:$AU630,"UPL")</f>
        <v>1</v>
      </c>
      <c r="AZ630" s="37">
        <f>COUNTIFS($S630:$AU630,"LWP")</f>
        <v>1</v>
      </c>
      <c r="BA630" s="37">
        <f>SUM(COUNTIFS($S630:$AU630,{"PAT","MAT"}))</f>
        <v>0</v>
      </c>
      <c r="BB630" s="37">
        <f>COUNTIFS($S630:$AU630,"HO")</f>
        <v>0</v>
      </c>
      <c r="BC630" s="37">
        <f>COUNTIFS($S630:$AU630,"NA")</f>
        <v>0</v>
      </c>
      <c r="BD630" s="37">
        <f>COUNTIFS($S630:$AU630,"PL")</f>
        <v>2</v>
      </c>
      <c r="BE630" s="37">
        <f>COUNTIFS($S630:$AU630,"CL")</f>
        <v>0</v>
      </c>
      <c r="BF630" s="37">
        <f>COUNTIFS($S630:$AU630,"BL")</f>
        <v>0</v>
      </c>
      <c r="BG630" s="37">
        <f>COUNTIFS($S630:$AU630,"CO")</f>
        <v>0</v>
      </c>
      <c r="BH630" s="37">
        <f>SUM(BD630:BG630)</f>
        <v>2</v>
      </c>
      <c r="BI630" s="37">
        <f>IF(SUM(AV630+AW630)&gt;=17,1,0)</f>
        <v>0</v>
      </c>
      <c r="BJ630" s="37">
        <f>IF(SUM(AV630+AW630)&gt;=13,1,0)</f>
        <v>0</v>
      </c>
      <c r="BK630" s="37">
        <f>SUM(AV630:BG630)+SUM(COUNTIFS(R630:AU630,{"TERM","RESIGNED"}))</f>
        <v>19</v>
      </c>
      <c r="BL630" s="1" t="s">
        <v>41</v>
      </c>
      <c r="BM630" s="37" t="s">
        <v>931</v>
      </c>
    </row>
    <row r="631" spans="1:65" x14ac:dyDescent="0.25">
      <c r="A631" s="30">
        <f>A630+1</f>
        <v>629</v>
      </c>
      <c r="B631" s="1" t="s">
        <v>163</v>
      </c>
      <c r="C631" s="1">
        <v>104343</v>
      </c>
      <c r="D631" s="25">
        <v>104343</v>
      </c>
      <c r="E631" s="1" t="s">
        <v>863</v>
      </c>
      <c r="F631" s="32" t="s">
        <v>756</v>
      </c>
      <c r="G631" s="32" t="s">
        <v>117</v>
      </c>
      <c r="H631" s="28">
        <v>44894</v>
      </c>
      <c r="I631" s="28" t="s">
        <v>36</v>
      </c>
      <c r="J631" s="28" t="s">
        <v>36</v>
      </c>
      <c r="K631" s="37">
        <f ca="1">IF(O631="ACTIVE",(TODAY()-H631),(J631-H631))</f>
        <v>448</v>
      </c>
      <c r="L631" s="39" t="str">
        <f>IF(OR(M631="Email Verification",M631="Operations",M631="OJT",M631="Bottom Quartile Group",M631="Training"),"Billable","Non Billable")</f>
        <v>Billable</v>
      </c>
      <c r="M631" s="32" t="s">
        <v>118</v>
      </c>
      <c r="N631" s="1" t="s">
        <v>38</v>
      </c>
      <c r="O631" s="1" t="s">
        <v>39</v>
      </c>
      <c r="P631" s="1"/>
      <c r="Q631" s="1"/>
      <c r="R631" s="31" t="s">
        <v>120</v>
      </c>
      <c r="S631" s="42" t="s">
        <v>880</v>
      </c>
      <c r="T631" s="42" t="s">
        <v>880</v>
      </c>
      <c r="U631" s="42" t="s">
        <v>17</v>
      </c>
      <c r="V631" s="42" t="s">
        <v>17</v>
      </c>
      <c r="W631" s="42" t="s">
        <v>880</v>
      </c>
      <c r="X631" s="42" t="s">
        <v>880</v>
      </c>
      <c r="Y631" s="42" t="s">
        <v>880</v>
      </c>
      <c r="Z631" s="42" t="s">
        <v>880</v>
      </c>
      <c r="AA631" s="42" t="s">
        <v>880</v>
      </c>
      <c r="AB631" s="42" t="s">
        <v>17</v>
      </c>
      <c r="AC631" s="42" t="s">
        <v>17</v>
      </c>
      <c r="AD631" s="42" t="s">
        <v>18</v>
      </c>
      <c r="AE631" s="42" t="s">
        <v>880</v>
      </c>
      <c r="AF631" s="42" t="s">
        <v>880</v>
      </c>
      <c r="AG631" s="42" t="s">
        <v>880</v>
      </c>
      <c r="AH631" s="42" t="s">
        <v>880</v>
      </c>
      <c r="AI631" s="42" t="s">
        <v>17</v>
      </c>
      <c r="AJ631" s="42" t="s">
        <v>17</v>
      </c>
      <c r="AK631" s="42" t="s">
        <v>880</v>
      </c>
      <c r="AL631" s="42"/>
      <c r="AM631" s="42"/>
      <c r="AN631" s="42"/>
      <c r="AO631" s="42"/>
      <c r="AP631" s="42"/>
      <c r="AQ631" s="42"/>
      <c r="AR631" s="42"/>
      <c r="AS631" s="42"/>
      <c r="AT631" s="42"/>
      <c r="AU631" s="42"/>
      <c r="AV631" s="37">
        <f>COUNTIFS($S631:$AU631,"P")</f>
        <v>12</v>
      </c>
      <c r="AW631" s="37">
        <f>COUNTIFS($S631:$AU631,"HD")/2</f>
        <v>0</v>
      </c>
      <c r="AX631" s="37">
        <f>COUNTIFS($S631:$AU631,"DO")</f>
        <v>6</v>
      </c>
      <c r="AY631" s="1">
        <f>COUNTIFS($S631:$AU631,"UPL")</f>
        <v>1</v>
      </c>
      <c r="AZ631" s="37">
        <f>COUNTIFS($S631:$AU631,"LWP")</f>
        <v>0</v>
      </c>
      <c r="BA631" s="37">
        <f>SUM(COUNTIFS($S631:$AU631,{"PAT","MAT"}))</f>
        <v>0</v>
      </c>
      <c r="BB631" s="37">
        <f>COUNTIFS($S631:$AU631,"HO")</f>
        <v>0</v>
      </c>
      <c r="BC631" s="37">
        <f>COUNTIFS($S631:$AU631,"NA")</f>
        <v>0</v>
      </c>
      <c r="BD631" s="37">
        <f>COUNTIFS($S631:$AU631,"PL")</f>
        <v>0</v>
      </c>
      <c r="BE631" s="37">
        <f>COUNTIFS($S631:$AU631,"CL")</f>
        <v>0</v>
      </c>
      <c r="BF631" s="37">
        <f>COUNTIFS($S631:$AU631,"BL")</f>
        <v>0</v>
      </c>
      <c r="BG631" s="37">
        <f>COUNTIFS($S631:$AU631,"CO")</f>
        <v>0</v>
      </c>
      <c r="BH631" s="37">
        <f>SUM(BD631:BG631)</f>
        <v>0</v>
      </c>
      <c r="BI631" s="37">
        <f>IF(SUM(AV631+AW631)&gt;=17,1,0)</f>
        <v>0</v>
      </c>
      <c r="BJ631" s="37">
        <f>IF(SUM(AV631+AW631)&gt;=13,1,0)</f>
        <v>0</v>
      </c>
      <c r="BK631" s="37">
        <f>SUM(AV631:BG631)+SUM(COUNTIFS(R631:AU631,{"TERM","RESIGNED"}))</f>
        <v>19</v>
      </c>
      <c r="BL631" s="1" t="s">
        <v>41</v>
      </c>
      <c r="BM631" s="37" t="s">
        <v>934</v>
      </c>
    </row>
    <row r="632" spans="1:65" x14ac:dyDescent="0.25">
      <c r="A632" s="30">
        <f>A631+1</f>
        <v>630</v>
      </c>
      <c r="B632" s="1" t="s">
        <v>163</v>
      </c>
      <c r="C632" s="1">
        <v>104355</v>
      </c>
      <c r="D632" s="25">
        <v>104355</v>
      </c>
      <c r="E632" s="1" t="s">
        <v>863</v>
      </c>
      <c r="F632" s="32" t="s">
        <v>757</v>
      </c>
      <c r="G632" s="32" t="s">
        <v>181</v>
      </c>
      <c r="H632" s="28">
        <v>44894</v>
      </c>
      <c r="I632" s="28" t="s">
        <v>36</v>
      </c>
      <c r="J632" s="28" t="s">
        <v>36</v>
      </c>
      <c r="K632" s="37">
        <f ca="1">IF(O632="ACTIVE",(TODAY()-H632),(J632-H632))</f>
        <v>448</v>
      </c>
      <c r="L632" s="39" t="str">
        <f>IF(OR(M632="Email Verification",M632="Operations",M632="OJT",M632="Bottom Quartile Group",M632="Training"),"Billable","Non Billable")</f>
        <v>Billable</v>
      </c>
      <c r="M632" s="32" t="s">
        <v>178</v>
      </c>
      <c r="N632" s="1" t="s">
        <v>38</v>
      </c>
      <c r="O632" s="1" t="s">
        <v>39</v>
      </c>
      <c r="P632" s="1"/>
      <c r="Q632" s="1"/>
      <c r="R632" s="31" t="s">
        <v>246</v>
      </c>
      <c r="S632" s="42" t="s">
        <v>880</v>
      </c>
      <c r="T632" s="42" t="s">
        <v>880</v>
      </c>
      <c r="U632" s="42" t="s">
        <v>17</v>
      </c>
      <c r="V632" s="42" t="s">
        <v>17</v>
      </c>
      <c r="W632" s="42" t="s">
        <v>880</v>
      </c>
      <c r="X632" s="42" t="s">
        <v>880</v>
      </c>
      <c r="Y632" s="42" t="s">
        <v>880</v>
      </c>
      <c r="Z632" s="42" t="s">
        <v>880</v>
      </c>
      <c r="AA632" s="42" t="s">
        <v>880</v>
      </c>
      <c r="AB632" s="42" t="s">
        <v>17</v>
      </c>
      <c r="AC632" s="42" t="s">
        <v>17</v>
      </c>
      <c r="AD632" s="42" t="s">
        <v>880</v>
      </c>
      <c r="AE632" s="42" t="s">
        <v>880</v>
      </c>
      <c r="AF632" s="42" t="s">
        <v>880</v>
      </c>
      <c r="AG632" s="42" t="s">
        <v>880</v>
      </c>
      <c r="AH632" s="42" t="s">
        <v>880</v>
      </c>
      <c r="AI632" s="42" t="s">
        <v>17</v>
      </c>
      <c r="AJ632" s="42" t="s">
        <v>17</v>
      </c>
      <c r="AK632" s="42" t="s">
        <v>880</v>
      </c>
      <c r="AL632" s="42"/>
      <c r="AM632" s="42"/>
      <c r="AN632" s="42"/>
      <c r="AO632" s="42"/>
      <c r="AP632" s="42"/>
      <c r="AQ632" s="42"/>
      <c r="AR632" s="42"/>
      <c r="AS632" s="42"/>
      <c r="AT632" s="42"/>
      <c r="AU632" s="42"/>
      <c r="AV632" s="37">
        <f>COUNTIFS($S632:$AU632,"P")</f>
        <v>13</v>
      </c>
      <c r="AW632" s="37">
        <f>COUNTIFS($S632:$AU632,"HD")/2</f>
        <v>0</v>
      </c>
      <c r="AX632" s="37">
        <f>COUNTIFS($S632:$AU632,"DO")</f>
        <v>6</v>
      </c>
      <c r="AY632" s="1">
        <f>COUNTIFS($S632:$AU632,"UPL")</f>
        <v>0</v>
      </c>
      <c r="AZ632" s="37">
        <f>COUNTIFS($S632:$AU632,"LWP")</f>
        <v>0</v>
      </c>
      <c r="BA632" s="37">
        <f>SUM(COUNTIFS($S632:$AU632,{"PAT","MAT"}))</f>
        <v>0</v>
      </c>
      <c r="BB632" s="37">
        <f>COUNTIFS($S632:$AU632,"HO")</f>
        <v>0</v>
      </c>
      <c r="BC632" s="37">
        <f>COUNTIFS($S632:$AU632,"NA")</f>
        <v>0</v>
      </c>
      <c r="BD632" s="37">
        <f>COUNTIFS($S632:$AU632,"PL")</f>
        <v>0</v>
      </c>
      <c r="BE632" s="37">
        <f>COUNTIFS($S632:$AU632,"CL")</f>
        <v>0</v>
      </c>
      <c r="BF632" s="37">
        <f>COUNTIFS($S632:$AU632,"BL")</f>
        <v>0</v>
      </c>
      <c r="BG632" s="37">
        <f>COUNTIFS($S632:$AU632,"CO")</f>
        <v>0</v>
      </c>
      <c r="BH632" s="37">
        <f>SUM(BD632:BG632)</f>
        <v>0</v>
      </c>
      <c r="BI632" s="37">
        <f>IF(SUM(AV632+AW632)&gt;=17,1,0)</f>
        <v>0</v>
      </c>
      <c r="BJ632" s="37">
        <f>IF(SUM(AV632+AW632)&gt;=13,1,0)</f>
        <v>1</v>
      </c>
      <c r="BK632" s="37">
        <f>SUM(AV632:BG632)+SUM(COUNTIFS(R632:AU632,{"TERM","RESIGNED"}))</f>
        <v>19</v>
      </c>
      <c r="BL632" s="1" t="s">
        <v>41</v>
      </c>
      <c r="BM632" s="37" t="s">
        <v>931</v>
      </c>
    </row>
    <row r="633" spans="1:65" x14ac:dyDescent="0.25">
      <c r="A633" s="30">
        <f>A632+1</f>
        <v>631</v>
      </c>
      <c r="B633" s="1" t="s">
        <v>163</v>
      </c>
      <c r="C633" s="1">
        <v>104360</v>
      </c>
      <c r="D633" s="25">
        <v>104360</v>
      </c>
      <c r="E633" s="1" t="s">
        <v>863</v>
      </c>
      <c r="F633" s="32" t="s">
        <v>762</v>
      </c>
      <c r="G633" s="32" t="s">
        <v>72</v>
      </c>
      <c r="H633" s="28">
        <v>44897</v>
      </c>
      <c r="I633" s="28" t="s">
        <v>36</v>
      </c>
      <c r="J633" s="28" t="s">
        <v>36</v>
      </c>
      <c r="K633" s="37">
        <f ca="1">IF(O633="ACTIVE",(TODAY()-H633),(J633-H633))</f>
        <v>445</v>
      </c>
      <c r="L633" s="39" t="str">
        <f>IF(OR(M633="Email Verification",M633="Operations",M633="OJT",M633="Bottom Quartile Group",M633="Training"),"Billable","Non Billable")</f>
        <v>Non Billable</v>
      </c>
      <c r="M633" s="32" t="s">
        <v>85</v>
      </c>
      <c r="N633" s="1" t="s">
        <v>38</v>
      </c>
      <c r="O633" s="1" t="s">
        <v>39</v>
      </c>
      <c r="P633" s="1"/>
      <c r="Q633" s="1"/>
      <c r="R633" s="31" t="s">
        <v>86</v>
      </c>
      <c r="S633" s="42" t="s">
        <v>880</v>
      </c>
      <c r="T633" s="42" t="s">
        <v>880</v>
      </c>
      <c r="U633" s="42" t="s">
        <v>17</v>
      </c>
      <c r="V633" s="42" t="s">
        <v>17</v>
      </c>
      <c r="W633" s="42" t="s">
        <v>880</v>
      </c>
      <c r="X633" s="42" t="s">
        <v>880</v>
      </c>
      <c r="Y633" s="42" t="s">
        <v>880</v>
      </c>
      <c r="Z633" s="42" t="s">
        <v>880</v>
      </c>
      <c r="AA633" s="42" t="s">
        <v>880</v>
      </c>
      <c r="AB633" s="42" t="s">
        <v>17</v>
      </c>
      <c r="AC633" s="42" t="s">
        <v>17</v>
      </c>
      <c r="AD633" s="42" t="s">
        <v>880</v>
      </c>
      <c r="AE633" s="42" t="s">
        <v>880</v>
      </c>
      <c r="AF633" s="42" t="s">
        <v>880</v>
      </c>
      <c r="AG633" s="42" t="s">
        <v>880</v>
      </c>
      <c r="AH633" s="42" t="s">
        <v>880</v>
      </c>
      <c r="AI633" s="42" t="s">
        <v>17</v>
      </c>
      <c r="AJ633" s="42" t="s">
        <v>17</v>
      </c>
      <c r="AK633" s="42" t="s">
        <v>880</v>
      </c>
      <c r="AL633" s="42"/>
      <c r="AM633" s="42"/>
      <c r="AN633" s="42"/>
      <c r="AO633" s="42"/>
      <c r="AP633" s="42"/>
      <c r="AQ633" s="42"/>
      <c r="AR633" s="42"/>
      <c r="AS633" s="42"/>
      <c r="AT633" s="42"/>
      <c r="AU633" s="42"/>
      <c r="AV633" s="37">
        <f>COUNTIFS($S633:$AU633,"P")</f>
        <v>13</v>
      </c>
      <c r="AW633" s="37">
        <f>COUNTIFS($S633:$AU633,"HD")/2</f>
        <v>0</v>
      </c>
      <c r="AX633" s="37">
        <f>COUNTIFS($S633:$AU633,"DO")</f>
        <v>6</v>
      </c>
      <c r="AY633" s="1">
        <f>COUNTIFS($S633:$AU633,"UPL")</f>
        <v>0</v>
      </c>
      <c r="AZ633" s="37">
        <f>COUNTIFS($S633:$AU633,"LWP")</f>
        <v>0</v>
      </c>
      <c r="BA633" s="37">
        <f>SUM(COUNTIFS($S633:$AU633,{"PAT","MAT"}))</f>
        <v>0</v>
      </c>
      <c r="BB633" s="37">
        <f>COUNTIFS($S633:$AU633,"HO")</f>
        <v>0</v>
      </c>
      <c r="BC633" s="37">
        <f>COUNTIFS($S633:$AU633,"NA")</f>
        <v>0</v>
      </c>
      <c r="BD633" s="37">
        <f>COUNTIFS($S633:$AU633,"PL")</f>
        <v>0</v>
      </c>
      <c r="BE633" s="37">
        <f>COUNTIFS($S633:$AU633,"CL")</f>
        <v>0</v>
      </c>
      <c r="BF633" s="37">
        <f>COUNTIFS($S633:$AU633,"BL")</f>
        <v>0</v>
      </c>
      <c r="BG633" s="37">
        <f>COUNTIFS($S633:$AU633,"CO")</f>
        <v>0</v>
      </c>
      <c r="BH633" s="37">
        <f>SUM(BD633:BG633)</f>
        <v>0</v>
      </c>
      <c r="BI633" s="37">
        <f>IF(SUM(AV633+AW633)&gt;=17,1,0)</f>
        <v>0</v>
      </c>
      <c r="BJ633" s="37">
        <f>IF(SUM(AV633+AW633)&gt;=13,1,0)</f>
        <v>1</v>
      </c>
      <c r="BK633" s="37">
        <f>SUM(AV633:BG633)+SUM(COUNTIFS(R633:AU633,{"TERM","RESIGNED"}))</f>
        <v>19</v>
      </c>
      <c r="BL633" s="1" t="s">
        <v>41</v>
      </c>
      <c r="BM633" s="37" t="s">
        <v>933</v>
      </c>
    </row>
    <row r="634" spans="1:65" x14ac:dyDescent="0.25">
      <c r="A634" s="30">
        <f>A633+1</f>
        <v>632</v>
      </c>
      <c r="B634" s="1" t="s">
        <v>163</v>
      </c>
      <c r="C634" s="1">
        <v>104362</v>
      </c>
      <c r="D634" s="25">
        <v>104362</v>
      </c>
      <c r="E634" s="1" t="s">
        <v>862</v>
      </c>
      <c r="F634" s="32" t="s">
        <v>763</v>
      </c>
      <c r="G634" s="32" t="s">
        <v>74</v>
      </c>
      <c r="H634" s="28">
        <v>44897</v>
      </c>
      <c r="I634" s="28" t="s">
        <v>36</v>
      </c>
      <c r="J634" s="28" t="s">
        <v>36</v>
      </c>
      <c r="K634" s="37">
        <f ca="1">IF(O634="ACTIVE",(TODAY()-H634),(J634-H634))</f>
        <v>445</v>
      </c>
      <c r="L634" s="39" t="str">
        <f>IF(OR(M634="Email Verification",M634="Operations",M634="OJT",M634="Bottom Quartile Group",M634="Training"),"Billable","Non Billable")</f>
        <v>Non Billable</v>
      </c>
      <c r="M634" s="32" t="s">
        <v>51</v>
      </c>
      <c r="N634" s="1" t="s">
        <v>38</v>
      </c>
      <c r="O634" s="1" t="s">
        <v>39</v>
      </c>
      <c r="P634" s="1"/>
      <c r="Q634" s="1"/>
      <c r="R634" s="31" t="s">
        <v>905</v>
      </c>
      <c r="S634" s="42" t="s">
        <v>880</v>
      </c>
      <c r="T634" s="42" t="s">
        <v>882</v>
      </c>
      <c r="U634" s="42" t="s">
        <v>17</v>
      </c>
      <c r="V634" s="42" t="s">
        <v>17</v>
      </c>
      <c r="W634" s="42" t="s">
        <v>880</v>
      </c>
      <c r="X634" s="42" t="s">
        <v>880</v>
      </c>
      <c r="Y634" s="42" t="s">
        <v>880</v>
      </c>
      <c r="Z634" s="42" t="s">
        <v>880</v>
      </c>
      <c r="AA634" s="42" t="s">
        <v>880</v>
      </c>
      <c r="AB634" s="42" t="s">
        <v>17</v>
      </c>
      <c r="AC634" s="42" t="s">
        <v>17</v>
      </c>
      <c r="AD634" s="42" t="s">
        <v>880</v>
      </c>
      <c r="AE634" s="42" t="s">
        <v>883</v>
      </c>
      <c r="AF634" s="42" t="s">
        <v>19</v>
      </c>
      <c r="AG634" s="42" t="s">
        <v>880</v>
      </c>
      <c r="AH634" s="42" t="s">
        <v>880</v>
      </c>
      <c r="AI634" s="42" t="s">
        <v>17</v>
      </c>
      <c r="AJ634" s="42" t="s">
        <v>17</v>
      </c>
      <c r="AK634" s="42" t="s">
        <v>880</v>
      </c>
      <c r="AL634" s="42"/>
      <c r="AM634" s="42"/>
      <c r="AN634" s="42"/>
      <c r="AO634" s="42"/>
      <c r="AP634" s="42"/>
      <c r="AQ634" s="42"/>
      <c r="AR634" s="42"/>
      <c r="AS634" s="42"/>
      <c r="AT634" s="42"/>
      <c r="AU634" s="42"/>
      <c r="AV634" s="37">
        <f>COUNTIFS($S634:$AU634,"P")</f>
        <v>10</v>
      </c>
      <c r="AW634" s="37">
        <f>COUNTIFS($S634:$AU634,"HD")/2</f>
        <v>0</v>
      </c>
      <c r="AX634" s="37">
        <f>COUNTIFS($S634:$AU634,"DO")</f>
        <v>6</v>
      </c>
      <c r="AY634" s="1">
        <f>COUNTIFS($S634:$AU634,"UPL")</f>
        <v>0</v>
      </c>
      <c r="AZ634" s="37">
        <f>COUNTIFS($S634:$AU634,"LWP")</f>
        <v>1</v>
      </c>
      <c r="BA634" s="37">
        <f>SUM(COUNTIFS($S634:$AU634,{"PAT","MAT"}))</f>
        <v>0</v>
      </c>
      <c r="BB634" s="37">
        <f>COUNTIFS($S634:$AU634,"HO")</f>
        <v>0</v>
      </c>
      <c r="BC634" s="37">
        <f>COUNTIFS($S634:$AU634,"NA")</f>
        <v>0</v>
      </c>
      <c r="BD634" s="37">
        <f>COUNTIFS($S634:$AU634,"PL")</f>
        <v>1</v>
      </c>
      <c r="BE634" s="37">
        <f>COUNTIFS($S634:$AU634,"CL")</f>
        <v>1</v>
      </c>
      <c r="BF634" s="37">
        <f>COUNTIFS($S634:$AU634,"BL")</f>
        <v>0</v>
      </c>
      <c r="BG634" s="37">
        <f>COUNTIFS($S634:$AU634,"CO")</f>
        <v>0</v>
      </c>
      <c r="BH634" s="37">
        <f>SUM(BD634:BG634)</f>
        <v>2</v>
      </c>
      <c r="BI634" s="37">
        <f>IF(SUM(AV634+AW634)&gt;=17,1,0)</f>
        <v>0</v>
      </c>
      <c r="BJ634" s="37">
        <f>IF(SUM(AV634+AW634)&gt;=13,1,0)</f>
        <v>0</v>
      </c>
      <c r="BK634" s="37">
        <f>SUM(AV634:BG634)+SUM(COUNTIFS(R634:AU634,{"TERM","RESIGNED"}))</f>
        <v>19</v>
      </c>
      <c r="BL634" s="1" t="s">
        <v>41</v>
      </c>
      <c r="BM634" s="37" t="s">
        <v>1569</v>
      </c>
    </row>
    <row r="635" spans="1:65" x14ac:dyDescent="0.25">
      <c r="A635" s="30">
        <f>A634+1</f>
        <v>633</v>
      </c>
      <c r="B635" s="1" t="s">
        <v>163</v>
      </c>
      <c r="C635" s="1">
        <v>104399</v>
      </c>
      <c r="D635" s="25">
        <v>104399</v>
      </c>
      <c r="E635" s="1" t="s">
        <v>863</v>
      </c>
      <c r="F635" s="32" t="s">
        <v>758</v>
      </c>
      <c r="G635" s="32" t="s">
        <v>117</v>
      </c>
      <c r="H635" s="28">
        <v>44897</v>
      </c>
      <c r="I635" s="28" t="s">
        <v>36</v>
      </c>
      <c r="J635" s="28" t="s">
        <v>36</v>
      </c>
      <c r="K635" s="37">
        <f ca="1">IF(O635="ACTIVE",(TODAY()-H635),(J635-H635))</f>
        <v>445</v>
      </c>
      <c r="L635" s="39" t="str">
        <f>IF(OR(M635="Email Verification",M635="Operations",M635="OJT",M635="Bottom Quartile Group",M635="Training"),"Billable","Non Billable")</f>
        <v>Billable</v>
      </c>
      <c r="M635" s="32" t="s">
        <v>118</v>
      </c>
      <c r="N635" s="1" t="s">
        <v>38</v>
      </c>
      <c r="O635" s="1" t="s">
        <v>39</v>
      </c>
      <c r="P635" s="1"/>
      <c r="Q635" s="1"/>
      <c r="R635" s="31" t="s">
        <v>244</v>
      </c>
      <c r="S635" s="42" t="s">
        <v>880</v>
      </c>
      <c r="T635" s="42" t="s">
        <v>880</v>
      </c>
      <c r="U635" s="42" t="s">
        <v>17</v>
      </c>
      <c r="V635" s="42" t="s">
        <v>17</v>
      </c>
      <c r="W635" s="42" t="s">
        <v>880</v>
      </c>
      <c r="X635" s="42" t="s">
        <v>880</v>
      </c>
      <c r="Y635" s="42" t="s">
        <v>880</v>
      </c>
      <c r="Z635" s="42" t="s">
        <v>880</v>
      </c>
      <c r="AA635" s="42" t="s">
        <v>880</v>
      </c>
      <c r="AB635" s="42" t="s">
        <v>17</v>
      </c>
      <c r="AC635" s="42" t="s">
        <v>17</v>
      </c>
      <c r="AD635" s="42" t="s">
        <v>880</v>
      </c>
      <c r="AE635" s="42" t="s">
        <v>19</v>
      </c>
      <c r="AF635" s="42" t="s">
        <v>18</v>
      </c>
      <c r="AG635" s="42" t="s">
        <v>18</v>
      </c>
      <c r="AH635" s="42" t="s">
        <v>18</v>
      </c>
      <c r="AI635" s="42" t="s">
        <v>17</v>
      </c>
      <c r="AJ635" s="42" t="s">
        <v>17</v>
      </c>
      <c r="AK635" s="42" t="s">
        <v>18</v>
      </c>
      <c r="AL635" s="42"/>
      <c r="AM635" s="42"/>
      <c r="AN635" s="42"/>
      <c r="AO635" s="42"/>
      <c r="AP635" s="42"/>
      <c r="AQ635" s="42"/>
      <c r="AR635" s="42"/>
      <c r="AS635" s="42"/>
      <c r="AT635" s="42"/>
      <c r="AU635" s="42"/>
      <c r="AV635" s="37">
        <f>COUNTIFS($S635:$AU635,"P")</f>
        <v>8</v>
      </c>
      <c r="AW635" s="37">
        <f>COUNTIFS($S635:$AU635,"HD")/2</f>
        <v>0</v>
      </c>
      <c r="AX635" s="37">
        <f>COUNTIFS($S635:$AU635,"DO")</f>
        <v>6</v>
      </c>
      <c r="AY635" s="1">
        <f>COUNTIFS($S635:$AU635,"UPL")</f>
        <v>4</v>
      </c>
      <c r="AZ635" s="37">
        <f>COUNTIFS($S635:$AU635,"LWP")</f>
        <v>1</v>
      </c>
      <c r="BA635" s="37">
        <f>SUM(COUNTIFS($S635:$AU635,{"PAT","MAT"}))</f>
        <v>0</v>
      </c>
      <c r="BB635" s="37">
        <f>COUNTIFS($S635:$AU635,"HO")</f>
        <v>0</v>
      </c>
      <c r="BC635" s="37">
        <f>COUNTIFS($S635:$AU635,"NA")</f>
        <v>0</v>
      </c>
      <c r="BD635" s="37">
        <f>COUNTIFS($S635:$AU635,"PL")</f>
        <v>0</v>
      </c>
      <c r="BE635" s="37">
        <f>COUNTIFS($S635:$AU635,"CL")</f>
        <v>0</v>
      </c>
      <c r="BF635" s="37">
        <f>COUNTIFS($S635:$AU635,"BL")</f>
        <v>0</v>
      </c>
      <c r="BG635" s="37">
        <f>COUNTIFS($S635:$AU635,"CO")</f>
        <v>0</v>
      </c>
      <c r="BH635" s="37">
        <f>SUM(BD635:BG635)</f>
        <v>0</v>
      </c>
      <c r="BI635" s="37">
        <f>IF(SUM(AV635+AW635)&gt;=17,1,0)</f>
        <v>0</v>
      </c>
      <c r="BJ635" s="37">
        <f>IF(SUM(AV635+AW635)&gt;=13,1,0)</f>
        <v>0</v>
      </c>
      <c r="BK635" s="37">
        <f>SUM(AV635:BG635)+SUM(COUNTIFS(R635:AU635,{"TERM","RESIGNED"}))</f>
        <v>19</v>
      </c>
      <c r="BL635" s="1" t="s">
        <v>41</v>
      </c>
      <c r="BM635" s="37" t="s">
        <v>931</v>
      </c>
    </row>
    <row r="636" spans="1:65" x14ac:dyDescent="0.25">
      <c r="A636" s="30">
        <f>A635+1</f>
        <v>634</v>
      </c>
      <c r="B636" s="1" t="s">
        <v>163</v>
      </c>
      <c r="C636" s="1">
        <v>104416</v>
      </c>
      <c r="D636" s="25">
        <v>104416</v>
      </c>
      <c r="E636" s="1" t="s">
        <v>862</v>
      </c>
      <c r="F636" s="32" t="s">
        <v>759</v>
      </c>
      <c r="G636" s="32" t="s">
        <v>117</v>
      </c>
      <c r="H636" s="28">
        <v>44897</v>
      </c>
      <c r="I636" s="28" t="s">
        <v>36</v>
      </c>
      <c r="J636" s="28" t="s">
        <v>36</v>
      </c>
      <c r="K636" s="37">
        <f ca="1">IF(O636="ACTIVE",(TODAY()-H636),(J636-H636))</f>
        <v>445</v>
      </c>
      <c r="L636" s="39" t="str">
        <f>IF(OR(M636="Email Verification",M636="Operations",M636="OJT",M636="Bottom Quartile Group",M636="Training"),"Billable","Non Billable")</f>
        <v>Billable</v>
      </c>
      <c r="M636" s="32" t="s">
        <v>118</v>
      </c>
      <c r="N636" s="1" t="s">
        <v>38</v>
      </c>
      <c r="O636" s="1" t="s">
        <v>39</v>
      </c>
      <c r="P636" s="1"/>
      <c r="Q636" s="1"/>
      <c r="R636" s="31" t="s">
        <v>275</v>
      </c>
      <c r="S636" s="42" t="s">
        <v>880</v>
      </c>
      <c r="T636" s="42" t="s">
        <v>880</v>
      </c>
      <c r="U636" s="42" t="s">
        <v>17</v>
      </c>
      <c r="V636" s="42" t="s">
        <v>17</v>
      </c>
      <c r="W636" s="42" t="s">
        <v>880</v>
      </c>
      <c r="X636" s="42" t="s">
        <v>880</v>
      </c>
      <c r="Y636" s="42" t="s">
        <v>880</v>
      </c>
      <c r="Z636" s="42" t="s">
        <v>880</v>
      </c>
      <c r="AA636" s="42" t="s">
        <v>882</v>
      </c>
      <c r="AB636" s="42" t="s">
        <v>17</v>
      </c>
      <c r="AC636" s="42" t="s">
        <v>17</v>
      </c>
      <c r="AD636" s="42" t="s">
        <v>880</v>
      </c>
      <c r="AE636" s="42" t="s">
        <v>880</v>
      </c>
      <c r="AF636" s="42" t="s">
        <v>19</v>
      </c>
      <c r="AG636" s="42" t="s">
        <v>880</v>
      </c>
      <c r="AH636" s="42" t="s">
        <v>880</v>
      </c>
      <c r="AI636" s="42" t="s">
        <v>17</v>
      </c>
      <c r="AJ636" s="42" t="s">
        <v>17</v>
      </c>
      <c r="AK636" s="42" t="s">
        <v>880</v>
      </c>
      <c r="AL636" s="42"/>
      <c r="AM636" s="42"/>
      <c r="AN636" s="42"/>
      <c r="AO636" s="42"/>
      <c r="AP636" s="42"/>
      <c r="AQ636" s="42"/>
      <c r="AR636" s="42"/>
      <c r="AS636" s="42"/>
      <c r="AT636" s="42"/>
      <c r="AU636" s="42"/>
      <c r="AV636" s="37">
        <f>COUNTIFS($S636:$AU636,"P")</f>
        <v>11</v>
      </c>
      <c r="AW636" s="37">
        <f>COUNTIFS($S636:$AU636,"HD")/2</f>
        <v>0</v>
      </c>
      <c r="AX636" s="37">
        <f>COUNTIFS($S636:$AU636,"DO")</f>
        <v>6</v>
      </c>
      <c r="AY636" s="1">
        <f>COUNTIFS($S636:$AU636,"UPL")</f>
        <v>0</v>
      </c>
      <c r="AZ636" s="37">
        <f>COUNTIFS($S636:$AU636,"LWP")</f>
        <v>1</v>
      </c>
      <c r="BA636" s="37">
        <f>SUM(COUNTIFS($S636:$AU636,{"PAT","MAT"}))</f>
        <v>0</v>
      </c>
      <c r="BB636" s="37">
        <f>COUNTIFS($S636:$AU636,"HO")</f>
        <v>0</v>
      </c>
      <c r="BC636" s="37">
        <f>COUNTIFS($S636:$AU636,"NA")</f>
        <v>0</v>
      </c>
      <c r="BD636" s="37">
        <f>COUNTIFS($S636:$AU636,"PL")</f>
        <v>0</v>
      </c>
      <c r="BE636" s="37">
        <f>COUNTIFS($S636:$AU636,"CL")</f>
        <v>1</v>
      </c>
      <c r="BF636" s="37">
        <f>COUNTIFS($S636:$AU636,"BL")</f>
        <v>0</v>
      </c>
      <c r="BG636" s="37">
        <f>COUNTIFS($S636:$AU636,"CO")</f>
        <v>0</v>
      </c>
      <c r="BH636" s="37">
        <f>SUM(BD636:BG636)</f>
        <v>1</v>
      </c>
      <c r="BI636" s="37">
        <f>IF(SUM(AV636+AW636)&gt;=17,1,0)</f>
        <v>0</v>
      </c>
      <c r="BJ636" s="37">
        <f>IF(SUM(AV636+AW636)&gt;=13,1,0)</f>
        <v>0</v>
      </c>
      <c r="BK636" s="37">
        <f>SUM(AV636:BG636)+SUM(COUNTIFS(R636:AU636,{"TERM","RESIGNED"}))</f>
        <v>19</v>
      </c>
      <c r="BL636" s="1" t="s">
        <v>41</v>
      </c>
      <c r="BM636" s="37" t="s">
        <v>937</v>
      </c>
    </row>
    <row r="637" spans="1:65" x14ac:dyDescent="0.25">
      <c r="A637" s="30">
        <f>A636+1</f>
        <v>635</v>
      </c>
      <c r="B637" s="1" t="s">
        <v>163</v>
      </c>
      <c r="C637" s="1">
        <v>104423</v>
      </c>
      <c r="D637" s="25">
        <v>104423</v>
      </c>
      <c r="E637" s="1" t="s">
        <v>863</v>
      </c>
      <c r="F637" s="32" t="s">
        <v>760</v>
      </c>
      <c r="G637" s="32" t="s">
        <v>117</v>
      </c>
      <c r="H637" s="28">
        <v>44897</v>
      </c>
      <c r="I637" s="28" t="s">
        <v>36</v>
      </c>
      <c r="J637" s="28" t="s">
        <v>36</v>
      </c>
      <c r="K637" s="37">
        <f ca="1">IF(O637="ACTIVE",(TODAY()-H637),(J637-H637))</f>
        <v>445</v>
      </c>
      <c r="L637" s="39" t="str">
        <f>IF(OR(M637="Email Verification",M637="Operations",M637="OJT",M637="Bottom Quartile Group",M637="Training"),"Billable","Non Billable")</f>
        <v>Billable</v>
      </c>
      <c r="M637" s="32" t="s">
        <v>118</v>
      </c>
      <c r="N637" s="1" t="s">
        <v>38</v>
      </c>
      <c r="O637" s="1" t="s">
        <v>39</v>
      </c>
      <c r="P637" s="1"/>
      <c r="Q637" s="1"/>
      <c r="R637" s="31" t="s">
        <v>134</v>
      </c>
      <c r="S637" s="42" t="s">
        <v>880</v>
      </c>
      <c r="T637" s="42" t="s">
        <v>880</v>
      </c>
      <c r="U637" s="42" t="s">
        <v>17</v>
      </c>
      <c r="V637" s="42" t="s">
        <v>17</v>
      </c>
      <c r="W637" s="42" t="s">
        <v>880</v>
      </c>
      <c r="X637" s="42" t="s">
        <v>880</v>
      </c>
      <c r="Y637" s="42" t="s">
        <v>18</v>
      </c>
      <c r="Z637" s="42" t="s">
        <v>18</v>
      </c>
      <c r="AA637" s="42" t="s">
        <v>18</v>
      </c>
      <c r="AB637" s="42" t="s">
        <v>17</v>
      </c>
      <c r="AC637" s="42" t="s">
        <v>17</v>
      </c>
      <c r="AD637" s="42" t="s">
        <v>880</v>
      </c>
      <c r="AE637" s="42" t="s">
        <v>880</v>
      </c>
      <c r="AF637" s="42" t="s">
        <v>18</v>
      </c>
      <c r="AG637" s="42" t="s">
        <v>880</v>
      </c>
      <c r="AH637" s="42" t="s">
        <v>880</v>
      </c>
      <c r="AI637" s="42" t="s">
        <v>17</v>
      </c>
      <c r="AJ637" s="42" t="s">
        <v>17</v>
      </c>
      <c r="AK637" s="42" t="s">
        <v>880</v>
      </c>
      <c r="AL637" s="42"/>
      <c r="AM637" s="42"/>
      <c r="AN637" s="42"/>
      <c r="AO637" s="42"/>
      <c r="AP637" s="42"/>
      <c r="AQ637" s="42"/>
      <c r="AR637" s="42"/>
      <c r="AS637" s="42"/>
      <c r="AT637" s="42"/>
      <c r="AU637" s="42"/>
      <c r="AV637" s="37">
        <f>COUNTIFS($S637:$AU637,"P")</f>
        <v>9</v>
      </c>
      <c r="AW637" s="37">
        <f>COUNTIFS($S637:$AU637,"HD")/2</f>
        <v>0</v>
      </c>
      <c r="AX637" s="37">
        <f>COUNTIFS($S637:$AU637,"DO")</f>
        <v>6</v>
      </c>
      <c r="AY637" s="1">
        <f>COUNTIFS($S637:$AU637,"UPL")</f>
        <v>4</v>
      </c>
      <c r="AZ637" s="37">
        <f>COUNTIFS($S637:$AU637,"LWP")</f>
        <v>0</v>
      </c>
      <c r="BA637" s="37">
        <f>SUM(COUNTIFS($S637:$AU637,{"PAT","MAT"}))</f>
        <v>0</v>
      </c>
      <c r="BB637" s="37">
        <f>COUNTIFS($S637:$AU637,"HO")</f>
        <v>0</v>
      </c>
      <c r="BC637" s="37">
        <f>COUNTIFS($S637:$AU637,"NA")</f>
        <v>0</v>
      </c>
      <c r="BD637" s="37">
        <f>COUNTIFS($S637:$AU637,"PL")</f>
        <v>0</v>
      </c>
      <c r="BE637" s="37">
        <f>COUNTIFS($S637:$AU637,"CL")</f>
        <v>0</v>
      </c>
      <c r="BF637" s="37">
        <f>COUNTIFS($S637:$AU637,"BL")</f>
        <v>0</v>
      </c>
      <c r="BG637" s="37">
        <f>COUNTIFS($S637:$AU637,"CO")</f>
        <v>0</v>
      </c>
      <c r="BH637" s="37">
        <f>SUM(BD637:BG637)</f>
        <v>0</v>
      </c>
      <c r="BI637" s="37">
        <f>IF(SUM(AV637+AW637)&gt;=17,1,0)</f>
        <v>0</v>
      </c>
      <c r="BJ637" s="37">
        <f>IF(SUM(AV637+AW637)&gt;=13,1,0)</f>
        <v>0</v>
      </c>
      <c r="BK637" s="37">
        <f>SUM(AV637:BG637)+SUM(COUNTIFS(R637:AU637,{"TERM","RESIGNED"}))</f>
        <v>19</v>
      </c>
      <c r="BL637" s="1" t="s">
        <v>41</v>
      </c>
      <c r="BM637" s="37" t="s">
        <v>933</v>
      </c>
    </row>
    <row r="638" spans="1:65" x14ac:dyDescent="0.25">
      <c r="A638" s="30">
        <f>A637+1</f>
        <v>636</v>
      </c>
      <c r="B638" s="1" t="s">
        <v>163</v>
      </c>
      <c r="C638" s="1">
        <v>104424</v>
      </c>
      <c r="D638" s="25">
        <v>104424</v>
      </c>
      <c r="E638" s="1" t="s">
        <v>862</v>
      </c>
      <c r="F638" s="32" t="s">
        <v>764</v>
      </c>
      <c r="G638" s="32" t="s">
        <v>181</v>
      </c>
      <c r="H638" s="28">
        <v>44897</v>
      </c>
      <c r="I638" s="28" t="s">
        <v>36</v>
      </c>
      <c r="J638" s="28" t="s">
        <v>36</v>
      </c>
      <c r="K638" s="37">
        <f ca="1">IF(O638="ACTIVE",(TODAY()-H638),(J638-H638))</f>
        <v>445</v>
      </c>
      <c r="L638" s="39" t="str">
        <f>IF(OR(M638="Email Verification",M638="Operations",M638="OJT",M638="Bottom Quartile Group",M638="Training"),"Billable","Non Billable")</f>
        <v>Billable</v>
      </c>
      <c r="M638" s="32" t="s">
        <v>178</v>
      </c>
      <c r="N638" s="1" t="s">
        <v>38</v>
      </c>
      <c r="O638" s="1" t="s">
        <v>39</v>
      </c>
      <c r="P638" s="1"/>
      <c r="Q638" s="1"/>
      <c r="R638" s="31" t="s">
        <v>239</v>
      </c>
      <c r="S638" s="42" t="s">
        <v>880</v>
      </c>
      <c r="T638" s="42" t="s">
        <v>880</v>
      </c>
      <c r="U638" s="42" t="s">
        <v>17</v>
      </c>
      <c r="V638" s="42" t="s">
        <v>17</v>
      </c>
      <c r="W638" s="42" t="s">
        <v>880</v>
      </c>
      <c r="X638" s="42" t="s">
        <v>880</v>
      </c>
      <c r="Y638" s="42" t="s">
        <v>880</v>
      </c>
      <c r="Z638" s="42" t="s">
        <v>880</v>
      </c>
      <c r="AA638" s="42" t="s">
        <v>880</v>
      </c>
      <c r="AB638" s="42" t="s">
        <v>17</v>
      </c>
      <c r="AC638" s="42" t="s">
        <v>17</v>
      </c>
      <c r="AD638" s="42" t="s">
        <v>880</v>
      </c>
      <c r="AE638" s="42" t="s">
        <v>880</v>
      </c>
      <c r="AF638" s="42" t="s">
        <v>880</v>
      </c>
      <c r="AG638" s="42" t="s">
        <v>882</v>
      </c>
      <c r="AH638" s="42" t="s">
        <v>880</v>
      </c>
      <c r="AI638" s="42" t="s">
        <v>17</v>
      </c>
      <c r="AJ638" s="42" t="s">
        <v>17</v>
      </c>
      <c r="AK638" s="42" t="s">
        <v>880</v>
      </c>
      <c r="AL638" s="42"/>
      <c r="AM638" s="42"/>
      <c r="AN638" s="42"/>
      <c r="AO638" s="42"/>
      <c r="AP638" s="42"/>
      <c r="AQ638" s="42"/>
      <c r="AR638" s="42"/>
      <c r="AS638" s="42"/>
      <c r="AT638" s="42"/>
      <c r="AU638" s="42"/>
      <c r="AV638" s="37">
        <f>COUNTIFS($S638:$AU638,"P")</f>
        <v>12</v>
      </c>
      <c r="AW638" s="37">
        <f>COUNTIFS($S638:$AU638,"HD")/2</f>
        <v>0</v>
      </c>
      <c r="AX638" s="37">
        <f>COUNTIFS($S638:$AU638,"DO")</f>
        <v>6</v>
      </c>
      <c r="AY638" s="1">
        <f>COUNTIFS($S638:$AU638,"UPL")</f>
        <v>0</v>
      </c>
      <c r="AZ638" s="37">
        <f>COUNTIFS($S638:$AU638,"LWP")</f>
        <v>0</v>
      </c>
      <c r="BA638" s="37">
        <f>SUM(COUNTIFS($S638:$AU638,{"PAT","MAT"}))</f>
        <v>0</v>
      </c>
      <c r="BB638" s="37">
        <f>COUNTIFS($S638:$AU638,"HO")</f>
        <v>0</v>
      </c>
      <c r="BC638" s="37">
        <f>COUNTIFS($S638:$AU638,"NA")</f>
        <v>0</v>
      </c>
      <c r="BD638" s="37">
        <f>COUNTIFS($S638:$AU638,"PL")</f>
        <v>0</v>
      </c>
      <c r="BE638" s="37">
        <f>COUNTIFS($S638:$AU638,"CL")</f>
        <v>1</v>
      </c>
      <c r="BF638" s="37">
        <f>COUNTIFS($S638:$AU638,"BL")</f>
        <v>0</v>
      </c>
      <c r="BG638" s="37">
        <f>COUNTIFS($S638:$AU638,"CO")</f>
        <v>0</v>
      </c>
      <c r="BH638" s="37">
        <f>SUM(BD638:BG638)</f>
        <v>1</v>
      </c>
      <c r="BI638" s="37">
        <f>IF(SUM(AV638+AW638)&gt;=17,1,0)</f>
        <v>0</v>
      </c>
      <c r="BJ638" s="37">
        <f>IF(SUM(AV638+AW638)&gt;=13,1,0)</f>
        <v>0</v>
      </c>
      <c r="BK638" s="37">
        <f>SUM(AV638:BG638)+SUM(COUNTIFS(R638:AU638,{"TERM","RESIGNED"}))</f>
        <v>19</v>
      </c>
      <c r="BL638" s="1" t="s">
        <v>41</v>
      </c>
      <c r="BM638" s="37" t="s">
        <v>933</v>
      </c>
    </row>
    <row r="639" spans="1:65" x14ac:dyDescent="0.25">
      <c r="A639" s="30">
        <f>A638+1</f>
        <v>637</v>
      </c>
      <c r="B639" s="1" t="s">
        <v>163</v>
      </c>
      <c r="C639" s="1">
        <v>104427</v>
      </c>
      <c r="D639" s="25">
        <v>104427</v>
      </c>
      <c r="E639" s="1" t="s">
        <v>863</v>
      </c>
      <c r="F639" s="32" t="s">
        <v>766</v>
      </c>
      <c r="G639" s="32" t="s">
        <v>224</v>
      </c>
      <c r="H639" s="28">
        <v>44901</v>
      </c>
      <c r="I639" s="28" t="s">
        <v>36</v>
      </c>
      <c r="J639" s="28" t="s">
        <v>36</v>
      </c>
      <c r="K639" s="37">
        <f ca="1">IF(O639="ACTIVE",(TODAY()-H639),(J639-H639))</f>
        <v>441</v>
      </c>
      <c r="L639" s="39" t="str">
        <f>IF(OR(M639="Email Verification",M639="Operations",M639="OJT",M639="Bottom Quartile Group",M639="Training"),"Billable","Non Billable")</f>
        <v>Non Billable</v>
      </c>
      <c r="M639" s="32" t="s">
        <v>193</v>
      </c>
      <c r="N639" s="1" t="s">
        <v>38</v>
      </c>
      <c r="O639" s="1" t="s">
        <v>39</v>
      </c>
      <c r="P639" s="1"/>
      <c r="Q639" s="1"/>
      <c r="R639" s="31" t="s">
        <v>194</v>
      </c>
      <c r="S639" s="42" t="s">
        <v>880</v>
      </c>
      <c r="T639" s="42" t="s">
        <v>880</v>
      </c>
      <c r="U639" s="42" t="s">
        <v>17</v>
      </c>
      <c r="V639" s="42" t="s">
        <v>17</v>
      </c>
      <c r="W639" s="42" t="s">
        <v>880</v>
      </c>
      <c r="X639" s="42" t="s">
        <v>880</v>
      </c>
      <c r="Y639" s="42" t="s">
        <v>880</v>
      </c>
      <c r="Z639" s="42" t="s">
        <v>880</v>
      </c>
      <c r="AA639" s="42" t="s">
        <v>880</v>
      </c>
      <c r="AB639" s="42" t="s">
        <v>17</v>
      </c>
      <c r="AC639" s="42" t="s">
        <v>17</v>
      </c>
      <c r="AD639" s="42" t="s">
        <v>880</v>
      </c>
      <c r="AE639" s="42" t="s">
        <v>880</v>
      </c>
      <c r="AF639" s="42" t="s">
        <v>880</v>
      </c>
      <c r="AG639" s="42" t="s">
        <v>880</v>
      </c>
      <c r="AH639" s="42" t="s">
        <v>880</v>
      </c>
      <c r="AI639" s="42" t="s">
        <v>17</v>
      </c>
      <c r="AJ639" s="42" t="s">
        <v>17</v>
      </c>
      <c r="AK639" s="42" t="s">
        <v>880</v>
      </c>
      <c r="AL639" s="42"/>
      <c r="AM639" s="42"/>
      <c r="AN639" s="42"/>
      <c r="AO639" s="42"/>
      <c r="AP639" s="42"/>
      <c r="AQ639" s="42"/>
      <c r="AR639" s="42"/>
      <c r="AS639" s="42"/>
      <c r="AT639" s="42"/>
      <c r="AU639" s="42"/>
      <c r="AV639" s="37">
        <f>COUNTIFS($S639:$AU639,"P")</f>
        <v>13</v>
      </c>
      <c r="AW639" s="37">
        <f>COUNTIFS($S639:$AU639,"HD")/2</f>
        <v>0</v>
      </c>
      <c r="AX639" s="37">
        <f>COUNTIFS($S639:$AU639,"DO")</f>
        <v>6</v>
      </c>
      <c r="AY639" s="1">
        <f>COUNTIFS($S639:$AU639,"UPL")</f>
        <v>0</v>
      </c>
      <c r="AZ639" s="37">
        <f>COUNTIFS($S639:$AU639,"LWP")</f>
        <v>0</v>
      </c>
      <c r="BA639" s="37">
        <f>SUM(COUNTIFS($S639:$AU639,{"PAT","MAT"}))</f>
        <v>0</v>
      </c>
      <c r="BB639" s="37">
        <f>COUNTIFS($S639:$AU639,"HO")</f>
        <v>0</v>
      </c>
      <c r="BC639" s="37">
        <f>COUNTIFS($S639:$AU639,"NA")</f>
        <v>0</v>
      </c>
      <c r="BD639" s="37">
        <f>COUNTIFS($S639:$AU639,"PL")</f>
        <v>0</v>
      </c>
      <c r="BE639" s="37">
        <f>COUNTIFS($S639:$AU639,"CL")</f>
        <v>0</v>
      </c>
      <c r="BF639" s="37">
        <f>COUNTIFS($S639:$AU639,"BL")</f>
        <v>0</v>
      </c>
      <c r="BG639" s="37">
        <f>COUNTIFS($S639:$AU639,"CO")</f>
        <v>0</v>
      </c>
      <c r="BH639" s="37">
        <f>SUM(BD639:BG639)</f>
        <v>0</v>
      </c>
      <c r="BI639" s="37">
        <f>IF(SUM(AV639+AW639)&gt;=17,1,0)</f>
        <v>0</v>
      </c>
      <c r="BJ639" s="37">
        <f>IF(SUM(AV639+AW639)&gt;=13,1,0)</f>
        <v>1</v>
      </c>
      <c r="BK639" s="37">
        <f>SUM(AV639:BG639)+SUM(COUNTIFS(R639:AU639,{"TERM","RESIGNED"}))</f>
        <v>19</v>
      </c>
      <c r="BL639" s="1" t="s">
        <v>41</v>
      </c>
      <c r="BM639" s="37" t="s">
        <v>1569</v>
      </c>
    </row>
    <row r="640" spans="1:65" x14ac:dyDescent="0.25">
      <c r="A640" s="30">
        <f>A639+1</f>
        <v>638</v>
      </c>
      <c r="B640" s="1" t="s">
        <v>163</v>
      </c>
      <c r="C640" s="1">
        <v>104438</v>
      </c>
      <c r="D640" s="25">
        <v>104438</v>
      </c>
      <c r="E640" s="1" t="s">
        <v>862</v>
      </c>
      <c r="F640" s="32" t="s">
        <v>765</v>
      </c>
      <c r="G640" s="32" t="s">
        <v>117</v>
      </c>
      <c r="H640" s="28">
        <v>44901</v>
      </c>
      <c r="I640" s="28" t="s">
        <v>36</v>
      </c>
      <c r="J640" s="28" t="s">
        <v>36</v>
      </c>
      <c r="K640" s="37">
        <f ca="1">IF(O640="ACTIVE",(TODAY()-H640),(J640-H640))</f>
        <v>441</v>
      </c>
      <c r="L640" s="39" t="str">
        <f>IF(OR(M640="Email Verification",M640="Operations",M640="OJT",M640="Bottom Quartile Group",M640="Training"),"Billable","Non Billable")</f>
        <v>Billable</v>
      </c>
      <c r="M640" s="32" t="s">
        <v>118</v>
      </c>
      <c r="N640" s="1" t="s">
        <v>38</v>
      </c>
      <c r="O640" s="1" t="s">
        <v>39</v>
      </c>
      <c r="P640" s="1"/>
      <c r="Q640" s="1"/>
      <c r="R640" s="31" t="s">
        <v>187</v>
      </c>
      <c r="S640" s="42" t="s">
        <v>880</v>
      </c>
      <c r="T640" s="42" t="s">
        <v>880</v>
      </c>
      <c r="U640" s="42" t="s">
        <v>17</v>
      </c>
      <c r="V640" s="42" t="s">
        <v>17</v>
      </c>
      <c r="W640" s="42" t="s">
        <v>880</v>
      </c>
      <c r="X640" s="42" t="s">
        <v>880</v>
      </c>
      <c r="Y640" s="42" t="s">
        <v>880</v>
      </c>
      <c r="Z640" s="42" t="s">
        <v>880</v>
      </c>
      <c r="AA640" s="42" t="s">
        <v>880</v>
      </c>
      <c r="AB640" s="42" t="s">
        <v>17</v>
      </c>
      <c r="AC640" s="42" t="s">
        <v>17</v>
      </c>
      <c r="AD640" s="42" t="s">
        <v>880</v>
      </c>
      <c r="AE640" s="42" t="s">
        <v>881</v>
      </c>
      <c r="AF640" s="42" t="s">
        <v>880</v>
      </c>
      <c r="AG640" s="42" t="s">
        <v>880</v>
      </c>
      <c r="AH640" s="42" t="s">
        <v>880</v>
      </c>
      <c r="AI640" s="42" t="s">
        <v>17</v>
      </c>
      <c r="AJ640" s="42" t="s">
        <v>17</v>
      </c>
      <c r="AK640" s="42" t="s">
        <v>880</v>
      </c>
      <c r="AL640" s="42"/>
      <c r="AM640" s="42"/>
      <c r="AN640" s="42"/>
      <c r="AO640" s="42"/>
      <c r="AP640" s="42"/>
      <c r="AQ640" s="42"/>
      <c r="AR640" s="42"/>
      <c r="AS640" s="42"/>
      <c r="AT640" s="42"/>
      <c r="AU640" s="42"/>
      <c r="AV640" s="37">
        <f>COUNTIFS($S640:$AU640,"P")</f>
        <v>12</v>
      </c>
      <c r="AW640" s="37">
        <f>COUNTIFS($S640:$AU640,"HD")/2</f>
        <v>0.5</v>
      </c>
      <c r="AX640" s="37">
        <f>COUNTIFS($S640:$AU640,"DO")</f>
        <v>6</v>
      </c>
      <c r="AY640" s="1">
        <f>COUNTIFS($S640:$AU640,"UPL")</f>
        <v>0</v>
      </c>
      <c r="AZ640" s="37">
        <f>COUNTIFS($S640:$AU640,"LWP")</f>
        <v>0</v>
      </c>
      <c r="BA640" s="37">
        <f>SUM(COUNTIFS($S640:$AU640,{"PAT","MAT"}))</f>
        <v>0</v>
      </c>
      <c r="BB640" s="37">
        <f>COUNTIFS($S640:$AU640,"HO")</f>
        <v>0</v>
      </c>
      <c r="BC640" s="37">
        <f>COUNTIFS($S640:$AU640,"NA")</f>
        <v>0</v>
      </c>
      <c r="BD640" s="37">
        <f>COUNTIFS($S640:$AU640,"PL")</f>
        <v>0</v>
      </c>
      <c r="BE640" s="37">
        <f>COUNTIFS($S640:$AU640,"CL")</f>
        <v>0</v>
      </c>
      <c r="BF640" s="37">
        <f>COUNTIFS($S640:$AU640,"BL")</f>
        <v>0</v>
      </c>
      <c r="BG640" s="37">
        <f>COUNTIFS($S640:$AU640,"CO")</f>
        <v>0</v>
      </c>
      <c r="BH640" s="37">
        <f>SUM(BD640:BG640)</f>
        <v>0</v>
      </c>
      <c r="BI640" s="37">
        <f>IF(SUM(AV640+AW640)&gt;=17,1,0)</f>
        <v>0</v>
      </c>
      <c r="BJ640" s="37">
        <f>IF(SUM(AV640+AW640)&gt;=13,1,0)</f>
        <v>0</v>
      </c>
      <c r="BK640" s="37">
        <f>SUM(AV640:BG640)+SUM(COUNTIFS(R640:AU640,{"TERM","RESIGNED"}))</f>
        <v>18.5</v>
      </c>
      <c r="BL640" s="1" t="s">
        <v>41</v>
      </c>
      <c r="BM640" s="37" t="s">
        <v>937</v>
      </c>
    </row>
    <row r="641" spans="1:65" x14ac:dyDescent="0.25">
      <c r="A641" s="30">
        <f>A640+1</f>
        <v>639</v>
      </c>
      <c r="B641" s="1" t="s">
        <v>163</v>
      </c>
      <c r="C641" s="1">
        <v>104453</v>
      </c>
      <c r="D641" s="25">
        <v>104453</v>
      </c>
      <c r="E641" s="1" t="s">
        <v>863</v>
      </c>
      <c r="F641" s="32" t="s">
        <v>768</v>
      </c>
      <c r="G641" s="32" t="s">
        <v>181</v>
      </c>
      <c r="H641" s="28">
        <v>44901</v>
      </c>
      <c r="I641" s="28" t="s">
        <v>36</v>
      </c>
      <c r="J641" s="28" t="s">
        <v>36</v>
      </c>
      <c r="K641" s="37">
        <f ca="1">IF(O641="ACTIVE",(TODAY()-H641),(J641-H641))</f>
        <v>441</v>
      </c>
      <c r="L641" s="39" t="str">
        <f>IF(OR(M641="Email Verification",M641="Operations",M641="OJT",M641="Bottom Quartile Group",M641="Training"),"Billable","Non Billable")</f>
        <v>Billable</v>
      </c>
      <c r="M641" s="32" t="s">
        <v>178</v>
      </c>
      <c r="N641" s="1" t="s">
        <v>38</v>
      </c>
      <c r="O641" s="1" t="s">
        <v>39</v>
      </c>
      <c r="P641" s="1"/>
      <c r="Q641" s="1"/>
      <c r="R641" s="31" t="s">
        <v>295</v>
      </c>
      <c r="S641" s="42" t="s">
        <v>880</v>
      </c>
      <c r="T641" s="42" t="s">
        <v>880</v>
      </c>
      <c r="U641" s="42" t="s">
        <v>17</v>
      </c>
      <c r="V641" s="42" t="s">
        <v>17</v>
      </c>
      <c r="W641" s="42" t="s">
        <v>880</v>
      </c>
      <c r="X641" s="42" t="s">
        <v>880</v>
      </c>
      <c r="Y641" s="42" t="s">
        <v>880</v>
      </c>
      <c r="Z641" s="42" t="s">
        <v>880</v>
      </c>
      <c r="AA641" s="42" t="s">
        <v>880</v>
      </c>
      <c r="AB641" s="42" t="s">
        <v>17</v>
      </c>
      <c r="AC641" s="42" t="s">
        <v>17</v>
      </c>
      <c r="AD641" s="42" t="s">
        <v>880</v>
      </c>
      <c r="AE641" s="42" t="s">
        <v>880</v>
      </c>
      <c r="AF641" s="42" t="s">
        <v>880</v>
      </c>
      <c r="AG641" s="42" t="s">
        <v>19</v>
      </c>
      <c r="AH641" s="42" t="s">
        <v>880</v>
      </c>
      <c r="AI641" s="42" t="s">
        <v>17</v>
      </c>
      <c r="AJ641" s="42" t="s">
        <v>17</v>
      </c>
      <c r="AK641" s="42" t="s">
        <v>880</v>
      </c>
      <c r="AL641" s="42"/>
      <c r="AM641" s="42"/>
      <c r="AN641" s="42"/>
      <c r="AO641" s="42"/>
      <c r="AP641" s="42"/>
      <c r="AQ641" s="42"/>
      <c r="AR641" s="42"/>
      <c r="AS641" s="42"/>
      <c r="AT641" s="42"/>
      <c r="AU641" s="42"/>
      <c r="AV641" s="37">
        <f>COUNTIFS($S641:$AU641,"P")</f>
        <v>12</v>
      </c>
      <c r="AW641" s="37">
        <f>COUNTIFS($S641:$AU641,"HD")/2</f>
        <v>0</v>
      </c>
      <c r="AX641" s="37">
        <f>COUNTIFS($S641:$AU641,"DO")</f>
        <v>6</v>
      </c>
      <c r="AY641" s="1">
        <f>COUNTIFS($S641:$AU641,"UPL")</f>
        <v>0</v>
      </c>
      <c r="AZ641" s="37">
        <f>COUNTIFS($S641:$AU641,"LWP")</f>
        <v>1</v>
      </c>
      <c r="BA641" s="37">
        <f>SUM(COUNTIFS($S641:$AU641,{"PAT","MAT"}))</f>
        <v>0</v>
      </c>
      <c r="BB641" s="37">
        <f>COUNTIFS($S641:$AU641,"HO")</f>
        <v>0</v>
      </c>
      <c r="BC641" s="37">
        <f>COUNTIFS($S641:$AU641,"NA")</f>
        <v>0</v>
      </c>
      <c r="BD641" s="37">
        <f>COUNTIFS($S641:$AU641,"PL")</f>
        <v>0</v>
      </c>
      <c r="BE641" s="37">
        <f>COUNTIFS($S641:$AU641,"CL")</f>
        <v>0</v>
      </c>
      <c r="BF641" s="37">
        <f>COUNTIFS($S641:$AU641,"BL")</f>
        <v>0</v>
      </c>
      <c r="BG641" s="37">
        <f>COUNTIFS($S641:$AU641,"CO")</f>
        <v>0</v>
      </c>
      <c r="BH641" s="37">
        <f>SUM(BD641:BG641)</f>
        <v>0</v>
      </c>
      <c r="BI641" s="37">
        <f>IF(SUM(AV641+AW641)&gt;=17,1,0)</f>
        <v>0</v>
      </c>
      <c r="BJ641" s="37">
        <f>IF(SUM(AV641+AW641)&gt;=13,1,0)</f>
        <v>0</v>
      </c>
      <c r="BK641" s="37">
        <f>SUM(AV641:BG641)+SUM(COUNTIFS(R641:AU641,{"TERM","RESIGNED"}))</f>
        <v>19</v>
      </c>
      <c r="BL641" s="1" t="s">
        <v>41</v>
      </c>
      <c r="BM641" s="37" t="s">
        <v>931</v>
      </c>
    </row>
    <row r="642" spans="1:65" x14ac:dyDescent="0.25">
      <c r="A642" s="30">
        <f>A641+1</f>
        <v>640</v>
      </c>
      <c r="B642" s="1" t="s">
        <v>163</v>
      </c>
      <c r="C642" s="1">
        <v>104460</v>
      </c>
      <c r="D642" s="25">
        <v>104460</v>
      </c>
      <c r="E642" s="1" t="s">
        <v>862</v>
      </c>
      <c r="F642" s="32" t="s">
        <v>769</v>
      </c>
      <c r="G642" s="32" t="s">
        <v>181</v>
      </c>
      <c r="H642" s="28">
        <v>44901</v>
      </c>
      <c r="I642" s="28" t="s">
        <v>36</v>
      </c>
      <c r="J642" s="28" t="s">
        <v>36</v>
      </c>
      <c r="K642" s="37">
        <f ca="1">IF(O642="ACTIVE",(TODAY()-H642),(J642-H642))</f>
        <v>441</v>
      </c>
      <c r="L642" s="39" t="str">
        <f>IF(OR(M642="Email Verification",M642="Operations",M642="OJT",M642="Bottom Quartile Group",M642="Training"),"Billable","Non Billable")</f>
        <v>Billable</v>
      </c>
      <c r="M642" s="32" t="s">
        <v>178</v>
      </c>
      <c r="N642" s="1" t="s">
        <v>38</v>
      </c>
      <c r="O642" s="1" t="s">
        <v>39</v>
      </c>
      <c r="P642" s="1"/>
      <c r="Q642" s="1"/>
      <c r="R642" s="31" t="s">
        <v>294</v>
      </c>
      <c r="S642" s="42" t="s">
        <v>880</v>
      </c>
      <c r="T642" s="42" t="s">
        <v>880</v>
      </c>
      <c r="U642" s="42" t="s">
        <v>17</v>
      </c>
      <c r="V642" s="42" t="s">
        <v>17</v>
      </c>
      <c r="W642" s="42" t="s">
        <v>880</v>
      </c>
      <c r="X642" s="42" t="s">
        <v>880</v>
      </c>
      <c r="Y642" s="42" t="s">
        <v>880</v>
      </c>
      <c r="Z642" s="42" t="s">
        <v>880</v>
      </c>
      <c r="AA642" s="42" t="s">
        <v>882</v>
      </c>
      <c r="AB642" s="42" t="s">
        <v>17</v>
      </c>
      <c r="AC642" s="42" t="s">
        <v>17</v>
      </c>
      <c r="AD642" s="42" t="s">
        <v>880</v>
      </c>
      <c r="AE642" s="42" t="s">
        <v>880</v>
      </c>
      <c r="AF642" s="42" t="s">
        <v>880</v>
      </c>
      <c r="AG642" s="42" t="s">
        <v>880</v>
      </c>
      <c r="AH642" s="42" t="s">
        <v>880</v>
      </c>
      <c r="AI642" s="42" t="s">
        <v>17</v>
      </c>
      <c r="AJ642" s="42" t="s">
        <v>17</v>
      </c>
      <c r="AK642" s="42" t="s">
        <v>880</v>
      </c>
      <c r="AL642" s="42"/>
      <c r="AM642" s="42"/>
      <c r="AN642" s="42"/>
      <c r="AO642" s="42"/>
      <c r="AP642" s="42"/>
      <c r="AQ642" s="42"/>
      <c r="AR642" s="42"/>
      <c r="AS642" s="42"/>
      <c r="AT642" s="42"/>
      <c r="AU642" s="42"/>
      <c r="AV642" s="37">
        <f>COUNTIFS($S642:$AU642,"P")</f>
        <v>12</v>
      </c>
      <c r="AW642" s="37">
        <f>COUNTIFS($S642:$AU642,"HD")/2</f>
        <v>0</v>
      </c>
      <c r="AX642" s="37">
        <f>COUNTIFS($S642:$AU642,"DO")</f>
        <v>6</v>
      </c>
      <c r="AY642" s="1">
        <f>COUNTIFS($S642:$AU642,"UPL")</f>
        <v>0</v>
      </c>
      <c r="AZ642" s="37">
        <f>COUNTIFS($S642:$AU642,"LWP")</f>
        <v>0</v>
      </c>
      <c r="BA642" s="37">
        <f>SUM(COUNTIFS($S642:$AU642,{"PAT","MAT"}))</f>
        <v>0</v>
      </c>
      <c r="BB642" s="37">
        <f>COUNTIFS($S642:$AU642,"HO")</f>
        <v>0</v>
      </c>
      <c r="BC642" s="37">
        <f>COUNTIFS($S642:$AU642,"NA")</f>
        <v>0</v>
      </c>
      <c r="BD642" s="37">
        <f>COUNTIFS($S642:$AU642,"PL")</f>
        <v>0</v>
      </c>
      <c r="BE642" s="37">
        <f>COUNTIFS($S642:$AU642,"CL")</f>
        <v>1</v>
      </c>
      <c r="BF642" s="37">
        <f>COUNTIFS($S642:$AU642,"BL")</f>
        <v>0</v>
      </c>
      <c r="BG642" s="37">
        <f>COUNTIFS($S642:$AU642,"CO")</f>
        <v>0</v>
      </c>
      <c r="BH642" s="37">
        <f>SUM(BD642:BG642)</f>
        <v>1</v>
      </c>
      <c r="BI642" s="37">
        <f>IF(SUM(AV642+AW642)&gt;=17,1,0)</f>
        <v>0</v>
      </c>
      <c r="BJ642" s="37">
        <f>IF(SUM(AV642+AW642)&gt;=13,1,0)</f>
        <v>0</v>
      </c>
      <c r="BK642" s="37">
        <f>SUM(AV642:BG642)+SUM(COUNTIFS(R642:AU642,{"TERM","RESIGNED"}))</f>
        <v>19</v>
      </c>
      <c r="BL642" s="1" t="s">
        <v>41</v>
      </c>
      <c r="BM642" s="37" t="s">
        <v>936</v>
      </c>
    </row>
    <row r="643" spans="1:65" x14ac:dyDescent="0.25">
      <c r="A643" s="30">
        <f>A642+1</f>
        <v>641</v>
      </c>
      <c r="B643" s="1" t="s">
        <v>163</v>
      </c>
      <c r="C643" s="1">
        <v>104462</v>
      </c>
      <c r="D643" s="25">
        <v>104462</v>
      </c>
      <c r="E643" s="1" t="s">
        <v>862</v>
      </c>
      <c r="F643" s="32" t="s">
        <v>770</v>
      </c>
      <c r="G643" s="32" t="s">
        <v>181</v>
      </c>
      <c r="H643" s="28">
        <v>44901</v>
      </c>
      <c r="I643" s="28" t="s">
        <v>36</v>
      </c>
      <c r="J643" s="28" t="s">
        <v>36</v>
      </c>
      <c r="K643" s="37">
        <f ca="1">IF(O643="ACTIVE",(TODAY()-H643),(J643-H643))</f>
        <v>441</v>
      </c>
      <c r="L643" s="39" t="str">
        <f>IF(OR(M643="Email Verification",M643="Operations",M643="OJT",M643="Bottom Quartile Group",M643="Training"),"Billable","Non Billable")</f>
        <v>Non Billable</v>
      </c>
      <c r="M643" s="32" t="s">
        <v>182</v>
      </c>
      <c r="N643" s="1" t="s">
        <v>38</v>
      </c>
      <c r="O643" s="1" t="s">
        <v>39</v>
      </c>
      <c r="P643" s="1"/>
      <c r="Q643" s="1"/>
      <c r="R643" s="31" t="s">
        <v>183</v>
      </c>
      <c r="S643" s="42" t="s">
        <v>880</v>
      </c>
      <c r="T643" s="42" t="s">
        <v>880</v>
      </c>
      <c r="U643" s="42" t="s">
        <v>17</v>
      </c>
      <c r="V643" s="42" t="s">
        <v>17</v>
      </c>
      <c r="W643" s="42" t="s">
        <v>882</v>
      </c>
      <c r="X643" s="42" t="s">
        <v>880</v>
      </c>
      <c r="Y643" s="42" t="s">
        <v>880</v>
      </c>
      <c r="Z643" s="42" t="s">
        <v>880</v>
      </c>
      <c r="AA643" s="42" t="s">
        <v>880</v>
      </c>
      <c r="AB643" s="42" t="s">
        <v>17</v>
      </c>
      <c r="AC643" s="42" t="s">
        <v>17</v>
      </c>
      <c r="AD643" s="42" t="s">
        <v>880</v>
      </c>
      <c r="AE643" s="42" t="s">
        <v>883</v>
      </c>
      <c r="AF643" s="42" t="s">
        <v>880</v>
      </c>
      <c r="AG643" s="42" t="s">
        <v>880</v>
      </c>
      <c r="AH643" s="42" t="s">
        <v>880</v>
      </c>
      <c r="AI643" s="42" t="s">
        <v>17</v>
      </c>
      <c r="AJ643" s="42" t="s">
        <v>17</v>
      </c>
      <c r="AK643" s="42" t="s">
        <v>880</v>
      </c>
      <c r="AL643" s="42"/>
      <c r="AM643" s="42"/>
      <c r="AN643" s="42"/>
      <c r="AO643" s="42"/>
      <c r="AP643" s="42"/>
      <c r="AQ643" s="42"/>
      <c r="AR643" s="42"/>
      <c r="AS643" s="42"/>
      <c r="AT643" s="42"/>
      <c r="AU643" s="42"/>
      <c r="AV643" s="37">
        <f>COUNTIFS($S643:$AU643,"P")</f>
        <v>11</v>
      </c>
      <c r="AW643" s="37">
        <f>COUNTIFS($S643:$AU643,"HD")/2</f>
        <v>0</v>
      </c>
      <c r="AX643" s="37">
        <f>COUNTIFS($S643:$AU643,"DO")</f>
        <v>6</v>
      </c>
      <c r="AY643" s="1">
        <f>COUNTIFS($S643:$AU643,"UPL")</f>
        <v>0</v>
      </c>
      <c r="AZ643" s="37">
        <f>COUNTIFS($S643:$AU643,"LWP")</f>
        <v>0</v>
      </c>
      <c r="BA643" s="37">
        <f>SUM(COUNTIFS($S643:$AU643,{"PAT","MAT"}))</f>
        <v>0</v>
      </c>
      <c r="BB643" s="37">
        <f>COUNTIFS($S643:$AU643,"HO")</f>
        <v>0</v>
      </c>
      <c r="BC643" s="37">
        <f>COUNTIFS($S643:$AU643,"NA")</f>
        <v>0</v>
      </c>
      <c r="BD643" s="37">
        <f>COUNTIFS($S643:$AU643,"PL")</f>
        <v>1</v>
      </c>
      <c r="BE643" s="37">
        <f>COUNTIFS($S643:$AU643,"CL")</f>
        <v>1</v>
      </c>
      <c r="BF643" s="37">
        <f>COUNTIFS($S643:$AU643,"BL")</f>
        <v>0</v>
      </c>
      <c r="BG643" s="37">
        <f>COUNTIFS($S643:$AU643,"CO")</f>
        <v>0</v>
      </c>
      <c r="BH643" s="37">
        <f>SUM(BD643:BG643)</f>
        <v>2</v>
      </c>
      <c r="BI643" s="37">
        <f>IF(SUM(AV643+AW643)&gt;=17,1,0)</f>
        <v>0</v>
      </c>
      <c r="BJ643" s="37">
        <f>IF(SUM(AV643+AW643)&gt;=13,1,0)</f>
        <v>0</v>
      </c>
      <c r="BK643" s="37">
        <f>SUM(AV643:BG643)+SUM(COUNTIFS(R643:AU643,{"TERM","RESIGNED"}))</f>
        <v>19</v>
      </c>
      <c r="BL643" s="1" t="s">
        <v>41</v>
      </c>
      <c r="BM643" s="37" t="s">
        <v>932</v>
      </c>
    </row>
    <row r="644" spans="1:65" x14ac:dyDescent="0.25">
      <c r="A644" s="30">
        <f>A643+1</f>
        <v>642</v>
      </c>
      <c r="B644" s="1" t="s">
        <v>163</v>
      </c>
      <c r="C644" s="1">
        <v>104472</v>
      </c>
      <c r="D644" s="25">
        <v>104472</v>
      </c>
      <c r="E644" s="1" t="s">
        <v>862</v>
      </c>
      <c r="F644" s="32" t="s">
        <v>102</v>
      </c>
      <c r="G644" s="32" t="s">
        <v>64</v>
      </c>
      <c r="H644" s="28">
        <v>44901</v>
      </c>
      <c r="I644" s="28" t="s">
        <v>36</v>
      </c>
      <c r="J644" s="28" t="s">
        <v>36</v>
      </c>
      <c r="K644" s="37">
        <f ca="1">IF(O644="ACTIVE",(TODAY()-H644),(J644-H644))</f>
        <v>441</v>
      </c>
      <c r="L644" s="39" t="str">
        <f>IF(OR(M644="Email Verification",M644="Operations",M644="OJT",M644="Bottom Quartile Group",M644="Training"),"Billable","Non Billable")</f>
        <v>Non Billable</v>
      </c>
      <c r="M644" s="32" t="s">
        <v>51</v>
      </c>
      <c r="N644" s="1" t="s">
        <v>38</v>
      </c>
      <c r="O644" s="1" t="s">
        <v>39</v>
      </c>
      <c r="P644" s="1"/>
      <c r="Q644" s="1"/>
      <c r="R644" s="31" t="s">
        <v>900</v>
      </c>
      <c r="S644" s="42" t="s">
        <v>880</v>
      </c>
      <c r="T644" s="42" t="s">
        <v>880</v>
      </c>
      <c r="U644" s="42" t="s">
        <v>17</v>
      </c>
      <c r="V644" s="42" t="s">
        <v>17</v>
      </c>
      <c r="W644" s="42" t="s">
        <v>880</v>
      </c>
      <c r="X644" s="42" t="s">
        <v>880</v>
      </c>
      <c r="Y644" s="42" t="s">
        <v>880</v>
      </c>
      <c r="Z644" s="42" t="s">
        <v>880</v>
      </c>
      <c r="AA644" s="42" t="s">
        <v>880</v>
      </c>
      <c r="AB644" s="42" t="s">
        <v>17</v>
      </c>
      <c r="AC644" s="42" t="s">
        <v>17</v>
      </c>
      <c r="AD644" s="42" t="s">
        <v>880</v>
      </c>
      <c r="AE644" s="42" t="s">
        <v>880</v>
      </c>
      <c r="AF644" s="42" t="s">
        <v>880</v>
      </c>
      <c r="AG644" s="42" t="s">
        <v>880</v>
      </c>
      <c r="AH644" s="42" t="s">
        <v>880</v>
      </c>
      <c r="AI644" s="42" t="s">
        <v>17</v>
      </c>
      <c r="AJ644" s="42" t="s">
        <v>17</v>
      </c>
      <c r="AK644" s="42" t="s">
        <v>880</v>
      </c>
      <c r="AL644" s="42"/>
      <c r="AM644" s="42"/>
      <c r="AN644" s="42"/>
      <c r="AO644" s="42"/>
      <c r="AP644" s="42"/>
      <c r="AQ644" s="42"/>
      <c r="AR644" s="42"/>
      <c r="AS644" s="42"/>
      <c r="AT644" s="42"/>
      <c r="AU644" s="42"/>
      <c r="AV644" s="37">
        <f>COUNTIFS($S644:$AU644,"P")</f>
        <v>13</v>
      </c>
      <c r="AW644" s="37">
        <f>COUNTIFS($S644:$AU644,"HD")/2</f>
        <v>0</v>
      </c>
      <c r="AX644" s="37">
        <f>COUNTIFS($S644:$AU644,"DO")</f>
        <v>6</v>
      </c>
      <c r="AY644" s="1">
        <f>COUNTIFS($S644:$AU644,"UPL")</f>
        <v>0</v>
      </c>
      <c r="AZ644" s="37">
        <f>COUNTIFS($S644:$AU644,"LWP")</f>
        <v>0</v>
      </c>
      <c r="BA644" s="37">
        <f>SUM(COUNTIFS($S644:$AU644,{"PAT","MAT"}))</f>
        <v>0</v>
      </c>
      <c r="BB644" s="37">
        <f>COUNTIFS($S644:$AU644,"HO")</f>
        <v>0</v>
      </c>
      <c r="BC644" s="37">
        <f>COUNTIFS($S644:$AU644,"NA")</f>
        <v>0</v>
      </c>
      <c r="BD644" s="37">
        <f>COUNTIFS($S644:$AU644,"PL")</f>
        <v>0</v>
      </c>
      <c r="BE644" s="37">
        <f>COUNTIFS($S644:$AU644,"CL")</f>
        <v>0</v>
      </c>
      <c r="BF644" s="37">
        <f>COUNTIFS($S644:$AU644,"BL")</f>
        <v>0</v>
      </c>
      <c r="BG644" s="37">
        <f>COUNTIFS($S644:$AU644,"CO")</f>
        <v>0</v>
      </c>
      <c r="BH644" s="37">
        <f>SUM(BD644:BG644)</f>
        <v>0</v>
      </c>
      <c r="BI644" s="37">
        <f>IF(SUM(AV644+AW644)&gt;=17,1,0)</f>
        <v>0</v>
      </c>
      <c r="BJ644" s="37">
        <f>IF(SUM(AV644+AW644)&gt;=13,1,0)</f>
        <v>1</v>
      </c>
      <c r="BK644" s="37">
        <f>SUM(AV644:BG644)+SUM(COUNTIFS(R644:AU644,{"TERM","RESIGNED"}))</f>
        <v>19</v>
      </c>
      <c r="BL644" s="1" t="s">
        <v>41</v>
      </c>
      <c r="BM644" s="37" t="s">
        <v>1567</v>
      </c>
    </row>
    <row r="645" spans="1:65" x14ac:dyDescent="0.25">
      <c r="A645" s="30">
        <f>A644+1</f>
        <v>643</v>
      </c>
      <c r="B645" s="1" t="s">
        <v>163</v>
      </c>
      <c r="C645" s="1">
        <v>104473</v>
      </c>
      <c r="D645" s="25">
        <v>104473</v>
      </c>
      <c r="E645" s="1" t="s">
        <v>862</v>
      </c>
      <c r="F645" s="32" t="s">
        <v>767</v>
      </c>
      <c r="G645" s="32" t="s">
        <v>74</v>
      </c>
      <c r="H645" s="28">
        <v>44901</v>
      </c>
      <c r="I645" s="28" t="s">
        <v>36</v>
      </c>
      <c r="J645" s="28" t="s">
        <v>36</v>
      </c>
      <c r="K645" s="37">
        <f ca="1">IF(O645="ACTIVE",(TODAY()-H645),(J645-H645))</f>
        <v>441</v>
      </c>
      <c r="L645" s="39" t="str">
        <f>IF(OR(M645="Email Verification",M645="Operations",M645="OJT",M645="Bottom Quartile Group",M645="Training"),"Billable","Non Billable")</f>
        <v>Non Billable</v>
      </c>
      <c r="M645" s="32" t="s">
        <v>51</v>
      </c>
      <c r="N645" s="1" t="s">
        <v>38</v>
      </c>
      <c r="O645" s="1" t="s">
        <v>39</v>
      </c>
      <c r="P645" s="1"/>
      <c r="Q645" s="1"/>
      <c r="R645" s="31" t="s">
        <v>97</v>
      </c>
      <c r="S645" s="42" t="s">
        <v>880</v>
      </c>
      <c r="T645" s="42" t="s">
        <v>880</v>
      </c>
      <c r="U645" s="42" t="s">
        <v>17</v>
      </c>
      <c r="V645" s="42" t="s">
        <v>17</v>
      </c>
      <c r="W645" s="42" t="s">
        <v>880</v>
      </c>
      <c r="X645" s="42" t="s">
        <v>880</v>
      </c>
      <c r="Y645" s="42" t="s">
        <v>880</v>
      </c>
      <c r="Z645" s="42" t="s">
        <v>880</v>
      </c>
      <c r="AA645" s="42" t="s">
        <v>880</v>
      </c>
      <c r="AB645" s="42" t="s">
        <v>17</v>
      </c>
      <c r="AC645" s="42" t="s">
        <v>17</v>
      </c>
      <c r="AD645" s="42" t="s">
        <v>880</v>
      </c>
      <c r="AE645" s="42" t="s">
        <v>880</v>
      </c>
      <c r="AF645" s="42" t="s">
        <v>880</v>
      </c>
      <c r="AG645" s="42" t="s">
        <v>880</v>
      </c>
      <c r="AH645" s="42" t="s">
        <v>880</v>
      </c>
      <c r="AI645" s="42" t="s">
        <v>17</v>
      </c>
      <c r="AJ645" s="42" t="s">
        <v>17</v>
      </c>
      <c r="AK645" s="42" t="s">
        <v>880</v>
      </c>
      <c r="AL645" s="42"/>
      <c r="AM645" s="42"/>
      <c r="AN645" s="42"/>
      <c r="AO645" s="42"/>
      <c r="AP645" s="42"/>
      <c r="AQ645" s="42"/>
      <c r="AR645" s="42"/>
      <c r="AS645" s="42"/>
      <c r="AT645" s="42"/>
      <c r="AU645" s="42"/>
      <c r="AV645" s="37">
        <f>COUNTIFS($S645:$AU645,"P")</f>
        <v>13</v>
      </c>
      <c r="AW645" s="37">
        <f>COUNTIFS($S645:$AU645,"HD")/2</f>
        <v>0</v>
      </c>
      <c r="AX645" s="37">
        <f>COUNTIFS($S645:$AU645,"DO")</f>
        <v>6</v>
      </c>
      <c r="AY645" s="1">
        <f>COUNTIFS($S645:$AU645,"UPL")</f>
        <v>0</v>
      </c>
      <c r="AZ645" s="37">
        <f>COUNTIFS($S645:$AU645,"LWP")</f>
        <v>0</v>
      </c>
      <c r="BA645" s="37">
        <f>SUM(COUNTIFS($S645:$AU645,{"PAT","MAT"}))</f>
        <v>0</v>
      </c>
      <c r="BB645" s="37">
        <f>COUNTIFS($S645:$AU645,"HO")</f>
        <v>0</v>
      </c>
      <c r="BC645" s="37">
        <f>COUNTIFS($S645:$AU645,"NA")</f>
        <v>0</v>
      </c>
      <c r="BD645" s="37">
        <f>COUNTIFS($S645:$AU645,"PL")</f>
        <v>0</v>
      </c>
      <c r="BE645" s="37">
        <f>COUNTIFS($S645:$AU645,"CL")</f>
        <v>0</v>
      </c>
      <c r="BF645" s="37">
        <f>COUNTIFS($S645:$AU645,"BL")</f>
        <v>0</v>
      </c>
      <c r="BG645" s="37">
        <f>COUNTIFS($S645:$AU645,"CO")</f>
        <v>0</v>
      </c>
      <c r="BH645" s="37">
        <f>SUM(BD645:BG645)</f>
        <v>0</v>
      </c>
      <c r="BI645" s="37">
        <f>IF(SUM(AV645+AW645)&gt;=17,1,0)</f>
        <v>0</v>
      </c>
      <c r="BJ645" s="37">
        <f>IF(SUM(AV645+AW645)&gt;=13,1,0)</f>
        <v>1</v>
      </c>
      <c r="BK645" s="37">
        <f>SUM(AV645:BG645)+SUM(COUNTIFS(R645:AU645,{"TERM","RESIGNED"}))</f>
        <v>19</v>
      </c>
      <c r="BL645" s="1" t="s">
        <v>41</v>
      </c>
      <c r="BM645" s="37" t="s">
        <v>1568</v>
      </c>
    </row>
    <row r="646" spans="1:65" x14ac:dyDescent="0.25">
      <c r="A646" s="30">
        <f>A645+1</f>
        <v>644</v>
      </c>
      <c r="B646" s="1" t="s">
        <v>163</v>
      </c>
      <c r="C646" s="1">
        <v>104480</v>
      </c>
      <c r="D646" s="25">
        <v>104480</v>
      </c>
      <c r="E646" s="1" t="s">
        <v>863</v>
      </c>
      <c r="F646" s="32" t="s">
        <v>776</v>
      </c>
      <c r="G646" s="32" t="s">
        <v>181</v>
      </c>
      <c r="H646" s="28">
        <v>44904</v>
      </c>
      <c r="I646" s="28" t="s">
        <v>36</v>
      </c>
      <c r="J646" s="28" t="s">
        <v>36</v>
      </c>
      <c r="K646" s="37">
        <f ca="1">IF(O646="ACTIVE",(TODAY()-H646),(J646-H646))</f>
        <v>438</v>
      </c>
      <c r="L646" s="39" t="str">
        <f>IF(OR(M646="Email Verification",M646="Operations",M646="OJT",M646="Bottom Quartile Group",M646="Training"),"Billable","Non Billable")</f>
        <v>Billable</v>
      </c>
      <c r="M646" s="32" t="s">
        <v>178</v>
      </c>
      <c r="N646" s="1" t="s">
        <v>38</v>
      </c>
      <c r="O646" s="1" t="s">
        <v>39</v>
      </c>
      <c r="P646" s="1"/>
      <c r="Q646" s="1"/>
      <c r="R646" s="31" t="s">
        <v>292</v>
      </c>
      <c r="S646" s="42" t="s">
        <v>880</v>
      </c>
      <c r="T646" s="42" t="s">
        <v>880</v>
      </c>
      <c r="U646" s="42" t="s">
        <v>17</v>
      </c>
      <c r="V646" s="42" t="s">
        <v>17</v>
      </c>
      <c r="W646" s="42" t="s">
        <v>880</v>
      </c>
      <c r="X646" s="42" t="s">
        <v>880</v>
      </c>
      <c r="Y646" s="42" t="s">
        <v>880</v>
      </c>
      <c r="Z646" s="42" t="s">
        <v>880</v>
      </c>
      <c r="AA646" s="42" t="s">
        <v>880</v>
      </c>
      <c r="AB646" s="42" t="s">
        <v>17</v>
      </c>
      <c r="AC646" s="42" t="s">
        <v>17</v>
      </c>
      <c r="AD646" s="42" t="s">
        <v>880</v>
      </c>
      <c r="AE646" s="42" t="s">
        <v>880</v>
      </c>
      <c r="AF646" s="42" t="s">
        <v>880</v>
      </c>
      <c r="AG646" s="42" t="s">
        <v>880</v>
      </c>
      <c r="AH646" s="42" t="s">
        <v>880</v>
      </c>
      <c r="AI646" s="42" t="s">
        <v>17</v>
      </c>
      <c r="AJ646" s="42" t="s">
        <v>17</v>
      </c>
      <c r="AK646" s="42" t="s">
        <v>18</v>
      </c>
      <c r="AL646" s="42"/>
      <c r="AM646" s="42"/>
      <c r="AN646" s="42"/>
      <c r="AO646" s="42"/>
      <c r="AP646" s="42"/>
      <c r="AQ646" s="42"/>
      <c r="AR646" s="42"/>
      <c r="AS646" s="42"/>
      <c r="AT646" s="42"/>
      <c r="AU646" s="42"/>
      <c r="AV646" s="37">
        <f>COUNTIFS($S646:$AU646,"P")</f>
        <v>12</v>
      </c>
      <c r="AW646" s="37">
        <f>COUNTIFS($S646:$AU646,"HD")/2</f>
        <v>0</v>
      </c>
      <c r="AX646" s="37">
        <f>COUNTIFS($S646:$AU646,"DO")</f>
        <v>6</v>
      </c>
      <c r="AY646" s="1">
        <f>COUNTIFS($S646:$AU646,"UPL")</f>
        <v>1</v>
      </c>
      <c r="AZ646" s="37">
        <f>COUNTIFS($S646:$AU646,"LWP")</f>
        <v>0</v>
      </c>
      <c r="BA646" s="37">
        <f>SUM(COUNTIFS($S646:$AU646,{"PAT","MAT"}))</f>
        <v>0</v>
      </c>
      <c r="BB646" s="37">
        <f>COUNTIFS($S646:$AU646,"HO")</f>
        <v>0</v>
      </c>
      <c r="BC646" s="37">
        <f>COUNTIFS($S646:$AU646,"NA")</f>
        <v>0</v>
      </c>
      <c r="BD646" s="37">
        <f>COUNTIFS($S646:$AU646,"PL")</f>
        <v>0</v>
      </c>
      <c r="BE646" s="37">
        <f>COUNTIFS($S646:$AU646,"CL")</f>
        <v>0</v>
      </c>
      <c r="BF646" s="37">
        <f>COUNTIFS($S646:$AU646,"BL")</f>
        <v>0</v>
      </c>
      <c r="BG646" s="37">
        <f>COUNTIFS($S646:$AU646,"CO")</f>
        <v>0</v>
      </c>
      <c r="BH646" s="37">
        <f>SUM(BD646:BG646)</f>
        <v>0</v>
      </c>
      <c r="BI646" s="37">
        <f>IF(SUM(AV646+AW646)&gt;=17,1,0)</f>
        <v>0</v>
      </c>
      <c r="BJ646" s="37">
        <f>IF(SUM(AV646+AW646)&gt;=13,1,0)</f>
        <v>0</v>
      </c>
      <c r="BK646" s="37">
        <f>SUM(AV646:BG646)+SUM(COUNTIFS(R646:AU646,{"TERM","RESIGNED"}))</f>
        <v>19</v>
      </c>
      <c r="BL646" s="1" t="s">
        <v>41</v>
      </c>
      <c r="BM646" s="37" t="s">
        <v>932</v>
      </c>
    </row>
    <row r="647" spans="1:65" x14ac:dyDescent="0.25">
      <c r="A647" s="30">
        <f>A646+1</f>
        <v>645</v>
      </c>
      <c r="B647" s="1" t="s">
        <v>163</v>
      </c>
      <c r="C647" s="1">
        <v>104514</v>
      </c>
      <c r="D647" s="25">
        <v>104514</v>
      </c>
      <c r="E647" s="1" t="s">
        <v>863</v>
      </c>
      <c r="F647" s="32" t="s">
        <v>774</v>
      </c>
      <c r="G647" s="32" t="s">
        <v>117</v>
      </c>
      <c r="H647" s="28">
        <v>44904</v>
      </c>
      <c r="I647" s="28" t="s">
        <v>36</v>
      </c>
      <c r="J647" s="28" t="s">
        <v>36</v>
      </c>
      <c r="K647" s="37">
        <f ca="1">IF(O647="ACTIVE",(TODAY()-H647),(J647-H647))</f>
        <v>438</v>
      </c>
      <c r="L647" s="39" t="str">
        <f>IF(OR(M647="Email Verification",M647="Operations",M647="OJT",M647="Bottom Quartile Group",M647="Training"),"Billable","Non Billable")</f>
        <v>Billable</v>
      </c>
      <c r="M647" s="32" t="s">
        <v>118</v>
      </c>
      <c r="N647" s="1" t="s">
        <v>38</v>
      </c>
      <c r="O647" s="1" t="s">
        <v>39</v>
      </c>
      <c r="P647" s="1"/>
      <c r="Q647" s="1"/>
      <c r="R647" s="31" t="s">
        <v>370</v>
      </c>
      <c r="S647" s="42" t="s">
        <v>880</v>
      </c>
      <c r="T647" s="42" t="s">
        <v>19</v>
      </c>
      <c r="U647" s="42" t="s">
        <v>17</v>
      </c>
      <c r="V647" s="42" t="s">
        <v>17</v>
      </c>
      <c r="W647" s="42" t="s">
        <v>880</v>
      </c>
      <c r="X647" s="42" t="s">
        <v>880</v>
      </c>
      <c r="Y647" s="42" t="s">
        <v>18</v>
      </c>
      <c r="Z647" s="42" t="s">
        <v>880</v>
      </c>
      <c r="AA647" s="42" t="s">
        <v>880</v>
      </c>
      <c r="AB647" s="42" t="s">
        <v>17</v>
      </c>
      <c r="AC647" s="42" t="s">
        <v>17</v>
      </c>
      <c r="AD647" s="42" t="s">
        <v>880</v>
      </c>
      <c r="AE647" s="42" t="s">
        <v>880</v>
      </c>
      <c r="AF647" s="42" t="s">
        <v>880</v>
      </c>
      <c r="AG647" s="42" t="s">
        <v>880</v>
      </c>
      <c r="AH647" s="42" t="s">
        <v>880</v>
      </c>
      <c r="AI647" s="42" t="s">
        <v>17</v>
      </c>
      <c r="AJ647" s="42" t="s">
        <v>17</v>
      </c>
      <c r="AK647" s="42" t="s">
        <v>880</v>
      </c>
      <c r="AL647" s="42"/>
      <c r="AM647" s="42"/>
      <c r="AN647" s="42"/>
      <c r="AO647" s="42"/>
      <c r="AP647" s="42"/>
      <c r="AQ647" s="42"/>
      <c r="AR647" s="42"/>
      <c r="AS647" s="42"/>
      <c r="AT647" s="42"/>
      <c r="AU647" s="42"/>
      <c r="AV647" s="37">
        <f>COUNTIFS($S647:$AU647,"P")</f>
        <v>11</v>
      </c>
      <c r="AW647" s="37">
        <f>COUNTIFS($S647:$AU647,"HD")/2</f>
        <v>0</v>
      </c>
      <c r="AX647" s="37">
        <f>COUNTIFS($S647:$AU647,"DO")</f>
        <v>6</v>
      </c>
      <c r="AY647" s="1">
        <f>COUNTIFS($S647:$AU647,"UPL")</f>
        <v>1</v>
      </c>
      <c r="AZ647" s="37">
        <f>COUNTIFS($S647:$AU647,"LWP")</f>
        <v>1</v>
      </c>
      <c r="BA647" s="37">
        <f>SUM(COUNTIFS($S647:$AU647,{"PAT","MAT"}))</f>
        <v>0</v>
      </c>
      <c r="BB647" s="37">
        <f>COUNTIFS($S647:$AU647,"HO")</f>
        <v>0</v>
      </c>
      <c r="BC647" s="37">
        <f>COUNTIFS($S647:$AU647,"NA")</f>
        <v>0</v>
      </c>
      <c r="BD647" s="37">
        <f>COUNTIFS($S647:$AU647,"PL")</f>
        <v>0</v>
      </c>
      <c r="BE647" s="37">
        <f>COUNTIFS($S647:$AU647,"CL")</f>
        <v>0</v>
      </c>
      <c r="BF647" s="37">
        <f>COUNTIFS($S647:$AU647,"BL")</f>
        <v>0</v>
      </c>
      <c r="BG647" s="37">
        <f>COUNTIFS($S647:$AU647,"CO")</f>
        <v>0</v>
      </c>
      <c r="BH647" s="37">
        <f>SUM(BD647:BG647)</f>
        <v>0</v>
      </c>
      <c r="BI647" s="37">
        <f>IF(SUM(AV647+AW647)&gt;=17,1,0)</f>
        <v>0</v>
      </c>
      <c r="BJ647" s="37">
        <f>IF(SUM(AV647+AW647)&gt;=13,1,0)</f>
        <v>0</v>
      </c>
      <c r="BK647" s="37">
        <f>SUM(AV647:BG647)+SUM(COUNTIFS(R647:AU647,{"TERM","RESIGNED"}))</f>
        <v>19</v>
      </c>
      <c r="BL647" s="1" t="s">
        <v>41</v>
      </c>
      <c r="BM647" s="37" t="s">
        <v>931</v>
      </c>
    </row>
    <row r="648" spans="1:65" x14ac:dyDescent="0.25">
      <c r="A648" s="30">
        <f>A647+1</f>
        <v>646</v>
      </c>
      <c r="B648" s="1" t="s">
        <v>163</v>
      </c>
      <c r="C648" s="1">
        <v>104531</v>
      </c>
      <c r="D648" s="25">
        <v>104531</v>
      </c>
      <c r="E648" s="1" t="s">
        <v>862</v>
      </c>
      <c r="F648" s="32" t="s">
        <v>772</v>
      </c>
      <c r="G648" s="32" t="s">
        <v>177</v>
      </c>
      <c r="H648" s="28">
        <v>44904</v>
      </c>
      <c r="I648" s="28" t="s">
        <v>36</v>
      </c>
      <c r="J648" s="28" t="s">
        <v>36</v>
      </c>
      <c r="K648" s="37">
        <f ca="1">IF(O648="ACTIVE",(TODAY()-H648),(J648-H648))</f>
        <v>438</v>
      </c>
      <c r="L648" s="39" t="str">
        <f>IF(OR(M648="Email Verification",M648="Operations",M648="OJT",M648="Bottom Quartile Group",M648="Training"),"Billable","Non Billable")</f>
        <v>Billable</v>
      </c>
      <c r="M648" s="32" t="s">
        <v>178</v>
      </c>
      <c r="N648" s="1" t="s">
        <v>38</v>
      </c>
      <c r="O648" s="1" t="s">
        <v>39</v>
      </c>
      <c r="P648" s="1"/>
      <c r="Q648" s="1"/>
      <c r="R648" s="31" t="s">
        <v>294</v>
      </c>
      <c r="S648" s="42" t="s">
        <v>880</v>
      </c>
      <c r="T648" s="42" t="s">
        <v>880</v>
      </c>
      <c r="U648" s="42" t="s">
        <v>17</v>
      </c>
      <c r="V648" s="42" t="s">
        <v>17</v>
      </c>
      <c r="W648" s="42" t="s">
        <v>880</v>
      </c>
      <c r="X648" s="42" t="s">
        <v>880</v>
      </c>
      <c r="Y648" s="42" t="s">
        <v>880</v>
      </c>
      <c r="Z648" s="42" t="s">
        <v>880</v>
      </c>
      <c r="AA648" s="42" t="s">
        <v>880</v>
      </c>
      <c r="AB648" s="42" t="s">
        <v>17</v>
      </c>
      <c r="AC648" s="42" t="s">
        <v>17</v>
      </c>
      <c r="AD648" s="42" t="s">
        <v>880</v>
      </c>
      <c r="AE648" s="42" t="s">
        <v>880</v>
      </c>
      <c r="AF648" s="42" t="s">
        <v>880</v>
      </c>
      <c r="AG648" s="42" t="s">
        <v>880</v>
      </c>
      <c r="AH648" s="42" t="s">
        <v>880</v>
      </c>
      <c r="AI648" s="42" t="s">
        <v>17</v>
      </c>
      <c r="AJ648" s="42" t="s">
        <v>17</v>
      </c>
      <c r="AK648" s="42" t="s">
        <v>880</v>
      </c>
      <c r="AL648" s="42"/>
      <c r="AM648" s="42"/>
      <c r="AN648" s="42"/>
      <c r="AO648" s="42"/>
      <c r="AP648" s="42"/>
      <c r="AQ648" s="42"/>
      <c r="AR648" s="42"/>
      <c r="AS648" s="42"/>
      <c r="AT648" s="42"/>
      <c r="AU648" s="42"/>
      <c r="AV648" s="37">
        <f>COUNTIFS($S648:$AU648,"P")</f>
        <v>13</v>
      </c>
      <c r="AW648" s="37">
        <f>COUNTIFS($S648:$AU648,"HD")/2</f>
        <v>0</v>
      </c>
      <c r="AX648" s="37">
        <f>COUNTIFS($S648:$AU648,"DO")</f>
        <v>6</v>
      </c>
      <c r="AY648" s="1">
        <f>COUNTIFS($S648:$AU648,"UPL")</f>
        <v>0</v>
      </c>
      <c r="AZ648" s="37">
        <f>COUNTIFS($S648:$AU648,"LWP")</f>
        <v>0</v>
      </c>
      <c r="BA648" s="37">
        <f>SUM(COUNTIFS($S648:$AU648,{"PAT","MAT"}))</f>
        <v>0</v>
      </c>
      <c r="BB648" s="37">
        <f>COUNTIFS($S648:$AU648,"HO")</f>
        <v>0</v>
      </c>
      <c r="BC648" s="37">
        <f>COUNTIFS($S648:$AU648,"NA")</f>
        <v>0</v>
      </c>
      <c r="BD648" s="37">
        <f>COUNTIFS($S648:$AU648,"PL")</f>
        <v>0</v>
      </c>
      <c r="BE648" s="37">
        <f>COUNTIFS($S648:$AU648,"CL")</f>
        <v>0</v>
      </c>
      <c r="BF648" s="37">
        <f>COUNTIFS($S648:$AU648,"BL")</f>
        <v>0</v>
      </c>
      <c r="BG648" s="37">
        <f>COUNTIFS($S648:$AU648,"CO")</f>
        <v>0</v>
      </c>
      <c r="BH648" s="37">
        <f>SUM(BD648:BG648)</f>
        <v>0</v>
      </c>
      <c r="BI648" s="37">
        <f>IF(SUM(AV648+AW648)&gt;=17,1,0)</f>
        <v>0</v>
      </c>
      <c r="BJ648" s="37">
        <f>IF(SUM(AV648+AW648)&gt;=13,1,0)</f>
        <v>1</v>
      </c>
      <c r="BK648" s="37">
        <f>SUM(AV648:BG648)+SUM(COUNTIFS(R648:AU648,{"TERM","RESIGNED"}))</f>
        <v>19</v>
      </c>
      <c r="BL648" s="1" t="s">
        <v>41</v>
      </c>
      <c r="BM648" s="37" t="s">
        <v>936</v>
      </c>
    </row>
    <row r="649" spans="1:65" x14ac:dyDescent="0.25">
      <c r="A649" s="30">
        <f>A648+1</f>
        <v>647</v>
      </c>
      <c r="B649" s="1" t="s">
        <v>163</v>
      </c>
      <c r="C649" s="1">
        <v>104554</v>
      </c>
      <c r="D649" s="25">
        <v>104554</v>
      </c>
      <c r="E649" s="1" t="s">
        <v>863</v>
      </c>
      <c r="F649" s="32" t="s">
        <v>782</v>
      </c>
      <c r="G649" s="32" t="s">
        <v>181</v>
      </c>
      <c r="H649" s="28">
        <v>44909</v>
      </c>
      <c r="I649" s="28" t="s">
        <v>36</v>
      </c>
      <c r="J649" s="28" t="s">
        <v>36</v>
      </c>
      <c r="K649" s="37">
        <f ca="1">IF(O649="ACTIVE",(TODAY()-H649),(J649-H649))</f>
        <v>433</v>
      </c>
      <c r="L649" s="39" t="str">
        <f>IF(OR(M649="Email Verification",M649="Operations",M649="OJT",M649="Bottom Quartile Group",M649="Training"),"Billable","Non Billable")</f>
        <v>Billable</v>
      </c>
      <c r="M649" s="32" t="s">
        <v>178</v>
      </c>
      <c r="N649" s="1" t="s">
        <v>38</v>
      </c>
      <c r="O649" s="1" t="s">
        <v>39</v>
      </c>
      <c r="P649" s="1"/>
      <c r="Q649" s="1"/>
      <c r="R649" s="31" t="s">
        <v>95</v>
      </c>
      <c r="S649" s="42" t="s">
        <v>880</v>
      </c>
      <c r="T649" s="42" t="s">
        <v>880</v>
      </c>
      <c r="U649" s="42" t="s">
        <v>17</v>
      </c>
      <c r="V649" s="42" t="s">
        <v>17</v>
      </c>
      <c r="W649" s="42" t="s">
        <v>880</v>
      </c>
      <c r="X649" s="42" t="s">
        <v>880</v>
      </c>
      <c r="Y649" s="42" t="s">
        <v>880</v>
      </c>
      <c r="Z649" s="42" t="s">
        <v>880</v>
      </c>
      <c r="AA649" s="42" t="s">
        <v>880</v>
      </c>
      <c r="AB649" s="42" t="s">
        <v>17</v>
      </c>
      <c r="AC649" s="42" t="s">
        <v>17</v>
      </c>
      <c r="AD649" s="42" t="s">
        <v>19</v>
      </c>
      <c r="AE649" s="42" t="s">
        <v>880</v>
      </c>
      <c r="AF649" s="42" t="s">
        <v>18</v>
      </c>
      <c r="AG649" s="42" t="s">
        <v>18</v>
      </c>
      <c r="AH649" s="42" t="s">
        <v>880</v>
      </c>
      <c r="AI649" s="42" t="s">
        <v>17</v>
      </c>
      <c r="AJ649" s="42" t="s">
        <v>17</v>
      </c>
      <c r="AK649" s="42" t="s">
        <v>880</v>
      </c>
      <c r="AL649" s="42"/>
      <c r="AM649" s="42"/>
      <c r="AN649" s="42"/>
      <c r="AO649" s="42"/>
      <c r="AP649" s="42"/>
      <c r="AQ649" s="42"/>
      <c r="AR649" s="42"/>
      <c r="AS649" s="42"/>
      <c r="AT649" s="42"/>
      <c r="AU649" s="42"/>
      <c r="AV649" s="37">
        <f>COUNTIFS($S649:$AU649,"P")</f>
        <v>10</v>
      </c>
      <c r="AW649" s="37">
        <f>COUNTIFS($S649:$AU649,"HD")/2</f>
        <v>0</v>
      </c>
      <c r="AX649" s="37">
        <f>COUNTIFS($S649:$AU649,"DO")</f>
        <v>6</v>
      </c>
      <c r="AY649" s="1">
        <f>COUNTIFS($S649:$AU649,"UPL")</f>
        <v>2</v>
      </c>
      <c r="AZ649" s="37">
        <f>COUNTIFS($S649:$AU649,"LWP")</f>
        <v>1</v>
      </c>
      <c r="BA649" s="37">
        <f>SUM(COUNTIFS($S649:$AU649,{"PAT","MAT"}))</f>
        <v>0</v>
      </c>
      <c r="BB649" s="37">
        <f>COUNTIFS($S649:$AU649,"HO")</f>
        <v>0</v>
      </c>
      <c r="BC649" s="37">
        <f>COUNTIFS($S649:$AU649,"NA")</f>
        <v>0</v>
      </c>
      <c r="BD649" s="37">
        <f>COUNTIFS($S649:$AU649,"PL")</f>
        <v>0</v>
      </c>
      <c r="BE649" s="37">
        <f>COUNTIFS($S649:$AU649,"CL")</f>
        <v>0</v>
      </c>
      <c r="BF649" s="37">
        <f>COUNTIFS($S649:$AU649,"BL")</f>
        <v>0</v>
      </c>
      <c r="BG649" s="37">
        <f>COUNTIFS($S649:$AU649,"CO")</f>
        <v>0</v>
      </c>
      <c r="BH649" s="37">
        <f>SUM(BD649:BG649)</f>
        <v>0</v>
      </c>
      <c r="BI649" s="37">
        <f>IF(SUM(AV649+AW649)&gt;=17,1,0)</f>
        <v>0</v>
      </c>
      <c r="BJ649" s="37">
        <f>IF(SUM(AV649+AW649)&gt;=13,1,0)</f>
        <v>0</v>
      </c>
      <c r="BK649" s="37">
        <f>SUM(AV649:BG649)+SUM(COUNTIFS(R649:AU649,{"TERM","RESIGNED"}))</f>
        <v>19</v>
      </c>
      <c r="BL649" s="1" t="s">
        <v>41</v>
      </c>
      <c r="BM649" s="37" t="s">
        <v>1566</v>
      </c>
    </row>
    <row r="650" spans="1:65" x14ac:dyDescent="0.25">
      <c r="A650" s="30">
        <f>A649+1</f>
        <v>648</v>
      </c>
      <c r="B650" s="1" t="s">
        <v>163</v>
      </c>
      <c r="C650" s="1">
        <v>104574</v>
      </c>
      <c r="D650" s="25">
        <v>104574</v>
      </c>
      <c r="E650" s="1" t="s">
        <v>862</v>
      </c>
      <c r="F650" s="32" t="s">
        <v>777</v>
      </c>
      <c r="G650" s="32" t="s">
        <v>117</v>
      </c>
      <c r="H650" s="28">
        <v>44909</v>
      </c>
      <c r="I650" s="28" t="s">
        <v>36</v>
      </c>
      <c r="J650" s="28" t="s">
        <v>36</v>
      </c>
      <c r="K650" s="37">
        <f ca="1">IF(O650="ACTIVE",(TODAY()-H650),(J650-H650))</f>
        <v>433</v>
      </c>
      <c r="L650" s="39" t="str">
        <f>IF(OR(M650="Email Verification",M650="Operations",M650="OJT",M650="Bottom Quartile Group",M650="Training"),"Billable","Non Billable")</f>
        <v>Billable</v>
      </c>
      <c r="M650" s="32" t="s">
        <v>118</v>
      </c>
      <c r="N650" s="1" t="s">
        <v>38</v>
      </c>
      <c r="O650" s="1" t="s">
        <v>39</v>
      </c>
      <c r="P650" s="1"/>
      <c r="Q650" s="1"/>
      <c r="R650" s="31" t="s">
        <v>134</v>
      </c>
      <c r="S650" s="42" t="s">
        <v>880</v>
      </c>
      <c r="T650" s="42" t="s">
        <v>18</v>
      </c>
      <c r="U650" s="42" t="s">
        <v>17</v>
      </c>
      <c r="V650" s="42" t="s">
        <v>17</v>
      </c>
      <c r="W650" s="42" t="s">
        <v>18</v>
      </c>
      <c r="X650" s="42" t="s">
        <v>880</v>
      </c>
      <c r="Y650" s="42" t="s">
        <v>880</v>
      </c>
      <c r="Z650" s="42" t="s">
        <v>880</v>
      </c>
      <c r="AA650" s="42" t="s">
        <v>880</v>
      </c>
      <c r="AB650" s="42" t="s">
        <v>17</v>
      </c>
      <c r="AC650" s="42" t="s">
        <v>17</v>
      </c>
      <c r="AD650" s="42" t="s">
        <v>880</v>
      </c>
      <c r="AE650" s="42" t="s">
        <v>880</v>
      </c>
      <c r="AF650" s="42" t="s">
        <v>880</v>
      </c>
      <c r="AG650" s="42" t="s">
        <v>880</v>
      </c>
      <c r="AH650" s="42" t="s">
        <v>880</v>
      </c>
      <c r="AI650" s="42" t="s">
        <v>17</v>
      </c>
      <c r="AJ650" s="42" t="s">
        <v>17</v>
      </c>
      <c r="AK650" s="42" t="s">
        <v>880</v>
      </c>
      <c r="AL650" s="42"/>
      <c r="AM650" s="42"/>
      <c r="AN650" s="42"/>
      <c r="AO650" s="42"/>
      <c r="AP650" s="42"/>
      <c r="AQ650" s="42"/>
      <c r="AR650" s="42"/>
      <c r="AS650" s="42"/>
      <c r="AT650" s="42"/>
      <c r="AU650" s="42"/>
      <c r="AV650" s="37">
        <f>COUNTIFS($S650:$AU650,"P")</f>
        <v>11</v>
      </c>
      <c r="AW650" s="37">
        <f>COUNTIFS($S650:$AU650,"HD")/2</f>
        <v>0</v>
      </c>
      <c r="AX650" s="37">
        <f>COUNTIFS($S650:$AU650,"DO")</f>
        <v>6</v>
      </c>
      <c r="AY650" s="1">
        <f>COUNTIFS($S650:$AU650,"UPL")</f>
        <v>2</v>
      </c>
      <c r="AZ650" s="37">
        <f>COUNTIFS($S650:$AU650,"LWP")</f>
        <v>0</v>
      </c>
      <c r="BA650" s="37">
        <f>SUM(COUNTIFS($S650:$AU650,{"PAT","MAT"}))</f>
        <v>0</v>
      </c>
      <c r="BB650" s="37">
        <f>COUNTIFS($S650:$AU650,"HO")</f>
        <v>0</v>
      </c>
      <c r="BC650" s="37">
        <f>COUNTIFS($S650:$AU650,"NA")</f>
        <v>0</v>
      </c>
      <c r="BD650" s="37">
        <f>COUNTIFS($S650:$AU650,"PL")</f>
        <v>0</v>
      </c>
      <c r="BE650" s="37">
        <f>COUNTIFS($S650:$AU650,"CL")</f>
        <v>0</v>
      </c>
      <c r="BF650" s="37">
        <f>COUNTIFS($S650:$AU650,"BL")</f>
        <v>0</v>
      </c>
      <c r="BG650" s="37">
        <f>COUNTIFS($S650:$AU650,"CO")</f>
        <v>0</v>
      </c>
      <c r="BH650" s="37">
        <f>SUM(BD650:BG650)</f>
        <v>0</v>
      </c>
      <c r="BI650" s="37">
        <f>IF(SUM(AV650+AW650)&gt;=17,1,0)</f>
        <v>0</v>
      </c>
      <c r="BJ650" s="37">
        <f>IF(SUM(AV650+AW650)&gt;=13,1,0)</f>
        <v>0</v>
      </c>
      <c r="BK650" s="37">
        <f>SUM(AV650:BG650)+SUM(COUNTIFS(R650:AU650,{"TERM","RESIGNED"}))</f>
        <v>19</v>
      </c>
      <c r="BL650" s="1" t="s">
        <v>41</v>
      </c>
      <c r="BM650" s="37" t="s">
        <v>933</v>
      </c>
    </row>
    <row r="651" spans="1:65" x14ac:dyDescent="0.25">
      <c r="A651" s="30">
        <f>A650+1</f>
        <v>649</v>
      </c>
      <c r="B651" s="1" t="s">
        <v>163</v>
      </c>
      <c r="C651" s="1">
        <v>104579</v>
      </c>
      <c r="D651" s="25">
        <v>104579</v>
      </c>
      <c r="E651" s="1" t="s">
        <v>863</v>
      </c>
      <c r="F651" t="s">
        <v>1506</v>
      </c>
      <c r="G651" s="32" t="s">
        <v>117</v>
      </c>
      <c r="H651" s="28">
        <v>44909</v>
      </c>
      <c r="I651" s="28" t="s">
        <v>36</v>
      </c>
      <c r="J651" s="28" t="s">
        <v>36</v>
      </c>
      <c r="K651" s="37">
        <f ca="1">IF(O651="ACTIVE",(TODAY()-H651),(J651-H651))</f>
        <v>433</v>
      </c>
      <c r="L651" s="39" t="str">
        <f>IF(OR(M651="Email Verification",M651="Operations",M651="OJT",M651="Bottom Quartile Group",M651="Training"),"Billable","Non Billable")</f>
        <v>Billable</v>
      </c>
      <c r="M651" s="32" t="s">
        <v>118</v>
      </c>
      <c r="N651" s="1" t="s">
        <v>38</v>
      </c>
      <c r="O651" s="1" t="s">
        <v>39</v>
      </c>
      <c r="P651" s="1"/>
      <c r="Q651" s="1"/>
      <c r="R651" s="31" t="s">
        <v>130</v>
      </c>
      <c r="S651" s="42" t="s">
        <v>880</v>
      </c>
      <c r="T651" s="42" t="s">
        <v>880</v>
      </c>
      <c r="U651" s="42" t="s">
        <v>17</v>
      </c>
      <c r="V651" s="42" t="s">
        <v>17</v>
      </c>
      <c r="W651" s="42" t="s">
        <v>880</v>
      </c>
      <c r="X651" s="42" t="s">
        <v>880</v>
      </c>
      <c r="Y651" s="42" t="s">
        <v>880</v>
      </c>
      <c r="Z651" s="42" t="s">
        <v>880</v>
      </c>
      <c r="AA651" s="42" t="s">
        <v>880</v>
      </c>
      <c r="AB651" s="42" t="s">
        <v>17</v>
      </c>
      <c r="AC651" s="42" t="s">
        <v>17</v>
      </c>
      <c r="AD651" s="42" t="s">
        <v>880</v>
      </c>
      <c r="AE651" s="42" t="s">
        <v>880</v>
      </c>
      <c r="AF651" s="42" t="s">
        <v>880</v>
      </c>
      <c r="AG651" s="42" t="s">
        <v>880</v>
      </c>
      <c r="AH651" s="42" t="s">
        <v>880</v>
      </c>
      <c r="AI651" s="42" t="s">
        <v>17</v>
      </c>
      <c r="AJ651" s="42" t="s">
        <v>17</v>
      </c>
      <c r="AK651" s="42" t="s">
        <v>880</v>
      </c>
      <c r="AL651" s="42"/>
      <c r="AM651" s="42"/>
      <c r="AN651" s="42"/>
      <c r="AO651" s="42"/>
      <c r="AP651" s="42"/>
      <c r="AQ651" s="42"/>
      <c r="AR651" s="42"/>
      <c r="AS651" s="42"/>
      <c r="AT651" s="42"/>
      <c r="AU651" s="42"/>
      <c r="AV651" s="37">
        <f>COUNTIFS($S651:$AU651,"P")</f>
        <v>13</v>
      </c>
      <c r="AW651" s="37">
        <f>COUNTIFS($S651:$AU651,"HD")/2</f>
        <v>0</v>
      </c>
      <c r="AX651" s="37">
        <f>COUNTIFS($S651:$AU651,"DO")</f>
        <v>6</v>
      </c>
      <c r="AY651" s="1">
        <f>COUNTIFS($S651:$AU651,"UPL")</f>
        <v>0</v>
      </c>
      <c r="AZ651" s="37">
        <f>COUNTIFS($S651:$AU651,"LWP")</f>
        <v>0</v>
      </c>
      <c r="BA651" s="37">
        <f>SUM(COUNTIFS($S651:$AU651,{"PAT","MAT"}))</f>
        <v>0</v>
      </c>
      <c r="BB651" s="37">
        <f>COUNTIFS($S651:$AU651,"HO")</f>
        <v>0</v>
      </c>
      <c r="BC651" s="37">
        <f>COUNTIFS($S651:$AU651,"NA")</f>
        <v>0</v>
      </c>
      <c r="BD651" s="37">
        <f>COUNTIFS($S651:$AU651,"PL")</f>
        <v>0</v>
      </c>
      <c r="BE651" s="37">
        <f>COUNTIFS($S651:$AU651,"CL")</f>
        <v>0</v>
      </c>
      <c r="BF651" s="37">
        <f>COUNTIFS($S651:$AU651,"BL")</f>
        <v>0</v>
      </c>
      <c r="BG651" s="37">
        <f>COUNTIFS($S651:$AU651,"CO")</f>
        <v>0</v>
      </c>
      <c r="BH651" s="37">
        <f>SUM(BD651:BG651)</f>
        <v>0</v>
      </c>
      <c r="BI651" s="37">
        <f>IF(SUM(AV651+AW651)&gt;=17,1,0)</f>
        <v>0</v>
      </c>
      <c r="BJ651" s="37">
        <f>IF(SUM(AV651+AW651)&gt;=13,1,0)</f>
        <v>1</v>
      </c>
      <c r="BK651" s="37">
        <f>SUM(AV651:BG651)+SUM(COUNTIFS(R651:AU651,{"TERM","RESIGNED"}))</f>
        <v>19</v>
      </c>
      <c r="BL651" s="1" t="s">
        <v>41</v>
      </c>
      <c r="BM651" s="37" t="s">
        <v>931</v>
      </c>
    </row>
    <row r="652" spans="1:65" x14ac:dyDescent="0.25">
      <c r="A652" s="30">
        <f>A651+1</f>
        <v>650</v>
      </c>
      <c r="B652" s="1" t="s">
        <v>163</v>
      </c>
      <c r="C652" s="1">
        <v>104583</v>
      </c>
      <c r="D652" s="25">
        <v>104583</v>
      </c>
      <c r="E652" s="1" t="s">
        <v>863</v>
      </c>
      <c r="F652" s="32" t="s">
        <v>778</v>
      </c>
      <c r="G652" s="32" t="s">
        <v>117</v>
      </c>
      <c r="H652" s="28">
        <v>44909</v>
      </c>
      <c r="I652" s="28" t="s">
        <v>36</v>
      </c>
      <c r="J652" s="28" t="s">
        <v>36</v>
      </c>
      <c r="K652" s="37">
        <f ca="1">IF(O652="ACTIVE",(TODAY()-H652),(J652-H652))</f>
        <v>433</v>
      </c>
      <c r="L652" s="39" t="str">
        <f>IF(OR(M652="Email Verification",M652="Operations",M652="OJT",M652="Bottom Quartile Group",M652="Training"),"Billable","Non Billable")</f>
        <v>Billable</v>
      </c>
      <c r="M652" s="32" t="s">
        <v>118</v>
      </c>
      <c r="N652" s="1" t="s">
        <v>38</v>
      </c>
      <c r="O652" s="1" t="s">
        <v>39</v>
      </c>
      <c r="P652" s="1"/>
      <c r="Q652" s="1"/>
      <c r="R652" s="31" t="s">
        <v>511</v>
      </c>
      <c r="S652" s="42" t="s">
        <v>880</v>
      </c>
      <c r="T652" s="42" t="s">
        <v>880</v>
      </c>
      <c r="U652" s="42" t="s">
        <v>17</v>
      </c>
      <c r="V652" s="42" t="s">
        <v>17</v>
      </c>
      <c r="W652" s="42" t="s">
        <v>19</v>
      </c>
      <c r="X652" s="42" t="s">
        <v>880</v>
      </c>
      <c r="Y652" s="42" t="s">
        <v>880</v>
      </c>
      <c r="Z652" s="42" t="s">
        <v>880</v>
      </c>
      <c r="AA652" s="42" t="s">
        <v>880</v>
      </c>
      <c r="AB652" s="42" t="s">
        <v>17</v>
      </c>
      <c r="AC652" s="42" t="s">
        <v>17</v>
      </c>
      <c r="AD652" s="42" t="s">
        <v>880</v>
      </c>
      <c r="AE652" s="42" t="s">
        <v>880</v>
      </c>
      <c r="AF652" s="42" t="s">
        <v>880</v>
      </c>
      <c r="AG652" s="42" t="s">
        <v>880</v>
      </c>
      <c r="AH652" s="42" t="s">
        <v>880</v>
      </c>
      <c r="AI652" s="42" t="s">
        <v>17</v>
      </c>
      <c r="AJ652" s="42" t="s">
        <v>17</v>
      </c>
      <c r="AK652" s="42" t="s">
        <v>18</v>
      </c>
      <c r="AL652" s="42"/>
      <c r="AM652" s="42"/>
      <c r="AN652" s="42"/>
      <c r="AO652" s="42"/>
      <c r="AP652" s="42"/>
      <c r="AQ652" s="42"/>
      <c r="AR652" s="42"/>
      <c r="AS652" s="42"/>
      <c r="AT652" s="42"/>
      <c r="AU652" s="42"/>
      <c r="AV652" s="37">
        <f>COUNTIFS($S652:$AU652,"P")</f>
        <v>11</v>
      </c>
      <c r="AW652" s="37">
        <f>COUNTIFS($S652:$AU652,"HD")/2</f>
        <v>0</v>
      </c>
      <c r="AX652" s="37">
        <f>COUNTIFS($S652:$AU652,"DO")</f>
        <v>6</v>
      </c>
      <c r="AY652" s="1">
        <f>COUNTIFS($S652:$AU652,"UPL")</f>
        <v>1</v>
      </c>
      <c r="AZ652" s="37">
        <f>COUNTIFS($S652:$AU652,"LWP")</f>
        <v>1</v>
      </c>
      <c r="BA652" s="37">
        <f>SUM(COUNTIFS($S652:$AU652,{"PAT","MAT"}))</f>
        <v>0</v>
      </c>
      <c r="BB652" s="37">
        <f>COUNTIFS($S652:$AU652,"HO")</f>
        <v>0</v>
      </c>
      <c r="BC652" s="37">
        <f>COUNTIFS($S652:$AU652,"NA")</f>
        <v>0</v>
      </c>
      <c r="BD652" s="37">
        <f>COUNTIFS($S652:$AU652,"PL")</f>
        <v>0</v>
      </c>
      <c r="BE652" s="37">
        <f>COUNTIFS($S652:$AU652,"CL")</f>
        <v>0</v>
      </c>
      <c r="BF652" s="37">
        <f>COUNTIFS($S652:$AU652,"BL")</f>
        <v>0</v>
      </c>
      <c r="BG652" s="37">
        <f>COUNTIFS($S652:$AU652,"CO")</f>
        <v>0</v>
      </c>
      <c r="BH652" s="37">
        <f>SUM(BD652:BG652)</f>
        <v>0</v>
      </c>
      <c r="BI652" s="37">
        <f>IF(SUM(AV652+AW652)&gt;=17,1,0)</f>
        <v>0</v>
      </c>
      <c r="BJ652" s="37">
        <f>IF(SUM(AV652+AW652)&gt;=13,1,0)</f>
        <v>0</v>
      </c>
      <c r="BK652" s="37">
        <f>SUM(AV652:BG652)+SUM(COUNTIFS(R652:AU652,{"TERM","RESIGNED"}))</f>
        <v>19</v>
      </c>
      <c r="BL652" s="1" t="s">
        <v>41</v>
      </c>
      <c r="BM652" s="37" t="s">
        <v>931</v>
      </c>
    </row>
    <row r="653" spans="1:65" x14ac:dyDescent="0.25">
      <c r="A653" s="30">
        <f>A652+1</f>
        <v>651</v>
      </c>
      <c r="B653" s="1" t="s">
        <v>163</v>
      </c>
      <c r="C653" s="1">
        <v>104585</v>
      </c>
      <c r="D653" s="25">
        <v>104585</v>
      </c>
      <c r="E653" s="1" t="s">
        <v>863</v>
      </c>
      <c r="F653" s="32" t="s">
        <v>779</v>
      </c>
      <c r="G653" s="32" t="s">
        <v>117</v>
      </c>
      <c r="H653" s="28">
        <v>44909</v>
      </c>
      <c r="I653" s="28" t="s">
        <v>36</v>
      </c>
      <c r="J653" s="28" t="s">
        <v>36</v>
      </c>
      <c r="K653" s="37">
        <f ca="1">IF(O653="ACTIVE",(TODAY()-H653),(J653-H653))</f>
        <v>433</v>
      </c>
      <c r="L653" s="39" t="str">
        <f>IF(OR(M653="Email Verification",M653="Operations",M653="OJT",M653="Bottom Quartile Group",M653="Training"),"Billable","Non Billable")</f>
        <v>Billable</v>
      </c>
      <c r="M653" s="32" t="s">
        <v>118</v>
      </c>
      <c r="N653" s="1" t="s">
        <v>38</v>
      </c>
      <c r="O653" s="1" t="s">
        <v>39</v>
      </c>
      <c r="P653" s="1"/>
      <c r="Q653" s="1"/>
      <c r="R653" s="31" t="s">
        <v>60</v>
      </c>
      <c r="S653" s="42" t="s">
        <v>880</v>
      </c>
      <c r="T653" s="42" t="s">
        <v>880</v>
      </c>
      <c r="U653" s="42" t="s">
        <v>17</v>
      </c>
      <c r="V653" s="42" t="s">
        <v>17</v>
      </c>
      <c r="W653" s="42" t="s">
        <v>19</v>
      </c>
      <c r="X653" s="42" t="s">
        <v>880</v>
      </c>
      <c r="Y653" s="42" t="s">
        <v>880</v>
      </c>
      <c r="Z653" s="42" t="s">
        <v>880</v>
      </c>
      <c r="AA653" s="42" t="s">
        <v>880</v>
      </c>
      <c r="AB653" s="42" t="s">
        <v>17</v>
      </c>
      <c r="AC653" s="42" t="s">
        <v>17</v>
      </c>
      <c r="AD653" s="42" t="s">
        <v>880</v>
      </c>
      <c r="AE653" s="42" t="s">
        <v>880</v>
      </c>
      <c r="AF653" s="42" t="s">
        <v>880</v>
      </c>
      <c r="AG653" s="42" t="s">
        <v>880</v>
      </c>
      <c r="AH653" s="42" t="s">
        <v>880</v>
      </c>
      <c r="AI653" s="42" t="s">
        <v>17</v>
      </c>
      <c r="AJ653" s="42" t="s">
        <v>17</v>
      </c>
      <c r="AK653" s="42" t="s">
        <v>880</v>
      </c>
      <c r="AL653" s="42"/>
      <c r="AM653" s="42"/>
      <c r="AN653" s="42"/>
      <c r="AO653" s="42"/>
      <c r="AP653" s="42"/>
      <c r="AQ653" s="42"/>
      <c r="AR653" s="42"/>
      <c r="AS653" s="42"/>
      <c r="AT653" s="42"/>
      <c r="AU653" s="42"/>
      <c r="AV653" s="37">
        <f>COUNTIFS($S653:$AU653,"P")</f>
        <v>12</v>
      </c>
      <c r="AW653" s="37">
        <f>COUNTIFS($S653:$AU653,"HD")/2</f>
        <v>0</v>
      </c>
      <c r="AX653" s="37">
        <f>COUNTIFS($S653:$AU653,"DO")</f>
        <v>6</v>
      </c>
      <c r="AY653" s="1">
        <f>COUNTIFS($S653:$AU653,"UPL")</f>
        <v>0</v>
      </c>
      <c r="AZ653" s="37">
        <f>COUNTIFS($S653:$AU653,"LWP")</f>
        <v>1</v>
      </c>
      <c r="BA653" s="37">
        <f>SUM(COUNTIFS($S653:$AU653,{"PAT","MAT"}))</f>
        <v>0</v>
      </c>
      <c r="BB653" s="37">
        <f>COUNTIFS($S653:$AU653,"HO")</f>
        <v>0</v>
      </c>
      <c r="BC653" s="37">
        <f>COUNTIFS($S653:$AU653,"NA")</f>
        <v>0</v>
      </c>
      <c r="BD653" s="37">
        <f>COUNTIFS($S653:$AU653,"PL")</f>
        <v>0</v>
      </c>
      <c r="BE653" s="37">
        <f>COUNTIFS($S653:$AU653,"CL")</f>
        <v>0</v>
      </c>
      <c r="BF653" s="37">
        <f>COUNTIFS($S653:$AU653,"BL")</f>
        <v>0</v>
      </c>
      <c r="BG653" s="37">
        <f>COUNTIFS($S653:$AU653,"CO")</f>
        <v>0</v>
      </c>
      <c r="BH653" s="37">
        <f>SUM(BD653:BG653)</f>
        <v>0</v>
      </c>
      <c r="BI653" s="37">
        <f>IF(SUM(AV653+AW653)&gt;=17,1,0)</f>
        <v>0</v>
      </c>
      <c r="BJ653" s="37">
        <f>IF(SUM(AV653+AW653)&gt;=13,1,0)</f>
        <v>0</v>
      </c>
      <c r="BK653" s="37">
        <f>SUM(AV653:BG653)+SUM(COUNTIFS(R653:AU653,{"TERM","RESIGNED"}))</f>
        <v>19</v>
      </c>
      <c r="BL653" s="1" t="s">
        <v>41</v>
      </c>
      <c r="BM653" s="37" t="s">
        <v>931</v>
      </c>
    </row>
    <row r="654" spans="1:65" x14ac:dyDescent="0.25">
      <c r="A654" s="30">
        <f>A653+1</f>
        <v>652</v>
      </c>
      <c r="B654" s="1" t="s">
        <v>163</v>
      </c>
      <c r="C654" s="1">
        <v>104589</v>
      </c>
      <c r="D654" s="25">
        <v>104589</v>
      </c>
      <c r="E654" s="1" t="s">
        <v>863</v>
      </c>
      <c r="F654" s="32" t="s">
        <v>781</v>
      </c>
      <c r="G654" s="32" t="s">
        <v>74</v>
      </c>
      <c r="H654" s="28">
        <v>44909</v>
      </c>
      <c r="I654" s="28" t="s">
        <v>36</v>
      </c>
      <c r="J654" s="28" t="s">
        <v>36</v>
      </c>
      <c r="K654" s="37">
        <f ca="1">IF(O654="ACTIVE",(TODAY()-H654),(J654-H654))</f>
        <v>433</v>
      </c>
      <c r="L654" s="39" t="str">
        <f>IF(OR(M654="Email Verification",M654="Operations",M654="OJT",M654="Bottom Quartile Group",M654="Training"),"Billable","Non Billable")</f>
        <v>Non Billable</v>
      </c>
      <c r="M654" s="32" t="s">
        <v>51</v>
      </c>
      <c r="N654" s="1" t="s">
        <v>38</v>
      </c>
      <c r="O654" s="1" t="s">
        <v>39</v>
      </c>
      <c r="P654" s="1"/>
      <c r="Q654" s="1"/>
      <c r="R654" s="31" t="s">
        <v>96</v>
      </c>
      <c r="S654" s="42" t="s">
        <v>880</v>
      </c>
      <c r="T654" s="42" t="s">
        <v>880</v>
      </c>
      <c r="U654" s="42" t="s">
        <v>17</v>
      </c>
      <c r="V654" s="42" t="s">
        <v>17</v>
      </c>
      <c r="W654" s="42" t="s">
        <v>880</v>
      </c>
      <c r="X654" s="42" t="s">
        <v>880</v>
      </c>
      <c r="Y654" s="42" t="s">
        <v>880</v>
      </c>
      <c r="Z654" s="42" t="s">
        <v>880</v>
      </c>
      <c r="AA654" s="42" t="s">
        <v>882</v>
      </c>
      <c r="AB654" s="42" t="s">
        <v>17</v>
      </c>
      <c r="AC654" s="42" t="s">
        <v>17</v>
      </c>
      <c r="AD654" s="42" t="s">
        <v>880</v>
      </c>
      <c r="AE654" s="42" t="s">
        <v>880</v>
      </c>
      <c r="AF654" s="42" t="s">
        <v>880</v>
      </c>
      <c r="AG654" s="42" t="s">
        <v>880</v>
      </c>
      <c r="AH654" s="42" t="s">
        <v>880</v>
      </c>
      <c r="AI654" s="42" t="s">
        <v>17</v>
      </c>
      <c r="AJ654" s="42" t="s">
        <v>17</v>
      </c>
      <c r="AK654" s="42" t="s">
        <v>19</v>
      </c>
      <c r="AL654" s="42"/>
      <c r="AM654" s="42"/>
      <c r="AN654" s="42"/>
      <c r="AO654" s="42"/>
      <c r="AP654" s="42"/>
      <c r="AQ654" s="42"/>
      <c r="AR654" s="42"/>
      <c r="AS654" s="42"/>
      <c r="AT654" s="42"/>
      <c r="AU654" s="42"/>
      <c r="AV654" s="37">
        <f>COUNTIFS($S654:$AU654,"P")</f>
        <v>11</v>
      </c>
      <c r="AW654" s="37">
        <f>COUNTIFS($S654:$AU654,"HD")/2</f>
        <v>0</v>
      </c>
      <c r="AX654" s="37">
        <f>COUNTIFS($S654:$AU654,"DO")</f>
        <v>6</v>
      </c>
      <c r="AY654" s="1">
        <f>COUNTIFS($S654:$AU654,"UPL")</f>
        <v>0</v>
      </c>
      <c r="AZ654" s="37">
        <f>COUNTIFS($S654:$AU654,"LWP")</f>
        <v>1</v>
      </c>
      <c r="BA654" s="37">
        <f>SUM(COUNTIFS($S654:$AU654,{"PAT","MAT"}))</f>
        <v>0</v>
      </c>
      <c r="BB654" s="37">
        <f>COUNTIFS($S654:$AU654,"HO")</f>
        <v>0</v>
      </c>
      <c r="BC654" s="37">
        <f>COUNTIFS($S654:$AU654,"NA")</f>
        <v>0</v>
      </c>
      <c r="BD654" s="37">
        <f>COUNTIFS($S654:$AU654,"PL")</f>
        <v>0</v>
      </c>
      <c r="BE654" s="37">
        <f>COUNTIFS($S654:$AU654,"CL")</f>
        <v>1</v>
      </c>
      <c r="BF654" s="37">
        <f>COUNTIFS($S654:$AU654,"BL")</f>
        <v>0</v>
      </c>
      <c r="BG654" s="37">
        <f>COUNTIFS($S654:$AU654,"CO")</f>
        <v>0</v>
      </c>
      <c r="BH654" s="37">
        <f>SUM(BD654:BG654)</f>
        <v>1</v>
      </c>
      <c r="BI654" s="37">
        <f>IF(SUM(AV654+AW654)&gt;=17,1,0)</f>
        <v>0</v>
      </c>
      <c r="BJ654" s="37">
        <f>IF(SUM(AV654+AW654)&gt;=13,1,0)</f>
        <v>0</v>
      </c>
      <c r="BK654" s="37">
        <f>SUM(AV654:BG654)+SUM(COUNTIFS(R654:AU654,{"TERM","RESIGNED"}))</f>
        <v>19</v>
      </c>
      <c r="BL654" s="1" t="s">
        <v>41</v>
      </c>
      <c r="BM654" s="37" t="s">
        <v>934</v>
      </c>
    </row>
    <row r="655" spans="1:65" x14ac:dyDescent="0.25">
      <c r="A655" s="30">
        <f>A654+1</f>
        <v>653</v>
      </c>
      <c r="B655" s="1" t="s">
        <v>163</v>
      </c>
      <c r="C655" s="1">
        <v>104592</v>
      </c>
      <c r="D655" s="25">
        <v>104592</v>
      </c>
      <c r="E655" s="1" t="s">
        <v>863</v>
      </c>
      <c r="F655" s="32" t="s">
        <v>780</v>
      </c>
      <c r="G655" s="32" t="s">
        <v>117</v>
      </c>
      <c r="H655" s="28">
        <v>44909</v>
      </c>
      <c r="I655" s="28" t="s">
        <v>36</v>
      </c>
      <c r="J655" s="28" t="s">
        <v>36</v>
      </c>
      <c r="K655" s="37">
        <f ca="1">IF(O655="ACTIVE",(TODAY()-H655),(J655-H655))</f>
        <v>433</v>
      </c>
      <c r="L655" s="39" t="str">
        <f>IF(OR(M655="Email Verification",M655="Operations",M655="OJT",M655="Bottom Quartile Group",M655="Training"),"Billable","Non Billable")</f>
        <v>Billable</v>
      </c>
      <c r="M655" s="32" t="s">
        <v>118</v>
      </c>
      <c r="N655" s="1" t="s">
        <v>38</v>
      </c>
      <c r="O655" s="1" t="s">
        <v>39</v>
      </c>
      <c r="P655" s="1"/>
      <c r="Q655" s="1"/>
      <c r="R655" s="31" t="s">
        <v>134</v>
      </c>
      <c r="S655" s="42" t="s">
        <v>880</v>
      </c>
      <c r="T655" s="42" t="s">
        <v>880</v>
      </c>
      <c r="U655" s="42" t="s">
        <v>17</v>
      </c>
      <c r="V655" s="42" t="s">
        <v>17</v>
      </c>
      <c r="W655" s="42" t="s">
        <v>880</v>
      </c>
      <c r="X655" s="42" t="s">
        <v>880</v>
      </c>
      <c r="Y655" s="42" t="s">
        <v>880</v>
      </c>
      <c r="Z655" s="42" t="s">
        <v>880</v>
      </c>
      <c r="AA655" s="42" t="s">
        <v>880</v>
      </c>
      <c r="AB655" s="42" t="s">
        <v>17</v>
      </c>
      <c r="AC655" s="42" t="s">
        <v>17</v>
      </c>
      <c r="AD655" s="42" t="s">
        <v>880</v>
      </c>
      <c r="AE655" s="42" t="s">
        <v>880</v>
      </c>
      <c r="AF655" s="42" t="s">
        <v>880</v>
      </c>
      <c r="AG655" s="42" t="s">
        <v>880</v>
      </c>
      <c r="AH655" s="42" t="s">
        <v>880</v>
      </c>
      <c r="AI655" s="42" t="s">
        <v>17</v>
      </c>
      <c r="AJ655" s="42" t="s">
        <v>17</v>
      </c>
      <c r="AK655" s="42" t="s">
        <v>880</v>
      </c>
      <c r="AL655" s="42"/>
      <c r="AM655" s="42"/>
      <c r="AN655" s="42"/>
      <c r="AO655" s="42"/>
      <c r="AP655" s="42"/>
      <c r="AQ655" s="42"/>
      <c r="AR655" s="42"/>
      <c r="AS655" s="42"/>
      <c r="AT655" s="42"/>
      <c r="AU655" s="42"/>
      <c r="AV655" s="37">
        <f>COUNTIFS($S655:$AU655,"P")</f>
        <v>13</v>
      </c>
      <c r="AW655" s="37">
        <f>COUNTIFS($S655:$AU655,"HD")/2</f>
        <v>0</v>
      </c>
      <c r="AX655" s="37">
        <f>COUNTIFS($S655:$AU655,"DO")</f>
        <v>6</v>
      </c>
      <c r="AY655" s="1">
        <f>COUNTIFS($S655:$AU655,"UPL")</f>
        <v>0</v>
      </c>
      <c r="AZ655" s="37">
        <f>COUNTIFS($S655:$AU655,"LWP")</f>
        <v>0</v>
      </c>
      <c r="BA655" s="37">
        <f>SUM(COUNTIFS($S655:$AU655,{"PAT","MAT"}))</f>
        <v>0</v>
      </c>
      <c r="BB655" s="37">
        <f>COUNTIFS($S655:$AU655,"HO")</f>
        <v>0</v>
      </c>
      <c r="BC655" s="37">
        <f>COUNTIFS($S655:$AU655,"NA")</f>
        <v>0</v>
      </c>
      <c r="BD655" s="37">
        <f>COUNTIFS($S655:$AU655,"PL")</f>
        <v>0</v>
      </c>
      <c r="BE655" s="37">
        <f>COUNTIFS($S655:$AU655,"CL")</f>
        <v>0</v>
      </c>
      <c r="BF655" s="37">
        <f>COUNTIFS($S655:$AU655,"BL")</f>
        <v>0</v>
      </c>
      <c r="BG655" s="37">
        <f>COUNTIFS($S655:$AU655,"CO")</f>
        <v>0</v>
      </c>
      <c r="BH655" s="37">
        <f>SUM(BD655:BG655)</f>
        <v>0</v>
      </c>
      <c r="BI655" s="37">
        <f>IF(SUM(AV655+AW655)&gt;=17,1,0)</f>
        <v>0</v>
      </c>
      <c r="BJ655" s="37">
        <f>IF(SUM(AV655+AW655)&gt;=13,1,0)</f>
        <v>1</v>
      </c>
      <c r="BK655" s="37">
        <f>SUM(AV655:BG655)+SUM(COUNTIFS(R655:AU655,{"TERM","RESIGNED"}))</f>
        <v>19</v>
      </c>
      <c r="BL655" s="1" t="s">
        <v>41</v>
      </c>
      <c r="BM655" s="37" t="s">
        <v>933</v>
      </c>
    </row>
    <row r="656" spans="1:65" x14ac:dyDescent="0.25">
      <c r="A656" s="30">
        <f>A655+1</f>
        <v>654</v>
      </c>
      <c r="B656" s="1" t="s">
        <v>163</v>
      </c>
      <c r="C656" s="1">
        <v>600287</v>
      </c>
      <c r="D656" s="25">
        <v>600287</v>
      </c>
      <c r="E656" s="1" t="s">
        <v>863</v>
      </c>
      <c r="F656" s="32" t="s">
        <v>783</v>
      </c>
      <c r="G656" s="32" t="s">
        <v>181</v>
      </c>
      <c r="H656" s="28">
        <v>44909</v>
      </c>
      <c r="I656" s="28" t="s">
        <v>36</v>
      </c>
      <c r="J656" s="28" t="s">
        <v>36</v>
      </c>
      <c r="K656" s="37">
        <f ca="1">IF(O656="ACTIVE",(TODAY()-H656),(J656-H656))</f>
        <v>433</v>
      </c>
      <c r="L656" s="39" t="str">
        <f>IF(OR(M656="Email Verification",M656="Operations",M656="OJT",M656="Bottom Quartile Group",M656="Training"),"Billable","Non Billable")</f>
        <v>Billable</v>
      </c>
      <c r="M656" s="32" t="s">
        <v>178</v>
      </c>
      <c r="N656" s="1" t="s">
        <v>260</v>
      </c>
      <c r="O656" s="1" t="s">
        <v>39</v>
      </c>
      <c r="P656" s="1"/>
      <c r="Q656" s="1"/>
      <c r="R656" s="31" t="s">
        <v>282</v>
      </c>
      <c r="S656" s="42" t="s">
        <v>881</v>
      </c>
      <c r="T656" s="42" t="s">
        <v>880</v>
      </c>
      <c r="U656" s="42" t="s">
        <v>17</v>
      </c>
      <c r="V656" s="42" t="s">
        <v>17</v>
      </c>
      <c r="W656" s="42" t="s">
        <v>880</v>
      </c>
      <c r="X656" s="42" t="s">
        <v>18</v>
      </c>
      <c r="Y656" s="42" t="s">
        <v>880</v>
      </c>
      <c r="Z656" s="42" t="s">
        <v>880</v>
      </c>
      <c r="AA656" s="42" t="s">
        <v>880</v>
      </c>
      <c r="AB656" s="42" t="s">
        <v>17</v>
      </c>
      <c r="AC656" s="42" t="s">
        <v>17</v>
      </c>
      <c r="AD656" s="42" t="s">
        <v>880</v>
      </c>
      <c r="AE656" s="42" t="s">
        <v>880</v>
      </c>
      <c r="AF656" s="42" t="s">
        <v>880</v>
      </c>
      <c r="AG656" s="42" t="s">
        <v>880</v>
      </c>
      <c r="AH656" s="42" t="s">
        <v>880</v>
      </c>
      <c r="AI656" s="42" t="s">
        <v>17</v>
      </c>
      <c r="AJ656" s="42" t="s">
        <v>17</v>
      </c>
      <c r="AK656" s="42" t="s">
        <v>880</v>
      </c>
      <c r="AL656" s="42"/>
      <c r="AM656" s="42"/>
      <c r="AN656" s="42"/>
      <c r="AO656" s="42"/>
      <c r="AP656" s="42"/>
      <c r="AQ656" s="42"/>
      <c r="AR656" s="42"/>
      <c r="AS656" s="42"/>
      <c r="AT656" s="42"/>
      <c r="AU656" s="42"/>
      <c r="AV656" s="37">
        <f>COUNTIFS($S656:$AU656,"P")</f>
        <v>11</v>
      </c>
      <c r="AW656" s="37">
        <f>COUNTIFS($S656:$AU656,"HD")/2</f>
        <v>0.5</v>
      </c>
      <c r="AX656" s="37">
        <f>COUNTIFS($S656:$AU656,"DO")</f>
        <v>6</v>
      </c>
      <c r="AY656" s="1">
        <f>COUNTIFS($S656:$AU656,"UPL")</f>
        <v>1</v>
      </c>
      <c r="AZ656" s="37">
        <f>COUNTIFS($S656:$AU656,"LWP")</f>
        <v>0</v>
      </c>
      <c r="BA656" s="37">
        <f>SUM(COUNTIFS($S656:$AU656,{"PAT","MAT"}))</f>
        <v>0</v>
      </c>
      <c r="BB656" s="37">
        <f>COUNTIFS($S656:$AU656,"HO")</f>
        <v>0</v>
      </c>
      <c r="BC656" s="37">
        <f>COUNTIFS($S656:$AU656,"NA")</f>
        <v>0</v>
      </c>
      <c r="BD656" s="37">
        <f>COUNTIFS($S656:$AU656,"PL")</f>
        <v>0</v>
      </c>
      <c r="BE656" s="37">
        <f>COUNTIFS($S656:$AU656,"CL")</f>
        <v>0</v>
      </c>
      <c r="BF656" s="37">
        <f>COUNTIFS($S656:$AU656,"BL")</f>
        <v>0</v>
      </c>
      <c r="BG656" s="37">
        <f>COUNTIFS($S656:$AU656,"CO")</f>
        <v>0</v>
      </c>
      <c r="BH656" s="37">
        <f>SUM(BD656:BG656)</f>
        <v>0</v>
      </c>
      <c r="BI656" s="37">
        <f>IF(SUM(AV656+AW656)&gt;=17,1,0)</f>
        <v>0</v>
      </c>
      <c r="BJ656" s="37">
        <f>IF(SUM(AV656+AW656)&gt;=13,1,0)</f>
        <v>0</v>
      </c>
      <c r="BK656" s="37">
        <f>SUM(AV656:BG656)+SUM(COUNTIFS(R656:AU656,{"TERM","RESIGNED"}))</f>
        <v>18.5</v>
      </c>
      <c r="BL656" s="1" t="s">
        <v>41</v>
      </c>
      <c r="BM656" s="37" t="s">
        <v>931</v>
      </c>
    </row>
    <row r="657" spans="1:65" x14ac:dyDescent="0.25">
      <c r="A657" s="30">
        <f>A656+1</f>
        <v>655</v>
      </c>
      <c r="B657" s="1" t="s">
        <v>163</v>
      </c>
      <c r="C657" s="1">
        <v>104599</v>
      </c>
      <c r="D657" s="25">
        <v>104599</v>
      </c>
      <c r="E657" s="1" t="s">
        <v>863</v>
      </c>
      <c r="F657" s="32" t="s">
        <v>786</v>
      </c>
      <c r="G657" s="32" t="s">
        <v>181</v>
      </c>
      <c r="H657" s="28">
        <v>44911</v>
      </c>
      <c r="I657" s="28" t="s">
        <v>36</v>
      </c>
      <c r="J657" s="28" t="s">
        <v>36</v>
      </c>
      <c r="K657" s="37">
        <f ca="1">IF(O657="ACTIVE",(TODAY()-H657),(J657-H657))</f>
        <v>431</v>
      </c>
      <c r="L657" s="39" t="str">
        <f>IF(OR(M657="Email Verification",M657="Operations",M657="OJT",M657="Bottom Quartile Group",M657="Training"),"Billable","Non Billable")</f>
        <v>Billable</v>
      </c>
      <c r="M657" s="32" t="s">
        <v>178</v>
      </c>
      <c r="N657" s="1" t="s">
        <v>38</v>
      </c>
      <c r="O657" s="1" t="s">
        <v>39</v>
      </c>
      <c r="P657" s="1"/>
      <c r="Q657" s="1"/>
      <c r="R657" s="31" t="s">
        <v>239</v>
      </c>
      <c r="S657" s="42" t="s">
        <v>880</v>
      </c>
      <c r="T657" s="42" t="s">
        <v>880</v>
      </c>
      <c r="U657" s="42" t="s">
        <v>17</v>
      </c>
      <c r="V657" s="42" t="s">
        <v>17</v>
      </c>
      <c r="W657" s="42" t="s">
        <v>880</v>
      </c>
      <c r="X657" s="42" t="s">
        <v>880</v>
      </c>
      <c r="Y657" s="42" t="s">
        <v>880</v>
      </c>
      <c r="Z657" s="42" t="s">
        <v>880</v>
      </c>
      <c r="AA657" s="42" t="s">
        <v>880</v>
      </c>
      <c r="AB657" s="42" t="s">
        <v>17</v>
      </c>
      <c r="AC657" s="42" t="s">
        <v>17</v>
      </c>
      <c r="AD657" s="42" t="s">
        <v>880</v>
      </c>
      <c r="AE657" s="42" t="s">
        <v>19</v>
      </c>
      <c r="AF657" s="42" t="s">
        <v>880</v>
      </c>
      <c r="AG657" s="42" t="s">
        <v>19</v>
      </c>
      <c r="AH657" s="42" t="s">
        <v>880</v>
      </c>
      <c r="AI657" s="42" t="s">
        <v>17</v>
      </c>
      <c r="AJ657" s="42" t="s">
        <v>17</v>
      </c>
      <c r="AK657" s="42" t="s">
        <v>18</v>
      </c>
      <c r="AL657" s="42"/>
      <c r="AM657" s="42"/>
      <c r="AN657" s="42"/>
      <c r="AO657" s="42"/>
      <c r="AP657" s="42"/>
      <c r="AQ657" s="42"/>
      <c r="AR657" s="42"/>
      <c r="AS657" s="42"/>
      <c r="AT657" s="42"/>
      <c r="AU657" s="42"/>
      <c r="AV657" s="37">
        <f>COUNTIFS($S657:$AU657,"P")</f>
        <v>10</v>
      </c>
      <c r="AW657" s="37">
        <f>COUNTIFS($S657:$AU657,"HD")/2</f>
        <v>0</v>
      </c>
      <c r="AX657" s="37">
        <f>COUNTIFS($S657:$AU657,"DO")</f>
        <v>6</v>
      </c>
      <c r="AY657" s="1">
        <f>COUNTIFS($S657:$AU657,"UPL")</f>
        <v>1</v>
      </c>
      <c r="AZ657" s="37">
        <f>COUNTIFS($S657:$AU657,"LWP")</f>
        <v>2</v>
      </c>
      <c r="BA657" s="37">
        <f>SUM(COUNTIFS($S657:$AU657,{"PAT","MAT"}))</f>
        <v>0</v>
      </c>
      <c r="BB657" s="37">
        <f>COUNTIFS($S657:$AU657,"HO")</f>
        <v>0</v>
      </c>
      <c r="BC657" s="37">
        <f>COUNTIFS($S657:$AU657,"NA")</f>
        <v>0</v>
      </c>
      <c r="BD657" s="37">
        <f>COUNTIFS($S657:$AU657,"PL")</f>
        <v>0</v>
      </c>
      <c r="BE657" s="37">
        <f>COUNTIFS($S657:$AU657,"CL")</f>
        <v>0</v>
      </c>
      <c r="BF657" s="37">
        <f>COUNTIFS($S657:$AU657,"BL")</f>
        <v>0</v>
      </c>
      <c r="BG657" s="37">
        <f>COUNTIFS($S657:$AU657,"CO")</f>
        <v>0</v>
      </c>
      <c r="BH657" s="37">
        <f>SUM(BD657:BG657)</f>
        <v>0</v>
      </c>
      <c r="BI657" s="37">
        <f>IF(SUM(AV657+AW657)&gt;=17,1,0)</f>
        <v>0</v>
      </c>
      <c r="BJ657" s="37">
        <f>IF(SUM(AV657+AW657)&gt;=13,1,0)</f>
        <v>0</v>
      </c>
      <c r="BK657" s="37">
        <f>SUM(AV657:BG657)+SUM(COUNTIFS(R657:AU657,{"TERM","RESIGNED"}))</f>
        <v>19</v>
      </c>
      <c r="BL657" s="1" t="s">
        <v>41</v>
      </c>
      <c r="BM657" s="37" t="s">
        <v>933</v>
      </c>
    </row>
    <row r="658" spans="1:65" x14ac:dyDescent="0.25">
      <c r="A658" s="30">
        <f>A657+1</f>
        <v>656</v>
      </c>
      <c r="B658" s="1" t="s">
        <v>163</v>
      </c>
      <c r="C658" s="1">
        <v>104604</v>
      </c>
      <c r="D658" s="25">
        <v>104604</v>
      </c>
      <c r="E658" s="1" t="s">
        <v>863</v>
      </c>
      <c r="F658" s="32" t="s">
        <v>787</v>
      </c>
      <c r="G658" s="32" t="s">
        <v>181</v>
      </c>
      <c r="H658" s="28">
        <v>44911</v>
      </c>
      <c r="I658" s="28" t="s">
        <v>36</v>
      </c>
      <c r="J658" s="28" t="s">
        <v>36</v>
      </c>
      <c r="K658" s="37">
        <f ca="1">IF(O658="ACTIVE",(TODAY()-H658),(J658-H658))</f>
        <v>431</v>
      </c>
      <c r="L658" s="39" t="str">
        <f>IF(OR(M658="Email Verification",M658="Operations",M658="OJT",M658="Bottom Quartile Group",M658="Training"),"Billable","Non Billable")</f>
        <v>Billable</v>
      </c>
      <c r="M658" s="32" t="s">
        <v>178</v>
      </c>
      <c r="N658" s="1" t="s">
        <v>38</v>
      </c>
      <c r="O658" s="1" t="s">
        <v>39</v>
      </c>
      <c r="P658" s="1"/>
      <c r="Q658" s="1"/>
      <c r="R658" s="31" t="s">
        <v>241</v>
      </c>
      <c r="S658" s="42" t="s">
        <v>880</v>
      </c>
      <c r="T658" s="42" t="s">
        <v>880</v>
      </c>
      <c r="U658" s="42" t="s">
        <v>17</v>
      </c>
      <c r="V658" s="42" t="s">
        <v>17</v>
      </c>
      <c r="W658" s="42" t="s">
        <v>880</v>
      </c>
      <c r="X658" s="42" t="s">
        <v>880</v>
      </c>
      <c r="Y658" s="42" t="s">
        <v>880</v>
      </c>
      <c r="Z658" s="42" t="s">
        <v>882</v>
      </c>
      <c r="AA658" s="42" t="s">
        <v>883</v>
      </c>
      <c r="AB658" s="42" t="s">
        <v>17</v>
      </c>
      <c r="AC658" s="42" t="s">
        <v>17</v>
      </c>
      <c r="AD658" s="42" t="s">
        <v>880</v>
      </c>
      <c r="AE658" s="42" t="s">
        <v>880</v>
      </c>
      <c r="AF658" s="42" t="s">
        <v>880</v>
      </c>
      <c r="AG658" s="42" t="s">
        <v>880</v>
      </c>
      <c r="AH658" s="42" t="s">
        <v>880</v>
      </c>
      <c r="AI658" s="42" t="s">
        <v>17</v>
      </c>
      <c r="AJ658" s="42" t="s">
        <v>17</v>
      </c>
      <c r="AK658" s="42" t="s">
        <v>880</v>
      </c>
      <c r="AL658" s="42"/>
      <c r="AM658" s="42"/>
      <c r="AN658" s="42"/>
      <c r="AO658" s="42"/>
      <c r="AP658" s="42"/>
      <c r="AQ658" s="42"/>
      <c r="AR658" s="42"/>
      <c r="AS658" s="42"/>
      <c r="AT658" s="42"/>
      <c r="AU658" s="42"/>
      <c r="AV658" s="37">
        <f>COUNTIFS($S658:$AU658,"P")</f>
        <v>11</v>
      </c>
      <c r="AW658" s="37">
        <f>COUNTIFS($S658:$AU658,"HD")/2</f>
        <v>0</v>
      </c>
      <c r="AX658" s="37">
        <f>COUNTIFS($S658:$AU658,"DO")</f>
        <v>6</v>
      </c>
      <c r="AY658" s="1">
        <f>COUNTIFS($S658:$AU658,"UPL")</f>
        <v>0</v>
      </c>
      <c r="AZ658" s="37">
        <f>COUNTIFS($S658:$AU658,"LWP")</f>
        <v>0</v>
      </c>
      <c r="BA658" s="37">
        <f>SUM(COUNTIFS($S658:$AU658,{"PAT","MAT"}))</f>
        <v>0</v>
      </c>
      <c r="BB658" s="37">
        <f>COUNTIFS($S658:$AU658,"HO")</f>
        <v>0</v>
      </c>
      <c r="BC658" s="37">
        <f>COUNTIFS($S658:$AU658,"NA")</f>
        <v>0</v>
      </c>
      <c r="BD658" s="37">
        <f>COUNTIFS($S658:$AU658,"PL")</f>
        <v>1</v>
      </c>
      <c r="BE658" s="37">
        <f>COUNTIFS($S658:$AU658,"CL")</f>
        <v>1</v>
      </c>
      <c r="BF658" s="37">
        <f>COUNTIFS($S658:$AU658,"BL")</f>
        <v>0</v>
      </c>
      <c r="BG658" s="37">
        <f>COUNTIFS($S658:$AU658,"CO")</f>
        <v>0</v>
      </c>
      <c r="BH658" s="37">
        <f>SUM(BD658:BG658)</f>
        <v>2</v>
      </c>
      <c r="BI658" s="37">
        <f>IF(SUM(AV658+AW658)&gt;=17,1,0)</f>
        <v>0</v>
      </c>
      <c r="BJ658" s="37">
        <f>IF(SUM(AV658+AW658)&gt;=13,1,0)</f>
        <v>0</v>
      </c>
      <c r="BK658" s="37">
        <f>SUM(AV658:BG658)+SUM(COUNTIFS(R658:AU658,{"TERM","RESIGNED"}))</f>
        <v>19</v>
      </c>
      <c r="BL658" s="1" t="s">
        <v>41</v>
      </c>
      <c r="BM658" s="37" t="s">
        <v>931</v>
      </c>
    </row>
    <row r="659" spans="1:65" x14ac:dyDescent="0.25">
      <c r="A659" s="30">
        <f>A658+1</f>
        <v>657</v>
      </c>
      <c r="B659" s="1" t="s">
        <v>163</v>
      </c>
      <c r="C659" s="1">
        <v>104612</v>
      </c>
      <c r="D659" s="25">
        <v>104612</v>
      </c>
      <c r="E659" s="1" t="s">
        <v>863</v>
      </c>
      <c r="F659" s="32" t="s">
        <v>784</v>
      </c>
      <c r="G659" s="32" t="s">
        <v>177</v>
      </c>
      <c r="H659" s="28">
        <v>44911</v>
      </c>
      <c r="I659" s="28" t="s">
        <v>36</v>
      </c>
      <c r="J659" s="28" t="s">
        <v>36</v>
      </c>
      <c r="K659" s="37">
        <f ca="1">IF(O659="ACTIVE",(TODAY()-H659),(J659-H659))</f>
        <v>431</v>
      </c>
      <c r="L659" s="39" t="str">
        <f>IF(OR(M659="Email Verification",M659="Operations",M659="OJT",M659="Bottom Quartile Group",M659="Training"),"Billable","Non Billable")</f>
        <v>Billable</v>
      </c>
      <c r="M659" s="32" t="s">
        <v>178</v>
      </c>
      <c r="N659" s="1" t="s">
        <v>38</v>
      </c>
      <c r="O659" s="1" t="s">
        <v>39</v>
      </c>
      <c r="P659" s="1"/>
      <c r="Q659" s="1"/>
      <c r="R659" s="31" t="s">
        <v>292</v>
      </c>
      <c r="S659" s="42" t="s">
        <v>885</v>
      </c>
      <c r="T659" s="42" t="s">
        <v>18</v>
      </c>
      <c r="U659" s="42" t="s">
        <v>17</v>
      </c>
      <c r="V659" s="42" t="s">
        <v>17</v>
      </c>
      <c r="W659" s="42" t="s">
        <v>880</v>
      </c>
      <c r="X659" s="42" t="s">
        <v>880</v>
      </c>
      <c r="Y659" s="42" t="s">
        <v>880</v>
      </c>
      <c r="Z659" s="42" t="s">
        <v>880</v>
      </c>
      <c r="AA659" s="42" t="s">
        <v>880</v>
      </c>
      <c r="AB659" s="42" t="s">
        <v>17</v>
      </c>
      <c r="AC659" s="42" t="s">
        <v>17</v>
      </c>
      <c r="AD659" s="42" t="s">
        <v>880</v>
      </c>
      <c r="AE659" s="42" t="s">
        <v>880</v>
      </c>
      <c r="AF659" s="42" t="s">
        <v>880</v>
      </c>
      <c r="AG659" s="42" t="s">
        <v>880</v>
      </c>
      <c r="AH659" s="42" t="s">
        <v>880</v>
      </c>
      <c r="AI659" s="42" t="s">
        <v>17</v>
      </c>
      <c r="AJ659" s="42" t="s">
        <v>17</v>
      </c>
      <c r="AK659" s="42" t="s">
        <v>880</v>
      </c>
      <c r="AL659" s="42"/>
      <c r="AM659" s="42"/>
      <c r="AN659" s="42"/>
      <c r="AO659" s="42"/>
      <c r="AP659" s="42"/>
      <c r="AQ659" s="42"/>
      <c r="AR659" s="42"/>
      <c r="AS659" s="42"/>
      <c r="AT659" s="42"/>
      <c r="AU659" s="42"/>
      <c r="AV659" s="37">
        <f>COUNTIFS($S659:$AU659,"P")</f>
        <v>11</v>
      </c>
      <c r="AW659" s="37">
        <f>COUNTIFS($S659:$AU659,"HD")/2</f>
        <v>0</v>
      </c>
      <c r="AX659" s="37">
        <f>COUNTIFS($S659:$AU659,"DO")</f>
        <v>6</v>
      </c>
      <c r="AY659" s="1">
        <f>COUNTIFS($S659:$AU659,"UPL")</f>
        <v>1</v>
      </c>
      <c r="AZ659" s="37">
        <f>COUNTIFS($S659:$AU659,"LWP")</f>
        <v>0</v>
      </c>
      <c r="BA659" s="37">
        <f>SUM(COUNTIFS($S659:$AU659,{"PAT","MAT"}))</f>
        <v>0</v>
      </c>
      <c r="BB659" s="37">
        <f>COUNTIFS($S659:$AU659,"HO")</f>
        <v>0</v>
      </c>
      <c r="BC659" s="37">
        <f>COUNTIFS($S659:$AU659,"NA")</f>
        <v>0</v>
      </c>
      <c r="BD659" s="37">
        <f>COUNTIFS($S659:$AU659,"PL")</f>
        <v>0</v>
      </c>
      <c r="BE659" s="37">
        <f>COUNTIFS($S659:$AU659,"CL")</f>
        <v>0</v>
      </c>
      <c r="BF659" s="37">
        <f>COUNTIFS($S659:$AU659,"BL")</f>
        <v>1</v>
      </c>
      <c r="BG659" s="37">
        <f>COUNTIFS($S659:$AU659,"CO")</f>
        <v>0</v>
      </c>
      <c r="BH659" s="37">
        <f>SUM(BD659:BG659)</f>
        <v>1</v>
      </c>
      <c r="BI659" s="37">
        <f>IF(SUM(AV659+AW659)&gt;=17,1,0)</f>
        <v>0</v>
      </c>
      <c r="BJ659" s="37">
        <f>IF(SUM(AV659+AW659)&gt;=13,1,0)</f>
        <v>0</v>
      </c>
      <c r="BK659" s="37">
        <f>SUM(AV659:BG659)+SUM(COUNTIFS(R659:AU659,{"TERM","RESIGNED"}))</f>
        <v>19</v>
      </c>
      <c r="BL659" s="1" t="s">
        <v>41</v>
      </c>
      <c r="BM659" s="37" t="s">
        <v>932</v>
      </c>
    </row>
    <row r="660" spans="1:65" x14ac:dyDescent="0.25">
      <c r="A660" s="30">
        <f>A659+1</f>
        <v>658</v>
      </c>
      <c r="B660" s="1" t="s">
        <v>163</v>
      </c>
      <c r="C660" s="1">
        <v>104644</v>
      </c>
      <c r="D660" s="25">
        <v>104644</v>
      </c>
      <c r="E660" s="1" t="s">
        <v>863</v>
      </c>
      <c r="F660" s="32" t="s">
        <v>785</v>
      </c>
      <c r="G660" s="32" t="s">
        <v>224</v>
      </c>
      <c r="H660" s="28">
        <v>44911</v>
      </c>
      <c r="I660" s="28" t="s">
        <v>36</v>
      </c>
      <c r="J660" s="28" t="s">
        <v>36</v>
      </c>
      <c r="K660" s="37">
        <f ca="1">IF(O660="ACTIVE",(TODAY()-H660),(J660-H660))</f>
        <v>431</v>
      </c>
      <c r="L660" s="39" t="str">
        <f>IF(OR(M660="Email Verification",M660="Operations",M660="OJT",M660="Bottom Quartile Group",M660="Training"),"Billable","Non Billable")</f>
        <v>Non Billable</v>
      </c>
      <c r="M660" s="32" t="s">
        <v>193</v>
      </c>
      <c r="N660" s="1" t="s">
        <v>38</v>
      </c>
      <c r="O660" s="1" t="s">
        <v>39</v>
      </c>
      <c r="P660" s="1"/>
      <c r="Q660" s="1"/>
      <c r="R660" s="31" t="s">
        <v>194</v>
      </c>
      <c r="S660" s="42" t="s">
        <v>880</v>
      </c>
      <c r="T660" s="42" t="s">
        <v>880</v>
      </c>
      <c r="U660" s="42" t="s">
        <v>17</v>
      </c>
      <c r="V660" s="42" t="s">
        <v>17</v>
      </c>
      <c r="W660" s="42" t="s">
        <v>880</v>
      </c>
      <c r="X660" s="42" t="s">
        <v>880</v>
      </c>
      <c r="Y660" s="42" t="s">
        <v>880</v>
      </c>
      <c r="Z660" s="42" t="s">
        <v>19</v>
      </c>
      <c r="AA660" s="42" t="s">
        <v>880</v>
      </c>
      <c r="AB660" s="42" t="s">
        <v>17</v>
      </c>
      <c r="AC660" s="42" t="s">
        <v>17</v>
      </c>
      <c r="AD660" s="42" t="s">
        <v>880</v>
      </c>
      <c r="AE660" s="42" t="s">
        <v>880</v>
      </c>
      <c r="AF660" s="42" t="s">
        <v>19</v>
      </c>
      <c r="AG660" s="42" t="s">
        <v>880</v>
      </c>
      <c r="AH660" s="42" t="s">
        <v>880</v>
      </c>
      <c r="AI660" s="42" t="s">
        <v>17</v>
      </c>
      <c r="AJ660" s="42" t="s">
        <v>17</v>
      </c>
      <c r="AK660" s="42" t="s">
        <v>19</v>
      </c>
      <c r="AL660" s="42"/>
      <c r="AM660" s="42"/>
      <c r="AN660" s="42"/>
      <c r="AO660" s="42"/>
      <c r="AP660" s="42"/>
      <c r="AQ660" s="42"/>
      <c r="AR660" s="42"/>
      <c r="AS660" s="42"/>
      <c r="AT660" s="42"/>
      <c r="AU660" s="42"/>
      <c r="AV660" s="37">
        <f>COUNTIFS($S660:$AU660,"P")</f>
        <v>10</v>
      </c>
      <c r="AW660" s="37">
        <f>COUNTIFS($S660:$AU660,"HD")/2</f>
        <v>0</v>
      </c>
      <c r="AX660" s="37">
        <f>COUNTIFS($S660:$AU660,"DO")</f>
        <v>6</v>
      </c>
      <c r="AY660" s="1">
        <f>COUNTIFS($S660:$AU660,"UPL")</f>
        <v>0</v>
      </c>
      <c r="AZ660" s="37">
        <f>COUNTIFS($S660:$AU660,"LWP")</f>
        <v>3</v>
      </c>
      <c r="BA660" s="37">
        <f>SUM(COUNTIFS($S660:$AU660,{"PAT","MAT"}))</f>
        <v>0</v>
      </c>
      <c r="BB660" s="37">
        <f>COUNTIFS($S660:$AU660,"HO")</f>
        <v>0</v>
      </c>
      <c r="BC660" s="37">
        <f>COUNTIFS($S660:$AU660,"NA")</f>
        <v>0</v>
      </c>
      <c r="BD660" s="37">
        <f>COUNTIFS($S660:$AU660,"PL")</f>
        <v>0</v>
      </c>
      <c r="BE660" s="37">
        <f>COUNTIFS($S660:$AU660,"CL")</f>
        <v>0</v>
      </c>
      <c r="BF660" s="37">
        <f>COUNTIFS($S660:$AU660,"BL")</f>
        <v>0</v>
      </c>
      <c r="BG660" s="37">
        <f>COUNTIFS($S660:$AU660,"CO")</f>
        <v>0</v>
      </c>
      <c r="BH660" s="37">
        <f>SUM(BD660:BG660)</f>
        <v>0</v>
      </c>
      <c r="BI660" s="37">
        <f>IF(SUM(AV660+AW660)&gt;=17,1,0)</f>
        <v>0</v>
      </c>
      <c r="BJ660" s="37">
        <f>IF(SUM(AV660+AW660)&gt;=13,1,0)</f>
        <v>0</v>
      </c>
      <c r="BK660" s="37">
        <f>SUM(AV660:BG660)+SUM(COUNTIFS(R660:AU660,{"TERM","RESIGNED"}))</f>
        <v>19</v>
      </c>
      <c r="BL660" s="1" t="s">
        <v>41</v>
      </c>
      <c r="BM660" s="37" t="s">
        <v>933</v>
      </c>
    </row>
    <row r="661" spans="1:65" x14ac:dyDescent="0.25">
      <c r="A661" s="30">
        <f>A660+1</f>
        <v>659</v>
      </c>
      <c r="B661" s="1" t="s">
        <v>163</v>
      </c>
      <c r="C661" s="1">
        <v>104675</v>
      </c>
      <c r="D661" s="25">
        <v>104675</v>
      </c>
      <c r="E661" s="1" t="s">
        <v>863</v>
      </c>
      <c r="F661" s="32" t="s">
        <v>789</v>
      </c>
      <c r="G661" s="32" t="s">
        <v>181</v>
      </c>
      <c r="H661" s="28">
        <v>44915</v>
      </c>
      <c r="I661" s="28" t="s">
        <v>36</v>
      </c>
      <c r="J661" s="28" t="s">
        <v>36</v>
      </c>
      <c r="K661" s="37">
        <f ca="1">IF(O661="ACTIVE",(TODAY()-H661),(J661-H661))</f>
        <v>427</v>
      </c>
      <c r="L661" s="39" t="str">
        <f>IF(OR(M661="Email Verification",M661="Operations",M661="OJT",M661="Bottom Quartile Group",M661="Training"),"Billable","Non Billable")</f>
        <v>Billable</v>
      </c>
      <c r="M661" s="32" t="s">
        <v>178</v>
      </c>
      <c r="N661" s="1" t="s">
        <v>38</v>
      </c>
      <c r="O661" s="1" t="s">
        <v>39</v>
      </c>
      <c r="P661" s="1"/>
      <c r="Q661" s="1"/>
      <c r="R661" s="31" t="s">
        <v>230</v>
      </c>
      <c r="S661" s="42" t="s">
        <v>880</v>
      </c>
      <c r="T661" s="42" t="s">
        <v>880</v>
      </c>
      <c r="U661" s="42" t="s">
        <v>17</v>
      </c>
      <c r="V661" s="42" t="s">
        <v>17</v>
      </c>
      <c r="W661" s="42" t="s">
        <v>880</v>
      </c>
      <c r="X661" s="42" t="s">
        <v>880</v>
      </c>
      <c r="Y661" s="42" t="s">
        <v>880</v>
      </c>
      <c r="Z661" s="42" t="s">
        <v>880</v>
      </c>
      <c r="AA661" s="42" t="s">
        <v>880</v>
      </c>
      <c r="AB661" s="42" t="s">
        <v>17</v>
      </c>
      <c r="AC661" s="42" t="s">
        <v>17</v>
      </c>
      <c r="AD661" s="42" t="s">
        <v>880</v>
      </c>
      <c r="AE661" s="42" t="s">
        <v>880</v>
      </c>
      <c r="AF661" s="42" t="s">
        <v>880</v>
      </c>
      <c r="AG661" s="42" t="s">
        <v>880</v>
      </c>
      <c r="AH661" s="42" t="s">
        <v>880</v>
      </c>
      <c r="AI661" s="42" t="s">
        <v>17</v>
      </c>
      <c r="AJ661" s="42" t="s">
        <v>17</v>
      </c>
      <c r="AK661" s="42" t="s">
        <v>880</v>
      </c>
      <c r="AL661" s="42"/>
      <c r="AM661" s="42"/>
      <c r="AN661" s="42"/>
      <c r="AO661" s="42"/>
      <c r="AP661" s="42"/>
      <c r="AQ661" s="42"/>
      <c r="AR661" s="42"/>
      <c r="AS661" s="42"/>
      <c r="AT661" s="42"/>
      <c r="AU661" s="42"/>
      <c r="AV661" s="37">
        <f>COUNTIFS($S661:$AU661,"P")</f>
        <v>13</v>
      </c>
      <c r="AW661" s="37">
        <f>COUNTIFS($S661:$AU661,"HD")/2</f>
        <v>0</v>
      </c>
      <c r="AX661" s="37">
        <f>COUNTIFS($S661:$AU661,"DO")</f>
        <v>6</v>
      </c>
      <c r="AY661" s="1">
        <f>COUNTIFS($S661:$AU661,"UPL")</f>
        <v>0</v>
      </c>
      <c r="AZ661" s="37">
        <f>COUNTIFS($S661:$AU661,"LWP")</f>
        <v>0</v>
      </c>
      <c r="BA661" s="37">
        <f>SUM(COUNTIFS($S661:$AU661,{"PAT","MAT"}))</f>
        <v>0</v>
      </c>
      <c r="BB661" s="37">
        <f>COUNTIFS($S661:$AU661,"HO")</f>
        <v>0</v>
      </c>
      <c r="BC661" s="37">
        <f>COUNTIFS($S661:$AU661,"NA")</f>
        <v>0</v>
      </c>
      <c r="BD661" s="37">
        <f>COUNTIFS($S661:$AU661,"PL")</f>
        <v>0</v>
      </c>
      <c r="BE661" s="37">
        <f>COUNTIFS($S661:$AU661,"CL")</f>
        <v>0</v>
      </c>
      <c r="BF661" s="37">
        <f>COUNTIFS($S661:$AU661,"BL")</f>
        <v>0</v>
      </c>
      <c r="BG661" s="37">
        <f>COUNTIFS($S661:$AU661,"CO")</f>
        <v>0</v>
      </c>
      <c r="BH661" s="37">
        <f>SUM(BD661:BG661)</f>
        <v>0</v>
      </c>
      <c r="BI661" s="37">
        <f>IF(SUM(AV661+AW661)&gt;=17,1,0)</f>
        <v>0</v>
      </c>
      <c r="BJ661" s="37">
        <f>IF(SUM(AV661+AW661)&gt;=13,1,0)</f>
        <v>1</v>
      </c>
      <c r="BK661" s="37">
        <f>SUM(AV661:BG661)+SUM(COUNTIFS(R661:AU661,{"TERM","RESIGNED"}))</f>
        <v>19</v>
      </c>
      <c r="BL661" s="1" t="s">
        <v>41</v>
      </c>
      <c r="BM661" s="37" t="s">
        <v>931</v>
      </c>
    </row>
    <row r="662" spans="1:65" x14ac:dyDescent="0.25">
      <c r="A662" s="30">
        <f>A661+1</f>
        <v>660</v>
      </c>
      <c r="B662" s="1" t="s">
        <v>163</v>
      </c>
      <c r="C662" s="1">
        <v>104676</v>
      </c>
      <c r="D662" s="25">
        <v>104676</v>
      </c>
      <c r="E662" s="1" t="s">
        <v>862</v>
      </c>
      <c r="F662" s="32" t="s">
        <v>788</v>
      </c>
      <c r="G662" s="32" t="s">
        <v>117</v>
      </c>
      <c r="H662" s="28">
        <v>44915</v>
      </c>
      <c r="I662" s="28" t="s">
        <v>36</v>
      </c>
      <c r="J662" s="28" t="s">
        <v>36</v>
      </c>
      <c r="K662" s="37">
        <f ca="1">IF(O662="ACTIVE",(TODAY()-H662),(J662-H662))</f>
        <v>427</v>
      </c>
      <c r="L662" s="39" t="str">
        <f>IF(OR(M662="Email Verification",M662="Operations",M662="OJT",M662="Bottom Quartile Group",M662="Training"),"Billable","Non Billable")</f>
        <v>Billable</v>
      </c>
      <c r="M662" s="32" t="s">
        <v>118</v>
      </c>
      <c r="N662" s="1" t="s">
        <v>38</v>
      </c>
      <c r="O662" s="1" t="s">
        <v>39</v>
      </c>
      <c r="P662" s="1"/>
      <c r="Q662" s="1"/>
      <c r="R662" s="31" t="s">
        <v>187</v>
      </c>
      <c r="S662" s="42" t="s">
        <v>880</v>
      </c>
      <c r="T662" s="42" t="s">
        <v>880</v>
      </c>
      <c r="U662" s="42" t="s">
        <v>17</v>
      </c>
      <c r="V662" s="42" t="s">
        <v>17</v>
      </c>
      <c r="W662" s="42" t="s">
        <v>880</v>
      </c>
      <c r="X662" s="42" t="s">
        <v>880</v>
      </c>
      <c r="Y662" s="42" t="s">
        <v>880</v>
      </c>
      <c r="Z662" s="42" t="s">
        <v>880</v>
      </c>
      <c r="AA662" s="42" t="s">
        <v>880</v>
      </c>
      <c r="AB662" s="42" t="s">
        <v>17</v>
      </c>
      <c r="AC662" s="42" t="s">
        <v>17</v>
      </c>
      <c r="AD662" s="42" t="s">
        <v>880</v>
      </c>
      <c r="AE662" s="42" t="s">
        <v>880</v>
      </c>
      <c r="AF662" s="42" t="s">
        <v>880</v>
      </c>
      <c r="AG662" s="42" t="s">
        <v>880</v>
      </c>
      <c r="AH662" s="42" t="s">
        <v>880</v>
      </c>
      <c r="AI662" s="42" t="s">
        <v>17</v>
      </c>
      <c r="AJ662" s="42" t="s">
        <v>17</v>
      </c>
      <c r="AK662" s="42" t="s">
        <v>882</v>
      </c>
      <c r="AL662" s="42"/>
      <c r="AM662" s="42"/>
      <c r="AN662" s="42"/>
      <c r="AO662" s="42"/>
      <c r="AP662" s="42"/>
      <c r="AQ662" s="42"/>
      <c r="AR662" s="42"/>
      <c r="AS662" s="42"/>
      <c r="AT662" s="42"/>
      <c r="AU662" s="42"/>
      <c r="AV662" s="37">
        <f>COUNTIFS($S662:$AU662,"P")</f>
        <v>12</v>
      </c>
      <c r="AW662" s="37">
        <f>COUNTIFS($S662:$AU662,"HD")/2</f>
        <v>0</v>
      </c>
      <c r="AX662" s="37">
        <f>COUNTIFS($S662:$AU662,"DO")</f>
        <v>6</v>
      </c>
      <c r="AY662" s="1">
        <f>COUNTIFS($S662:$AU662,"UPL")</f>
        <v>0</v>
      </c>
      <c r="AZ662" s="37">
        <f>COUNTIFS($S662:$AU662,"LWP")</f>
        <v>0</v>
      </c>
      <c r="BA662" s="37">
        <f>SUM(COUNTIFS($S662:$AU662,{"PAT","MAT"}))</f>
        <v>0</v>
      </c>
      <c r="BB662" s="37">
        <f>COUNTIFS($S662:$AU662,"HO")</f>
        <v>0</v>
      </c>
      <c r="BC662" s="37">
        <f>COUNTIFS($S662:$AU662,"NA")</f>
        <v>0</v>
      </c>
      <c r="BD662" s="37">
        <f>COUNTIFS($S662:$AU662,"PL")</f>
        <v>0</v>
      </c>
      <c r="BE662" s="37">
        <f>COUNTIFS($S662:$AU662,"CL")</f>
        <v>1</v>
      </c>
      <c r="BF662" s="37">
        <f>COUNTIFS($S662:$AU662,"BL")</f>
        <v>0</v>
      </c>
      <c r="BG662" s="37">
        <f>COUNTIFS($S662:$AU662,"CO")</f>
        <v>0</v>
      </c>
      <c r="BH662" s="37">
        <f>SUM(BD662:BG662)</f>
        <v>1</v>
      </c>
      <c r="BI662" s="37">
        <f>IF(SUM(AV662+AW662)&gt;=17,1,0)</f>
        <v>0</v>
      </c>
      <c r="BJ662" s="37">
        <f>IF(SUM(AV662+AW662)&gt;=13,1,0)</f>
        <v>0</v>
      </c>
      <c r="BK662" s="37">
        <f>SUM(AV662:BG662)+SUM(COUNTIFS(R662:AU662,{"TERM","RESIGNED"}))</f>
        <v>19</v>
      </c>
      <c r="BL662" s="1" t="s">
        <v>41</v>
      </c>
      <c r="BM662" s="37" t="s">
        <v>937</v>
      </c>
    </row>
    <row r="663" spans="1:65" x14ac:dyDescent="0.25">
      <c r="A663" s="30">
        <f>A662+1</f>
        <v>661</v>
      </c>
      <c r="B663" s="1" t="s">
        <v>163</v>
      </c>
      <c r="C663" s="1">
        <v>104678</v>
      </c>
      <c r="D663" s="25">
        <v>104678</v>
      </c>
      <c r="E663" s="1" t="s">
        <v>863</v>
      </c>
      <c r="F663" s="32" t="s">
        <v>790</v>
      </c>
      <c r="G663" s="32" t="s">
        <v>181</v>
      </c>
      <c r="H663" s="28">
        <v>44915</v>
      </c>
      <c r="I663" s="28" t="s">
        <v>36</v>
      </c>
      <c r="J663" s="28" t="s">
        <v>36</v>
      </c>
      <c r="K663" s="37">
        <f ca="1">IF(O663="ACTIVE",(TODAY()-H663),(J663-H663))</f>
        <v>427</v>
      </c>
      <c r="L663" s="39" t="str">
        <f>IF(OR(M663="Email Verification",M663="Operations",M663="OJT",M663="Bottom Quartile Group",M663="Training"),"Billable","Non Billable")</f>
        <v>Billable</v>
      </c>
      <c r="M663" s="32" t="s">
        <v>178</v>
      </c>
      <c r="N663" s="1" t="s">
        <v>38</v>
      </c>
      <c r="O663" s="1" t="s">
        <v>39</v>
      </c>
      <c r="P663" s="1"/>
      <c r="Q663" s="1"/>
      <c r="R663" s="31" t="s">
        <v>230</v>
      </c>
      <c r="S663" s="42" t="s">
        <v>880</v>
      </c>
      <c r="T663" s="42" t="s">
        <v>880</v>
      </c>
      <c r="U663" s="42" t="s">
        <v>17</v>
      </c>
      <c r="V663" s="42" t="s">
        <v>17</v>
      </c>
      <c r="W663" s="42" t="s">
        <v>880</v>
      </c>
      <c r="X663" s="42" t="s">
        <v>880</v>
      </c>
      <c r="Y663" s="42" t="s">
        <v>880</v>
      </c>
      <c r="Z663" s="42" t="s">
        <v>880</v>
      </c>
      <c r="AA663" s="42" t="s">
        <v>880</v>
      </c>
      <c r="AB663" s="42" t="s">
        <v>17</v>
      </c>
      <c r="AC663" s="42" t="s">
        <v>17</v>
      </c>
      <c r="AD663" s="42" t="s">
        <v>882</v>
      </c>
      <c r="AE663" s="42" t="s">
        <v>880</v>
      </c>
      <c r="AF663" s="42" t="s">
        <v>880</v>
      </c>
      <c r="AG663" s="42" t="s">
        <v>19</v>
      </c>
      <c r="AH663" s="42" t="s">
        <v>880</v>
      </c>
      <c r="AI663" s="42" t="s">
        <v>17</v>
      </c>
      <c r="AJ663" s="42" t="s">
        <v>17</v>
      </c>
      <c r="AK663" s="42" t="s">
        <v>881</v>
      </c>
      <c r="AL663" s="42"/>
      <c r="AM663" s="42"/>
      <c r="AN663" s="42"/>
      <c r="AO663" s="42"/>
      <c r="AP663" s="42"/>
      <c r="AQ663" s="42"/>
      <c r="AR663" s="42"/>
      <c r="AS663" s="42"/>
      <c r="AT663" s="42"/>
      <c r="AU663" s="42"/>
      <c r="AV663" s="37">
        <f>COUNTIFS($S663:$AU663,"P")</f>
        <v>10</v>
      </c>
      <c r="AW663" s="37">
        <f>COUNTIFS($S663:$AU663,"HD")/2</f>
        <v>0.5</v>
      </c>
      <c r="AX663" s="37">
        <f>COUNTIFS($S663:$AU663,"DO")</f>
        <v>6</v>
      </c>
      <c r="AY663" s="1">
        <f>COUNTIFS($S663:$AU663,"UPL")</f>
        <v>0</v>
      </c>
      <c r="AZ663" s="37">
        <f>COUNTIFS($S663:$AU663,"LWP")</f>
        <v>1</v>
      </c>
      <c r="BA663" s="37">
        <f>SUM(COUNTIFS($S663:$AU663,{"PAT","MAT"}))</f>
        <v>0</v>
      </c>
      <c r="BB663" s="37">
        <f>COUNTIFS($S663:$AU663,"HO")</f>
        <v>0</v>
      </c>
      <c r="BC663" s="37">
        <f>COUNTIFS($S663:$AU663,"NA")</f>
        <v>0</v>
      </c>
      <c r="BD663" s="37">
        <f>COUNTIFS($S663:$AU663,"PL")</f>
        <v>0</v>
      </c>
      <c r="BE663" s="37">
        <f>COUNTIFS($S663:$AU663,"CL")</f>
        <v>1</v>
      </c>
      <c r="BF663" s="37">
        <f>COUNTIFS($S663:$AU663,"BL")</f>
        <v>0</v>
      </c>
      <c r="BG663" s="37">
        <f>COUNTIFS($S663:$AU663,"CO")</f>
        <v>0</v>
      </c>
      <c r="BH663" s="37">
        <f>SUM(BD663:BG663)</f>
        <v>1</v>
      </c>
      <c r="BI663" s="37">
        <f>IF(SUM(AV663+AW663)&gt;=17,1,0)</f>
        <v>0</v>
      </c>
      <c r="BJ663" s="37">
        <f>IF(SUM(AV663+AW663)&gt;=13,1,0)</f>
        <v>0</v>
      </c>
      <c r="BK663" s="37">
        <f>SUM(AV663:BG663)+SUM(COUNTIFS(R663:AU663,{"TERM","RESIGNED"}))</f>
        <v>18.5</v>
      </c>
      <c r="BL663" s="1" t="s">
        <v>41</v>
      </c>
      <c r="BM663" s="37" t="s">
        <v>931</v>
      </c>
    </row>
    <row r="664" spans="1:65" x14ac:dyDescent="0.25">
      <c r="A664" s="30">
        <f>A663+1</f>
        <v>662</v>
      </c>
      <c r="B664" s="1" t="s">
        <v>163</v>
      </c>
      <c r="C664" s="1">
        <v>104682</v>
      </c>
      <c r="D664" s="25">
        <v>104682</v>
      </c>
      <c r="E664" s="1" t="s">
        <v>863</v>
      </c>
      <c r="F664" s="32" t="s">
        <v>794</v>
      </c>
      <c r="G664" s="32" t="s">
        <v>871</v>
      </c>
      <c r="H664" s="28">
        <v>44918</v>
      </c>
      <c r="I664" s="28" t="s">
        <v>36</v>
      </c>
      <c r="J664" s="28" t="s">
        <v>36</v>
      </c>
      <c r="K664" s="37">
        <f ca="1">IF(O664="ACTIVE",(TODAY()-H664),(J664-H664))</f>
        <v>424</v>
      </c>
      <c r="L664" s="39" t="str">
        <f>IF(OR(M664="Email Verification",M664="Operations",M664="OJT",M664="Bottom Quartile Group",M664="Training"),"Billable","Non Billable")</f>
        <v>Non Billable</v>
      </c>
      <c r="M664" s="32" t="s">
        <v>124</v>
      </c>
      <c r="N664" s="1" t="s">
        <v>38</v>
      </c>
      <c r="O664" s="1" t="s">
        <v>39</v>
      </c>
      <c r="P664" s="1"/>
      <c r="Q664" s="1"/>
      <c r="R664" s="31" t="s">
        <v>795</v>
      </c>
      <c r="S664" s="42" t="s">
        <v>880</v>
      </c>
      <c r="T664" s="42" t="s">
        <v>880</v>
      </c>
      <c r="U664" s="42" t="s">
        <v>17</v>
      </c>
      <c r="V664" s="42" t="s">
        <v>17</v>
      </c>
      <c r="W664" s="42" t="s">
        <v>880</v>
      </c>
      <c r="X664" s="42" t="s">
        <v>880</v>
      </c>
      <c r="Y664" s="42" t="s">
        <v>880</v>
      </c>
      <c r="Z664" s="42" t="s">
        <v>880</v>
      </c>
      <c r="AA664" s="42" t="s">
        <v>880</v>
      </c>
      <c r="AB664" s="42" t="s">
        <v>17</v>
      </c>
      <c r="AC664" s="42" t="s">
        <v>17</v>
      </c>
      <c r="AD664" s="42" t="s">
        <v>18</v>
      </c>
      <c r="AE664" s="42" t="s">
        <v>880</v>
      </c>
      <c r="AF664" s="42" t="s">
        <v>880</v>
      </c>
      <c r="AG664" s="42" t="s">
        <v>880</v>
      </c>
      <c r="AH664" s="42" t="s">
        <v>885</v>
      </c>
      <c r="AI664" s="42" t="s">
        <v>17</v>
      </c>
      <c r="AJ664" s="42" t="s">
        <v>17</v>
      </c>
      <c r="AK664" s="42" t="s">
        <v>880</v>
      </c>
      <c r="AL664" s="42"/>
      <c r="AM664" s="42"/>
      <c r="AN664" s="42"/>
      <c r="AO664" s="42"/>
      <c r="AP664" s="42"/>
      <c r="AQ664" s="42"/>
      <c r="AR664" s="42"/>
      <c r="AS664" s="42"/>
      <c r="AT664" s="42"/>
      <c r="AU664" s="42"/>
      <c r="AV664" s="37">
        <f>COUNTIFS($S664:$AU664,"P")</f>
        <v>11</v>
      </c>
      <c r="AW664" s="37">
        <f>COUNTIFS($S664:$AU664,"HD")/2</f>
        <v>0</v>
      </c>
      <c r="AX664" s="37">
        <f>COUNTIFS($S664:$AU664,"DO")</f>
        <v>6</v>
      </c>
      <c r="AY664" s="1">
        <f>COUNTIFS($S664:$AU664,"UPL")</f>
        <v>1</v>
      </c>
      <c r="AZ664" s="37">
        <f>COUNTIFS($S664:$AU664,"LWP")</f>
        <v>0</v>
      </c>
      <c r="BA664" s="37">
        <f>SUM(COUNTIFS($S664:$AU664,{"PAT","MAT"}))</f>
        <v>0</v>
      </c>
      <c r="BB664" s="37">
        <f>COUNTIFS($S664:$AU664,"HO")</f>
        <v>0</v>
      </c>
      <c r="BC664" s="37">
        <f>COUNTIFS($S664:$AU664,"NA")</f>
        <v>0</v>
      </c>
      <c r="BD664" s="37">
        <f>COUNTIFS($S664:$AU664,"PL")</f>
        <v>0</v>
      </c>
      <c r="BE664" s="37">
        <f>COUNTIFS($S664:$AU664,"CL")</f>
        <v>0</v>
      </c>
      <c r="BF664" s="37">
        <f>COUNTIFS($S664:$AU664,"BL")</f>
        <v>1</v>
      </c>
      <c r="BG664" s="37">
        <f>COUNTIFS($S664:$AU664,"CO")</f>
        <v>0</v>
      </c>
      <c r="BH664" s="37">
        <f>SUM(BD664:BG664)</f>
        <v>1</v>
      </c>
      <c r="BI664" s="37">
        <f>IF(SUM(AV664+AW664)&gt;=17,1,0)</f>
        <v>0</v>
      </c>
      <c r="BJ664" s="37">
        <f>IF(SUM(AV664+AW664)&gt;=13,1,0)</f>
        <v>0</v>
      </c>
      <c r="BK664" s="37">
        <f>SUM(AV664:BG664)+SUM(COUNTIFS(R664:AU664,{"TERM","RESIGNED"}))</f>
        <v>19</v>
      </c>
      <c r="BL664" s="1" t="s">
        <v>41</v>
      </c>
      <c r="BM664" s="37" t="s">
        <v>935</v>
      </c>
    </row>
    <row r="665" spans="1:65" x14ac:dyDescent="0.25">
      <c r="A665" s="30">
        <f>A664+1</f>
        <v>663</v>
      </c>
      <c r="B665" s="1" t="s">
        <v>163</v>
      </c>
      <c r="C665" s="1">
        <v>104685</v>
      </c>
      <c r="D665" s="25">
        <v>104685</v>
      </c>
      <c r="E665" s="1" t="s">
        <v>863</v>
      </c>
      <c r="F665" s="32" t="s">
        <v>796</v>
      </c>
      <c r="G665" s="32" t="s">
        <v>100</v>
      </c>
      <c r="H665" s="28">
        <v>44918</v>
      </c>
      <c r="I665" s="28" t="s">
        <v>36</v>
      </c>
      <c r="J665" s="28" t="s">
        <v>36</v>
      </c>
      <c r="K665" s="37">
        <f ca="1">IF(O665="ACTIVE",(TODAY()-H665),(J665-H665))</f>
        <v>424</v>
      </c>
      <c r="L665" s="39" t="str">
        <f>IF(OR(M665="Email Verification",M665="Operations",M665="OJT",M665="Bottom Quartile Group",M665="Training"),"Billable","Non Billable")</f>
        <v>Non Billable</v>
      </c>
      <c r="M665" s="32" t="s">
        <v>43</v>
      </c>
      <c r="N665" s="1" t="s">
        <v>38</v>
      </c>
      <c r="O665" s="1" t="s">
        <v>39</v>
      </c>
      <c r="P665" s="1"/>
      <c r="Q665" s="1"/>
      <c r="R665" s="31" t="s">
        <v>76</v>
      </c>
      <c r="S665" s="42" t="s">
        <v>880</v>
      </c>
      <c r="T665" s="42" t="s">
        <v>880</v>
      </c>
      <c r="U665" s="42" t="s">
        <v>17</v>
      </c>
      <c r="V665" s="42" t="s">
        <v>17</v>
      </c>
      <c r="W665" s="42" t="s">
        <v>880</v>
      </c>
      <c r="X665" s="42" t="s">
        <v>880</v>
      </c>
      <c r="Y665" s="42" t="s">
        <v>880</v>
      </c>
      <c r="Z665" s="42" t="s">
        <v>880</v>
      </c>
      <c r="AA665" s="42" t="s">
        <v>880</v>
      </c>
      <c r="AB665" s="42" t="s">
        <v>17</v>
      </c>
      <c r="AC665" s="42" t="s">
        <v>17</v>
      </c>
      <c r="AD665" s="42" t="s">
        <v>880</v>
      </c>
      <c r="AE665" s="42" t="s">
        <v>880</v>
      </c>
      <c r="AF665" s="42" t="s">
        <v>880</v>
      </c>
      <c r="AG665" s="42" t="s">
        <v>880</v>
      </c>
      <c r="AH665" s="42" t="s">
        <v>880</v>
      </c>
      <c r="AI665" s="42" t="s">
        <v>17</v>
      </c>
      <c r="AJ665" s="42" t="s">
        <v>17</v>
      </c>
      <c r="AK665" s="42" t="s">
        <v>880</v>
      </c>
      <c r="AL665" s="42"/>
      <c r="AM665" s="42"/>
      <c r="AN665" s="42"/>
      <c r="AO665" s="42"/>
      <c r="AP665" s="42"/>
      <c r="AQ665" s="42"/>
      <c r="AR665" s="42"/>
      <c r="AS665" s="42"/>
      <c r="AT665" s="42"/>
      <c r="AU665" s="42"/>
      <c r="AV665" s="37">
        <f>COUNTIFS($S665:$AU665,"P")</f>
        <v>13</v>
      </c>
      <c r="AW665" s="37">
        <f>COUNTIFS($S665:$AU665,"HD")/2</f>
        <v>0</v>
      </c>
      <c r="AX665" s="37">
        <f>COUNTIFS($S665:$AU665,"DO")</f>
        <v>6</v>
      </c>
      <c r="AY665" s="1">
        <f>COUNTIFS($S665:$AU665,"UPL")</f>
        <v>0</v>
      </c>
      <c r="AZ665" s="37">
        <f>COUNTIFS($S665:$AU665,"LWP")</f>
        <v>0</v>
      </c>
      <c r="BA665" s="37">
        <f>SUM(COUNTIFS($S665:$AU665,{"PAT","MAT"}))</f>
        <v>0</v>
      </c>
      <c r="BB665" s="37">
        <f>COUNTIFS($S665:$AU665,"HO")</f>
        <v>0</v>
      </c>
      <c r="BC665" s="37">
        <f>COUNTIFS($S665:$AU665,"NA")</f>
        <v>0</v>
      </c>
      <c r="BD665" s="37">
        <f>COUNTIFS($S665:$AU665,"PL")</f>
        <v>0</v>
      </c>
      <c r="BE665" s="37">
        <f>COUNTIFS($S665:$AU665,"CL")</f>
        <v>0</v>
      </c>
      <c r="BF665" s="37">
        <f>COUNTIFS($S665:$AU665,"BL")</f>
        <v>0</v>
      </c>
      <c r="BG665" s="37">
        <f>COUNTIFS($S665:$AU665,"CO")</f>
        <v>0</v>
      </c>
      <c r="BH665" s="37">
        <f>SUM(BD665:BG665)</f>
        <v>0</v>
      </c>
      <c r="BI665" s="37">
        <f>IF(SUM(AV665+AW665)&gt;=17,1,0)</f>
        <v>0</v>
      </c>
      <c r="BJ665" s="37">
        <f>IF(SUM(AV665+AW665)&gt;=13,1,0)</f>
        <v>1</v>
      </c>
      <c r="BK665" s="37">
        <f>SUM(AV665:BG665)+SUM(COUNTIFS(R665:AU665,{"TERM","RESIGNED"}))</f>
        <v>19</v>
      </c>
      <c r="BL665" s="1" t="s">
        <v>41</v>
      </c>
      <c r="BM665" s="37" t="s">
        <v>935</v>
      </c>
    </row>
    <row r="666" spans="1:65" x14ac:dyDescent="0.25">
      <c r="A666" s="30">
        <f>A665+1</f>
        <v>664</v>
      </c>
      <c r="B666" s="1" t="s">
        <v>163</v>
      </c>
      <c r="C666" s="1">
        <v>104686</v>
      </c>
      <c r="D666" s="25">
        <v>104686</v>
      </c>
      <c r="E666" s="1" t="s">
        <v>863</v>
      </c>
      <c r="F666" s="32" t="s">
        <v>797</v>
      </c>
      <c r="G666" s="32" t="s">
        <v>100</v>
      </c>
      <c r="H666" s="28">
        <v>44918</v>
      </c>
      <c r="I666" s="28" t="s">
        <v>36</v>
      </c>
      <c r="J666" s="28" t="s">
        <v>36</v>
      </c>
      <c r="K666" s="37">
        <f ca="1">IF(O666="ACTIVE",(TODAY()-H666),(J666-H666))</f>
        <v>424</v>
      </c>
      <c r="L666" s="39" t="str">
        <f>IF(OR(M666="Email Verification",M666="Operations",M666="OJT",M666="Bottom Quartile Group",M666="Training"),"Billable","Non Billable")</f>
        <v>Non Billable</v>
      </c>
      <c r="M666" s="32" t="s">
        <v>43</v>
      </c>
      <c r="N666" s="1" t="s">
        <v>38</v>
      </c>
      <c r="O666" s="1" t="s">
        <v>39</v>
      </c>
      <c r="P666" s="1"/>
      <c r="Q666" s="1"/>
      <c r="R666" s="31" t="s">
        <v>254</v>
      </c>
      <c r="S666" s="42" t="s">
        <v>880</v>
      </c>
      <c r="T666" s="42" t="s">
        <v>880</v>
      </c>
      <c r="U666" s="42" t="s">
        <v>17</v>
      </c>
      <c r="V666" s="42" t="s">
        <v>17</v>
      </c>
      <c r="W666" s="42" t="s">
        <v>880</v>
      </c>
      <c r="X666" s="42" t="s">
        <v>880</v>
      </c>
      <c r="Y666" s="42" t="s">
        <v>880</v>
      </c>
      <c r="Z666" s="42" t="s">
        <v>880</v>
      </c>
      <c r="AA666" s="42" t="s">
        <v>880</v>
      </c>
      <c r="AB666" s="42" t="s">
        <v>17</v>
      </c>
      <c r="AC666" s="42" t="s">
        <v>17</v>
      </c>
      <c r="AD666" s="42" t="s">
        <v>880</v>
      </c>
      <c r="AE666" s="42" t="s">
        <v>880</v>
      </c>
      <c r="AF666" s="42" t="s">
        <v>880</v>
      </c>
      <c r="AG666" s="42" t="s">
        <v>880</v>
      </c>
      <c r="AH666" s="42" t="s">
        <v>880</v>
      </c>
      <c r="AI666" s="42" t="s">
        <v>17</v>
      </c>
      <c r="AJ666" s="42" t="s">
        <v>17</v>
      </c>
      <c r="AK666" s="42" t="s">
        <v>880</v>
      </c>
      <c r="AL666" s="42"/>
      <c r="AM666" s="42"/>
      <c r="AN666" s="42"/>
      <c r="AO666" s="42"/>
      <c r="AP666" s="42"/>
      <c r="AQ666" s="42"/>
      <c r="AR666" s="42"/>
      <c r="AS666" s="42"/>
      <c r="AT666" s="42"/>
      <c r="AU666" s="42"/>
      <c r="AV666" s="37">
        <f>COUNTIFS($S666:$AU666,"P")</f>
        <v>13</v>
      </c>
      <c r="AW666" s="37">
        <f>COUNTIFS($S666:$AU666,"HD")/2</f>
        <v>0</v>
      </c>
      <c r="AX666" s="37">
        <f>COUNTIFS($S666:$AU666,"DO")</f>
        <v>6</v>
      </c>
      <c r="AY666" s="1">
        <f>COUNTIFS($S666:$AU666,"UPL")</f>
        <v>0</v>
      </c>
      <c r="AZ666" s="37">
        <f>COUNTIFS($S666:$AU666,"LWP")</f>
        <v>0</v>
      </c>
      <c r="BA666" s="37">
        <f>SUM(COUNTIFS($S666:$AU666,{"PAT","MAT"}))</f>
        <v>0</v>
      </c>
      <c r="BB666" s="37">
        <f>COUNTIFS($S666:$AU666,"HO")</f>
        <v>0</v>
      </c>
      <c r="BC666" s="37">
        <f>COUNTIFS($S666:$AU666,"NA")</f>
        <v>0</v>
      </c>
      <c r="BD666" s="37">
        <f>COUNTIFS($S666:$AU666,"PL")</f>
        <v>0</v>
      </c>
      <c r="BE666" s="37">
        <f>COUNTIFS($S666:$AU666,"CL")</f>
        <v>0</v>
      </c>
      <c r="BF666" s="37">
        <f>COUNTIFS($S666:$AU666,"BL")</f>
        <v>0</v>
      </c>
      <c r="BG666" s="37">
        <f>COUNTIFS($S666:$AU666,"CO")</f>
        <v>0</v>
      </c>
      <c r="BH666" s="37">
        <f>SUM(BD666:BG666)</f>
        <v>0</v>
      </c>
      <c r="BI666" s="37">
        <f>IF(SUM(AV666+AW666)&gt;=17,1,0)</f>
        <v>0</v>
      </c>
      <c r="BJ666" s="37">
        <f>IF(SUM(AV666+AW666)&gt;=13,1,0)</f>
        <v>1</v>
      </c>
      <c r="BK666" s="37">
        <f>SUM(AV666:BG666)+SUM(COUNTIFS(R666:AU666,{"TERM","RESIGNED"}))</f>
        <v>19</v>
      </c>
      <c r="BL666" s="1" t="s">
        <v>41</v>
      </c>
      <c r="BM666" s="37" t="s">
        <v>936</v>
      </c>
    </row>
    <row r="667" spans="1:65" x14ac:dyDescent="0.25">
      <c r="A667" s="30">
        <f>A666+1</f>
        <v>665</v>
      </c>
      <c r="B667" s="1" t="s">
        <v>163</v>
      </c>
      <c r="C667" s="1">
        <v>104688</v>
      </c>
      <c r="D667" s="25">
        <v>104688</v>
      </c>
      <c r="E667" s="1" t="s">
        <v>863</v>
      </c>
      <c r="F667" s="32" t="s">
        <v>798</v>
      </c>
      <c r="G667" s="32" t="s">
        <v>100</v>
      </c>
      <c r="H667" s="28">
        <v>44918</v>
      </c>
      <c r="I667" s="28" t="s">
        <v>36</v>
      </c>
      <c r="J667" s="28" t="s">
        <v>36</v>
      </c>
      <c r="K667" s="37">
        <f ca="1">IF(O667="ACTIVE",(TODAY()-H667),(J667-H667))</f>
        <v>424</v>
      </c>
      <c r="L667" s="39" t="str">
        <f>IF(OR(M667="Email Verification",M667="Operations",M667="OJT",M667="Bottom Quartile Group",M667="Training"),"Billable","Non Billable")</f>
        <v>Non Billable</v>
      </c>
      <c r="M667" s="32" t="s">
        <v>43</v>
      </c>
      <c r="N667" s="1" t="s">
        <v>38</v>
      </c>
      <c r="O667" s="1" t="s">
        <v>39</v>
      </c>
      <c r="P667" s="1"/>
      <c r="Q667" s="1"/>
      <c r="R667" s="31" t="s">
        <v>254</v>
      </c>
      <c r="S667" s="42" t="s">
        <v>880</v>
      </c>
      <c r="T667" s="42" t="s">
        <v>880</v>
      </c>
      <c r="U667" s="42" t="s">
        <v>17</v>
      </c>
      <c r="V667" s="42" t="s">
        <v>17</v>
      </c>
      <c r="W667" s="42" t="s">
        <v>880</v>
      </c>
      <c r="X667" s="42" t="s">
        <v>880</v>
      </c>
      <c r="Y667" s="42" t="s">
        <v>880</v>
      </c>
      <c r="Z667" s="42" t="s">
        <v>880</v>
      </c>
      <c r="AA667" s="42" t="s">
        <v>880</v>
      </c>
      <c r="AB667" s="42" t="s">
        <v>17</v>
      </c>
      <c r="AC667" s="42" t="s">
        <v>17</v>
      </c>
      <c r="AD667" s="42" t="s">
        <v>880</v>
      </c>
      <c r="AE667" s="42" t="s">
        <v>880</v>
      </c>
      <c r="AF667" s="42" t="s">
        <v>880</v>
      </c>
      <c r="AG667" s="42" t="s">
        <v>880</v>
      </c>
      <c r="AH667" s="42" t="s">
        <v>881</v>
      </c>
      <c r="AI667" s="42" t="s">
        <v>17</v>
      </c>
      <c r="AJ667" s="42" t="s">
        <v>17</v>
      </c>
      <c r="AK667" s="42" t="s">
        <v>880</v>
      </c>
      <c r="AL667" s="42"/>
      <c r="AM667" s="42"/>
      <c r="AN667" s="42"/>
      <c r="AO667" s="42"/>
      <c r="AP667" s="42"/>
      <c r="AQ667" s="42"/>
      <c r="AR667" s="42"/>
      <c r="AS667" s="42"/>
      <c r="AT667" s="42"/>
      <c r="AU667" s="42"/>
      <c r="AV667" s="37">
        <f>COUNTIFS($S667:$AU667,"P")</f>
        <v>12</v>
      </c>
      <c r="AW667" s="37">
        <f>COUNTIFS($S667:$AU667,"HD")/2</f>
        <v>0.5</v>
      </c>
      <c r="AX667" s="37">
        <f>COUNTIFS($S667:$AU667,"DO")</f>
        <v>6</v>
      </c>
      <c r="AY667" s="1">
        <f>COUNTIFS($S667:$AU667,"UPL")</f>
        <v>0</v>
      </c>
      <c r="AZ667" s="37">
        <f>COUNTIFS($S667:$AU667,"LWP")</f>
        <v>0</v>
      </c>
      <c r="BA667" s="37">
        <f>SUM(COUNTIFS($S667:$AU667,{"PAT","MAT"}))</f>
        <v>0</v>
      </c>
      <c r="BB667" s="37">
        <f>COUNTIFS($S667:$AU667,"HO")</f>
        <v>0</v>
      </c>
      <c r="BC667" s="37">
        <f>COUNTIFS($S667:$AU667,"NA")</f>
        <v>0</v>
      </c>
      <c r="BD667" s="37">
        <f>COUNTIFS($S667:$AU667,"PL")</f>
        <v>0</v>
      </c>
      <c r="BE667" s="37">
        <f>COUNTIFS($S667:$AU667,"CL")</f>
        <v>0</v>
      </c>
      <c r="BF667" s="37">
        <f>COUNTIFS($S667:$AU667,"BL")</f>
        <v>0</v>
      </c>
      <c r="BG667" s="37">
        <f>COUNTIFS($S667:$AU667,"CO")</f>
        <v>0</v>
      </c>
      <c r="BH667" s="37">
        <f>SUM(BD667:BG667)</f>
        <v>0</v>
      </c>
      <c r="BI667" s="37">
        <f>IF(SUM(AV667+AW667)&gt;=17,1,0)</f>
        <v>0</v>
      </c>
      <c r="BJ667" s="37">
        <f>IF(SUM(AV667+AW667)&gt;=13,1,0)</f>
        <v>0</v>
      </c>
      <c r="BK667" s="37">
        <f>SUM(AV667:BG667)+SUM(COUNTIFS(R667:AU667,{"TERM","RESIGNED"}))</f>
        <v>18.5</v>
      </c>
      <c r="BL667" s="1" t="s">
        <v>41</v>
      </c>
      <c r="BM667" s="37" t="s">
        <v>936</v>
      </c>
    </row>
    <row r="668" spans="1:65" x14ac:dyDescent="0.25">
      <c r="A668" s="30">
        <f>A667+1</f>
        <v>666</v>
      </c>
      <c r="B668" s="1" t="s">
        <v>163</v>
      </c>
      <c r="C668" s="1">
        <v>104700</v>
      </c>
      <c r="D668" s="25">
        <v>104700</v>
      </c>
      <c r="E668" s="1" t="s">
        <v>863</v>
      </c>
      <c r="F668" s="32" t="s">
        <v>791</v>
      </c>
      <c r="G668" s="32" t="s">
        <v>177</v>
      </c>
      <c r="H668" s="28">
        <v>44918</v>
      </c>
      <c r="I668" s="28" t="s">
        <v>36</v>
      </c>
      <c r="J668" s="28" t="s">
        <v>36</v>
      </c>
      <c r="K668" s="37">
        <f ca="1">IF(O668="ACTIVE",(TODAY()-H668),(J668-H668))</f>
        <v>424</v>
      </c>
      <c r="L668" s="39" t="str">
        <f>IF(OR(M668="Email Verification",M668="Operations",M668="OJT",M668="Bottom Quartile Group",M668="Training"),"Billable","Non Billable")</f>
        <v>Billable</v>
      </c>
      <c r="M668" s="32" t="s">
        <v>178</v>
      </c>
      <c r="N668" s="1" t="s">
        <v>38</v>
      </c>
      <c r="O668" s="1" t="s">
        <v>39</v>
      </c>
      <c r="P668" s="1"/>
      <c r="Q668" s="1"/>
      <c r="R668" s="31" t="s">
        <v>230</v>
      </c>
      <c r="S668" s="42" t="s">
        <v>880</v>
      </c>
      <c r="T668" s="42" t="s">
        <v>880</v>
      </c>
      <c r="U668" s="42" t="s">
        <v>17</v>
      </c>
      <c r="V668" s="42" t="s">
        <v>17</v>
      </c>
      <c r="W668" s="42" t="s">
        <v>880</v>
      </c>
      <c r="X668" s="42" t="s">
        <v>880</v>
      </c>
      <c r="Y668" s="42" t="s">
        <v>882</v>
      </c>
      <c r="Z668" s="42" t="s">
        <v>880</v>
      </c>
      <c r="AA668" s="42" t="s">
        <v>880</v>
      </c>
      <c r="AB668" s="42" t="s">
        <v>17</v>
      </c>
      <c r="AC668" s="42" t="s">
        <v>17</v>
      </c>
      <c r="AD668" s="42" t="s">
        <v>880</v>
      </c>
      <c r="AE668" s="42" t="s">
        <v>880</v>
      </c>
      <c r="AF668" s="42" t="s">
        <v>880</v>
      </c>
      <c r="AG668" s="42" t="s">
        <v>880</v>
      </c>
      <c r="AH668" s="42" t="s">
        <v>880</v>
      </c>
      <c r="AI668" s="42" t="s">
        <v>17</v>
      </c>
      <c r="AJ668" s="42" t="s">
        <v>17</v>
      </c>
      <c r="AK668" s="42" t="s">
        <v>880</v>
      </c>
      <c r="AL668" s="42"/>
      <c r="AM668" s="42"/>
      <c r="AN668" s="42"/>
      <c r="AO668" s="42"/>
      <c r="AP668" s="42"/>
      <c r="AQ668" s="42"/>
      <c r="AR668" s="42"/>
      <c r="AS668" s="42"/>
      <c r="AT668" s="42"/>
      <c r="AU668" s="42"/>
      <c r="AV668" s="37">
        <f>COUNTIFS($S668:$AU668,"P")</f>
        <v>12</v>
      </c>
      <c r="AW668" s="37">
        <f>COUNTIFS($S668:$AU668,"HD")/2</f>
        <v>0</v>
      </c>
      <c r="AX668" s="37">
        <f>COUNTIFS($S668:$AU668,"DO")</f>
        <v>6</v>
      </c>
      <c r="AY668" s="1">
        <f>COUNTIFS($S668:$AU668,"UPL")</f>
        <v>0</v>
      </c>
      <c r="AZ668" s="37">
        <f>COUNTIFS($S668:$AU668,"LWP")</f>
        <v>0</v>
      </c>
      <c r="BA668" s="37">
        <f>SUM(COUNTIFS($S668:$AU668,{"PAT","MAT"}))</f>
        <v>0</v>
      </c>
      <c r="BB668" s="37">
        <f>COUNTIFS($S668:$AU668,"HO")</f>
        <v>0</v>
      </c>
      <c r="BC668" s="37">
        <f>COUNTIFS($S668:$AU668,"NA")</f>
        <v>0</v>
      </c>
      <c r="BD668" s="37">
        <f>COUNTIFS($S668:$AU668,"PL")</f>
        <v>0</v>
      </c>
      <c r="BE668" s="37">
        <f>COUNTIFS($S668:$AU668,"CL")</f>
        <v>1</v>
      </c>
      <c r="BF668" s="37">
        <f>COUNTIFS($S668:$AU668,"BL")</f>
        <v>0</v>
      </c>
      <c r="BG668" s="37">
        <f>COUNTIFS($S668:$AU668,"CO")</f>
        <v>0</v>
      </c>
      <c r="BH668" s="37">
        <f>SUM(BD668:BG668)</f>
        <v>1</v>
      </c>
      <c r="BI668" s="37">
        <f>IF(SUM(AV668+AW668)&gt;=17,1,0)</f>
        <v>0</v>
      </c>
      <c r="BJ668" s="37">
        <f>IF(SUM(AV668+AW668)&gt;=13,1,0)</f>
        <v>0</v>
      </c>
      <c r="BK668" s="37">
        <f>SUM(AV668:BG668)+SUM(COUNTIFS(R668:AU668,{"TERM","RESIGNED"}))</f>
        <v>19</v>
      </c>
      <c r="BL668" s="1" t="s">
        <v>41</v>
      </c>
      <c r="BM668" s="37" t="s">
        <v>931</v>
      </c>
    </row>
    <row r="669" spans="1:65" x14ac:dyDescent="0.25">
      <c r="A669" s="30">
        <f>A668+1</f>
        <v>667</v>
      </c>
      <c r="B669" s="1" t="s">
        <v>163</v>
      </c>
      <c r="C669" s="1">
        <v>104714</v>
      </c>
      <c r="D669" s="25">
        <v>104714</v>
      </c>
      <c r="E669" s="1" t="s">
        <v>863</v>
      </c>
      <c r="F669" s="32" t="s">
        <v>792</v>
      </c>
      <c r="G669" s="32" t="s">
        <v>117</v>
      </c>
      <c r="H669" s="28">
        <v>44918</v>
      </c>
      <c r="I669" s="28" t="s">
        <v>36</v>
      </c>
      <c r="J669" s="28" t="s">
        <v>36</v>
      </c>
      <c r="K669" s="37">
        <f ca="1">IF(O669="ACTIVE",(TODAY()-H669),(J669-H669))</f>
        <v>424</v>
      </c>
      <c r="L669" s="39" t="str">
        <f>IF(OR(M669="Email Verification",M669="Operations",M669="OJT",M669="Bottom Quartile Group",M669="Training"),"Billable","Non Billable")</f>
        <v>Billable</v>
      </c>
      <c r="M669" s="32" t="s">
        <v>118</v>
      </c>
      <c r="N669" s="1" t="s">
        <v>38</v>
      </c>
      <c r="O669" s="1" t="s">
        <v>39</v>
      </c>
      <c r="P669" s="1"/>
      <c r="Q669" s="1"/>
      <c r="R669" s="31" t="s">
        <v>511</v>
      </c>
      <c r="S669" s="42" t="s">
        <v>882</v>
      </c>
      <c r="T669" s="42" t="s">
        <v>883</v>
      </c>
      <c r="U669" s="42" t="s">
        <v>17</v>
      </c>
      <c r="V669" s="42" t="s">
        <v>17</v>
      </c>
      <c r="W669" s="42" t="s">
        <v>880</v>
      </c>
      <c r="X669" s="42" t="s">
        <v>880</v>
      </c>
      <c r="Y669" s="42" t="s">
        <v>880</v>
      </c>
      <c r="Z669" s="42" t="s">
        <v>880</v>
      </c>
      <c r="AA669" s="42" t="s">
        <v>880</v>
      </c>
      <c r="AB669" s="42" t="s">
        <v>17</v>
      </c>
      <c r="AC669" s="42" t="s">
        <v>17</v>
      </c>
      <c r="AD669" s="42" t="s">
        <v>880</v>
      </c>
      <c r="AE669" s="42" t="s">
        <v>880</v>
      </c>
      <c r="AF669" s="42" t="s">
        <v>880</v>
      </c>
      <c r="AG669" s="42" t="s">
        <v>880</v>
      </c>
      <c r="AH669" s="42" t="s">
        <v>880</v>
      </c>
      <c r="AI669" s="42" t="s">
        <v>17</v>
      </c>
      <c r="AJ669" s="42" t="s">
        <v>17</v>
      </c>
      <c r="AK669" s="42" t="s">
        <v>880</v>
      </c>
      <c r="AL669" s="42"/>
      <c r="AM669" s="42"/>
      <c r="AN669" s="42"/>
      <c r="AO669" s="42"/>
      <c r="AP669" s="42"/>
      <c r="AQ669" s="42"/>
      <c r="AR669" s="42"/>
      <c r="AS669" s="42"/>
      <c r="AT669" s="42"/>
      <c r="AU669" s="42"/>
      <c r="AV669" s="37">
        <f>COUNTIFS($S669:$AU669,"P")</f>
        <v>11</v>
      </c>
      <c r="AW669" s="37">
        <f>COUNTIFS($S669:$AU669,"HD")/2</f>
        <v>0</v>
      </c>
      <c r="AX669" s="37">
        <f>COUNTIFS($S669:$AU669,"DO")</f>
        <v>6</v>
      </c>
      <c r="AY669" s="1">
        <f>COUNTIFS($S669:$AU669,"UPL")</f>
        <v>0</v>
      </c>
      <c r="AZ669" s="37">
        <f>COUNTIFS($S669:$AU669,"LWP")</f>
        <v>0</v>
      </c>
      <c r="BA669" s="37">
        <f>SUM(COUNTIFS($S669:$AU669,{"PAT","MAT"}))</f>
        <v>0</v>
      </c>
      <c r="BB669" s="37">
        <f>COUNTIFS($S669:$AU669,"HO")</f>
        <v>0</v>
      </c>
      <c r="BC669" s="37">
        <f>COUNTIFS($S669:$AU669,"NA")</f>
        <v>0</v>
      </c>
      <c r="BD669" s="37">
        <f>COUNTIFS($S669:$AU669,"PL")</f>
        <v>1</v>
      </c>
      <c r="BE669" s="37">
        <f>COUNTIFS($S669:$AU669,"CL")</f>
        <v>1</v>
      </c>
      <c r="BF669" s="37">
        <f>COUNTIFS($S669:$AU669,"BL")</f>
        <v>0</v>
      </c>
      <c r="BG669" s="37">
        <f>COUNTIFS($S669:$AU669,"CO")</f>
        <v>0</v>
      </c>
      <c r="BH669" s="37">
        <f>SUM(BD669:BG669)</f>
        <v>2</v>
      </c>
      <c r="BI669" s="37">
        <f>IF(SUM(AV669+AW669)&gt;=17,1,0)</f>
        <v>0</v>
      </c>
      <c r="BJ669" s="37">
        <f>IF(SUM(AV669+AW669)&gt;=13,1,0)</f>
        <v>0</v>
      </c>
      <c r="BK669" s="37">
        <f>SUM(AV669:BG669)+SUM(COUNTIFS(R669:AU669,{"TERM","RESIGNED"}))</f>
        <v>19</v>
      </c>
      <c r="BL669" s="1" t="s">
        <v>41</v>
      </c>
      <c r="BM669" s="37" t="s">
        <v>931</v>
      </c>
    </row>
    <row r="670" spans="1:65" x14ac:dyDescent="0.25">
      <c r="A670" s="30">
        <f>A669+1</f>
        <v>668</v>
      </c>
      <c r="B670" s="1" t="s">
        <v>163</v>
      </c>
      <c r="C670" s="1">
        <v>104718</v>
      </c>
      <c r="D670" s="25">
        <v>104718</v>
      </c>
      <c r="E670" s="1" t="s">
        <v>863</v>
      </c>
      <c r="F670" s="32" t="s">
        <v>793</v>
      </c>
      <c r="G670" s="32" t="s">
        <v>117</v>
      </c>
      <c r="H670" s="28">
        <v>44918</v>
      </c>
      <c r="I670" s="28" t="s">
        <v>36</v>
      </c>
      <c r="J670" s="28" t="s">
        <v>36</v>
      </c>
      <c r="K670" s="37">
        <f ca="1">IF(O670="ACTIVE",(TODAY()-H670),(J670-H670))</f>
        <v>424</v>
      </c>
      <c r="L670" s="39" t="str">
        <f>IF(OR(M670="Email Verification",M670="Operations",M670="OJT",M670="Bottom Quartile Group",M670="Training"),"Billable","Non Billable")</f>
        <v>Billable</v>
      </c>
      <c r="M670" s="32" t="s">
        <v>118</v>
      </c>
      <c r="N670" s="1" t="s">
        <v>38</v>
      </c>
      <c r="O670" s="1" t="s">
        <v>39</v>
      </c>
      <c r="P670" s="1"/>
      <c r="Q670" s="1"/>
      <c r="R670" s="31" t="s">
        <v>511</v>
      </c>
      <c r="S670" s="42" t="s">
        <v>880</v>
      </c>
      <c r="T670" s="42" t="s">
        <v>880</v>
      </c>
      <c r="U670" s="42" t="s">
        <v>17</v>
      </c>
      <c r="V670" s="42" t="s">
        <v>17</v>
      </c>
      <c r="W670" s="42" t="s">
        <v>19</v>
      </c>
      <c r="X670" s="42" t="s">
        <v>880</v>
      </c>
      <c r="Y670" s="42" t="s">
        <v>880</v>
      </c>
      <c r="Z670" s="42" t="s">
        <v>880</v>
      </c>
      <c r="AA670" s="42" t="s">
        <v>880</v>
      </c>
      <c r="AB670" s="42" t="s">
        <v>17</v>
      </c>
      <c r="AC670" s="42" t="s">
        <v>17</v>
      </c>
      <c r="AD670" s="42" t="s">
        <v>880</v>
      </c>
      <c r="AE670" s="42" t="s">
        <v>880</v>
      </c>
      <c r="AF670" s="42" t="s">
        <v>880</v>
      </c>
      <c r="AG670" s="42" t="s">
        <v>880</v>
      </c>
      <c r="AH670" s="42" t="s">
        <v>880</v>
      </c>
      <c r="AI670" s="42" t="s">
        <v>17</v>
      </c>
      <c r="AJ670" s="42" t="s">
        <v>17</v>
      </c>
      <c r="AK670" s="42" t="s">
        <v>880</v>
      </c>
      <c r="AL670" s="42"/>
      <c r="AM670" s="42"/>
      <c r="AN670" s="42"/>
      <c r="AO670" s="42"/>
      <c r="AP670" s="42"/>
      <c r="AQ670" s="42"/>
      <c r="AR670" s="42"/>
      <c r="AS670" s="42"/>
      <c r="AT670" s="42"/>
      <c r="AU670" s="42"/>
      <c r="AV670" s="37">
        <f>COUNTIFS($S670:$AU670,"P")</f>
        <v>12</v>
      </c>
      <c r="AW670" s="37">
        <f>COUNTIFS($S670:$AU670,"HD")/2</f>
        <v>0</v>
      </c>
      <c r="AX670" s="37">
        <f>COUNTIFS($S670:$AU670,"DO")</f>
        <v>6</v>
      </c>
      <c r="AY670" s="1">
        <f>COUNTIFS($S670:$AU670,"UPL")</f>
        <v>0</v>
      </c>
      <c r="AZ670" s="37">
        <f>COUNTIFS($S670:$AU670,"LWP")</f>
        <v>1</v>
      </c>
      <c r="BA670" s="37">
        <f>SUM(COUNTIFS($S670:$AU670,{"PAT","MAT"}))</f>
        <v>0</v>
      </c>
      <c r="BB670" s="37">
        <f>COUNTIFS($S670:$AU670,"HO")</f>
        <v>0</v>
      </c>
      <c r="BC670" s="37">
        <f>COUNTIFS($S670:$AU670,"NA")</f>
        <v>0</v>
      </c>
      <c r="BD670" s="37">
        <f>COUNTIFS($S670:$AU670,"PL")</f>
        <v>0</v>
      </c>
      <c r="BE670" s="37">
        <f>COUNTIFS($S670:$AU670,"CL")</f>
        <v>0</v>
      </c>
      <c r="BF670" s="37">
        <f>COUNTIFS($S670:$AU670,"BL")</f>
        <v>0</v>
      </c>
      <c r="BG670" s="37">
        <f>COUNTIFS($S670:$AU670,"CO")</f>
        <v>0</v>
      </c>
      <c r="BH670" s="37">
        <f>SUM(BD670:BG670)</f>
        <v>0</v>
      </c>
      <c r="BI670" s="37">
        <f>IF(SUM(AV670+AW670)&gt;=17,1,0)</f>
        <v>0</v>
      </c>
      <c r="BJ670" s="37">
        <f>IF(SUM(AV670+AW670)&gt;=13,1,0)</f>
        <v>0</v>
      </c>
      <c r="BK670" s="37">
        <f>SUM(AV670:BG670)+SUM(COUNTIFS(R670:AU670,{"TERM","RESIGNED"}))</f>
        <v>19</v>
      </c>
      <c r="BL670" s="1" t="s">
        <v>41</v>
      </c>
      <c r="BM670" s="37" t="s">
        <v>931</v>
      </c>
    </row>
    <row r="671" spans="1:65" x14ac:dyDescent="0.25">
      <c r="A671" s="30">
        <f>A670+1</f>
        <v>669</v>
      </c>
      <c r="B671" s="1" t="s">
        <v>163</v>
      </c>
      <c r="C671" s="1">
        <v>104721</v>
      </c>
      <c r="D671" s="25">
        <v>104721</v>
      </c>
      <c r="E671" s="1" t="s">
        <v>863</v>
      </c>
      <c r="F671" s="32" t="s">
        <v>799</v>
      </c>
      <c r="G671" s="32" t="s">
        <v>100</v>
      </c>
      <c r="H671" s="28">
        <v>44918</v>
      </c>
      <c r="I671" s="28" t="s">
        <v>36</v>
      </c>
      <c r="J671" s="28" t="s">
        <v>36</v>
      </c>
      <c r="K671" s="37">
        <f ca="1">IF(O671="ACTIVE",(TODAY()-H671),(J671-H671))</f>
        <v>424</v>
      </c>
      <c r="L671" s="39" t="str">
        <f>IF(OR(M671="Email Verification",M671="Operations",M671="OJT",M671="Bottom Quartile Group",M671="Training"),"Billable","Non Billable")</f>
        <v>Non Billable</v>
      </c>
      <c r="M671" s="32" t="s">
        <v>43</v>
      </c>
      <c r="N671" s="1" t="s">
        <v>38</v>
      </c>
      <c r="O671" s="1" t="s">
        <v>39</v>
      </c>
      <c r="P671" s="1"/>
      <c r="Q671" s="1"/>
      <c r="R671" s="31" t="s">
        <v>65</v>
      </c>
      <c r="S671" s="42" t="s">
        <v>880</v>
      </c>
      <c r="T671" s="42" t="s">
        <v>880</v>
      </c>
      <c r="U671" s="42" t="s">
        <v>17</v>
      </c>
      <c r="V671" s="42" t="s">
        <v>17</v>
      </c>
      <c r="W671" s="42" t="s">
        <v>880</v>
      </c>
      <c r="X671" s="42" t="s">
        <v>880</v>
      </c>
      <c r="Y671" s="42" t="s">
        <v>880</v>
      </c>
      <c r="Z671" s="42" t="s">
        <v>880</v>
      </c>
      <c r="AA671" s="42" t="s">
        <v>880</v>
      </c>
      <c r="AB671" s="42" t="s">
        <v>17</v>
      </c>
      <c r="AC671" s="42" t="s">
        <v>17</v>
      </c>
      <c r="AD671" s="42" t="s">
        <v>880</v>
      </c>
      <c r="AE671" s="42" t="s">
        <v>880</v>
      </c>
      <c r="AF671" s="42" t="s">
        <v>880</v>
      </c>
      <c r="AG671" s="42" t="s">
        <v>880</v>
      </c>
      <c r="AH671" s="42" t="s">
        <v>880</v>
      </c>
      <c r="AI671" s="42" t="s">
        <v>17</v>
      </c>
      <c r="AJ671" s="42" t="s">
        <v>17</v>
      </c>
      <c r="AK671" s="42" t="s">
        <v>880</v>
      </c>
      <c r="AL671" s="42"/>
      <c r="AM671" s="42"/>
      <c r="AN671" s="42"/>
      <c r="AO671" s="42"/>
      <c r="AP671" s="42"/>
      <c r="AQ671" s="42"/>
      <c r="AR671" s="42"/>
      <c r="AS671" s="42"/>
      <c r="AT671" s="42"/>
      <c r="AU671" s="42"/>
      <c r="AV671" s="37">
        <f>COUNTIFS($S671:$AU671,"P")</f>
        <v>13</v>
      </c>
      <c r="AW671" s="37">
        <f>COUNTIFS($S671:$AU671,"HD")/2</f>
        <v>0</v>
      </c>
      <c r="AX671" s="37">
        <f>COUNTIFS($S671:$AU671,"DO")</f>
        <v>6</v>
      </c>
      <c r="AY671" s="1">
        <f>COUNTIFS($S671:$AU671,"UPL")</f>
        <v>0</v>
      </c>
      <c r="AZ671" s="37">
        <f>COUNTIFS($S671:$AU671,"LWP")</f>
        <v>0</v>
      </c>
      <c r="BA671" s="37">
        <f>SUM(COUNTIFS($S671:$AU671,{"PAT","MAT"}))</f>
        <v>0</v>
      </c>
      <c r="BB671" s="37">
        <f>COUNTIFS($S671:$AU671,"HO")</f>
        <v>0</v>
      </c>
      <c r="BC671" s="37">
        <f>COUNTIFS($S671:$AU671,"NA")</f>
        <v>0</v>
      </c>
      <c r="BD671" s="37">
        <f>COUNTIFS($S671:$AU671,"PL")</f>
        <v>0</v>
      </c>
      <c r="BE671" s="37">
        <f>COUNTIFS($S671:$AU671,"CL")</f>
        <v>0</v>
      </c>
      <c r="BF671" s="37">
        <f>COUNTIFS($S671:$AU671,"BL")</f>
        <v>0</v>
      </c>
      <c r="BG671" s="37">
        <f>COUNTIFS($S671:$AU671,"CO")</f>
        <v>0</v>
      </c>
      <c r="BH671" s="37">
        <f>SUM(BD671:BG671)</f>
        <v>0</v>
      </c>
      <c r="BI671" s="37">
        <f>IF(SUM(AV671+AW671)&gt;=17,1,0)</f>
        <v>0</v>
      </c>
      <c r="BJ671" s="37">
        <f>IF(SUM(AV671+AW671)&gt;=13,1,0)</f>
        <v>1</v>
      </c>
      <c r="BK671" s="37">
        <f>SUM(AV671:BG671)+SUM(COUNTIFS(R671:AU671,{"TERM","RESIGNED"}))</f>
        <v>19</v>
      </c>
      <c r="BL671" s="1" t="s">
        <v>41</v>
      </c>
      <c r="BM671" s="37" t="s">
        <v>934</v>
      </c>
    </row>
    <row r="672" spans="1:65" x14ac:dyDescent="0.25">
      <c r="A672" s="30">
        <f>A671+1</f>
        <v>670</v>
      </c>
      <c r="B672" s="1" t="s">
        <v>163</v>
      </c>
      <c r="C672" s="1">
        <v>600301</v>
      </c>
      <c r="D672" s="25">
        <v>600301</v>
      </c>
      <c r="E672" s="1" t="s">
        <v>863</v>
      </c>
      <c r="F672" s="32" t="s">
        <v>800</v>
      </c>
      <c r="G672" s="32" t="s">
        <v>181</v>
      </c>
      <c r="H672" s="28">
        <v>44921</v>
      </c>
      <c r="I672" s="28" t="s">
        <v>36</v>
      </c>
      <c r="J672" s="28" t="s">
        <v>36</v>
      </c>
      <c r="K672" s="37">
        <f ca="1">IF(O672="ACTIVE",(TODAY()-H672),(J672-H672))</f>
        <v>421</v>
      </c>
      <c r="L672" s="39" t="str">
        <f>IF(OR(M672="Email Verification",M672="Operations",M672="OJT",M672="Bottom Quartile Group",M672="Training"),"Billable","Non Billable")</f>
        <v>Billable</v>
      </c>
      <c r="M672" s="32" t="s">
        <v>178</v>
      </c>
      <c r="N672" s="1" t="s">
        <v>260</v>
      </c>
      <c r="O672" s="1" t="s">
        <v>39</v>
      </c>
      <c r="P672" s="1"/>
      <c r="Q672" s="1"/>
      <c r="R672" s="31" t="s">
        <v>282</v>
      </c>
      <c r="S672" s="42" t="s">
        <v>880</v>
      </c>
      <c r="T672" s="42" t="s">
        <v>880</v>
      </c>
      <c r="U672" s="42" t="s">
        <v>17</v>
      </c>
      <c r="V672" s="42" t="s">
        <v>17</v>
      </c>
      <c r="W672" s="42" t="s">
        <v>880</v>
      </c>
      <c r="X672" s="42" t="s">
        <v>880</v>
      </c>
      <c r="Y672" s="42" t="s">
        <v>880</v>
      </c>
      <c r="Z672" s="42" t="s">
        <v>880</v>
      </c>
      <c r="AA672" s="42" t="s">
        <v>880</v>
      </c>
      <c r="AB672" s="42" t="s">
        <v>17</v>
      </c>
      <c r="AC672" s="42" t="s">
        <v>17</v>
      </c>
      <c r="AD672" s="42" t="s">
        <v>18</v>
      </c>
      <c r="AE672" s="42" t="s">
        <v>880</v>
      </c>
      <c r="AF672" s="42" t="s">
        <v>880</v>
      </c>
      <c r="AG672" s="42" t="s">
        <v>880</v>
      </c>
      <c r="AH672" s="42" t="s">
        <v>880</v>
      </c>
      <c r="AI672" s="42" t="s">
        <v>17</v>
      </c>
      <c r="AJ672" s="42" t="s">
        <v>17</v>
      </c>
      <c r="AK672" s="42" t="s">
        <v>880</v>
      </c>
      <c r="AL672" s="42"/>
      <c r="AM672" s="42"/>
      <c r="AN672" s="42"/>
      <c r="AO672" s="42"/>
      <c r="AP672" s="42"/>
      <c r="AQ672" s="42"/>
      <c r="AR672" s="42"/>
      <c r="AS672" s="42"/>
      <c r="AT672" s="42"/>
      <c r="AU672" s="42"/>
      <c r="AV672" s="37">
        <f>COUNTIFS($S672:$AU672,"P")</f>
        <v>12</v>
      </c>
      <c r="AW672" s="37">
        <f>COUNTIFS($S672:$AU672,"HD")/2</f>
        <v>0</v>
      </c>
      <c r="AX672" s="37">
        <f>COUNTIFS($S672:$AU672,"DO")</f>
        <v>6</v>
      </c>
      <c r="AY672" s="1">
        <f>COUNTIFS($S672:$AU672,"UPL")</f>
        <v>1</v>
      </c>
      <c r="AZ672" s="37">
        <f>COUNTIFS($S672:$AU672,"LWP")</f>
        <v>0</v>
      </c>
      <c r="BA672" s="37">
        <f>SUM(COUNTIFS($S672:$AU672,{"PAT","MAT"}))</f>
        <v>0</v>
      </c>
      <c r="BB672" s="37">
        <f>COUNTIFS($S672:$AU672,"HO")</f>
        <v>0</v>
      </c>
      <c r="BC672" s="37">
        <f>COUNTIFS($S672:$AU672,"NA")</f>
        <v>0</v>
      </c>
      <c r="BD672" s="37">
        <f>COUNTIFS($S672:$AU672,"PL")</f>
        <v>0</v>
      </c>
      <c r="BE672" s="37">
        <f>COUNTIFS($S672:$AU672,"CL")</f>
        <v>0</v>
      </c>
      <c r="BF672" s="37">
        <f>COUNTIFS($S672:$AU672,"BL")</f>
        <v>0</v>
      </c>
      <c r="BG672" s="37">
        <f>COUNTIFS($S672:$AU672,"CO")</f>
        <v>0</v>
      </c>
      <c r="BH672" s="37">
        <f>SUM(BD672:BG672)</f>
        <v>0</v>
      </c>
      <c r="BI672" s="37">
        <f>IF(SUM(AV672+AW672)&gt;=17,1,0)</f>
        <v>0</v>
      </c>
      <c r="BJ672" s="37">
        <f>IF(SUM(AV672+AW672)&gt;=13,1,0)</f>
        <v>0</v>
      </c>
      <c r="BK672" s="37">
        <f>SUM(AV672:BG672)+SUM(COUNTIFS(R672:AU672,{"TERM","RESIGNED"}))</f>
        <v>19</v>
      </c>
      <c r="BL672" s="1" t="s">
        <v>41</v>
      </c>
      <c r="BM672" s="37" t="s">
        <v>931</v>
      </c>
    </row>
    <row r="673" spans="1:65" x14ac:dyDescent="0.25">
      <c r="A673" s="30">
        <f>A672+1</f>
        <v>671</v>
      </c>
      <c r="B673" s="1" t="s">
        <v>163</v>
      </c>
      <c r="C673" s="1">
        <v>600304</v>
      </c>
      <c r="D673" s="25">
        <v>600304</v>
      </c>
      <c r="E673" s="1" t="s">
        <v>863</v>
      </c>
      <c r="F673" s="32" t="s">
        <v>801</v>
      </c>
      <c r="G673" s="32" t="s">
        <v>181</v>
      </c>
      <c r="H673" s="28">
        <v>44922</v>
      </c>
      <c r="I673" s="28" t="s">
        <v>36</v>
      </c>
      <c r="J673" s="28" t="s">
        <v>36</v>
      </c>
      <c r="K673" s="37">
        <f ca="1">IF(O673="ACTIVE",(TODAY()-H673),(J673-H673))</f>
        <v>420</v>
      </c>
      <c r="L673" s="39" t="str">
        <f>IF(OR(M673="Email Verification",M673="Operations",M673="OJT",M673="Bottom Quartile Group",M673="Training"),"Billable","Non Billable")</f>
        <v>Billable</v>
      </c>
      <c r="M673" s="32" t="s">
        <v>178</v>
      </c>
      <c r="N673" s="1" t="s">
        <v>260</v>
      </c>
      <c r="O673" s="1" t="s">
        <v>39</v>
      </c>
      <c r="P673" s="1"/>
      <c r="Q673" s="1"/>
      <c r="R673" s="31" t="s">
        <v>282</v>
      </c>
      <c r="S673" s="42" t="s">
        <v>880</v>
      </c>
      <c r="T673" s="42" t="s">
        <v>880</v>
      </c>
      <c r="U673" s="42" t="s">
        <v>17</v>
      </c>
      <c r="V673" s="42" t="s">
        <v>17</v>
      </c>
      <c r="W673" s="42" t="s">
        <v>18</v>
      </c>
      <c r="X673" s="42" t="s">
        <v>18</v>
      </c>
      <c r="Y673" s="42" t="s">
        <v>18</v>
      </c>
      <c r="Z673" s="42" t="s">
        <v>18</v>
      </c>
      <c r="AA673" s="42" t="s">
        <v>880</v>
      </c>
      <c r="AB673" s="42" t="s">
        <v>17</v>
      </c>
      <c r="AC673" s="42" t="s">
        <v>17</v>
      </c>
      <c r="AD673" s="42" t="s">
        <v>880</v>
      </c>
      <c r="AE673" s="42" t="s">
        <v>880</v>
      </c>
      <c r="AF673" s="42" t="s">
        <v>880</v>
      </c>
      <c r="AG673" s="42" t="s">
        <v>880</v>
      </c>
      <c r="AH673" s="42" t="s">
        <v>880</v>
      </c>
      <c r="AI673" s="42" t="s">
        <v>17</v>
      </c>
      <c r="AJ673" s="42" t="s">
        <v>17</v>
      </c>
      <c r="AK673" s="42" t="s">
        <v>880</v>
      </c>
      <c r="AL673" s="42"/>
      <c r="AM673" s="42"/>
      <c r="AN673" s="42"/>
      <c r="AO673" s="42"/>
      <c r="AP673" s="42"/>
      <c r="AQ673" s="42"/>
      <c r="AR673" s="42"/>
      <c r="AS673" s="42"/>
      <c r="AT673" s="42"/>
      <c r="AU673" s="42"/>
      <c r="AV673" s="37">
        <f>COUNTIFS($S673:$AU673,"P")</f>
        <v>9</v>
      </c>
      <c r="AW673" s="37">
        <f>COUNTIFS($S673:$AU673,"HD")/2</f>
        <v>0</v>
      </c>
      <c r="AX673" s="37">
        <f>COUNTIFS($S673:$AU673,"DO")</f>
        <v>6</v>
      </c>
      <c r="AY673" s="1">
        <f>COUNTIFS($S673:$AU673,"UPL")</f>
        <v>4</v>
      </c>
      <c r="AZ673" s="37">
        <f>COUNTIFS($S673:$AU673,"LWP")</f>
        <v>0</v>
      </c>
      <c r="BA673" s="37">
        <f>SUM(COUNTIFS($S673:$AU673,{"PAT","MAT"}))</f>
        <v>0</v>
      </c>
      <c r="BB673" s="37">
        <f>COUNTIFS($S673:$AU673,"HO")</f>
        <v>0</v>
      </c>
      <c r="BC673" s="37">
        <f>COUNTIFS($S673:$AU673,"NA")</f>
        <v>0</v>
      </c>
      <c r="BD673" s="37">
        <f>COUNTIFS($S673:$AU673,"PL")</f>
        <v>0</v>
      </c>
      <c r="BE673" s="37">
        <f>COUNTIFS($S673:$AU673,"CL")</f>
        <v>0</v>
      </c>
      <c r="BF673" s="37">
        <f>COUNTIFS($S673:$AU673,"BL")</f>
        <v>0</v>
      </c>
      <c r="BG673" s="37">
        <f>COUNTIFS($S673:$AU673,"CO")</f>
        <v>0</v>
      </c>
      <c r="BH673" s="37">
        <f>SUM(BD673:BG673)</f>
        <v>0</v>
      </c>
      <c r="BI673" s="37">
        <f>IF(SUM(AV673+AW673)&gt;=17,1,0)</f>
        <v>0</v>
      </c>
      <c r="BJ673" s="37">
        <f>IF(SUM(AV673+AW673)&gt;=13,1,0)</f>
        <v>0</v>
      </c>
      <c r="BK673" s="37">
        <f>SUM(AV673:BG673)+SUM(COUNTIFS(R673:AU673,{"TERM","RESIGNED"}))</f>
        <v>19</v>
      </c>
      <c r="BL673" s="1" t="s">
        <v>41</v>
      </c>
      <c r="BM673" s="37" t="s">
        <v>931</v>
      </c>
    </row>
    <row r="674" spans="1:65" x14ac:dyDescent="0.25">
      <c r="A674" s="30">
        <f>A673+1</f>
        <v>672</v>
      </c>
      <c r="B674" s="1" t="s">
        <v>163</v>
      </c>
      <c r="C674" s="1">
        <v>104723</v>
      </c>
      <c r="D674" s="25">
        <v>104723</v>
      </c>
      <c r="E674" s="1" t="s">
        <v>863</v>
      </c>
      <c r="F674" s="32" t="s">
        <v>803</v>
      </c>
      <c r="G674" s="32" t="s">
        <v>100</v>
      </c>
      <c r="H674" s="28">
        <v>44923</v>
      </c>
      <c r="I674" s="28" t="s">
        <v>36</v>
      </c>
      <c r="J674" s="28" t="s">
        <v>36</v>
      </c>
      <c r="K674" s="37">
        <f ca="1">IF(O674="ACTIVE",(TODAY()-H674),(J674-H674))</f>
        <v>419</v>
      </c>
      <c r="L674" s="39" t="str">
        <f>IF(OR(M674="Email Verification",M674="Operations",M674="OJT",M674="Bottom Quartile Group",M674="Training"),"Billable","Non Billable")</f>
        <v>Non Billable</v>
      </c>
      <c r="M674" s="32" t="s">
        <v>43</v>
      </c>
      <c r="N674" s="1" t="s">
        <v>38</v>
      </c>
      <c r="O674" s="1" t="s">
        <v>39</v>
      </c>
      <c r="P674" s="1"/>
      <c r="Q674" s="1"/>
      <c r="R674" s="31" t="s">
        <v>254</v>
      </c>
      <c r="S674" s="42" t="s">
        <v>880</v>
      </c>
      <c r="T674" s="42" t="s">
        <v>880</v>
      </c>
      <c r="U674" s="42" t="s">
        <v>17</v>
      </c>
      <c r="V674" s="42" t="s">
        <v>17</v>
      </c>
      <c r="W674" s="42" t="s">
        <v>880</v>
      </c>
      <c r="X674" s="42" t="s">
        <v>880</v>
      </c>
      <c r="Y674" s="42" t="s">
        <v>880</v>
      </c>
      <c r="Z674" s="42" t="s">
        <v>880</v>
      </c>
      <c r="AA674" s="42" t="s">
        <v>880</v>
      </c>
      <c r="AB674" s="42" t="s">
        <v>17</v>
      </c>
      <c r="AC674" s="42" t="s">
        <v>17</v>
      </c>
      <c r="AD674" s="42" t="s">
        <v>880</v>
      </c>
      <c r="AE674" s="42" t="s">
        <v>880</v>
      </c>
      <c r="AF674" s="42" t="s">
        <v>880</v>
      </c>
      <c r="AG674" s="42" t="s">
        <v>880</v>
      </c>
      <c r="AH674" s="42" t="s">
        <v>880</v>
      </c>
      <c r="AI674" s="42" t="s">
        <v>17</v>
      </c>
      <c r="AJ674" s="42" t="s">
        <v>17</v>
      </c>
      <c r="AK674" s="42" t="s">
        <v>880</v>
      </c>
      <c r="AL674" s="42"/>
      <c r="AM674" s="42"/>
      <c r="AN674" s="42"/>
      <c r="AO674" s="42"/>
      <c r="AP674" s="42"/>
      <c r="AQ674" s="42"/>
      <c r="AR674" s="42"/>
      <c r="AS674" s="42"/>
      <c r="AT674" s="42"/>
      <c r="AU674" s="42"/>
      <c r="AV674" s="37">
        <f>COUNTIFS($S674:$AU674,"P")</f>
        <v>13</v>
      </c>
      <c r="AW674" s="37">
        <f>COUNTIFS($S674:$AU674,"HD")/2</f>
        <v>0</v>
      </c>
      <c r="AX674" s="37">
        <f>COUNTIFS($S674:$AU674,"DO")</f>
        <v>6</v>
      </c>
      <c r="AY674" s="1">
        <f>COUNTIFS($S674:$AU674,"UPL")</f>
        <v>0</v>
      </c>
      <c r="AZ674" s="37">
        <f>COUNTIFS($S674:$AU674,"LWP")</f>
        <v>0</v>
      </c>
      <c r="BA674" s="37">
        <f>SUM(COUNTIFS($S674:$AU674,{"PAT","MAT"}))</f>
        <v>0</v>
      </c>
      <c r="BB674" s="37">
        <f>COUNTIFS($S674:$AU674,"HO")</f>
        <v>0</v>
      </c>
      <c r="BC674" s="37">
        <f>COUNTIFS($S674:$AU674,"NA")</f>
        <v>0</v>
      </c>
      <c r="BD674" s="37">
        <f>COUNTIFS($S674:$AU674,"PL")</f>
        <v>0</v>
      </c>
      <c r="BE674" s="37">
        <f>COUNTIFS($S674:$AU674,"CL")</f>
        <v>0</v>
      </c>
      <c r="BF674" s="37">
        <f>COUNTIFS($S674:$AU674,"BL")</f>
        <v>0</v>
      </c>
      <c r="BG674" s="37">
        <f>COUNTIFS($S674:$AU674,"CO")</f>
        <v>0</v>
      </c>
      <c r="BH674" s="37">
        <f>SUM(BD674:BG674)</f>
        <v>0</v>
      </c>
      <c r="BI674" s="37">
        <f>IF(SUM(AV674+AW674)&gt;=17,1,0)</f>
        <v>0</v>
      </c>
      <c r="BJ674" s="37">
        <f>IF(SUM(AV674+AW674)&gt;=13,1,0)</f>
        <v>1</v>
      </c>
      <c r="BK674" s="37">
        <f>SUM(AV674:BG674)+SUM(COUNTIFS(R674:AU674,{"TERM","RESIGNED"}))</f>
        <v>19</v>
      </c>
      <c r="BL674" s="1" t="s">
        <v>41</v>
      </c>
      <c r="BM674" s="37" t="s">
        <v>936</v>
      </c>
    </row>
    <row r="675" spans="1:65" x14ac:dyDescent="0.25">
      <c r="A675" s="30">
        <f>A674+1</f>
        <v>673</v>
      </c>
      <c r="B675" s="1" t="s">
        <v>163</v>
      </c>
      <c r="C675" s="1">
        <v>104733</v>
      </c>
      <c r="D675" s="25">
        <v>104733</v>
      </c>
      <c r="E675" s="1" t="s">
        <v>863</v>
      </c>
      <c r="F675" s="32" t="s">
        <v>802</v>
      </c>
      <c r="G675" s="32" t="s">
        <v>117</v>
      </c>
      <c r="H675" s="28">
        <v>44923</v>
      </c>
      <c r="I675" s="28" t="s">
        <v>36</v>
      </c>
      <c r="J675" s="28" t="s">
        <v>36</v>
      </c>
      <c r="K675" s="37">
        <f ca="1">IF(O675="ACTIVE",(TODAY()-H675),(J675-H675))</f>
        <v>419</v>
      </c>
      <c r="L675" s="39" t="str">
        <f>IF(OR(M675="Email Verification",M675="Operations",M675="OJT",M675="Bottom Quartile Group",M675="Training"),"Billable","Non Billable")</f>
        <v>Billable</v>
      </c>
      <c r="M675" s="32" t="s">
        <v>118</v>
      </c>
      <c r="N675" s="1" t="s">
        <v>38</v>
      </c>
      <c r="O675" s="1" t="s">
        <v>39</v>
      </c>
      <c r="P675" s="1"/>
      <c r="Q675" s="1"/>
      <c r="R675" s="31" t="s">
        <v>233</v>
      </c>
      <c r="S675" s="42" t="s">
        <v>880</v>
      </c>
      <c r="T675" s="42" t="s">
        <v>880</v>
      </c>
      <c r="U675" s="42" t="s">
        <v>17</v>
      </c>
      <c r="V675" s="42" t="s">
        <v>17</v>
      </c>
      <c r="W675" s="42" t="s">
        <v>880</v>
      </c>
      <c r="X675" s="42" t="s">
        <v>880</v>
      </c>
      <c r="Y675" s="42" t="s">
        <v>880</v>
      </c>
      <c r="Z675" s="42" t="s">
        <v>880</v>
      </c>
      <c r="AA675" s="42" t="s">
        <v>882</v>
      </c>
      <c r="AB675" s="42" t="s">
        <v>17</v>
      </c>
      <c r="AC675" s="42" t="s">
        <v>17</v>
      </c>
      <c r="AD675" s="42" t="s">
        <v>880</v>
      </c>
      <c r="AE675" s="42" t="s">
        <v>880</v>
      </c>
      <c r="AF675" s="42" t="s">
        <v>880</v>
      </c>
      <c r="AG675" s="42" t="s">
        <v>880</v>
      </c>
      <c r="AH675" s="42" t="s">
        <v>880</v>
      </c>
      <c r="AI675" s="42" t="s">
        <v>17</v>
      </c>
      <c r="AJ675" s="42" t="s">
        <v>17</v>
      </c>
      <c r="AK675" s="42" t="s">
        <v>880</v>
      </c>
      <c r="AL675" s="42"/>
      <c r="AM675" s="42"/>
      <c r="AN675" s="42"/>
      <c r="AO675" s="42"/>
      <c r="AP675" s="42"/>
      <c r="AQ675" s="42"/>
      <c r="AR675" s="42"/>
      <c r="AS675" s="42"/>
      <c r="AT675" s="42"/>
      <c r="AU675" s="42"/>
      <c r="AV675" s="37">
        <f>COUNTIFS($S675:$AU675,"P")</f>
        <v>12</v>
      </c>
      <c r="AW675" s="37">
        <f>COUNTIFS($S675:$AU675,"HD")/2</f>
        <v>0</v>
      </c>
      <c r="AX675" s="37">
        <f>COUNTIFS($S675:$AU675,"DO")</f>
        <v>6</v>
      </c>
      <c r="AY675" s="1">
        <f>COUNTIFS($S675:$AU675,"UPL")</f>
        <v>0</v>
      </c>
      <c r="AZ675" s="37">
        <f>COUNTIFS($S675:$AU675,"LWP")</f>
        <v>0</v>
      </c>
      <c r="BA675" s="37">
        <f>SUM(COUNTIFS($S675:$AU675,{"PAT","MAT"}))</f>
        <v>0</v>
      </c>
      <c r="BB675" s="37">
        <f>COUNTIFS($S675:$AU675,"HO")</f>
        <v>0</v>
      </c>
      <c r="BC675" s="37">
        <f>COUNTIFS($S675:$AU675,"NA")</f>
        <v>0</v>
      </c>
      <c r="BD675" s="37">
        <f>COUNTIFS($S675:$AU675,"PL")</f>
        <v>0</v>
      </c>
      <c r="BE675" s="37">
        <f>COUNTIFS($S675:$AU675,"CL")</f>
        <v>1</v>
      </c>
      <c r="BF675" s="37">
        <f>COUNTIFS($S675:$AU675,"BL")</f>
        <v>0</v>
      </c>
      <c r="BG675" s="37">
        <f>COUNTIFS($S675:$AU675,"CO")</f>
        <v>0</v>
      </c>
      <c r="BH675" s="37">
        <f>SUM(BD675:BG675)</f>
        <v>1</v>
      </c>
      <c r="BI675" s="37">
        <f>IF(SUM(AV675+AW675)&gt;=17,1,0)</f>
        <v>0</v>
      </c>
      <c r="BJ675" s="37">
        <f>IF(SUM(AV675+AW675)&gt;=13,1,0)</f>
        <v>0</v>
      </c>
      <c r="BK675" s="37">
        <f>SUM(AV675:BG675)+SUM(COUNTIFS(R675:AU675,{"TERM","RESIGNED"}))</f>
        <v>19</v>
      </c>
      <c r="BL675" s="1" t="s">
        <v>41</v>
      </c>
      <c r="BM675" s="37" t="s">
        <v>936</v>
      </c>
    </row>
    <row r="676" spans="1:65" x14ac:dyDescent="0.25">
      <c r="A676" s="30">
        <f>A675+1</f>
        <v>674</v>
      </c>
      <c r="B676" s="1" t="s">
        <v>163</v>
      </c>
      <c r="C676" s="1">
        <v>600305</v>
      </c>
      <c r="D676" s="25">
        <v>600305</v>
      </c>
      <c r="E676" s="1" t="s">
        <v>863</v>
      </c>
      <c r="F676" s="32" t="s">
        <v>284</v>
      </c>
      <c r="G676" s="32" t="s">
        <v>181</v>
      </c>
      <c r="H676" s="28">
        <v>44925</v>
      </c>
      <c r="I676" s="28" t="s">
        <v>36</v>
      </c>
      <c r="J676" s="28" t="s">
        <v>36</v>
      </c>
      <c r="K676" s="37">
        <f ca="1">IF(O676="ACTIVE",(TODAY()-H676),(J676-H676))</f>
        <v>417</v>
      </c>
      <c r="L676" s="39" t="str">
        <f>IF(OR(M676="Email Verification",M676="Operations",M676="OJT",M676="Bottom Quartile Group",M676="Training"),"Billable","Non Billable")</f>
        <v>Billable</v>
      </c>
      <c r="M676" s="32" t="s">
        <v>178</v>
      </c>
      <c r="N676" s="1" t="s">
        <v>260</v>
      </c>
      <c r="O676" s="1" t="s">
        <v>39</v>
      </c>
      <c r="P676" s="1"/>
      <c r="Q676" s="1"/>
      <c r="R676" s="31" t="s">
        <v>267</v>
      </c>
      <c r="S676" s="42" t="s">
        <v>880</v>
      </c>
      <c r="T676" s="42" t="s">
        <v>880</v>
      </c>
      <c r="U676" s="42" t="s">
        <v>17</v>
      </c>
      <c r="V676" s="42" t="s">
        <v>17</v>
      </c>
      <c r="W676" s="42" t="s">
        <v>883</v>
      </c>
      <c r="X676" s="42" t="s">
        <v>883</v>
      </c>
      <c r="Y676" s="42" t="s">
        <v>883</v>
      </c>
      <c r="Z676" s="42" t="s">
        <v>880</v>
      </c>
      <c r="AA676" s="42" t="s">
        <v>880</v>
      </c>
      <c r="AB676" s="42" t="s">
        <v>17</v>
      </c>
      <c r="AC676" s="42" t="s">
        <v>17</v>
      </c>
      <c r="AD676" s="42" t="s">
        <v>880</v>
      </c>
      <c r="AE676" s="42" t="s">
        <v>880</v>
      </c>
      <c r="AF676" s="42" t="s">
        <v>18</v>
      </c>
      <c r="AG676" s="42" t="s">
        <v>880</v>
      </c>
      <c r="AH676" s="42" t="s">
        <v>880</v>
      </c>
      <c r="AI676" s="42" t="s">
        <v>17</v>
      </c>
      <c r="AJ676" s="42" t="s">
        <v>17</v>
      </c>
      <c r="AK676" s="42" t="s">
        <v>880</v>
      </c>
      <c r="AL676" s="42"/>
      <c r="AM676" s="42"/>
      <c r="AN676" s="42"/>
      <c r="AO676" s="42"/>
      <c r="AP676" s="42"/>
      <c r="AQ676" s="42"/>
      <c r="AR676" s="42"/>
      <c r="AS676" s="42"/>
      <c r="AT676" s="42"/>
      <c r="AU676" s="42"/>
      <c r="AV676" s="37">
        <f>COUNTIFS($S676:$AU676,"P")</f>
        <v>9</v>
      </c>
      <c r="AW676" s="37">
        <f>COUNTIFS($S676:$AU676,"HD")/2</f>
        <v>0</v>
      </c>
      <c r="AX676" s="37">
        <f>COUNTIFS($S676:$AU676,"DO")</f>
        <v>6</v>
      </c>
      <c r="AY676" s="1">
        <f>COUNTIFS($S676:$AU676,"UPL")</f>
        <v>1</v>
      </c>
      <c r="AZ676" s="37">
        <f>COUNTIFS($S676:$AU676,"LWP")</f>
        <v>0</v>
      </c>
      <c r="BA676" s="37">
        <f>SUM(COUNTIFS($S676:$AU676,{"PAT","MAT"}))</f>
        <v>0</v>
      </c>
      <c r="BB676" s="37">
        <f>COUNTIFS($S676:$AU676,"HO")</f>
        <v>0</v>
      </c>
      <c r="BC676" s="37">
        <f>COUNTIFS($S676:$AU676,"NA")</f>
        <v>0</v>
      </c>
      <c r="BD676" s="37">
        <f>COUNTIFS($S676:$AU676,"PL")</f>
        <v>3</v>
      </c>
      <c r="BE676" s="37">
        <f>COUNTIFS($S676:$AU676,"CL")</f>
        <v>0</v>
      </c>
      <c r="BF676" s="37">
        <f>COUNTIFS($S676:$AU676,"BL")</f>
        <v>0</v>
      </c>
      <c r="BG676" s="37">
        <f>COUNTIFS($S676:$AU676,"CO")</f>
        <v>0</v>
      </c>
      <c r="BH676" s="37">
        <f>SUM(BD676:BG676)</f>
        <v>3</v>
      </c>
      <c r="BI676" s="37">
        <f>IF(SUM(AV676+AW676)&gt;=17,1,0)</f>
        <v>0</v>
      </c>
      <c r="BJ676" s="37">
        <f>IF(SUM(AV676+AW676)&gt;=13,1,0)</f>
        <v>0</v>
      </c>
      <c r="BK676" s="37">
        <f>SUM(AV676:BG676)+SUM(COUNTIFS(R676:AU676,{"TERM","RESIGNED"}))</f>
        <v>19</v>
      </c>
      <c r="BL676" s="1" t="s">
        <v>41</v>
      </c>
      <c r="BM676" s="37" t="s">
        <v>931</v>
      </c>
    </row>
    <row r="677" spans="1:65" x14ac:dyDescent="0.25">
      <c r="A677" s="30">
        <f>A676+1</f>
        <v>675</v>
      </c>
      <c r="B677" s="1" t="s">
        <v>163</v>
      </c>
      <c r="C677" s="1">
        <v>600310</v>
      </c>
      <c r="D677" s="25">
        <v>600310</v>
      </c>
      <c r="E677" s="1" t="s">
        <v>862</v>
      </c>
      <c r="F677" s="32" t="s">
        <v>804</v>
      </c>
      <c r="G677" s="32" t="s">
        <v>181</v>
      </c>
      <c r="H677" s="28">
        <v>44925</v>
      </c>
      <c r="I677" s="28" t="s">
        <v>36</v>
      </c>
      <c r="J677" s="28" t="s">
        <v>36</v>
      </c>
      <c r="K677" s="37">
        <f ca="1">IF(O677="ACTIVE",(TODAY()-H677),(J677-H677))</f>
        <v>417</v>
      </c>
      <c r="L677" s="39" t="str">
        <f>IF(OR(M677="Email Verification",M677="Operations",M677="OJT",M677="Bottom Quartile Group",M677="Training"),"Billable","Non Billable")</f>
        <v>Billable</v>
      </c>
      <c r="M677" s="32" t="s">
        <v>178</v>
      </c>
      <c r="N677" s="1" t="s">
        <v>260</v>
      </c>
      <c r="O677" s="1" t="s">
        <v>39</v>
      </c>
      <c r="P677" s="1"/>
      <c r="Q677" s="1"/>
      <c r="R677" s="31" t="s">
        <v>283</v>
      </c>
      <c r="S677" s="42" t="s">
        <v>880</v>
      </c>
      <c r="T677" s="42" t="s">
        <v>19</v>
      </c>
      <c r="U677" s="42" t="s">
        <v>17</v>
      </c>
      <c r="V677" s="42" t="s">
        <v>17</v>
      </c>
      <c r="W677" s="42" t="s">
        <v>880</v>
      </c>
      <c r="X677" s="42" t="s">
        <v>880</v>
      </c>
      <c r="Y677" s="42" t="s">
        <v>880</v>
      </c>
      <c r="Z677" s="42" t="s">
        <v>880</v>
      </c>
      <c r="AA677" s="42" t="s">
        <v>880</v>
      </c>
      <c r="AB677" s="42" t="s">
        <v>17</v>
      </c>
      <c r="AC677" s="42" t="s">
        <v>17</v>
      </c>
      <c r="AD677" s="42" t="s">
        <v>880</v>
      </c>
      <c r="AE677" s="42" t="s">
        <v>19</v>
      </c>
      <c r="AF677" s="42" t="s">
        <v>880</v>
      </c>
      <c r="AG677" s="42" t="s">
        <v>18</v>
      </c>
      <c r="AH677" s="42" t="s">
        <v>880</v>
      </c>
      <c r="AI677" s="42" t="s">
        <v>17</v>
      </c>
      <c r="AJ677" s="42" t="s">
        <v>17</v>
      </c>
      <c r="AK677" s="42" t="s">
        <v>880</v>
      </c>
      <c r="AL677" s="42"/>
      <c r="AM677" s="42"/>
      <c r="AN677" s="42"/>
      <c r="AO677" s="42"/>
      <c r="AP677" s="42"/>
      <c r="AQ677" s="42"/>
      <c r="AR677" s="42"/>
      <c r="AS677" s="42"/>
      <c r="AT677" s="42"/>
      <c r="AU677" s="42"/>
      <c r="AV677" s="37">
        <f>COUNTIFS($S677:$AU677,"P")</f>
        <v>10</v>
      </c>
      <c r="AW677" s="37">
        <f>COUNTIFS($S677:$AU677,"HD")/2</f>
        <v>0</v>
      </c>
      <c r="AX677" s="37">
        <f>COUNTIFS($S677:$AU677,"DO")</f>
        <v>6</v>
      </c>
      <c r="AY677" s="1">
        <f>COUNTIFS($S677:$AU677,"UPL")</f>
        <v>1</v>
      </c>
      <c r="AZ677" s="37">
        <f>COUNTIFS($S677:$AU677,"LWP")</f>
        <v>2</v>
      </c>
      <c r="BA677" s="37">
        <f>SUM(COUNTIFS($S677:$AU677,{"PAT","MAT"}))</f>
        <v>0</v>
      </c>
      <c r="BB677" s="37">
        <f>COUNTIFS($S677:$AU677,"HO")</f>
        <v>0</v>
      </c>
      <c r="BC677" s="37">
        <f>COUNTIFS($S677:$AU677,"NA")</f>
        <v>0</v>
      </c>
      <c r="BD677" s="37">
        <f>COUNTIFS($S677:$AU677,"PL")</f>
        <v>0</v>
      </c>
      <c r="BE677" s="37">
        <f>COUNTIFS($S677:$AU677,"CL")</f>
        <v>0</v>
      </c>
      <c r="BF677" s="37">
        <f>COUNTIFS($S677:$AU677,"BL")</f>
        <v>0</v>
      </c>
      <c r="BG677" s="37">
        <f>COUNTIFS($S677:$AU677,"CO")</f>
        <v>0</v>
      </c>
      <c r="BH677" s="37">
        <f>SUM(BD677:BG677)</f>
        <v>0</v>
      </c>
      <c r="BI677" s="37">
        <f>IF(SUM(AV677+AW677)&gt;=17,1,0)</f>
        <v>0</v>
      </c>
      <c r="BJ677" s="37">
        <f>IF(SUM(AV677+AW677)&gt;=13,1,0)</f>
        <v>0</v>
      </c>
      <c r="BK677" s="37">
        <f>SUM(AV677:BG677)+SUM(COUNTIFS(R677:AU677,{"TERM","RESIGNED"}))</f>
        <v>19</v>
      </c>
      <c r="BL677" s="1" t="s">
        <v>41</v>
      </c>
      <c r="BM677" s="37" t="s">
        <v>931</v>
      </c>
    </row>
    <row r="678" spans="1:65" x14ac:dyDescent="0.25">
      <c r="A678" s="30">
        <f>A677+1</f>
        <v>676</v>
      </c>
      <c r="B678" s="1" t="s">
        <v>163</v>
      </c>
      <c r="C678" s="1">
        <v>104748</v>
      </c>
      <c r="D678" s="25">
        <v>104748</v>
      </c>
      <c r="E678" s="1" t="s">
        <v>862</v>
      </c>
      <c r="F678" s="32" t="s">
        <v>806</v>
      </c>
      <c r="G678" s="32" t="s">
        <v>181</v>
      </c>
      <c r="H678" s="28">
        <v>44929</v>
      </c>
      <c r="I678" s="28" t="s">
        <v>36</v>
      </c>
      <c r="J678" s="28" t="s">
        <v>36</v>
      </c>
      <c r="K678" s="37">
        <f ca="1">IF(O678="ACTIVE",(TODAY()-H678),(J678-H678))</f>
        <v>413</v>
      </c>
      <c r="L678" s="39" t="str">
        <f>IF(OR(M678="Email Verification",M678="Operations",M678="OJT",M678="Bottom Quartile Group",M678="Training"),"Billable","Non Billable")</f>
        <v>Billable</v>
      </c>
      <c r="M678" s="32" t="s">
        <v>178</v>
      </c>
      <c r="N678" s="1" t="s">
        <v>38</v>
      </c>
      <c r="O678" s="1" t="s">
        <v>39</v>
      </c>
      <c r="P678" s="1"/>
      <c r="Q678" s="1"/>
      <c r="R678" s="31" t="s">
        <v>239</v>
      </c>
      <c r="S678" s="42" t="s">
        <v>880</v>
      </c>
      <c r="T678" s="42" t="s">
        <v>880</v>
      </c>
      <c r="U678" s="42" t="s">
        <v>17</v>
      </c>
      <c r="V678" s="42" t="s">
        <v>17</v>
      </c>
      <c r="W678" s="42" t="s">
        <v>880</v>
      </c>
      <c r="X678" s="42" t="s">
        <v>880</v>
      </c>
      <c r="Y678" s="42" t="s">
        <v>882</v>
      </c>
      <c r="Z678" s="42" t="s">
        <v>883</v>
      </c>
      <c r="AA678" s="42" t="s">
        <v>883</v>
      </c>
      <c r="AB678" s="42" t="s">
        <v>17</v>
      </c>
      <c r="AC678" s="42" t="s">
        <v>17</v>
      </c>
      <c r="AD678" s="42" t="s">
        <v>883</v>
      </c>
      <c r="AE678" s="42" t="s">
        <v>880</v>
      </c>
      <c r="AF678" s="42" t="s">
        <v>880</v>
      </c>
      <c r="AG678" s="42" t="s">
        <v>880</v>
      </c>
      <c r="AH678" s="42" t="s">
        <v>880</v>
      </c>
      <c r="AI678" s="42" t="s">
        <v>17</v>
      </c>
      <c r="AJ678" s="42" t="s">
        <v>17</v>
      </c>
      <c r="AK678" s="42" t="s">
        <v>880</v>
      </c>
      <c r="AL678" s="42"/>
      <c r="AM678" s="42"/>
      <c r="AN678" s="42"/>
      <c r="AO678" s="42"/>
      <c r="AP678" s="42"/>
      <c r="AQ678" s="42"/>
      <c r="AR678" s="42"/>
      <c r="AS678" s="42"/>
      <c r="AT678" s="42"/>
      <c r="AU678" s="42"/>
      <c r="AV678" s="37">
        <f>COUNTIFS($S678:$AU678,"P")</f>
        <v>9</v>
      </c>
      <c r="AW678" s="37">
        <f>COUNTIFS($S678:$AU678,"HD")/2</f>
        <v>0</v>
      </c>
      <c r="AX678" s="37">
        <f>COUNTIFS($S678:$AU678,"DO")</f>
        <v>6</v>
      </c>
      <c r="AY678" s="1">
        <f>COUNTIFS($S678:$AU678,"UPL")</f>
        <v>0</v>
      </c>
      <c r="AZ678" s="37">
        <f>COUNTIFS($S678:$AU678,"LWP")</f>
        <v>0</v>
      </c>
      <c r="BA678" s="37">
        <f>SUM(COUNTIFS($S678:$AU678,{"PAT","MAT"}))</f>
        <v>0</v>
      </c>
      <c r="BB678" s="37">
        <f>COUNTIFS($S678:$AU678,"HO")</f>
        <v>0</v>
      </c>
      <c r="BC678" s="37">
        <f>COUNTIFS($S678:$AU678,"NA")</f>
        <v>0</v>
      </c>
      <c r="BD678" s="37">
        <f>COUNTIFS($S678:$AU678,"PL")</f>
        <v>3</v>
      </c>
      <c r="BE678" s="37">
        <f>COUNTIFS($S678:$AU678,"CL")</f>
        <v>1</v>
      </c>
      <c r="BF678" s="37">
        <f>COUNTIFS($S678:$AU678,"BL")</f>
        <v>0</v>
      </c>
      <c r="BG678" s="37">
        <f>COUNTIFS($S678:$AU678,"CO")</f>
        <v>0</v>
      </c>
      <c r="BH678" s="37">
        <f>SUM(BD678:BG678)</f>
        <v>4</v>
      </c>
      <c r="BI678" s="37">
        <f>IF(SUM(AV678+AW678)&gt;=17,1,0)</f>
        <v>0</v>
      </c>
      <c r="BJ678" s="37">
        <f>IF(SUM(AV678+AW678)&gt;=13,1,0)</f>
        <v>0</v>
      </c>
      <c r="BK678" s="37">
        <f>SUM(AV678:BG678)+SUM(COUNTIFS(R678:AU678,{"TERM","RESIGNED"}))</f>
        <v>19</v>
      </c>
      <c r="BL678" s="1" t="s">
        <v>41</v>
      </c>
      <c r="BM678" s="37" t="s">
        <v>933</v>
      </c>
    </row>
    <row r="679" spans="1:65" x14ac:dyDescent="0.25">
      <c r="A679" s="30">
        <f>A678+1</f>
        <v>677</v>
      </c>
      <c r="B679" s="1" t="s">
        <v>163</v>
      </c>
      <c r="C679" s="1">
        <v>104752</v>
      </c>
      <c r="D679" s="25">
        <v>104752</v>
      </c>
      <c r="E679" s="1" t="s">
        <v>863</v>
      </c>
      <c r="F679" s="32" t="s">
        <v>807</v>
      </c>
      <c r="G679" s="32" t="s">
        <v>181</v>
      </c>
      <c r="H679" s="28">
        <v>44929</v>
      </c>
      <c r="I679" s="28" t="s">
        <v>36</v>
      </c>
      <c r="J679" s="28" t="s">
        <v>36</v>
      </c>
      <c r="K679" s="37">
        <f ca="1">IF(O679="ACTIVE",(TODAY()-H679),(J679-H679))</f>
        <v>413</v>
      </c>
      <c r="L679" s="39" t="str">
        <f>IF(OR(M679="Email Verification",M679="Operations",M679="OJT",M679="Bottom Quartile Group",M679="Training"),"Billable","Non Billable")</f>
        <v>Billable</v>
      </c>
      <c r="M679" s="32" t="s">
        <v>178</v>
      </c>
      <c r="N679" s="1" t="s">
        <v>38</v>
      </c>
      <c r="O679" s="1" t="s">
        <v>39</v>
      </c>
      <c r="P679" s="1"/>
      <c r="Q679" s="1"/>
      <c r="R679" s="31" t="s">
        <v>226</v>
      </c>
      <c r="S679" s="42" t="s">
        <v>19</v>
      </c>
      <c r="T679" s="42" t="s">
        <v>880</v>
      </c>
      <c r="U679" s="42" t="s">
        <v>17</v>
      </c>
      <c r="V679" s="42" t="s">
        <v>17</v>
      </c>
      <c r="W679" s="42" t="s">
        <v>881</v>
      </c>
      <c r="X679" s="42" t="s">
        <v>19</v>
      </c>
      <c r="Y679" s="42" t="s">
        <v>880</v>
      </c>
      <c r="Z679" s="42" t="s">
        <v>880</v>
      </c>
      <c r="AA679" s="42" t="s">
        <v>880</v>
      </c>
      <c r="AB679" s="42" t="s">
        <v>17</v>
      </c>
      <c r="AC679" s="42" t="s">
        <v>17</v>
      </c>
      <c r="AD679" s="42" t="s">
        <v>880</v>
      </c>
      <c r="AE679" s="42" t="s">
        <v>880</v>
      </c>
      <c r="AF679" s="42" t="s">
        <v>880</v>
      </c>
      <c r="AG679" s="42" t="s">
        <v>880</v>
      </c>
      <c r="AH679" s="42" t="s">
        <v>880</v>
      </c>
      <c r="AI679" s="42" t="s">
        <v>17</v>
      </c>
      <c r="AJ679" s="42" t="s">
        <v>17</v>
      </c>
      <c r="AK679" s="42" t="s">
        <v>882</v>
      </c>
      <c r="AL679" s="42"/>
      <c r="AM679" s="42"/>
      <c r="AN679" s="42"/>
      <c r="AO679" s="42"/>
      <c r="AP679" s="42"/>
      <c r="AQ679" s="42"/>
      <c r="AR679" s="42"/>
      <c r="AS679" s="42"/>
      <c r="AT679" s="42"/>
      <c r="AU679" s="42"/>
      <c r="AV679" s="37">
        <f>COUNTIFS($S679:$AU679,"P")</f>
        <v>9</v>
      </c>
      <c r="AW679" s="37">
        <f>COUNTIFS($S679:$AU679,"HD")/2</f>
        <v>0.5</v>
      </c>
      <c r="AX679" s="37">
        <f>COUNTIFS($S679:$AU679,"DO")</f>
        <v>6</v>
      </c>
      <c r="AY679" s="1">
        <f>COUNTIFS($S679:$AU679,"UPL")</f>
        <v>0</v>
      </c>
      <c r="AZ679" s="37">
        <f>COUNTIFS($S679:$AU679,"LWP")</f>
        <v>2</v>
      </c>
      <c r="BA679" s="37">
        <f>SUM(COUNTIFS($S679:$AU679,{"PAT","MAT"}))</f>
        <v>0</v>
      </c>
      <c r="BB679" s="37">
        <f>COUNTIFS($S679:$AU679,"HO")</f>
        <v>0</v>
      </c>
      <c r="BC679" s="37">
        <f>COUNTIFS($S679:$AU679,"NA")</f>
        <v>0</v>
      </c>
      <c r="BD679" s="37">
        <f>COUNTIFS($S679:$AU679,"PL")</f>
        <v>0</v>
      </c>
      <c r="BE679" s="37">
        <f>COUNTIFS($S679:$AU679,"CL")</f>
        <v>1</v>
      </c>
      <c r="BF679" s="37">
        <f>COUNTIFS($S679:$AU679,"BL")</f>
        <v>0</v>
      </c>
      <c r="BG679" s="37">
        <f>COUNTIFS($S679:$AU679,"CO")</f>
        <v>0</v>
      </c>
      <c r="BH679" s="37">
        <f>SUM(BD679:BG679)</f>
        <v>1</v>
      </c>
      <c r="BI679" s="37">
        <f>IF(SUM(AV679+AW679)&gt;=17,1,0)</f>
        <v>0</v>
      </c>
      <c r="BJ679" s="37">
        <f>IF(SUM(AV679+AW679)&gt;=13,1,0)</f>
        <v>0</v>
      </c>
      <c r="BK679" s="37">
        <f>SUM(AV679:BG679)+SUM(COUNTIFS(R679:AU679,{"TERM","RESIGNED"}))</f>
        <v>18.5</v>
      </c>
      <c r="BL679" s="1" t="s">
        <v>41</v>
      </c>
      <c r="BM679" s="37" t="s">
        <v>931</v>
      </c>
    </row>
    <row r="680" spans="1:65" x14ac:dyDescent="0.25">
      <c r="A680" s="30">
        <f>A679+1</f>
        <v>678</v>
      </c>
      <c r="B680" s="1" t="s">
        <v>163</v>
      </c>
      <c r="C680" s="1">
        <v>104775</v>
      </c>
      <c r="D680" s="25">
        <v>104775</v>
      </c>
      <c r="E680" s="1" t="s">
        <v>863</v>
      </c>
      <c r="F680" s="32" t="s">
        <v>805</v>
      </c>
      <c r="G680" s="32" t="s">
        <v>74</v>
      </c>
      <c r="H680" s="28">
        <v>44929</v>
      </c>
      <c r="I680" s="28" t="s">
        <v>36</v>
      </c>
      <c r="J680" s="28" t="s">
        <v>36</v>
      </c>
      <c r="K680" s="37">
        <f ca="1">IF(O680="ACTIVE",(TODAY()-H680),(J680-H680))</f>
        <v>413</v>
      </c>
      <c r="L680" s="39" t="str">
        <f>IF(OR(M680="Email Verification",M680="Operations",M680="OJT",M680="Bottom Quartile Group",M680="Training"),"Billable","Non Billable")</f>
        <v>Non Billable</v>
      </c>
      <c r="M680" s="32" t="s">
        <v>51</v>
      </c>
      <c r="N680" s="1" t="s">
        <v>38</v>
      </c>
      <c r="O680" s="1" t="s">
        <v>39</v>
      </c>
      <c r="P680" s="1"/>
      <c r="Q680" s="1"/>
      <c r="R680" s="31" t="s">
        <v>185</v>
      </c>
      <c r="S680" s="42" t="s">
        <v>880</v>
      </c>
      <c r="T680" s="42" t="s">
        <v>880</v>
      </c>
      <c r="U680" s="42" t="s">
        <v>17</v>
      </c>
      <c r="V680" s="42" t="s">
        <v>17</v>
      </c>
      <c r="W680" s="42" t="s">
        <v>880</v>
      </c>
      <c r="X680" s="42" t="s">
        <v>880</v>
      </c>
      <c r="Y680" s="42" t="s">
        <v>880</v>
      </c>
      <c r="Z680" s="42" t="s">
        <v>880</v>
      </c>
      <c r="AA680" s="42" t="s">
        <v>880</v>
      </c>
      <c r="AB680" s="42" t="s">
        <v>17</v>
      </c>
      <c r="AC680" s="42" t="s">
        <v>17</v>
      </c>
      <c r="AD680" s="42" t="s">
        <v>880</v>
      </c>
      <c r="AE680" s="42" t="s">
        <v>880</v>
      </c>
      <c r="AF680" s="42" t="s">
        <v>880</v>
      </c>
      <c r="AG680" s="42" t="s">
        <v>18</v>
      </c>
      <c r="AH680" s="42" t="s">
        <v>885</v>
      </c>
      <c r="AI680" s="42" t="s">
        <v>17</v>
      </c>
      <c r="AJ680" s="42" t="s">
        <v>17</v>
      </c>
      <c r="AK680" s="42" t="s">
        <v>880</v>
      </c>
      <c r="AL680" s="42"/>
      <c r="AM680" s="42"/>
      <c r="AN680" s="42"/>
      <c r="AO680" s="42"/>
      <c r="AP680" s="42"/>
      <c r="AQ680" s="42"/>
      <c r="AR680" s="42"/>
      <c r="AS680" s="42"/>
      <c r="AT680" s="42"/>
      <c r="AU680" s="42"/>
      <c r="AV680" s="37">
        <f>COUNTIFS($S680:$AU680,"P")</f>
        <v>11</v>
      </c>
      <c r="AW680" s="37">
        <f>COUNTIFS($S680:$AU680,"HD")/2</f>
        <v>0</v>
      </c>
      <c r="AX680" s="37">
        <f>COUNTIFS($S680:$AU680,"DO")</f>
        <v>6</v>
      </c>
      <c r="AY680" s="1">
        <f>COUNTIFS($S680:$AU680,"UPL")</f>
        <v>1</v>
      </c>
      <c r="AZ680" s="37">
        <f>COUNTIFS($S680:$AU680,"LWP")</f>
        <v>0</v>
      </c>
      <c r="BA680" s="37">
        <f>SUM(COUNTIFS($S680:$AU680,{"PAT","MAT"}))</f>
        <v>0</v>
      </c>
      <c r="BB680" s="37">
        <f>COUNTIFS($S680:$AU680,"HO")</f>
        <v>0</v>
      </c>
      <c r="BC680" s="37">
        <f>COUNTIFS($S680:$AU680,"NA")</f>
        <v>0</v>
      </c>
      <c r="BD680" s="37">
        <f>COUNTIFS($S680:$AU680,"PL")</f>
        <v>0</v>
      </c>
      <c r="BE680" s="37">
        <f>COUNTIFS($S680:$AU680,"CL")</f>
        <v>0</v>
      </c>
      <c r="BF680" s="37">
        <f>COUNTIFS($S680:$AU680,"BL")</f>
        <v>1</v>
      </c>
      <c r="BG680" s="37">
        <f>COUNTIFS($S680:$AU680,"CO")</f>
        <v>0</v>
      </c>
      <c r="BH680" s="37">
        <f>SUM(BD680:BG680)</f>
        <v>1</v>
      </c>
      <c r="BI680" s="37">
        <f>IF(SUM(AV680+AW680)&gt;=17,1,0)</f>
        <v>0</v>
      </c>
      <c r="BJ680" s="37">
        <f>IF(SUM(AV680+AW680)&gt;=13,1,0)</f>
        <v>0</v>
      </c>
      <c r="BK680" s="37">
        <f>SUM(AV680:BG680)+SUM(COUNTIFS(R680:AU680,{"TERM","RESIGNED"}))</f>
        <v>19</v>
      </c>
      <c r="BL680" s="1" t="s">
        <v>41</v>
      </c>
      <c r="BM680" s="37" t="s">
        <v>1566</v>
      </c>
    </row>
    <row r="681" spans="1:65" x14ac:dyDescent="0.25">
      <c r="A681" s="30">
        <f>A680+1</f>
        <v>679</v>
      </c>
      <c r="B681" s="1" t="s">
        <v>163</v>
      </c>
      <c r="C681" s="1">
        <v>104778</v>
      </c>
      <c r="D681" s="25">
        <v>104778</v>
      </c>
      <c r="E681" s="1" t="s">
        <v>863</v>
      </c>
      <c r="F681" s="32" t="s">
        <v>808</v>
      </c>
      <c r="G681" s="32" t="s">
        <v>154</v>
      </c>
      <c r="H681" s="28">
        <v>44930</v>
      </c>
      <c r="I681" s="28" t="s">
        <v>36</v>
      </c>
      <c r="J681" s="28" t="s">
        <v>36</v>
      </c>
      <c r="K681" s="37">
        <f ca="1">IF(O681="ACTIVE",(TODAY()-H681),(J681-H681))</f>
        <v>412</v>
      </c>
      <c r="L681" s="39" t="str">
        <f>IF(OR(M681="Email Verification",M681="Operations",M681="OJT",M681="Bottom Quartile Group",M681="Training"),"Billable","Non Billable")</f>
        <v>Billable</v>
      </c>
      <c r="M681" s="32" t="s">
        <v>118</v>
      </c>
      <c r="N681" s="1" t="s">
        <v>38</v>
      </c>
      <c r="O681" s="1" t="s">
        <v>39</v>
      </c>
      <c r="P681" s="1"/>
      <c r="Q681" s="1"/>
      <c r="R681" s="31" t="s">
        <v>157</v>
      </c>
      <c r="S681" s="42" t="s">
        <v>880</v>
      </c>
      <c r="T681" s="42" t="s">
        <v>880</v>
      </c>
      <c r="U681" s="42" t="s">
        <v>17</v>
      </c>
      <c r="V681" s="42" t="s">
        <v>17</v>
      </c>
      <c r="W681" s="42" t="s">
        <v>19</v>
      </c>
      <c r="X681" s="42" t="s">
        <v>880</v>
      </c>
      <c r="Y681" s="42" t="s">
        <v>880</v>
      </c>
      <c r="Z681" s="42" t="s">
        <v>880</v>
      </c>
      <c r="AA681" s="42" t="s">
        <v>880</v>
      </c>
      <c r="AB681" s="42" t="s">
        <v>17</v>
      </c>
      <c r="AC681" s="42" t="s">
        <v>17</v>
      </c>
      <c r="AD681" s="42" t="s">
        <v>880</v>
      </c>
      <c r="AE681" s="42" t="s">
        <v>880</v>
      </c>
      <c r="AF681" s="42" t="s">
        <v>880</v>
      </c>
      <c r="AG681" s="42" t="s">
        <v>881</v>
      </c>
      <c r="AH681" s="42" t="s">
        <v>883</v>
      </c>
      <c r="AI681" s="42" t="s">
        <v>17</v>
      </c>
      <c r="AJ681" s="42" t="s">
        <v>17</v>
      </c>
      <c r="AK681" s="42" t="s">
        <v>19</v>
      </c>
      <c r="AL681" s="42"/>
      <c r="AM681" s="42"/>
      <c r="AN681" s="42"/>
      <c r="AO681" s="42"/>
      <c r="AP681" s="42"/>
      <c r="AQ681" s="42"/>
      <c r="AR681" s="42"/>
      <c r="AS681" s="42"/>
      <c r="AT681" s="42"/>
      <c r="AU681" s="42"/>
      <c r="AV681" s="37">
        <f>COUNTIFS($S681:$AU681,"P")</f>
        <v>9</v>
      </c>
      <c r="AW681" s="37">
        <f>COUNTIFS($S681:$AU681,"HD")/2</f>
        <v>0.5</v>
      </c>
      <c r="AX681" s="37">
        <f>COUNTIFS($S681:$AU681,"DO")</f>
        <v>6</v>
      </c>
      <c r="AY681" s="1">
        <f>COUNTIFS($S681:$AU681,"UPL")</f>
        <v>0</v>
      </c>
      <c r="AZ681" s="37">
        <f>COUNTIFS($S681:$AU681,"LWP")</f>
        <v>2</v>
      </c>
      <c r="BA681" s="37">
        <f>SUM(COUNTIFS($S681:$AU681,{"PAT","MAT"}))</f>
        <v>0</v>
      </c>
      <c r="BB681" s="37">
        <f>COUNTIFS($S681:$AU681,"HO")</f>
        <v>0</v>
      </c>
      <c r="BC681" s="37">
        <f>COUNTIFS($S681:$AU681,"NA")</f>
        <v>0</v>
      </c>
      <c r="BD681" s="37">
        <f>COUNTIFS($S681:$AU681,"PL")</f>
        <v>1</v>
      </c>
      <c r="BE681" s="37">
        <f>COUNTIFS($S681:$AU681,"CL")</f>
        <v>0</v>
      </c>
      <c r="BF681" s="37">
        <f>COUNTIFS($S681:$AU681,"BL")</f>
        <v>0</v>
      </c>
      <c r="BG681" s="37">
        <f>COUNTIFS($S681:$AU681,"CO")</f>
        <v>0</v>
      </c>
      <c r="BH681" s="37">
        <f>SUM(BD681:BG681)</f>
        <v>1</v>
      </c>
      <c r="BI681" s="37">
        <f>IF(SUM(AV681+AW681)&gt;=17,1,0)</f>
        <v>0</v>
      </c>
      <c r="BJ681" s="37">
        <f>IF(SUM(AV681+AW681)&gt;=13,1,0)</f>
        <v>0</v>
      </c>
      <c r="BK681" s="37">
        <f>SUM(AV681:BG681)+SUM(COUNTIFS(R681:AU681,{"TERM","RESIGNED"}))</f>
        <v>18.5</v>
      </c>
      <c r="BL681" s="1" t="s">
        <v>41</v>
      </c>
      <c r="BM681" s="37" t="s">
        <v>937</v>
      </c>
    </row>
    <row r="682" spans="1:65" x14ac:dyDescent="0.25">
      <c r="A682" s="30">
        <f>A681+1</f>
        <v>680</v>
      </c>
      <c r="B682" s="1" t="s">
        <v>163</v>
      </c>
      <c r="C682" s="1">
        <v>104779</v>
      </c>
      <c r="D682" s="25">
        <v>104779</v>
      </c>
      <c r="E682" s="1" t="s">
        <v>863</v>
      </c>
      <c r="F682" s="32" t="s">
        <v>809</v>
      </c>
      <c r="G682" s="32" t="s">
        <v>154</v>
      </c>
      <c r="H682" s="28">
        <v>44930</v>
      </c>
      <c r="I682" s="28" t="s">
        <v>36</v>
      </c>
      <c r="J682" s="28" t="s">
        <v>36</v>
      </c>
      <c r="K682" s="37">
        <f ca="1">IF(O682="ACTIVE",(TODAY()-H682),(J682-H682))</f>
        <v>412</v>
      </c>
      <c r="L682" s="39" t="str">
        <f>IF(OR(M682="Email Verification",M682="Operations",M682="OJT",M682="Bottom Quartile Group",M682="Training"),"Billable","Non Billable")</f>
        <v>Billable</v>
      </c>
      <c r="M682" s="32" t="s">
        <v>118</v>
      </c>
      <c r="N682" s="1" t="s">
        <v>38</v>
      </c>
      <c r="O682" s="1" t="s">
        <v>39</v>
      </c>
      <c r="P682" s="1"/>
      <c r="Q682" s="1"/>
      <c r="R682" s="31" t="s">
        <v>157</v>
      </c>
      <c r="S682" s="42" t="s">
        <v>880</v>
      </c>
      <c r="T682" s="42" t="s">
        <v>880</v>
      </c>
      <c r="U682" s="42" t="s">
        <v>17</v>
      </c>
      <c r="V682" s="42" t="s">
        <v>17</v>
      </c>
      <c r="W682" s="42" t="s">
        <v>880</v>
      </c>
      <c r="X682" s="42" t="s">
        <v>880</v>
      </c>
      <c r="Y682" s="42" t="s">
        <v>880</v>
      </c>
      <c r="Z682" s="42" t="s">
        <v>18</v>
      </c>
      <c r="AA682" s="42" t="s">
        <v>880</v>
      </c>
      <c r="AB682" s="42" t="s">
        <v>17</v>
      </c>
      <c r="AC682" s="42" t="s">
        <v>17</v>
      </c>
      <c r="AD682" s="42" t="s">
        <v>880</v>
      </c>
      <c r="AE682" s="42" t="s">
        <v>880</v>
      </c>
      <c r="AF682" s="42" t="s">
        <v>880</v>
      </c>
      <c r="AG682" s="42" t="s">
        <v>880</v>
      </c>
      <c r="AH682" s="42" t="s">
        <v>880</v>
      </c>
      <c r="AI682" s="42" t="s">
        <v>17</v>
      </c>
      <c r="AJ682" s="42" t="s">
        <v>17</v>
      </c>
      <c r="AK682" s="42" t="s">
        <v>880</v>
      </c>
      <c r="AL682" s="42"/>
      <c r="AM682" s="42"/>
      <c r="AN682" s="42"/>
      <c r="AO682" s="42"/>
      <c r="AP682" s="42"/>
      <c r="AQ682" s="42"/>
      <c r="AR682" s="42"/>
      <c r="AS682" s="42"/>
      <c r="AT682" s="42"/>
      <c r="AU682" s="42"/>
      <c r="AV682" s="37">
        <f>COUNTIFS($S682:$AU682,"P")</f>
        <v>12</v>
      </c>
      <c r="AW682" s="37">
        <f>COUNTIFS($S682:$AU682,"HD")/2</f>
        <v>0</v>
      </c>
      <c r="AX682" s="37">
        <f>COUNTIFS($S682:$AU682,"DO")</f>
        <v>6</v>
      </c>
      <c r="AY682" s="1">
        <f>COUNTIFS($S682:$AU682,"UPL")</f>
        <v>1</v>
      </c>
      <c r="AZ682" s="37">
        <f>COUNTIFS($S682:$AU682,"LWP")</f>
        <v>0</v>
      </c>
      <c r="BA682" s="37">
        <f>SUM(COUNTIFS($S682:$AU682,{"PAT","MAT"}))</f>
        <v>0</v>
      </c>
      <c r="BB682" s="37">
        <f>COUNTIFS($S682:$AU682,"HO")</f>
        <v>0</v>
      </c>
      <c r="BC682" s="37">
        <f>COUNTIFS($S682:$AU682,"NA")</f>
        <v>0</v>
      </c>
      <c r="BD682" s="37">
        <f>COUNTIFS($S682:$AU682,"PL")</f>
        <v>0</v>
      </c>
      <c r="BE682" s="37">
        <f>COUNTIFS($S682:$AU682,"CL")</f>
        <v>0</v>
      </c>
      <c r="BF682" s="37">
        <f>COUNTIFS($S682:$AU682,"BL")</f>
        <v>0</v>
      </c>
      <c r="BG682" s="37">
        <f>COUNTIFS($S682:$AU682,"CO")</f>
        <v>0</v>
      </c>
      <c r="BH682" s="37">
        <f>SUM(BD682:BG682)</f>
        <v>0</v>
      </c>
      <c r="BI682" s="37">
        <f>IF(SUM(AV682+AW682)&gt;=17,1,0)</f>
        <v>0</v>
      </c>
      <c r="BJ682" s="37">
        <f>IF(SUM(AV682+AW682)&gt;=13,1,0)</f>
        <v>0</v>
      </c>
      <c r="BK682" s="37">
        <f>SUM(AV682:BG682)+SUM(COUNTIFS(R682:AU682,{"TERM","RESIGNED"}))</f>
        <v>19</v>
      </c>
      <c r="BL682" s="1" t="s">
        <v>41</v>
      </c>
      <c r="BM682" s="37" t="s">
        <v>937</v>
      </c>
    </row>
    <row r="683" spans="1:65" x14ac:dyDescent="0.25">
      <c r="A683" s="30">
        <f>A682+1</f>
        <v>681</v>
      </c>
      <c r="B683" s="1" t="s">
        <v>163</v>
      </c>
      <c r="C683" s="1">
        <v>104782</v>
      </c>
      <c r="D683" s="25">
        <v>104782</v>
      </c>
      <c r="E683" s="1" t="s">
        <v>862</v>
      </c>
      <c r="F683" s="32" t="s">
        <v>810</v>
      </c>
      <c r="G683" s="32" t="s">
        <v>154</v>
      </c>
      <c r="H683" s="28">
        <v>44930</v>
      </c>
      <c r="I683" s="28" t="s">
        <v>36</v>
      </c>
      <c r="J683" s="28" t="s">
        <v>36</v>
      </c>
      <c r="K683" s="37">
        <f ca="1">IF(O683="ACTIVE",(TODAY()-H683),(J683-H683))</f>
        <v>412</v>
      </c>
      <c r="L683" s="39" t="str">
        <f>IF(OR(M683="Email Verification",M683="Operations",M683="OJT",M683="Bottom Quartile Group",M683="Training"),"Billable","Non Billable")</f>
        <v>Billable</v>
      </c>
      <c r="M683" s="32" t="s">
        <v>118</v>
      </c>
      <c r="N683" s="1" t="s">
        <v>38</v>
      </c>
      <c r="O683" s="1" t="s">
        <v>39</v>
      </c>
      <c r="P683" s="1"/>
      <c r="Q683" s="1"/>
      <c r="R683" s="31" t="s">
        <v>155</v>
      </c>
      <c r="S683" s="42" t="s">
        <v>883</v>
      </c>
      <c r="T683" s="42" t="s">
        <v>880</v>
      </c>
      <c r="U683" s="42" t="s">
        <v>17</v>
      </c>
      <c r="V683" s="42" t="s">
        <v>17</v>
      </c>
      <c r="W683" s="42" t="s">
        <v>880</v>
      </c>
      <c r="X683" s="42" t="s">
        <v>880</v>
      </c>
      <c r="Y683" s="42" t="s">
        <v>880</v>
      </c>
      <c r="Z683" s="42" t="s">
        <v>880</v>
      </c>
      <c r="AA683" s="42" t="s">
        <v>880</v>
      </c>
      <c r="AB683" s="42" t="s">
        <v>17</v>
      </c>
      <c r="AC683" s="42" t="s">
        <v>17</v>
      </c>
      <c r="AD683" s="42" t="s">
        <v>880</v>
      </c>
      <c r="AE683" s="42" t="s">
        <v>880</v>
      </c>
      <c r="AF683" s="42" t="s">
        <v>880</v>
      </c>
      <c r="AG683" s="42" t="s">
        <v>880</v>
      </c>
      <c r="AH683" s="42" t="s">
        <v>880</v>
      </c>
      <c r="AI683" s="42" t="s">
        <v>17</v>
      </c>
      <c r="AJ683" s="42" t="s">
        <v>17</v>
      </c>
      <c r="AK683" s="42" t="s">
        <v>881</v>
      </c>
      <c r="AL683" s="42"/>
      <c r="AM683" s="42"/>
      <c r="AN683" s="42"/>
      <c r="AO683" s="42"/>
      <c r="AP683" s="42"/>
      <c r="AQ683" s="42"/>
      <c r="AR683" s="42"/>
      <c r="AS683" s="42"/>
      <c r="AT683" s="42"/>
      <c r="AU683" s="42"/>
      <c r="AV683" s="37">
        <f>COUNTIFS($S683:$AU683,"P")</f>
        <v>11</v>
      </c>
      <c r="AW683" s="37">
        <f>COUNTIFS($S683:$AU683,"HD")/2</f>
        <v>0.5</v>
      </c>
      <c r="AX683" s="37">
        <f>COUNTIFS($S683:$AU683,"DO")</f>
        <v>6</v>
      </c>
      <c r="AY683" s="1">
        <f>COUNTIFS($S683:$AU683,"UPL")</f>
        <v>0</v>
      </c>
      <c r="AZ683" s="37">
        <f>COUNTIFS($S683:$AU683,"LWP")</f>
        <v>0</v>
      </c>
      <c r="BA683" s="37">
        <f>SUM(COUNTIFS($S683:$AU683,{"PAT","MAT"}))</f>
        <v>0</v>
      </c>
      <c r="BB683" s="37">
        <f>COUNTIFS($S683:$AU683,"HO")</f>
        <v>0</v>
      </c>
      <c r="BC683" s="37">
        <f>COUNTIFS($S683:$AU683,"NA")</f>
        <v>0</v>
      </c>
      <c r="BD683" s="37">
        <f>COUNTIFS($S683:$AU683,"PL")</f>
        <v>1</v>
      </c>
      <c r="BE683" s="37">
        <f>COUNTIFS($S683:$AU683,"CL")</f>
        <v>0</v>
      </c>
      <c r="BF683" s="37">
        <f>COUNTIFS($S683:$AU683,"BL")</f>
        <v>0</v>
      </c>
      <c r="BG683" s="37">
        <f>COUNTIFS($S683:$AU683,"CO")</f>
        <v>0</v>
      </c>
      <c r="BH683" s="37">
        <f>SUM(BD683:BG683)</f>
        <v>1</v>
      </c>
      <c r="BI683" s="37">
        <f>IF(SUM(AV683+AW683)&gt;=17,1,0)</f>
        <v>0</v>
      </c>
      <c r="BJ683" s="37">
        <f>IF(SUM(AV683+AW683)&gt;=13,1,0)</f>
        <v>0</v>
      </c>
      <c r="BK683" s="37">
        <f>SUM(AV683:BG683)+SUM(COUNTIFS(R683:AU683,{"TERM","RESIGNED"}))</f>
        <v>18.5</v>
      </c>
      <c r="BL683" s="1" t="s">
        <v>41</v>
      </c>
      <c r="BM683" s="37" t="s">
        <v>933</v>
      </c>
    </row>
    <row r="684" spans="1:65" x14ac:dyDescent="0.25">
      <c r="A684" s="30">
        <f>A683+1</f>
        <v>682</v>
      </c>
      <c r="B684" s="1" t="s">
        <v>163</v>
      </c>
      <c r="C684" s="1">
        <v>104784</v>
      </c>
      <c r="D684" s="25">
        <v>104784</v>
      </c>
      <c r="E684" s="1" t="s">
        <v>862</v>
      </c>
      <c r="F684" s="32" t="s">
        <v>811</v>
      </c>
      <c r="G684" s="32" t="s">
        <v>154</v>
      </c>
      <c r="H684" s="28">
        <v>44930</v>
      </c>
      <c r="I684" s="28" t="s">
        <v>36</v>
      </c>
      <c r="J684" s="28" t="s">
        <v>36</v>
      </c>
      <c r="K684" s="37">
        <f ca="1">IF(O684="ACTIVE",(TODAY()-H684),(J684-H684))</f>
        <v>412</v>
      </c>
      <c r="L684" s="39" t="str">
        <f>IF(OR(M684="Email Verification",M684="Operations",M684="OJT",M684="Bottom Quartile Group",M684="Training"),"Billable","Non Billable")</f>
        <v>Billable</v>
      </c>
      <c r="M684" s="32" t="s">
        <v>118</v>
      </c>
      <c r="N684" s="1" t="s">
        <v>38</v>
      </c>
      <c r="O684" s="1" t="s">
        <v>39</v>
      </c>
      <c r="P684" s="1"/>
      <c r="Q684" s="1"/>
      <c r="R684" s="31" t="s">
        <v>157</v>
      </c>
      <c r="S684" s="42" t="s">
        <v>880</v>
      </c>
      <c r="T684" s="42" t="s">
        <v>880</v>
      </c>
      <c r="U684" s="42" t="s">
        <v>17</v>
      </c>
      <c r="V684" s="42" t="s">
        <v>17</v>
      </c>
      <c r="W684" s="42" t="s">
        <v>880</v>
      </c>
      <c r="X684" s="42" t="s">
        <v>880</v>
      </c>
      <c r="Y684" s="42" t="s">
        <v>880</v>
      </c>
      <c r="Z684" s="42" t="s">
        <v>880</v>
      </c>
      <c r="AA684" s="42" t="s">
        <v>880</v>
      </c>
      <c r="AB684" s="42" t="s">
        <v>17</v>
      </c>
      <c r="AC684" s="42" t="s">
        <v>17</v>
      </c>
      <c r="AD684" s="42" t="s">
        <v>18</v>
      </c>
      <c r="AE684" s="42" t="s">
        <v>880</v>
      </c>
      <c r="AF684" s="42" t="s">
        <v>19</v>
      </c>
      <c r="AG684" s="42" t="s">
        <v>880</v>
      </c>
      <c r="AH684" s="42" t="s">
        <v>880</v>
      </c>
      <c r="AI684" s="42" t="s">
        <v>17</v>
      </c>
      <c r="AJ684" s="42" t="s">
        <v>17</v>
      </c>
      <c r="AK684" s="42" t="s">
        <v>880</v>
      </c>
      <c r="AL684" s="42"/>
      <c r="AM684" s="42"/>
      <c r="AN684" s="42"/>
      <c r="AO684" s="42"/>
      <c r="AP684" s="42"/>
      <c r="AQ684" s="42"/>
      <c r="AR684" s="42"/>
      <c r="AS684" s="42"/>
      <c r="AT684" s="42"/>
      <c r="AU684" s="42"/>
      <c r="AV684" s="37">
        <f>COUNTIFS($S684:$AU684,"P")</f>
        <v>11</v>
      </c>
      <c r="AW684" s="37">
        <f>COUNTIFS($S684:$AU684,"HD")/2</f>
        <v>0</v>
      </c>
      <c r="AX684" s="37">
        <f>COUNTIFS($S684:$AU684,"DO")</f>
        <v>6</v>
      </c>
      <c r="AY684" s="1">
        <f>COUNTIFS($S684:$AU684,"UPL")</f>
        <v>1</v>
      </c>
      <c r="AZ684" s="37">
        <f>COUNTIFS($S684:$AU684,"LWP")</f>
        <v>1</v>
      </c>
      <c r="BA684" s="37">
        <f>SUM(COUNTIFS($S684:$AU684,{"PAT","MAT"}))</f>
        <v>0</v>
      </c>
      <c r="BB684" s="37">
        <f>COUNTIFS($S684:$AU684,"HO")</f>
        <v>0</v>
      </c>
      <c r="BC684" s="37">
        <f>COUNTIFS($S684:$AU684,"NA")</f>
        <v>0</v>
      </c>
      <c r="BD684" s="37">
        <f>COUNTIFS($S684:$AU684,"PL")</f>
        <v>0</v>
      </c>
      <c r="BE684" s="37">
        <f>COUNTIFS($S684:$AU684,"CL")</f>
        <v>0</v>
      </c>
      <c r="BF684" s="37">
        <f>COUNTIFS($S684:$AU684,"BL")</f>
        <v>0</v>
      </c>
      <c r="BG684" s="37">
        <f>COUNTIFS($S684:$AU684,"CO")</f>
        <v>0</v>
      </c>
      <c r="BH684" s="37">
        <f>SUM(BD684:BG684)</f>
        <v>0</v>
      </c>
      <c r="BI684" s="37">
        <f>IF(SUM(AV684+AW684)&gt;=17,1,0)</f>
        <v>0</v>
      </c>
      <c r="BJ684" s="37">
        <f>IF(SUM(AV684+AW684)&gt;=13,1,0)</f>
        <v>0</v>
      </c>
      <c r="BK684" s="37">
        <f>SUM(AV684:BG684)+SUM(COUNTIFS(R684:AU684,{"TERM","RESIGNED"}))</f>
        <v>19</v>
      </c>
      <c r="BL684" s="1" t="s">
        <v>41</v>
      </c>
      <c r="BM684" s="37" t="s">
        <v>937</v>
      </c>
    </row>
    <row r="685" spans="1:65" x14ac:dyDescent="0.25">
      <c r="A685" s="30">
        <f>A684+1</f>
        <v>683</v>
      </c>
      <c r="B685" s="1" t="s">
        <v>163</v>
      </c>
      <c r="C685" s="1">
        <v>104787</v>
      </c>
      <c r="D685" s="25">
        <v>104787</v>
      </c>
      <c r="E685" s="1" t="s">
        <v>863</v>
      </c>
      <c r="F685" s="32" t="s">
        <v>813</v>
      </c>
      <c r="G685" s="32" t="s">
        <v>100</v>
      </c>
      <c r="H685" s="28">
        <v>44932</v>
      </c>
      <c r="I685" s="28" t="s">
        <v>36</v>
      </c>
      <c r="J685" s="28" t="s">
        <v>36</v>
      </c>
      <c r="K685" s="37">
        <f ca="1">IF(O685="ACTIVE",(TODAY()-H685),(J685-H685))</f>
        <v>410</v>
      </c>
      <c r="L685" s="39" t="str">
        <f>IF(OR(M685="Email Verification",M685="Operations",M685="OJT",M685="Bottom Quartile Group",M685="Training"),"Billable","Non Billable")</f>
        <v>Non Billable</v>
      </c>
      <c r="M685" s="32" t="s">
        <v>85</v>
      </c>
      <c r="N685" s="1" t="s">
        <v>38</v>
      </c>
      <c r="O685" s="1" t="s">
        <v>39</v>
      </c>
      <c r="P685" s="1"/>
      <c r="Q685" s="1"/>
      <c r="R685" s="31" t="s">
        <v>213</v>
      </c>
      <c r="S685" s="42" t="s">
        <v>880</v>
      </c>
      <c r="T685" s="42" t="s">
        <v>880</v>
      </c>
      <c r="U685" s="42" t="s">
        <v>17</v>
      </c>
      <c r="V685" s="42" t="s">
        <v>17</v>
      </c>
      <c r="W685" s="42" t="s">
        <v>880</v>
      </c>
      <c r="X685" s="42" t="s">
        <v>880</v>
      </c>
      <c r="Y685" s="42" t="s">
        <v>880</v>
      </c>
      <c r="Z685" s="42" t="s">
        <v>880</v>
      </c>
      <c r="AA685" s="42" t="s">
        <v>880</v>
      </c>
      <c r="AB685" s="42" t="s">
        <v>17</v>
      </c>
      <c r="AC685" s="42" t="s">
        <v>17</v>
      </c>
      <c r="AD685" s="42" t="s">
        <v>880</v>
      </c>
      <c r="AE685" s="42" t="s">
        <v>880</v>
      </c>
      <c r="AF685" s="42" t="s">
        <v>19</v>
      </c>
      <c r="AG685" s="42" t="s">
        <v>19</v>
      </c>
      <c r="AH685" s="42" t="s">
        <v>880</v>
      </c>
      <c r="AI685" s="42" t="s">
        <v>17</v>
      </c>
      <c r="AJ685" s="42" t="s">
        <v>17</v>
      </c>
      <c r="AK685" s="42" t="s">
        <v>880</v>
      </c>
      <c r="AL685" s="42"/>
      <c r="AM685" s="42"/>
      <c r="AN685" s="42"/>
      <c r="AO685" s="42"/>
      <c r="AP685" s="42"/>
      <c r="AQ685" s="42"/>
      <c r="AR685" s="42"/>
      <c r="AS685" s="42"/>
      <c r="AT685" s="42"/>
      <c r="AU685" s="42"/>
      <c r="AV685" s="37">
        <f>COUNTIFS($S685:$AU685,"P")</f>
        <v>11</v>
      </c>
      <c r="AW685" s="37">
        <f>COUNTIFS($S685:$AU685,"HD")/2</f>
        <v>0</v>
      </c>
      <c r="AX685" s="37">
        <f>COUNTIFS($S685:$AU685,"DO")</f>
        <v>6</v>
      </c>
      <c r="AY685" s="1">
        <f>COUNTIFS($S685:$AU685,"UPL")</f>
        <v>0</v>
      </c>
      <c r="AZ685" s="37">
        <f>COUNTIFS($S685:$AU685,"LWP")</f>
        <v>2</v>
      </c>
      <c r="BA685" s="37">
        <f>SUM(COUNTIFS($S685:$AU685,{"PAT","MAT"}))</f>
        <v>0</v>
      </c>
      <c r="BB685" s="37">
        <f>COUNTIFS($S685:$AU685,"HO")</f>
        <v>0</v>
      </c>
      <c r="BC685" s="37">
        <f>COUNTIFS($S685:$AU685,"NA")</f>
        <v>0</v>
      </c>
      <c r="BD685" s="37">
        <f>COUNTIFS($S685:$AU685,"PL")</f>
        <v>0</v>
      </c>
      <c r="BE685" s="37">
        <f>COUNTIFS($S685:$AU685,"CL")</f>
        <v>0</v>
      </c>
      <c r="BF685" s="37">
        <f>COUNTIFS($S685:$AU685,"BL")</f>
        <v>0</v>
      </c>
      <c r="BG685" s="37">
        <f>COUNTIFS($S685:$AU685,"CO")</f>
        <v>0</v>
      </c>
      <c r="BH685" s="37">
        <f>SUM(BD685:BG685)</f>
        <v>0</v>
      </c>
      <c r="BI685" s="37">
        <f>IF(SUM(AV685+AW685)&gt;=17,1,0)</f>
        <v>0</v>
      </c>
      <c r="BJ685" s="37">
        <f>IF(SUM(AV685+AW685)&gt;=13,1,0)</f>
        <v>0</v>
      </c>
      <c r="BK685" s="37">
        <f>SUM(AV685:BG685)+SUM(COUNTIFS(R685:AU685,{"TERM","RESIGNED"}))</f>
        <v>19</v>
      </c>
      <c r="BL685" s="1" t="s">
        <v>41</v>
      </c>
      <c r="BM685" s="37" t="s">
        <v>1571</v>
      </c>
    </row>
    <row r="686" spans="1:65" x14ac:dyDescent="0.25">
      <c r="A686" s="30">
        <f>A685+1</f>
        <v>684</v>
      </c>
      <c r="B686" s="1" t="s">
        <v>163</v>
      </c>
      <c r="C686" s="1">
        <v>104800</v>
      </c>
      <c r="D686" s="25">
        <v>104800</v>
      </c>
      <c r="E686" s="1" t="s">
        <v>863</v>
      </c>
      <c r="F686" s="32" t="s">
        <v>812</v>
      </c>
      <c r="G686" s="32" t="s">
        <v>181</v>
      </c>
      <c r="H686" s="28">
        <v>44932</v>
      </c>
      <c r="I686" s="28" t="s">
        <v>36</v>
      </c>
      <c r="J686" s="28" t="s">
        <v>36</v>
      </c>
      <c r="K686" s="37">
        <f ca="1">IF(O686="ACTIVE",(TODAY()-H686),(J686-H686))</f>
        <v>410</v>
      </c>
      <c r="L686" s="39" t="str">
        <f>IF(OR(M686="Email Verification",M686="Operations",M686="OJT",M686="Bottom Quartile Group",M686="Training"),"Billable","Non Billable")</f>
        <v>Billable</v>
      </c>
      <c r="M686" s="32" t="s">
        <v>178</v>
      </c>
      <c r="N686" s="1" t="s">
        <v>38</v>
      </c>
      <c r="O686" s="1" t="s">
        <v>39</v>
      </c>
      <c r="P686" s="1"/>
      <c r="Q686" s="1"/>
      <c r="R686" s="31" t="s">
        <v>230</v>
      </c>
      <c r="S686" s="42" t="s">
        <v>880</v>
      </c>
      <c r="T686" s="42" t="s">
        <v>19</v>
      </c>
      <c r="U686" s="42" t="s">
        <v>17</v>
      </c>
      <c r="V686" s="42" t="s">
        <v>17</v>
      </c>
      <c r="W686" s="42" t="s">
        <v>880</v>
      </c>
      <c r="X686" s="42" t="s">
        <v>880</v>
      </c>
      <c r="Y686" s="42" t="s">
        <v>880</v>
      </c>
      <c r="Z686" s="42" t="s">
        <v>19</v>
      </c>
      <c r="AA686" s="42" t="s">
        <v>882</v>
      </c>
      <c r="AB686" s="42" t="s">
        <v>17</v>
      </c>
      <c r="AC686" s="42" t="s">
        <v>17</v>
      </c>
      <c r="AD686" s="42" t="s">
        <v>880</v>
      </c>
      <c r="AE686" s="42" t="s">
        <v>880</v>
      </c>
      <c r="AF686" s="42" t="s">
        <v>880</v>
      </c>
      <c r="AG686" s="42" t="s">
        <v>880</v>
      </c>
      <c r="AH686" s="42" t="s">
        <v>880</v>
      </c>
      <c r="AI686" s="42" t="s">
        <v>17</v>
      </c>
      <c r="AJ686" s="42" t="s">
        <v>17</v>
      </c>
      <c r="AK686" s="42" t="s">
        <v>880</v>
      </c>
      <c r="AL686" s="42"/>
      <c r="AM686" s="42"/>
      <c r="AN686" s="42"/>
      <c r="AO686" s="42"/>
      <c r="AP686" s="42"/>
      <c r="AQ686" s="42"/>
      <c r="AR686" s="42"/>
      <c r="AS686" s="42"/>
      <c r="AT686" s="42"/>
      <c r="AU686" s="42"/>
      <c r="AV686" s="37">
        <f>COUNTIFS($S686:$AU686,"P")</f>
        <v>10</v>
      </c>
      <c r="AW686" s="37">
        <f>COUNTIFS($S686:$AU686,"HD")/2</f>
        <v>0</v>
      </c>
      <c r="AX686" s="37">
        <f>COUNTIFS($S686:$AU686,"DO")</f>
        <v>6</v>
      </c>
      <c r="AY686" s="1">
        <f>COUNTIFS($S686:$AU686,"UPL")</f>
        <v>0</v>
      </c>
      <c r="AZ686" s="37">
        <f>COUNTIFS($S686:$AU686,"LWP")</f>
        <v>2</v>
      </c>
      <c r="BA686" s="37">
        <f>SUM(COUNTIFS($S686:$AU686,{"PAT","MAT"}))</f>
        <v>0</v>
      </c>
      <c r="BB686" s="37">
        <f>COUNTIFS($S686:$AU686,"HO")</f>
        <v>0</v>
      </c>
      <c r="BC686" s="37">
        <f>COUNTIFS($S686:$AU686,"NA")</f>
        <v>0</v>
      </c>
      <c r="BD686" s="37">
        <f>COUNTIFS($S686:$AU686,"PL")</f>
        <v>0</v>
      </c>
      <c r="BE686" s="37">
        <f>COUNTIFS($S686:$AU686,"CL")</f>
        <v>1</v>
      </c>
      <c r="BF686" s="37">
        <f>COUNTIFS($S686:$AU686,"BL")</f>
        <v>0</v>
      </c>
      <c r="BG686" s="37">
        <f>COUNTIFS($S686:$AU686,"CO")</f>
        <v>0</v>
      </c>
      <c r="BH686" s="37">
        <f>SUM(BD686:BG686)</f>
        <v>1</v>
      </c>
      <c r="BI686" s="37">
        <f>IF(SUM(AV686+AW686)&gt;=17,1,0)</f>
        <v>0</v>
      </c>
      <c r="BJ686" s="37">
        <f>IF(SUM(AV686+AW686)&gt;=13,1,0)</f>
        <v>0</v>
      </c>
      <c r="BK686" s="37">
        <f>SUM(AV686:BG686)+SUM(COUNTIFS(R686:AU686,{"TERM","RESIGNED"}))</f>
        <v>19</v>
      </c>
      <c r="BL686" s="1" t="s">
        <v>41</v>
      </c>
      <c r="BM686" s="37" t="s">
        <v>931</v>
      </c>
    </row>
    <row r="687" spans="1:65" x14ac:dyDescent="0.25">
      <c r="A687" s="30">
        <f>A686+1</f>
        <v>685</v>
      </c>
      <c r="B687" s="1" t="s">
        <v>163</v>
      </c>
      <c r="C687" s="1">
        <v>104867</v>
      </c>
      <c r="D687" s="25">
        <v>104867</v>
      </c>
      <c r="E687" s="1" t="s">
        <v>863</v>
      </c>
      <c r="F687" s="32" t="s">
        <v>815</v>
      </c>
      <c r="G687" s="32" t="s">
        <v>117</v>
      </c>
      <c r="H687" s="28">
        <v>44939</v>
      </c>
      <c r="I687" s="28" t="s">
        <v>36</v>
      </c>
      <c r="J687" s="28" t="s">
        <v>36</v>
      </c>
      <c r="K687" s="37">
        <f ca="1">IF(O687="ACTIVE",(TODAY()-H687),(J687-H687))</f>
        <v>403</v>
      </c>
      <c r="L687" s="39" t="str">
        <f>IF(OR(M687="Email Verification",M687="Operations",M687="OJT",M687="Bottom Quartile Group",M687="Training"),"Billable","Non Billable")</f>
        <v>Billable</v>
      </c>
      <c r="M687" s="32" t="s">
        <v>118</v>
      </c>
      <c r="N687" s="1" t="s">
        <v>38</v>
      </c>
      <c r="O687" s="1" t="s">
        <v>39</v>
      </c>
      <c r="P687" s="1"/>
      <c r="Q687" s="1"/>
      <c r="R687" s="31" t="s">
        <v>60</v>
      </c>
      <c r="S687" s="42" t="s">
        <v>19</v>
      </c>
      <c r="T687" s="42" t="s">
        <v>19</v>
      </c>
      <c r="U687" s="42" t="s">
        <v>17</v>
      </c>
      <c r="V687" s="42" t="s">
        <v>17</v>
      </c>
      <c r="W687" s="42" t="s">
        <v>18</v>
      </c>
      <c r="X687" s="42" t="s">
        <v>18</v>
      </c>
      <c r="Y687" s="42" t="s">
        <v>19</v>
      </c>
      <c r="Z687" s="42" t="s">
        <v>18</v>
      </c>
      <c r="AA687" s="42" t="s">
        <v>880</v>
      </c>
      <c r="AB687" s="42" t="s">
        <v>17</v>
      </c>
      <c r="AC687" s="42" t="s">
        <v>17</v>
      </c>
      <c r="AD687" s="42" t="s">
        <v>880</v>
      </c>
      <c r="AE687" s="42" t="s">
        <v>880</v>
      </c>
      <c r="AF687" s="42" t="s">
        <v>880</v>
      </c>
      <c r="AG687" s="42" t="s">
        <v>880</v>
      </c>
      <c r="AH687" s="42" t="s">
        <v>880</v>
      </c>
      <c r="AI687" s="42" t="s">
        <v>17</v>
      </c>
      <c r="AJ687" s="42" t="s">
        <v>17</v>
      </c>
      <c r="AK687" s="42" t="s">
        <v>19</v>
      </c>
      <c r="AL687" s="42"/>
      <c r="AM687" s="42"/>
      <c r="AN687" s="42"/>
      <c r="AO687" s="42"/>
      <c r="AP687" s="42"/>
      <c r="AQ687" s="42"/>
      <c r="AR687" s="42"/>
      <c r="AS687" s="42"/>
      <c r="AT687" s="42"/>
      <c r="AU687" s="42"/>
      <c r="AV687" s="37">
        <f>COUNTIFS($S687:$AU687,"P")</f>
        <v>6</v>
      </c>
      <c r="AW687" s="37">
        <f>COUNTIFS($S687:$AU687,"HD")/2</f>
        <v>0</v>
      </c>
      <c r="AX687" s="37">
        <f>COUNTIFS($S687:$AU687,"DO")</f>
        <v>6</v>
      </c>
      <c r="AY687" s="1">
        <f>COUNTIFS($S687:$AU687,"UPL")</f>
        <v>3</v>
      </c>
      <c r="AZ687" s="37">
        <f>COUNTIFS($S687:$AU687,"LWP")</f>
        <v>4</v>
      </c>
      <c r="BA687" s="37">
        <f>SUM(COUNTIFS($S687:$AU687,{"PAT","MAT"}))</f>
        <v>0</v>
      </c>
      <c r="BB687" s="37">
        <f>COUNTIFS($S687:$AU687,"HO")</f>
        <v>0</v>
      </c>
      <c r="BC687" s="37">
        <f>COUNTIFS($S687:$AU687,"NA")</f>
        <v>0</v>
      </c>
      <c r="BD687" s="37">
        <f>COUNTIFS($S687:$AU687,"PL")</f>
        <v>0</v>
      </c>
      <c r="BE687" s="37">
        <f>COUNTIFS($S687:$AU687,"CL")</f>
        <v>0</v>
      </c>
      <c r="BF687" s="37">
        <f>COUNTIFS($S687:$AU687,"BL")</f>
        <v>0</v>
      </c>
      <c r="BG687" s="37">
        <f>COUNTIFS($S687:$AU687,"CO")</f>
        <v>0</v>
      </c>
      <c r="BH687" s="37">
        <f>SUM(BD687:BG687)</f>
        <v>0</v>
      </c>
      <c r="BI687" s="37">
        <f>IF(SUM(AV687+AW687)&gt;=17,1,0)</f>
        <v>0</v>
      </c>
      <c r="BJ687" s="37">
        <f>IF(SUM(AV687+AW687)&gt;=13,1,0)</f>
        <v>0</v>
      </c>
      <c r="BK687" s="37">
        <f>SUM(AV687:BG687)+SUM(COUNTIFS(R687:AU687,{"TERM","RESIGNED"}))</f>
        <v>19</v>
      </c>
      <c r="BL687" s="1" t="s">
        <v>41</v>
      </c>
      <c r="BM687" s="37" t="s">
        <v>931</v>
      </c>
    </row>
    <row r="688" spans="1:65" x14ac:dyDescent="0.25">
      <c r="A688" s="30">
        <f>A687+1</f>
        <v>686</v>
      </c>
      <c r="B688" s="1" t="s">
        <v>163</v>
      </c>
      <c r="C688" s="1">
        <v>104878</v>
      </c>
      <c r="D688" s="25">
        <v>104878</v>
      </c>
      <c r="E688" s="1" t="s">
        <v>863</v>
      </c>
      <c r="F688" s="32" t="s">
        <v>818</v>
      </c>
      <c r="G688" s="32" t="s">
        <v>117</v>
      </c>
      <c r="H688" s="28">
        <v>44939</v>
      </c>
      <c r="I688" s="28" t="s">
        <v>36</v>
      </c>
      <c r="J688" s="28" t="s">
        <v>36</v>
      </c>
      <c r="K688" s="37">
        <f ca="1">IF(O688="ACTIVE",(TODAY()-H688),(J688-H688))</f>
        <v>403</v>
      </c>
      <c r="L688" s="39" t="str">
        <f>IF(OR(M688="Email Verification",M688="Operations",M688="OJT",M688="Bottom Quartile Group",M688="Training"),"Billable","Non Billable")</f>
        <v>Billable</v>
      </c>
      <c r="M688" s="32" t="s">
        <v>118</v>
      </c>
      <c r="N688" s="1" t="s">
        <v>38</v>
      </c>
      <c r="O688" s="1" t="s">
        <v>39</v>
      </c>
      <c r="P688" s="1"/>
      <c r="Q688" s="1"/>
      <c r="R688" s="31" t="s">
        <v>1443</v>
      </c>
      <c r="S688" s="42" t="s">
        <v>883</v>
      </c>
      <c r="T688" s="42" t="s">
        <v>883</v>
      </c>
      <c r="U688" s="42" t="s">
        <v>17</v>
      </c>
      <c r="V688" s="42" t="s">
        <v>17</v>
      </c>
      <c r="W688" s="42" t="s">
        <v>880</v>
      </c>
      <c r="X688" s="42" t="s">
        <v>880</v>
      </c>
      <c r="Y688" s="42" t="s">
        <v>19</v>
      </c>
      <c r="Z688" s="42" t="s">
        <v>880</v>
      </c>
      <c r="AA688" s="42" t="s">
        <v>880</v>
      </c>
      <c r="AB688" s="42" t="s">
        <v>17</v>
      </c>
      <c r="AC688" s="42" t="s">
        <v>17</v>
      </c>
      <c r="AD688" s="42" t="s">
        <v>880</v>
      </c>
      <c r="AE688" s="42" t="s">
        <v>880</v>
      </c>
      <c r="AF688" s="42" t="s">
        <v>880</v>
      </c>
      <c r="AG688" s="42" t="s">
        <v>880</v>
      </c>
      <c r="AH688" s="42" t="s">
        <v>880</v>
      </c>
      <c r="AI688" s="42" t="s">
        <v>17</v>
      </c>
      <c r="AJ688" s="42" t="s">
        <v>17</v>
      </c>
      <c r="AK688" s="42" t="s">
        <v>880</v>
      </c>
      <c r="AL688" s="42"/>
      <c r="AM688" s="42"/>
      <c r="AN688" s="42"/>
      <c r="AO688" s="42"/>
      <c r="AP688" s="42"/>
      <c r="AQ688" s="42"/>
      <c r="AR688" s="42"/>
      <c r="AS688" s="42"/>
      <c r="AT688" s="42"/>
      <c r="AU688" s="42"/>
      <c r="AV688" s="37">
        <f>COUNTIFS($S688:$AU688,"P")</f>
        <v>10</v>
      </c>
      <c r="AW688" s="37">
        <f>COUNTIFS($S688:$AU688,"HD")/2</f>
        <v>0</v>
      </c>
      <c r="AX688" s="37">
        <f>COUNTIFS($S688:$AU688,"DO")</f>
        <v>6</v>
      </c>
      <c r="AY688" s="1">
        <f>COUNTIFS($S688:$AU688,"UPL")</f>
        <v>0</v>
      </c>
      <c r="AZ688" s="37">
        <f>COUNTIFS($S688:$AU688,"LWP")</f>
        <v>1</v>
      </c>
      <c r="BA688" s="37">
        <f>SUM(COUNTIFS($S688:$AU688,{"PAT","MAT"}))</f>
        <v>0</v>
      </c>
      <c r="BB688" s="37">
        <f>COUNTIFS($S688:$AU688,"HO")</f>
        <v>0</v>
      </c>
      <c r="BC688" s="37">
        <f>COUNTIFS($S688:$AU688,"NA")</f>
        <v>0</v>
      </c>
      <c r="BD688" s="37">
        <f>COUNTIFS($S688:$AU688,"PL")</f>
        <v>2</v>
      </c>
      <c r="BE688" s="37">
        <f>COUNTIFS($S688:$AU688,"CL")</f>
        <v>0</v>
      </c>
      <c r="BF688" s="37">
        <f>COUNTIFS($S688:$AU688,"BL")</f>
        <v>0</v>
      </c>
      <c r="BG688" s="37">
        <f>COUNTIFS($S688:$AU688,"CO")</f>
        <v>0</v>
      </c>
      <c r="BH688" s="37">
        <f>SUM(BD688:BG688)</f>
        <v>2</v>
      </c>
      <c r="BI688" s="37">
        <f>IF(SUM(AV688+AW688)&gt;=17,1,0)</f>
        <v>0</v>
      </c>
      <c r="BJ688" s="37">
        <f>IF(SUM(AV688+AW688)&gt;=13,1,0)</f>
        <v>0</v>
      </c>
      <c r="BK688" s="37">
        <f>SUM(AV688:BG688)+SUM(COUNTIFS(R688:AU688,{"TERM","RESIGNED"}))</f>
        <v>19</v>
      </c>
      <c r="BL688" s="1" t="s">
        <v>41</v>
      </c>
      <c r="BM688" s="37" t="s">
        <v>934</v>
      </c>
    </row>
    <row r="689" spans="1:65" x14ac:dyDescent="0.25">
      <c r="A689" s="30">
        <f>A688+1</f>
        <v>687</v>
      </c>
      <c r="B689" s="1" t="s">
        <v>163</v>
      </c>
      <c r="C689" s="1">
        <v>600327</v>
      </c>
      <c r="D689" s="25">
        <v>600327</v>
      </c>
      <c r="E689" s="1" t="s">
        <v>863</v>
      </c>
      <c r="F689" s="32" t="s">
        <v>819</v>
      </c>
      <c r="G689" s="32" t="s">
        <v>181</v>
      </c>
      <c r="H689" s="28">
        <v>44939</v>
      </c>
      <c r="I689" s="28" t="s">
        <v>36</v>
      </c>
      <c r="J689" s="28" t="s">
        <v>36</v>
      </c>
      <c r="K689" s="37">
        <f ca="1">IF(O689="ACTIVE",(TODAY()-H689),(J689-H689))</f>
        <v>403</v>
      </c>
      <c r="L689" s="39" t="str">
        <f>IF(OR(M689="Email Verification",M689="Operations",M689="OJT",M689="Bottom Quartile Group",M689="Training"),"Billable","Non Billable")</f>
        <v>Billable</v>
      </c>
      <c r="M689" s="32" t="s">
        <v>178</v>
      </c>
      <c r="N689" s="1" t="s">
        <v>260</v>
      </c>
      <c r="O689" s="1" t="s">
        <v>39</v>
      </c>
      <c r="P689" s="1"/>
      <c r="Q689" s="1"/>
      <c r="R689" s="31" t="s">
        <v>283</v>
      </c>
      <c r="S689" s="42" t="s">
        <v>880</v>
      </c>
      <c r="T689" s="42" t="s">
        <v>880</v>
      </c>
      <c r="U689" s="42" t="s">
        <v>17</v>
      </c>
      <c r="V689" s="42" t="s">
        <v>17</v>
      </c>
      <c r="W689" s="42" t="s">
        <v>880</v>
      </c>
      <c r="X689" s="42" t="s">
        <v>880</v>
      </c>
      <c r="Y689" s="42" t="s">
        <v>880</v>
      </c>
      <c r="Z689" s="42" t="s">
        <v>880</v>
      </c>
      <c r="AA689" s="42" t="s">
        <v>880</v>
      </c>
      <c r="AB689" s="42" t="s">
        <v>17</v>
      </c>
      <c r="AC689" s="42" t="s">
        <v>17</v>
      </c>
      <c r="AD689" s="42" t="s">
        <v>880</v>
      </c>
      <c r="AE689" s="42" t="s">
        <v>880</v>
      </c>
      <c r="AF689" s="42" t="s">
        <v>880</v>
      </c>
      <c r="AG689" s="42" t="s">
        <v>880</v>
      </c>
      <c r="AH689" s="42" t="s">
        <v>880</v>
      </c>
      <c r="AI689" s="42" t="s">
        <v>17</v>
      </c>
      <c r="AJ689" s="42" t="s">
        <v>17</v>
      </c>
      <c r="AK689" s="42" t="s">
        <v>880</v>
      </c>
      <c r="AL689" s="42"/>
      <c r="AM689" s="42"/>
      <c r="AN689" s="42"/>
      <c r="AO689" s="42"/>
      <c r="AP689" s="42"/>
      <c r="AQ689" s="42"/>
      <c r="AR689" s="42"/>
      <c r="AS689" s="42"/>
      <c r="AT689" s="42"/>
      <c r="AU689" s="42"/>
      <c r="AV689" s="37">
        <f>COUNTIFS($S689:$AU689,"P")</f>
        <v>13</v>
      </c>
      <c r="AW689" s="37">
        <f>COUNTIFS($S689:$AU689,"HD")/2</f>
        <v>0</v>
      </c>
      <c r="AX689" s="37">
        <f>COUNTIFS($S689:$AU689,"DO")</f>
        <v>6</v>
      </c>
      <c r="AY689" s="1">
        <f>COUNTIFS($S689:$AU689,"UPL")</f>
        <v>0</v>
      </c>
      <c r="AZ689" s="37">
        <f>COUNTIFS($S689:$AU689,"LWP")</f>
        <v>0</v>
      </c>
      <c r="BA689" s="37">
        <f>SUM(COUNTIFS($S689:$AU689,{"PAT","MAT"}))</f>
        <v>0</v>
      </c>
      <c r="BB689" s="37">
        <f>COUNTIFS($S689:$AU689,"HO")</f>
        <v>0</v>
      </c>
      <c r="BC689" s="37">
        <f>COUNTIFS($S689:$AU689,"NA")</f>
        <v>0</v>
      </c>
      <c r="BD689" s="37">
        <f>COUNTIFS($S689:$AU689,"PL")</f>
        <v>0</v>
      </c>
      <c r="BE689" s="37">
        <f>COUNTIFS($S689:$AU689,"CL")</f>
        <v>0</v>
      </c>
      <c r="BF689" s="37">
        <f>COUNTIFS($S689:$AU689,"BL")</f>
        <v>0</v>
      </c>
      <c r="BG689" s="37">
        <f>COUNTIFS($S689:$AU689,"CO")</f>
        <v>0</v>
      </c>
      <c r="BH689" s="37">
        <f>SUM(BD689:BG689)</f>
        <v>0</v>
      </c>
      <c r="BI689" s="37">
        <f>IF(SUM(AV689+AW689)&gt;=17,1,0)</f>
        <v>0</v>
      </c>
      <c r="BJ689" s="37">
        <f>IF(SUM(AV689+AW689)&gt;=13,1,0)</f>
        <v>1</v>
      </c>
      <c r="BK689" s="37">
        <f>SUM(AV689:BG689)+SUM(COUNTIFS(R689:AU689,{"TERM","RESIGNED"}))</f>
        <v>19</v>
      </c>
      <c r="BL689" s="1" t="s">
        <v>41</v>
      </c>
      <c r="BM689" s="37" t="s">
        <v>931</v>
      </c>
    </row>
    <row r="690" spans="1:65" x14ac:dyDescent="0.25">
      <c r="A690" s="30">
        <f>A689+1</f>
        <v>688</v>
      </c>
      <c r="B690" s="1" t="s">
        <v>163</v>
      </c>
      <c r="C690" s="1">
        <v>600329</v>
      </c>
      <c r="D690" s="25">
        <v>600329</v>
      </c>
      <c r="E690" s="1" t="s">
        <v>863</v>
      </c>
      <c r="F690" s="32" t="s">
        <v>820</v>
      </c>
      <c r="G690" s="32" t="s">
        <v>181</v>
      </c>
      <c r="H690" s="28">
        <v>44939</v>
      </c>
      <c r="I690" s="28" t="s">
        <v>36</v>
      </c>
      <c r="J690" s="28" t="s">
        <v>36</v>
      </c>
      <c r="K690" s="37">
        <f ca="1">IF(O690="ACTIVE",(TODAY()-H690),(J690-H690))</f>
        <v>403</v>
      </c>
      <c r="L690" s="39" t="str">
        <f>IF(OR(M690="Email Verification",M690="Operations",M690="OJT",M690="Bottom Quartile Group",M690="Training"),"Billable","Non Billable")</f>
        <v>Billable</v>
      </c>
      <c r="M690" s="32" t="s">
        <v>178</v>
      </c>
      <c r="N690" s="1" t="s">
        <v>260</v>
      </c>
      <c r="O690" s="1" t="s">
        <v>39</v>
      </c>
      <c r="P690" s="1"/>
      <c r="Q690" s="1"/>
      <c r="R690" s="31" t="s">
        <v>267</v>
      </c>
      <c r="S690" s="42" t="s">
        <v>880</v>
      </c>
      <c r="T690" s="42" t="s">
        <v>880</v>
      </c>
      <c r="U690" s="42" t="s">
        <v>17</v>
      </c>
      <c r="V690" s="42" t="s">
        <v>17</v>
      </c>
      <c r="W690" s="42" t="s">
        <v>880</v>
      </c>
      <c r="X690" s="42" t="s">
        <v>880</v>
      </c>
      <c r="Y690" s="42" t="s">
        <v>880</v>
      </c>
      <c r="Z690" s="42" t="s">
        <v>880</v>
      </c>
      <c r="AA690" s="42" t="s">
        <v>880</v>
      </c>
      <c r="AB690" s="42" t="s">
        <v>17</v>
      </c>
      <c r="AC690" s="42" t="s">
        <v>17</v>
      </c>
      <c r="AD690" s="42" t="s">
        <v>18</v>
      </c>
      <c r="AE690" s="42" t="s">
        <v>880</v>
      </c>
      <c r="AF690" s="42" t="s">
        <v>880</v>
      </c>
      <c r="AG690" s="42" t="s">
        <v>18</v>
      </c>
      <c r="AH690" s="42" t="s">
        <v>880</v>
      </c>
      <c r="AI690" s="42" t="s">
        <v>17</v>
      </c>
      <c r="AJ690" s="42" t="s">
        <v>17</v>
      </c>
      <c r="AK690" s="42" t="s">
        <v>880</v>
      </c>
      <c r="AL690" s="42"/>
      <c r="AM690" s="42"/>
      <c r="AN690" s="42"/>
      <c r="AO690" s="42"/>
      <c r="AP690" s="42"/>
      <c r="AQ690" s="42"/>
      <c r="AR690" s="42"/>
      <c r="AS690" s="42"/>
      <c r="AT690" s="42"/>
      <c r="AU690" s="42"/>
      <c r="AV690" s="37">
        <f>COUNTIFS($S690:$AU690,"P")</f>
        <v>11</v>
      </c>
      <c r="AW690" s="37">
        <f>COUNTIFS($S690:$AU690,"HD")/2</f>
        <v>0</v>
      </c>
      <c r="AX690" s="37">
        <f>COUNTIFS($S690:$AU690,"DO")</f>
        <v>6</v>
      </c>
      <c r="AY690" s="1">
        <f>COUNTIFS($S690:$AU690,"UPL")</f>
        <v>2</v>
      </c>
      <c r="AZ690" s="37">
        <f>COUNTIFS($S690:$AU690,"LWP")</f>
        <v>0</v>
      </c>
      <c r="BA690" s="37">
        <f>SUM(COUNTIFS($S690:$AU690,{"PAT","MAT"}))</f>
        <v>0</v>
      </c>
      <c r="BB690" s="37">
        <f>COUNTIFS($S690:$AU690,"HO")</f>
        <v>0</v>
      </c>
      <c r="BC690" s="37">
        <f>COUNTIFS($S690:$AU690,"NA")</f>
        <v>0</v>
      </c>
      <c r="BD690" s="37">
        <f>COUNTIFS($S690:$AU690,"PL")</f>
        <v>0</v>
      </c>
      <c r="BE690" s="37">
        <f>COUNTIFS($S690:$AU690,"CL")</f>
        <v>0</v>
      </c>
      <c r="BF690" s="37">
        <f>COUNTIFS($S690:$AU690,"BL")</f>
        <v>0</v>
      </c>
      <c r="BG690" s="37">
        <f>COUNTIFS($S690:$AU690,"CO")</f>
        <v>0</v>
      </c>
      <c r="BH690" s="37">
        <f>SUM(BD690:BG690)</f>
        <v>0</v>
      </c>
      <c r="BI690" s="37">
        <f>IF(SUM(AV690+AW690)&gt;=17,1,0)</f>
        <v>0</v>
      </c>
      <c r="BJ690" s="37">
        <f>IF(SUM(AV690+AW690)&gt;=13,1,0)</f>
        <v>0</v>
      </c>
      <c r="BK690" s="37">
        <f>SUM(AV690:BG690)+SUM(COUNTIFS(R690:AU690,{"TERM","RESIGNED"}))</f>
        <v>19</v>
      </c>
      <c r="BL690" s="1" t="s">
        <v>41</v>
      </c>
      <c r="BM690" s="37" t="s">
        <v>931</v>
      </c>
    </row>
    <row r="691" spans="1:65" x14ac:dyDescent="0.25">
      <c r="A691" s="30">
        <f>A690+1</f>
        <v>689</v>
      </c>
      <c r="B691" s="1" t="s">
        <v>163</v>
      </c>
      <c r="C691" s="1">
        <v>104882</v>
      </c>
      <c r="D691" s="25">
        <v>104882</v>
      </c>
      <c r="E691" s="1" t="s">
        <v>863</v>
      </c>
      <c r="F691" s="32" t="s">
        <v>823</v>
      </c>
      <c r="G691" s="32" t="s">
        <v>181</v>
      </c>
      <c r="H691" s="28">
        <v>44943</v>
      </c>
      <c r="I691" s="28" t="s">
        <v>36</v>
      </c>
      <c r="J691" s="28" t="s">
        <v>36</v>
      </c>
      <c r="K691" s="37">
        <f ca="1">IF(O691="ACTIVE",(TODAY()-H691),(J691-H691))</f>
        <v>399</v>
      </c>
      <c r="L691" s="39" t="str">
        <f>IF(OR(M691="Email Verification",M691="Operations",M691="OJT",M691="Bottom Quartile Group",M691="Training"),"Billable","Non Billable")</f>
        <v>Billable</v>
      </c>
      <c r="M691" s="32" t="s">
        <v>178</v>
      </c>
      <c r="N691" s="1" t="s">
        <v>38</v>
      </c>
      <c r="O691" s="1" t="s">
        <v>39</v>
      </c>
      <c r="P691" s="1"/>
      <c r="Q691" s="1"/>
      <c r="R691" s="31" t="s">
        <v>95</v>
      </c>
      <c r="S691" s="42" t="s">
        <v>19</v>
      </c>
      <c r="T691" s="42" t="s">
        <v>880</v>
      </c>
      <c r="U691" s="42" t="s">
        <v>17</v>
      </c>
      <c r="V691" s="42" t="s">
        <v>17</v>
      </c>
      <c r="W691" s="42" t="s">
        <v>880</v>
      </c>
      <c r="X691" s="42" t="s">
        <v>18</v>
      </c>
      <c r="Y691" s="42" t="s">
        <v>19</v>
      </c>
      <c r="Z691" s="42" t="s">
        <v>880</v>
      </c>
      <c r="AA691" s="42" t="s">
        <v>880</v>
      </c>
      <c r="AB691" s="42" t="s">
        <v>17</v>
      </c>
      <c r="AC691" s="42" t="s">
        <v>17</v>
      </c>
      <c r="AD691" s="42" t="s">
        <v>19</v>
      </c>
      <c r="AE691" s="42" t="s">
        <v>880</v>
      </c>
      <c r="AF691" s="42" t="s">
        <v>880</v>
      </c>
      <c r="AG691" s="42" t="s">
        <v>880</v>
      </c>
      <c r="AH691" s="42" t="s">
        <v>880</v>
      </c>
      <c r="AI691" s="42" t="s">
        <v>17</v>
      </c>
      <c r="AJ691" s="42" t="s">
        <v>17</v>
      </c>
      <c r="AK691" s="42" t="s">
        <v>19</v>
      </c>
      <c r="AL691" s="42"/>
      <c r="AM691" s="42"/>
      <c r="AN691" s="42"/>
      <c r="AO691" s="42"/>
      <c r="AP691" s="42"/>
      <c r="AQ691" s="42"/>
      <c r="AR691" s="42"/>
      <c r="AS691" s="42"/>
      <c r="AT691" s="42"/>
      <c r="AU691" s="42"/>
      <c r="AV691" s="37">
        <f>COUNTIFS($S691:$AU691,"P")</f>
        <v>8</v>
      </c>
      <c r="AW691" s="37">
        <f>COUNTIFS($S691:$AU691,"HD")/2</f>
        <v>0</v>
      </c>
      <c r="AX691" s="37">
        <f>COUNTIFS($S691:$AU691,"DO")</f>
        <v>6</v>
      </c>
      <c r="AY691" s="1">
        <f>COUNTIFS($S691:$AU691,"UPL")</f>
        <v>1</v>
      </c>
      <c r="AZ691" s="37">
        <f>COUNTIFS($S691:$AU691,"LWP")</f>
        <v>4</v>
      </c>
      <c r="BA691" s="37">
        <f>SUM(COUNTIFS($S691:$AU691,{"PAT","MAT"}))</f>
        <v>0</v>
      </c>
      <c r="BB691" s="37">
        <f>COUNTIFS($S691:$AU691,"HO")</f>
        <v>0</v>
      </c>
      <c r="BC691" s="37">
        <f>COUNTIFS($S691:$AU691,"NA")</f>
        <v>0</v>
      </c>
      <c r="BD691" s="37">
        <f>COUNTIFS($S691:$AU691,"PL")</f>
        <v>0</v>
      </c>
      <c r="BE691" s="37">
        <f>COUNTIFS($S691:$AU691,"CL")</f>
        <v>0</v>
      </c>
      <c r="BF691" s="37">
        <f>COUNTIFS($S691:$AU691,"BL")</f>
        <v>0</v>
      </c>
      <c r="BG691" s="37">
        <f>COUNTIFS($S691:$AU691,"CO")</f>
        <v>0</v>
      </c>
      <c r="BH691" s="37">
        <f>SUM(BD691:BG691)</f>
        <v>0</v>
      </c>
      <c r="BI691" s="37">
        <f>IF(SUM(AV691+AW691)&gt;=17,1,0)</f>
        <v>0</v>
      </c>
      <c r="BJ691" s="37">
        <f>IF(SUM(AV691+AW691)&gt;=13,1,0)</f>
        <v>0</v>
      </c>
      <c r="BK691" s="37">
        <f>SUM(AV691:BG691)+SUM(COUNTIFS(R691:AU691,{"TERM","RESIGNED"}))</f>
        <v>19</v>
      </c>
      <c r="BL691" s="1" t="s">
        <v>41</v>
      </c>
      <c r="BM691" s="37" t="s">
        <v>1566</v>
      </c>
    </row>
    <row r="692" spans="1:65" x14ac:dyDescent="0.25">
      <c r="A692" s="30">
        <f>A691+1</f>
        <v>690</v>
      </c>
      <c r="B692" s="1" t="s">
        <v>163</v>
      </c>
      <c r="C692" s="1">
        <v>104883</v>
      </c>
      <c r="D692" s="25">
        <v>104883</v>
      </c>
      <c r="E692" s="1" t="s">
        <v>862</v>
      </c>
      <c r="F692" s="32" t="s">
        <v>824</v>
      </c>
      <c r="G692" s="32" t="s">
        <v>181</v>
      </c>
      <c r="H692" s="28">
        <v>44943</v>
      </c>
      <c r="I692" s="28" t="s">
        <v>36</v>
      </c>
      <c r="J692" s="28" t="s">
        <v>36</v>
      </c>
      <c r="K692" s="37">
        <f ca="1">IF(O692="ACTIVE",(TODAY()-H692),(J692-H692))</f>
        <v>399</v>
      </c>
      <c r="L692" s="39" t="str">
        <f>IF(OR(M692="Email Verification",M692="Operations",M692="OJT",M692="Bottom Quartile Group",M692="Training"),"Billable","Non Billable")</f>
        <v>Billable</v>
      </c>
      <c r="M692" s="32" t="s">
        <v>178</v>
      </c>
      <c r="N692" s="1" t="s">
        <v>38</v>
      </c>
      <c r="O692" s="1" t="s">
        <v>39</v>
      </c>
      <c r="P692" s="1"/>
      <c r="Q692" s="1"/>
      <c r="R692" s="31" t="s">
        <v>230</v>
      </c>
      <c r="S692" s="42" t="s">
        <v>880</v>
      </c>
      <c r="T692" s="42" t="s">
        <v>880</v>
      </c>
      <c r="U692" s="42" t="s">
        <v>17</v>
      </c>
      <c r="V692" s="42" t="s">
        <v>17</v>
      </c>
      <c r="W692" s="42" t="s">
        <v>880</v>
      </c>
      <c r="X692" s="42" t="s">
        <v>880</v>
      </c>
      <c r="Y692" s="42" t="s">
        <v>880</v>
      </c>
      <c r="Z692" s="42" t="s">
        <v>880</v>
      </c>
      <c r="AA692" s="42" t="s">
        <v>19</v>
      </c>
      <c r="AB692" s="42" t="s">
        <v>17</v>
      </c>
      <c r="AC692" s="42" t="s">
        <v>17</v>
      </c>
      <c r="AD692" s="42" t="s">
        <v>880</v>
      </c>
      <c r="AE692" s="42" t="s">
        <v>880</v>
      </c>
      <c r="AF692" s="42" t="s">
        <v>880</v>
      </c>
      <c r="AG692" s="42" t="s">
        <v>880</v>
      </c>
      <c r="AH692" s="42" t="s">
        <v>880</v>
      </c>
      <c r="AI692" s="42" t="s">
        <v>17</v>
      </c>
      <c r="AJ692" s="42" t="s">
        <v>17</v>
      </c>
      <c r="AK692" s="42" t="s">
        <v>880</v>
      </c>
      <c r="AL692" s="42"/>
      <c r="AM692" s="42"/>
      <c r="AN692" s="42"/>
      <c r="AO692" s="42"/>
      <c r="AP692" s="42"/>
      <c r="AQ692" s="42"/>
      <c r="AR692" s="42"/>
      <c r="AS692" s="42"/>
      <c r="AT692" s="42"/>
      <c r="AU692" s="42"/>
      <c r="AV692" s="37">
        <f>COUNTIFS($S692:$AU692,"P")</f>
        <v>12</v>
      </c>
      <c r="AW692" s="37">
        <f>COUNTIFS($S692:$AU692,"HD")/2</f>
        <v>0</v>
      </c>
      <c r="AX692" s="37">
        <f>COUNTIFS($S692:$AU692,"DO")</f>
        <v>6</v>
      </c>
      <c r="AY692" s="1">
        <f>COUNTIFS($S692:$AU692,"UPL")</f>
        <v>0</v>
      </c>
      <c r="AZ692" s="37">
        <f>COUNTIFS($S692:$AU692,"LWP")</f>
        <v>1</v>
      </c>
      <c r="BA692" s="37">
        <f>SUM(COUNTIFS($S692:$AU692,{"PAT","MAT"}))</f>
        <v>0</v>
      </c>
      <c r="BB692" s="37">
        <f>COUNTIFS($S692:$AU692,"HO")</f>
        <v>0</v>
      </c>
      <c r="BC692" s="37">
        <f>COUNTIFS($S692:$AU692,"NA")</f>
        <v>0</v>
      </c>
      <c r="BD692" s="37">
        <f>COUNTIFS($S692:$AU692,"PL")</f>
        <v>0</v>
      </c>
      <c r="BE692" s="37">
        <f>COUNTIFS($S692:$AU692,"CL")</f>
        <v>0</v>
      </c>
      <c r="BF692" s="37">
        <f>COUNTIFS($S692:$AU692,"BL")</f>
        <v>0</v>
      </c>
      <c r="BG692" s="37">
        <f>COUNTIFS($S692:$AU692,"CO")</f>
        <v>0</v>
      </c>
      <c r="BH692" s="37">
        <f>SUM(BD692:BG692)</f>
        <v>0</v>
      </c>
      <c r="BI692" s="37">
        <f>IF(SUM(AV692+AW692)&gt;=17,1,0)</f>
        <v>0</v>
      </c>
      <c r="BJ692" s="37">
        <f>IF(SUM(AV692+AW692)&gt;=13,1,0)</f>
        <v>0</v>
      </c>
      <c r="BK692" s="37">
        <f>SUM(AV692:BG692)+SUM(COUNTIFS(R692:AU692,{"TERM","RESIGNED"}))</f>
        <v>19</v>
      </c>
      <c r="BL692" s="1" t="s">
        <v>41</v>
      </c>
      <c r="BM692" s="37" t="s">
        <v>931</v>
      </c>
    </row>
    <row r="693" spans="1:65" x14ac:dyDescent="0.25">
      <c r="A693" s="30">
        <f>A692+1</f>
        <v>691</v>
      </c>
      <c r="B693" s="1" t="s">
        <v>163</v>
      </c>
      <c r="C693" s="1">
        <v>104884</v>
      </c>
      <c r="D693" s="25">
        <v>104884</v>
      </c>
      <c r="E693" s="1" t="s">
        <v>863</v>
      </c>
      <c r="F693" s="32" t="s">
        <v>825</v>
      </c>
      <c r="G693" s="32" t="s">
        <v>181</v>
      </c>
      <c r="H693" s="28">
        <v>44943</v>
      </c>
      <c r="I693" s="28" t="s">
        <v>36</v>
      </c>
      <c r="J693" s="28" t="s">
        <v>36</v>
      </c>
      <c r="K693" s="37">
        <f ca="1">IF(O693="ACTIVE",(TODAY()-H693),(J693-H693))</f>
        <v>399</v>
      </c>
      <c r="L693" s="39" t="str">
        <f>IF(OR(M693="Email Verification",M693="Operations",M693="OJT",M693="Bottom Quartile Group",M693="Training"),"Billable","Non Billable")</f>
        <v>Billable</v>
      </c>
      <c r="M693" s="32" t="s">
        <v>178</v>
      </c>
      <c r="N693" s="1" t="s">
        <v>38</v>
      </c>
      <c r="O693" s="1" t="s">
        <v>39</v>
      </c>
      <c r="P693" s="1"/>
      <c r="Q693" s="1"/>
      <c r="R693" s="31" t="s">
        <v>226</v>
      </c>
      <c r="S693" s="42" t="s">
        <v>880</v>
      </c>
      <c r="T693" s="42" t="s">
        <v>880</v>
      </c>
      <c r="U693" s="42" t="s">
        <v>17</v>
      </c>
      <c r="V693" s="42" t="s">
        <v>17</v>
      </c>
      <c r="W693" s="42" t="s">
        <v>880</v>
      </c>
      <c r="X693" s="42" t="s">
        <v>880</v>
      </c>
      <c r="Y693" s="42" t="s">
        <v>880</v>
      </c>
      <c r="Z693" s="42" t="s">
        <v>881</v>
      </c>
      <c r="AA693" s="42" t="s">
        <v>880</v>
      </c>
      <c r="AB693" s="42" t="s">
        <v>17</v>
      </c>
      <c r="AC693" s="42" t="s">
        <v>17</v>
      </c>
      <c r="AD693" s="42" t="s">
        <v>880</v>
      </c>
      <c r="AE693" s="42" t="s">
        <v>880</v>
      </c>
      <c r="AF693" s="42" t="s">
        <v>880</v>
      </c>
      <c r="AG693" s="42" t="s">
        <v>880</v>
      </c>
      <c r="AH693" s="42" t="s">
        <v>19</v>
      </c>
      <c r="AI693" s="42" t="s">
        <v>17</v>
      </c>
      <c r="AJ693" s="42" t="s">
        <v>17</v>
      </c>
      <c r="AK693" s="42" t="s">
        <v>18</v>
      </c>
      <c r="AL693" s="42"/>
      <c r="AM693" s="42"/>
      <c r="AN693" s="42"/>
      <c r="AO693" s="42"/>
      <c r="AP693" s="42"/>
      <c r="AQ693" s="42"/>
      <c r="AR693" s="42"/>
      <c r="AS693" s="42"/>
      <c r="AT693" s="42"/>
      <c r="AU693" s="42"/>
      <c r="AV693" s="37">
        <f>COUNTIFS($S693:$AU693,"P")</f>
        <v>10</v>
      </c>
      <c r="AW693" s="37">
        <f>COUNTIFS($S693:$AU693,"HD")/2</f>
        <v>0.5</v>
      </c>
      <c r="AX693" s="37">
        <f>COUNTIFS($S693:$AU693,"DO")</f>
        <v>6</v>
      </c>
      <c r="AY693" s="1">
        <f>COUNTIFS($S693:$AU693,"UPL")</f>
        <v>1</v>
      </c>
      <c r="AZ693" s="37">
        <f>COUNTIFS($S693:$AU693,"LWP")</f>
        <v>1</v>
      </c>
      <c r="BA693" s="37">
        <f>SUM(COUNTIFS($S693:$AU693,{"PAT","MAT"}))</f>
        <v>0</v>
      </c>
      <c r="BB693" s="37">
        <f>COUNTIFS($S693:$AU693,"HO")</f>
        <v>0</v>
      </c>
      <c r="BC693" s="37">
        <f>COUNTIFS($S693:$AU693,"NA")</f>
        <v>0</v>
      </c>
      <c r="BD693" s="37">
        <f>COUNTIFS($S693:$AU693,"PL")</f>
        <v>0</v>
      </c>
      <c r="BE693" s="37">
        <f>COUNTIFS($S693:$AU693,"CL")</f>
        <v>0</v>
      </c>
      <c r="BF693" s="37">
        <f>COUNTIFS($S693:$AU693,"BL")</f>
        <v>0</v>
      </c>
      <c r="BG693" s="37">
        <f>COUNTIFS($S693:$AU693,"CO")</f>
        <v>0</v>
      </c>
      <c r="BH693" s="37">
        <f>SUM(BD693:BG693)</f>
        <v>0</v>
      </c>
      <c r="BI693" s="37">
        <f>IF(SUM(AV693+AW693)&gt;=17,1,0)</f>
        <v>0</v>
      </c>
      <c r="BJ693" s="37">
        <f>IF(SUM(AV693+AW693)&gt;=13,1,0)</f>
        <v>0</v>
      </c>
      <c r="BK693" s="37">
        <f>SUM(AV693:BG693)+SUM(COUNTIFS(R693:AU693,{"TERM","RESIGNED"}))</f>
        <v>18.5</v>
      </c>
      <c r="BL693" s="1" t="s">
        <v>41</v>
      </c>
      <c r="BM693" s="37" t="s">
        <v>931</v>
      </c>
    </row>
    <row r="694" spans="1:65" x14ac:dyDescent="0.25">
      <c r="A694" s="30">
        <f>A693+1</f>
        <v>692</v>
      </c>
      <c r="B694" s="1" t="s">
        <v>163</v>
      </c>
      <c r="C694" s="1">
        <v>104890</v>
      </c>
      <c r="D694" s="25">
        <v>104890</v>
      </c>
      <c r="E694" s="1" t="s">
        <v>862</v>
      </c>
      <c r="F694" s="32" t="s">
        <v>821</v>
      </c>
      <c r="G694" s="32" t="s">
        <v>181</v>
      </c>
      <c r="H694" s="28">
        <v>44943</v>
      </c>
      <c r="I694" s="28" t="s">
        <v>36</v>
      </c>
      <c r="J694" s="28" t="s">
        <v>36</v>
      </c>
      <c r="K694" s="37">
        <f ca="1">IF(O694="ACTIVE",(TODAY()-H694),(J694-H694))</f>
        <v>399</v>
      </c>
      <c r="L694" s="39" t="str">
        <f>IF(OR(M694="Email Verification",M694="Operations",M694="OJT",M694="Bottom Quartile Group",M694="Training"),"Billable","Non Billable")</f>
        <v>Billable</v>
      </c>
      <c r="M694" s="32" t="s">
        <v>178</v>
      </c>
      <c r="N694" s="1" t="s">
        <v>38</v>
      </c>
      <c r="O694" s="1" t="s">
        <v>39</v>
      </c>
      <c r="P694" s="1"/>
      <c r="Q694" s="1"/>
      <c r="R694" s="31" t="s">
        <v>425</v>
      </c>
      <c r="S694" s="42" t="s">
        <v>880</v>
      </c>
      <c r="T694" s="42" t="s">
        <v>880</v>
      </c>
      <c r="U694" s="42" t="s">
        <v>17</v>
      </c>
      <c r="V694" s="42" t="s">
        <v>17</v>
      </c>
      <c r="W694" s="42" t="s">
        <v>19</v>
      </c>
      <c r="X694" s="42" t="s">
        <v>880</v>
      </c>
      <c r="Y694" s="42" t="s">
        <v>880</v>
      </c>
      <c r="Z694" s="42" t="s">
        <v>880</v>
      </c>
      <c r="AA694" s="42" t="s">
        <v>880</v>
      </c>
      <c r="AB694" s="42" t="s">
        <v>17</v>
      </c>
      <c r="AC694" s="42" t="s">
        <v>17</v>
      </c>
      <c r="AD694" s="42" t="s">
        <v>880</v>
      </c>
      <c r="AE694" s="42" t="s">
        <v>880</v>
      </c>
      <c r="AF694" s="42" t="s">
        <v>880</v>
      </c>
      <c r="AG694" s="42" t="s">
        <v>880</v>
      </c>
      <c r="AH694" s="42" t="s">
        <v>19</v>
      </c>
      <c r="AI694" s="42" t="s">
        <v>17</v>
      </c>
      <c r="AJ694" s="42" t="s">
        <v>17</v>
      </c>
      <c r="AK694" s="42" t="s">
        <v>19</v>
      </c>
      <c r="AL694" s="42"/>
      <c r="AM694" s="42"/>
      <c r="AN694" s="42"/>
      <c r="AO694" s="42"/>
      <c r="AP694" s="42"/>
      <c r="AQ694" s="42"/>
      <c r="AR694" s="42"/>
      <c r="AS694" s="42"/>
      <c r="AT694" s="42"/>
      <c r="AU694" s="42"/>
      <c r="AV694" s="37">
        <f>COUNTIFS($S694:$AU694,"P")</f>
        <v>10</v>
      </c>
      <c r="AW694" s="37">
        <f>COUNTIFS($S694:$AU694,"HD")/2</f>
        <v>0</v>
      </c>
      <c r="AX694" s="37">
        <f>COUNTIFS($S694:$AU694,"DO")</f>
        <v>6</v>
      </c>
      <c r="AY694" s="1">
        <f>COUNTIFS($S694:$AU694,"UPL")</f>
        <v>0</v>
      </c>
      <c r="AZ694" s="37">
        <f>COUNTIFS($S694:$AU694,"LWP")</f>
        <v>3</v>
      </c>
      <c r="BA694" s="37">
        <f>SUM(COUNTIFS($S694:$AU694,{"PAT","MAT"}))</f>
        <v>0</v>
      </c>
      <c r="BB694" s="37">
        <f>COUNTIFS($S694:$AU694,"HO")</f>
        <v>0</v>
      </c>
      <c r="BC694" s="37">
        <f>COUNTIFS($S694:$AU694,"NA")</f>
        <v>0</v>
      </c>
      <c r="BD694" s="37">
        <f>COUNTIFS($S694:$AU694,"PL")</f>
        <v>0</v>
      </c>
      <c r="BE694" s="37">
        <f>COUNTIFS($S694:$AU694,"CL")</f>
        <v>0</v>
      </c>
      <c r="BF694" s="37">
        <f>COUNTIFS($S694:$AU694,"BL")</f>
        <v>0</v>
      </c>
      <c r="BG694" s="37">
        <f>COUNTIFS($S694:$AU694,"CO")</f>
        <v>0</v>
      </c>
      <c r="BH694" s="37">
        <f>SUM(BD694:BG694)</f>
        <v>0</v>
      </c>
      <c r="BI694" s="37">
        <f>IF(SUM(AV694+AW694)&gt;=17,1,0)</f>
        <v>0</v>
      </c>
      <c r="BJ694" s="37">
        <f>IF(SUM(AV694+AW694)&gt;=13,1,0)</f>
        <v>0</v>
      </c>
      <c r="BK694" s="37">
        <f>SUM(AV694:BG694)+SUM(COUNTIFS(R694:AU694,{"TERM","RESIGNED"}))</f>
        <v>19</v>
      </c>
      <c r="BL694" s="1" t="s">
        <v>41</v>
      </c>
      <c r="BM694" s="37" t="s">
        <v>934</v>
      </c>
    </row>
    <row r="695" spans="1:65" x14ac:dyDescent="0.25">
      <c r="A695" s="30">
        <f>A694+1</f>
        <v>693</v>
      </c>
      <c r="B695" s="1" t="s">
        <v>163</v>
      </c>
      <c r="C695" s="1">
        <v>104906</v>
      </c>
      <c r="D695" s="25">
        <v>104906</v>
      </c>
      <c r="E695" s="1" t="s">
        <v>863</v>
      </c>
      <c r="F695" s="32" t="s">
        <v>822</v>
      </c>
      <c r="G695" s="32" t="s">
        <v>906</v>
      </c>
      <c r="H695" s="28">
        <v>44943</v>
      </c>
      <c r="I695" s="28" t="s">
        <v>36</v>
      </c>
      <c r="J695" s="28" t="s">
        <v>36</v>
      </c>
      <c r="K695" s="37">
        <f ca="1">IF(O695="ACTIVE",(TODAY()-H695),(J695-H695))</f>
        <v>399</v>
      </c>
      <c r="L695" s="39" t="str">
        <f>IF(OR(M695="Email Verification",M695="Operations",M695="OJT",M695="Bottom Quartile Group",M695="Training"),"Billable","Non Billable")</f>
        <v>Non Billable</v>
      </c>
      <c r="M695" s="32" t="s">
        <v>124</v>
      </c>
      <c r="N695" s="1" t="s">
        <v>38</v>
      </c>
      <c r="O695" s="1" t="s">
        <v>39</v>
      </c>
      <c r="P695" s="1"/>
      <c r="Q695" s="1"/>
      <c r="R695" s="31" t="s">
        <v>249</v>
      </c>
      <c r="S695" s="42" t="s">
        <v>880</v>
      </c>
      <c r="T695" s="42" t="s">
        <v>880</v>
      </c>
      <c r="U695" s="42" t="s">
        <v>17</v>
      </c>
      <c r="V695" s="42" t="s">
        <v>17</v>
      </c>
      <c r="W695" s="42" t="s">
        <v>880</v>
      </c>
      <c r="X695" s="42" t="s">
        <v>880</v>
      </c>
      <c r="Y695" s="42" t="s">
        <v>880</v>
      </c>
      <c r="Z695" s="42" t="s">
        <v>880</v>
      </c>
      <c r="AA695" s="42" t="s">
        <v>880</v>
      </c>
      <c r="AB695" s="42" t="s">
        <v>17</v>
      </c>
      <c r="AC695" s="42" t="s">
        <v>17</v>
      </c>
      <c r="AD695" s="42" t="s">
        <v>18</v>
      </c>
      <c r="AE695" s="42" t="s">
        <v>880</v>
      </c>
      <c r="AF695" s="42" t="s">
        <v>880</v>
      </c>
      <c r="AG695" s="42" t="s">
        <v>880</v>
      </c>
      <c r="AH695" s="42" t="s">
        <v>880</v>
      </c>
      <c r="AI695" s="42" t="s">
        <v>17</v>
      </c>
      <c r="AJ695" s="42" t="s">
        <v>17</v>
      </c>
      <c r="AK695" s="42" t="s">
        <v>880</v>
      </c>
      <c r="AL695" s="42"/>
      <c r="AM695" s="42"/>
      <c r="AN695" s="42"/>
      <c r="AO695" s="42"/>
      <c r="AP695" s="42"/>
      <c r="AQ695" s="42"/>
      <c r="AR695" s="42"/>
      <c r="AS695" s="42"/>
      <c r="AT695" s="42"/>
      <c r="AU695" s="42"/>
      <c r="AV695" s="37">
        <f>COUNTIFS($S695:$AU695,"P")</f>
        <v>12</v>
      </c>
      <c r="AW695" s="37">
        <f>COUNTIFS($S695:$AU695,"HD")/2</f>
        <v>0</v>
      </c>
      <c r="AX695" s="37">
        <f>COUNTIFS($S695:$AU695,"DO")</f>
        <v>6</v>
      </c>
      <c r="AY695" s="1">
        <f>COUNTIFS($S695:$AU695,"UPL")</f>
        <v>1</v>
      </c>
      <c r="AZ695" s="37">
        <f>COUNTIFS($S695:$AU695,"LWP")</f>
        <v>0</v>
      </c>
      <c r="BA695" s="37">
        <f>SUM(COUNTIFS($S695:$AU695,{"PAT","MAT"}))</f>
        <v>0</v>
      </c>
      <c r="BB695" s="37">
        <f>COUNTIFS($S695:$AU695,"HO")</f>
        <v>0</v>
      </c>
      <c r="BC695" s="37">
        <f>COUNTIFS($S695:$AU695,"NA")</f>
        <v>0</v>
      </c>
      <c r="BD695" s="37">
        <f>COUNTIFS($S695:$AU695,"PL")</f>
        <v>0</v>
      </c>
      <c r="BE695" s="37">
        <f>COUNTIFS($S695:$AU695,"CL")</f>
        <v>0</v>
      </c>
      <c r="BF695" s="37">
        <f>COUNTIFS($S695:$AU695,"BL")</f>
        <v>0</v>
      </c>
      <c r="BG695" s="37">
        <f>COUNTIFS($S695:$AU695,"CO")</f>
        <v>0</v>
      </c>
      <c r="BH695" s="37">
        <f>SUM(BD695:BG695)</f>
        <v>0</v>
      </c>
      <c r="BI695" s="37">
        <f>IF(SUM(AV695+AW695)&gt;=17,1,0)</f>
        <v>0</v>
      </c>
      <c r="BJ695" s="37">
        <f>IF(SUM(AV695+AW695)&gt;=13,1,0)</f>
        <v>0</v>
      </c>
      <c r="BK695" s="37">
        <f>SUM(AV695:BG695)+SUM(COUNTIFS(R695:AU695,{"TERM","RESIGNED"}))</f>
        <v>19</v>
      </c>
      <c r="BL695" s="1" t="s">
        <v>41</v>
      </c>
      <c r="BM695" s="37" t="s">
        <v>933</v>
      </c>
    </row>
    <row r="696" spans="1:65" x14ac:dyDescent="0.25">
      <c r="A696" s="30">
        <f>A695+1</f>
        <v>694</v>
      </c>
      <c r="B696" s="1" t="s">
        <v>163</v>
      </c>
      <c r="C696" s="1">
        <v>104908</v>
      </c>
      <c r="D696" s="25">
        <v>104908</v>
      </c>
      <c r="E696" s="1" t="s">
        <v>863</v>
      </c>
      <c r="F696" s="32" t="s">
        <v>826</v>
      </c>
      <c r="G696" s="32" t="s">
        <v>117</v>
      </c>
      <c r="H696" s="28">
        <v>44943</v>
      </c>
      <c r="I696" s="28" t="s">
        <v>36</v>
      </c>
      <c r="J696" s="28" t="s">
        <v>36</v>
      </c>
      <c r="K696" s="37">
        <f ca="1">IF(O696="ACTIVE",(TODAY()-H696),(J696-H696))</f>
        <v>399</v>
      </c>
      <c r="L696" s="39" t="str">
        <f>IF(OR(M696="Email Verification",M696="Operations",M696="OJT",M696="Bottom Quartile Group",M696="Training"),"Billable","Non Billable")</f>
        <v>Billable</v>
      </c>
      <c r="M696" s="32" t="s">
        <v>118</v>
      </c>
      <c r="N696" s="1" t="s">
        <v>38</v>
      </c>
      <c r="O696" s="1" t="s">
        <v>39</v>
      </c>
      <c r="P696" s="1"/>
      <c r="Q696" s="1"/>
      <c r="R696" s="31" t="s">
        <v>1443</v>
      </c>
      <c r="S696" s="42" t="s">
        <v>882</v>
      </c>
      <c r="T696" s="42" t="s">
        <v>880</v>
      </c>
      <c r="U696" s="42" t="s">
        <v>17</v>
      </c>
      <c r="V696" s="42" t="s">
        <v>17</v>
      </c>
      <c r="W696" s="42" t="s">
        <v>880</v>
      </c>
      <c r="X696" s="42" t="s">
        <v>880</v>
      </c>
      <c r="Y696" s="42" t="s">
        <v>880</v>
      </c>
      <c r="Z696" s="42" t="s">
        <v>880</v>
      </c>
      <c r="AA696" s="42" t="s">
        <v>880</v>
      </c>
      <c r="AB696" s="42" t="s">
        <v>17</v>
      </c>
      <c r="AC696" s="42" t="s">
        <v>17</v>
      </c>
      <c r="AD696" s="42" t="s">
        <v>880</v>
      </c>
      <c r="AE696" s="42" t="s">
        <v>880</v>
      </c>
      <c r="AF696" s="42" t="s">
        <v>880</v>
      </c>
      <c r="AG696" s="42" t="s">
        <v>880</v>
      </c>
      <c r="AH696" s="42" t="s">
        <v>880</v>
      </c>
      <c r="AI696" s="42" t="s">
        <v>17</v>
      </c>
      <c r="AJ696" s="42" t="s">
        <v>17</v>
      </c>
      <c r="AK696" s="42" t="s">
        <v>881</v>
      </c>
      <c r="AL696" s="42"/>
      <c r="AM696" s="42"/>
      <c r="AN696" s="42"/>
      <c r="AO696" s="42"/>
      <c r="AP696" s="42"/>
      <c r="AQ696" s="42"/>
      <c r="AR696" s="42"/>
      <c r="AS696" s="42"/>
      <c r="AT696" s="42"/>
      <c r="AU696" s="42"/>
      <c r="AV696" s="37">
        <f>COUNTIFS($S696:$AU696,"P")</f>
        <v>11</v>
      </c>
      <c r="AW696" s="37">
        <f>COUNTIFS($S696:$AU696,"HD")/2</f>
        <v>0.5</v>
      </c>
      <c r="AX696" s="37">
        <f>COUNTIFS($S696:$AU696,"DO")</f>
        <v>6</v>
      </c>
      <c r="AY696" s="1">
        <f>COUNTIFS($S696:$AU696,"UPL")</f>
        <v>0</v>
      </c>
      <c r="AZ696" s="37">
        <f>COUNTIFS($S696:$AU696,"LWP")</f>
        <v>0</v>
      </c>
      <c r="BA696" s="37">
        <f>SUM(COUNTIFS($S696:$AU696,{"PAT","MAT"}))</f>
        <v>0</v>
      </c>
      <c r="BB696" s="37">
        <f>COUNTIFS($S696:$AU696,"HO")</f>
        <v>0</v>
      </c>
      <c r="BC696" s="37">
        <f>COUNTIFS($S696:$AU696,"NA")</f>
        <v>0</v>
      </c>
      <c r="BD696" s="37">
        <f>COUNTIFS($S696:$AU696,"PL")</f>
        <v>0</v>
      </c>
      <c r="BE696" s="37">
        <f>COUNTIFS($S696:$AU696,"CL")</f>
        <v>1</v>
      </c>
      <c r="BF696" s="37">
        <f>COUNTIFS($S696:$AU696,"BL")</f>
        <v>0</v>
      </c>
      <c r="BG696" s="37">
        <f>COUNTIFS($S696:$AU696,"CO")</f>
        <v>0</v>
      </c>
      <c r="BH696" s="37">
        <f>SUM(BD696:BG696)</f>
        <v>1</v>
      </c>
      <c r="BI696" s="37">
        <f>IF(SUM(AV696+AW696)&gt;=17,1,0)</f>
        <v>0</v>
      </c>
      <c r="BJ696" s="37">
        <f>IF(SUM(AV696+AW696)&gt;=13,1,0)</f>
        <v>0</v>
      </c>
      <c r="BK696" s="37">
        <f>SUM(AV696:BG696)+SUM(COUNTIFS(R696:AU696,{"TERM","RESIGNED"}))</f>
        <v>18.5</v>
      </c>
      <c r="BL696" s="1" t="s">
        <v>41</v>
      </c>
      <c r="BM696" s="37" t="s">
        <v>934</v>
      </c>
    </row>
    <row r="697" spans="1:65" x14ac:dyDescent="0.25">
      <c r="A697" s="30">
        <f>A696+1</f>
        <v>695</v>
      </c>
      <c r="B697" s="1" t="s">
        <v>163</v>
      </c>
      <c r="C697" s="1">
        <v>104922</v>
      </c>
      <c r="D697" s="25">
        <v>104922</v>
      </c>
      <c r="E697" s="1" t="s">
        <v>863</v>
      </c>
      <c r="F697" s="32" t="s">
        <v>852</v>
      </c>
      <c r="G697" s="32" t="s">
        <v>181</v>
      </c>
      <c r="H697" s="28">
        <v>44946</v>
      </c>
      <c r="I697" s="28" t="s">
        <v>36</v>
      </c>
      <c r="J697" s="28" t="s">
        <v>36</v>
      </c>
      <c r="K697" s="37">
        <f ca="1">IF(O697="ACTIVE",(TODAY()-H697),(J697-H697))</f>
        <v>396</v>
      </c>
      <c r="L697" s="39" t="str">
        <f>IF(OR(M697="Email Verification",M697="Operations",M697="OJT",M697="Bottom Quartile Group",M697="Training"),"Billable","Non Billable")</f>
        <v>Billable</v>
      </c>
      <c r="M697" s="32" t="s">
        <v>178</v>
      </c>
      <c r="N697" s="1" t="s">
        <v>38</v>
      </c>
      <c r="O697" s="1" t="s">
        <v>39</v>
      </c>
      <c r="P697" s="1"/>
      <c r="Q697" s="1"/>
      <c r="R697" s="31" t="s">
        <v>292</v>
      </c>
      <c r="S697" s="42" t="s">
        <v>880</v>
      </c>
      <c r="T697" s="42" t="s">
        <v>880</v>
      </c>
      <c r="U697" s="42" t="s">
        <v>17</v>
      </c>
      <c r="V697" s="42" t="s">
        <v>17</v>
      </c>
      <c r="W697" s="42" t="s">
        <v>880</v>
      </c>
      <c r="X697" s="42" t="s">
        <v>880</v>
      </c>
      <c r="Y697" s="42" t="s">
        <v>880</v>
      </c>
      <c r="Z697" s="42" t="s">
        <v>880</v>
      </c>
      <c r="AA697" s="42" t="s">
        <v>880</v>
      </c>
      <c r="AB697" s="42" t="s">
        <v>17</v>
      </c>
      <c r="AC697" s="42" t="s">
        <v>17</v>
      </c>
      <c r="AD697" s="42" t="s">
        <v>18</v>
      </c>
      <c r="AE697" s="42" t="s">
        <v>880</v>
      </c>
      <c r="AF697" s="42" t="s">
        <v>880</v>
      </c>
      <c r="AG697" s="42" t="s">
        <v>880</v>
      </c>
      <c r="AH697" s="42" t="s">
        <v>880</v>
      </c>
      <c r="AI697" s="42" t="s">
        <v>17</v>
      </c>
      <c r="AJ697" s="42" t="s">
        <v>17</v>
      </c>
      <c r="AK697" s="42" t="s">
        <v>880</v>
      </c>
      <c r="AL697" s="42"/>
      <c r="AM697" s="42"/>
      <c r="AN697" s="42"/>
      <c r="AO697" s="42"/>
      <c r="AP697" s="42"/>
      <c r="AQ697" s="42"/>
      <c r="AR697" s="42"/>
      <c r="AS697" s="42"/>
      <c r="AT697" s="42"/>
      <c r="AU697" s="42"/>
      <c r="AV697" s="37">
        <f>COUNTIFS($S697:$AU697,"P")</f>
        <v>12</v>
      </c>
      <c r="AW697" s="37">
        <f>COUNTIFS($S697:$AU697,"HD")/2</f>
        <v>0</v>
      </c>
      <c r="AX697" s="37">
        <f>COUNTIFS($S697:$AU697,"DO")</f>
        <v>6</v>
      </c>
      <c r="AY697" s="1">
        <f>COUNTIFS($S697:$AU697,"UPL")</f>
        <v>1</v>
      </c>
      <c r="AZ697" s="37">
        <f>COUNTIFS($S697:$AU697,"LWP")</f>
        <v>0</v>
      </c>
      <c r="BA697" s="37">
        <f>SUM(COUNTIFS($S697:$AU697,{"PAT","MAT"}))</f>
        <v>0</v>
      </c>
      <c r="BB697" s="37">
        <f>COUNTIFS($S697:$AU697,"HO")</f>
        <v>0</v>
      </c>
      <c r="BC697" s="37">
        <f>COUNTIFS($S697:$AU697,"NA")</f>
        <v>0</v>
      </c>
      <c r="BD697" s="37">
        <f>COUNTIFS($S697:$AU697,"PL")</f>
        <v>0</v>
      </c>
      <c r="BE697" s="37">
        <f>COUNTIFS($S697:$AU697,"CL")</f>
        <v>0</v>
      </c>
      <c r="BF697" s="37">
        <f>COUNTIFS($S697:$AU697,"BL")</f>
        <v>0</v>
      </c>
      <c r="BG697" s="37">
        <f>COUNTIFS($S697:$AU697,"CO")</f>
        <v>0</v>
      </c>
      <c r="BH697" s="37">
        <f>SUM(BD697:BG697)</f>
        <v>0</v>
      </c>
      <c r="BI697" s="37">
        <f>IF(SUM(AV697+AW697)&gt;=17,1,0)</f>
        <v>0</v>
      </c>
      <c r="BJ697" s="37">
        <f>IF(SUM(AV697+AW697)&gt;=13,1,0)</f>
        <v>0</v>
      </c>
      <c r="BK697" s="37">
        <f>SUM(AV697:BG697)+SUM(COUNTIFS(R697:AU697,{"TERM","RESIGNED"}))</f>
        <v>19</v>
      </c>
      <c r="BL697" s="1" t="s">
        <v>41</v>
      </c>
      <c r="BM697" s="37" t="s">
        <v>932</v>
      </c>
    </row>
    <row r="698" spans="1:65" x14ac:dyDescent="0.25">
      <c r="A698" s="30">
        <f>A697+1</f>
        <v>696</v>
      </c>
      <c r="B698" s="1" t="s">
        <v>163</v>
      </c>
      <c r="C698" s="1">
        <v>104923</v>
      </c>
      <c r="D698" s="25">
        <v>104923</v>
      </c>
      <c r="E698" s="1" t="s">
        <v>862</v>
      </c>
      <c r="F698" s="32" t="s">
        <v>827</v>
      </c>
      <c r="G698" s="32" t="s">
        <v>181</v>
      </c>
      <c r="H698" s="28">
        <v>44946</v>
      </c>
      <c r="I698" s="28" t="s">
        <v>36</v>
      </c>
      <c r="J698" s="28" t="s">
        <v>36</v>
      </c>
      <c r="K698" s="37">
        <f ca="1">IF(O698="ACTIVE",(TODAY()-H698),(J698-H698))</f>
        <v>396</v>
      </c>
      <c r="L698" s="39" t="str">
        <f>IF(OR(M698="Email Verification",M698="Operations",M698="OJT",M698="Bottom Quartile Group",M698="Training"),"Billable","Non Billable")</f>
        <v>Billable</v>
      </c>
      <c r="M698" s="32" t="s">
        <v>178</v>
      </c>
      <c r="N698" s="1" t="s">
        <v>38</v>
      </c>
      <c r="O698" s="1" t="s">
        <v>39</v>
      </c>
      <c r="P698" s="1"/>
      <c r="Q698" s="1"/>
      <c r="R698" s="31" t="s">
        <v>294</v>
      </c>
      <c r="S698" s="42" t="s">
        <v>880</v>
      </c>
      <c r="T698" s="42" t="s">
        <v>880</v>
      </c>
      <c r="U698" s="42" t="s">
        <v>17</v>
      </c>
      <c r="V698" s="42" t="s">
        <v>17</v>
      </c>
      <c r="W698" s="42" t="s">
        <v>880</v>
      </c>
      <c r="X698" s="42" t="s">
        <v>880</v>
      </c>
      <c r="Y698" s="42" t="s">
        <v>880</v>
      </c>
      <c r="Z698" s="42" t="s">
        <v>880</v>
      </c>
      <c r="AA698" s="42" t="s">
        <v>880</v>
      </c>
      <c r="AB698" s="42" t="s">
        <v>17</v>
      </c>
      <c r="AC698" s="42" t="s">
        <v>17</v>
      </c>
      <c r="AD698" s="42" t="s">
        <v>880</v>
      </c>
      <c r="AE698" s="42" t="s">
        <v>880</v>
      </c>
      <c r="AF698" s="42" t="s">
        <v>880</v>
      </c>
      <c r="AG698" s="42" t="s">
        <v>880</v>
      </c>
      <c r="AH698" s="42" t="s">
        <v>880</v>
      </c>
      <c r="AI698" s="42" t="s">
        <v>17</v>
      </c>
      <c r="AJ698" s="42" t="s">
        <v>17</v>
      </c>
      <c r="AK698" s="42" t="s">
        <v>880</v>
      </c>
      <c r="AL698" s="42"/>
      <c r="AM698" s="42"/>
      <c r="AN698" s="42"/>
      <c r="AO698" s="42"/>
      <c r="AP698" s="42"/>
      <c r="AQ698" s="42"/>
      <c r="AR698" s="42"/>
      <c r="AS698" s="42"/>
      <c r="AT698" s="42"/>
      <c r="AU698" s="42"/>
      <c r="AV698" s="37">
        <f>COUNTIFS($S698:$AU698,"P")</f>
        <v>13</v>
      </c>
      <c r="AW698" s="37">
        <f>COUNTIFS($S698:$AU698,"HD")/2</f>
        <v>0</v>
      </c>
      <c r="AX698" s="37">
        <f>COUNTIFS($S698:$AU698,"DO")</f>
        <v>6</v>
      </c>
      <c r="AY698" s="1">
        <f>COUNTIFS($S698:$AU698,"UPL")</f>
        <v>0</v>
      </c>
      <c r="AZ698" s="37">
        <f>COUNTIFS($S698:$AU698,"LWP")</f>
        <v>0</v>
      </c>
      <c r="BA698" s="37">
        <f>SUM(COUNTIFS($S698:$AU698,{"PAT","MAT"}))</f>
        <v>0</v>
      </c>
      <c r="BB698" s="37">
        <f>COUNTIFS($S698:$AU698,"HO")</f>
        <v>0</v>
      </c>
      <c r="BC698" s="37">
        <f>COUNTIFS($S698:$AU698,"NA")</f>
        <v>0</v>
      </c>
      <c r="BD698" s="37">
        <f>COUNTIFS($S698:$AU698,"PL")</f>
        <v>0</v>
      </c>
      <c r="BE698" s="37">
        <f>COUNTIFS($S698:$AU698,"CL")</f>
        <v>0</v>
      </c>
      <c r="BF698" s="37">
        <f>COUNTIFS($S698:$AU698,"BL")</f>
        <v>0</v>
      </c>
      <c r="BG698" s="37">
        <f>COUNTIFS($S698:$AU698,"CO")</f>
        <v>0</v>
      </c>
      <c r="BH698" s="37">
        <f>SUM(BD698:BG698)</f>
        <v>0</v>
      </c>
      <c r="BI698" s="37">
        <f>IF(SUM(AV698+AW698)&gt;=17,1,0)</f>
        <v>0</v>
      </c>
      <c r="BJ698" s="37">
        <f>IF(SUM(AV698+AW698)&gt;=13,1,0)</f>
        <v>1</v>
      </c>
      <c r="BK698" s="37">
        <f>SUM(AV698:BG698)+SUM(COUNTIFS(R698:AU698,{"TERM","RESIGNED"}))</f>
        <v>19</v>
      </c>
      <c r="BL698" s="1" t="s">
        <v>41</v>
      </c>
      <c r="BM698" s="37" t="s">
        <v>936</v>
      </c>
    </row>
    <row r="699" spans="1:65" x14ac:dyDescent="0.25">
      <c r="A699" s="30">
        <f>A698+1</f>
        <v>697</v>
      </c>
      <c r="B699" s="1" t="s">
        <v>163</v>
      </c>
      <c r="C699" s="1">
        <v>104940</v>
      </c>
      <c r="D699" s="25">
        <v>104940</v>
      </c>
      <c r="E699" s="1" t="s">
        <v>863</v>
      </c>
      <c r="F699" s="32" t="s">
        <v>828</v>
      </c>
      <c r="G699" s="32" t="s">
        <v>117</v>
      </c>
      <c r="H699" s="28">
        <v>44946</v>
      </c>
      <c r="I699" s="28" t="s">
        <v>36</v>
      </c>
      <c r="J699" s="28" t="s">
        <v>36</v>
      </c>
      <c r="K699" s="37">
        <f ca="1">IF(O699="ACTIVE",(TODAY()-H699),(J699-H699))</f>
        <v>396</v>
      </c>
      <c r="L699" s="39" t="str">
        <f>IF(OR(M699="Email Verification",M699="Operations",M699="OJT",M699="Bottom Quartile Group",M699="Training"),"Billable","Non Billable")</f>
        <v>Billable</v>
      </c>
      <c r="M699" s="32" t="s">
        <v>118</v>
      </c>
      <c r="N699" s="1" t="s">
        <v>38</v>
      </c>
      <c r="O699" s="1" t="s">
        <v>39</v>
      </c>
      <c r="P699" s="1"/>
      <c r="Q699" s="1"/>
      <c r="R699" s="31" t="s">
        <v>120</v>
      </c>
      <c r="S699" s="42" t="s">
        <v>880</v>
      </c>
      <c r="T699" s="42" t="s">
        <v>880</v>
      </c>
      <c r="U699" s="42" t="s">
        <v>17</v>
      </c>
      <c r="V699" s="42" t="s">
        <v>17</v>
      </c>
      <c r="W699" s="42" t="s">
        <v>880</v>
      </c>
      <c r="X699" s="42" t="s">
        <v>880</v>
      </c>
      <c r="Y699" s="42" t="s">
        <v>880</v>
      </c>
      <c r="Z699" s="42" t="s">
        <v>880</v>
      </c>
      <c r="AA699" s="42" t="s">
        <v>880</v>
      </c>
      <c r="AB699" s="42" t="s">
        <v>17</v>
      </c>
      <c r="AC699" s="42" t="s">
        <v>17</v>
      </c>
      <c r="AD699" s="42" t="s">
        <v>880</v>
      </c>
      <c r="AE699" s="42" t="s">
        <v>880</v>
      </c>
      <c r="AF699" s="42" t="s">
        <v>880</v>
      </c>
      <c r="AG699" s="42" t="s">
        <v>880</v>
      </c>
      <c r="AH699" s="42" t="s">
        <v>880</v>
      </c>
      <c r="AI699" s="42" t="s">
        <v>17</v>
      </c>
      <c r="AJ699" s="42" t="s">
        <v>17</v>
      </c>
      <c r="AK699" s="42" t="s">
        <v>18</v>
      </c>
      <c r="AL699" s="42"/>
      <c r="AM699" s="42"/>
      <c r="AN699" s="42"/>
      <c r="AO699" s="42"/>
      <c r="AP699" s="42"/>
      <c r="AQ699" s="42"/>
      <c r="AR699" s="42"/>
      <c r="AS699" s="42"/>
      <c r="AT699" s="42"/>
      <c r="AU699" s="42"/>
      <c r="AV699" s="37">
        <f>COUNTIFS($S699:$AU699,"P")</f>
        <v>12</v>
      </c>
      <c r="AW699" s="37">
        <f>COUNTIFS($S699:$AU699,"HD")/2</f>
        <v>0</v>
      </c>
      <c r="AX699" s="37">
        <f>COUNTIFS($S699:$AU699,"DO")</f>
        <v>6</v>
      </c>
      <c r="AY699" s="1">
        <f>COUNTIFS($S699:$AU699,"UPL")</f>
        <v>1</v>
      </c>
      <c r="AZ699" s="37">
        <f>COUNTIFS($S699:$AU699,"LWP")</f>
        <v>0</v>
      </c>
      <c r="BA699" s="37">
        <f>SUM(COUNTIFS($S699:$AU699,{"PAT","MAT"}))</f>
        <v>0</v>
      </c>
      <c r="BB699" s="37">
        <f>COUNTIFS($S699:$AU699,"HO")</f>
        <v>0</v>
      </c>
      <c r="BC699" s="37">
        <f>COUNTIFS($S699:$AU699,"NA")</f>
        <v>0</v>
      </c>
      <c r="BD699" s="37">
        <f>COUNTIFS($S699:$AU699,"PL")</f>
        <v>0</v>
      </c>
      <c r="BE699" s="37">
        <f>COUNTIFS($S699:$AU699,"CL")</f>
        <v>0</v>
      </c>
      <c r="BF699" s="37">
        <f>COUNTIFS($S699:$AU699,"BL")</f>
        <v>0</v>
      </c>
      <c r="BG699" s="37">
        <f>COUNTIFS($S699:$AU699,"CO")</f>
        <v>0</v>
      </c>
      <c r="BH699" s="37">
        <f>SUM(BD699:BG699)</f>
        <v>0</v>
      </c>
      <c r="BI699" s="37">
        <f>IF(SUM(AV699+AW699)&gt;=17,1,0)</f>
        <v>0</v>
      </c>
      <c r="BJ699" s="37">
        <f>IF(SUM(AV699+AW699)&gt;=13,1,0)</f>
        <v>0</v>
      </c>
      <c r="BK699" s="37">
        <f>SUM(AV699:BG699)+SUM(COUNTIFS(R699:AU699,{"TERM","RESIGNED"}))</f>
        <v>19</v>
      </c>
      <c r="BL699" s="1" t="s">
        <v>41</v>
      </c>
      <c r="BM699" s="37" t="s">
        <v>934</v>
      </c>
    </row>
    <row r="700" spans="1:65" x14ac:dyDescent="0.25">
      <c r="A700" s="30">
        <f>A699+1</f>
        <v>698</v>
      </c>
      <c r="B700" s="1" t="s">
        <v>163</v>
      </c>
      <c r="C700" s="1">
        <v>104961</v>
      </c>
      <c r="D700" s="25">
        <v>104961</v>
      </c>
      <c r="E700" s="1" t="s">
        <v>863</v>
      </c>
      <c r="F700" s="32" t="s">
        <v>829</v>
      </c>
      <c r="G700" s="32" t="s">
        <v>117</v>
      </c>
      <c r="H700" s="28">
        <v>44950</v>
      </c>
      <c r="I700" s="28" t="s">
        <v>36</v>
      </c>
      <c r="J700" s="28" t="s">
        <v>36</v>
      </c>
      <c r="K700" s="37">
        <f ca="1">IF(O700="ACTIVE",(TODAY()-H700),(J700-H700))</f>
        <v>392</v>
      </c>
      <c r="L700" s="39" t="str">
        <f>IF(OR(M700="Email Verification",M700="Operations",M700="OJT",M700="Bottom Quartile Group",M700="Training"),"Billable","Non Billable")</f>
        <v>Billable</v>
      </c>
      <c r="M700" s="32" t="s">
        <v>118</v>
      </c>
      <c r="N700" s="1" t="s">
        <v>38</v>
      </c>
      <c r="O700" s="1" t="s">
        <v>39</v>
      </c>
      <c r="P700" s="1"/>
      <c r="Q700" s="1"/>
      <c r="R700" s="31" t="s">
        <v>120</v>
      </c>
      <c r="S700" s="42" t="s">
        <v>18</v>
      </c>
      <c r="T700" s="42" t="s">
        <v>880</v>
      </c>
      <c r="U700" s="42" t="s">
        <v>17</v>
      </c>
      <c r="V700" s="42" t="s">
        <v>17</v>
      </c>
      <c r="W700" s="42" t="s">
        <v>880</v>
      </c>
      <c r="X700" s="42" t="s">
        <v>880</v>
      </c>
      <c r="Y700" s="42" t="s">
        <v>880</v>
      </c>
      <c r="Z700" s="42" t="s">
        <v>19</v>
      </c>
      <c r="AA700" s="42" t="s">
        <v>880</v>
      </c>
      <c r="AB700" s="42" t="s">
        <v>17</v>
      </c>
      <c r="AC700" s="42" t="s">
        <v>17</v>
      </c>
      <c r="AD700" s="42" t="s">
        <v>880</v>
      </c>
      <c r="AE700" s="42" t="s">
        <v>880</v>
      </c>
      <c r="AF700" s="42" t="s">
        <v>880</v>
      </c>
      <c r="AG700" s="42" t="s">
        <v>880</v>
      </c>
      <c r="AH700" s="42" t="s">
        <v>881</v>
      </c>
      <c r="AI700" s="42" t="s">
        <v>17</v>
      </c>
      <c r="AJ700" s="42" t="s">
        <v>17</v>
      </c>
      <c r="AK700" s="42" t="s">
        <v>880</v>
      </c>
      <c r="AL700" s="42"/>
      <c r="AM700" s="42"/>
      <c r="AN700" s="42"/>
      <c r="AO700" s="42"/>
      <c r="AP700" s="42"/>
      <c r="AQ700" s="42"/>
      <c r="AR700" s="42"/>
      <c r="AS700" s="42"/>
      <c r="AT700" s="42"/>
      <c r="AU700" s="42"/>
      <c r="AV700" s="37">
        <f>COUNTIFS($S700:$AU700,"P")</f>
        <v>10</v>
      </c>
      <c r="AW700" s="37">
        <f>COUNTIFS($S700:$AU700,"HD")/2</f>
        <v>0.5</v>
      </c>
      <c r="AX700" s="37">
        <f>COUNTIFS($S700:$AU700,"DO")</f>
        <v>6</v>
      </c>
      <c r="AY700" s="1">
        <f>COUNTIFS($S700:$AU700,"UPL")</f>
        <v>1</v>
      </c>
      <c r="AZ700" s="37">
        <f>COUNTIFS($S700:$AU700,"LWP")</f>
        <v>1</v>
      </c>
      <c r="BA700" s="37">
        <f>SUM(COUNTIFS($S700:$AU700,{"PAT","MAT"}))</f>
        <v>0</v>
      </c>
      <c r="BB700" s="37">
        <f>COUNTIFS($S700:$AU700,"HO")</f>
        <v>0</v>
      </c>
      <c r="BC700" s="37">
        <f>COUNTIFS($S700:$AU700,"NA")</f>
        <v>0</v>
      </c>
      <c r="BD700" s="37">
        <f>COUNTIFS($S700:$AU700,"PL")</f>
        <v>0</v>
      </c>
      <c r="BE700" s="37">
        <f>COUNTIFS($S700:$AU700,"CL")</f>
        <v>0</v>
      </c>
      <c r="BF700" s="37">
        <f>COUNTIFS($S700:$AU700,"BL")</f>
        <v>0</v>
      </c>
      <c r="BG700" s="37">
        <f>COUNTIFS($S700:$AU700,"CO")</f>
        <v>0</v>
      </c>
      <c r="BH700" s="37">
        <f>SUM(BD700:BG700)</f>
        <v>0</v>
      </c>
      <c r="BI700" s="37">
        <f>IF(SUM(AV700+AW700)&gt;=17,1,0)</f>
        <v>0</v>
      </c>
      <c r="BJ700" s="37">
        <f>IF(SUM(AV700+AW700)&gt;=13,1,0)</f>
        <v>0</v>
      </c>
      <c r="BK700" s="37">
        <f>SUM(AV700:BG700)+SUM(COUNTIFS(R700:AU700,{"TERM","RESIGNED"}))</f>
        <v>18.5</v>
      </c>
      <c r="BL700" s="1" t="s">
        <v>41</v>
      </c>
      <c r="BM700" s="37" t="s">
        <v>934</v>
      </c>
    </row>
    <row r="701" spans="1:65" x14ac:dyDescent="0.25">
      <c r="A701" s="30">
        <f>A700+1</f>
        <v>699</v>
      </c>
      <c r="B701" s="1" t="s">
        <v>163</v>
      </c>
      <c r="C701" s="1">
        <v>104964</v>
      </c>
      <c r="D701" s="25">
        <v>104964</v>
      </c>
      <c r="E701" s="1" t="s">
        <v>863</v>
      </c>
      <c r="F701" s="32" t="s">
        <v>830</v>
      </c>
      <c r="G701" s="32" t="s">
        <v>117</v>
      </c>
      <c r="H701" s="28">
        <v>44950</v>
      </c>
      <c r="I701" s="28" t="s">
        <v>36</v>
      </c>
      <c r="J701" s="28" t="s">
        <v>36</v>
      </c>
      <c r="K701" s="37">
        <f ca="1">IF(O701="ACTIVE",(TODAY()-H701),(J701-H701))</f>
        <v>392</v>
      </c>
      <c r="L701" s="39" t="str">
        <f>IF(OR(M701="Email Verification",M701="Operations",M701="OJT",M701="Bottom Quartile Group",M701="Training"),"Billable","Non Billable")</f>
        <v>Billable</v>
      </c>
      <c r="M701" s="32" t="s">
        <v>118</v>
      </c>
      <c r="N701" s="1" t="s">
        <v>38</v>
      </c>
      <c r="O701" s="1" t="s">
        <v>39</v>
      </c>
      <c r="P701" s="1"/>
      <c r="Q701" s="1"/>
      <c r="R701" s="31" t="s">
        <v>353</v>
      </c>
      <c r="S701" s="42" t="s">
        <v>880</v>
      </c>
      <c r="T701" s="42" t="s">
        <v>19</v>
      </c>
      <c r="U701" s="42" t="s">
        <v>17</v>
      </c>
      <c r="V701" s="42" t="s">
        <v>17</v>
      </c>
      <c r="W701" s="42" t="s">
        <v>18</v>
      </c>
      <c r="X701" s="42" t="s">
        <v>19</v>
      </c>
      <c r="Y701" s="42" t="s">
        <v>880</v>
      </c>
      <c r="Z701" s="42" t="s">
        <v>880</v>
      </c>
      <c r="AA701" s="42" t="s">
        <v>880</v>
      </c>
      <c r="AB701" s="42" t="s">
        <v>17</v>
      </c>
      <c r="AC701" s="42" t="s">
        <v>17</v>
      </c>
      <c r="AD701" s="42" t="s">
        <v>880</v>
      </c>
      <c r="AE701" s="42" t="s">
        <v>880</v>
      </c>
      <c r="AF701" s="42" t="s">
        <v>880</v>
      </c>
      <c r="AG701" s="42" t="s">
        <v>880</v>
      </c>
      <c r="AH701" s="42" t="s">
        <v>880</v>
      </c>
      <c r="AI701" s="42" t="s">
        <v>17</v>
      </c>
      <c r="AJ701" s="42" t="s">
        <v>17</v>
      </c>
      <c r="AK701" s="42" t="s">
        <v>19</v>
      </c>
      <c r="AL701" s="42"/>
      <c r="AM701" s="42"/>
      <c r="AN701" s="42"/>
      <c r="AO701" s="42"/>
      <c r="AP701" s="42"/>
      <c r="AQ701" s="42"/>
      <c r="AR701" s="42"/>
      <c r="AS701" s="42"/>
      <c r="AT701" s="42"/>
      <c r="AU701" s="42"/>
      <c r="AV701" s="37">
        <f>COUNTIFS($S701:$AU701,"P")</f>
        <v>9</v>
      </c>
      <c r="AW701" s="37">
        <f>COUNTIFS($S701:$AU701,"HD")/2</f>
        <v>0</v>
      </c>
      <c r="AX701" s="37">
        <f>COUNTIFS($S701:$AU701,"DO")</f>
        <v>6</v>
      </c>
      <c r="AY701" s="1">
        <f>COUNTIFS($S701:$AU701,"UPL")</f>
        <v>1</v>
      </c>
      <c r="AZ701" s="37">
        <f>COUNTIFS($S701:$AU701,"LWP")</f>
        <v>3</v>
      </c>
      <c r="BA701" s="37">
        <f>SUM(COUNTIFS($S701:$AU701,{"PAT","MAT"}))</f>
        <v>0</v>
      </c>
      <c r="BB701" s="37">
        <f>COUNTIFS($S701:$AU701,"HO")</f>
        <v>0</v>
      </c>
      <c r="BC701" s="37">
        <f>COUNTIFS($S701:$AU701,"NA")</f>
        <v>0</v>
      </c>
      <c r="BD701" s="37">
        <f>COUNTIFS($S701:$AU701,"PL")</f>
        <v>0</v>
      </c>
      <c r="BE701" s="37">
        <f>COUNTIFS($S701:$AU701,"CL")</f>
        <v>0</v>
      </c>
      <c r="BF701" s="37">
        <f>COUNTIFS($S701:$AU701,"BL")</f>
        <v>0</v>
      </c>
      <c r="BG701" s="37">
        <f>COUNTIFS($S701:$AU701,"CO")</f>
        <v>0</v>
      </c>
      <c r="BH701" s="37">
        <f>SUM(BD701:BG701)</f>
        <v>0</v>
      </c>
      <c r="BI701" s="37">
        <f>IF(SUM(AV701+AW701)&gt;=17,1,0)</f>
        <v>0</v>
      </c>
      <c r="BJ701" s="37">
        <f>IF(SUM(AV701+AW701)&gt;=13,1,0)</f>
        <v>0</v>
      </c>
      <c r="BK701" s="37">
        <f>SUM(AV701:BG701)+SUM(COUNTIFS(R701:AU701,{"TERM","RESIGNED"}))</f>
        <v>19</v>
      </c>
      <c r="BL701" s="1" t="s">
        <v>41</v>
      </c>
      <c r="BM701" s="37" t="s">
        <v>934</v>
      </c>
    </row>
    <row r="702" spans="1:65" x14ac:dyDescent="0.25">
      <c r="A702" s="30">
        <f>A701+1</f>
        <v>700</v>
      </c>
      <c r="B702" s="1" t="s">
        <v>163</v>
      </c>
      <c r="C702" s="1">
        <v>104967</v>
      </c>
      <c r="D702" s="25">
        <v>104967</v>
      </c>
      <c r="E702" s="1" t="s">
        <v>863</v>
      </c>
      <c r="F702" s="32" t="s">
        <v>831</v>
      </c>
      <c r="G702" s="32" t="s">
        <v>181</v>
      </c>
      <c r="H702" s="28">
        <v>44950</v>
      </c>
      <c r="I702" s="28" t="s">
        <v>36</v>
      </c>
      <c r="J702" s="28" t="s">
        <v>36</v>
      </c>
      <c r="K702" s="37">
        <f ca="1">IF(O702="ACTIVE",(TODAY()-H702),(J702-H702))</f>
        <v>392</v>
      </c>
      <c r="L702" s="39" t="str">
        <f>IF(OR(M702="Email Verification",M702="Operations",M702="OJT",M702="Bottom Quartile Group",M702="Training"),"Billable","Non Billable")</f>
        <v>Billable</v>
      </c>
      <c r="M702" s="32" t="s">
        <v>178</v>
      </c>
      <c r="N702" s="1" t="s">
        <v>38</v>
      </c>
      <c r="O702" s="1" t="s">
        <v>39</v>
      </c>
      <c r="P702" s="1"/>
      <c r="Q702" s="1"/>
      <c r="R702" s="31" t="s">
        <v>230</v>
      </c>
      <c r="S702" s="42" t="s">
        <v>880</v>
      </c>
      <c r="T702" s="42" t="s">
        <v>882</v>
      </c>
      <c r="U702" s="42" t="s">
        <v>17</v>
      </c>
      <c r="V702" s="42" t="s">
        <v>17</v>
      </c>
      <c r="W702" s="42" t="s">
        <v>880</v>
      </c>
      <c r="X702" s="42" t="s">
        <v>880</v>
      </c>
      <c r="Y702" s="42" t="s">
        <v>880</v>
      </c>
      <c r="Z702" s="42" t="s">
        <v>880</v>
      </c>
      <c r="AA702" s="42" t="s">
        <v>880</v>
      </c>
      <c r="AB702" s="42" t="s">
        <v>17</v>
      </c>
      <c r="AC702" s="42" t="s">
        <v>17</v>
      </c>
      <c r="AD702" s="42" t="s">
        <v>880</v>
      </c>
      <c r="AE702" s="42" t="s">
        <v>880</v>
      </c>
      <c r="AF702" s="42" t="s">
        <v>880</v>
      </c>
      <c r="AG702" s="42" t="s">
        <v>19</v>
      </c>
      <c r="AH702" s="42" t="s">
        <v>880</v>
      </c>
      <c r="AI702" s="42" t="s">
        <v>17</v>
      </c>
      <c r="AJ702" s="42" t="s">
        <v>17</v>
      </c>
      <c r="AK702" s="42" t="s">
        <v>18</v>
      </c>
      <c r="AL702" s="42"/>
      <c r="AM702" s="42"/>
      <c r="AN702" s="42"/>
      <c r="AO702" s="42"/>
      <c r="AP702" s="42"/>
      <c r="AQ702" s="42"/>
      <c r="AR702" s="42"/>
      <c r="AS702" s="42"/>
      <c r="AT702" s="42"/>
      <c r="AU702" s="42"/>
      <c r="AV702" s="37">
        <f>COUNTIFS($S702:$AU702,"P")</f>
        <v>10</v>
      </c>
      <c r="AW702" s="37">
        <f>COUNTIFS($S702:$AU702,"HD")/2</f>
        <v>0</v>
      </c>
      <c r="AX702" s="37">
        <f>COUNTIFS($S702:$AU702,"DO")</f>
        <v>6</v>
      </c>
      <c r="AY702" s="1">
        <f>COUNTIFS($S702:$AU702,"UPL")</f>
        <v>1</v>
      </c>
      <c r="AZ702" s="37">
        <f>COUNTIFS($S702:$AU702,"LWP")</f>
        <v>1</v>
      </c>
      <c r="BA702" s="37">
        <f>SUM(COUNTIFS($S702:$AU702,{"PAT","MAT"}))</f>
        <v>0</v>
      </c>
      <c r="BB702" s="37">
        <f>COUNTIFS($S702:$AU702,"HO")</f>
        <v>0</v>
      </c>
      <c r="BC702" s="37">
        <f>COUNTIFS($S702:$AU702,"NA")</f>
        <v>0</v>
      </c>
      <c r="BD702" s="37">
        <f>COUNTIFS($S702:$AU702,"PL")</f>
        <v>0</v>
      </c>
      <c r="BE702" s="37">
        <f>COUNTIFS($S702:$AU702,"CL")</f>
        <v>1</v>
      </c>
      <c r="BF702" s="37">
        <f>COUNTIFS($S702:$AU702,"BL")</f>
        <v>0</v>
      </c>
      <c r="BG702" s="37">
        <f>COUNTIFS($S702:$AU702,"CO")</f>
        <v>0</v>
      </c>
      <c r="BH702" s="37">
        <f>SUM(BD702:BG702)</f>
        <v>1</v>
      </c>
      <c r="BI702" s="37">
        <f>IF(SUM(AV702+AW702)&gt;=17,1,0)</f>
        <v>0</v>
      </c>
      <c r="BJ702" s="37">
        <f>IF(SUM(AV702+AW702)&gt;=13,1,0)</f>
        <v>0</v>
      </c>
      <c r="BK702" s="37">
        <f>SUM(AV702:BG702)+SUM(COUNTIFS(R702:AU702,{"TERM","RESIGNED"}))</f>
        <v>19</v>
      </c>
      <c r="BL702" s="1" t="s">
        <v>41</v>
      </c>
      <c r="BM702" s="37" t="s">
        <v>931</v>
      </c>
    </row>
    <row r="703" spans="1:65" x14ac:dyDescent="0.25">
      <c r="A703" s="30">
        <f>A702+1</f>
        <v>701</v>
      </c>
      <c r="B703" s="1" t="s">
        <v>163</v>
      </c>
      <c r="C703" s="1">
        <v>104976</v>
      </c>
      <c r="D703" s="25">
        <v>104976</v>
      </c>
      <c r="E703" s="1" t="s">
        <v>862</v>
      </c>
      <c r="F703" s="32" t="s">
        <v>832</v>
      </c>
      <c r="G703" s="32" t="s">
        <v>117</v>
      </c>
      <c r="H703" s="28">
        <v>44953</v>
      </c>
      <c r="I703" s="28" t="s">
        <v>36</v>
      </c>
      <c r="J703" s="28" t="s">
        <v>36</v>
      </c>
      <c r="K703" s="37">
        <f ca="1">IF(O703="ACTIVE",(TODAY()-H703),(J703-H703))</f>
        <v>389</v>
      </c>
      <c r="L703" s="39" t="str">
        <f>IF(OR(M703="Email Verification",M703="Operations",M703="OJT",M703="Bottom Quartile Group",M703="Training"),"Billable","Non Billable")</f>
        <v>Billable</v>
      </c>
      <c r="M703" s="32" t="s">
        <v>118</v>
      </c>
      <c r="N703" s="1" t="s">
        <v>38</v>
      </c>
      <c r="O703" s="1" t="s">
        <v>39</v>
      </c>
      <c r="P703" s="1"/>
      <c r="Q703" s="1"/>
      <c r="R703" s="31" t="s">
        <v>134</v>
      </c>
      <c r="S703" s="42" t="s">
        <v>880</v>
      </c>
      <c r="T703" s="42" t="s">
        <v>880</v>
      </c>
      <c r="U703" s="42" t="s">
        <v>17</v>
      </c>
      <c r="V703" s="42" t="s">
        <v>17</v>
      </c>
      <c r="W703" s="42" t="s">
        <v>880</v>
      </c>
      <c r="X703" s="42" t="s">
        <v>880</v>
      </c>
      <c r="Y703" s="42" t="s">
        <v>880</v>
      </c>
      <c r="Z703" s="42" t="s">
        <v>880</v>
      </c>
      <c r="AA703" s="42" t="s">
        <v>18</v>
      </c>
      <c r="AB703" s="42" t="s">
        <v>17</v>
      </c>
      <c r="AC703" s="42" t="s">
        <v>17</v>
      </c>
      <c r="AD703" s="42" t="s">
        <v>880</v>
      </c>
      <c r="AE703" s="42" t="s">
        <v>18</v>
      </c>
      <c r="AF703" s="42" t="s">
        <v>880</v>
      </c>
      <c r="AG703" s="42" t="s">
        <v>19</v>
      </c>
      <c r="AH703" s="42" t="s">
        <v>880</v>
      </c>
      <c r="AI703" s="42" t="s">
        <v>17</v>
      </c>
      <c r="AJ703" s="42" t="s">
        <v>17</v>
      </c>
      <c r="AK703" s="42" t="s">
        <v>18</v>
      </c>
      <c r="AL703" s="42"/>
      <c r="AM703" s="42"/>
      <c r="AN703" s="42"/>
      <c r="AO703" s="42"/>
      <c r="AP703" s="42"/>
      <c r="AQ703" s="42"/>
      <c r="AR703" s="42"/>
      <c r="AS703" s="42"/>
      <c r="AT703" s="42"/>
      <c r="AU703" s="42"/>
      <c r="AV703" s="37">
        <f>COUNTIFS($S703:$AU703,"P")</f>
        <v>9</v>
      </c>
      <c r="AW703" s="37">
        <f>COUNTIFS($S703:$AU703,"HD")/2</f>
        <v>0</v>
      </c>
      <c r="AX703" s="37">
        <f>COUNTIFS($S703:$AU703,"DO")</f>
        <v>6</v>
      </c>
      <c r="AY703" s="1">
        <f>COUNTIFS($S703:$AU703,"UPL")</f>
        <v>3</v>
      </c>
      <c r="AZ703" s="37">
        <f>COUNTIFS($S703:$AU703,"LWP")</f>
        <v>1</v>
      </c>
      <c r="BA703" s="37">
        <f>SUM(COUNTIFS($S703:$AU703,{"PAT","MAT"}))</f>
        <v>0</v>
      </c>
      <c r="BB703" s="37">
        <f>COUNTIFS($S703:$AU703,"HO")</f>
        <v>0</v>
      </c>
      <c r="BC703" s="37">
        <f>COUNTIFS($S703:$AU703,"NA")</f>
        <v>0</v>
      </c>
      <c r="BD703" s="37">
        <f>COUNTIFS($S703:$AU703,"PL")</f>
        <v>0</v>
      </c>
      <c r="BE703" s="37">
        <f>COUNTIFS($S703:$AU703,"CL")</f>
        <v>0</v>
      </c>
      <c r="BF703" s="37">
        <f>COUNTIFS($S703:$AU703,"BL")</f>
        <v>0</v>
      </c>
      <c r="BG703" s="37">
        <f>COUNTIFS($S703:$AU703,"CO")</f>
        <v>0</v>
      </c>
      <c r="BH703" s="37">
        <f>SUM(BD703:BG703)</f>
        <v>0</v>
      </c>
      <c r="BI703" s="37">
        <f>IF(SUM(AV703+AW703)&gt;=17,1,0)</f>
        <v>0</v>
      </c>
      <c r="BJ703" s="37">
        <f>IF(SUM(AV703+AW703)&gt;=13,1,0)</f>
        <v>0</v>
      </c>
      <c r="BK703" s="37">
        <f>SUM(AV703:BG703)+SUM(COUNTIFS(R703:AU703,{"TERM","RESIGNED"}))</f>
        <v>19</v>
      </c>
      <c r="BL703" s="1" t="s">
        <v>41</v>
      </c>
      <c r="BM703" s="37" t="s">
        <v>933</v>
      </c>
    </row>
    <row r="704" spans="1:65" x14ac:dyDescent="0.25">
      <c r="A704" s="30">
        <f>A703+1</f>
        <v>702</v>
      </c>
      <c r="B704" s="1" t="s">
        <v>163</v>
      </c>
      <c r="C704" s="1">
        <v>104980</v>
      </c>
      <c r="D704" s="25">
        <v>104980</v>
      </c>
      <c r="E704" s="1" t="s">
        <v>863</v>
      </c>
      <c r="F704" s="32" t="s">
        <v>833</v>
      </c>
      <c r="G704" s="32" t="s">
        <v>117</v>
      </c>
      <c r="H704" s="28">
        <v>44953</v>
      </c>
      <c r="I704" s="28" t="s">
        <v>36</v>
      </c>
      <c r="J704" s="28" t="s">
        <v>36</v>
      </c>
      <c r="K704" s="37">
        <f ca="1">IF(O704="ACTIVE",(TODAY()-H704),(J704-H704))</f>
        <v>389</v>
      </c>
      <c r="L704" s="39" t="str">
        <f>IF(OR(M704="Email Verification",M704="Operations",M704="OJT",M704="Bottom Quartile Group",M704="Training"),"Billable","Non Billable")</f>
        <v>Billable</v>
      </c>
      <c r="M704" s="32" t="s">
        <v>118</v>
      </c>
      <c r="N704" s="1" t="s">
        <v>38</v>
      </c>
      <c r="O704" s="1" t="s">
        <v>39</v>
      </c>
      <c r="P704" s="1"/>
      <c r="Q704" s="1"/>
      <c r="R704" s="31" t="s">
        <v>60</v>
      </c>
      <c r="S704" s="42" t="s">
        <v>880</v>
      </c>
      <c r="T704" s="42" t="s">
        <v>880</v>
      </c>
      <c r="U704" s="42" t="s">
        <v>17</v>
      </c>
      <c r="V704" s="42" t="s">
        <v>17</v>
      </c>
      <c r="W704" s="42" t="s">
        <v>880</v>
      </c>
      <c r="X704" s="42" t="s">
        <v>880</v>
      </c>
      <c r="Y704" s="42" t="s">
        <v>880</v>
      </c>
      <c r="Z704" s="42" t="s">
        <v>880</v>
      </c>
      <c r="AA704" s="42" t="s">
        <v>880</v>
      </c>
      <c r="AB704" s="42" t="s">
        <v>17</v>
      </c>
      <c r="AC704" s="42" t="s">
        <v>17</v>
      </c>
      <c r="AD704" s="42" t="s">
        <v>880</v>
      </c>
      <c r="AE704" s="42" t="s">
        <v>880</v>
      </c>
      <c r="AF704" s="42" t="s">
        <v>880</v>
      </c>
      <c r="AG704" s="42" t="s">
        <v>880</v>
      </c>
      <c r="AH704" s="42" t="s">
        <v>882</v>
      </c>
      <c r="AI704" s="42" t="s">
        <v>17</v>
      </c>
      <c r="AJ704" s="42" t="s">
        <v>17</v>
      </c>
      <c r="AK704" s="42" t="s">
        <v>880</v>
      </c>
      <c r="AL704" s="42"/>
      <c r="AM704" s="42"/>
      <c r="AN704" s="42"/>
      <c r="AO704" s="42"/>
      <c r="AP704" s="42"/>
      <c r="AQ704" s="42"/>
      <c r="AR704" s="42"/>
      <c r="AS704" s="42"/>
      <c r="AT704" s="42"/>
      <c r="AU704" s="42"/>
      <c r="AV704" s="37">
        <f>COUNTIFS($S704:$AU704,"P")</f>
        <v>12</v>
      </c>
      <c r="AW704" s="37">
        <f>COUNTIFS($S704:$AU704,"HD")/2</f>
        <v>0</v>
      </c>
      <c r="AX704" s="37">
        <f>COUNTIFS($S704:$AU704,"DO")</f>
        <v>6</v>
      </c>
      <c r="AY704" s="1">
        <f>COUNTIFS($S704:$AU704,"UPL")</f>
        <v>0</v>
      </c>
      <c r="AZ704" s="37">
        <f>COUNTIFS($S704:$AU704,"LWP")</f>
        <v>0</v>
      </c>
      <c r="BA704" s="37">
        <f>SUM(COUNTIFS($S704:$AU704,{"PAT","MAT"}))</f>
        <v>0</v>
      </c>
      <c r="BB704" s="37">
        <f>COUNTIFS($S704:$AU704,"HO")</f>
        <v>0</v>
      </c>
      <c r="BC704" s="37">
        <f>COUNTIFS($S704:$AU704,"NA")</f>
        <v>0</v>
      </c>
      <c r="BD704" s="37">
        <f>COUNTIFS($S704:$AU704,"PL")</f>
        <v>0</v>
      </c>
      <c r="BE704" s="37">
        <f>COUNTIFS($S704:$AU704,"CL")</f>
        <v>1</v>
      </c>
      <c r="BF704" s="37">
        <f>COUNTIFS($S704:$AU704,"BL")</f>
        <v>0</v>
      </c>
      <c r="BG704" s="37">
        <f>COUNTIFS($S704:$AU704,"CO")</f>
        <v>0</v>
      </c>
      <c r="BH704" s="37">
        <f>SUM(BD704:BG704)</f>
        <v>1</v>
      </c>
      <c r="BI704" s="37">
        <f>IF(SUM(AV704+AW704)&gt;=17,1,0)</f>
        <v>0</v>
      </c>
      <c r="BJ704" s="37">
        <f>IF(SUM(AV704+AW704)&gt;=13,1,0)</f>
        <v>0</v>
      </c>
      <c r="BK704" s="37">
        <f>SUM(AV704:BG704)+SUM(COUNTIFS(R704:AU704,{"TERM","RESIGNED"}))</f>
        <v>19</v>
      </c>
      <c r="BL704" s="1" t="s">
        <v>41</v>
      </c>
      <c r="BM704" s="37" t="s">
        <v>931</v>
      </c>
    </row>
    <row r="705" spans="1:65" x14ac:dyDescent="0.25">
      <c r="A705" s="30">
        <f>A704+1</f>
        <v>703</v>
      </c>
      <c r="B705" s="1" t="s">
        <v>163</v>
      </c>
      <c r="C705" s="1">
        <v>104981</v>
      </c>
      <c r="D705" s="25">
        <v>104981</v>
      </c>
      <c r="E705" s="1" t="s">
        <v>863</v>
      </c>
      <c r="F705" s="32" t="s">
        <v>834</v>
      </c>
      <c r="G705" s="32" t="s">
        <v>117</v>
      </c>
      <c r="H705" s="28">
        <v>44953</v>
      </c>
      <c r="I705" s="28" t="s">
        <v>36</v>
      </c>
      <c r="J705" s="28" t="s">
        <v>36</v>
      </c>
      <c r="K705" s="37">
        <f ca="1">IF(O705="ACTIVE",(TODAY()-H705),(J705-H705))</f>
        <v>389</v>
      </c>
      <c r="L705" s="39" t="str">
        <f>IF(OR(M705="Email Verification",M705="Operations",M705="OJT",M705="Bottom Quartile Group",M705="Training"),"Billable","Non Billable")</f>
        <v>Billable</v>
      </c>
      <c r="M705" s="32" t="s">
        <v>118</v>
      </c>
      <c r="N705" s="1" t="s">
        <v>38</v>
      </c>
      <c r="O705" s="1" t="s">
        <v>39</v>
      </c>
      <c r="P705" s="1"/>
      <c r="Q705" s="1"/>
      <c r="R705" s="31" t="s">
        <v>129</v>
      </c>
      <c r="S705" s="42" t="s">
        <v>18</v>
      </c>
      <c r="T705" s="42" t="s">
        <v>880</v>
      </c>
      <c r="U705" s="42" t="s">
        <v>17</v>
      </c>
      <c r="V705" s="42" t="s">
        <v>17</v>
      </c>
      <c r="W705" s="42" t="s">
        <v>19</v>
      </c>
      <c r="X705" s="42" t="s">
        <v>19</v>
      </c>
      <c r="Y705" s="42" t="s">
        <v>880</v>
      </c>
      <c r="Z705" s="42" t="s">
        <v>880</v>
      </c>
      <c r="AA705" s="42" t="s">
        <v>880</v>
      </c>
      <c r="AB705" s="42" t="s">
        <v>17</v>
      </c>
      <c r="AC705" s="42" t="s">
        <v>17</v>
      </c>
      <c r="AD705" s="42" t="s">
        <v>19</v>
      </c>
      <c r="AE705" s="42" t="s">
        <v>880</v>
      </c>
      <c r="AF705" s="42" t="s">
        <v>880</v>
      </c>
      <c r="AG705" s="42" t="s">
        <v>880</v>
      </c>
      <c r="AH705" s="42" t="s">
        <v>880</v>
      </c>
      <c r="AI705" s="42" t="s">
        <v>17</v>
      </c>
      <c r="AJ705" s="42" t="s">
        <v>17</v>
      </c>
      <c r="AK705" s="42" t="s">
        <v>19</v>
      </c>
      <c r="AL705" s="42"/>
      <c r="AM705" s="42"/>
      <c r="AN705" s="42"/>
      <c r="AO705" s="42"/>
      <c r="AP705" s="42"/>
      <c r="AQ705" s="42"/>
      <c r="AR705" s="42"/>
      <c r="AS705" s="42"/>
      <c r="AT705" s="42"/>
      <c r="AU705" s="42"/>
      <c r="AV705" s="37">
        <f>COUNTIFS($S705:$AU705,"P")</f>
        <v>8</v>
      </c>
      <c r="AW705" s="37">
        <f>COUNTIFS($S705:$AU705,"HD")/2</f>
        <v>0</v>
      </c>
      <c r="AX705" s="37">
        <f>COUNTIFS($S705:$AU705,"DO")</f>
        <v>6</v>
      </c>
      <c r="AY705" s="1">
        <f>COUNTIFS($S705:$AU705,"UPL")</f>
        <v>1</v>
      </c>
      <c r="AZ705" s="37">
        <f>COUNTIFS($S705:$AU705,"LWP")</f>
        <v>4</v>
      </c>
      <c r="BA705" s="37">
        <f>SUM(COUNTIFS($S705:$AU705,{"PAT","MAT"}))</f>
        <v>0</v>
      </c>
      <c r="BB705" s="37">
        <f>COUNTIFS($S705:$AU705,"HO")</f>
        <v>0</v>
      </c>
      <c r="BC705" s="37">
        <f>COUNTIFS($S705:$AU705,"NA")</f>
        <v>0</v>
      </c>
      <c r="BD705" s="37">
        <f>COUNTIFS($S705:$AU705,"PL")</f>
        <v>0</v>
      </c>
      <c r="BE705" s="37">
        <f>COUNTIFS($S705:$AU705,"CL")</f>
        <v>0</v>
      </c>
      <c r="BF705" s="37">
        <f>COUNTIFS($S705:$AU705,"BL")</f>
        <v>0</v>
      </c>
      <c r="BG705" s="37">
        <f>COUNTIFS($S705:$AU705,"CO")</f>
        <v>0</v>
      </c>
      <c r="BH705" s="37">
        <f>SUM(BD705:BG705)</f>
        <v>0</v>
      </c>
      <c r="BI705" s="37">
        <f>IF(SUM(AV705+AW705)&gt;=17,1,0)</f>
        <v>0</v>
      </c>
      <c r="BJ705" s="37">
        <f>IF(SUM(AV705+AW705)&gt;=13,1,0)</f>
        <v>0</v>
      </c>
      <c r="BK705" s="37">
        <f>SUM(AV705:BG705)+SUM(COUNTIFS(R705:AU705,{"TERM","RESIGNED"}))</f>
        <v>19</v>
      </c>
      <c r="BL705" s="1" t="s">
        <v>41</v>
      </c>
      <c r="BM705" s="37"/>
    </row>
    <row r="706" spans="1:65" x14ac:dyDescent="0.25">
      <c r="A706" s="30">
        <f>A705+1</f>
        <v>704</v>
      </c>
      <c r="B706" s="1" t="s">
        <v>163</v>
      </c>
      <c r="C706" s="1">
        <v>104991</v>
      </c>
      <c r="D706" s="25">
        <v>104991</v>
      </c>
      <c r="E706" s="1" t="s">
        <v>863</v>
      </c>
      <c r="F706" s="32" t="s">
        <v>835</v>
      </c>
      <c r="G706" s="32" t="s">
        <v>177</v>
      </c>
      <c r="H706" s="28">
        <v>44957</v>
      </c>
      <c r="I706" s="28" t="s">
        <v>36</v>
      </c>
      <c r="J706" s="28" t="s">
        <v>36</v>
      </c>
      <c r="K706" s="37">
        <f ca="1">IF(O706="ACTIVE",(TODAY()-H706),(J706-H706))</f>
        <v>385</v>
      </c>
      <c r="L706" s="39" t="str">
        <f>IF(OR(M706="Email Verification",M706="Operations",M706="OJT",M706="Bottom Quartile Group",M706="Training"),"Billable","Non Billable")</f>
        <v>Billable</v>
      </c>
      <c r="M706" s="32" t="s">
        <v>178</v>
      </c>
      <c r="N706" s="1" t="s">
        <v>38</v>
      </c>
      <c r="O706" s="1" t="s">
        <v>39</v>
      </c>
      <c r="P706" s="1"/>
      <c r="Q706" s="1"/>
      <c r="R706" s="31" t="s">
        <v>425</v>
      </c>
      <c r="S706" s="42" t="s">
        <v>880</v>
      </c>
      <c r="T706" s="42" t="s">
        <v>880</v>
      </c>
      <c r="U706" s="42" t="s">
        <v>17</v>
      </c>
      <c r="V706" s="42" t="s">
        <v>17</v>
      </c>
      <c r="W706" s="42" t="s">
        <v>880</v>
      </c>
      <c r="X706" s="42" t="s">
        <v>18</v>
      </c>
      <c r="Y706" s="42" t="s">
        <v>880</v>
      </c>
      <c r="Z706" s="42" t="s">
        <v>19</v>
      </c>
      <c r="AA706" s="42" t="s">
        <v>880</v>
      </c>
      <c r="AB706" s="42" t="s">
        <v>17</v>
      </c>
      <c r="AC706" s="42" t="s">
        <v>17</v>
      </c>
      <c r="AD706" s="42" t="s">
        <v>880</v>
      </c>
      <c r="AE706" s="42" t="s">
        <v>880</v>
      </c>
      <c r="AF706" s="42" t="s">
        <v>880</v>
      </c>
      <c r="AG706" s="42" t="s">
        <v>880</v>
      </c>
      <c r="AH706" s="42" t="s">
        <v>880</v>
      </c>
      <c r="AI706" s="42" t="s">
        <v>17</v>
      </c>
      <c r="AJ706" s="42" t="s">
        <v>17</v>
      </c>
      <c r="AK706" s="42" t="s">
        <v>880</v>
      </c>
      <c r="AL706" s="42"/>
      <c r="AM706" s="42"/>
      <c r="AN706" s="42"/>
      <c r="AO706" s="42"/>
      <c r="AP706" s="42"/>
      <c r="AQ706" s="42"/>
      <c r="AR706" s="42"/>
      <c r="AS706" s="42"/>
      <c r="AT706" s="42"/>
      <c r="AU706" s="42"/>
      <c r="AV706" s="37">
        <f>COUNTIFS($S706:$AU706,"P")</f>
        <v>11</v>
      </c>
      <c r="AW706" s="37">
        <f>COUNTIFS($S706:$AU706,"HD")/2</f>
        <v>0</v>
      </c>
      <c r="AX706" s="37">
        <f>COUNTIFS($S706:$AU706,"DO")</f>
        <v>6</v>
      </c>
      <c r="AY706" s="1">
        <f>COUNTIFS($S706:$AU706,"UPL")</f>
        <v>1</v>
      </c>
      <c r="AZ706" s="37">
        <f>COUNTIFS($S706:$AU706,"LWP")</f>
        <v>1</v>
      </c>
      <c r="BA706" s="37">
        <f>SUM(COUNTIFS($S706:$AU706,{"PAT","MAT"}))</f>
        <v>0</v>
      </c>
      <c r="BB706" s="37">
        <f>COUNTIFS($S706:$AU706,"HO")</f>
        <v>0</v>
      </c>
      <c r="BC706" s="37">
        <f>COUNTIFS($S706:$AU706,"NA")</f>
        <v>0</v>
      </c>
      <c r="BD706" s="37">
        <f>COUNTIFS($S706:$AU706,"PL")</f>
        <v>0</v>
      </c>
      <c r="BE706" s="37">
        <f>COUNTIFS($S706:$AU706,"CL")</f>
        <v>0</v>
      </c>
      <c r="BF706" s="37">
        <f>COUNTIFS($S706:$AU706,"BL")</f>
        <v>0</v>
      </c>
      <c r="BG706" s="37">
        <f>COUNTIFS($S706:$AU706,"CO")</f>
        <v>0</v>
      </c>
      <c r="BH706" s="37">
        <f>SUM(BD706:BG706)</f>
        <v>0</v>
      </c>
      <c r="BI706" s="37">
        <f>IF(SUM(AV706+AW706)&gt;=17,1,0)</f>
        <v>0</v>
      </c>
      <c r="BJ706" s="37">
        <f>IF(SUM(AV706+AW706)&gt;=13,1,0)</f>
        <v>0</v>
      </c>
      <c r="BK706" s="37">
        <f>SUM(AV706:BG706)+SUM(COUNTIFS(R706:AU706,{"TERM","RESIGNED"}))</f>
        <v>19</v>
      </c>
      <c r="BL706" s="1" t="s">
        <v>41</v>
      </c>
      <c r="BM706" s="37" t="s">
        <v>931</v>
      </c>
    </row>
    <row r="707" spans="1:65" x14ac:dyDescent="0.25">
      <c r="A707" s="30">
        <f>A706+1</f>
        <v>705</v>
      </c>
      <c r="B707" s="1" t="s">
        <v>163</v>
      </c>
      <c r="C707" s="1">
        <v>104993</v>
      </c>
      <c r="D707" s="25">
        <v>104993</v>
      </c>
      <c r="E707" s="1" t="s">
        <v>863</v>
      </c>
      <c r="F707" s="32" t="s">
        <v>836</v>
      </c>
      <c r="G707" s="32" t="s">
        <v>181</v>
      </c>
      <c r="H707" s="28">
        <v>44957</v>
      </c>
      <c r="I707" s="28" t="s">
        <v>36</v>
      </c>
      <c r="J707" s="28" t="s">
        <v>36</v>
      </c>
      <c r="K707" s="37">
        <f ca="1">IF(O707="ACTIVE",(TODAY()-H707),(J707-H707))</f>
        <v>385</v>
      </c>
      <c r="L707" s="39" t="str">
        <f>IF(OR(M707="Email Verification",M707="Operations",M707="OJT",M707="Bottom Quartile Group",M707="Training"),"Billable","Non Billable")</f>
        <v>Billable</v>
      </c>
      <c r="M707" s="32" t="s">
        <v>178</v>
      </c>
      <c r="N707" s="1" t="s">
        <v>38</v>
      </c>
      <c r="O707" s="1" t="s">
        <v>39</v>
      </c>
      <c r="P707" s="1"/>
      <c r="Q707" s="1"/>
      <c r="R707" s="31" t="s">
        <v>246</v>
      </c>
      <c r="S707" s="42" t="s">
        <v>880</v>
      </c>
      <c r="T707" s="42" t="s">
        <v>880</v>
      </c>
      <c r="U707" s="42" t="s">
        <v>17</v>
      </c>
      <c r="V707" s="42" t="s">
        <v>17</v>
      </c>
      <c r="W707" s="42" t="s">
        <v>880</v>
      </c>
      <c r="X707" s="42" t="s">
        <v>880</v>
      </c>
      <c r="Y707" s="42" t="s">
        <v>880</v>
      </c>
      <c r="Z707" s="42" t="s">
        <v>880</v>
      </c>
      <c r="AA707" s="42" t="s">
        <v>880</v>
      </c>
      <c r="AB707" s="42" t="s">
        <v>17</v>
      </c>
      <c r="AC707" s="42" t="s">
        <v>17</v>
      </c>
      <c r="AD707" s="42" t="s">
        <v>880</v>
      </c>
      <c r="AE707" s="42" t="s">
        <v>880</v>
      </c>
      <c r="AF707" s="42" t="s">
        <v>882</v>
      </c>
      <c r="AG707" s="42" t="s">
        <v>880</v>
      </c>
      <c r="AH707" s="42" t="s">
        <v>880</v>
      </c>
      <c r="AI707" s="42" t="s">
        <v>17</v>
      </c>
      <c r="AJ707" s="42" t="s">
        <v>17</v>
      </c>
      <c r="AK707" s="42" t="s">
        <v>880</v>
      </c>
      <c r="AL707" s="42"/>
      <c r="AM707" s="42"/>
      <c r="AN707" s="42"/>
      <c r="AO707" s="42"/>
      <c r="AP707" s="42"/>
      <c r="AQ707" s="42"/>
      <c r="AR707" s="42"/>
      <c r="AS707" s="42"/>
      <c r="AT707" s="42"/>
      <c r="AU707" s="42"/>
      <c r="AV707" s="37">
        <f>COUNTIFS($S707:$AU707,"P")</f>
        <v>12</v>
      </c>
      <c r="AW707" s="37">
        <f>COUNTIFS($S707:$AU707,"HD")/2</f>
        <v>0</v>
      </c>
      <c r="AX707" s="37">
        <f>COUNTIFS($S707:$AU707,"DO")</f>
        <v>6</v>
      </c>
      <c r="AY707" s="1">
        <f>COUNTIFS($S707:$AU707,"UPL")</f>
        <v>0</v>
      </c>
      <c r="AZ707" s="37">
        <f>COUNTIFS($S707:$AU707,"LWP")</f>
        <v>0</v>
      </c>
      <c r="BA707" s="37">
        <f>SUM(COUNTIFS($S707:$AU707,{"PAT","MAT"}))</f>
        <v>0</v>
      </c>
      <c r="BB707" s="37">
        <f>COUNTIFS($S707:$AU707,"HO")</f>
        <v>0</v>
      </c>
      <c r="BC707" s="37">
        <f>COUNTIFS($S707:$AU707,"NA")</f>
        <v>0</v>
      </c>
      <c r="BD707" s="37">
        <f>COUNTIFS($S707:$AU707,"PL")</f>
        <v>0</v>
      </c>
      <c r="BE707" s="37">
        <f>COUNTIFS($S707:$AU707,"CL")</f>
        <v>1</v>
      </c>
      <c r="BF707" s="37">
        <f>COUNTIFS($S707:$AU707,"BL")</f>
        <v>0</v>
      </c>
      <c r="BG707" s="37">
        <f>COUNTIFS($S707:$AU707,"CO")</f>
        <v>0</v>
      </c>
      <c r="BH707" s="37">
        <f>SUM(BD707:BG707)</f>
        <v>1</v>
      </c>
      <c r="BI707" s="37">
        <f>IF(SUM(AV707+AW707)&gt;=17,1,0)</f>
        <v>0</v>
      </c>
      <c r="BJ707" s="37">
        <f>IF(SUM(AV707+AW707)&gt;=13,1,0)</f>
        <v>0</v>
      </c>
      <c r="BK707" s="37">
        <f>SUM(AV707:BG707)+SUM(COUNTIFS(R707:AU707,{"TERM","RESIGNED"}))</f>
        <v>19</v>
      </c>
      <c r="BL707" s="1" t="s">
        <v>41</v>
      </c>
      <c r="BM707" s="37" t="s">
        <v>931</v>
      </c>
    </row>
    <row r="708" spans="1:65" x14ac:dyDescent="0.25">
      <c r="A708" s="30">
        <f>A707+1</f>
        <v>706</v>
      </c>
      <c r="B708" s="1" t="s">
        <v>163</v>
      </c>
      <c r="C708" s="1">
        <v>104996</v>
      </c>
      <c r="D708" s="25">
        <v>104996</v>
      </c>
      <c r="E708" s="1" t="s">
        <v>862</v>
      </c>
      <c r="F708" s="32" t="s">
        <v>837</v>
      </c>
      <c r="G708" s="32" t="s">
        <v>181</v>
      </c>
      <c r="H708" s="28">
        <v>44957</v>
      </c>
      <c r="I708" s="28" t="s">
        <v>36</v>
      </c>
      <c r="J708" s="28" t="s">
        <v>36</v>
      </c>
      <c r="K708" s="37">
        <f ca="1">IF(O708="ACTIVE",(TODAY()-H708),(J708-H708))</f>
        <v>385</v>
      </c>
      <c r="L708" s="39" t="str">
        <f>IF(OR(M708="Email Verification",M708="Operations",M708="OJT",M708="Bottom Quartile Group",M708="Training"),"Billable","Non Billable")</f>
        <v>Billable</v>
      </c>
      <c r="M708" s="32" t="s">
        <v>178</v>
      </c>
      <c r="N708" s="1" t="s">
        <v>38</v>
      </c>
      <c r="O708" s="1" t="s">
        <v>39</v>
      </c>
      <c r="P708" s="1"/>
      <c r="Q708" s="1"/>
      <c r="R708" s="31" t="s">
        <v>241</v>
      </c>
      <c r="S708" s="42" t="s">
        <v>880</v>
      </c>
      <c r="T708" s="42" t="s">
        <v>880</v>
      </c>
      <c r="U708" s="42" t="s">
        <v>17</v>
      </c>
      <c r="V708" s="42" t="s">
        <v>17</v>
      </c>
      <c r="W708" s="42" t="s">
        <v>880</v>
      </c>
      <c r="X708" s="42" t="s">
        <v>880</v>
      </c>
      <c r="Y708" s="42" t="s">
        <v>880</v>
      </c>
      <c r="Z708" s="42" t="s">
        <v>880</v>
      </c>
      <c r="AA708" s="42" t="s">
        <v>880</v>
      </c>
      <c r="AB708" s="42" t="s">
        <v>17</v>
      </c>
      <c r="AC708" s="42" t="s">
        <v>17</v>
      </c>
      <c r="AD708" s="42" t="s">
        <v>883</v>
      </c>
      <c r="AE708" s="42" t="s">
        <v>883</v>
      </c>
      <c r="AF708" s="42" t="s">
        <v>883</v>
      </c>
      <c r="AG708" s="42" t="s">
        <v>883</v>
      </c>
      <c r="AH708" s="42" t="s">
        <v>883</v>
      </c>
      <c r="AI708" s="42" t="s">
        <v>17</v>
      </c>
      <c r="AJ708" s="42" t="s">
        <v>17</v>
      </c>
      <c r="AK708" s="42" t="s">
        <v>883</v>
      </c>
      <c r="AL708" s="42"/>
      <c r="AM708" s="42"/>
      <c r="AN708" s="42"/>
      <c r="AO708" s="42"/>
      <c r="AP708" s="42"/>
      <c r="AQ708" s="42"/>
      <c r="AR708" s="42"/>
      <c r="AS708" s="42"/>
      <c r="AT708" s="42"/>
      <c r="AU708" s="42"/>
      <c r="AV708" s="37">
        <f>COUNTIFS($S708:$AU708,"P")</f>
        <v>7</v>
      </c>
      <c r="AW708" s="37">
        <f>COUNTIFS($S708:$AU708,"HD")/2</f>
        <v>0</v>
      </c>
      <c r="AX708" s="37">
        <f>COUNTIFS($S708:$AU708,"DO")</f>
        <v>6</v>
      </c>
      <c r="AY708" s="1">
        <f>COUNTIFS($S708:$AU708,"UPL")</f>
        <v>0</v>
      </c>
      <c r="AZ708" s="37">
        <f>COUNTIFS($S708:$AU708,"LWP")</f>
        <v>0</v>
      </c>
      <c r="BA708" s="37">
        <f>SUM(COUNTIFS($S708:$AU708,{"PAT","MAT"}))</f>
        <v>0</v>
      </c>
      <c r="BB708" s="37">
        <f>COUNTIFS($S708:$AU708,"HO")</f>
        <v>0</v>
      </c>
      <c r="BC708" s="37">
        <f>COUNTIFS($S708:$AU708,"NA")</f>
        <v>0</v>
      </c>
      <c r="BD708" s="37">
        <f>COUNTIFS($S708:$AU708,"PL")</f>
        <v>6</v>
      </c>
      <c r="BE708" s="37">
        <f>COUNTIFS($S708:$AU708,"CL")</f>
        <v>0</v>
      </c>
      <c r="BF708" s="37">
        <f>COUNTIFS($S708:$AU708,"BL")</f>
        <v>0</v>
      </c>
      <c r="BG708" s="37">
        <f>COUNTIFS($S708:$AU708,"CO")</f>
        <v>0</v>
      </c>
      <c r="BH708" s="37">
        <f>SUM(BD708:BG708)</f>
        <v>6</v>
      </c>
      <c r="BI708" s="37">
        <f>IF(SUM(AV708+AW708)&gt;=17,1,0)</f>
        <v>0</v>
      </c>
      <c r="BJ708" s="37">
        <f>IF(SUM(AV708+AW708)&gt;=13,1,0)</f>
        <v>0</v>
      </c>
      <c r="BK708" s="37">
        <f>SUM(AV708:BG708)+SUM(COUNTIFS(R708:AU708,{"TERM","RESIGNED"}))</f>
        <v>19</v>
      </c>
      <c r="BL708" s="1" t="s">
        <v>41</v>
      </c>
      <c r="BM708" s="37" t="s">
        <v>931</v>
      </c>
    </row>
    <row r="709" spans="1:65" x14ac:dyDescent="0.25">
      <c r="A709" s="30">
        <f>A708+1</f>
        <v>707</v>
      </c>
      <c r="B709" s="1" t="s">
        <v>163</v>
      </c>
      <c r="C709" s="1">
        <v>105000</v>
      </c>
      <c r="D709" s="25">
        <v>105000</v>
      </c>
      <c r="E709" s="1" t="s">
        <v>863</v>
      </c>
      <c r="F709" s="32" t="s">
        <v>838</v>
      </c>
      <c r="G709" s="32" t="s">
        <v>117</v>
      </c>
      <c r="H709" s="28">
        <v>44957</v>
      </c>
      <c r="I709" s="28" t="s">
        <v>36</v>
      </c>
      <c r="J709" s="28" t="s">
        <v>36</v>
      </c>
      <c r="K709" s="37">
        <f ca="1">IF(O709="ACTIVE",(TODAY()-H709),(J709-H709))</f>
        <v>385</v>
      </c>
      <c r="L709" s="39" t="str">
        <f>IF(OR(M709="Email Verification",M709="Operations",M709="OJT",M709="Bottom Quartile Group",M709="Training"),"Billable","Non Billable")</f>
        <v>Billable</v>
      </c>
      <c r="M709" s="32" t="s">
        <v>118</v>
      </c>
      <c r="N709" s="1" t="s">
        <v>38</v>
      </c>
      <c r="O709" s="1" t="s">
        <v>39</v>
      </c>
      <c r="P709" s="1"/>
      <c r="Q709" s="1"/>
      <c r="R709" s="31" t="s">
        <v>60</v>
      </c>
      <c r="S709" s="42" t="s">
        <v>880</v>
      </c>
      <c r="T709" s="42" t="s">
        <v>880</v>
      </c>
      <c r="U709" s="42" t="s">
        <v>17</v>
      </c>
      <c r="V709" s="42" t="s">
        <v>17</v>
      </c>
      <c r="W709" s="42" t="s">
        <v>880</v>
      </c>
      <c r="X709" s="42" t="s">
        <v>880</v>
      </c>
      <c r="Y709" s="42" t="s">
        <v>880</v>
      </c>
      <c r="Z709" s="42" t="s">
        <v>880</v>
      </c>
      <c r="AA709" s="42" t="s">
        <v>880</v>
      </c>
      <c r="AB709" s="42" t="s">
        <v>17</v>
      </c>
      <c r="AC709" s="42" t="s">
        <v>17</v>
      </c>
      <c r="AD709" s="42" t="s">
        <v>880</v>
      </c>
      <c r="AE709" s="42" t="s">
        <v>880</v>
      </c>
      <c r="AF709" s="42" t="s">
        <v>880</v>
      </c>
      <c r="AG709" s="42" t="s">
        <v>880</v>
      </c>
      <c r="AH709" s="42" t="s">
        <v>880</v>
      </c>
      <c r="AI709" s="42" t="s">
        <v>17</v>
      </c>
      <c r="AJ709" s="42" t="s">
        <v>17</v>
      </c>
      <c r="AK709" s="42" t="s">
        <v>880</v>
      </c>
      <c r="AL709" s="42"/>
      <c r="AM709" s="42"/>
      <c r="AN709" s="42"/>
      <c r="AO709" s="42"/>
      <c r="AP709" s="42"/>
      <c r="AQ709" s="42"/>
      <c r="AR709" s="42"/>
      <c r="AS709" s="42"/>
      <c r="AT709" s="42"/>
      <c r="AU709" s="42"/>
      <c r="AV709" s="37">
        <f>COUNTIFS($S709:$AU709,"P")</f>
        <v>13</v>
      </c>
      <c r="AW709" s="37">
        <f>COUNTIFS($S709:$AU709,"HD")/2</f>
        <v>0</v>
      </c>
      <c r="AX709" s="37">
        <f>COUNTIFS($S709:$AU709,"DO")</f>
        <v>6</v>
      </c>
      <c r="AY709" s="1">
        <f>COUNTIFS($S709:$AU709,"UPL")</f>
        <v>0</v>
      </c>
      <c r="AZ709" s="37">
        <f>COUNTIFS($S709:$AU709,"LWP")</f>
        <v>0</v>
      </c>
      <c r="BA709" s="37">
        <f>SUM(COUNTIFS($S709:$AU709,{"PAT","MAT"}))</f>
        <v>0</v>
      </c>
      <c r="BB709" s="37">
        <f>COUNTIFS($S709:$AU709,"HO")</f>
        <v>0</v>
      </c>
      <c r="BC709" s="37">
        <f>COUNTIFS($S709:$AU709,"NA")</f>
        <v>0</v>
      </c>
      <c r="BD709" s="37">
        <f>COUNTIFS($S709:$AU709,"PL")</f>
        <v>0</v>
      </c>
      <c r="BE709" s="37">
        <f>COUNTIFS($S709:$AU709,"CL")</f>
        <v>0</v>
      </c>
      <c r="BF709" s="37">
        <f>COUNTIFS($S709:$AU709,"BL")</f>
        <v>0</v>
      </c>
      <c r="BG709" s="37">
        <f>COUNTIFS($S709:$AU709,"CO")</f>
        <v>0</v>
      </c>
      <c r="BH709" s="37">
        <f>SUM(BD709:BG709)</f>
        <v>0</v>
      </c>
      <c r="BI709" s="37">
        <f>IF(SUM(AV709+AW709)&gt;=17,1,0)</f>
        <v>0</v>
      </c>
      <c r="BJ709" s="37">
        <f>IF(SUM(AV709+AW709)&gt;=13,1,0)</f>
        <v>1</v>
      </c>
      <c r="BK709" s="37">
        <f>SUM(AV709:BG709)+SUM(COUNTIFS(R709:AU709,{"TERM","RESIGNED"}))</f>
        <v>19</v>
      </c>
      <c r="BL709" s="1" t="s">
        <v>41</v>
      </c>
      <c r="BM709" s="37" t="s">
        <v>931</v>
      </c>
    </row>
    <row r="710" spans="1:65" x14ac:dyDescent="0.25">
      <c r="A710" s="30">
        <f>A709+1</f>
        <v>708</v>
      </c>
      <c r="B710" s="1" t="s">
        <v>163</v>
      </c>
      <c r="C710" s="1">
        <v>105005</v>
      </c>
      <c r="D710" s="25">
        <v>105005</v>
      </c>
      <c r="E710" s="1" t="s">
        <v>863</v>
      </c>
      <c r="F710" s="32" t="s">
        <v>816</v>
      </c>
      <c r="G710" s="32" t="s">
        <v>117</v>
      </c>
      <c r="H710" s="28">
        <v>44957</v>
      </c>
      <c r="I710" s="28" t="s">
        <v>36</v>
      </c>
      <c r="J710" s="28" t="s">
        <v>36</v>
      </c>
      <c r="K710" s="37">
        <f ca="1">IF(O710="ACTIVE",(TODAY()-H710),(J710-H710))</f>
        <v>385</v>
      </c>
      <c r="L710" s="39" t="str">
        <f>IF(OR(M710="Email Verification",M710="Operations",M710="OJT",M710="Bottom Quartile Group",M710="Training"),"Billable","Non Billable")</f>
        <v>Billable</v>
      </c>
      <c r="M710" s="32" t="s">
        <v>118</v>
      </c>
      <c r="N710" s="1" t="s">
        <v>38</v>
      </c>
      <c r="O710" s="1" t="s">
        <v>39</v>
      </c>
      <c r="P710" s="1"/>
      <c r="Q710" s="1"/>
      <c r="R710" s="31" t="s">
        <v>187</v>
      </c>
      <c r="S710" s="42" t="s">
        <v>880</v>
      </c>
      <c r="T710" s="42" t="s">
        <v>880</v>
      </c>
      <c r="U710" s="42" t="s">
        <v>17</v>
      </c>
      <c r="V710" s="42" t="s">
        <v>17</v>
      </c>
      <c r="W710" s="42" t="s">
        <v>880</v>
      </c>
      <c r="X710" s="42" t="s">
        <v>880</v>
      </c>
      <c r="Y710" s="42" t="s">
        <v>881</v>
      </c>
      <c r="Z710" s="42" t="s">
        <v>880</v>
      </c>
      <c r="AA710" s="42" t="s">
        <v>880</v>
      </c>
      <c r="AB710" s="42" t="s">
        <v>17</v>
      </c>
      <c r="AC710" s="42" t="s">
        <v>17</v>
      </c>
      <c r="AD710" s="42" t="s">
        <v>880</v>
      </c>
      <c r="AE710" s="42" t="s">
        <v>880</v>
      </c>
      <c r="AF710" s="42" t="s">
        <v>880</v>
      </c>
      <c r="AG710" s="42" t="s">
        <v>880</v>
      </c>
      <c r="AH710" s="42" t="s">
        <v>880</v>
      </c>
      <c r="AI710" s="42" t="s">
        <v>17</v>
      </c>
      <c r="AJ710" s="42" t="s">
        <v>17</v>
      </c>
      <c r="AK710" s="42" t="s">
        <v>881</v>
      </c>
      <c r="AL710" s="42"/>
      <c r="AM710" s="42"/>
      <c r="AN710" s="42"/>
      <c r="AO710" s="42"/>
      <c r="AP710" s="42"/>
      <c r="AQ710" s="42"/>
      <c r="AR710" s="42"/>
      <c r="AS710" s="42"/>
      <c r="AT710" s="42"/>
      <c r="AU710" s="42"/>
      <c r="AV710" s="37">
        <f>COUNTIFS($S710:$AU710,"P")</f>
        <v>11</v>
      </c>
      <c r="AW710" s="37">
        <f>COUNTIFS($S710:$AU710,"HD")/2</f>
        <v>1</v>
      </c>
      <c r="AX710" s="37">
        <f>COUNTIFS($S710:$AU710,"DO")</f>
        <v>6</v>
      </c>
      <c r="AY710" s="1">
        <f>COUNTIFS($S710:$AU710,"UPL")</f>
        <v>0</v>
      </c>
      <c r="AZ710" s="37">
        <f>COUNTIFS($S710:$AU710,"LWP")</f>
        <v>0</v>
      </c>
      <c r="BA710" s="37">
        <f>SUM(COUNTIFS($S710:$AU710,{"PAT","MAT"}))</f>
        <v>0</v>
      </c>
      <c r="BB710" s="37">
        <f>COUNTIFS($S710:$AU710,"HO")</f>
        <v>0</v>
      </c>
      <c r="BC710" s="37">
        <f>COUNTIFS($S710:$AU710,"NA")</f>
        <v>0</v>
      </c>
      <c r="BD710" s="37">
        <f>COUNTIFS($S710:$AU710,"PL")</f>
        <v>0</v>
      </c>
      <c r="BE710" s="37">
        <f>COUNTIFS($S710:$AU710,"CL")</f>
        <v>0</v>
      </c>
      <c r="BF710" s="37">
        <f>COUNTIFS($S710:$AU710,"BL")</f>
        <v>0</v>
      </c>
      <c r="BG710" s="37">
        <f>COUNTIFS($S710:$AU710,"CO")</f>
        <v>0</v>
      </c>
      <c r="BH710" s="37">
        <f>SUM(BD710:BG710)</f>
        <v>0</v>
      </c>
      <c r="BI710" s="37">
        <f>IF(SUM(AV710+AW710)&gt;=17,1,0)</f>
        <v>0</v>
      </c>
      <c r="BJ710" s="37">
        <f>IF(SUM(AV710+AW710)&gt;=13,1,0)</f>
        <v>0</v>
      </c>
      <c r="BK710" s="37">
        <f>SUM(AV710:BG710)+SUM(COUNTIFS(R710:AU710,{"TERM","RESIGNED"}))</f>
        <v>18</v>
      </c>
      <c r="BL710" s="1" t="s">
        <v>41</v>
      </c>
      <c r="BM710" s="37" t="s">
        <v>933</v>
      </c>
    </row>
    <row r="711" spans="1:65" x14ac:dyDescent="0.25">
      <c r="A711" s="30">
        <f>A710+1</f>
        <v>709</v>
      </c>
      <c r="B711" s="1" t="s">
        <v>163</v>
      </c>
      <c r="C711" s="1">
        <v>105013</v>
      </c>
      <c r="D711" s="25">
        <v>105013</v>
      </c>
      <c r="E711" s="1" t="s">
        <v>862</v>
      </c>
      <c r="F711" s="32" t="s">
        <v>839</v>
      </c>
      <c r="G711" s="32" t="s">
        <v>117</v>
      </c>
      <c r="H711" s="28">
        <v>44957</v>
      </c>
      <c r="I711" s="28" t="s">
        <v>36</v>
      </c>
      <c r="J711" s="28" t="s">
        <v>36</v>
      </c>
      <c r="K711" s="37">
        <f ca="1">IF(O711="ACTIVE",(TODAY()-H711),(J711-H711))</f>
        <v>385</v>
      </c>
      <c r="L711" s="39" t="str">
        <f>IF(OR(M711="Email Verification",M711="Operations",M711="OJT",M711="Bottom Quartile Group",M711="Training"),"Billable","Non Billable")</f>
        <v>Billable</v>
      </c>
      <c r="M711" s="32" t="s">
        <v>118</v>
      </c>
      <c r="N711" s="1" t="s">
        <v>38</v>
      </c>
      <c r="O711" s="1" t="s">
        <v>39</v>
      </c>
      <c r="P711" s="1"/>
      <c r="Q711" s="1"/>
      <c r="R711" s="31" t="s">
        <v>275</v>
      </c>
      <c r="S711" s="42" t="s">
        <v>880</v>
      </c>
      <c r="T711" s="42" t="s">
        <v>880</v>
      </c>
      <c r="U711" s="42" t="s">
        <v>17</v>
      </c>
      <c r="V711" s="42" t="s">
        <v>17</v>
      </c>
      <c r="W711" s="42" t="s">
        <v>881</v>
      </c>
      <c r="X711" s="42" t="s">
        <v>880</v>
      </c>
      <c r="Y711" s="42" t="s">
        <v>880</v>
      </c>
      <c r="Z711" s="42" t="s">
        <v>880</v>
      </c>
      <c r="AA711" s="42" t="s">
        <v>880</v>
      </c>
      <c r="AB711" s="42" t="s">
        <v>17</v>
      </c>
      <c r="AC711" s="42" t="s">
        <v>17</v>
      </c>
      <c r="AD711" s="42" t="s">
        <v>881</v>
      </c>
      <c r="AE711" s="42" t="s">
        <v>880</v>
      </c>
      <c r="AF711" s="42" t="s">
        <v>880</v>
      </c>
      <c r="AG711" s="42" t="s">
        <v>881</v>
      </c>
      <c r="AH711" s="42" t="s">
        <v>880</v>
      </c>
      <c r="AI711" s="42" t="s">
        <v>17</v>
      </c>
      <c r="AJ711" s="42" t="s">
        <v>17</v>
      </c>
      <c r="AK711" s="42" t="s">
        <v>881</v>
      </c>
      <c r="AL711" s="42"/>
      <c r="AM711" s="42"/>
      <c r="AN711" s="42"/>
      <c r="AO711" s="42"/>
      <c r="AP711" s="42"/>
      <c r="AQ711" s="42"/>
      <c r="AR711" s="42"/>
      <c r="AS711" s="42"/>
      <c r="AT711" s="42"/>
      <c r="AU711" s="42"/>
      <c r="AV711" s="37">
        <f>COUNTIFS($S711:$AU711,"P")</f>
        <v>9</v>
      </c>
      <c r="AW711" s="37">
        <f>COUNTIFS($S711:$AU711,"HD")/2</f>
        <v>2</v>
      </c>
      <c r="AX711" s="37">
        <f>COUNTIFS($S711:$AU711,"DO")</f>
        <v>6</v>
      </c>
      <c r="AY711" s="1">
        <f>COUNTIFS($S711:$AU711,"UPL")</f>
        <v>0</v>
      </c>
      <c r="AZ711" s="37">
        <f>COUNTIFS($S711:$AU711,"LWP")</f>
        <v>0</v>
      </c>
      <c r="BA711" s="37">
        <f>SUM(COUNTIFS($S711:$AU711,{"PAT","MAT"}))</f>
        <v>0</v>
      </c>
      <c r="BB711" s="37">
        <f>COUNTIFS($S711:$AU711,"HO")</f>
        <v>0</v>
      </c>
      <c r="BC711" s="37">
        <f>COUNTIFS($S711:$AU711,"NA")</f>
        <v>0</v>
      </c>
      <c r="BD711" s="37">
        <f>COUNTIFS($S711:$AU711,"PL")</f>
        <v>0</v>
      </c>
      <c r="BE711" s="37">
        <f>COUNTIFS($S711:$AU711,"CL")</f>
        <v>0</v>
      </c>
      <c r="BF711" s="37">
        <f>COUNTIFS($S711:$AU711,"BL")</f>
        <v>0</v>
      </c>
      <c r="BG711" s="37">
        <f>COUNTIFS($S711:$AU711,"CO")</f>
        <v>0</v>
      </c>
      <c r="BH711" s="37">
        <f>SUM(BD711:BG711)</f>
        <v>0</v>
      </c>
      <c r="BI711" s="37">
        <f>IF(SUM(AV711+AW711)&gt;=17,1,0)</f>
        <v>0</v>
      </c>
      <c r="BJ711" s="37">
        <f>IF(SUM(AV711+AW711)&gt;=13,1,0)</f>
        <v>0</v>
      </c>
      <c r="BK711" s="37">
        <f>SUM(AV711:BG711)+SUM(COUNTIFS(R711:AU711,{"TERM","RESIGNED"}))</f>
        <v>17</v>
      </c>
      <c r="BL711" s="1" t="s">
        <v>41</v>
      </c>
      <c r="BM711" s="37" t="s">
        <v>936</v>
      </c>
    </row>
    <row r="712" spans="1:65" x14ac:dyDescent="0.25">
      <c r="A712" s="30">
        <f>A711+1</f>
        <v>710</v>
      </c>
      <c r="B712" s="1" t="s">
        <v>163</v>
      </c>
      <c r="C712" s="1">
        <v>105015</v>
      </c>
      <c r="D712" s="25">
        <v>105015</v>
      </c>
      <c r="E712" s="1" t="s">
        <v>863</v>
      </c>
      <c r="F712" s="32" t="s">
        <v>840</v>
      </c>
      <c r="G712" s="32" t="s">
        <v>117</v>
      </c>
      <c r="H712" s="28">
        <v>44957</v>
      </c>
      <c r="I712" s="28" t="s">
        <v>36</v>
      </c>
      <c r="J712" s="28" t="s">
        <v>36</v>
      </c>
      <c r="K712" s="37">
        <f ca="1">IF(O712="ACTIVE",(TODAY()-H712),(J712-H712))</f>
        <v>385</v>
      </c>
      <c r="L712" s="39" t="str">
        <f>IF(OR(M712="Email Verification",M712="Operations",M712="OJT",M712="Bottom Quartile Group",M712="Training"),"Billable","Non Billable")</f>
        <v>Billable</v>
      </c>
      <c r="M712" s="32" t="s">
        <v>118</v>
      </c>
      <c r="N712" s="1" t="s">
        <v>38</v>
      </c>
      <c r="O712" s="1" t="s">
        <v>39</v>
      </c>
      <c r="P712" s="1"/>
      <c r="Q712" s="1"/>
      <c r="R712" s="31" t="s">
        <v>355</v>
      </c>
      <c r="S712" s="42" t="s">
        <v>883</v>
      </c>
      <c r="T712" s="42" t="s">
        <v>880</v>
      </c>
      <c r="U712" s="42" t="s">
        <v>17</v>
      </c>
      <c r="V712" s="42" t="s">
        <v>17</v>
      </c>
      <c r="W712" s="42" t="s">
        <v>880</v>
      </c>
      <c r="X712" s="42" t="s">
        <v>880</v>
      </c>
      <c r="Y712" s="42" t="s">
        <v>880</v>
      </c>
      <c r="Z712" s="42" t="s">
        <v>880</v>
      </c>
      <c r="AA712" s="42" t="s">
        <v>880</v>
      </c>
      <c r="AB712" s="42" t="s">
        <v>17</v>
      </c>
      <c r="AC712" s="42" t="s">
        <v>17</v>
      </c>
      <c r="AD712" s="42" t="s">
        <v>881</v>
      </c>
      <c r="AE712" s="42" t="s">
        <v>880</v>
      </c>
      <c r="AF712" s="42" t="s">
        <v>880</v>
      </c>
      <c r="AG712" s="42" t="s">
        <v>880</v>
      </c>
      <c r="AH712" s="42" t="s">
        <v>880</v>
      </c>
      <c r="AI712" s="42" t="s">
        <v>17</v>
      </c>
      <c r="AJ712" s="42" t="s">
        <v>17</v>
      </c>
      <c r="AK712" s="42" t="s">
        <v>883</v>
      </c>
      <c r="AL712" s="42"/>
      <c r="AM712" s="42"/>
      <c r="AN712" s="42"/>
      <c r="AO712" s="42"/>
      <c r="AP712" s="42"/>
      <c r="AQ712" s="42"/>
      <c r="AR712" s="42"/>
      <c r="AS712" s="42"/>
      <c r="AT712" s="42"/>
      <c r="AU712" s="42"/>
      <c r="AV712" s="37">
        <f>COUNTIFS($S712:$AU712,"P")</f>
        <v>10</v>
      </c>
      <c r="AW712" s="37">
        <f>COUNTIFS($S712:$AU712,"HD")/2</f>
        <v>0.5</v>
      </c>
      <c r="AX712" s="37">
        <f>COUNTIFS($S712:$AU712,"DO")</f>
        <v>6</v>
      </c>
      <c r="AY712" s="1">
        <f>COUNTIFS($S712:$AU712,"UPL")</f>
        <v>0</v>
      </c>
      <c r="AZ712" s="37">
        <f>COUNTIFS($S712:$AU712,"LWP")</f>
        <v>0</v>
      </c>
      <c r="BA712" s="37">
        <f>SUM(COUNTIFS($S712:$AU712,{"PAT","MAT"}))</f>
        <v>0</v>
      </c>
      <c r="BB712" s="37">
        <f>COUNTIFS($S712:$AU712,"HO")</f>
        <v>0</v>
      </c>
      <c r="BC712" s="37">
        <f>COUNTIFS($S712:$AU712,"NA")</f>
        <v>0</v>
      </c>
      <c r="BD712" s="37">
        <f>COUNTIFS($S712:$AU712,"PL")</f>
        <v>2</v>
      </c>
      <c r="BE712" s="37">
        <f>COUNTIFS($S712:$AU712,"CL")</f>
        <v>0</v>
      </c>
      <c r="BF712" s="37">
        <f>COUNTIFS($S712:$AU712,"BL")</f>
        <v>0</v>
      </c>
      <c r="BG712" s="37">
        <f>COUNTIFS($S712:$AU712,"CO")</f>
        <v>0</v>
      </c>
      <c r="BH712" s="37">
        <f>SUM(BD712:BG712)</f>
        <v>2</v>
      </c>
      <c r="BI712" s="37">
        <f>IF(SUM(AV712+AW712)&gt;=17,1,0)</f>
        <v>0</v>
      </c>
      <c r="BJ712" s="37">
        <f>IF(SUM(AV712+AW712)&gt;=13,1,0)</f>
        <v>0</v>
      </c>
      <c r="BK712" s="37">
        <f>SUM(AV712:BG712)+SUM(COUNTIFS(R712:AU712,{"TERM","RESIGNED"}))</f>
        <v>18.5</v>
      </c>
      <c r="BL712" s="1" t="s">
        <v>41</v>
      </c>
      <c r="BM712" s="37" t="s">
        <v>933</v>
      </c>
    </row>
    <row r="713" spans="1:65" x14ac:dyDescent="0.25">
      <c r="A713" s="30">
        <f>A712+1</f>
        <v>711</v>
      </c>
      <c r="B713" s="1" t="s">
        <v>163</v>
      </c>
      <c r="C713" s="1">
        <v>105016</v>
      </c>
      <c r="D713" s="25">
        <v>105016</v>
      </c>
      <c r="E713" s="1" t="s">
        <v>863</v>
      </c>
      <c r="F713" s="32" t="s">
        <v>841</v>
      </c>
      <c r="G713" s="32" t="s">
        <v>906</v>
      </c>
      <c r="H713" s="28">
        <v>44957</v>
      </c>
      <c r="I713" s="28" t="s">
        <v>36</v>
      </c>
      <c r="J713" s="28" t="s">
        <v>36</v>
      </c>
      <c r="K713" s="37">
        <f ca="1">IF(O713="ACTIVE",(TODAY()-H713),(J713-H713))</f>
        <v>385</v>
      </c>
      <c r="L713" s="39" t="str">
        <f>IF(OR(M713="Email Verification",M713="Operations",M713="OJT",M713="Bottom Quartile Group",M713="Training"),"Billable","Non Billable")</f>
        <v>Non Billable</v>
      </c>
      <c r="M713" s="32" t="s">
        <v>124</v>
      </c>
      <c r="N713" s="1" t="s">
        <v>38</v>
      </c>
      <c r="O713" s="1" t="s">
        <v>39</v>
      </c>
      <c r="P713" s="1"/>
      <c r="Q713" s="1"/>
      <c r="R713" s="31" t="s">
        <v>249</v>
      </c>
      <c r="S713" s="42" t="s">
        <v>880</v>
      </c>
      <c r="T713" s="42" t="s">
        <v>880</v>
      </c>
      <c r="U713" s="42" t="s">
        <v>17</v>
      </c>
      <c r="V713" s="42" t="s">
        <v>17</v>
      </c>
      <c r="W713" s="42" t="s">
        <v>880</v>
      </c>
      <c r="X713" s="42" t="s">
        <v>880</v>
      </c>
      <c r="Y713" s="42" t="s">
        <v>880</v>
      </c>
      <c r="Z713" s="42" t="s">
        <v>880</v>
      </c>
      <c r="AA713" s="42" t="s">
        <v>880</v>
      </c>
      <c r="AB713" s="42" t="s">
        <v>17</v>
      </c>
      <c r="AC713" s="42" t="s">
        <v>17</v>
      </c>
      <c r="AD713" s="42" t="s">
        <v>880</v>
      </c>
      <c r="AE713" s="42" t="s">
        <v>880</v>
      </c>
      <c r="AF713" s="42" t="s">
        <v>880</v>
      </c>
      <c r="AG713" s="42" t="s">
        <v>880</v>
      </c>
      <c r="AH713" s="42" t="s">
        <v>880</v>
      </c>
      <c r="AI713" s="42" t="s">
        <v>17</v>
      </c>
      <c r="AJ713" s="42" t="s">
        <v>17</v>
      </c>
      <c r="AK713" s="42" t="s">
        <v>880</v>
      </c>
      <c r="AL713" s="42"/>
      <c r="AM713" s="42"/>
      <c r="AN713" s="42"/>
      <c r="AO713" s="42"/>
      <c r="AP713" s="42"/>
      <c r="AQ713" s="42"/>
      <c r="AR713" s="42"/>
      <c r="AS713" s="42"/>
      <c r="AT713" s="42"/>
      <c r="AU713" s="42"/>
      <c r="AV713" s="37">
        <f>COUNTIFS($S713:$AU713,"P")</f>
        <v>13</v>
      </c>
      <c r="AW713" s="37">
        <f>COUNTIFS($S713:$AU713,"HD")/2</f>
        <v>0</v>
      </c>
      <c r="AX713" s="37">
        <f>COUNTIFS($S713:$AU713,"DO")</f>
        <v>6</v>
      </c>
      <c r="AY713" s="1">
        <f>COUNTIFS($S713:$AU713,"UPL")</f>
        <v>0</v>
      </c>
      <c r="AZ713" s="37">
        <f>COUNTIFS($S713:$AU713,"LWP")</f>
        <v>0</v>
      </c>
      <c r="BA713" s="37">
        <f>SUM(COUNTIFS($S713:$AU713,{"PAT","MAT"}))</f>
        <v>0</v>
      </c>
      <c r="BB713" s="37">
        <f>COUNTIFS($S713:$AU713,"HO")</f>
        <v>0</v>
      </c>
      <c r="BC713" s="37">
        <f>COUNTIFS($S713:$AU713,"NA")</f>
        <v>0</v>
      </c>
      <c r="BD713" s="37">
        <f>COUNTIFS($S713:$AU713,"PL")</f>
        <v>0</v>
      </c>
      <c r="BE713" s="37">
        <f>COUNTIFS($S713:$AU713,"CL")</f>
        <v>0</v>
      </c>
      <c r="BF713" s="37">
        <f>COUNTIFS($S713:$AU713,"BL")</f>
        <v>0</v>
      </c>
      <c r="BG713" s="37">
        <f>COUNTIFS($S713:$AU713,"CO")</f>
        <v>0</v>
      </c>
      <c r="BH713" s="37">
        <f>SUM(BD713:BG713)</f>
        <v>0</v>
      </c>
      <c r="BI713" s="37">
        <f>IF(SUM(AV713+AW713)&gt;=17,1,0)</f>
        <v>0</v>
      </c>
      <c r="BJ713" s="37">
        <f>IF(SUM(AV713+AW713)&gt;=13,1,0)</f>
        <v>1</v>
      </c>
      <c r="BK713" s="37">
        <f>SUM(AV713:BG713)+SUM(COUNTIFS(R713:AU713,{"TERM","RESIGNED"}))</f>
        <v>19</v>
      </c>
      <c r="BL713" s="1" t="s">
        <v>41</v>
      </c>
      <c r="BM713" s="37" t="s">
        <v>1101</v>
      </c>
    </row>
    <row r="714" spans="1:65" x14ac:dyDescent="0.25">
      <c r="A714" s="30">
        <f>A713+1</f>
        <v>712</v>
      </c>
      <c r="B714" s="1" t="s">
        <v>163</v>
      </c>
      <c r="C714" s="1">
        <v>105027</v>
      </c>
      <c r="D714" s="25">
        <v>105027</v>
      </c>
      <c r="E714" s="1" t="s">
        <v>863</v>
      </c>
      <c r="F714" s="32" t="s">
        <v>842</v>
      </c>
      <c r="G714" s="32" t="s">
        <v>181</v>
      </c>
      <c r="H714" s="28">
        <v>44960</v>
      </c>
      <c r="I714" s="28" t="s">
        <v>36</v>
      </c>
      <c r="J714" s="28" t="s">
        <v>36</v>
      </c>
      <c r="K714" s="37">
        <f ca="1">IF(O714="ACTIVE",(TODAY()-H714),(J714-H714))</f>
        <v>382</v>
      </c>
      <c r="L714" s="39" t="str">
        <f>IF(OR(M714="Email Verification",M714="Operations",M714="OJT",M714="Bottom Quartile Group",M714="Training"),"Billable","Non Billable")</f>
        <v>Billable</v>
      </c>
      <c r="M714" s="32" t="s">
        <v>178</v>
      </c>
      <c r="N714" s="1" t="s">
        <v>38</v>
      </c>
      <c r="O714" s="1" t="s">
        <v>39</v>
      </c>
      <c r="P714" s="1"/>
      <c r="Q714" s="1"/>
      <c r="R714" s="31" t="s">
        <v>226</v>
      </c>
      <c r="S714" s="42" t="s">
        <v>880</v>
      </c>
      <c r="T714" s="42" t="s">
        <v>880</v>
      </c>
      <c r="U714" s="42" t="s">
        <v>17</v>
      </c>
      <c r="V714" s="42" t="s">
        <v>17</v>
      </c>
      <c r="W714" s="42" t="s">
        <v>880</v>
      </c>
      <c r="X714" s="42" t="s">
        <v>880</v>
      </c>
      <c r="Y714" s="42" t="s">
        <v>880</v>
      </c>
      <c r="Z714" s="42" t="s">
        <v>880</v>
      </c>
      <c r="AA714" s="42" t="s">
        <v>882</v>
      </c>
      <c r="AB714" s="42" t="s">
        <v>17</v>
      </c>
      <c r="AC714" s="42" t="s">
        <v>17</v>
      </c>
      <c r="AD714" s="42" t="s">
        <v>883</v>
      </c>
      <c r="AE714" s="42" t="s">
        <v>880</v>
      </c>
      <c r="AF714" s="42" t="s">
        <v>880</v>
      </c>
      <c r="AG714" s="42" t="s">
        <v>880</v>
      </c>
      <c r="AH714" s="42" t="s">
        <v>880</v>
      </c>
      <c r="AI714" s="42" t="s">
        <v>17</v>
      </c>
      <c r="AJ714" s="42" t="s">
        <v>17</v>
      </c>
      <c r="AK714" s="42" t="s">
        <v>880</v>
      </c>
      <c r="AL714" s="42"/>
      <c r="AM714" s="42"/>
      <c r="AN714" s="42"/>
      <c r="AO714" s="42"/>
      <c r="AP714" s="42"/>
      <c r="AQ714" s="42"/>
      <c r="AR714" s="42"/>
      <c r="AS714" s="42"/>
      <c r="AT714" s="42"/>
      <c r="AU714" s="42"/>
      <c r="AV714" s="37">
        <f>COUNTIFS($S714:$AU714,"P")</f>
        <v>11</v>
      </c>
      <c r="AW714" s="37">
        <f>COUNTIFS($S714:$AU714,"HD")/2</f>
        <v>0</v>
      </c>
      <c r="AX714" s="37">
        <f>COUNTIFS($S714:$AU714,"DO")</f>
        <v>6</v>
      </c>
      <c r="AY714" s="1">
        <f>COUNTIFS($S714:$AU714,"UPL")</f>
        <v>0</v>
      </c>
      <c r="AZ714" s="37">
        <f>COUNTIFS($S714:$AU714,"LWP")</f>
        <v>0</v>
      </c>
      <c r="BA714" s="37">
        <f>SUM(COUNTIFS($S714:$AU714,{"PAT","MAT"}))</f>
        <v>0</v>
      </c>
      <c r="BB714" s="37">
        <f>COUNTIFS($S714:$AU714,"HO")</f>
        <v>0</v>
      </c>
      <c r="BC714" s="37">
        <f>COUNTIFS($S714:$AU714,"NA")</f>
        <v>0</v>
      </c>
      <c r="BD714" s="37">
        <f>COUNTIFS($S714:$AU714,"PL")</f>
        <v>1</v>
      </c>
      <c r="BE714" s="37">
        <f>COUNTIFS($S714:$AU714,"CL")</f>
        <v>1</v>
      </c>
      <c r="BF714" s="37">
        <f>COUNTIFS($S714:$AU714,"BL")</f>
        <v>0</v>
      </c>
      <c r="BG714" s="37">
        <f>COUNTIFS($S714:$AU714,"CO")</f>
        <v>0</v>
      </c>
      <c r="BH714" s="37">
        <f>SUM(BD714:BG714)</f>
        <v>2</v>
      </c>
      <c r="BI714" s="37">
        <f>IF(SUM(AV714+AW714)&gt;=17,1,0)</f>
        <v>0</v>
      </c>
      <c r="BJ714" s="37">
        <f>IF(SUM(AV714+AW714)&gt;=13,1,0)</f>
        <v>0</v>
      </c>
      <c r="BK714" s="37">
        <f>SUM(AV714:BG714)+SUM(COUNTIFS(R714:AU714,{"TERM","RESIGNED"}))</f>
        <v>19</v>
      </c>
      <c r="BL714" s="1" t="s">
        <v>41</v>
      </c>
      <c r="BM714" s="37" t="s">
        <v>931</v>
      </c>
    </row>
    <row r="715" spans="1:65" x14ac:dyDescent="0.25">
      <c r="A715" s="30">
        <f>A714+1</f>
        <v>713</v>
      </c>
      <c r="B715" s="1" t="s">
        <v>163</v>
      </c>
      <c r="C715" s="1">
        <v>105030</v>
      </c>
      <c r="D715" s="25">
        <v>105030</v>
      </c>
      <c r="E715" s="1" t="s">
        <v>862</v>
      </c>
      <c r="F715" s="32" t="s">
        <v>850</v>
      </c>
      <c r="G715" s="32" t="s">
        <v>181</v>
      </c>
      <c r="H715" s="28">
        <v>44960</v>
      </c>
      <c r="I715" s="28" t="s">
        <v>36</v>
      </c>
      <c r="J715" s="28" t="s">
        <v>36</v>
      </c>
      <c r="K715" s="37">
        <f ca="1">IF(O715="ACTIVE",(TODAY()-H715),(J715-H715))</f>
        <v>382</v>
      </c>
      <c r="L715" s="39" t="str">
        <f>IF(OR(M715="Email Verification",M715="Operations",M715="OJT",M715="Bottom Quartile Group",M715="Training"),"Billable","Non Billable")</f>
        <v>Billable</v>
      </c>
      <c r="M715" s="32" t="s">
        <v>178</v>
      </c>
      <c r="N715" s="1" t="s">
        <v>38</v>
      </c>
      <c r="O715" s="1" t="s">
        <v>39</v>
      </c>
      <c r="P715" s="1"/>
      <c r="Q715" s="1"/>
      <c r="R715" s="31" t="s">
        <v>246</v>
      </c>
      <c r="S715" s="42" t="s">
        <v>880</v>
      </c>
      <c r="T715" s="42" t="s">
        <v>880</v>
      </c>
      <c r="U715" s="42" t="s">
        <v>17</v>
      </c>
      <c r="V715" s="42" t="s">
        <v>17</v>
      </c>
      <c r="W715" s="42" t="s">
        <v>880</v>
      </c>
      <c r="X715" s="42" t="s">
        <v>880</v>
      </c>
      <c r="Y715" s="42" t="s">
        <v>880</v>
      </c>
      <c r="Z715" s="42" t="s">
        <v>880</v>
      </c>
      <c r="AA715" s="42" t="s">
        <v>880</v>
      </c>
      <c r="AB715" s="42" t="s">
        <v>17</v>
      </c>
      <c r="AC715" s="42" t="s">
        <v>17</v>
      </c>
      <c r="AD715" s="42" t="s">
        <v>880</v>
      </c>
      <c r="AE715" s="42" t="s">
        <v>880</v>
      </c>
      <c r="AF715" s="42" t="s">
        <v>880</v>
      </c>
      <c r="AG715" s="42" t="s">
        <v>880</v>
      </c>
      <c r="AH715" s="42" t="s">
        <v>880</v>
      </c>
      <c r="AI715" s="42" t="s">
        <v>17</v>
      </c>
      <c r="AJ715" s="42" t="s">
        <v>17</v>
      </c>
      <c r="AK715" s="42" t="s">
        <v>18</v>
      </c>
      <c r="AL715" s="42"/>
      <c r="AM715" s="42"/>
      <c r="AN715" s="42"/>
      <c r="AO715" s="42"/>
      <c r="AP715" s="42"/>
      <c r="AQ715" s="42"/>
      <c r="AR715" s="42"/>
      <c r="AS715" s="42"/>
      <c r="AT715" s="42"/>
      <c r="AU715" s="42"/>
      <c r="AV715" s="37">
        <f>COUNTIFS($S715:$AU715,"P")</f>
        <v>12</v>
      </c>
      <c r="AW715" s="37">
        <f>COUNTIFS($S715:$AU715,"HD")/2</f>
        <v>0</v>
      </c>
      <c r="AX715" s="37">
        <f>COUNTIFS($S715:$AU715,"DO")</f>
        <v>6</v>
      </c>
      <c r="AY715" s="1">
        <f>COUNTIFS($S715:$AU715,"UPL")</f>
        <v>1</v>
      </c>
      <c r="AZ715" s="37">
        <f>COUNTIFS($S715:$AU715,"LWP")</f>
        <v>0</v>
      </c>
      <c r="BA715" s="37">
        <f>SUM(COUNTIFS($S715:$AU715,{"PAT","MAT"}))</f>
        <v>0</v>
      </c>
      <c r="BB715" s="37">
        <f>COUNTIFS($S715:$AU715,"HO")</f>
        <v>0</v>
      </c>
      <c r="BC715" s="37">
        <f>COUNTIFS($S715:$AU715,"NA")</f>
        <v>0</v>
      </c>
      <c r="BD715" s="37">
        <f>COUNTIFS($S715:$AU715,"PL")</f>
        <v>0</v>
      </c>
      <c r="BE715" s="37">
        <f>COUNTIFS($S715:$AU715,"CL")</f>
        <v>0</v>
      </c>
      <c r="BF715" s="37">
        <f>COUNTIFS($S715:$AU715,"BL")</f>
        <v>0</v>
      </c>
      <c r="BG715" s="37">
        <f>COUNTIFS($S715:$AU715,"CO")</f>
        <v>0</v>
      </c>
      <c r="BH715" s="37">
        <f>SUM(BD715:BG715)</f>
        <v>0</v>
      </c>
      <c r="BI715" s="37">
        <f>IF(SUM(AV715+AW715)&gt;=17,1,0)</f>
        <v>0</v>
      </c>
      <c r="BJ715" s="37">
        <f>IF(SUM(AV715+AW715)&gt;=13,1,0)</f>
        <v>0</v>
      </c>
      <c r="BK715" s="37">
        <f>SUM(AV715:BG715)+SUM(COUNTIFS(R715:AU715,{"TERM","RESIGNED"}))</f>
        <v>19</v>
      </c>
      <c r="BL715" s="1" t="s">
        <v>41</v>
      </c>
      <c r="BM715" s="37" t="s">
        <v>931</v>
      </c>
    </row>
    <row r="716" spans="1:65" x14ac:dyDescent="0.25">
      <c r="A716" s="30">
        <f>A715+1</f>
        <v>714</v>
      </c>
      <c r="B716" s="1" t="s">
        <v>163</v>
      </c>
      <c r="C716" s="1">
        <v>105035</v>
      </c>
      <c r="D716" s="25">
        <v>105035</v>
      </c>
      <c r="E716" s="1" t="s">
        <v>863</v>
      </c>
      <c r="F716" s="32" t="s">
        <v>851</v>
      </c>
      <c r="G716" s="32" t="s">
        <v>181</v>
      </c>
      <c r="H716" s="28">
        <v>44960</v>
      </c>
      <c r="I716" s="28" t="s">
        <v>36</v>
      </c>
      <c r="J716" s="28" t="s">
        <v>36</v>
      </c>
      <c r="K716" s="37">
        <f ca="1">IF(O716="ACTIVE",(TODAY()-H716),(J716-H716))</f>
        <v>382</v>
      </c>
      <c r="L716" s="39" t="str">
        <f>IF(OR(M716="Email Verification",M716="Operations",M716="OJT",M716="Bottom Quartile Group",M716="Training"),"Billable","Non Billable")</f>
        <v>Billable</v>
      </c>
      <c r="M716" s="32" t="s">
        <v>178</v>
      </c>
      <c r="N716" s="1" t="s">
        <v>38</v>
      </c>
      <c r="O716" s="1" t="s">
        <v>39</v>
      </c>
      <c r="P716" s="1"/>
      <c r="Q716" s="1"/>
      <c r="R716" s="31" t="s">
        <v>230</v>
      </c>
      <c r="S716" s="42" t="s">
        <v>880</v>
      </c>
      <c r="T716" s="42" t="s">
        <v>19</v>
      </c>
      <c r="U716" s="42" t="s">
        <v>17</v>
      </c>
      <c r="V716" s="42" t="s">
        <v>17</v>
      </c>
      <c r="W716" s="42" t="s">
        <v>880</v>
      </c>
      <c r="X716" s="42" t="s">
        <v>880</v>
      </c>
      <c r="Y716" s="42" t="s">
        <v>880</v>
      </c>
      <c r="Z716" s="42" t="s">
        <v>880</v>
      </c>
      <c r="AA716" s="42" t="s">
        <v>880</v>
      </c>
      <c r="AB716" s="42" t="s">
        <v>17</v>
      </c>
      <c r="AC716" s="42" t="s">
        <v>17</v>
      </c>
      <c r="AD716" s="42" t="s">
        <v>880</v>
      </c>
      <c r="AE716" s="42" t="s">
        <v>880</v>
      </c>
      <c r="AF716" s="42" t="s">
        <v>880</v>
      </c>
      <c r="AG716" s="42" t="s">
        <v>880</v>
      </c>
      <c r="AH716" s="42" t="s">
        <v>880</v>
      </c>
      <c r="AI716" s="42" t="s">
        <v>17</v>
      </c>
      <c r="AJ716" s="42" t="s">
        <v>17</v>
      </c>
      <c r="AK716" s="42" t="s">
        <v>880</v>
      </c>
      <c r="AL716" s="42"/>
      <c r="AM716" s="42"/>
      <c r="AN716" s="42"/>
      <c r="AO716" s="42"/>
      <c r="AP716" s="42"/>
      <c r="AQ716" s="42"/>
      <c r="AR716" s="42"/>
      <c r="AS716" s="42"/>
      <c r="AT716" s="42"/>
      <c r="AU716" s="42"/>
      <c r="AV716" s="37">
        <f>COUNTIFS($S716:$AU716,"P")</f>
        <v>12</v>
      </c>
      <c r="AW716" s="37">
        <f>COUNTIFS($S716:$AU716,"HD")/2</f>
        <v>0</v>
      </c>
      <c r="AX716" s="37">
        <f>COUNTIFS($S716:$AU716,"DO")</f>
        <v>6</v>
      </c>
      <c r="AY716" s="1">
        <f>COUNTIFS($S716:$AU716,"UPL")</f>
        <v>0</v>
      </c>
      <c r="AZ716" s="37">
        <f>COUNTIFS($S716:$AU716,"LWP")</f>
        <v>1</v>
      </c>
      <c r="BA716" s="37">
        <f>SUM(COUNTIFS($S716:$AU716,{"PAT","MAT"}))</f>
        <v>0</v>
      </c>
      <c r="BB716" s="37">
        <f>COUNTIFS($S716:$AU716,"HO")</f>
        <v>0</v>
      </c>
      <c r="BC716" s="37">
        <f>COUNTIFS($S716:$AU716,"NA")</f>
        <v>0</v>
      </c>
      <c r="BD716" s="37">
        <f>COUNTIFS($S716:$AU716,"PL")</f>
        <v>0</v>
      </c>
      <c r="BE716" s="37">
        <f>COUNTIFS($S716:$AU716,"CL")</f>
        <v>0</v>
      </c>
      <c r="BF716" s="37">
        <f>COUNTIFS($S716:$AU716,"BL")</f>
        <v>0</v>
      </c>
      <c r="BG716" s="37">
        <f>COUNTIFS($S716:$AU716,"CO")</f>
        <v>0</v>
      </c>
      <c r="BH716" s="37">
        <f>SUM(BD716:BG716)</f>
        <v>0</v>
      </c>
      <c r="BI716" s="37">
        <f>IF(SUM(AV716+AW716)&gt;=17,1,0)</f>
        <v>0</v>
      </c>
      <c r="BJ716" s="37">
        <f>IF(SUM(AV716+AW716)&gt;=13,1,0)</f>
        <v>0</v>
      </c>
      <c r="BK716" s="37">
        <f>SUM(AV716:BG716)+SUM(COUNTIFS(R716:AU716,{"TERM","RESIGNED"}))</f>
        <v>19</v>
      </c>
      <c r="BL716" s="1" t="s">
        <v>41</v>
      </c>
      <c r="BM716" s="37" t="s">
        <v>931</v>
      </c>
    </row>
    <row r="717" spans="1:65" x14ac:dyDescent="0.25">
      <c r="A717" s="30">
        <f>A716+1</f>
        <v>715</v>
      </c>
      <c r="B717" s="1" t="s">
        <v>163</v>
      </c>
      <c r="C717" s="1">
        <v>105037</v>
      </c>
      <c r="D717" s="25">
        <v>105037</v>
      </c>
      <c r="E717" s="1" t="s">
        <v>863</v>
      </c>
      <c r="F717" s="32" t="s">
        <v>843</v>
      </c>
      <c r="G717" s="32" t="s">
        <v>181</v>
      </c>
      <c r="H717" s="28">
        <v>44960</v>
      </c>
      <c r="I717" s="28" t="s">
        <v>36</v>
      </c>
      <c r="J717" s="28" t="s">
        <v>36</v>
      </c>
      <c r="K717" s="37">
        <f ca="1">IF(O717="ACTIVE",(TODAY()-H717),(J717-H717))</f>
        <v>382</v>
      </c>
      <c r="L717" s="39" t="str">
        <f>IF(OR(M717="Email Verification",M717="Operations",M717="OJT",M717="Bottom Quartile Group",M717="Training"),"Billable","Non Billable")</f>
        <v>Billable</v>
      </c>
      <c r="M717" s="32" t="s">
        <v>178</v>
      </c>
      <c r="N717" s="1" t="s">
        <v>38</v>
      </c>
      <c r="O717" s="1" t="s">
        <v>39</v>
      </c>
      <c r="P717" s="1"/>
      <c r="Q717" s="1"/>
      <c r="R717" s="31" t="s">
        <v>246</v>
      </c>
      <c r="S717" s="42" t="s">
        <v>880</v>
      </c>
      <c r="T717" s="42" t="s">
        <v>880</v>
      </c>
      <c r="U717" s="42" t="s">
        <v>17</v>
      </c>
      <c r="V717" s="42" t="s">
        <v>17</v>
      </c>
      <c r="W717" s="42" t="s">
        <v>880</v>
      </c>
      <c r="X717" s="42" t="s">
        <v>19</v>
      </c>
      <c r="Y717" s="42" t="s">
        <v>880</v>
      </c>
      <c r="Z717" s="42" t="s">
        <v>880</v>
      </c>
      <c r="AA717" s="42" t="s">
        <v>18</v>
      </c>
      <c r="AB717" s="42" t="s">
        <v>17</v>
      </c>
      <c r="AC717" s="42" t="s">
        <v>17</v>
      </c>
      <c r="AD717" s="42" t="s">
        <v>880</v>
      </c>
      <c r="AE717" s="42" t="s">
        <v>880</v>
      </c>
      <c r="AF717" s="42" t="s">
        <v>880</v>
      </c>
      <c r="AG717" s="42" t="s">
        <v>18</v>
      </c>
      <c r="AH717" s="42" t="s">
        <v>18</v>
      </c>
      <c r="AI717" s="42" t="s">
        <v>17</v>
      </c>
      <c r="AJ717" s="42" t="s">
        <v>17</v>
      </c>
      <c r="AK717" s="42" t="s">
        <v>880</v>
      </c>
      <c r="AL717" s="42"/>
      <c r="AM717" s="42"/>
      <c r="AN717" s="42"/>
      <c r="AO717" s="42"/>
      <c r="AP717" s="42"/>
      <c r="AQ717" s="42"/>
      <c r="AR717" s="42"/>
      <c r="AS717" s="42"/>
      <c r="AT717" s="42"/>
      <c r="AU717" s="42"/>
      <c r="AV717" s="37">
        <f>COUNTIFS($S717:$AU717,"P")</f>
        <v>9</v>
      </c>
      <c r="AW717" s="37">
        <f>COUNTIFS($S717:$AU717,"HD")/2</f>
        <v>0</v>
      </c>
      <c r="AX717" s="37">
        <f>COUNTIFS($S717:$AU717,"DO")</f>
        <v>6</v>
      </c>
      <c r="AY717" s="1">
        <f>COUNTIFS($S717:$AU717,"UPL")</f>
        <v>3</v>
      </c>
      <c r="AZ717" s="37">
        <f>COUNTIFS($S717:$AU717,"LWP")</f>
        <v>1</v>
      </c>
      <c r="BA717" s="37">
        <f>SUM(COUNTIFS($S717:$AU717,{"PAT","MAT"}))</f>
        <v>0</v>
      </c>
      <c r="BB717" s="37">
        <f>COUNTIFS($S717:$AU717,"HO")</f>
        <v>0</v>
      </c>
      <c r="BC717" s="37">
        <f>COUNTIFS($S717:$AU717,"NA")</f>
        <v>0</v>
      </c>
      <c r="BD717" s="37">
        <f>COUNTIFS($S717:$AU717,"PL")</f>
        <v>0</v>
      </c>
      <c r="BE717" s="37">
        <f>COUNTIFS($S717:$AU717,"CL")</f>
        <v>0</v>
      </c>
      <c r="BF717" s="37">
        <f>COUNTIFS($S717:$AU717,"BL")</f>
        <v>0</v>
      </c>
      <c r="BG717" s="37">
        <f>COUNTIFS($S717:$AU717,"CO")</f>
        <v>0</v>
      </c>
      <c r="BH717" s="37">
        <f>SUM(BD717:BG717)</f>
        <v>0</v>
      </c>
      <c r="BI717" s="37">
        <f>IF(SUM(AV717+AW717)&gt;=17,1,0)</f>
        <v>0</v>
      </c>
      <c r="BJ717" s="37">
        <f>IF(SUM(AV717+AW717)&gt;=13,1,0)</f>
        <v>0</v>
      </c>
      <c r="BK717" s="37">
        <f>SUM(AV717:BG717)+SUM(COUNTIFS(R717:AU717,{"TERM","RESIGNED"}))</f>
        <v>19</v>
      </c>
      <c r="BL717" s="1" t="s">
        <v>41</v>
      </c>
      <c r="BM717" s="37" t="s">
        <v>931</v>
      </c>
    </row>
    <row r="718" spans="1:65" x14ac:dyDescent="0.25">
      <c r="A718" s="30">
        <f>A717+1</f>
        <v>716</v>
      </c>
      <c r="B718" s="1" t="s">
        <v>163</v>
      </c>
      <c r="C718" s="1">
        <v>105058</v>
      </c>
      <c r="D718" s="25">
        <v>105058</v>
      </c>
      <c r="E718" s="1" t="s">
        <v>863</v>
      </c>
      <c r="F718" s="32" t="s">
        <v>844</v>
      </c>
      <c r="G718" s="32" t="s">
        <v>181</v>
      </c>
      <c r="H718" s="28">
        <v>44960</v>
      </c>
      <c r="I718" s="28" t="s">
        <v>36</v>
      </c>
      <c r="J718" s="28" t="s">
        <v>36</v>
      </c>
      <c r="K718" s="37">
        <f ca="1">IF(O718="ACTIVE",(TODAY()-H718),(J718-H718))</f>
        <v>382</v>
      </c>
      <c r="L718" s="39" t="str">
        <f>IF(OR(M718="Email Verification",M718="Operations",M718="OJT",M718="Bottom Quartile Group",M718="Training"),"Billable","Non Billable")</f>
        <v>Billable</v>
      </c>
      <c r="M718" s="32" t="s">
        <v>178</v>
      </c>
      <c r="N718" s="1" t="s">
        <v>38</v>
      </c>
      <c r="O718" s="1" t="s">
        <v>39</v>
      </c>
      <c r="P718" s="1"/>
      <c r="Q718" s="1"/>
      <c r="R718" s="31" t="s">
        <v>226</v>
      </c>
      <c r="S718" s="42" t="s">
        <v>880</v>
      </c>
      <c r="T718" s="42" t="s">
        <v>880</v>
      </c>
      <c r="U718" s="42" t="s">
        <v>17</v>
      </c>
      <c r="V718" s="42" t="s">
        <v>17</v>
      </c>
      <c r="W718" s="42" t="s">
        <v>880</v>
      </c>
      <c r="X718" s="42" t="s">
        <v>880</v>
      </c>
      <c r="Y718" s="42" t="s">
        <v>880</v>
      </c>
      <c r="Z718" s="42" t="s">
        <v>880</v>
      </c>
      <c r="AA718" s="42" t="s">
        <v>880</v>
      </c>
      <c r="AB718" s="42" t="s">
        <v>17</v>
      </c>
      <c r="AC718" s="42" t="s">
        <v>17</v>
      </c>
      <c r="AD718" s="42" t="s">
        <v>882</v>
      </c>
      <c r="AE718" s="42" t="s">
        <v>880</v>
      </c>
      <c r="AF718" s="42" t="s">
        <v>880</v>
      </c>
      <c r="AG718" s="42" t="s">
        <v>880</v>
      </c>
      <c r="AH718" s="42" t="s">
        <v>883</v>
      </c>
      <c r="AI718" s="42" t="s">
        <v>17</v>
      </c>
      <c r="AJ718" s="42" t="s">
        <v>17</v>
      </c>
      <c r="AK718" s="42" t="s">
        <v>880</v>
      </c>
      <c r="AL718" s="42"/>
      <c r="AM718" s="42"/>
      <c r="AN718" s="42"/>
      <c r="AO718" s="42"/>
      <c r="AP718" s="42"/>
      <c r="AQ718" s="42"/>
      <c r="AR718" s="42"/>
      <c r="AS718" s="42"/>
      <c r="AT718" s="42"/>
      <c r="AU718" s="42"/>
      <c r="AV718" s="37">
        <f>COUNTIFS($S718:$AU718,"P")</f>
        <v>11</v>
      </c>
      <c r="AW718" s="37">
        <f>COUNTIFS($S718:$AU718,"HD")/2</f>
        <v>0</v>
      </c>
      <c r="AX718" s="37">
        <f>COUNTIFS($S718:$AU718,"DO")</f>
        <v>6</v>
      </c>
      <c r="AY718" s="1">
        <f>COUNTIFS($S718:$AU718,"UPL")</f>
        <v>0</v>
      </c>
      <c r="AZ718" s="37">
        <f>COUNTIFS($S718:$AU718,"LWP")</f>
        <v>0</v>
      </c>
      <c r="BA718" s="37">
        <f>SUM(COUNTIFS($S718:$AU718,{"PAT","MAT"}))</f>
        <v>0</v>
      </c>
      <c r="BB718" s="37">
        <f>COUNTIFS($S718:$AU718,"HO")</f>
        <v>0</v>
      </c>
      <c r="BC718" s="37">
        <f>COUNTIFS($S718:$AU718,"NA")</f>
        <v>0</v>
      </c>
      <c r="BD718" s="37">
        <f>COUNTIFS($S718:$AU718,"PL")</f>
        <v>1</v>
      </c>
      <c r="BE718" s="37">
        <f>COUNTIFS($S718:$AU718,"CL")</f>
        <v>1</v>
      </c>
      <c r="BF718" s="37">
        <f>COUNTIFS($S718:$AU718,"BL")</f>
        <v>0</v>
      </c>
      <c r="BG718" s="37">
        <f>COUNTIFS($S718:$AU718,"CO")</f>
        <v>0</v>
      </c>
      <c r="BH718" s="37">
        <f>SUM(BD718:BG718)</f>
        <v>2</v>
      </c>
      <c r="BI718" s="37">
        <f>IF(SUM(AV718+AW718)&gt;=17,1,0)</f>
        <v>0</v>
      </c>
      <c r="BJ718" s="37">
        <f>IF(SUM(AV718+AW718)&gt;=13,1,0)</f>
        <v>0</v>
      </c>
      <c r="BK718" s="37">
        <f>SUM(AV718:BG718)+SUM(COUNTIFS(R718:AU718,{"TERM","RESIGNED"}))</f>
        <v>19</v>
      </c>
      <c r="BL718" s="1" t="s">
        <v>41</v>
      </c>
      <c r="BM718" s="37" t="s">
        <v>931</v>
      </c>
    </row>
    <row r="719" spans="1:65" x14ac:dyDescent="0.25">
      <c r="A719" s="30">
        <f>A718+1</f>
        <v>717</v>
      </c>
      <c r="B719" s="1" t="s">
        <v>163</v>
      </c>
      <c r="C719" s="1">
        <v>105059</v>
      </c>
      <c r="D719" s="25">
        <v>105059</v>
      </c>
      <c r="E719" s="1" t="s">
        <v>863</v>
      </c>
      <c r="F719" s="32" t="s">
        <v>845</v>
      </c>
      <c r="G719" s="32" t="s">
        <v>117</v>
      </c>
      <c r="H719" s="28">
        <v>44960</v>
      </c>
      <c r="I719" s="28" t="s">
        <v>36</v>
      </c>
      <c r="J719" s="28" t="s">
        <v>36</v>
      </c>
      <c r="K719" s="37">
        <f ca="1">IF(O719="ACTIVE",(TODAY()-H719),(J719-H719))</f>
        <v>382</v>
      </c>
      <c r="L719" s="39" t="str">
        <f>IF(OR(M719="Email Verification",M719="Operations",M719="OJT",M719="Bottom Quartile Group",M719="Training"),"Billable","Non Billable")</f>
        <v>Billable</v>
      </c>
      <c r="M719" s="32" t="s">
        <v>118</v>
      </c>
      <c r="N719" s="1" t="s">
        <v>38</v>
      </c>
      <c r="O719" s="1" t="s">
        <v>39</v>
      </c>
      <c r="P719" s="1"/>
      <c r="Q719" s="1"/>
      <c r="R719" s="31" t="s">
        <v>60</v>
      </c>
      <c r="S719" s="42" t="s">
        <v>880</v>
      </c>
      <c r="T719" s="42" t="s">
        <v>880</v>
      </c>
      <c r="U719" s="42" t="s">
        <v>17</v>
      </c>
      <c r="V719" s="42" t="s">
        <v>17</v>
      </c>
      <c r="W719" s="42" t="s">
        <v>880</v>
      </c>
      <c r="X719" s="42" t="s">
        <v>880</v>
      </c>
      <c r="Y719" s="42" t="s">
        <v>880</v>
      </c>
      <c r="Z719" s="42" t="s">
        <v>880</v>
      </c>
      <c r="AA719" s="42" t="s">
        <v>880</v>
      </c>
      <c r="AB719" s="42" t="s">
        <v>17</v>
      </c>
      <c r="AC719" s="42" t="s">
        <v>17</v>
      </c>
      <c r="AD719" s="42" t="s">
        <v>880</v>
      </c>
      <c r="AE719" s="42" t="s">
        <v>880</v>
      </c>
      <c r="AF719" s="42" t="s">
        <v>880</v>
      </c>
      <c r="AG719" s="42" t="s">
        <v>880</v>
      </c>
      <c r="AH719" s="42" t="s">
        <v>880</v>
      </c>
      <c r="AI719" s="42" t="s">
        <v>17</v>
      </c>
      <c r="AJ719" s="42" t="s">
        <v>17</v>
      </c>
      <c r="AK719" s="42" t="s">
        <v>880</v>
      </c>
      <c r="AL719" s="42"/>
      <c r="AM719" s="42"/>
      <c r="AN719" s="42"/>
      <c r="AO719" s="42"/>
      <c r="AP719" s="42"/>
      <c r="AQ719" s="42"/>
      <c r="AR719" s="42"/>
      <c r="AS719" s="42"/>
      <c r="AT719" s="42"/>
      <c r="AU719" s="42"/>
      <c r="AV719" s="37">
        <f>COUNTIFS($S719:$AU719,"P")</f>
        <v>13</v>
      </c>
      <c r="AW719" s="37">
        <f>COUNTIFS($S719:$AU719,"HD")/2</f>
        <v>0</v>
      </c>
      <c r="AX719" s="37">
        <f>COUNTIFS($S719:$AU719,"DO")</f>
        <v>6</v>
      </c>
      <c r="AY719" s="1">
        <f>COUNTIFS($S719:$AU719,"UPL")</f>
        <v>0</v>
      </c>
      <c r="AZ719" s="37">
        <f>COUNTIFS($S719:$AU719,"LWP")</f>
        <v>0</v>
      </c>
      <c r="BA719" s="37">
        <f>SUM(COUNTIFS($S719:$AU719,{"PAT","MAT"}))</f>
        <v>0</v>
      </c>
      <c r="BB719" s="37">
        <f>COUNTIFS($S719:$AU719,"HO")</f>
        <v>0</v>
      </c>
      <c r="BC719" s="37">
        <f>COUNTIFS($S719:$AU719,"NA")</f>
        <v>0</v>
      </c>
      <c r="BD719" s="37">
        <f>COUNTIFS($S719:$AU719,"PL")</f>
        <v>0</v>
      </c>
      <c r="BE719" s="37">
        <f>COUNTIFS($S719:$AU719,"CL")</f>
        <v>0</v>
      </c>
      <c r="BF719" s="37">
        <f>COUNTIFS($S719:$AU719,"BL")</f>
        <v>0</v>
      </c>
      <c r="BG719" s="37">
        <f>COUNTIFS($S719:$AU719,"CO")</f>
        <v>0</v>
      </c>
      <c r="BH719" s="37">
        <f>SUM(BD719:BG719)</f>
        <v>0</v>
      </c>
      <c r="BI719" s="37">
        <f>IF(SUM(AV719+AW719)&gt;=17,1,0)</f>
        <v>0</v>
      </c>
      <c r="BJ719" s="37">
        <f>IF(SUM(AV719+AW719)&gt;=13,1,0)</f>
        <v>1</v>
      </c>
      <c r="BK719" s="37">
        <f>SUM(AV719:BG719)+SUM(COUNTIFS(R719:AU719,{"TERM","RESIGNED"}))</f>
        <v>19</v>
      </c>
      <c r="BL719" s="1" t="s">
        <v>41</v>
      </c>
      <c r="BM719" s="37" t="s">
        <v>931</v>
      </c>
    </row>
    <row r="720" spans="1:65" x14ac:dyDescent="0.25">
      <c r="A720" s="30">
        <f>A719+1</f>
        <v>718</v>
      </c>
      <c r="B720" s="1" t="s">
        <v>163</v>
      </c>
      <c r="C720" s="1">
        <v>105064</v>
      </c>
      <c r="D720" s="25">
        <v>105064</v>
      </c>
      <c r="E720" s="1" t="s">
        <v>863</v>
      </c>
      <c r="F720" s="32" t="s">
        <v>846</v>
      </c>
      <c r="G720" s="32" t="s">
        <v>729</v>
      </c>
      <c r="H720" s="28">
        <v>44960</v>
      </c>
      <c r="I720" s="28" t="s">
        <v>36</v>
      </c>
      <c r="J720" s="28" t="s">
        <v>36</v>
      </c>
      <c r="K720" s="37">
        <f ca="1">IF(O720="ACTIVE",(TODAY()-H720),(J720-H720))</f>
        <v>382</v>
      </c>
      <c r="L720" s="39" t="str">
        <f>IF(OR(M720="Email Verification",M720="Operations",M720="OJT",M720="Bottom Quartile Group",M720="Training"),"Billable","Non Billable")</f>
        <v>Non Billable</v>
      </c>
      <c r="M720" s="32" t="s">
        <v>193</v>
      </c>
      <c r="N720" s="1" t="s">
        <v>38</v>
      </c>
      <c r="O720" s="1" t="s">
        <v>39</v>
      </c>
      <c r="P720" s="1"/>
      <c r="Q720" s="1"/>
      <c r="R720" s="31" t="s">
        <v>194</v>
      </c>
      <c r="S720" s="42" t="s">
        <v>880</v>
      </c>
      <c r="T720" s="42" t="s">
        <v>880</v>
      </c>
      <c r="U720" s="42" t="s">
        <v>17</v>
      </c>
      <c r="V720" s="42" t="s">
        <v>17</v>
      </c>
      <c r="W720" s="42" t="s">
        <v>880</v>
      </c>
      <c r="X720" s="42" t="s">
        <v>880</v>
      </c>
      <c r="Y720" s="42" t="s">
        <v>880</v>
      </c>
      <c r="Z720" s="42" t="s">
        <v>880</v>
      </c>
      <c r="AA720" s="42" t="s">
        <v>880</v>
      </c>
      <c r="AB720" s="42" t="s">
        <v>17</v>
      </c>
      <c r="AC720" s="42" t="s">
        <v>17</v>
      </c>
      <c r="AD720" s="42" t="s">
        <v>880</v>
      </c>
      <c r="AE720" s="42" t="s">
        <v>880</v>
      </c>
      <c r="AF720" s="42" t="s">
        <v>880</v>
      </c>
      <c r="AG720" s="42" t="s">
        <v>880</v>
      </c>
      <c r="AH720" s="42" t="s">
        <v>880</v>
      </c>
      <c r="AI720" s="42" t="s">
        <v>17</v>
      </c>
      <c r="AJ720" s="42" t="s">
        <v>17</v>
      </c>
      <c r="AK720" s="42" t="s">
        <v>880</v>
      </c>
      <c r="AL720" s="42"/>
      <c r="AM720" s="42"/>
      <c r="AN720" s="42"/>
      <c r="AO720" s="42"/>
      <c r="AP720" s="42"/>
      <c r="AQ720" s="42"/>
      <c r="AR720" s="42"/>
      <c r="AS720" s="42"/>
      <c r="AT720" s="42"/>
      <c r="AU720" s="42"/>
      <c r="AV720" s="37">
        <f>COUNTIFS($S720:$AU720,"P")</f>
        <v>13</v>
      </c>
      <c r="AW720" s="37">
        <f>COUNTIFS($S720:$AU720,"HD")/2</f>
        <v>0</v>
      </c>
      <c r="AX720" s="37">
        <f>COUNTIFS($S720:$AU720,"DO")</f>
        <v>6</v>
      </c>
      <c r="AY720" s="1">
        <f>COUNTIFS($S720:$AU720,"UPL")</f>
        <v>0</v>
      </c>
      <c r="AZ720" s="37">
        <f>COUNTIFS($S720:$AU720,"LWP")</f>
        <v>0</v>
      </c>
      <c r="BA720" s="37">
        <f>SUM(COUNTIFS($S720:$AU720,{"PAT","MAT"}))</f>
        <v>0</v>
      </c>
      <c r="BB720" s="37">
        <f>COUNTIFS($S720:$AU720,"HO")</f>
        <v>0</v>
      </c>
      <c r="BC720" s="37">
        <f>COUNTIFS($S720:$AU720,"NA")</f>
        <v>0</v>
      </c>
      <c r="BD720" s="37">
        <f>COUNTIFS($S720:$AU720,"PL")</f>
        <v>0</v>
      </c>
      <c r="BE720" s="37">
        <f>COUNTIFS($S720:$AU720,"CL")</f>
        <v>0</v>
      </c>
      <c r="BF720" s="37">
        <f>COUNTIFS($S720:$AU720,"BL")</f>
        <v>0</v>
      </c>
      <c r="BG720" s="37">
        <f>COUNTIFS($S720:$AU720,"CO")</f>
        <v>0</v>
      </c>
      <c r="BH720" s="37">
        <f>SUM(BD720:BG720)</f>
        <v>0</v>
      </c>
      <c r="BI720" s="37">
        <f>IF(SUM(AV720+AW720)&gt;=17,1,0)</f>
        <v>0</v>
      </c>
      <c r="BJ720" s="37">
        <f>IF(SUM(AV720+AW720)&gt;=13,1,0)</f>
        <v>1</v>
      </c>
      <c r="BK720" s="37">
        <f>SUM(AV720:BG720)+SUM(COUNTIFS(R720:AU720,{"TERM","RESIGNED"}))</f>
        <v>19</v>
      </c>
      <c r="BL720" s="1" t="s">
        <v>41</v>
      </c>
      <c r="BM720" s="37" t="s">
        <v>1101</v>
      </c>
    </row>
    <row r="721" spans="1:66" x14ac:dyDescent="0.25">
      <c r="A721" s="30">
        <f>A720+1</f>
        <v>719</v>
      </c>
      <c r="B721" s="1" t="s">
        <v>163</v>
      </c>
      <c r="C721" s="1">
        <v>105067</v>
      </c>
      <c r="D721" s="25">
        <v>105067</v>
      </c>
      <c r="E721" s="1" t="s">
        <v>863</v>
      </c>
      <c r="F721" s="32" t="s">
        <v>847</v>
      </c>
      <c r="G721" s="32" t="s">
        <v>181</v>
      </c>
      <c r="H721" s="28">
        <v>44960</v>
      </c>
      <c r="I721" s="28" t="s">
        <v>36</v>
      </c>
      <c r="J721" s="28" t="s">
        <v>36</v>
      </c>
      <c r="K721" s="37">
        <f ca="1">IF(O721="ACTIVE",(TODAY()-H721),(J721-H721))</f>
        <v>382</v>
      </c>
      <c r="L721" s="39" t="str">
        <f>IF(OR(M721="Email Verification",M721="Operations",M721="OJT",M721="Bottom Quartile Group",M721="Training"),"Billable","Non Billable")</f>
        <v>Billable</v>
      </c>
      <c r="M721" s="32" t="s">
        <v>178</v>
      </c>
      <c r="N721" s="1" t="s">
        <v>38</v>
      </c>
      <c r="O721" s="1" t="s">
        <v>39</v>
      </c>
      <c r="P721" s="1"/>
      <c r="Q721" s="1"/>
      <c r="R721" s="31" t="s">
        <v>239</v>
      </c>
      <c r="S721" s="42" t="s">
        <v>880</v>
      </c>
      <c r="T721" s="42" t="s">
        <v>880</v>
      </c>
      <c r="U721" s="42" t="s">
        <v>17</v>
      </c>
      <c r="V721" s="42" t="s">
        <v>17</v>
      </c>
      <c r="W721" s="42" t="s">
        <v>880</v>
      </c>
      <c r="X721" s="42" t="s">
        <v>880</v>
      </c>
      <c r="Y721" s="42" t="s">
        <v>880</v>
      </c>
      <c r="Z721" s="42" t="s">
        <v>880</v>
      </c>
      <c r="AA721" s="42" t="s">
        <v>880</v>
      </c>
      <c r="AB721" s="42" t="s">
        <v>17</v>
      </c>
      <c r="AC721" s="42" t="s">
        <v>17</v>
      </c>
      <c r="AD721" s="42" t="s">
        <v>880</v>
      </c>
      <c r="AE721" s="42" t="s">
        <v>880</v>
      </c>
      <c r="AF721" s="42" t="s">
        <v>880</v>
      </c>
      <c r="AG721" s="42" t="s">
        <v>880</v>
      </c>
      <c r="AH721" s="42" t="s">
        <v>880</v>
      </c>
      <c r="AI721" s="42" t="s">
        <v>17</v>
      </c>
      <c r="AJ721" s="42" t="s">
        <v>17</v>
      </c>
      <c r="AK721" s="42" t="s">
        <v>880</v>
      </c>
      <c r="AL721" s="42"/>
      <c r="AM721" s="42"/>
      <c r="AN721" s="42"/>
      <c r="AO721" s="42"/>
      <c r="AP721" s="42"/>
      <c r="AQ721" s="42"/>
      <c r="AR721" s="42"/>
      <c r="AS721" s="42"/>
      <c r="AT721" s="42"/>
      <c r="AU721" s="42"/>
      <c r="AV721" s="37">
        <f>COUNTIFS($S721:$AU721,"P")</f>
        <v>13</v>
      </c>
      <c r="AW721" s="37">
        <f>COUNTIFS($S721:$AU721,"HD")/2</f>
        <v>0</v>
      </c>
      <c r="AX721" s="37">
        <f>COUNTIFS($S721:$AU721,"DO")</f>
        <v>6</v>
      </c>
      <c r="AY721" s="1">
        <f>COUNTIFS($S721:$AU721,"UPL")</f>
        <v>0</v>
      </c>
      <c r="AZ721" s="37">
        <f>COUNTIFS($S721:$AU721,"LWP")</f>
        <v>0</v>
      </c>
      <c r="BA721" s="37">
        <f>SUM(COUNTIFS($S721:$AU721,{"PAT","MAT"}))</f>
        <v>0</v>
      </c>
      <c r="BB721" s="37">
        <f>COUNTIFS($S721:$AU721,"HO")</f>
        <v>0</v>
      </c>
      <c r="BC721" s="37">
        <f>COUNTIFS($S721:$AU721,"NA")</f>
        <v>0</v>
      </c>
      <c r="BD721" s="37">
        <f>COUNTIFS($S721:$AU721,"PL")</f>
        <v>0</v>
      </c>
      <c r="BE721" s="37">
        <f>COUNTIFS($S721:$AU721,"CL")</f>
        <v>0</v>
      </c>
      <c r="BF721" s="37">
        <f>COUNTIFS($S721:$AU721,"BL")</f>
        <v>0</v>
      </c>
      <c r="BG721" s="37">
        <f>COUNTIFS($S721:$AU721,"CO")</f>
        <v>0</v>
      </c>
      <c r="BH721" s="37">
        <f>SUM(BD721:BG721)</f>
        <v>0</v>
      </c>
      <c r="BI721" s="37">
        <f>IF(SUM(AV721+AW721)&gt;=17,1,0)</f>
        <v>0</v>
      </c>
      <c r="BJ721" s="37">
        <f>IF(SUM(AV721+AW721)&gt;=13,1,0)</f>
        <v>1</v>
      </c>
      <c r="BK721" s="37">
        <f>SUM(AV721:BG721)+SUM(COUNTIFS(R721:AU721,{"TERM","RESIGNED"}))</f>
        <v>19</v>
      </c>
      <c r="BL721" s="1" t="s">
        <v>41</v>
      </c>
      <c r="BM721" s="37" t="s">
        <v>933</v>
      </c>
    </row>
    <row r="722" spans="1:66" x14ac:dyDescent="0.25">
      <c r="A722" s="30">
        <f>A721+1</f>
        <v>720</v>
      </c>
      <c r="B722" s="1" t="s">
        <v>163</v>
      </c>
      <c r="C722" s="1">
        <v>105068</v>
      </c>
      <c r="D722" s="25">
        <v>105068</v>
      </c>
      <c r="E722" s="1" t="s">
        <v>863</v>
      </c>
      <c r="F722" s="32" t="s">
        <v>848</v>
      </c>
      <c r="G722" s="32" t="s">
        <v>181</v>
      </c>
      <c r="H722" s="28">
        <v>44960</v>
      </c>
      <c r="I722" s="28" t="s">
        <v>36</v>
      </c>
      <c r="J722" s="28" t="s">
        <v>36</v>
      </c>
      <c r="K722" s="37">
        <f ca="1">IF(O722="ACTIVE",(TODAY()-H722),(J722-H722))</f>
        <v>382</v>
      </c>
      <c r="L722" s="39" t="str">
        <f>IF(OR(M722="Email Verification",M722="Operations",M722="OJT",M722="Bottom Quartile Group",M722="Training"),"Billable","Non Billable")</f>
        <v>Billable</v>
      </c>
      <c r="M722" s="32" t="s">
        <v>178</v>
      </c>
      <c r="N722" s="1" t="s">
        <v>38</v>
      </c>
      <c r="O722" s="1" t="s">
        <v>39</v>
      </c>
      <c r="P722" s="1"/>
      <c r="Q722" s="1"/>
      <c r="R722" s="31" t="s">
        <v>292</v>
      </c>
      <c r="S722" s="42" t="s">
        <v>18</v>
      </c>
      <c r="T722" s="42" t="s">
        <v>880</v>
      </c>
      <c r="U722" s="42" t="s">
        <v>17</v>
      </c>
      <c r="V722" s="42" t="s">
        <v>17</v>
      </c>
      <c r="W722" s="42" t="s">
        <v>880</v>
      </c>
      <c r="X722" s="42" t="s">
        <v>880</v>
      </c>
      <c r="Y722" s="42" t="s">
        <v>880</v>
      </c>
      <c r="Z722" s="42" t="s">
        <v>880</v>
      </c>
      <c r="AA722" s="42" t="s">
        <v>880</v>
      </c>
      <c r="AB722" s="42" t="s">
        <v>17</v>
      </c>
      <c r="AC722" s="42" t="s">
        <v>17</v>
      </c>
      <c r="AD722" s="42" t="s">
        <v>880</v>
      </c>
      <c r="AE722" s="42" t="s">
        <v>880</v>
      </c>
      <c r="AF722" s="42" t="s">
        <v>18</v>
      </c>
      <c r="AG722" s="42" t="s">
        <v>18</v>
      </c>
      <c r="AH722" s="42" t="s">
        <v>881</v>
      </c>
      <c r="AI722" s="42" t="s">
        <v>17</v>
      </c>
      <c r="AJ722" s="42" t="s">
        <v>17</v>
      </c>
      <c r="AK722" s="42" t="s">
        <v>18</v>
      </c>
      <c r="AL722" s="42"/>
      <c r="AM722" s="42"/>
      <c r="AN722" s="42"/>
      <c r="AO722" s="42"/>
      <c r="AP722" s="42"/>
      <c r="AQ722" s="42"/>
      <c r="AR722" s="42"/>
      <c r="AS722" s="42"/>
      <c r="AT722" s="42"/>
      <c r="AU722" s="42"/>
      <c r="AV722" s="37">
        <f>COUNTIFS($S722:$AU722,"P")</f>
        <v>8</v>
      </c>
      <c r="AW722" s="37">
        <f>COUNTIFS($S722:$AU722,"HD")/2</f>
        <v>0.5</v>
      </c>
      <c r="AX722" s="37">
        <f>COUNTIFS($S722:$AU722,"DO")</f>
        <v>6</v>
      </c>
      <c r="AY722" s="1">
        <f>COUNTIFS($S722:$AU722,"UPL")</f>
        <v>4</v>
      </c>
      <c r="AZ722" s="37">
        <f>COUNTIFS($S722:$AU722,"LWP")</f>
        <v>0</v>
      </c>
      <c r="BA722" s="37">
        <f>SUM(COUNTIFS($S722:$AU722,{"PAT","MAT"}))</f>
        <v>0</v>
      </c>
      <c r="BB722" s="37">
        <f>COUNTIFS($S722:$AU722,"HO")</f>
        <v>0</v>
      </c>
      <c r="BC722" s="37">
        <f>COUNTIFS($S722:$AU722,"NA")</f>
        <v>0</v>
      </c>
      <c r="BD722" s="37">
        <f>COUNTIFS($S722:$AU722,"PL")</f>
        <v>0</v>
      </c>
      <c r="BE722" s="37">
        <f>COUNTIFS($S722:$AU722,"CL")</f>
        <v>0</v>
      </c>
      <c r="BF722" s="37">
        <f>COUNTIFS($S722:$AU722,"BL")</f>
        <v>0</v>
      </c>
      <c r="BG722" s="37">
        <f>COUNTIFS($S722:$AU722,"CO")</f>
        <v>0</v>
      </c>
      <c r="BH722" s="37">
        <f>SUM(BD722:BG722)</f>
        <v>0</v>
      </c>
      <c r="BI722" s="37">
        <f>IF(SUM(AV722+AW722)&gt;=17,1,0)</f>
        <v>0</v>
      </c>
      <c r="BJ722" s="37">
        <f>IF(SUM(AV722+AW722)&gt;=13,1,0)</f>
        <v>0</v>
      </c>
      <c r="BK722" s="37">
        <f>SUM(AV722:BG722)+SUM(COUNTIFS(R722:AU722,{"TERM","RESIGNED"}))</f>
        <v>18.5</v>
      </c>
      <c r="BL722" s="1" t="s">
        <v>41</v>
      </c>
      <c r="BM722" s="37" t="s">
        <v>932</v>
      </c>
    </row>
    <row r="723" spans="1:66" x14ac:dyDescent="0.25">
      <c r="A723" s="30">
        <f>A722+1</f>
        <v>721</v>
      </c>
      <c r="B723" s="1" t="s">
        <v>163</v>
      </c>
      <c r="C723" s="1">
        <v>105097</v>
      </c>
      <c r="D723" s="25">
        <v>105097</v>
      </c>
      <c r="E723" s="1" t="s">
        <v>863</v>
      </c>
      <c r="F723" s="32" t="s">
        <v>849</v>
      </c>
      <c r="G723" s="32" t="s">
        <v>100</v>
      </c>
      <c r="H723" s="28">
        <v>44964</v>
      </c>
      <c r="I723" s="28" t="s">
        <v>36</v>
      </c>
      <c r="J723" s="28" t="s">
        <v>36</v>
      </c>
      <c r="K723" s="37">
        <f ca="1">IF(O723="ACTIVE",(TODAY()-H723),(J723-H723))</f>
        <v>378</v>
      </c>
      <c r="L723" s="39" t="str">
        <f>IF(OR(M723="Email Verification",M723="Operations",M723="OJT",M723="Bottom Quartile Group",M723="Training"),"Billable","Non Billable")</f>
        <v>Non Billable</v>
      </c>
      <c r="M723" s="32" t="s">
        <v>201</v>
      </c>
      <c r="N723" s="1" t="s">
        <v>38</v>
      </c>
      <c r="O723" s="1" t="s">
        <v>39</v>
      </c>
      <c r="P723" s="1"/>
      <c r="Q723" s="1"/>
      <c r="R723" s="31" t="s">
        <v>200</v>
      </c>
      <c r="S723" s="42" t="s">
        <v>880</v>
      </c>
      <c r="T723" s="42" t="s">
        <v>882</v>
      </c>
      <c r="U723" s="42" t="s">
        <v>17</v>
      </c>
      <c r="V723" s="42" t="s">
        <v>17</v>
      </c>
      <c r="W723" s="42" t="s">
        <v>880</v>
      </c>
      <c r="X723" s="42" t="s">
        <v>880</v>
      </c>
      <c r="Y723" s="42" t="s">
        <v>880</v>
      </c>
      <c r="Z723" s="42" t="s">
        <v>880</v>
      </c>
      <c r="AA723" s="42" t="s">
        <v>880</v>
      </c>
      <c r="AB723" s="42" t="s">
        <v>17</v>
      </c>
      <c r="AC723" s="42" t="s">
        <v>17</v>
      </c>
      <c r="AD723" s="42" t="s">
        <v>883</v>
      </c>
      <c r="AE723" s="42" t="s">
        <v>880</v>
      </c>
      <c r="AF723" s="42" t="s">
        <v>880</v>
      </c>
      <c r="AG723" s="42" t="s">
        <v>880</v>
      </c>
      <c r="AH723" s="42" t="s">
        <v>880</v>
      </c>
      <c r="AI723" s="42" t="s">
        <v>17</v>
      </c>
      <c r="AJ723" s="42" t="s">
        <v>17</v>
      </c>
      <c r="AK723" s="42" t="s">
        <v>880</v>
      </c>
      <c r="AL723" s="42"/>
      <c r="AM723" s="42"/>
      <c r="AN723" s="42"/>
      <c r="AO723" s="42"/>
      <c r="AP723" s="42"/>
      <c r="AQ723" s="42"/>
      <c r="AR723" s="42"/>
      <c r="AS723" s="42"/>
      <c r="AT723" s="42"/>
      <c r="AU723" s="42"/>
      <c r="AV723" s="37">
        <f>COUNTIFS($S723:$AU723,"P")</f>
        <v>11</v>
      </c>
      <c r="AW723" s="37">
        <f>COUNTIFS($S723:$AU723,"HD")/2</f>
        <v>0</v>
      </c>
      <c r="AX723" s="37">
        <f>COUNTIFS($S723:$AU723,"DO")</f>
        <v>6</v>
      </c>
      <c r="AY723" s="1">
        <f>COUNTIFS($S723:$AU723,"UPL")</f>
        <v>0</v>
      </c>
      <c r="AZ723" s="37">
        <f>COUNTIFS($S723:$AU723,"LWP")</f>
        <v>0</v>
      </c>
      <c r="BA723" s="37">
        <f>SUM(COUNTIFS($S723:$AU723,{"PAT","MAT"}))</f>
        <v>0</v>
      </c>
      <c r="BB723" s="37">
        <f>COUNTIFS($S723:$AU723,"HO")</f>
        <v>0</v>
      </c>
      <c r="BC723" s="37">
        <f>COUNTIFS($S723:$AU723,"NA")</f>
        <v>0</v>
      </c>
      <c r="BD723" s="37">
        <f>COUNTIFS($S723:$AU723,"PL")</f>
        <v>1</v>
      </c>
      <c r="BE723" s="37">
        <f>COUNTIFS($S723:$AU723,"CL")</f>
        <v>1</v>
      </c>
      <c r="BF723" s="37">
        <f>COUNTIFS($S723:$AU723,"BL")</f>
        <v>0</v>
      </c>
      <c r="BG723" s="37">
        <f>COUNTIFS($S723:$AU723,"CO")</f>
        <v>0</v>
      </c>
      <c r="BH723" s="37">
        <f>SUM(BD723:BG723)</f>
        <v>2</v>
      </c>
      <c r="BI723" s="37">
        <f>IF(SUM(AV723+AW723)&gt;=17,1,0)</f>
        <v>0</v>
      </c>
      <c r="BJ723" s="37">
        <f>IF(SUM(AV723+AW723)&gt;=13,1,0)</f>
        <v>0</v>
      </c>
      <c r="BK723" s="37">
        <f>SUM(AV723:BG723)+SUM(COUNTIFS(R723:AU723,{"TERM","RESIGNED"}))</f>
        <v>19</v>
      </c>
      <c r="BL723" s="1" t="s">
        <v>41</v>
      </c>
      <c r="BM723" s="37" t="s">
        <v>933</v>
      </c>
    </row>
    <row r="724" spans="1:66" x14ac:dyDescent="0.25">
      <c r="A724" s="30">
        <f>A723+1</f>
        <v>722</v>
      </c>
      <c r="B724" s="1" t="s">
        <v>163</v>
      </c>
      <c r="C724" s="1">
        <v>105098</v>
      </c>
      <c r="D724" s="25">
        <v>105098</v>
      </c>
      <c r="E724" s="1" t="s">
        <v>862</v>
      </c>
      <c r="F724" s="32" t="s">
        <v>853</v>
      </c>
      <c r="G724" s="32" t="s">
        <v>181</v>
      </c>
      <c r="H724" s="28">
        <v>44967</v>
      </c>
      <c r="I724" s="28" t="s">
        <v>36</v>
      </c>
      <c r="J724" s="28" t="s">
        <v>36</v>
      </c>
      <c r="K724" s="37">
        <f ca="1">IF(O724="ACTIVE",(TODAY()-H724),(J724-H724))</f>
        <v>375</v>
      </c>
      <c r="L724" s="39" t="str">
        <f>IF(OR(M724="Email Verification",M724="Operations",M724="OJT",M724="Bottom Quartile Group",M724="Training"),"Billable","Non Billable")</f>
        <v>Billable</v>
      </c>
      <c r="M724" s="32" t="s">
        <v>178</v>
      </c>
      <c r="N724" s="1" t="s">
        <v>38</v>
      </c>
      <c r="O724" s="1" t="s">
        <v>39</v>
      </c>
      <c r="P724" s="1"/>
      <c r="Q724" s="1"/>
      <c r="R724" s="31" t="s">
        <v>246</v>
      </c>
      <c r="S724" s="42" t="s">
        <v>880</v>
      </c>
      <c r="T724" s="42" t="s">
        <v>880</v>
      </c>
      <c r="U724" s="42" t="s">
        <v>17</v>
      </c>
      <c r="V724" s="42" t="s">
        <v>17</v>
      </c>
      <c r="W724" s="42" t="s">
        <v>880</v>
      </c>
      <c r="X724" s="42" t="s">
        <v>880</v>
      </c>
      <c r="Y724" s="42" t="s">
        <v>883</v>
      </c>
      <c r="Z724" s="42" t="s">
        <v>880</v>
      </c>
      <c r="AA724" s="42" t="s">
        <v>880</v>
      </c>
      <c r="AB724" s="42" t="s">
        <v>17</v>
      </c>
      <c r="AC724" s="42" t="s">
        <v>17</v>
      </c>
      <c r="AD724" s="42" t="s">
        <v>880</v>
      </c>
      <c r="AE724" s="42" t="s">
        <v>880</v>
      </c>
      <c r="AF724" s="42" t="s">
        <v>880</v>
      </c>
      <c r="AG724" s="42" t="s">
        <v>880</v>
      </c>
      <c r="AH724" s="42" t="s">
        <v>19</v>
      </c>
      <c r="AI724" s="42" t="s">
        <v>17</v>
      </c>
      <c r="AJ724" s="42" t="s">
        <v>17</v>
      </c>
      <c r="AK724" s="42" t="s">
        <v>18</v>
      </c>
      <c r="AL724" s="42"/>
      <c r="AM724" s="42"/>
      <c r="AN724" s="42"/>
      <c r="AO724" s="42"/>
      <c r="AP724" s="42"/>
      <c r="AQ724" s="42"/>
      <c r="AR724" s="42"/>
      <c r="AS724" s="42"/>
      <c r="AT724" s="42"/>
      <c r="AU724" s="42"/>
      <c r="AV724" s="37">
        <f>COUNTIFS($S724:$AU724,"P")</f>
        <v>10</v>
      </c>
      <c r="AW724" s="37">
        <f>COUNTIFS($S724:$AU724,"HD")/2</f>
        <v>0</v>
      </c>
      <c r="AX724" s="37">
        <f>COUNTIFS($S724:$AU724,"DO")</f>
        <v>6</v>
      </c>
      <c r="AY724" s="1">
        <f>COUNTIFS($S724:$AU724,"UPL")</f>
        <v>1</v>
      </c>
      <c r="AZ724" s="37">
        <f>COUNTIFS($S724:$AU724,"LWP")</f>
        <v>1</v>
      </c>
      <c r="BA724" s="37">
        <f>SUM(COUNTIFS($S724:$AU724,{"PAT","MAT"}))</f>
        <v>0</v>
      </c>
      <c r="BB724" s="37">
        <f>COUNTIFS($S724:$AU724,"HO")</f>
        <v>0</v>
      </c>
      <c r="BC724" s="37">
        <f>COUNTIFS($S724:$AU724,"NA")</f>
        <v>0</v>
      </c>
      <c r="BD724" s="37">
        <f>COUNTIFS($S724:$AU724,"PL")</f>
        <v>1</v>
      </c>
      <c r="BE724" s="37">
        <f>COUNTIFS($S724:$AU724,"CL")</f>
        <v>0</v>
      </c>
      <c r="BF724" s="37">
        <f>COUNTIFS($S724:$AU724,"BL")</f>
        <v>0</v>
      </c>
      <c r="BG724" s="37">
        <f>COUNTIFS($S724:$AU724,"CO")</f>
        <v>0</v>
      </c>
      <c r="BH724" s="37">
        <f>SUM(BD724:BG724)</f>
        <v>1</v>
      </c>
      <c r="BI724" s="37">
        <f>IF(SUM(AV724+AW724)&gt;=17,1,0)</f>
        <v>0</v>
      </c>
      <c r="BJ724" s="37">
        <f>IF(SUM(AV724+AW724)&gt;=13,1,0)</f>
        <v>0</v>
      </c>
      <c r="BK724" s="37">
        <f>SUM(AV724:BG724)+SUM(COUNTIFS(R724:AU724,{"TERM","RESIGNED"}))</f>
        <v>19</v>
      </c>
      <c r="BL724" s="1" t="s">
        <v>41</v>
      </c>
      <c r="BM724" s="37" t="s">
        <v>931</v>
      </c>
    </row>
    <row r="725" spans="1:66" x14ac:dyDescent="0.25">
      <c r="A725" s="30">
        <f>A724+1</f>
        <v>723</v>
      </c>
      <c r="B725" s="1" t="s">
        <v>163</v>
      </c>
      <c r="C725" s="1">
        <v>105115</v>
      </c>
      <c r="D725" s="25">
        <v>105115</v>
      </c>
      <c r="E725" s="1" t="s">
        <v>863</v>
      </c>
      <c r="F725" s="32" t="s">
        <v>854</v>
      </c>
      <c r="G725" s="32" t="s">
        <v>117</v>
      </c>
      <c r="H725" s="28">
        <v>44967</v>
      </c>
      <c r="I725" s="28" t="s">
        <v>36</v>
      </c>
      <c r="J725" s="28" t="s">
        <v>36</v>
      </c>
      <c r="K725" s="37">
        <f ca="1">IF(O725="ACTIVE",(TODAY()-H725),(J725-H725))</f>
        <v>375</v>
      </c>
      <c r="L725" s="39" t="str">
        <f>IF(OR(M725="Email Verification",M725="Operations",M725="OJT",M725="Bottom Quartile Group",M725="Training"),"Billable","Non Billable")</f>
        <v>Billable</v>
      </c>
      <c r="M725" s="32" t="s">
        <v>118</v>
      </c>
      <c r="N725" s="1" t="s">
        <v>38</v>
      </c>
      <c r="O725" s="1" t="s">
        <v>39</v>
      </c>
      <c r="P725" s="1"/>
      <c r="Q725" s="1"/>
      <c r="R725" s="31" t="s">
        <v>233</v>
      </c>
      <c r="S725" s="42" t="s">
        <v>880</v>
      </c>
      <c r="T725" s="42" t="s">
        <v>880</v>
      </c>
      <c r="U725" s="42" t="s">
        <v>17</v>
      </c>
      <c r="V725" s="42" t="s">
        <v>17</v>
      </c>
      <c r="W725" s="42" t="s">
        <v>882</v>
      </c>
      <c r="X725" s="42" t="s">
        <v>880</v>
      </c>
      <c r="Y725" s="42" t="s">
        <v>880</v>
      </c>
      <c r="Z725" s="42" t="s">
        <v>880</v>
      </c>
      <c r="AA725" s="42" t="s">
        <v>880</v>
      </c>
      <c r="AB725" s="42" t="s">
        <v>17</v>
      </c>
      <c r="AC725" s="42" t="s">
        <v>17</v>
      </c>
      <c r="AD725" s="42" t="s">
        <v>883</v>
      </c>
      <c r="AE725" s="42" t="s">
        <v>880</v>
      </c>
      <c r="AF725" s="42" t="s">
        <v>880</v>
      </c>
      <c r="AG725" s="42" t="s">
        <v>880</v>
      </c>
      <c r="AH725" s="42" t="s">
        <v>880</v>
      </c>
      <c r="AI725" s="42" t="s">
        <v>17</v>
      </c>
      <c r="AJ725" s="42" t="s">
        <v>17</v>
      </c>
      <c r="AK725" s="42" t="s">
        <v>880</v>
      </c>
      <c r="AL725" s="42"/>
      <c r="AM725" s="42"/>
      <c r="AN725" s="42"/>
      <c r="AO725" s="42"/>
      <c r="AP725" s="42"/>
      <c r="AQ725" s="42"/>
      <c r="AR725" s="42"/>
      <c r="AS725" s="42"/>
      <c r="AT725" s="42"/>
      <c r="AU725" s="42"/>
      <c r="AV725" s="37">
        <f>COUNTIFS($S725:$AU725,"P")</f>
        <v>11</v>
      </c>
      <c r="AW725" s="37">
        <f>COUNTIFS($S725:$AU725,"HD")/2</f>
        <v>0</v>
      </c>
      <c r="AX725" s="37">
        <f>COUNTIFS($S725:$AU725,"DO")</f>
        <v>6</v>
      </c>
      <c r="AY725" s="1">
        <f>COUNTIFS($S725:$AU725,"UPL")</f>
        <v>0</v>
      </c>
      <c r="AZ725" s="37">
        <f>COUNTIFS($S725:$AU725,"LWP")</f>
        <v>0</v>
      </c>
      <c r="BA725" s="37">
        <f>SUM(COUNTIFS($S725:$AU725,{"PAT","MAT"}))</f>
        <v>0</v>
      </c>
      <c r="BB725" s="37">
        <f>COUNTIFS($S725:$AU725,"HO")</f>
        <v>0</v>
      </c>
      <c r="BC725" s="37">
        <f>COUNTIFS($S725:$AU725,"NA")</f>
        <v>0</v>
      </c>
      <c r="BD725" s="37">
        <f>COUNTIFS($S725:$AU725,"PL")</f>
        <v>1</v>
      </c>
      <c r="BE725" s="37">
        <f>COUNTIFS($S725:$AU725,"CL")</f>
        <v>1</v>
      </c>
      <c r="BF725" s="37">
        <f>COUNTIFS($S725:$AU725,"BL")</f>
        <v>0</v>
      </c>
      <c r="BG725" s="37">
        <f>COUNTIFS($S725:$AU725,"CO")</f>
        <v>0</v>
      </c>
      <c r="BH725" s="37">
        <f>SUM(BD725:BG725)</f>
        <v>2</v>
      </c>
      <c r="BI725" s="37">
        <f>IF(SUM(AV725+AW725)&gt;=17,1,0)</f>
        <v>0</v>
      </c>
      <c r="BJ725" s="37">
        <f>IF(SUM(AV725+AW725)&gt;=13,1,0)</f>
        <v>0</v>
      </c>
      <c r="BK725" s="37">
        <f>SUM(AV725:BG725)+SUM(COUNTIFS(R725:AU725,{"TERM","RESIGNED"}))</f>
        <v>19</v>
      </c>
      <c r="BL725" s="1" t="s">
        <v>41</v>
      </c>
      <c r="BM725" s="37" t="s">
        <v>933</v>
      </c>
    </row>
    <row r="726" spans="1:66" x14ac:dyDescent="0.25">
      <c r="A726" s="30">
        <f>A725+1</f>
        <v>724</v>
      </c>
      <c r="B726" s="1" t="s">
        <v>163</v>
      </c>
      <c r="C726" s="1">
        <v>105122</v>
      </c>
      <c r="D726" s="25">
        <v>105122</v>
      </c>
      <c r="E726" s="1" t="s">
        <v>863</v>
      </c>
      <c r="F726" s="32" t="s">
        <v>855</v>
      </c>
      <c r="G726" s="32" t="s">
        <v>117</v>
      </c>
      <c r="H726" s="28">
        <v>44967</v>
      </c>
      <c r="I726" s="28" t="s">
        <v>36</v>
      </c>
      <c r="J726" s="28" t="s">
        <v>36</v>
      </c>
      <c r="K726" s="37">
        <f ca="1">IF(O726="ACTIVE",(TODAY()-H726),(J726-H726))</f>
        <v>375</v>
      </c>
      <c r="L726" s="39" t="str">
        <f>IF(OR(M726="Email Verification",M726="Operations",M726="OJT",M726="Bottom Quartile Group",M726="Training"),"Billable","Non Billable")</f>
        <v>Billable</v>
      </c>
      <c r="M726" s="32" t="s">
        <v>118</v>
      </c>
      <c r="N726" s="1" t="s">
        <v>38</v>
      </c>
      <c r="O726" s="1" t="s">
        <v>39</v>
      </c>
      <c r="P726" s="1"/>
      <c r="Q726" s="1"/>
      <c r="R726" s="31" t="s">
        <v>233</v>
      </c>
      <c r="S726" s="42" t="s">
        <v>880</v>
      </c>
      <c r="T726" s="42" t="s">
        <v>880</v>
      </c>
      <c r="U726" s="42" t="s">
        <v>17</v>
      </c>
      <c r="V726" s="42" t="s">
        <v>17</v>
      </c>
      <c r="W726" s="42" t="s">
        <v>880</v>
      </c>
      <c r="X726" s="42" t="s">
        <v>880</v>
      </c>
      <c r="Y726" s="42" t="s">
        <v>880</v>
      </c>
      <c r="Z726" s="42" t="s">
        <v>880</v>
      </c>
      <c r="AA726" s="42" t="s">
        <v>880</v>
      </c>
      <c r="AB726" s="42" t="s">
        <v>17</v>
      </c>
      <c r="AC726" s="42" t="s">
        <v>17</v>
      </c>
      <c r="AD726" s="42" t="s">
        <v>880</v>
      </c>
      <c r="AE726" s="42" t="s">
        <v>880</v>
      </c>
      <c r="AF726" s="42" t="s">
        <v>880</v>
      </c>
      <c r="AG726" s="42" t="s">
        <v>880</v>
      </c>
      <c r="AH726" s="42" t="s">
        <v>880</v>
      </c>
      <c r="AI726" s="42" t="s">
        <v>17</v>
      </c>
      <c r="AJ726" s="42" t="s">
        <v>17</v>
      </c>
      <c r="AK726" s="42" t="s">
        <v>880</v>
      </c>
      <c r="AL726" s="42"/>
      <c r="AM726" s="42"/>
      <c r="AN726" s="42"/>
      <c r="AO726" s="42"/>
      <c r="AP726" s="42"/>
      <c r="AQ726" s="42"/>
      <c r="AR726" s="42"/>
      <c r="AS726" s="42"/>
      <c r="AT726" s="42"/>
      <c r="AU726" s="42"/>
      <c r="AV726" s="37">
        <f>COUNTIFS($S726:$AU726,"P")</f>
        <v>13</v>
      </c>
      <c r="AW726" s="37">
        <f>COUNTIFS($S726:$AU726,"HD")/2</f>
        <v>0</v>
      </c>
      <c r="AX726" s="37">
        <f>COUNTIFS($S726:$AU726,"DO")</f>
        <v>6</v>
      </c>
      <c r="AY726" s="1">
        <f>COUNTIFS($S726:$AU726,"UPL")</f>
        <v>0</v>
      </c>
      <c r="AZ726" s="37">
        <f>COUNTIFS($S726:$AU726,"LWP")</f>
        <v>0</v>
      </c>
      <c r="BA726" s="37">
        <f>SUM(COUNTIFS($S726:$AU726,{"PAT","MAT"}))</f>
        <v>0</v>
      </c>
      <c r="BB726" s="37">
        <f>COUNTIFS($S726:$AU726,"HO")</f>
        <v>0</v>
      </c>
      <c r="BC726" s="37">
        <f>COUNTIFS($S726:$AU726,"NA")</f>
        <v>0</v>
      </c>
      <c r="BD726" s="37">
        <f>COUNTIFS($S726:$AU726,"PL")</f>
        <v>0</v>
      </c>
      <c r="BE726" s="37">
        <f>COUNTIFS($S726:$AU726,"CL")</f>
        <v>0</v>
      </c>
      <c r="BF726" s="37">
        <f>COUNTIFS($S726:$AU726,"BL")</f>
        <v>0</v>
      </c>
      <c r="BG726" s="37">
        <f>COUNTIFS($S726:$AU726,"CO")</f>
        <v>0</v>
      </c>
      <c r="BH726" s="37">
        <f>SUM(BD726:BG726)</f>
        <v>0</v>
      </c>
      <c r="BI726" s="37">
        <f>IF(SUM(AV726+AW726)&gt;=17,1,0)</f>
        <v>0</v>
      </c>
      <c r="BJ726" s="37">
        <f>IF(SUM(AV726+AW726)&gt;=13,1,0)</f>
        <v>1</v>
      </c>
      <c r="BK726" s="37">
        <f>SUM(AV726:BG726)+SUM(COUNTIFS(R726:AU726,{"TERM","RESIGNED"}))</f>
        <v>19</v>
      </c>
      <c r="BL726" s="1" t="s">
        <v>41</v>
      </c>
      <c r="BM726" s="37" t="s">
        <v>933</v>
      </c>
    </row>
    <row r="727" spans="1:66" x14ac:dyDescent="0.25">
      <c r="A727" s="30">
        <f>A726+1</f>
        <v>725</v>
      </c>
      <c r="B727" s="1" t="s">
        <v>163</v>
      </c>
      <c r="C727" s="1">
        <v>105124</v>
      </c>
      <c r="D727" s="25">
        <v>105124</v>
      </c>
      <c r="E727" s="1" t="s">
        <v>863</v>
      </c>
      <c r="F727" s="32" t="s">
        <v>856</v>
      </c>
      <c r="G727" s="32" t="s">
        <v>117</v>
      </c>
      <c r="H727" s="28">
        <v>44967</v>
      </c>
      <c r="I727" s="28" t="s">
        <v>36</v>
      </c>
      <c r="J727" s="28" t="s">
        <v>36</v>
      </c>
      <c r="K727" s="37">
        <f ca="1">IF(O727="ACTIVE",(TODAY()-H727),(J727-H727))</f>
        <v>375</v>
      </c>
      <c r="L727" s="39" t="str">
        <f>IF(OR(M727="Email Verification",M727="Operations",M727="OJT",M727="Bottom Quartile Group",M727="Training"),"Billable","Non Billable")</f>
        <v>Billable</v>
      </c>
      <c r="M727" s="32" t="s">
        <v>118</v>
      </c>
      <c r="N727" s="1" t="s">
        <v>38</v>
      </c>
      <c r="O727" s="1" t="s">
        <v>39</v>
      </c>
      <c r="P727" s="1"/>
      <c r="Q727" s="1"/>
      <c r="R727" s="31" t="s">
        <v>233</v>
      </c>
      <c r="S727" s="42" t="s">
        <v>880</v>
      </c>
      <c r="T727" s="42" t="s">
        <v>880</v>
      </c>
      <c r="U727" s="42" t="s">
        <v>17</v>
      </c>
      <c r="V727" s="42" t="s">
        <v>17</v>
      </c>
      <c r="W727" s="42" t="s">
        <v>882</v>
      </c>
      <c r="X727" s="42" t="s">
        <v>883</v>
      </c>
      <c r="Y727" s="42" t="s">
        <v>880</v>
      </c>
      <c r="Z727" s="42" t="s">
        <v>880</v>
      </c>
      <c r="AA727" s="42" t="s">
        <v>880</v>
      </c>
      <c r="AB727" s="42" t="s">
        <v>17</v>
      </c>
      <c r="AC727" s="42" t="s">
        <v>17</v>
      </c>
      <c r="AD727" s="42" t="s">
        <v>880</v>
      </c>
      <c r="AE727" s="42" t="s">
        <v>880</v>
      </c>
      <c r="AF727" s="42" t="s">
        <v>880</v>
      </c>
      <c r="AG727" s="42" t="s">
        <v>880</v>
      </c>
      <c r="AH727" s="42" t="s">
        <v>880</v>
      </c>
      <c r="AI727" s="42" t="s">
        <v>17</v>
      </c>
      <c r="AJ727" s="42" t="s">
        <v>17</v>
      </c>
      <c r="AK727" s="42" t="s">
        <v>880</v>
      </c>
      <c r="AL727" s="42"/>
      <c r="AM727" s="42"/>
      <c r="AN727" s="42"/>
      <c r="AO727" s="42"/>
      <c r="AP727" s="42"/>
      <c r="AQ727" s="42"/>
      <c r="AR727" s="42"/>
      <c r="AS727" s="42"/>
      <c r="AT727" s="42"/>
      <c r="AU727" s="42"/>
      <c r="AV727" s="37">
        <f>COUNTIFS($S727:$AU727,"P")</f>
        <v>11</v>
      </c>
      <c r="AW727" s="37">
        <f>COUNTIFS($S727:$AU727,"HD")/2</f>
        <v>0</v>
      </c>
      <c r="AX727" s="37">
        <f>COUNTIFS($S727:$AU727,"DO")</f>
        <v>6</v>
      </c>
      <c r="AY727" s="1">
        <f>COUNTIFS($S727:$AU727,"UPL")</f>
        <v>0</v>
      </c>
      <c r="AZ727" s="37">
        <f>COUNTIFS($S727:$AU727,"LWP")</f>
        <v>0</v>
      </c>
      <c r="BA727" s="37">
        <f>SUM(COUNTIFS($S727:$AU727,{"PAT","MAT"}))</f>
        <v>0</v>
      </c>
      <c r="BB727" s="37">
        <f>COUNTIFS($S727:$AU727,"HO")</f>
        <v>0</v>
      </c>
      <c r="BC727" s="37">
        <f>COUNTIFS($S727:$AU727,"NA")</f>
        <v>0</v>
      </c>
      <c r="BD727" s="37">
        <f>COUNTIFS($S727:$AU727,"PL")</f>
        <v>1</v>
      </c>
      <c r="BE727" s="37">
        <f>COUNTIFS($S727:$AU727,"CL")</f>
        <v>1</v>
      </c>
      <c r="BF727" s="37">
        <f>COUNTIFS($S727:$AU727,"BL")</f>
        <v>0</v>
      </c>
      <c r="BG727" s="37">
        <f>COUNTIFS($S727:$AU727,"CO")</f>
        <v>0</v>
      </c>
      <c r="BH727" s="37">
        <f>SUM(BD727:BG727)</f>
        <v>2</v>
      </c>
      <c r="BI727" s="37">
        <f>IF(SUM(AV727+AW727)&gt;=17,1,0)</f>
        <v>0</v>
      </c>
      <c r="BJ727" s="37">
        <f>IF(SUM(AV727+AW727)&gt;=13,1,0)</f>
        <v>0</v>
      </c>
      <c r="BK727" s="37">
        <f>SUM(AV727:BG727)+SUM(COUNTIFS(R727:AU727,{"TERM","RESIGNED"}))</f>
        <v>19</v>
      </c>
      <c r="BL727" s="1" t="s">
        <v>41</v>
      </c>
      <c r="BM727" s="37" t="s">
        <v>933</v>
      </c>
    </row>
    <row r="728" spans="1:66" x14ac:dyDescent="0.25">
      <c r="A728" s="30">
        <f>A727+1</f>
        <v>726</v>
      </c>
      <c r="B728" s="1" t="s">
        <v>163</v>
      </c>
      <c r="C728" s="1">
        <v>105135</v>
      </c>
      <c r="D728" s="25">
        <v>105135</v>
      </c>
      <c r="E728" s="1" t="s">
        <v>863</v>
      </c>
      <c r="F728" s="32" t="s">
        <v>858</v>
      </c>
      <c r="G728" s="32" t="s">
        <v>181</v>
      </c>
      <c r="H728" s="28">
        <v>44971</v>
      </c>
      <c r="I728" s="28" t="s">
        <v>36</v>
      </c>
      <c r="J728" s="28" t="s">
        <v>36</v>
      </c>
      <c r="K728" s="37">
        <f ca="1">IF(O728="ACTIVE",(TODAY()-H728),(J728-H728))</f>
        <v>371</v>
      </c>
      <c r="L728" s="39" t="str">
        <f>IF(OR(M728="Email Verification",M728="Operations",M728="OJT",M728="Bottom Quartile Group",M728="Training"),"Billable","Non Billable")</f>
        <v>Billable</v>
      </c>
      <c r="M728" s="32" t="s">
        <v>178</v>
      </c>
      <c r="N728" s="1" t="s">
        <v>38</v>
      </c>
      <c r="O728" s="1" t="s">
        <v>39</v>
      </c>
      <c r="P728" s="1"/>
      <c r="Q728" s="1"/>
      <c r="R728" s="31" t="s">
        <v>425</v>
      </c>
      <c r="S728" s="42" t="s">
        <v>880</v>
      </c>
      <c r="T728" s="42" t="s">
        <v>880</v>
      </c>
      <c r="U728" s="42" t="s">
        <v>17</v>
      </c>
      <c r="V728" s="42" t="s">
        <v>17</v>
      </c>
      <c r="W728" s="42" t="s">
        <v>882</v>
      </c>
      <c r="X728" s="42" t="s">
        <v>883</v>
      </c>
      <c r="Y728" s="42" t="s">
        <v>880</v>
      </c>
      <c r="Z728" s="42" t="s">
        <v>880</v>
      </c>
      <c r="AA728" s="42" t="s">
        <v>880</v>
      </c>
      <c r="AB728" s="42" t="s">
        <v>17</v>
      </c>
      <c r="AC728" s="42" t="s">
        <v>17</v>
      </c>
      <c r="AD728" s="42" t="s">
        <v>18</v>
      </c>
      <c r="AE728" s="42" t="s">
        <v>18</v>
      </c>
      <c r="AF728" s="42" t="s">
        <v>18</v>
      </c>
      <c r="AG728" s="42" t="s">
        <v>18</v>
      </c>
      <c r="AH728" s="42" t="s">
        <v>18</v>
      </c>
      <c r="AI728" s="42" t="s">
        <v>17</v>
      </c>
      <c r="AJ728" s="42" t="s">
        <v>17</v>
      </c>
      <c r="AK728" s="42" t="s">
        <v>18</v>
      </c>
      <c r="AL728" s="42"/>
      <c r="AM728" s="42"/>
      <c r="AN728" s="42"/>
      <c r="AO728" s="42"/>
      <c r="AP728" s="42"/>
      <c r="AQ728" s="42"/>
      <c r="AR728" s="42"/>
      <c r="AS728" s="42"/>
      <c r="AT728" s="42"/>
      <c r="AU728" s="42"/>
      <c r="AV728" s="37">
        <f>COUNTIFS($S728:$AU728,"P")</f>
        <v>5</v>
      </c>
      <c r="AW728" s="37">
        <f>COUNTIFS($S728:$AU728,"HD")/2</f>
        <v>0</v>
      </c>
      <c r="AX728" s="37">
        <f>COUNTIFS($S728:$AU728,"DO")</f>
        <v>6</v>
      </c>
      <c r="AY728" s="1">
        <f>COUNTIFS($S728:$AU728,"UPL")</f>
        <v>6</v>
      </c>
      <c r="AZ728" s="37">
        <f>COUNTIFS($S728:$AU728,"LWP")</f>
        <v>0</v>
      </c>
      <c r="BA728" s="37">
        <f>SUM(COUNTIFS($S728:$AU728,{"PAT","MAT"}))</f>
        <v>0</v>
      </c>
      <c r="BB728" s="37">
        <f>COUNTIFS($S728:$AU728,"HO")</f>
        <v>0</v>
      </c>
      <c r="BC728" s="37">
        <f>COUNTIFS($S728:$AU728,"NA")</f>
        <v>0</v>
      </c>
      <c r="BD728" s="37">
        <f>COUNTIFS($S728:$AU728,"PL")</f>
        <v>1</v>
      </c>
      <c r="BE728" s="37">
        <f>COUNTIFS($S728:$AU728,"CL")</f>
        <v>1</v>
      </c>
      <c r="BF728" s="37">
        <f>COUNTIFS($S728:$AU728,"BL")</f>
        <v>0</v>
      </c>
      <c r="BG728" s="37">
        <f>COUNTIFS($S728:$AU728,"CO")</f>
        <v>0</v>
      </c>
      <c r="BH728" s="37">
        <f>SUM(BD728:BG728)</f>
        <v>2</v>
      </c>
      <c r="BI728" s="37">
        <f>IF(SUM(AV728+AW728)&gt;=17,1,0)</f>
        <v>0</v>
      </c>
      <c r="BJ728" s="37">
        <f>IF(SUM(AV728+AW728)&gt;=13,1,0)</f>
        <v>0</v>
      </c>
      <c r="BK728" s="37">
        <f>SUM(AV728:BG728)+SUM(COUNTIFS(R728:AU728,{"TERM","RESIGNED"}))</f>
        <v>19</v>
      </c>
      <c r="BL728" s="1" t="s">
        <v>41</v>
      </c>
      <c r="BM728" s="37" t="s">
        <v>931</v>
      </c>
      <c r="BN728" t="s">
        <v>1651</v>
      </c>
    </row>
    <row r="729" spans="1:66" x14ac:dyDescent="0.25">
      <c r="A729" s="30">
        <f>A728+1</f>
        <v>727</v>
      </c>
      <c r="B729" s="1" t="s">
        <v>163</v>
      </c>
      <c r="C729" s="1">
        <v>105144</v>
      </c>
      <c r="D729" s="25">
        <v>105144</v>
      </c>
      <c r="E729" s="1" t="s">
        <v>863</v>
      </c>
      <c r="F729" s="32" t="s">
        <v>859</v>
      </c>
      <c r="G729" s="32" t="s">
        <v>117</v>
      </c>
      <c r="H729" s="28">
        <v>44971</v>
      </c>
      <c r="I729" s="28" t="s">
        <v>36</v>
      </c>
      <c r="J729" s="28" t="s">
        <v>36</v>
      </c>
      <c r="K729" s="37">
        <f ca="1">IF(O729="ACTIVE",(TODAY()-H729),(J729-H729))</f>
        <v>371</v>
      </c>
      <c r="L729" s="39" t="str">
        <f>IF(OR(M729="Email Verification",M729="Operations",M729="OJT",M729="Bottom Quartile Group",M729="Training"),"Billable","Non Billable")</f>
        <v>Billable</v>
      </c>
      <c r="M729" s="32" t="s">
        <v>118</v>
      </c>
      <c r="N729" s="1" t="s">
        <v>38</v>
      </c>
      <c r="O729" s="1" t="s">
        <v>39</v>
      </c>
      <c r="P729" s="1"/>
      <c r="Q729" s="1"/>
      <c r="R729" s="31" t="s">
        <v>233</v>
      </c>
      <c r="S729" s="42" t="s">
        <v>882</v>
      </c>
      <c r="T729" s="42" t="s">
        <v>883</v>
      </c>
      <c r="U729" s="42" t="s">
        <v>17</v>
      </c>
      <c r="V729" s="42" t="s">
        <v>17</v>
      </c>
      <c r="W729" s="42" t="s">
        <v>883</v>
      </c>
      <c r="X729" s="42" t="s">
        <v>880</v>
      </c>
      <c r="Y729" s="42" t="s">
        <v>880</v>
      </c>
      <c r="Z729" s="42" t="s">
        <v>880</v>
      </c>
      <c r="AA729" s="42" t="s">
        <v>880</v>
      </c>
      <c r="AB729" s="42" t="s">
        <v>17</v>
      </c>
      <c r="AC729" s="42" t="s">
        <v>17</v>
      </c>
      <c r="AD729" s="42" t="s">
        <v>880</v>
      </c>
      <c r="AE729" s="42" t="s">
        <v>880</v>
      </c>
      <c r="AF729" s="42" t="s">
        <v>880</v>
      </c>
      <c r="AG729" s="42" t="s">
        <v>880</v>
      </c>
      <c r="AH729" s="42" t="s">
        <v>880</v>
      </c>
      <c r="AI729" s="42" t="s">
        <v>17</v>
      </c>
      <c r="AJ729" s="42" t="s">
        <v>17</v>
      </c>
      <c r="AK729" s="42" t="s">
        <v>880</v>
      </c>
      <c r="AL729" s="42"/>
      <c r="AM729" s="42"/>
      <c r="AN729" s="42"/>
      <c r="AO729" s="42"/>
      <c r="AP729" s="42"/>
      <c r="AQ729" s="42"/>
      <c r="AR729" s="42"/>
      <c r="AS729" s="42"/>
      <c r="AT729" s="42"/>
      <c r="AU729" s="42"/>
      <c r="AV729" s="37">
        <f>COUNTIFS($S729:$AU729,"P")</f>
        <v>10</v>
      </c>
      <c r="AW729" s="37">
        <f>COUNTIFS($S729:$AU729,"HD")/2</f>
        <v>0</v>
      </c>
      <c r="AX729" s="37">
        <f>COUNTIFS($S729:$AU729,"DO")</f>
        <v>6</v>
      </c>
      <c r="AY729" s="1">
        <f>COUNTIFS($S729:$AU729,"UPL")</f>
        <v>0</v>
      </c>
      <c r="AZ729" s="37">
        <f>COUNTIFS($S729:$AU729,"LWP")</f>
        <v>0</v>
      </c>
      <c r="BA729" s="37">
        <f>SUM(COUNTIFS($S729:$AU729,{"PAT","MAT"}))</f>
        <v>0</v>
      </c>
      <c r="BB729" s="37">
        <f>COUNTIFS($S729:$AU729,"HO")</f>
        <v>0</v>
      </c>
      <c r="BC729" s="37">
        <f>COUNTIFS($S729:$AU729,"NA")</f>
        <v>0</v>
      </c>
      <c r="BD729" s="37">
        <f>COUNTIFS($S729:$AU729,"PL")</f>
        <v>2</v>
      </c>
      <c r="BE729" s="37">
        <f>COUNTIFS($S729:$AU729,"CL")</f>
        <v>1</v>
      </c>
      <c r="BF729" s="37">
        <f>COUNTIFS($S729:$AU729,"BL")</f>
        <v>0</v>
      </c>
      <c r="BG729" s="37">
        <f>COUNTIFS($S729:$AU729,"CO")</f>
        <v>0</v>
      </c>
      <c r="BH729" s="37">
        <f>SUM(BD729:BG729)</f>
        <v>3</v>
      </c>
      <c r="BI729" s="37">
        <f>IF(SUM(AV729+AW729)&gt;=17,1,0)</f>
        <v>0</v>
      </c>
      <c r="BJ729" s="37">
        <f>IF(SUM(AV729+AW729)&gt;=13,1,0)</f>
        <v>0</v>
      </c>
      <c r="BK729" s="37">
        <f>SUM(AV729:BG729)+SUM(COUNTIFS(R729:AU729,{"TERM","RESIGNED"}))</f>
        <v>19</v>
      </c>
      <c r="BL729" s="1" t="s">
        <v>41</v>
      </c>
      <c r="BM729" s="37" t="s">
        <v>936</v>
      </c>
    </row>
    <row r="730" spans="1:66" x14ac:dyDescent="0.25">
      <c r="A730" s="30">
        <f>A729+1</f>
        <v>728</v>
      </c>
      <c r="B730" s="1" t="s">
        <v>163</v>
      </c>
      <c r="C730" s="1">
        <v>600378</v>
      </c>
      <c r="D730" s="25">
        <v>600378</v>
      </c>
      <c r="E730" s="1" t="s">
        <v>863</v>
      </c>
      <c r="F730" s="32" t="s">
        <v>865</v>
      </c>
      <c r="G730" s="32" t="s">
        <v>181</v>
      </c>
      <c r="H730" s="28">
        <v>44971</v>
      </c>
      <c r="I730" s="28" t="s">
        <v>36</v>
      </c>
      <c r="J730" s="28" t="s">
        <v>36</v>
      </c>
      <c r="K730" s="37">
        <f ca="1">IF(O730="ACTIVE",(TODAY()-H730),(J730-H730))</f>
        <v>371</v>
      </c>
      <c r="L730" s="39" t="str">
        <f>IF(OR(M730="Email Verification",M730="Operations",M730="OJT",M730="Bottom Quartile Group",M730="Training"),"Billable","Non Billable")</f>
        <v>Billable</v>
      </c>
      <c r="M730" s="32" t="s">
        <v>178</v>
      </c>
      <c r="N730" s="1" t="s">
        <v>260</v>
      </c>
      <c r="O730" s="1" t="s">
        <v>39</v>
      </c>
      <c r="P730" s="1"/>
      <c r="Q730" s="1"/>
      <c r="R730" s="31" t="s">
        <v>267</v>
      </c>
      <c r="S730" s="42" t="s">
        <v>880</v>
      </c>
      <c r="T730" s="42" t="s">
        <v>880</v>
      </c>
      <c r="U730" s="42" t="s">
        <v>17</v>
      </c>
      <c r="V730" s="42" t="s">
        <v>17</v>
      </c>
      <c r="W730" s="42" t="s">
        <v>880</v>
      </c>
      <c r="X730" s="42" t="s">
        <v>880</v>
      </c>
      <c r="Y730" s="42" t="s">
        <v>880</v>
      </c>
      <c r="Z730" s="42" t="s">
        <v>880</v>
      </c>
      <c r="AA730" s="42" t="s">
        <v>880</v>
      </c>
      <c r="AB730" s="42" t="s">
        <v>17</v>
      </c>
      <c r="AC730" s="42" t="s">
        <v>17</v>
      </c>
      <c r="AD730" s="42" t="s">
        <v>880</v>
      </c>
      <c r="AE730" s="42" t="s">
        <v>880</v>
      </c>
      <c r="AF730" s="42" t="s">
        <v>880</v>
      </c>
      <c r="AG730" s="42" t="s">
        <v>880</v>
      </c>
      <c r="AH730" s="42" t="s">
        <v>880</v>
      </c>
      <c r="AI730" s="42" t="s">
        <v>17</v>
      </c>
      <c r="AJ730" s="42" t="s">
        <v>17</v>
      </c>
      <c r="AK730" s="42" t="s">
        <v>880</v>
      </c>
      <c r="AL730" s="42"/>
      <c r="AM730" s="42"/>
      <c r="AN730" s="42"/>
      <c r="AO730" s="42"/>
      <c r="AP730" s="42"/>
      <c r="AQ730" s="42"/>
      <c r="AR730" s="42"/>
      <c r="AS730" s="42"/>
      <c r="AT730" s="42"/>
      <c r="AU730" s="42"/>
      <c r="AV730" s="37">
        <f>COUNTIFS($S730:$AU730,"P")</f>
        <v>13</v>
      </c>
      <c r="AW730" s="37">
        <f>COUNTIFS($S730:$AU730,"HD")/2</f>
        <v>0</v>
      </c>
      <c r="AX730" s="37">
        <f>COUNTIFS($S730:$AU730,"DO")</f>
        <v>6</v>
      </c>
      <c r="AY730" s="1">
        <f>COUNTIFS($S730:$AU730,"UPL")</f>
        <v>0</v>
      </c>
      <c r="AZ730" s="37">
        <f>COUNTIFS($S730:$AU730,"LWP")</f>
        <v>0</v>
      </c>
      <c r="BA730" s="37">
        <f>SUM(COUNTIFS($S730:$AU730,{"PAT","MAT"}))</f>
        <v>0</v>
      </c>
      <c r="BB730" s="37">
        <f>COUNTIFS($S730:$AU730,"HO")</f>
        <v>0</v>
      </c>
      <c r="BC730" s="37">
        <f>COUNTIFS($S730:$AU730,"NA")</f>
        <v>0</v>
      </c>
      <c r="BD730" s="37">
        <f>COUNTIFS($S730:$AU730,"PL")</f>
        <v>0</v>
      </c>
      <c r="BE730" s="37">
        <f>COUNTIFS($S730:$AU730,"CL")</f>
        <v>0</v>
      </c>
      <c r="BF730" s="37">
        <f>COUNTIFS($S730:$AU730,"BL")</f>
        <v>0</v>
      </c>
      <c r="BG730" s="37">
        <f>COUNTIFS($S730:$AU730,"CO")</f>
        <v>0</v>
      </c>
      <c r="BH730" s="37">
        <f>SUM(BD730:BG730)</f>
        <v>0</v>
      </c>
      <c r="BI730" s="37">
        <f>IF(SUM(AV730+AW730)&gt;=17,1,0)</f>
        <v>0</v>
      </c>
      <c r="BJ730" s="37">
        <f>IF(SUM(AV730+AW730)&gt;=13,1,0)</f>
        <v>1</v>
      </c>
      <c r="BK730" s="37">
        <f>SUM(AV730:BG730)+SUM(COUNTIFS(R730:AU730,{"TERM","RESIGNED"}))</f>
        <v>19</v>
      </c>
      <c r="BL730" s="1" t="s">
        <v>41</v>
      </c>
      <c r="BM730" s="37" t="s">
        <v>931</v>
      </c>
    </row>
    <row r="731" spans="1:66" x14ac:dyDescent="0.25">
      <c r="A731" s="30">
        <f>A730+1</f>
        <v>729</v>
      </c>
      <c r="B731" s="1" t="s">
        <v>163</v>
      </c>
      <c r="C731" s="1">
        <v>105151</v>
      </c>
      <c r="D731" s="25">
        <v>105151</v>
      </c>
      <c r="E731" s="1" t="s">
        <v>863</v>
      </c>
      <c r="F731" s="32" t="s">
        <v>866</v>
      </c>
      <c r="G731" s="32" t="s">
        <v>109</v>
      </c>
      <c r="H731" s="28">
        <v>44974</v>
      </c>
      <c r="I731" s="28" t="s">
        <v>36</v>
      </c>
      <c r="J731" s="28" t="s">
        <v>36</v>
      </c>
      <c r="K731" s="37">
        <f ca="1">IF(O731="ACTIVE",(TODAY()-H731),(J731-H731))</f>
        <v>368</v>
      </c>
      <c r="L731" s="39" t="str">
        <f>IF(OR(M731="Email Verification",M731="Operations",M731="OJT",M731="Bottom Quartile Group",M731="Training"),"Billable","Non Billable")</f>
        <v>Non Billable</v>
      </c>
      <c r="M731" s="32" t="s">
        <v>47</v>
      </c>
      <c r="N731" s="1" t="s">
        <v>38</v>
      </c>
      <c r="O731" s="1" t="s">
        <v>39</v>
      </c>
      <c r="P731" s="1"/>
      <c r="Q731" s="1"/>
      <c r="R731" s="31" t="s">
        <v>133</v>
      </c>
      <c r="S731" s="42" t="s">
        <v>880</v>
      </c>
      <c r="T731" s="42" t="s">
        <v>881</v>
      </c>
      <c r="U731" s="42" t="s">
        <v>17</v>
      </c>
      <c r="V731" s="42" t="s">
        <v>17</v>
      </c>
      <c r="W731" s="42" t="s">
        <v>880</v>
      </c>
      <c r="X731" s="42" t="s">
        <v>880</v>
      </c>
      <c r="Y731" s="42" t="s">
        <v>882</v>
      </c>
      <c r="Z731" s="42" t="s">
        <v>880</v>
      </c>
      <c r="AA731" s="42" t="s">
        <v>880</v>
      </c>
      <c r="AB731" s="42" t="s">
        <v>17</v>
      </c>
      <c r="AC731" s="42" t="s">
        <v>17</v>
      </c>
      <c r="AD731" s="42" t="s">
        <v>880</v>
      </c>
      <c r="AE731" s="42" t="s">
        <v>880</v>
      </c>
      <c r="AF731" s="42" t="s">
        <v>883</v>
      </c>
      <c r="AG731" s="42" t="s">
        <v>880</v>
      </c>
      <c r="AH731" s="42" t="s">
        <v>19</v>
      </c>
      <c r="AI731" s="42" t="s">
        <v>17</v>
      </c>
      <c r="AJ731" s="42" t="s">
        <v>17</v>
      </c>
      <c r="AK731" s="42" t="s">
        <v>880</v>
      </c>
      <c r="AL731" s="42"/>
      <c r="AM731" s="42"/>
      <c r="AN731" s="42"/>
      <c r="AO731" s="42"/>
      <c r="AP731" s="42"/>
      <c r="AQ731" s="42"/>
      <c r="AR731" s="42"/>
      <c r="AS731" s="42"/>
      <c r="AT731" s="42"/>
      <c r="AU731" s="42"/>
      <c r="AV731" s="37">
        <f>COUNTIFS($S731:$AU731,"P")</f>
        <v>9</v>
      </c>
      <c r="AW731" s="37">
        <f>COUNTIFS($S731:$AU731,"HD")/2</f>
        <v>0.5</v>
      </c>
      <c r="AX731" s="37">
        <f>COUNTIFS($S731:$AU731,"DO")</f>
        <v>6</v>
      </c>
      <c r="AY731" s="1">
        <f>COUNTIFS($S731:$AU731,"UPL")</f>
        <v>0</v>
      </c>
      <c r="AZ731" s="37">
        <f>COUNTIFS($S731:$AU731,"LWP")</f>
        <v>1</v>
      </c>
      <c r="BA731" s="37">
        <f>SUM(COUNTIFS($S731:$AU731,{"PAT","MAT"}))</f>
        <v>0</v>
      </c>
      <c r="BB731" s="37">
        <f>COUNTIFS($S731:$AU731,"HO")</f>
        <v>0</v>
      </c>
      <c r="BC731" s="37">
        <f>COUNTIFS($S731:$AU731,"NA")</f>
        <v>0</v>
      </c>
      <c r="BD731" s="37">
        <f>COUNTIFS($S731:$AU731,"PL")</f>
        <v>1</v>
      </c>
      <c r="BE731" s="37">
        <f>COUNTIFS($S731:$AU731,"CL")</f>
        <v>1</v>
      </c>
      <c r="BF731" s="37">
        <f>COUNTIFS($S731:$AU731,"BL")</f>
        <v>0</v>
      </c>
      <c r="BG731" s="37">
        <f>COUNTIFS($S731:$AU731,"CO")</f>
        <v>0</v>
      </c>
      <c r="BH731" s="37">
        <f>SUM(BD731:BG731)</f>
        <v>2</v>
      </c>
      <c r="BI731" s="37">
        <f>IF(SUM(AV731+AW731)&gt;=17,1,0)</f>
        <v>0</v>
      </c>
      <c r="BJ731" s="37">
        <f>IF(SUM(AV731+AW731)&gt;=13,1,0)</f>
        <v>0</v>
      </c>
      <c r="BK731" s="37">
        <f>SUM(AV731:BG731)+SUM(COUNTIFS(R731:AU731,{"TERM","RESIGNED"}))</f>
        <v>18.5</v>
      </c>
      <c r="BL731" s="1" t="s">
        <v>41</v>
      </c>
      <c r="BM731" s="37" t="s">
        <v>931</v>
      </c>
    </row>
    <row r="732" spans="1:66" x14ac:dyDescent="0.25">
      <c r="A732" s="30">
        <f>A731+1</f>
        <v>730</v>
      </c>
      <c r="B732" s="1" t="s">
        <v>163</v>
      </c>
      <c r="C732" s="1">
        <v>105152</v>
      </c>
      <c r="D732" s="25">
        <v>105152</v>
      </c>
      <c r="E732" s="1" t="s">
        <v>863</v>
      </c>
      <c r="F732" s="32" t="s">
        <v>867</v>
      </c>
      <c r="G732" s="32" t="s">
        <v>536</v>
      </c>
      <c r="H732" s="28">
        <v>44974</v>
      </c>
      <c r="I732" s="28" t="s">
        <v>36</v>
      </c>
      <c r="J732" s="28" t="s">
        <v>36</v>
      </c>
      <c r="K732" s="37">
        <f ca="1">IF(O732="ACTIVE",(TODAY()-H732),(J732-H732))</f>
        <v>368</v>
      </c>
      <c r="L732" s="39" t="str">
        <f>IF(OR(M732="Email Verification",M732="Operations",M732="OJT",M732="Bottom Quartile Group",M732="Training"),"Billable","Non Billable")</f>
        <v>Non Billable</v>
      </c>
      <c r="M732" s="32" t="s">
        <v>193</v>
      </c>
      <c r="N732" s="1" t="s">
        <v>38</v>
      </c>
      <c r="O732" s="1" t="s">
        <v>39</v>
      </c>
      <c r="P732" s="1"/>
      <c r="Q732" s="1"/>
      <c r="R732" s="31" t="s">
        <v>194</v>
      </c>
      <c r="S732" s="42" t="s">
        <v>880</v>
      </c>
      <c r="T732" s="42" t="s">
        <v>880</v>
      </c>
      <c r="U732" s="42" t="s">
        <v>17</v>
      </c>
      <c r="V732" s="42" t="s">
        <v>17</v>
      </c>
      <c r="W732" s="42" t="s">
        <v>880</v>
      </c>
      <c r="X732" s="42" t="s">
        <v>880</v>
      </c>
      <c r="Y732" s="42" t="s">
        <v>880</v>
      </c>
      <c r="Z732" s="42" t="s">
        <v>880</v>
      </c>
      <c r="AA732" s="42" t="s">
        <v>880</v>
      </c>
      <c r="AB732" s="42" t="s">
        <v>17</v>
      </c>
      <c r="AC732" s="42" t="s">
        <v>17</v>
      </c>
      <c r="AD732" s="42" t="s">
        <v>880</v>
      </c>
      <c r="AE732" s="42" t="s">
        <v>880</v>
      </c>
      <c r="AF732" s="42" t="s">
        <v>880</v>
      </c>
      <c r="AG732" s="42" t="s">
        <v>880</v>
      </c>
      <c r="AH732" s="42" t="s">
        <v>880</v>
      </c>
      <c r="AI732" s="42" t="s">
        <v>17</v>
      </c>
      <c r="AJ732" s="42" t="s">
        <v>17</v>
      </c>
      <c r="AK732" s="42" t="s">
        <v>880</v>
      </c>
      <c r="AL732" s="42"/>
      <c r="AM732" s="42"/>
      <c r="AN732" s="42"/>
      <c r="AO732" s="42"/>
      <c r="AP732" s="42"/>
      <c r="AQ732" s="42"/>
      <c r="AR732" s="42"/>
      <c r="AS732" s="42"/>
      <c r="AT732" s="42"/>
      <c r="AU732" s="42"/>
      <c r="AV732" s="37">
        <f>COUNTIFS($S732:$AU732,"P")</f>
        <v>13</v>
      </c>
      <c r="AW732" s="37">
        <f>COUNTIFS($S732:$AU732,"HD")/2</f>
        <v>0</v>
      </c>
      <c r="AX732" s="37">
        <f>COUNTIFS($S732:$AU732,"DO")</f>
        <v>6</v>
      </c>
      <c r="AY732" s="1">
        <f>COUNTIFS($S732:$AU732,"UPL")</f>
        <v>0</v>
      </c>
      <c r="AZ732" s="37">
        <f>COUNTIFS($S732:$AU732,"LWP")</f>
        <v>0</v>
      </c>
      <c r="BA732" s="37">
        <f>SUM(COUNTIFS($S732:$AU732,{"PAT","MAT"}))</f>
        <v>0</v>
      </c>
      <c r="BB732" s="37">
        <f>COUNTIFS($S732:$AU732,"HO")</f>
        <v>0</v>
      </c>
      <c r="BC732" s="37">
        <f>COUNTIFS($S732:$AU732,"NA")</f>
        <v>0</v>
      </c>
      <c r="BD732" s="37">
        <f>COUNTIFS($S732:$AU732,"PL")</f>
        <v>0</v>
      </c>
      <c r="BE732" s="37">
        <f>COUNTIFS($S732:$AU732,"CL")</f>
        <v>0</v>
      </c>
      <c r="BF732" s="37">
        <f>COUNTIFS($S732:$AU732,"BL")</f>
        <v>0</v>
      </c>
      <c r="BG732" s="37">
        <f>COUNTIFS($S732:$AU732,"CO")</f>
        <v>0</v>
      </c>
      <c r="BH732" s="37">
        <f>SUM(BD732:BG732)</f>
        <v>0</v>
      </c>
      <c r="BI732" s="37">
        <f>IF(SUM(AV732+AW732)&gt;=17,1,0)</f>
        <v>0</v>
      </c>
      <c r="BJ732" s="37">
        <f>IF(SUM(AV732+AW732)&gt;=13,1,0)</f>
        <v>1</v>
      </c>
      <c r="BK732" s="37">
        <f>SUM(AV732:BG732)+SUM(COUNTIFS(R732:AU732,{"TERM","RESIGNED"}))</f>
        <v>19</v>
      </c>
      <c r="BL732" s="1" t="s">
        <v>41</v>
      </c>
      <c r="BM732" s="37" t="s">
        <v>937</v>
      </c>
    </row>
    <row r="733" spans="1:66" x14ac:dyDescent="0.25">
      <c r="A733" s="30">
        <f>A732+1</f>
        <v>731</v>
      </c>
      <c r="B733" s="1" t="s">
        <v>163</v>
      </c>
      <c r="C733" s="1">
        <v>105160</v>
      </c>
      <c r="D733" s="25">
        <v>105160</v>
      </c>
      <c r="E733" s="1" t="s">
        <v>863</v>
      </c>
      <c r="F733" s="32" t="s">
        <v>868</v>
      </c>
      <c r="G733" s="32" t="s">
        <v>117</v>
      </c>
      <c r="H733" s="28">
        <v>44974</v>
      </c>
      <c r="I733" s="28" t="s">
        <v>36</v>
      </c>
      <c r="J733" s="28" t="s">
        <v>36</v>
      </c>
      <c r="K733" s="37">
        <f ca="1">IF(O733="ACTIVE",(TODAY()-H733),(J733-H733))</f>
        <v>368</v>
      </c>
      <c r="L733" s="39" t="str">
        <f>IF(OR(M733="Email Verification",M733="Operations",M733="OJT",M733="Bottom Quartile Group",M733="Training"),"Billable","Non Billable")</f>
        <v>Billable</v>
      </c>
      <c r="M733" s="32" t="s">
        <v>118</v>
      </c>
      <c r="N733" s="1" t="s">
        <v>38</v>
      </c>
      <c r="O733" s="1" t="s">
        <v>39</v>
      </c>
      <c r="P733" s="1"/>
      <c r="Q733" s="1"/>
      <c r="R733" s="31" t="s">
        <v>233</v>
      </c>
      <c r="S733" s="42" t="s">
        <v>880</v>
      </c>
      <c r="T733" s="42" t="s">
        <v>880</v>
      </c>
      <c r="U733" s="42" t="s">
        <v>17</v>
      </c>
      <c r="V733" s="42" t="s">
        <v>17</v>
      </c>
      <c r="W733" s="42" t="s">
        <v>882</v>
      </c>
      <c r="X733" s="42" t="s">
        <v>883</v>
      </c>
      <c r="Y733" s="42" t="s">
        <v>880</v>
      </c>
      <c r="Z733" s="42" t="s">
        <v>880</v>
      </c>
      <c r="AA733" s="42" t="s">
        <v>880</v>
      </c>
      <c r="AB733" s="42" t="s">
        <v>17</v>
      </c>
      <c r="AC733" s="42" t="s">
        <v>17</v>
      </c>
      <c r="AD733" s="42" t="s">
        <v>880</v>
      </c>
      <c r="AE733" s="42" t="s">
        <v>880</v>
      </c>
      <c r="AF733" s="42" t="s">
        <v>880</v>
      </c>
      <c r="AG733" s="42" t="s">
        <v>880</v>
      </c>
      <c r="AH733" s="42" t="s">
        <v>880</v>
      </c>
      <c r="AI733" s="42" t="s">
        <v>17</v>
      </c>
      <c r="AJ733" s="42" t="s">
        <v>17</v>
      </c>
      <c r="AK733" s="42" t="s">
        <v>880</v>
      </c>
      <c r="AL733" s="42"/>
      <c r="AM733" s="42"/>
      <c r="AN733" s="42"/>
      <c r="AO733" s="42"/>
      <c r="AP733" s="42"/>
      <c r="AQ733" s="42"/>
      <c r="AR733" s="42"/>
      <c r="AS733" s="42"/>
      <c r="AT733" s="42"/>
      <c r="AU733" s="42"/>
      <c r="AV733" s="37">
        <f>COUNTIFS($S733:$AU733,"P")</f>
        <v>11</v>
      </c>
      <c r="AW733" s="37">
        <f>COUNTIFS($S733:$AU733,"HD")/2</f>
        <v>0</v>
      </c>
      <c r="AX733" s="37">
        <f>COUNTIFS($S733:$AU733,"DO")</f>
        <v>6</v>
      </c>
      <c r="AY733" s="1">
        <f>COUNTIFS($S733:$AU733,"UPL")</f>
        <v>0</v>
      </c>
      <c r="AZ733" s="37">
        <f>COUNTIFS($S733:$AU733,"LWP")</f>
        <v>0</v>
      </c>
      <c r="BA733" s="37">
        <f>SUM(COUNTIFS($S733:$AU733,{"PAT","MAT"}))</f>
        <v>0</v>
      </c>
      <c r="BB733" s="37">
        <f>COUNTIFS($S733:$AU733,"HO")</f>
        <v>0</v>
      </c>
      <c r="BC733" s="37">
        <f>COUNTIFS($S733:$AU733,"NA")</f>
        <v>0</v>
      </c>
      <c r="BD733" s="37">
        <f>COUNTIFS($S733:$AU733,"PL")</f>
        <v>1</v>
      </c>
      <c r="BE733" s="37">
        <f>COUNTIFS($S733:$AU733,"CL")</f>
        <v>1</v>
      </c>
      <c r="BF733" s="37">
        <f>COUNTIFS($S733:$AU733,"BL")</f>
        <v>0</v>
      </c>
      <c r="BG733" s="37">
        <f>COUNTIFS($S733:$AU733,"CO")</f>
        <v>0</v>
      </c>
      <c r="BH733" s="37">
        <f>SUM(BD733:BG733)</f>
        <v>2</v>
      </c>
      <c r="BI733" s="37">
        <f>IF(SUM(AV733+AW733)&gt;=17,1,0)</f>
        <v>0</v>
      </c>
      <c r="BJ733" s="37">
        <f>IF(SUM(AV733+AW733)&gt;=13,1,0)</f>
        <v>0</v>
      </c>
      <c r="BK733" s="37">
        <f>SUM(AV733:BG733)+SUM(COUNTIFS(R733:AU733,{"TERM","RESIGNED"}))</f>
        <v>19</v>
      </c>
      <c r="BL733" s="1" t="s">
        <v>41</v>
      </c>
      <c r="BM733" s="37" t="s">
        <v>933</v>
      </c>
    </row>
    <row r="734" spans="1:66" x14ac:dyDescent="0.25">
      <c r="A734" s="30">
        <f>A733+1</f>
        <v>732</v>
      </c>
      <c r="B734" s="1" t="s">
        <v>163</v>
      </c>
      <c r="C734" s="1">
        <v>105166</v>
      </c>
      <c r="D734" s="25">
        <v>105166</v>
      </c>
      <c r="E734" s="1" t="s">
        <v>863</v>
      </c>
      <c r="F734" s="32" t="s">
        <v>869</v>
      </c>
      <c r="G734" s="32" t="s">
        <v>117</v>
      </c>
      <c r="H734" s="28">
        <v>44974</v>
      </c>
      <c r="I734" s="28" t="s">
        <v>36</v>
      </c>
      <c r="J734" s="28" t="s">
        <v>36</v>
      </c>
      <c r="K734" s="37">
        <f ca="1">IF(O734="ACTIVE",(TODAY()-H734),(J734-H734))</f>
        <v>368</v>
      </c>
      <c r="L734" s="39" t="str">
        <f>IF(OR(M734="Email Verification",M734="Operations",M734="OJT",M734="Bottom Quartile Group",M734="Training"),"Billable","Non Billable")</f>
        <v>Billable</v>
      </c>
      <c r="M734" s="32" t="s">
        <v>118</v>
      </c>
      <c r="N734" s="1" t="s">
        <v>38</v>
      </c>
      <c r="O734" s="1" t="s">
        <v>39</v>
      </c>
      <c r="P734" s="1"/>
      <c r="Q734" s="1"/>
      <c r="R734" s="31" t="s">
        <v>233</v>
      </c>
      <c r="S734" s="42" t="s">
        <v>880</v>
      </c>
      <c r="T734" s="42" t="s">
        <v>880</v>
      </c>
      <c r="U734" s="42" t="s">
        <v>17</v>
      </c>
      <c r="V734" s="42" t="s">
        <v>17</v>
      </c>
      <c r="W734" s="42" t="s">
        <v>880</v>
      </c>
      <c r="X734" s="42" t="s">
        <v>880</v>
      </c>
      <c r="Y734" s="42" t="s">
        <v>880</v>
      </c>
      <c r="Z734" s="42" t="s">
        <v>880</v>
      </c>
      <c r="AA734" s="42" t="s">
        <v>880</v>
      </c>
      <c r="AB734" s="42" t="s">
        <v>17</v>
      </c>
      <c r="AC734" s="42" t="s">
        <v>17</v>
      </c>
      <c r="AD734" s="42" t="s">
        <v>880</v>
      </c>
      <c r="AE734" s="42" t="s">
        <v>880</v>
      </c>
      <c r="AF734" s="42" t="s">
        <v>880</v>
      </c>
      <c r="AG734" s="42" t="s">
        <v>880</v>
      </c>
      <c r="AH734" s="42" t="s">
        <v>880</v>
      </c>
      <c r="AI734" s="42" t="s">
        <v>17</v>
      </c>
      <c r="AJ734" s="42" t="s">
        <v>17</v>
      </c>
      <c r="AK734" s="42" t="s">
        <v>880</v>
      </c>
      <c r="AL734" s="42"/>
      <c r="AM734" s="42"/>
      <c r="AN734" s="42"/>
      <c r="AO734" s="42"/>
      <c r="AP734" s="42"/>
      <c r="AQ734" s="42"/>
      <c r="AR734" s="42"/>
      <c r="AS734" s="42"/>
      <c r="AT734" s="42"/>
      <c r="AU734" s="42"/>
      <c r="AV734" s="37">
        <f>COUNTIFS($S734:$AU734,"P")</f>
        <v>13</v>
      </c>
      <c r="AW734" s="37">
        <f>COUNTIFS($S734:$AU734,"HD")/2</f>
        <v>0</v>
      </c>
      <c r="AX734" s="37">
        <f>COUNTIFS($S734:$AU734,"DO")</f>
        <v>6</v>
      </c>
      <c r="AY734" s="1">
        <f>COUNTIFS($S734:$AU734,"UPL")</f>
        <v>0</v>
      </c>
      <c r="AZ734" s="37">
        <f>COUNTIFS($S734:$AU734,"LWP")</f>
        <v>0</v>
      </c>
      <c r="BA734" s="37">
        <f>SUM(COUNTIFS($S734:$AU734,{"PAT","MAT"}))</f>
        <v>0</v>
      </c>
      <c r="BB734" s="37">
        <f>COUNTIFS($S734:$AU734,"HO")</f>
        <v>0</v>
      </c>
      <c r="BC734" s="37">
        <f>COUNTIFS($S734:$AU734,"NA")</f>
        <v>0</v>
      </c>
      <c r="BD734" s="37">
        <f>COUNTIFS($S734:$AU734,"PL")</f>
        <v>0</v>
      </c>
      <c r="BE734" s="37">
        <f>COUNTIFS($S734:$AU734,"CL")</f>
        <v>0</v>
      </c>
      <c r="BF734" s="37">
        <f>COUNTIFS($S734:$AU734,"BL")</f>
        <v>0</v>
      </c>
      <c r="BG734" s="37">
        <f>COUNTIFS($S734:$AU734,"CO")</f>
        <v>0</v>
      </c>
      <c r="BH734" s="37">
        <f>SUM(BD734:BG734)</f>
        <v>0</v>
      </c>
      <c r="BI734" s="37">
        <f>IF(SUM(AV734+AW734)&gt;=17,1,0)</f>
        <v>0</v>
      </c>
      <c r="BJ734" s="37">
        <f>IF(SUM(AV734+AW734)&gt;=13,1,0)</f>
        <v>1</v>
      </c>
      <c r="BK734" s="37">
        <f>SUM(AV734:BG734)+SUM(COUNTIFS(R734:AU734,{"TERM","RESIGNED"}))</f>
        <v>19</v>
      </c>
      <c r="BL734" s="1" t="s">
        <v>41</v>
      </c>
      <c r="BM734" s="37" t="s">
        <v>936</v>
      </c>
    </row>
    <row r="735" spans="1:66" x14ac:dyDescent="0.25">
      <c r="A735" s="30">
        <f>A734+1</f>
        <v>733</v>
      </c>
      <c r="B735" s="1" t="s">
        <v>163</v>
      </c>
      <c r="C735" s="1">
        <v>600384</v>
      </c>
      <c r="D735" s="25">
        <v>600384</v>
      </c>
      <c r="E735" s="1" t="s">
        <v>863</v>
      </c>
      <c r="F735" s="32" t="s">
        <v>878</v>
      </c>
      <c r="G735" s="32" t="s">
        <v>181</v>
      </c>
      <c r="H735" s="28">
        <v>44978</v>
      </c>
      <c r="I735" s="28" t="s">
        <v>36</v>
      </c>
      <c r="J735" s="28" t="s">
        <v>36</v>
      </c>
      <c r="K735" s="37">
        <f ca="1">IF(O735="ACTIVE",(TODAY()-H735),(J735-H735))</f>
        <v>364</v>
      </c>
      <c r="L735" s="39" t="str">
        <f>IF(OR(M735="Email Verification",M735="Operations",M735="OJT",M735="Bottom Quartile Group",M735="Training"),"Billable","Non Billable")</f>
        <v>Billable</v>
      </c>
      <c r="M735" s="32" t="s">
        <v>178</v>
      </c>
      <c r="N735" s="1" t="s">
        <v>260</v>
      </c>
      <c r="O735" s="1" t="s">
        <v>39</v>
      </c>
      <c r="P735" s="1"/>
      <c r="Q735" s="1"/>
      <c r="R735" s="31" t="s">
        <v>267</v>
      </c>
      <c r="S735" s="42" t="s">
        <v>880</v>
      </c>
      <c r="T735" s="42" t="s">
        <v>880</v>
      </c>
      <c r="U735" s="42" t="s">
        <v>17</v>
      </c>
      <c r="V735" s="42" t="s">
        <v>17</v>
      </c>
      <c r="W735" s="42" t="s">
        <v>880</v>
      </c>
      <c r="X735" s="42" t="s">
        <v>880</v>
      </c>
      <c r="Y735" s="42" t="s">
        <v>880</v>
      </c>
      <c r="Z735" s="42" t="s">
        <v>880</v>
      </c>
      <c r="AA735" s="42" t="s">
        <v>880</v>
      </c>
      <c r="AB735" s="42" t="s">
        <v>17</v>
      </c>
      <c r="AC735" s="42" t="s">
        <v>17</v>
      </c>
      <c r="AD735" s="42" t="s">
        <v>880</v>
      </c>
      <c r="AE735" s="42" t="s">
        <v>880</v>
      </c>
      <c r="AF735" s="42" t="s">
        <v>880</v>
      </c>
      <c r="AG735" s="42" t="s">
        <v>880</v>
      </c>
      <c r="AH735" s="42" t="s">
        <v>880</v>
      </c>
      <c r="AI735" s="42" t="s">
        <v>17</v>
      </c>
      <c r="AJ735" s="42" t="s">
        <v>17</v>
      </c>
      <c r="AK735" s="42" t="s">
        <v>882</v>
      </c>
      <c r="AL735" s="42"/>
      <c r="AM735" s="42"/>
      <c r="AN735" s="42"/>
      <c r="AO735" s="42"/>
      <c r="AP735" s="42"/>
      <c r="AQ735" s="42"/>
      <c r="AR735" s="42"/>
      <c r="AS735" s="42"/>
      <c r="AT735" s="42"/>
      <c r="AU735" s="42"/>
      <c r="AV735" s="37">
        <f>COUNTIFS($S735:$AU735,"P")</f>
        <v>12</v>
      </c>
      <c r="AW735" s="37">
        <f>COUNTIFS($S735:$AU735,"HD")/2</f>
        <v>0</v>
      </c>
      <c r="AX735" s="37">
        <f>COUNTIFS($S735:$AU735,"DO")</f>
        <v>6</v>
      </c>
      <c r="AY735" s="1">
        <f>COUNTIFS($S735:$AU735,"UPL")</f>
        <v>0</v>
      </c>
      <c r="AZ735" s="37">
        <f>COUNTIFS($S735:$AU735,"LWP")</f>
        <v>0</v>
      </c>
      <c r="BA735" s="37">
        <f>SUM(COUNTIFS($S735:$AU735,{"PAT","MAT"}))</f>
        <v>0</v>
      </c>
      <c r="BB735" s="37">
        <f>COUNTIFS($S735:$AU735,"HO")</f>
        <v>0</v>
      </c>
      <c r="BC735" s="37">
        <f>COUNTIFS($S735:$AU735,"NA")</f>
        <v>0</v>
      </c>
      <c r="BD735" s="37">
        <f>COUNTIFS($S735:$AU735,"PL")</f>
        <v>0</v>
      </c>
      <c r="BE735" s="37">
        <f>COUNTIFS($S735:$AU735,"CL")</f>
        <v>1</v>
      </c>
      <c r="BF735" s="37">
        <f>COUNTIFS($S735:$AU735,"BL")</f>
        <v>0</v>
      </c>
      <c r="BG735" s="37">
        <f>COUNTIFS($S735:$AU735,"CO")</f>
        <v>0</v>
      </c>
      <c r="BH735" s="37">
        <f>SUM(BD735:BG735)</f>
        <v>1</v>
      </c>
      <c r="BI735" s="37">
        <f>IF(SUM(AV735+AW735)&gt;=17,1,0)</f>
        <v>0</v>
      </c>
      <c r="BJ735" s="37">
        <f>IF(SUM(AV735+AW735)&gt;=13,1,0)</f>
        <v>0</v>
      </c>
      <c r="BK735" s="37">
        <f>SUM(AV735:BG735)+SUM(COUNTIFS(R735:AU735,{"TERM","RESIGNED"}))</f>
        <v>19</v>
      </c>
      <c r="BL735" s="1" t="s">
        <v>41</v>
      </c>
      <c r="BM735" s="37" t="s">
        <v>931</v>
      </c>
    </row>
    <row r="736" spans="1:66" x14ac:dyDescent="0.25">
      <c r="A736" s="30">
        <f>A735+1</f>
        <v>734</v>
      </c>
      <c r="B736" s="1" t="s">
        <v>163</v>
      </c>
      <c r="C736" s="1">
        <v>600393</v>
      </c>
      <c r="D736" s="25">
        <v>600393</v>
      </c>
      <c r="E736" s="1" t="s">
        <v>863</v>
      </c>
      <c r="F736" s="32" t="s">
        <v>879</v>
      </c>
      <c r="G736" s="32" t="s">
        <v>181</v>
      </c>
      <c r="H736" s="28">
        <v>44978</v>
      </c>
      <c r="I736" s="28" t="s">
        <v>36</v>
      </c>
      <c r="J736" s="28" t="s">
        <v>36</v>
      </c>
      <c r="K736" s="37">
        <f ca="1">IF(O736="ACTIVE",(TODAY()-H736),(J736-H736))</f>
        <v>364</v>
      </c>
      <c r="L736" s="39" t="str">
        <f>IF(OR(M736="Email Verification",M736="Operations",M736="OJT",M736="Bottom Quartile Group",M736="Training"),"Billable","Non Billable")</f>
        <v>Billable</v>
      </c>
      <c r="M736" s="32" t="s">
        <v>178</v>
      </c>
      <c r="N736" s="1" t="s">
        <v>260</v>
      </c>
      <c r="O736" s="1" t="s">
        <v>39</v>
      </c>
      <c r="P736" s="1"/>
      <c r="Q736" s="1"/>
      <c r="R736" s="31" t="s">
        <v>283</v>
      </c>
      <c r="S736" s="42" t="s">
        <v>880</v>
      </c>
      <c r="T736" s="42" t="s">
        <v>880</v>
      </c>
      <c r="U736" s="42" t="s">
        <v>17</v>
      </c>
      <c r="V736" s="42" t="s">
        <v>17</v>
      </c>
      <c r="W736" s="42" t="s">
        <v>880</v>
      </c>
      <c r="X736" s="42" t="s">
        <v>880</v>
      </c>
      <c r="Y736" s="42" t="s">
        <v>880</v>
      </c>
      <c r="Z736" s="42" t="s">
        <v>880</v>
      </c>
      <c r="AA736" s="42" t="s">
        <v>880</v>
      </c>
      <c r="AB736" s="42" t="s">
        <v>17</v>
      </c>
      <c r="AC736" s="42" t="s">
        <v>17</v>
      </c>
      <c r="AD736" s="42" t="s">
        <v>18</v>
      </c>
      <c r="AE736" s="42" t="s">
        <v>880</v>
      </c>
      <c r="AF736" s="42" t="s">
        <v>880</v>
      </c>
      <c r="AG736" s="42" t="s">
        <v>880</v>
      </c>
      <c r="AH736" s="42" t="s">
        <v>880</v>
      </c>
      <c r="AI736" s="42" t="s">
        <v>17</v>
      </c>
      <c r="AJ736" s="42" t="s">
        <v>17</v>
      </c>
      <c r="AK736" s="42" t="s">
        <v>880</v>
      </c>
      <c r="AL736" s="42"/>
      <c r="AM736" s="42"/>
      <c r="AN736" s="42"/>
      <c r="AO736" s="42"/>
      <c r="AP736" s="42"/>
      <c r="AQ736" s="42"/>
      <c r="AR736" s="42"/>
      <c r="AS736" s="42"/>
      <c r="AT736" s="42"/>
      <c r="AU736" s="42"/>
      <c r="AV736" s="37">
        <f>COUNTIFS($S736:$AU736,"P")</f>
        <v>12</v>
      </c>
      <c r="AW736" s="37">
        <f>COUNTIFS($S736:$AU736,"HD")/2</f>
        <v>0</v>
      </c>
      <c r="AX736" s="37">
        <f>COUNTIFS($S736:$AU736,"DO")</f>
        <v>6</v>
      </c>
      <c r="AY736" s="1">
        <f>COUNTIFS($S736:$AU736,"UPL")</f>
        <v>1</v>
      </c>
      <c r="AZ736" s="37">
        <f>COUNTIFS($S736:$AU736,"LWP")</f>
        <v>0</v>
      </c>
      <c r="BA736" s="37">
        <f>SUM(COUNTIFS($S736:$AU736,{"PAT","MAT"}))</f>
        <v>0</v>
      </c>
      <c r="BB736" s="37">
        <f>COUNTIFS($S736:$AU736,"HO")</f>
        <v>0</v>
      </c>
      <c r="BC736" s="37">
        <f>COUNTIFS($S736:$AU736,"NA")</f>
        <v>0</v>
      </c>
      <c r="BD736" s="37">
        <f>COUNTIFS($S736:$AU736,"PL")</f>
        <v>0</v>
      </c>
      <c r="BE736" s="37">
        <f>COUNTIFS($S736:$AU736,"CL")</f>
        <v>0</v>
      </c>
      <c r="BF736" s="37">
        <f>COUNTIFS($S736:$AU736,"BL")</f>
        <v>0</v>
      </c>
      <c r="BG736" s="37">
        <f>COUNTIFS($S736:$AU736,"CO")</f>
        <v>0</v>
      </c>
      <c r="BH736" s="37">
        <f>SUM(BD736:BG736)</f>
        <v>0</v>
      </c>
      <c r="BI736" s="37">
        <f>IF(SUM(AV736+AW736)&gt;=17,1,0)</f>
        <v>0</v>
      </c>
      <c r="BJ736" s="37">
        <f>IF(SUM(AV736+AW736)&gt;=13,1,0)</f>
        <v>0</v>
      </c>
      <c r="BK736" s="37">
        <f>SUM(AV736:BG736)+SUM(COUNTIFS(R736:AU736,{"TERM","RESIGNED"}))</f>
        <v>19</v>
      </c>
      <c r="BL736" s="1" t="s">
        <v>41</v>
      </c>
      <c r="BM736" s="37" t="s">
        <v>931</v>
      </c>
    </row>
    <row r="737" spans="1:65" x14ac:dyDescent="0.25">
      <c r="A737" s="30">
        <f>A736+1</f>
        <v>735</v>
      </c>
      <c r="B737" s="1" t="s">
        <v>163</v>
      </c>
      <c r="C737" s="1">
        <v>105168</v>
      </c>
      <c r="D737" s="25">
        <v>105168</v>
      </c>
      <c r="E737" s="1" t="s">
        <v>863</v>
      </c>
      <c r="F737" s="32" t="s">
        <v>876</v>
      </c>
      <c r="G737" s="32" t="s">
        <v>252</v>
      </c>
      <c r="H737" s="28">
        <v>44979</v>
      </c>
      <c r="I737" s="28" t="s">
        <v>36</v>
      </c>
      <c r="J737" s="28" t="s">
        <v>36</v>
      </c>
      <c r="K737" s="37">
        <f ca="1">IF(O737="ACTIVE",(TODAY()-H737),(J737-H737))</f>
        <v>363</v>
      </c>
      <c r="L737" s="39" t="str">
        <f>IF(OR(M737="Email Verification",M737="Operations",M737="OJT",M737="Bottom Quartile Group",M737="Training"),"Billable","Non Billable")</f>
        <v>Non Billable</v>
      </c>
      <c r="M737" s="32" t="s">
        <v>182</v>
      </c>
      <c r="N737" s="1" t="s">
        <v>38</v>
      </c>
      <c r="O737" s="1" t="s">
        <v>39</v>
      </c>
      <c r="P737" s="1"/>
      <c r="Q737" s="1"/>
      <c r="R737" s="31" t="s">
        <v>183</v>
      </c>
      <c r="S737" s="42" t="s">
        <v>880</v>
      </c>
      <c r="T737" s="42" t="s">
        <v>880</v>
      </c>
      <c r="U737" s="42" t="s">
        <v>17</v>
      </c>
      <c r="V737" s="42" t="s">
        <v>17</v>
      </c>
      <c r="W737" s="42" t="s">
        <v>880</v>
      </c>
      <c r="X737" s="42" t="s">
        <v>880</v>
      </c>
      <c r="Y737" s="42" t="s">
        <v>880</v>
      </c>
      <c r="Z737" s="42" t="s">
        <v>880</v>
      </c>
      <c r="AA737" s="42" t="s">
        <v>880</v>
      </c>
      <c r="AB737" s="42" t="s">
        <v>17</v>
      </c>
      <c r="AC737" s="42" t="s">
        <v>17</v>
      </c>
      <c r="AD737" s="42" t="s">
        <v>880</v>
      </c>
      <c r="AE737" s="42" t="s">
        <v>880</v>
      </c>
      <c r="AF737" s="42" t="s">
        <v>880</v>
      </c>
      <c r="AG737" s="42" t="s">
        <v>883</v>
      </c>
      <c r="AH737" s="42" t="s">
        <v>880</v>
      </c>
      <c r="AI737" s="42" t="s">
        <v>17</v>
      </c>
      <c r="AJ737" s="42" t="s">
        <v>17</v>
      </c>
      <c r="AK737" s="42" t="s">
        <v>880</v>
      </c>
      <c r="AL737" s="42"/>
      <c r="AM737" s="42"/>
      <c r="AN737" s="42"/>
      <c r="AO737" s="42"/>
      <c r="AP737" s="42"/>
      <c r="AQ737" s="42"/>
      <c r="AR737" s="42"/>
      <c r="AS737" s="42"/>
      <c r="AT737" s="42"/>
      <c r="AU737" s="42"/>
      <c r="AV737" s="37">
        <f>COUNTIFS($S737:$AU737,"P")</f>
        <v>12</v>
      </c>
      <c r="AW737" s="37">
        <f>COUNTIFS($S737:$AU737,"HD")/2</f>
        <v>0</v>
      </c>
      <c r="AX737" s="37">
        <f>COUNTIFS($S737:$AU737,"DO")</f>
        <v>6</v>
      </c>
      <c r="AY737" s="1">
        <f>COUNTIFS($S737:$AU737,"UPL")</f>
        <v>0</v>
      </c>
      <c r="AZ737" s="37">
        <f>COUNTIFS($S737:$AU737,"LWP")</f>
        <v>0</v>
      </c>
      <c r="BA737" s="37">
        <f>SUM(COUNTIFS($S737:$AU737,{"PAT","MAT"}))</f>
        <v>0</v>
      </c>
      <c r="BB737" s="37">
        <f>COUNTIFS($S737:$AU737,"HO")</f>
        <v>0</v>
      </c>
      <c r="BC737" s="37">
        <f>COUNTIFS($S737:$AU737,"NA")</f>
        <v>0</v>
      </c>
      <c r="BD737" s="37">
        <f>COUNTIFS($S737:$AU737,"PL")</f>
        <v>1</v>
      </c>
      <c r="BE737" s="37">
        <f>COUNTIFS($S737:$AU737,"CL")</f>
        <v>0</v>
      </c>
      <c r="BF737" s="37">
        <f>COUNTIFS($S737:$AU737,"BL")</f>
        <v>0</v>
      </c>
      <c r="BG737" s="37">
        <f>COUNTIFS($S737:$AU737,"CO")</f>
        <v>0</v>
      </c>
      <c r="BH737" s="37">
        <f>SUM(BD737:BG737)</f>
        <v>1</v>
      </c>
      <c r="BI737" s="37">
        <f>IF(SUM(AV737+AW737)&gt;=17,1,0)</f>
        <v>0</v>
      </c>
      <c r="BJ737" s="37">
        <f>IF(SUM(AV737+AW737)&gt;=13,1,0)</f>
        <v>0</v>
      </c>
      <c r="BK737" s="37">
        <f>SUM(AV737:BG737)+SUM(COUNTIFS(R737:AU737,{"TERM","RESIGNED"}))</f>
        <v>19</v>
      </c>
      <c r="BL737" s="1" t="s">
        <v>41</v>
      </c>
      <c r="BM737" s="37" t="s">
        <v>931</v>
      </c>
    </row>
    <row r="738" spans="1:65" x14ac:dyDescent="0.25">
      <c r="A738" s="30">
        <f>A737+1</f>
        <v>736</v>
      </c>
      <c r="B738" s="1" t="s">
        <v>163</v>
      </c>
      <c r="C738" s="1">
        <v>105172</v>
      </c>
      <c r="D738" s="25">
        <v>105172</v>
      </c>
      <c r="E738" s="1" t="s">
        <v>862</v>
      </c>
      <c r="F738" s="32" t="s">
        <v>877</v>
      </c>
      <c r="G738" s="32" t="s">
        <v>181</v>
      </c>
      <c r="H738" s="28">
        <v>44979</v>
      </c>
      <c r="I738" s="28" t="s">
        <v>36</v>
      </c>
      <c r="J738" s="28" t="s">
        <v>36</v>
      </c>
      <c r="K738" s="37">
        <f ca="1">IF(O738="ACTIVE",(TODAY()-H738),(J738-H738))</f>
        <v>363</v>
      </c>
      <c r="L738" s="39" t="str">
        <f>IF(OR(M738="Email Verification",M738="Operations",M738="OJT",M738="Bottom Quartile Group",M738="Training"),"Billable","Non Billable")</f>
        <v>Billable</v>
      </c>
      <c r="M738" s="32" t="s">
        <v>178</v>
      </c>
      <c r="N738" s="1" t="s">
        <v>38</v>
      </c>
      <c r="O738" s="1" t="s">
        <v>39</v>
      </c>
      <c r="P738" s="1"/>
      <c r="Q738" s="1"/>
      <c r="R738" s="31" t="s">
        <v>246</v>
      </c>
      <c r="S738" s="42" t="s">
        <v>880</v>
      </c>
      <c r="T738" s="42" t="s">
        <v>880</v>
      </c>
      <c r="U738" s="42" t="s">
        <v>17</v>
      </c>
      <c r="V738" s="42" t="s">
        <v>17</v>
      </c>
      <c r="W738" s="42" t="s">
        <v>880</v>
      </c>
      <c r="X738" s="42" t="s">
        <v>882</v>
      </c>
      <c r="Y738" s="42" t="s">
        <v>880</v>
      </c>
      <c r="Z738" s="42" t="s">
        <v>880</v>
      </c>
      <c r="AA738" s="42" t="s">
        <v>880</v>
      </c>
      <c r="AB738" s="42" t="s">
        <v>17</v>
      </c>
      <c r="AC738" s="42" t="s">
        <v>17</v>
      </c>
      <c r="AD738" s="42" t="s">
        <v>880</v>
      </c>
      <c r="AE738" s="42" t="s">
        <v>880</v>
      </c>
      <c r="AF738" s="42" t="s">
        <v>880</v>
      </c>
      <c r="AG738" s="42" t="s">
        <v>880</v>
      </c>
      <c r="AH738" s="42" t="s">
        <v>880</v>
      </c>
      <c r="AI738" s="42" t="s">
        <v>17</v>
      </c>
      <c r="AJ738" s="42" t="s">
        <v>17</v>
      </c>
      <c r="AK738" s="42" t="s">
        <v>880</v>
      </c>
      <c r="AL738" s="42"/>
      <c r="AM738" s="42"/>
      <c r="AN738" s="42"/>
      <c r="AO738" s="42"/>
      <c r="AP738" s="42"/>
      <c r="AQ738" s="42"/>
      <c r="AR738" s="42"/>
      <c r="AS738" s="42"/>
      <c r="AT738" s="42"/>
      <c r="AU738" s="42"/>
      <c r="AV738" s="37">
        <f>COUNTIFS($S738:$AU738,"P")</f>
        <v>12</v>
      </c>
      <c r="AW738" s="37">
        <f>COUNTIFS($S738:$AU738,"HD")/2</f>
        <v>0</v>
      </c>
      <c r="AX738" s="37">
        <f>COUNTIFS($S738:$AU738,"DO")</f>
        <v>6</v>
      </c>
      <c r="AY738" s="1">
        <f>COUNTIFS($S738:$AU738,"UPL")</f>
        <v>0</v>
      </c>
      <c r="AZ738" s="37">
        <f>COUNTIFS($S738:$AU738,"LWP")</f>
        <v>0</v>
      </c>
      <c r="BA738" s="37">
        <f>SUM(COUNTIFS($S738:$AU738,{"PAT","MAT"}))</f>
        <v>0</v>
      </c>
      <c r="BB738" s="37">
        <f>COUNTIFS($S738:$AU738,"HO")</f>
        <v>0</v>
      </c>
      <c r="BC738" s="37">
        <f>COUNTIFS($S738:$AU738,"NA")</f>
        <v>0</v>
      </c>
      <c r="BD738" s="37">
        <f>COUNTIFS($S738:$AU738,"PL")</f>
        <v>0</v>
      </c>
      <c r="BE738" s="37">
        <f>COUNTIFS($S738:$AU738,"CL")</f>
        <v>1</v>
      </c>
      <c r="BF738" s="37">
        <f>COUNTIFS($S738:$AU738,"BL")</f>
        <v>0</v>
      </c>
      <c r="BG738" s="37">
        <f>COUNTIFS($S738:$AU738,"CO")</f>
        <v>0</v>
      </c>
      <c r="BH738" s="37">
        <f>SUM(BD738:BG738)</f>
        <v>1</v>
      </c>
      <c r="BI738" s="37">
        <f>IF(SUM(AV738+AW738)&gt;=17,1,0)</f>
        <v>0</v>
      </c>
      <c r="BJ738" s="37">
        <f>IF(SUM(AV738+AW738)&gt;=13,1,0)</f>
        <v>0</v>
      </c>
      <c r="BK738" s="37">
        <f>SUM(AV738:BG738)+SUM(COUNTIFS(R738:AU738,{"TERM","RESIGNED"}))</f>
        <v>19</v>
      </c>
      <c r="BL738" s="1" t="s">
        <v>41</v>
      </c>
      <c r="BM738" s="37" t="s">
        <v>931</v>
      </c>
    </row>
    <row r="739" spans="1:65" x14ac:dyDescent="0.25">
      <c r="A739" s="30">
        <f>A738+1</f>
        <v>737</v>
      </c>
      <c r="B739" s="1" t="s">
        <v>163</v>
      </c>
      <c r="C739" s="1">
        <v>105182</v>
      </c>
      <c r="D739" s="25">
        <v>105182</v>
      </c>
      <c r="E739" s="1" t="s">
        <v>863</v>
      </c>
      <c r="F739" s="32" t="s">
        <v>912</v>
      </c>
      <c r="G739" s="32" t="s">
        <v>181</v>
      </c>
      <c r="H739" s="28">
        <v>44979</v>
      </c>
      <c r="I739" s="28" t="s">
        <v>36</v>
      </c>
      <c r="J739" s="28" t="s">
        <v>36</v>
      </c>
      <c r="K739" s="37">
        <f ca="1">IF(O739="ACTIVE",(TODAY()-H739),(J739-H739))</f>
        <v>363</v>
      </c>
      <c r="L739" s="39" t="str">
        <f>IF(OR(M739="Email Verification",M739="Operations",M739="OJT",M739="Bottom Quartile Group",M739="Training"),"Billable","Non Billable")</f>
        <v>Billable</v>
      </c>
      <c r="M739" s="32" t="s">
        <v>178</v>
      </c>
      <c r="N739" s="1" t="s">
        <v>38</v>
      </c>
      <c r="O739" s="1" t="s">
        <v>39</v>
      </c>
      <c r="P739" s="1"/>
      <c r="Q739" s="1"/>
      <c r="R739" s="31" t="s">
        <v>425</v>
      </c>
      <c r="S739" s="42" t="s">
        <v>880</v>
      </c>
      <c r="T739" s="42" t="s">
        <v>880</v>
      </c>
      <c r="U739" s="42" t="s">
        <v>17</v>
      </c>
      <c r="V739" s="42" t="s">
        <v>17</v>
      </c>
      <c r="W739" s="42" t="s">
        <v>882</v>
      </c>
      <c r="X739" s="42" t="s">
        <v>880</v>
      </c>
      <c r="Y739" s="42" t="s">
        <v>880</v>
      </c>
      <c r="Z739" s="42" t="s">
        <v>880</v>
      </c>
      <c r="AA739" s="42" t="s">
        <v>880</v>
      </c>
      <c r="AB739" s="42" t="s">
        <v>17</v>
      </c>
      <c r="AC739" s="42" t="s">
        <v>17</v>
      </c>
      <c r="AD739" s="42" t="s">
        <v>880</v>
      </c>
      <c r="AE739" s="42" t="s">
        <v>880</v>
      </c>
      <c r="AF739" s="42" t="s">
        <v>19</v>
      </c>
      <c r="AG739" s="42" t="s">
        <v>880</v>
      </c>
      <c r="AH739" s="42" t="s">
        <v>18</v>
      </c>
      <c r="AI739" s="42" t="s">
        <v>17</v>
      </c>
      <c r="AJ739" s="42" t="s">
        <v>17</v>
      </c>
      <c r="AK739" s="42" t="s">
        <v>19</v>
      </c>
      <c r="AL739" s="42"/>
      <c r="AM739" s="42"/>
      <c r="AN739" s="42"/>
      <c r="AO739" s="42"/>
      <c r="AP739" s="42"/>
      <c r="AQ739" s="42"/>
      <c r="AR739" s="42"/>
      <c r="AS739" s="42"/>
      <c r="AT739" s="42"/>
      <c r="AU739" s="42"/>
      <c r="AV739" s="37">
        <f>COUNTIFS($S739:$AU739,"P")</f>
        <v>9</v>
      </c>
      <c r="AW739" s="37">
        <f>COUNTIFS($S739:$AU739,"HD")/2</f>
        <v>0</v>
      </c>
      <c r="AX739" s="37">
        <f>COUNTIFS($S739:$AU739,"DO")</f>
        <v>6</v>
      </c>
      <c r="AY739" s="1">
        <f>COUNTIFS($S739:$AU739,"UPL")</f>
        <v>1</v>
      </c>
      <c r="AZ739" s="37">
        <f>COUNTIFS($S739:$AU739,"LWP")</f>
        <v>2</v>
      </c>
      <c r="BA739" s="37">
        <f>SUM(COUNTIFS($S739:$AU739,{"PAT","MAT"}))</f>
        <v>0</v>
      </c>
      <c r="BB739" s="37">
        <f>COUNTIFS($S739:$AU739,"HO")</f>
        <v>0</v>
      </c>
      <c r="BC739" s="37">
        <f>COUNTIFS($S739:$AU739,"NA")</f>
        <v>0</v>
      </c>
      <c r="BD739" s="37">
        <f>COUNTIFS($S739:$AU739,"PL")</f>
        <v>0</v>
      </c>
      <c r="BE739" s="37">
        <f>COUNTIFS($S739:$AU739,"CL")</f>
        <v>1</v>
      </c>
      <c r="BF739" s="37">
        <f>COUNTIFS($S739:$AU739,"BL")</f>
        <v>0</v>
      </c>
      <c r="BG739" s="37">
        <f>COUNTIFS($S739:$AU739,"CO")</f>
        <v>0</v>
      </c>
      <c r="BH739" s="37">
        <f>SUM(BD739:BG739)</f>
        <v>1</v>
      </c>
      <c r="BI739" s="37">
        <f>IF(SUM(AV739+AW739)&gt;=17,1,0)</f>
        <v>0</v>
      </c>
      <c r="BJ739" s="37">
        <f>IF(SUM(AV739+AW739)&gt;=13,1,0)</f>
        <v>0</v>
      </c>
      <c r="BK739" s="37">
        <f>SUM(AV739:BG739)+SUM(COUNTIFS(R739:AU739,{"TERM","RESIGNED"}))</f>
        <v>19</v>
      </c>
      <c r="BL739" s="1" t="s">
        <v>41</v>
      </c>
      <c r="BM739" s="37" t="s">
        <v>931</v>
      </c>
    </row>
    <row r="740" spans="1:65" x14ac:dyDescent="0.25">
      <c r="A740" s="30">
        <f>A739+1</f>
        <v>738</v>
      </c>
      <c r="B740" s="1" t="s">
        <v>163</v>
      </c>
      <c r="C740" s="1">
        <v>105184</v>
      </c>
      <c r="D740" s="25">
        <v>105184</v>
      </c>
      <c r="E740" s="1" t="s">
        <v>863</v>
      </c>
      <c r="F740" s="32" t="s">
        <v>887</v>
      </c>
      <c r="G740" s="32" t="s">
        <v>109</v>
      </c>
      <c r="H740" s="28">
        <v>44986</v>
      </c>
      <c r="I740" s="28" t="s">
        <v>36</v>
      </c>
      <c r="J740" s="28" t="s">
        <v>36</v>
      </c>
      <c r="K740" s="37">
        <f ca="1">IF(O740="ACTIVE",(TODAY()-H740),(J740-H740))</f>
        <v>356</v>
      </c>
      <c r="L740" s="39" t="str">
        <f>IF(OR(M740="Email Verification",M740="Operations",M740="OJT",M740="Bottom Quartile Group",M740="Training"),"Billable","Non Billable")</f>
        <v>Non Billable</v>
      </c>
      <c r="M740" s="32" t="s">
        <v>47</v>
      </c>
      <c r="N740" s="1" t="s">
        <v>38</v>
      </c>
      <c r="O740" s="1" t="s">
        <v>39</v>
      </c>
      <c r="P740" s="1"/>
      <c r="Q740" s="1"/>
      <c r="R740" s="31" t="s">
        <v>103</v>
      </c>
      <c r="S740" s="42" t="s">
        <v>19</v>
      </c>
      <c r="T740" s="42" t="s">
        <v>880</v>
      </c>
      <c r="U740" s="42" t="s">
        <v>17</v>
      </c>
      <c r="V740" s="42" t="s">
        <v>17</v>
      </c>
      <c r="W740" s="42" t="s">
        <v>19</v>
      </c>
      <c r="X740" s="42" t="s">
        <v>880</v>
      </c>
      <c r="Y740" s="42" t="s">
        <v>880</v>
      </c>
      <c r="Z740" s="42" t="s">
        <v>880</v>
      </c>
      <c r="AA740" s="42" t="s">
        <v>880</v>
      </c>
      <c r="AB740" s="42" t="s">
        <v>17</v>
      </c>
      <c r="AC740" s="42" t="s">
        <v>17</v>
      </c>
      <c r="AD740" s="42" t="s">
        <v>19</v>
      </c>
      <c r="AE740" s="42" t="s">
        <v>880</v>
      </c>
      <c r="AF740" s="42" t="s">
        <v>880</v>
      </c>
      <c r="AG740" s="42" t="s">
        <v>880</v>
      </c>
      <c r="AH740" s="42" t="s">
        <v>880</v>
      </c>
      <c r="AI740" s="42" t="s">
        <v>17</v>
      </c>
      <c r="AJ740" s="42" t="s">
        <v>17</v>
      </c>
      <c r="AK740" s="42" t="s">
        <v>880</v>
      </c>
      <c r="AL740" s="42"/>
      <c r="AM740" s="42"/>
      <c r="AN740" s="42"/>
      <c r="AO740" s="42"/>
      <c r="AP740" s="42"/>
      <c r="AQ740" s="42"/>
      <c r="AR740" s="42"/>
      <c r="AS740" s="42"/>
      <c r="AT740" s="42"/>
      <c r="AU740" s="42"/>
      <c r="AV740" s="37">
        <f>COUNTIFS($S740:$AU740,"P")</f>
        <v>10</v>
      </c>
      <c r="AW740" s="37">
        <f>COUNTIFS($S740:$AU740,"HD")/2</f>
        <v>0</v>
      </c>
      <c r="AX740" s="37">
        <f>COUNTIFS($S740:$AU740,"DO")</f>
        <v>6</v>
      </c>
      <c r="AY740" s="1">
        <f>COUNTIFS($S740:$AU740,"UPL")</f>
        <v>0</v>
      </c>
      <c r="AZ740" s="37">
        <f>COUNTIFS($S740:$AU740,"LWP")</f>
        <v>3</v>
      </c>
      <c r="BA740" s="37">
        <f>SUM(COUNTIFS($S740:$AU740,{"PAT","MAT"}))</f>
        <v>0</v>
      </c>
      <c r="BB740" s="37">
        <f>COUNTIFS($S740:$AU740,"HO")</f>
        <v>0</v>
      </c>
      <c r="BC740" s="37">
        <f>COUNTIFS($S740:$AU740,"NA")</f>
        <v>0</v>
      </c>
      <c r="BD740" s="37">
        <f>COUNTIFS($S740:$AU740,"PL")</f>
        <v>0</v>
      </c>
      <c r="BE740" s="37">
        <f>COUNTIFS($S740:$AU740,"CL")</f>
        <v>0</v>
      </c>
      <c r="BF740" s="37">
        <f>COUNTIFS($S740:$AU740,"BL")</f>
        <v>0</v>
      </c>
      <c r="BG740" s="37">
        <f>COUNTIFS($S740:$AU740,"CO")</f>
        <v>0</v>
      </c>
      <c r="BH740" s="37">
        <f>SUM(BD740:BG740)</f>
        <v>0</v>
      </c>
      <c r="BI740" s="37">
        <f>IF(SUM(AV740+AW740)&gt;=17,1,0)</f>
        <v>0</v>
      </c>
      <c r="BJ740" s="37">
        <f>IF(SUM(AV740+AW740)&gt;=13,1,0)</f>
        <v>0</v>
      </c>
      <c r="BK740" s="37">
        <f>SUM(AV740:BG740)+SUM(COUNTIFS(R740:AU740,{"TERM","RESIGNED"}))</f>
        <v>19</v>
      </c>
      <c r="BL740" s="1" t="s">
        <v>41</v>
      </c>
      <c r="BM740" s="37"/>
    </row>
    <row r="741" spans="1:65" x14ac:dyDescent="0.25">
      <c r="A741" s="30">
        <f>A740+1</f>
        <v>739</v>
      </c>
      <c r="B741" s="1" t="s">
        <v>163</v>
      </c>
      <c r="C741" s="1">
        <v>105185</v>
      </c>
      <c r="D741" s="25">
        <v>105185</v>
      </c>
      <c r="E741" s="1" t="s">
        <v>863</v>
      </c>
      <c r="F741" s="32" t="s">
        <v>888</v>
      </c>
      <c r="G741" s="32" t="s">
        <v>224</v>
      </c>
      <c r="H741" s="28">
        <v>44991</v>
      </c>
      <c r="I741" s="28" t="s">
        <v>36</v>
      </c>
      <c r="J741" s="28" t="s">
        <v>36</v>
      </c>
      <c r="K741" s="37">
        <f ca="1">IF(O741="ACTIVE",(TODAY()-H741),(J741-H741))</f>
        <v>351</v>
      </c>
      <c r="L741" s="39" t="str">
        <f>IF(OR(M741="Email Verification",M741="Operations",M741="OJT",M741="Bottom Quartile Group",M741="Training"),"Billable","Non Billable")</f>
        <v>Non Billable</v>
      </c>
      <c r="M741" s="32" t="s">
        <v>193</v>
      </c>
      <c r="N741" s="1" t="s">
        <v>38</v>
      </c>
      <c r="O741" s="1" t="s">
        <v>39</v>
      </c>
      <c r="P741" s="1"/>
      <c r="Q741" s="1"/>
      <c r="R741" s="31" t="s">
        <v>194</v>
      </c>
      <c r="S741" s="42" t="s">
        <v>880</v>
      </c>
      <c r="T741" s="42" t="s">
        <v>880</v>
      </c>
      <c r="U741" s="42" t="s">
        <v>17</v>
      </c>
      <c r="V741" s="42" t="s">
        <v>17</v>
      </c>
      <c r="W741" s="42" t="s">
        <v>880</v>
      </c>
      <c r="X741" s="42" t="s">
        <v>880</v>
      </c>
      <c r="Y741" s="42" t="s">
        <v>882</v>
      </c>
      <c r="Z741" s="42" t="s">
        <v>883</v>
      </c>
      <c r="AA741" s="42" t="s">
        <v>883</v>
      </c>
      <c r="AB741" s="42" t="s">
        <v>17</v>
      </c>
      <c r="AC741" s="42" t="s">
        <v>17</v>
      </c>
      <c r="AD741" s="42" t="s">
        <v>880</v>
      </c>
      <c r="AE741" s="42" t="s">
        <v>880</v>
      </c>
      <c r="AF741" s="42" t="s">
        <v>880</v>
      </c>
      <c r="AG741" s="42" t="s">
        <v>880</v>
      </c>
      <c r="AH741" s="42" t="s">
        <v>880</v>
      </c>
      <c r="AI741" s="42" t="s">
        <v>17</v>
      </c>
      <c r="AJ741" s="42" t="s">
        <v>17</v>
      </c>
      <c r="AK741" s="42" t="s">
        <v>880</v>
      </c>
      <c r="AL741" s="42"/>
      <c r="AM741" s="42"/>
      <c r="AN741" s="42"/>
      <c r="AO741" s="42"/>
      <c r="AP741" s="42"/>
      <c r="AQ741" s="42"/>
      <c r="AR741" s="42"/>
      <c r="AS741" s="42"/>
      <c r="AT741" s="42"/>
      <c r="AU741" s="42"/>
      <c r="AV741" s="37">
        <f>COUNTIFS($S741:$AU741,"P")</f>
        <v>10</v>
      </c>
      <c r="AW741" s="37">
        <f>COUNTIFS($S741:$AU741,"HD")/2</f>
        <v>0</v>
      </c>
      <c r="AX741" s="37">
        <f>COUNTIFS($S741:$AU741,"DO")</f>
        <v>6</v>
      </c>
      <c r="AY741" s="1">
        <f>COUNTIFS($S741:$AU741,"UPL")</f>
        <v>0</v>
      </c>
      <c r="AZ741" s="37">
        <f>COUNTIFS($S741:$AU741,"LWP")</f>
        <v>0</v>
      </c>
      <c r="BA741" s="37">
        <f>SUM(COUNTIFS($S741:$AU741,{"PAT","MAT"}))</f>
        <v>0</v>
      </c>
      <c r="BB741" s="37">
        <f>COUNTIFS($S741:$AU741,"HO")</f>
        <v>0</v>
      </c>
      <c r="BC741" s="37">
        <f>COUNTIFS($S741:$AU741,"NA")</f>
        <v>0</v>
      </c>
      <c r="BD741" s="37">
        <f>COUNTIFS($S741:$AU741,"PL")</f>
        <v>2</v>
      </c>
      <c r="BE741" s="37">
        <f>COUNTIFS($S741:$AU741,"CL")</f>
        <v>1</v>
      </c>
      <c r="BF741" s="37">
        <f>COUNTIFS($S741:$AU741,"BL")</f>
        <v>0</v>
      </c>
      <c r="BG741" s="37">
        <f>COUNTIFS($S741:$AU741,"CO")</f>
        <v>0</v>
      </c>
      <c r="BH741" s="37">
        <f>SUM(BD741:BG741)</f>
        <v>3</v>
      </c>
      <c r="BI741" s="37">
        <f>IF(SUM(AV741+AW741)&gt;=17,1,0)</f>
        <v>0</v>
      </c>
      <c r="BJ741" s="37">
        <f>IF(SUM(AV741+AW741)&gt;=13,1,0)</f>
        <v>0</v>
      </c>
      <c r="BK741" s="37">
        <f>SUM(AV741:BG741)+SUM(COUNTIFS(R741:AU741,{"TERM","RESIGNED"}))</f>
        <v>19</v>
      </c>
      <c r="BL741" s="1" t="s">
        <v>41</v>
      </c>
      <c r="BM741" s="37" t="s">
        <v>931</v>
      </c>
    </row>
    <row r="742" spans="1:65" x14ac:dyDescent="0.25">
      <c r="A742" s="30">
        <f>A741+1</f>
        <v>740</v>
      </c>
      <c r="B742" s="1" t="s">
        <v>163</v>
      </c>
      <c r="C742" s="1">
        <v>105186</v>
      </c>
      <c r="D742" s="25">
        <v>105186</v>
      </c>
      <c r="E742" s="1" t="s">
        <v>863</v>
      </c>
      <c r="F742" s="32" t="s">
        <v>900</v>
      </c>
      <c r="G742" s="32" t="s">
        <v>72</v>
      </c>
      <c r="H742" s="28">
        <v>44995</v>
      </c>
      <c r="I742" s="28" t="s">
        <v>36</v>
      </c>
      <c r="J742" s="28" t="s">
        <v>36</v>
      </c>
      <c r="K742" s="37">
        <f ca="1">IF(O742="ACTIVE",(TODAY()-H742),(J742-H742))</f>
        <v>347</v>
      </c>
      <c r="L742" s="39" t="str">
        <f>IF(OR(M742="Email Verification",M742="Operations",M742="OJT",M742="Bottom Quartile Group",M742="Training"),"Billable","Non Billable")</f>
        <v>Non Billable</v>
      </c>
      <c r="M742" s="32" t="s">
        <v>51</v>
      </c>
      <c r="N742" s="1" t="s">
        <v>38</v>
      </c>
      <c r="O742" s="1" t="s">
        <v>39</v>
      </c>
      <c r="P742" s="1"/>
      <c r="Q742" s="1"/>
      <c r="R742" s="31" t="s">
        <v>62</v>
      </c>
      <c r="S742" s="42" t="s">
        <v>880</v>
      </c>
      <c r="T742" s="42" t="s">
        <v>880</v>
      </c>
      <c r="U742" s="42" t="s">
        <v>17</v>
      </c>
      <c r="V742" s="42" t="s">
        <v>17</v>
      </c>
      <c r="W742" s="42" t="s">
        <v>880</v>
      </c>
      <c r="X742" s="42" t="s">
        <v>880</v>
      </c>
      <c r="Y742" s="42" t="s">
        <v>880</v>
      </c>
      <c r="Z742" s="42" t="s">
        <v>18</v>
      </c>
      <c r="AA742" s="42" t="s">
        <v>880</v>
      </c>
      <c r="AB742" s="42" t="s">
        <v>17</v>
      </c>
      <c r="AC742" s="42" t="s">
        <v>17</v>
      </c>
      <c r="AD742" s="42" t="s">
        <v>880</v>
      </c>
      <c r="AE742" s="42" t="s">
        <v>880</v>
      </c>
      <c r="AF742" s="42" t="s">
        <v>19</v>
      </c>
      <c r="AG742" s="42" t="s">
        <v>880</v>
      </c>
      <c r="AH742" s="42" t="s">
        <v>880</v>
      </c>
      <c r="AI742" s="42" t="s">
        <v>17</v>
      </c>
      <c r="AJ742" s="42" t="s">
        <v>17</v>
      </c>
      <c r="AK742" s="42" t="s">
        <v>880</v>
      </c>
      <c r="AL742" s="42"/>
      <c r="AM742" s="42"/>
      <c r="AN742" s="42"/>
      <c r="AO742" s="42"/>
      <c r="AP742" s="42"/>
      <c r="AQ742" s="42"/>
      <c r="AR742" s="42"/>
      <c r="AS742" s="42"/>
      <c r="AT742" s="42"/>
      <c r="AU742" s="42"/>
      <c r="AV742" s="37">
        <f>COUNTIFS($S742:$AU742,"P")</f>
        <v>11</v>
      </c>
      <c r="AW742" s="37">
        <f>COUNTIFS($S742:$AU742,"HD")/2</f>
        <v>0</v>
      </c>
      <c r="AX742" s="37">
        <f>COUNTIFS($S742:$AU742,"DO")</f>
        <v>6</v>
      </c>
      <c r="AY742" s="1">
        <f>COUNTIFS($S742:$AU742,"UPL")</f>
        <v>1</v>
      </c>
      <c r="AZ742" s="37">
        <f>COUNTIFS($S742:$AU742,"LWP")</f>
        <v>1</v>
      </c>
      <c r="BA742" s="37">
        <f>SUM(COUNTIFS($S742:$AU742,{"PAT","MAT"}))</f>
        <v>0</v>
      </c>
      <c r="BB742" s="37">
        <f>COUNTIFS($S742:$AU742,"HO")</f>
        <v>0</v>
      </c>
      <c r="BC742" s="37">
        <f>COUNTIFS($S742:$AU742,"NA")</f>
        <v>0</v>
      </c>
      <c r="BD742" s="37">
        <f>COUNTIFS($S742:$AU742,"PL")</f>
        <v>0</v>
      </c>
      <c r="BE742" s="37">
        <f>COUNTIFS($S742:$AU742,"CL")</f>
        <v>0</v>
      </c>
      <c r="BF742" s="37">
        <f>COUNTIFS($S742:$AU742,"BL")</f>
        <v>0</v>
      </c>
      <c r="BG742" s="37">
        <f>COUNTIFS($S742:$AU742,"CO")</f>
        <v>0</v>
      </c>
      <c r="BH742" s="37">
        <f>SUM(BD742:BG742)</f>
        <v>0</v>
      </c>
      <c r="BI742" s="37">
        <f>IF(SUM(AV742+AW742)&gt;=17,1,0)</f>
        <v>0</v>
      </c>
      <c r="BJ742" s="37">
        <f>IF(SUM(AV742+AW742)&gt;=13,1,0)</f>
        <v>0</v>
      </c>
      <c r="BK742" s="37">
        <f>SUM(AV742:BG742)+SUM(COUNTIFS(R742:AU742,{"TERM","RESIGNED"}))</f>
        <v>19</v>
      </c>
      <c r="BL742" s="1" t="s">
        <v>41</v>
      </c>
      <c r="BM742" s="37" t="s">
        <v>1567</v>
      </c>
    </row>
    <row r="743" spans="1:65" x14ac:dyDescent="0.25">
      <c r="A743" s="30">
        <f>A742+1</f>
        <v>741</v>
      </c>
      <c r="B743" s="1" t="s">
        <v>163</v>
      </c>
      <c r="C743" s="1">
        <v>105187</v>
      </c>
      <c r="D743" s="25">
        <v>105187</v>
      </c>
      <c r="E743" s="1" t="s">
        <v>863</v>
      </c>
      <c r="F743" s="32" t="s">
        <v>901</v>
      </c>
      <c r="G743" s="32" t="s">
        <v>906</v>
      </c>
      <c r="H743" s="28">
        <v>45001</v>
      </c>
      <c r="I743" s="28" t="s">
        <v>36</v>
      </c>
      <c r="J743" s="28" t="s">
        <v>36</v>
      </c>
      <c r="K743" s="37">
        <f ca="1">IF(O743="ACTIVE",(TODAY()-H743),(J743-H743))</f>
        <v>341</v>
      </c>
      <c r="L743" s="39" t="str">
        <f>IF(OR(M743="Email Verification",M743="Operations",M743="OJT",M743="Bottom Quartile Group",M743="Training"),"Billable","Non Billable")</f>
        <v>Non Billable</v>
      </c>
      <c r="M743" s="32" t="s">
        <v>124</v>
      </c>
      <c r="N743" s="1" t="s">
        <v>38</v>
      </c>
      <c r="O743" s="1" t="s">
        <v>39</v>
      </c>
      <c r="P743" s="1"/>
      <c r="Q743" s="1"/>
      <c r="R743" s="31" t="s">
        <v>125</v>
      </c>
      <c r="S743" s="42" t="s">
        <v>880</v>
      </c>
      <c r="T743" s="42" t="s">
        <v>880</v>
      </c>
      <c r="U743" s="42" t="s">
        <v>17</v>
      </c>
      <c r="V743" s="42" t="s">
        <v>17</v>
      </c>
      <c r="W743" s="42" t="s">
        <v>880</v>
      </c>
      <c r="X743" s="42" t="s">
        <v>880</v>
      </c>
      <c r="Y743" s="42" t="s">
        <v>880</v>
      </c>
      <c r="Z743" s="42" t="s">
        <v>880</v>
      </c>
      <c r="AA743" s="42" t="s">
        <v>880</v>
      </c>
      <c r="AB743" s="42" t="s">
        <v>17</v>
      </c>
      <c r="AC743" s="42" t="s">
        <v>17</v>
      </c>
      <c r="AD743" s="42" t="s">
        <v>880</v>
      </c>
      <c r="AE743" s="42" t="s">
        <v>880</v>
      </c>
      <c r="AF743" s="42" t="s">
        <v>880</v>
      </c>
      <c r="AG743" s="42" t="s">
        <v>880</v>
      </c>
      <c r="AH743" s="42" t="s">
        <v>880</v>
      </c>
      <c r="AI743" s="42" t="s">
        <v>17</v>
      </c>
      <c r="AJ743" s="42" t="s">
        <v>17</v>
      </c>
      <c r="AK743" s="42" t="s">
        <v>880</v>
      </c>
      <c r="AL743" s="42"/>
      <c r="AM743" s="42"/>
      <c r="AN743" s="42"/>
      <c r="AO743" s="42"/>
      <c r="AP743" s="42"/>
      <c r="AQ743" s="42"/>
      <c r="AR743" s="42"/>
      <c r="AS743" s="42"/>
      <c r="AT743" s="42"/>
      <c r="AU743" s="42"/>
      <c r="AV743" s="37">
        <f>COUNTIFS($S743:$AU743,"P")</f>
        <v>13</v>
      </c>
      <c r="AW743" s="37">
        <f>COUNTIFS($S743:$AU743,"HD")/2</f>
        <v>0</v>
      </c>
      <c r="AX743" s="37">
        <f>COUNTIFS($S743:$AU743,"DO")</f>
        <v>6</v>
      </c>
      <c r="AY743" s="1">
        <f>COUNTIFS($S743:$AU743,"UPL")</f>
        <v>0</v>
      </c>
      <c r="AZ743" s="37">
        <f>COUNTIFS($S743:$AU743,"LWP")</f>
        <v>0</v>
      </c>
      <c r="BA743" s="37">
        <f>SUM(COUNTIFS($S743:$AU743,{"PAT","MAT"}))</f>
        <v>0</v>
      </c>
      <c r="BB743" s="37">
        <f>COUNTIFS($S743:$AU743,"HO")</f>
        <v>0</v>
      </c>
      <c r="BC743" s="37">
        <f>COUNTIFS($S743:$AU743,"NA")</f>
        <v>0</v>
      </c>
      <c r="BD743" s="37">
        <f>COUNTIFS($S743:$AU743,"PL")</f>
        <v>0</v>
      </c>
      <c r="BE743" s="37">
        <f>COUNTIFS($S743:$AU743,"CL")</f>
        <v>0</v>
      </c>
      <c r="BF743" s="37">
        <f>COUNTIFS($S743:$AU743,"BL")</f>
        <v>0</v>
      </c>
      <c r="BG743" s="37">
        <f>COUNTIFS($S743:$AU743,"CO")</f>
        <v>0</v>
      </c>
      <c r="BH743" s="37">
        <f>SUM(BD743:BG743)</f>
        <v>0</v>
      </c>
      <c r="BI743" s="37">
        <f>IF(SUM(AV743+AW743)&gt;=17,1,0)</f>
        <v>0</v>
      </c>
      <c r="BJ743" s="37">
        <f>IF(SUM(AV743+AW743)&gt;=13,1,0)</f>
        <v>1</v>
      </c>
      <c r="BK743" s="37">
        <f>SUM(AV743:BG743)+SUM(COUNTIFS(R743:AU743,{"TERM","RESIGNED"}))</f>
        <v>19</v>
      </c>
      <c r="BL743" s="1" t="s">
        <v>41</v>
      </c>
      <c r="BM743" s="37" t="s">
        <v>932</v>
      </c>
    </row>
    <row r="744" spans="1:65" x14ac:dyDescent="0.25">
      <c r="A744" s="30">
        <f>A743+1</f>
        <v>742</v>
      </c>
      <c r="B744" s="1" t="s">
        <v>163</v>
      </c>
      <c r="C744" s="1">
        <v>105188</v>
      </c>
      <c r="D744" s="25">
        <v>105188</v>
      </c>
      <c r="E744" s="1" t="s">
        <v>863</v>
      </c>
      <c r="F744" s="32" t="s">
        <v>902</v>
      </c>
      <c r="G744" s="32" t="s">
        <v>906</v>
      </c>
      <c r="H744" s="28">
        <v>45001</v>
      </c>
      <c r="I744" s="28" t="s">
        <v>36</v>
      </c>
      <c r="J744" s="28" t="s">
        <v>36</v>
      </c>
      <c r="K744" s="37">
        <f ca="1">IF(O744="ACTIVE",(TODAY()-H744),(J744-H744))</f>
        <v>341</v>
      </c>
      <c r="L744" s="39" t="str">
        <f>IF(OR(M744="Email Verification",M744="Operations",M744="OJT",M744="Bottom Quartile Group",M744="Training"),"Billable","Non Billable")</f>
        <v>Non Billable</v>
      </c>
      <c r="M744" s="32" t="s">
        <v>124</v>
      </c>
      <c r="N744" s="1" t="s">
        <v>38</v>
      </c>
      <c r="O744" s="1" t="s">
        <v>39</v>
      </c>
      <c r="P744" s="1"/>
      <c r="Q744" s="1"/>
      <c r="R744" s="31" t="s">
        <v>125</v>
      </c>
      <c r="S744" s="42" t="s">
        <v>880</v>
      </c>
      <c r="T744" s="42" t="s">
        <v>880</v>
      </c>
      <c r="U744" s="42" t="s">
        <v>17</v>
      </c>
      <c r="V744" s="42" t="s">
        <v>17</v>
      </c>
      <c r="W744" s="42" t="s">
        <v>880</v>
      </c>
      <c r="X744" s="42" t="s">
        <v>19</v>
      </c>
      <c r="Y744" s="42" t="s">
        <v>880</v>
      </c>
      <c r="Z744" s="42" t="s">
        <v>880</v>
      </c>
      <c r="AA744" s="42" t="s">
        <v>880</v>
      </c>
      <c r="AB744" s="42" t="s">
        <v>17</v>
      </c>
      <c r="AC744" s="42" t="s">
        <v>17</v>
      </c>
      <c r="AD744" s="42" t="s">
        <v>880</v>
      </c>
      <c r="AE744" s="42" t="s">
        <v>880</v>
      </c>
      <c r="AF744" s="42" t="s">
        <v>880</v>
      </c>
      <c r="AG744" s="42" t="s">
        <v>880</v>
      </c>
      <c r="AH744" s="42" t="s">
        <v>880</v>
      </c>
      <c r="AI744" s="42" t="s">
        <v>17</v>
      </c>
      <c r="AJ744" s="42" t="s">
        <v>17</v>
      </c>
      <c r="AK744" s="42" t="s">
        <v>18</v>
      </c>
      <c r="AL744" s="42"/>
      <c r="AM744" s="42"/>
      <c r="AN744" s="42"/>
      <c r="AO744" s="42"/>
      <c r="AP744" s="42"/>
      <c r="AQ744" s="42"/>
      <c r="AR744" s="42"/>
      <c r="AS744" s="42"/>
      <c r="AT744" s="42"/>
      <c r="AU744" s="42"/>
      <c r="AV744" s="37">
        <f>COUNTIFS($S744:$AU744,"P")</f>
        <v>11</v>
      </c>
      <c r="AW744" s="37">
        <f>COUNTIFS($S744:$AU744,"HD")/2</f>
        <v>0</v>
      </c>
      <c r="AX744" s="37">
        <f>COUNTIFS($S744:$AU744,"DO")</f>
        <v>6</v>
      </c>
      <c r="AY744" s="1">
        <f>COUNTIFS($S744:$AU744,"UPL")</f>
        <v>1</v>
      </c>
      <c r="AZ744" s="37">
        <f>COUNTIFS($S744:$AU744,"LWP")</f>
        <v>1</v>
      </c>
      <c r="BA744" s="37">
        <f>SUM(COUNTIFS($S744:$AU744,{"PAT","MAT"}))</f>
        <v>0</v>
      </c>
      <c r="BB744" s="37">
        <f>COUNTIFS($S744:$AU744,"HO")</f>
        <v>0</v>
      </c>
      <c r="BC744" s="37">
        <f>COUNTIFS($S744:$AU744,"NA")</f>
        <v>0</v>
      </c>
      <c r="BD744" s="37">
        <f>COUNTIFS($S744:$AU744,"PL")</f>
        <v>0</v>
      </c>
      <c r="BE744" s="37">
        <f>COUNTIFS($S744:$AU744,"CL")</f>
        <v>0</v>
      </c>
      <c r="BF744" s="37">
        <f>COUNTIFS($S744:$AU744,"BL")</f>
        <v>0</v>
      </c>
      <c r="BG744" s="37">
        <f>COUNTIFS($S744:$AU744,"CO")</f>
        <v>0</v>
      </c>
      <c r="BH744" s="37">
        <f>SUM(BD744:BG744)</f>
        <v>0</v>
      </c>
      <c r="BI744" s="37">
        <f>IF(SUM(AV744+AW744)&gt;=17,1,0)</f>
        <v>0</v>
      </c>
      <c r="BJ744" s="37">
        <f>IF(SUM(AV744+AW744)&gt;=13,1,0)</f>
        <v>0</v>
      </c>
      <c r="BK744" s="37">
        <f>SUM(AV744:BG744)+SUM(COUNTIFS(R744:AU744,{"TERM","RESIGNED"}))</f>
        <v>19</v>
      </c>
      <c r="BL744" s="1" t="s">
        <v>41</v>
      </c>
      <c r="BM744" s="37" t="s">
        <v>932</v>
      </c>
    </row>
    <row r="745" spans="1:65" x14ac:dyDescent="0.25">
      <c r="A745" s="30">
        <f>A744+1</f>
        <v>743</v>
      </c>
      <c r="B745" s="1" t="s">
        <v>163</v>
      </c>
      <c r="C745" s="1">
        <v>105189</v>
      </c>
      <c r="D745" s="25">
        <v>105189</v>
      </c>
      <c r="E745" s="1" t="s">
        <v>863</v>
      </c>
      <c r="F745" s="32" t="s">
        <v>903</v>
      </c>
      <c r="G745" s="32" t="s">
        <v>906</v>
      </c>
      <c r="H745" s="28">
        <v>45001</v>
      </c>
      <c r="I745" s="28" t="s">
        <v>36</v>
      </c>
      <c r="J745" s="28" t="s">
        <v>36</v>
      </c>
      <c r="K745" s="37">
        <f ca="1">IF(O745="ACTIVE",(TODAY()-H745),(J745-H745))</f>
        <v>341</v>
      </c>
      <c r="L745" s="39" t="str">
        <f>IF(OR(M745="Email Verification",M745="Operations",M745="OJT",M745="Bottom Quartile Group",M745="Training"),"Billable","Non Billable")</f>
        <v>Non Billable</v>
      </c>
      <c r="M745" s="32" t="s">
        <v>124</v>
      </c>
      <c r="N745" s="1" t="s">
        <v>38</v>
      </c>
      <c r="O745" s="1" t="s">
        <v>39</v>
      </c>
      <c r="P745" s="1"/>
      <c r="Q745" s="1"/>
      <c r="R745" s="31" t="s">
        <v>125</v>
      </c>
      <c r="S745" s="42" t="s">
        <v>880</v>
      </c>
      <c r="T745" s="42" t="s">
        <v>880</v>
      </c>
      <c r="U745" s="42" t="s">
        <v>17</v>
      </c>
      <c r="V745" s="42" t="s">
        <v>17</v>
      </c>
      <c r="W745" s="42" t="s">
        <v>880</v>
      </c>
      <c r="X745" s="42" t="s">
        <v>880</v>
      </c>
      <c r="Y745" s="42" t="s">
        <v>880</v>
      </c>
      <c r="Z745" s="42" t="s">
        <v>880</v>
      </c>
      <c r="AA745" s="42" t="s">
        <v>880</v>
      </c>
      <c r="AB745" s="42" t="s">
        <v>17</v>
      </c>
      <c r="AC745" s="42" t="s">
        <v>17</v>
      </c>
      <c r="AD745" s="42" t="s">
        <v>880</v>
      </c>
      <c r="AE745" s="42" t="s">
        <v>880</v>
      </c>
      <c r="AF745" s="42" t="s">
        <v>880</v>
      </c>
      <c r="AG745" s="42" t="s">
        <v>880</v>
      </c>
      <c r="AH745" s="42" t="s">
        <v>882</v>
      </c>
      <c r="AI745" s="42" t="s">
        <v>17</v>
      </c>
      <c r="AJ745" s="42" t="s">
        <v>17</v>
      </c>
      <c r="AK745" s="42" t="s">
        <v>880</v>
      </c>
      <c r="AL745" s="42"/>
      <c r="AM745" s="42"/>
      <c r="AN745" s="42"/>
      <c r="AO745" s="42"/>
      <c r="AP745" s="42"/>
      <c r="AQ745" s="42"/>
      <c r="AR745" s="42"/>
      <c r="AS745" s="42"/>
      <c r="AT745" s="42"/>
      <c r="AU745" s="42"/>
      <c r="AV745" s="37">
        <f>COUNTIFS($S745:$AU745,"P")</f>
        <v>12</v>
      </c>
      <c r="AW745" s="37">
        <f>COUNTIFS($S745:$AU745,"HD")/2</f>
        <v>0</v>
      </c>
      <c r="AX745" s="37">
        <f>COUNTIFS($S745:$AU745,"DO")</f>
        <v>6</v>
      </c>
      <c r="AY745" s="1">
        <f>COUNTIFS($S745:$AU745,"UPL")</f>
        <v>0</v>
      </c>
      <c r="AZ745" s="37">
        <f>COUNTIFS($S745:$AU745,"LWP")</f>
        <v>0</v>
      </c>
      <c r="BA745" s="37">
        <f>SUM(COUNTIFS($S745:$AU745,{"PAT","MAT"}))</f>
        <v>0</v>
      </c>
      <c r="BB745" s="37">
        <f>COUNTIFS($S745:$AU745,"HO")</f>
        <v>0</v>
      </c>
      <c r="BC745" s="37">
        <f>COUNTIFS($S745:$AU745,"NA")</f>
        <v>0</v>
      </c>
      <c r="BD745" s="37">
        <f>COUNTIFS($S745:$AU745,"PL")</f>
        <v>0</v>
      </c>
      <c r="BE745" s="37">
        <f>COUNTIFS($S745:$AU745,"CL")</f>
        <v>1</v>
      </c>
      <c r="BF745" s="37">
        <f>COUNTIFS($S745:$AU745,"BL")</f>
        <v>0</v>
      </c>
      <c r="BG745" s="37">
        <f>COUNTIFS($S745:$AU745,"CO")</f>
        <v>0</v>
      </c>
      <c r="BH745" s="37">
        <f>SUM(BD745:BG745)</f>
        <v>1</v>
      </c>
      <c r="BI745" s="37">
        <f>IF(SUM(AV745+AW745)&gt;=17,1,0)</f>
        <v>0</v>
      </c>
      <c r="BJ745" s="37">
        <f>IF(SUM(AV745+AW745)&gt;=13,1,0)</f>
        <v>0</v>
      </c>
      <c r="BK745" s="37">
        <f>SUM(AV745:BG745)+SUM(COUNTIFS(R745:AU745,{"TERM","RESIGNED"}))</f>
        <v>19</v>
      </c>
      <c r="BL745" s="1" t="s">
        <v>41</v>
      </c>
      <c r="BM745" s="37" t="s">
        <v>932</v>
      </c>
    </row>
    <row r="746" spans="1:65" x14ac:dyDescent="0.25">
      <c r="A746" s="30">
        <f>A745+1</f>
        <v>744</v>
      </c>
      <c r="B746" s="1" t="s">
        <v>163</v>
      </c>
      <c r="C746" s="1">
        <v>105190</v>
      </c>
      <c r="D746" s="25">
        <v>105190</v>
      </c>
      <c r="E746" s="1" t="s">
        <v>862</v>
      </c>
      <c r="F746" s="32" t="s">
        <v>904</v>
      </c>
      <c r="G746" s="32" t="s">
        <v>907</v>
      </c>
      <c r="H746" s="28">
        <v>45001</v>
      </c>
      <c r="I746" s="28" t="s">
        <v>36</v>
      </c>
      <c r="J746" s="28" t="s">
        <v>36</v>
      </c>
      <c r="K746" s="37">
        <f ca="1">IF(O746="ACTIVE",(TODAY()-H746),(J746-H746))</f>
        <v>341</v>
      </c>
      <c r="L746" s="39" t="str">
        <f>IF(OR(M746="Email Verification",M746="Operations",M746="OJT",M746="Bottom Quartile Group",M746="Training"),"Billable","Non Billable")</f>
        <v>Non Billable</v>
      </c>
      <c r="M746" s="32" t="s">
        <v>124</v>
      </c>
      <c r="N746" s="1" t="s">
        <v>38</v>
      </c>
      <c r="O746" s="1" t="s">
        <v>39</v>
      </c>
      <c r="P746" s="1"/>
      <c r="Q746" s="1"/>
      <c r="R746" s="31" t="s">
        <v>249</v>
      </c>
      <c r="S746" s="42" t="s">
        <v>880</v>
      </c>
      <c r="T746" s="42" t="s">
        <v>880</v>
      </c>
      <c r="U746" s="42" t="s">
        <v>17</v>
      </c>
      <c r="V746" s="42" t="s">
        <v>17</v>
      </c>
      <c r="W746" s="42" t="s">
        <v>880</v>
      </c>
      <c r="X746" s="42" t="s">
        <v>880</v>
      </c>
      <c r="Y746" s="42" t="s">
        <v>880</v>
      </c>
      <c r="Z746" s="42" t="s">
        <v>880</v>
      </c>
      <c r="AA746" s="42" t="s">
        <v>880</v>
      </c>
      <c r="AB746" s="42" t="s">
        <v>17</v>
      </c>
      <c r="AC746" s="42" t="s">
        <v>17</v>
      </c>
      <c r="AD746" s="42" t="s">
        <v>18</v>
      </c>
      <c r="AE746" s="42" t="s">
        <v>880</v>
      </c>
      <c r="AF746" s="42" t="s">
        <v>880</v>
      </c>
      <c r="AG746" s="42" t="s">
        <v>880</v>
      </c>
      <c r="AH746" s="42" t="s">
        <v>18</v>
      </c>
      <c r="AI746" s="42" t="s">
        <v>17</v>
      </c>
      <c r="AJ746" s="42" t="s">
        <v>17</v>
      </c>
      <c r="AK746" s="42" t="s">
        <v>880</v>
      </c>
      <c r="AL746" s="42"/>
      <c r="AM746" s="42"/>
      <c r="AN746" s="42"/>
      <c r="AO746" s="42"/>
      <c r="AP746" s="42"/>
      <c r="AQ746" s="42"/>
      <c r="AR746" s="42"/>
      <c r="AS746" s="42"/>
      <c r="AT746" s="42"/>
      <c r="AU746" s="42"/>
      <c r="AV746" s="37">
        <f>COUNTIFS($S746:$AU746,"P")</f>
        <v>11</v>
      </c>
      <c r="AW746" s="37">
        <f>COUNTIFS($S746:$AU746,"HD")/2</f>
        <v>0</v>
      </c>
      <c r="AX746" s="37">
        <f>COUNTIFS($S746:$AU746,"DO")</f>
        <v>6</v>
      </c>
      <c r="AY746" s="1">
        <f>COUNTIFS($S746:$AU746,"UPL")</f>
        <v>2</v>
      </c>
      <c r="AZ746" s="37">
        <f>COUNTIFS($S746:$AU746,"LWP")</f>
        <v>0</v>
      </c>
      <c r="BA746" s="37">
        <f>SUM(COUNTIFS($S746:$AU746,{"PAT","MAT"}))</f>
        <v>0</v>
      </c>
      <c r="BB746" s="37">
        <f>COUNTIFS($S746:$AU746,"HO")</f>
        <v>0</v>
      </c>
      <c r="BC746" s="37">
        <f>COUNTIFS($S746:$AU746,"NA")</f>
        <v>0</v>
      </c>
      <c r="BD746" s="37">
        <f>COUNTIFS($S746:$AU746,"PL")</f>
        <v>0</v>
      </c>
      <c r="BE746" s="37">
        <f>COUNTIFS($S746:$AU746,"CL")</f>
        <v>0</v>
      </c>
      <c r="BF746" s="37">
        <f>COUNTIFS($S746:$AU746,"BL")</f>
        <v>0</v>
      </c>
      <c r="BG746" s="37">
        <f>COUNTIFS($S746:$AU746,"CO")</f>
        <v>0</v>
      </c>
      <c r="BH746" s="37">
        <f>SUM(BD746:BG746)</f>
        <v>0</v>
      </c>
      <c r="BI746" s="37">
        <f>IF(SUM(AV746+AW746)&gt;=17,1,0)</f>
        <v>0</v>
      </c>
      <c r="BJ746" s="37">
        <f>IF(SUM(AV746+AW746)&gt;=13,1,0)</f>
        <v>0</v>
      </c>
      <c r="BK746" s="37">
        <f>SUM(AV746:BG746)+SUM(COUNTIFS(R746:AU746,{"TERM","RESIGNED"}))</f>
        <v>19</v>
      </c>
      <c r="BL746" s="1" t="s">
        <v>41</v>
      </c>
      <c r="BM746" s="37" t="s">
        <v>935</v>
      </c>
    </row>
    <row r="747" spans="1:65" x14ac:dyDescent="0.25">
      <c r="A747" s="30">
        <f>A746+1</f>
        <v>745</v>
      </c>
      <c r="B747" s="1" t="s">
        <v>163</v>
      </c>
      <c r="C747" s="1">
        <v>105191</v>
      </c>
      <c r="D747" s="25">
        <v>105191</v>
      </c>
      <c r="E747" s="1" t="s">
        <v>862</v>
      </c>
      <c r="F747" s="32" t="s">
        <v>905</v>
      </c>
      <c r="G747" s="32" t="s">
        <v>109</v>
      </c>
      <c r="H747" s="28">
        <v>45001</v>
      </c>
      <c r="I747" s="28" t="s">
        <v>36</v>
      </c>
      <c r="J747" s="28" t="s">
        <v>36</v>
      </c>
      <c r="K747" s="37">
        <f ca="1">IF(O747="ACTIVE",(TODAY()-H747),(J747-H747))</f>
        <v>341</v>
      </c>
      <c r="L747" s="39" t="str">
        <f>IF(OR(M747="Email Verification",M747="Operations",M747="OJT",M747="Bottom Quartile Group",M747="Training"),"Billable","Non Billable")</f>
        <v>Non Billable</v>
      </c>
      <c r="M747" s="32" t="s">
        <v>51</v>
      </c>
      <c r="N747" s="1" t="s">
        <v>38</v>
      </c>
      <c r="O747" s="1" t="s">
        <v>39</v>
      </c>
      <c r="P747" s="1"/>
      <c r="Q747" s="1"/>
      <c r="R747" s="31" t="s">
        <v>900</v>
      </c>
      <c r="S747" s="42" t="s">
        <v>19</v>
      </c>
      <c r="T747" s="42" t="s">
        <v>880</v>
      </c>
      <c r="U747" s="42" t="s">
        <v>17</v>
      </c>
      <c r="V747" s="42" t="s">
        <v>17</v>
      </c>
      <c r="W747" s="42" t="s">
        <v>19</v>
      </c>
      <c r="X747" s="42" t="s">
        <v>880</v>
      </c>
      <c r="Y747" s="42" t="s">
        <v>19</v>
      </c>
      <c r="Z747" s="42" t="s">
        <v>880</v>
      </c>
      <c r="AA747" s="42" t="s">
        <v>880</v>
      </c>
      <c r="AB747" s="42" t="s">
        <v>17</v>
      </c>
      <c r="AC747" s="42" t="s">
        <v>17</v>
      </c>
      <c r="AD747" s="42" t="s">
        <v>880</v>
      </c>
      <c r="AE747" s="42" t="s">
        <v>880</v>
      </c>
      <c r="AF747" s="42" t="s">
        <v>19</v>
      </c>
      <c r="AG747" s="42" t="s">
        <v>881</v>
      </c>
      <c r="AH747" s="42" t="s">
        <v>880</v>
      </c>
      <c r="AI747" s="42" t="s">
        <v>17</v>
      </c>
      <c r="AJ747" s="42" t="s">
        <v>17</v>
      </c>
      <c r="AK747" s="42" t="s">
        <v>880</v>
      </c>
      <c r="AL747" s="42"/>
      <c r="AM747" s="42"/>
      <c r="AN747" s="42"/>
      <c r="AO747" s="42"/>
      <c r="AP747" s="42"/>
      <c r="AQ747" s="42"/>
      <c r="AR747" s="42"/>
      <c r="AS747" s="42"/>
      <c r="AT747" s="42"/>
      <c r="AU747" s="42"/>
      <c r="AV747" s="37">
        <f>COUNTIFS($S747:$AU747,"P")</f>
        <v>8</v>
      </c>
      <c r="AW747" s="37">
        <f>COUNTIFS($S747:$AU747,"HD")/2</f>
        <v>0.5</v>
      </c>
      <c r="AX747" s="37">
        <f>COUNTIFS($S747:$AU747,"DO")</f>
        <v>6</v>
      </c>
      <c r="AY747" s="1">
        <f>COUNTIFS($S747:$AU747,"UPL")</f>
        <v>0</v>
      </c>
      <c r="AZ747" s="37">
        <f>COUNTIFS($S747:$AU747,"LWP")</f>
        <v>4</v>
      </c>
      <c r="BA747" s="37">
        <f>SUM(COUNTIFS($S747:$AU747,{"PAT","MAT"}))</f>
        <v>0</v>
      </c>
      <c r="BB747" s="37">
        <f>COUNTIFS($S747:$AU747,"HO")</f>
        <v>0</v>
      </c>
      <c r="BC747" s="37">
        <f>COUNTIFS($S747:$AU747,"NA")</f>
        <v>0</v>
      </c>
      <c r="BD747" s="37">
        <f>COUNTIFS($S747:$AU747,"PL")</f>
        <v>0</v>
      </c>
      <c r="BE747" s="37">
        <f>COUNTIFS($S747:$AU747,"CL")</f>
        <v>0</v>
      </c>
      <c r="BF747" s="37">
        <f>COUNTIFS($S747:$AU747,"BL")</f>
        <v>0</v>
      </c>
      <c r="BG747" s="37">
        <f>COUNTIFS($S747:$AU747,"CO")</f>
        <v>0</v>
      </c>
      <c r="BH747" s="37">
        <f>SUM(BD747:BG747)</f>
        <v>0</v>
      </c>
      <c r="BI747" s="37">
        <f>IF(SUM(AV747+AW747)&gt;=17,1,0)</f>
        <v>0</v>
      </c>
      <c r="BJ747" s="37">
        <f>IF(SUM(AV747+AW747)&gt;=13,1,0)</f>
        <v>0</v>
      </c>
      <c r="BK747" s="37">
        <f>SUM(AV747:BG747)+SUM(COUNTIFS(R747:AU747,{"TERM","RESIGNED"}))</f>
        <v>18.5</v>
      </c>
      <c r="BL747" s="1" t="s">
        <v>41</v>
      </c>
      <c r="BM747" s="37" t="s">
        <v>933</v>
      </c>
    </row>
    <row r="748" spans="1:65" x14ac:dyDescent="0.25">
      <c r="A748" s="30">
        <f>A747+1</f>
        <v>746</v>
      </c>
      <c r="B748" s="1" t="s">
        <v>163</v>
      </c>
      <c r="C748" s="1">
        <v>105193</v>
      </c>
      <c r="D748" s="25">
        <v>105193</v>
      </c>
      <c r="E748" s="1" t="s">
        <v>863</v>
      </c>
      <c r="F748" s="32" t="s">
        <v>908</v>
      </c>
      <c r="G748" s="32" t="s">
        <v>906</v>
      </c>
      <c r="H748" s="28">
        <v>45006</v>
      </c>
      <c r="I748" s="28" t="s">
        <v>36</v>
      </c>
      <c r="J748" s="28" t="s">
        <v>36</v>
      </c>
      <c r="K748" s="37">
        <f ca="1">IF(O748="ACTIVE",(TODAY()-H748),(J748-H748))</f>
        <v>336</v>
      </c>
      <c r="L748" s="39" t="str">
        <f>IF(OR(M748="Email Verification",M748="Operations",M748="OJT",M748="Bottom Quartile Group",M748="Training"),"Billable","Non Billable")</f>
        <v>Non Billable</v>
      </c>
      <c r="M748" s="32" t="s">
        <v>124</v>
      </c>
      <c r="N748" s="1" t="s">
        <v>38</v>
      </c>
      <c r="O748" s="1" t="s">
        <v>39</v>
      </c>
      <c r="P748" s="1"/>
      <c r="Q748" s="1"/>
      <c r="R748" s="31" t="s">
        <v>125</v>
      </c>
      <c r="S748" s="42" t="s">
        <v>880</v>
      </c>
      <c r="T748" s="42" t="s">
        <v>880</v>
      </c>
      <c r="U748" s="42" t="s">
        <v>17</v>
      </c>
      <c r="V748" s="42" t="s">
        <v>17</v>
      </c>
      <c r="W748" s="42" t="s">
        <v>880</v>
      </c>
      <c r="X748" s="42" t="s">
        <v>880</v>
      </c>
      <c r="Y748" s="42" t="s">
        <v>880</v>
      </c>
      <c r="Z748" s="42" t="s">
        <v>880</v>
      </c>
      <c r="AA748" s="42" t="s">
        <v>880</v>
      </c>
      <c r="AB748" s="42" t="s">
        <v>17</v>
      </c>
      <c r="AC748" s="42" t="s">
        <v>17</v>
      </c>
      <c r="AD748" s="42" t="s">
        <v>880</v>
      </c>
      <c r="AE748" s="42" t="s">
        <v>880</v>
      </c>
      <c r="AF748" s="42" t="s">
        <v>880</v>
      </c>
      <c r="AG748" s="42" t="s">
        <v>880</v>
      </c>
      <c r="AH748" s="42" t="s">
        <v>880</v>
      </c>
      <c r="AI748" s="42" t="s">
        <v>17</v>
      </c>
      <c r="AJ748" s="42" t="s">
        <v>17</v>
      </c>
      <c r="AK748" s="42" t="s">
        <v>880</v>
      </c>
      <c r="AL748" s="42"/>
      <c r="AM748" s="42"/>
      <c r="AN748" s="42"/>
      <c r="AO748" s="42"/>
      <c r="AP748" s="42"/>
      <c r="AQ748" s="42"/>
      <c r="AR748" s="42"/>
      <c r="AS748" s="42"/>
      <c r="AT748" s="42"/>
      <c r="AU748" s="42"/>
      <c r="AV748" s="37">
        <f>COUNTIFS($S748:$AU748,"P")</f>
        <v>13</v>
      </c>
      <c r="AW748" s="37">
        <f>COUNTIFS($S748:$AU748,"HD")/2</f>
        <v>0</v>
      </c>
      <c r="AX748" s="37">
        <f>COUNTIFS($S748:$AU748,"DO")</f>
        <v>6</v>
      </c>
      <c r="AY748" s="1">
        <f>COUNTIFS($S748:$AU748,"UPL")</f>
        <v>0</v>
      </c>
      <c r="AZ748" s="37">
        <f>COUNTIFS($S748:$AU748,"LWP")</f>
        <v>0</v>
      </c>
      <c r="BA748" s="37">
        <f>SUM(COUNTIFS($S748:$AU748,{"PAT","MAT"}))</f>
        <v>0</v>
      </c>
      <c r="BB748" s="37">
        <f>COUNTIFS($S748:$AU748,"HO")</f>
        <v>0</v>
      </c>
      <c r="BC748" s="37">
        <f>COUNTIFS($S748:$AU748,"NA")</f>
        <v>0</v>
      </c>
      <c r="BD748" s="37">
        <f>COUNTIFS($S748:$AU748,"PL")</f>
        <v>0</v>
      </c>
      <c r="BE748" s="37">
        <f>COUNTIFS($S748:$AU748,"CL")</f>
        <v>0</v>
      </c>
      <c r="BF748" s="37">
        <f>COUNTIFS($S748:$AU748,"BL")</f>
        <v>0</v>
      </c>
      <c r="BG748" s="37">
        <f>COUNTIFS($S748:$AU748,"CO")</f>
        <v>0</v>
      </c>
      <c r="BH748" s="37">
        <f>SUM(BD748:BG748)</f>
        <v>0</v>
      </c>
      <c r="BI748" s="37">
        <f>IF(SUM(AV748+AW748)&gt;=17,1,0)</f>
        <v>0</v>
      </c>
      <c r="BJ748" s="37">
        <f>IF(SUM(AV748+AW748)&gt;=13,1,0)</f>
        <v>1</v>
      </c>
      <c r="BK748" s="37">
        <f>SUM(AV748:BG748)+SUM(COUNTIFS(R748:AU748,{"TERM","RESIGNED"}))</f>
        <v>19</v>
      </c>
      <c r="BL748" s="1" t="s">
        <v>41</v>
      </c>
      <c r="BM748" s="37" t="s">
        <v>932</v>
      </c>
    </row>
    <row r="749" spans="1:65" x14ac:dyDescent="0.25">
      <c r="A749" s="30">
        <f>A748+1</f>
        <v>747</v>
      </c>
      <c r="B749" s="1" t="s">
        <v>163</v>
      </c>
      <c r="C749" s="1">
        <v>105194</v>
      </c>
      <c r="D749" s="25">
        <v>105194</v>
      </c>
      <c r="E749" s="1" t="s">
        <v>863</v>
      </c>
      <c r="F749" s="32" t="s">
        <v>909</v>
      </c>
      <c r="G749" s="32" t="s">
        <v>906</v>
      </c>
      <c r="H749" s="28">
        <v>45006</v>
      </c>
      <c r="I749" s="28" t="s">
        <v>36</v>
      </c>
      <c r="J749" s="28" t="s">
        <v>36</v>
      </c>
      <c r="K749" s="37">
        <f ca="1">IF(O749="ACTIVE",(TODAY()-H749),(J749-H749))</f>
        <v>336</v>
      </c>
      <c r="L749" s="39" t="str">
        <f>IF(OR(M749="Email Verification",M749="Operations",M749="OJT",M749="Bottom Quartile Group",M749="Training"),"Billable","Non Billable")</f>
        <v>Non Billable</v>
      </c>
      <c r="M749" s="32" t="s">
        <v>124</v>
      </c>
      <c r="N749" s="1" t="s">
        <v>38</v>
      </c>
      <c r="O749" s="1" t="s">
        <v>39</v>
      </c>
      <c r="P749" s="1"/>
      <c r="Q749" s="1"/>
      <c r="R749" s="31" t="s">
        <v>249</v>
      </c>
      <c r="S749" s="42" t="s">
        <v>880</v>
      </c>
      <c r="T749" s="42" t="s">
        <v>880</v>
      </c>
      <c r="U749" s="42" t="s">
        <v>17</v>
      </c>
      <c r="V749" s="42" t="s">
        <v>17</v>
      </c>
      <c r="W749" s="42" t="s">
        <v>880</v>
      </c>
      <c r="X749" s="42" t="s">
        <v>880</v>
      </c>
      <c r="Y749" s="42" t="s">
        <v>880</v>
      </c>
      <c r="Z749" s="42" t="s">
        <v>880</v>
      </c>
      <c r="AA749" s="42" t="s">
        <v>880</v>
      </c>
      <c r="AB749" s="42" t="s">
        <v>17</v>
      </c>
      <c r="AC749" s="42" t="s">
        <v>17</v>
      </c>
      <c r="AD749" s="42" t="s">
        <v>880</v>
      </c>
      <c r="AE749" s="42" t="s">
        <v>880</v>
      </c>
      <c r="AF749" s="42" t="s">
        <v>880</v>
      </c>
      <c r="AG749" s="42" t="s">
        <v>880</v>
      </c>
      <c r="AH749" s="42" t="s">
        <v>880</v>
      </c>
      <c r="AI749" s="42" t="s">
        <v>17</v>
      </c>
      <c r="AJ749" s="42" t="s">
        <v>17</v>
      </c>
      <c r="AK749" s="42" t="s">
        <v>880</v>
      </c>
      <c r="AL749" s="42"/>
      <c r="AM749" s="42"/>
      <c r="AN749" s="42"/>
      <c r="AO749" s="42"/>
      <c r="AP749" s="42"/>
      <c r="AQ749" s="42"/>
      <c r="AR749" s="42"/>
      <c r="AS749" s="42"/>
      <c r="AT749" s="42"/>
      <c r="AU749" s="42"/>
      <c r="AV749" s="37">
        <f>COUNTIFS($S749:$AU749,"P")</f>
        <v>13</v>
      </c>
      <c r="AW749" s="37">
        <f>COUNTIFS($S749:$AU749,"HD")/2</f>
        <v>0</v>
      </c>
      <c r="AX749" s="37">
        <f>COUNTIFS($S749:$AU749,"DO")</f>
        <v>6</v>
      </c>
      <c r="AY749" s="1">
        <f>COUNTIFS($S749:$AU749,"UPL")</f>
        <v>0</v>
      </c>
      <c r="AZ749" s="37">
        <f>COUNTIFS($S749:$AU749,"LWP")</f>
        <v>0</v>
      </c>
      <c r="BA749" s="37">
        <f>SUM(COUNTIFS($S749:$AU749,{"PAT","MAT"}))</f>
        <v>0</v>
      </c>
      <c r="BB749" s="37">
        <f>COUNTIFS($S749:$AU749,"HO")</f>
        <v>0</v>
      </c>
      <c r="BC749" s="37">
        <f>COUNTIFS($S749:$AU749,"NA")</f>
        <v>0</v>
      </c>
      <c r="BD749" s="37">
        <f>COUNTIFS($S749:$AU749,"PL")</f>
        <v>0</v>
      </c>
      <c r="BE749" s="37">
        <f>COUNTIFS($S749:$AU749,"CL")</f>
        <v>0</v>
      </c>
      <c r="BF749" s="37">
        <f>COUNTIFS($S749:$AU749,"BL")</f>
        <v>0</v>
      </c>
      <c r="BG749" s="37">
        <f>COUNTIFS($S749:$AU749,"CO")</f>
        <v>0</v>
      </c>
      <c r="BH749" s="37">
        <f>SUM(BD749:BG749)</f>
        <v>0</v>
      </c>
      <c r="BI749" s="37">
        <f>IF(SUM(AV749+AW749)&gt;=17,1,0)</f>
        <v>0</v>
      </c>
      <c r="BJ749" s="37">
        <f>IF(SUM(AV749+AW749)&gt;=13,1,0)</f>
        <v>1</v>
      </c>
      <c r="BK749" s="37">
        <f>SUM(AV749:BG749)+SUM(COUNTIFS(R749:AU749,{"TERM","RESIGNED"}))</f>
        <v>19</v>
      </c>
      <c r="BL749" s="1" t="s">
        <v>41</v>
      </c>
      <c r="BM749" s="37" t="s">
        <v>932</v>
      </c>
    </row>
    <row r="750" spans="1:65" x14ac:dyDescent="0.25">
      <c r="A750" s="30">
        <f>A749+1</f>
        <v>748</v>
      </c>
      <c r="B750" s="1" t="s">
        <v>163</v>
      </c>
      <c r="C750" s="1">
        <v>105196</v>
      </c>
      <c r="D750" s="25">
        <v>105196</v>
      </c>
      <c r="E750" s="1" t="s">
        <v>862</v>
      </c>
      <c r="F750" s="32" t="s">
        <v>910</v>
      </c>
      <c r="G750" s="32" t="s">
        <v>906</v>
      </c>
      <c r="H750" s="28">
        <v>45016</v>
      </c>
      <c r="I750" s="28" t="s">
        <v>36</v>
      </c>
      <c r="J750" s="28" t="s">
        <v>36</v>
      </c>
      <c r="K750" s="37">
        <f ca="1">IF(O750="ACTIVE",(TODAY()-H750),(J750-H750))</f>
        <v>326</v>
      </c>
      <c r="L750" s="39" t="str">
        <f>IF(OR(M750="Email Verification",M750="Operations",M750="OJT",M750="Bottom Quartile Group",M750="Training"),"Billable","Non Billable")</f>
        <v>Non Billable</v>
      </c>
      <c r="M750" s="32" t="s">
        <v>124</v>
      </c>
      <c r="N750" s="1" t="s">
        <v>38</v>
      </c>
      <c r="O750" s="1" t="s">
        <v>39</v>
      </c>
      <c r="P750" s="1"/>
      <c r="Q750" s="1"/>
      <c r="R750" s="31" t="s">
        <v>249</v>
      </c>
      <c r="S750" s="42" t="s">
        <v>880</v>
      </c>
      <c r="T750" s="42" t="s">
        <v>880</v>
      </c>
      <c r="U750" s="42" t="s">
        <v>17</v>
      </c>
      <c r="V750" s="42" t="s">
        <v>17</v>
      </c>
      <c r="W750" s="42" t="s">
        <v>880</v>
      </c>
      <c r="X750" s="42" t="s">
        <v>880</v>
      </c>
      <c r="Y750" s="42" t="s">
        <v>880</v>
      </c>
      <c r="Z750" s="42" t="s">
        <v>880</v>
      </c>
      <c r="AA750" s="42" t="s">
        <v>880</v>
      </c>
      <c r="AB750" s="42" t="s">
        <v>17</v>
      </c>
      <c r="AC750" s="42" t="s">
        <v>17</v>
      </c>
      <c r="AD750" s="42" t="s">
        <v>880</v>
      </c>
      <c r="AE750" s="42" t="s">
        <v>880</v>
      </c>
      <c r="AF750" s="42" t="s">
        <v>880</v>
      </c>
      <c r="AG750" s="42" t="s">
        <v>880</v>
      </c>
      <c r="AH750" s="42" t="s">
        <v>880</v>
      </c>
      <c r="AI750" s="42" t="s">
        <v>17</v>
      </c>
      <c r="AJ750" s="42" t="s">
        <v>17</v>
      </c>
      <c r="AK750" s="42" t="s">
        <v>19</v>
      </c>
      <c r="AL750" s="42"/>
      <c r="AM750" s="42"/>
      <c r="AN750" s="42"/>
      <c r="AO750" s="42"/>
      <c r="AP750" s="42"/>
      <c r="AQ750" s="42"/>
      <c r="AR750" s="42"/>
      <c r="AS750" s="42"/>
      <c r="AT750" s="42"/>
      <c r="AU750" s="42"/>
      <c r="AV750" s="37">
        <f>COUNTIFS($S750:$AU750,"P")</f>
        <v>12</v>
      </c>
      <c r="AW750" s="37">
        <f>COUNTIFS($S750:$AU750,"HD")/2</f>
        <v>0</v>
      </c>
      <c r="AX750" s="37">
        <f>COUNTIFS($S750:$AU750,"DO")</f>
        <v>6</v>
      </c>
      <c r="AY750" s="1">
        <f>COUNTIFS($S750:$AU750,"UPL")</f>
        <v>0</v>
      </c>
      <c r="AZ750" s="37">
        <f>COUNTIFS($S750:$AU750,"LWP")</f>
        <v>1</v>
      </c>
      <c r="BA750" s="37">
        <f>SUM(COUNTIFS($S750:$AU750,{"PAT","MAT"}))</f>
        <v>0</v>
      </c>
      <c r="BB750" s="37">
        <f>COUNTIFS($S750:$AU750,"HO")</f>
        <v>0</v>
      </c>
      <c r="BC750" s="37">
        <f>COUNTIFS($S750:$AU750,"NA")</f>
        <v>0</v>
      </c>
      <c r="BD750" s="37">
        <f>COUNTIFS($S750:$AU750,"PL")</f>
        <v>0</v>
      </c>
      <c r="BE750" s="37">
        <f>COUNTIFS($S750:$AU750,"CL")</f>
        <v>0</v>
      </c>
      <c r="BF750" s="37">
        <f>COUNTIFS($S750:$AU750,"BL")</f>
        <v>0</v>
      </c>
      <c r="BG750" s="37">
        <f>COUNTIFS($S750:$AU750,"CO")</f>
        <v>0</v>
      </c>
      <c r="BH750" s="37">
        <f>SUM(BD750:BG750)</f>
        <v>0</v>
      </c>
      <c r="BI750" s="37">
        <f>IF(SUM(AV750+AW750)&gt;=17,1,0)</f>
        <v>0</v>
      </c>
      <c r="BJ750" s="37">
        <f>IF(SUM(AV750+AW750)&gt;=13,1,0)</f>
        <v>0</v>
      </c>
      <c r="BK750" s="37">
        <f>SUM(AV750:BG750)+SUM(COUNTIFS(R750:AU750,{"TERM","RESIGNED"}))</f>
        <v>19</v>
      </c>
      <c r="BL750" s="1" t="s">
        <v>41</v>
      </c>
      <c r="BM750" s="37" t="s">
        <v>932</v>
      </c>
    </row>
    <row r="751" spans="1:65" x14ac:dyDescent="0.25">
      <c r="A751" s="30">
        <f>A750+1</f>
        <v>749</v>
      </c>
      <c r="B751" s="1" t="s">
        <v>163</v>
      </c>
      <c r="C751" s="1">
        <v>105197</v>
      </c>
      <c r="D751" s="25">
        <v>105197</v>
      </c>
      <c r="E751" s="1" t="s">
        <v>863</v>
      </c>
      <c r="F751" s="32" t="s">
        <v>911</v>
      </c>
      <c r="G751" s="32" t="s">
        <v>906</v>
      </c>
      <c r="H751" s="28">
        <v>45016</v>
      </c>
      <c r="I751" s="28" t="s">
        <v>36</v>
      </c>
      <c r="J751" s="28" t="s">
        <v>36</v>
      </c>
      <c r="K751" s="37">
        <f ca="1">IF(O751="ACTIVE",(TODAY()-H751),(J751-H751))</f>
        <v>326</v>
      </c>
      <c r="L751" s="39" t="str">
        <f>IF(OR(M751="Email Verification",M751="Operations",M751="OJT",M751="Bottom Quartile Group",M751="Training"),"Billable","Non Billable")</f>
        <v>Non Billable</v>
      </c>
      <c r="M751" s="32" t="s">
        <v>124</v>
      </c>
      <c r="N751" s="1" t="s">
        <v>38</v>
      </c>
      <c r="O751" s="1" t="s">
        <v>39</v>
      </c>
      <c r="P751" s="1"/>
      <c r="Q751" s="1"/>
      <c r="R751" s="31" t="s">
        <v>125</v>
      </c>
      <c r="S751" s="42" t="s">
        <v>880</v>
      </c>
      <c r="T751" s="42" t="s">
        <v>880</v>
      </c>
      <c r="U751" s="42" t="s">
        <v>17</v>
      </c>
      <c r="V751" s="42" t="s">
        <v>17</v>
      </c>
      <c r="W751" s="42" t="s">
        <v>883</v>
      </c>
      <c r="X751" s="42" t="s">
        <v>883</v>
      </c>
      <c r="Y751" s="42" t="s">
        <v>883</v>
      </c>
      <c r="Z751" s="42" t="s">
        <v>885</v>
      </c>
      <c r="AA751" s="42" t="s">
        <v>882</v>
      </c>
      <c r="AB751" s="42" t="s">
        <v>17</v>
      </c>
      <c r="AC751" s="42" t="s">
        <v>17</v>
      </c>
      <c r="AD751" s="42" t="s">
        <v>880</v>
      </c>
      <c r="AE751" s="42" t="s">
        <v>880</v>
      </c>
      <c r="AF751" s="42" t="s">
        <v>880</v>
      </c>
      <c r="AG751" s="42" t="s">
        <v>880</v>
      </c>
      <c r="AH751" s="42" t="s">
        <v>880</v>
      </c>
      <c r="AI751" s="42" t="s">
        <v>17</v>
      </c>
      <c r="AJ751" s="42" t="s">
        <v>17</v>
      </c>
      <c r="AK751" s="42" t="s">
        <v>880</v>
      </c>
      <c r="AL751" s="42"/>
      <c r="AM751" s="42"/>
      <c r="AN751" s="42"/>
      <c r="AO751" s="42"/>
      <c r="AP751" s="42"/>
      <c r="AQ751" s="42"/>
      <c r="AR751" s="42"/>
      <c r="AS751" s="42"/>
      <c r="AT751" s="42"/>
      <c r="AU751" s="42"/>
      <c r="AV751" s="37">
        <f>COUNTIFS($S751:$AU751,"P")</f>
        <v>8</v>
      </c>
      <c r="AW751" s="37">
        <f>COUNTIFS($S751:$AU751,"HD")/2</f>
        <v>0</v>
      </c>
      <c r="AX751" s="37">
        <f>COUNTIFS($S751:$AU751,"DO")</f>
        <v>6</v>
      </c>
      <c r="AY751" s="1">
        <f>COUNTIFS($S751:$AU751,"UPL")</f>
        <v>0</v>
      </c>
      <c r="AZ751" s="37">
        <f>COUNTIFS($S751:$AU751,"LWP")</f>
        <v>0</v>
      </c>
      <c r="BA751" s="37">
        <f>SUM(COUNTIFS($S751:$AU751,{"PAT","MAT"}))</f>
        <v>0</v>
      </c>
      <c r="BB751" s="37">
        <f>COUNTIFS($S751:$AU751,"HO")</f>
        <v>0</v>
      </c>
      <c r="BC751" s="37">
        <f>COUNTIFS($S751:$AU751,"NA")</f>
        <v>0</v>
      </c>
      <c r="BD751" s="37">
        <f>COUNTIFS($S751:$AU751,"PL")</f>
        <v>3</v>
      </c>
      <c r="BE751" s="37">
        <f>COUNTIFS($S751:$AU751,"CL")</f>
        <v>1</v>
      </c>
      <c r="BF751" s="37">
        <f>COUNTIFS($S751:$AU751,"BL")</f>
        <v>1</v>
      </c>
      <c r="BG751" s="37">
        <f>COUNTIFS($S751:$AU751,"CO")</f>
        <v>0</v>
      </c>
      <c r="BH751" s="37">
        <f>SUM(BD751:BG751)</f>
        <v>5</v>
      </c>
      <c r="BI751" s="37">
        <f>IF(SUM(AV751+AW751)&gt;=17,1,0)</f>
        <v>0</v>
      </c>
      <c r="BJ751" s="37">
        <f>IF(SUM(AV751+AW751)&gt;=13,1,0)</f>
        <v>0</v>
      </c>
      <c r="BK751" s="37">
        <f>SUM(AV751:BG751)+SUM(COUNTIFS(R751:AU751,{"TERM","RESIGNED"}))</f>
        <v>19</v>
      </c>
      <c r="BL751" s="1" t="s">
        <v>41</v>
      </c>
      <c r="BM751" s="37" t="s">
        <v>932</v>
      </c>
    </row>
    <row r="752" spans="1:65" x14ac:dyDescent="0.25">
      <c r="A752" s="30">
        <f>A751+1</f>
        <v>750</v>
      </c>
      <c r="B752" s="1" t="s">
        <v>163</v>
      </c>
      <c r="C752" s="1">
        <v>105198</v>
      </c>
      <c r="D752" s="25">
        <v>105198</v>
      </c>
      <c r="E752" s="1" t="s">
        <v>863</v>
      </c>
      <c r="F752" s="32" t="s">
        <v>913</v>
      </c>
      <c r="G752" s="32" t="s">
        <v>100</v>
      </c>
      <c r="H752" s="28">
        <v>45026</v>
      </c>
      <c r="I752" s="28" t="s">
        <v>36</v>
      </c>
      <c r="J752" s="28" t="s">
        <v>36</v>
      </c>
      <c r="K752" s="37">
        <f ca="1">IF(O752="ACTIVE",(TODAY()-H752),(J752-H752))</f>
        <v>316</v>
      </c>
      <c r="L752" s="39" t="str">
        <f>IF(OR(M752="Email Verification",M752="Operations",M752="OJT",M752="Bottom Quartile Group",M752="Training"),"Billable","Non Billable")</f>
        <v>Non Billable</v>
      </c>
      <c r="M752" s="32" t="s">
        <v>201</v>
      </c>
      <c r="N752" s="1" t="s">
        <v>38</v>
      </c>
      <c r="O752" s="1" t="s">
        <v>39</v>
      </c>
      <c r="P752" s="1"/>
      <c r="Q752" s="1"/>
      <c r="R752" s="31" t="s">
        <v>200</v>
      </c>
      <c r="S752" s="42" t="s">
        <v>880</v>
      </c>
      <c r="T752" s="42" t="s">
        <v>880</v>
      </c>
      <c r="U752" s="42" t="s">
        <v>17</v>
      </c>
      <c r="V752" s="42" t="s">
        <v>17</v>
      </c>
      <c r="W752" s="42" t="s">
        <v>880</v>
      </c>
      <c r="X752" s="42" t="s">
        <v>880</v>
      </c>
      <c r="Y752" s="42" t="s">
        <v>880</v>
      </c>
      <c r="Z752" s="42" t="s">
        <v>880</v>
      </c>
      <c r="AA752" s="42" t="s">
        <v>880</v>
      </c>
      <c r="AB752" s="42" t="s">
        <v>17</v>
      </c>
      <c r="AC752" s="42" t="s">
        <v>17</v>
      </c>
      <c r="AD752" s="42" t="s">
        <v>880</v>
      </c>
      <c r="AE752" s="42" t="s">
        <v>880</v>
      </c>
      <c r="AF752" s="42" t="s">
        <v>880</v>
      </c>
      <c r="AG752" s="42" t="s">
        <v>880</v>
      </c>
      <c r="AH752" s="42" t="s">
        <v>880</v>
      </c>
      <c r="AI752" s="42" t="s">
        <v>17</v>
      </c>
      <c r="AJ752" s="42" t="s">
        <v>17</v>
      </c>
      <c r="AK752" s="42" t="s">
        <v>880</v>
      </c>
      <c r="AL752" s="42"/>
      <c r="AM752" s="42"/>
      <c r="AN752" s="42"/>
      <c r="AO752" s="42"/>
      <c r="AP752" s="42"/>
      <c r="AQ752" s="42"/>
      <c r="AR752" s="42"/>
      <c r="AS752" s="42"/>
      <c r="AT752" s="42"/>
      <c r="AU752" s="42"/>
      <c r="AV752" s="37">
        <f>COUNTIFS($S752:$AU752,"P")</f>
        <v>13</v>
      </c>
      <c r="AW752" s="37">
        <f>COUNTIFS($S752:$AU752,"HD")/2</f>
        <v>0</v>
      </c>
      <c r="AX752" s="37">
        <f>COUNTIFS($S752:$AU752,"DO")</f>
        <v>6</v>
      </c>
      <c r="AY752" s="1">
        <f>COUNTIFS($S752:$AU752,"UPL")</f>
        <v>0</v>
      </c>
      <c r="AZ752" s="37">
        <f>COUNTIFS($S752:$AU752,"LWP")</f>
        <v>0</v>
      </c>
      <c r="BA752" s="37">
        <f>SUM(COUNTIFS($S752:$AU752,{"PAT","MAT"}))</f>
        <v>0</v>
      </c>
      <c r="BB752" s="37">
        <f>COUNTIFS($S752:$AU752,"HO")</f>
        <v>0</v>
      </c>
      <c r="BC752" s="37">
        <f>COUNTIFS($S752:$AU752,"NA")</f>
        <v>0</v>
      </c>
      <c r="BD752" s="37">
        <f>COUNTIFS($S752:$AU752,"PL")</f>
        <v>0</v>
      </c>
      <c r="BE752" s="37">
        <f>COUNTIFS($S752:$AU752,"CL")</f>
        <v>0</v>
      </c>
      <c r="BF752" s="37">
        <f>COUNTIFS($S752:$AU752,"BL")</f>
        <v>0</v>
      </c>
      <c r="BG752" s="37">
        <f>COUNTIFS($S752:$AU752,"CO")</f>
        <v>0</v>
      </c>
      <c r="BH752" s="37">
        <f>SUM(BD752:BG752)</f>
        <v>0</v>
      </c>
      <c r="BI752" s="37">
        <f>IF(SUM(AV752+AW752)&gt;=17,1,0)</f>
        <v>0</v>
      </c>
      <c r="BJ752" s="37">
        <f>IF(SUM(AV752+AW752)&gt;=13,1,0)</f>
        <v>1</v>
      </c>
      <c r="BK752" s="37">
        <f>SUM(AV752:BG752)+SUM(COUNTIFS(R752:AU752,{"TERM","RESIGNED"}))</f>
        <v>19</v>
      </c>
      <c r="BL752" s="1" t="s">
        <v>41</v>
      </c>
      <c r="BM752" s="37" t="s">
        <v>936</v>
      </c>
    </row>
    <row r="753" spans="1:65" x14ac:dyDescent="0.25">
      <c r="A753" s="30">
        <f>A752+1</f>
        <v>751</v>
      </c>
      <c r="B753" s="1" t="s">
        <v>163</v>
      </c>
      <c r="C753" s="1">
        <v>105200</v>
      </c>
      <c r="D753" s="25">
        <v>105200</v>
      </c>
      <c r="E753" s="1" t="s">
        <v>862</v>
      </c>
      <c r="F753" s="32" t="s">
        <v>914</v>
      </c>
      <c r="G753" s="32" t="s">
        <v>100</v>
      </c>
      <c r="H753" s="28">
        <v>45026</v>
      </c>
      <c r="I753" s="28" t="s">
        <v>36</v>
      </c>
      <c r="J753" s="28" t="s">
        <v>36</v>
      </c>
      <c r="K753" s="37">
        <f ca="1">IF(O753="ACTIVE",(TODAY()-H753),(J753-H753))</f>
        <v>316</v>
      </c>
      <c r="L753" s="39" t="str">
        <f>IF(OR(M753="Email Verification",M753="Operations",M753="OJT",M753="Bottom Quartile Group",M753="Training"),"Billable","Non Billable")</f>
        <v>Non Billable</v>
      </c>
      <c r="M753" s="32" t="s">
        <v>990</v>
      </c>
      <c r="N753" s="1" t="s">
        <v>38</v>
      </c>
      <c r="O753" s="1" t="s">
        <v>39</v>
      </c>
      <c r="P753" s="1"/>
      <c r="Q753" s="1"/>
      <c r="R753" s="31" t="s">
        <v>197</v>
      </c>
      <c r="S753" s="42" t="s">
        <v>880</v>
      </c>
      <c r="T753" s="42" t="s">
        <v>880</v>
      </c>
      <c r="U753" s="42" t="s">
        <v>17</v>
      </c>
      <c r="V753" s="42" t="s">
        <v>17</v>
      </c>
      <c r="W753" s="42" t="s">
        <v>880</v>
      </c>
      <c r="X753" s="42" t="s">
        <v>881</v>
      </c>
      <c r="Y753" s="42" t="s">
        <v>18</v>
      </c>
      <c r="Z753" s="42" t="s">
        <v>18</v>
      </c>
      <c r="AA753" s="42" t="s">
        <v>18</v>
      </c>
      <c r="AB753" s="42" t="s">
        <v>17</v>
      </c>
      <c r="AC753" s="42" t="s">
        <v>17</v>
      </c>
      <c r="AD753" s="42" t="s">
        <v>18</v>
      </c>
      <c r="AE753" s="42" t="s">
        <v>18</v>
      </c>
      <c r="AF753" s="42" t="s">
        <v>880</v>
      </c>
      <c r="AG753" s="42" t="s">
        <v>880</v>
      </c>
      <c r="AH753" s="42" t="s">
        <v>880</v>
      </c>
      <c r="AI753" s="42" t="s">
        <v>17</v>
      </c>
      <c r="AJ753" s="42" t="s">
        <v>17</v>
      </c>
      <c r="AK753" s="42" t="s">
        <v>880</v>
      </c>
      <c r="AL753" s="42"/>
      <c r="AM753" s="42"/>
      <c r="AN753" s="42"/>
      <c r="AO753" s="42"/>
      <c r="AP753" s="42"/>
      <c r="AQ753" s="42"/>
      <c r="AR753" s="42"/>
      <c r="AS753" s="42"/>
      <c r="AT753" s="42"/>
      <c r="AU753" s="42"/>
      <c r="AV753" s="37">
        <f>COUNTIFS($S753:$AU753,"P")</f>
        <v>7</v>
      </c>
      <c r="AW753" s="37">
        <f>COUNTIFS($S753:$AU753,"HD")/2</f>
        <v>0.5</v>
      </c>
      <c r="AX753" s="37">
        <f>COUNTIFS($S753:$AU753,"DO")</f>
        <v>6</v>
      </c>
      <c r="AY753" s="1">
        <f>COUNTIFS($S753:$AU753,"UPL")</f>
        <v>5</v>
      </c>
      <c r="AZ753" s="37">
        <f>COUNTIFS($S753:$AU753,"LWP")</f>
        <v>0</v>
      </c>
      <c r="BA753" s="37">
        <f>SUM(COUNTIFS($S753:$AU753,{"PAT","MAT"}))</f>
        <v>0</v>
      </c>
      <c r="BB753" s="37">
        <f>COUNTIFS($S753:$AU753,"HO")</f>
        <v>0</v>
      </c>
      <c r="BC753" s="37">
        <f>COUNTIFS($S753:$AU753,"NA")</f>
        <v>0</v>
      </c>
      <c r="BD753" s="37">
        <f>COUNTIFS($S753:$AU753,"PL")</f>
        <v>0</v>
      </c>
      <c r="BE753" s="37">
        <f>COUNTIFS($S753:$AU753,"CL")</f>
        <v>0</v>
      </c>
      <c r="BF753" s="37">
        <f>COUNTIFS($S753:$AU753,"BL")</f>
        <v>0</v>
      </c>
      <c r="BG753" s="37">
        <f>COUNTIFS($S753:$AU753,"CO")</f>
        <v>0</v>
      </c>
      <c r="BH753" s="37">
        <f>SUM(BD753:BG753)</f>
        <v>0</v>
      </c>
      <c r="BI753" s="37">
        <f>IF(SUM(AV753+AW753)&gt;=17,1,0)</f>
        <v>0</v>
      </c>
      <c r="BJ753" s="37">
        <f>IF(SUM(AV753+AW753)&gt;=13,1,0)</f>
        <v>0</v>
      </c>
      <c r="BK753" s="37">
        <f>SUM(AV753:BG753)+SUM(COUNTIFS(R753:AU753,{"TERM","RESIGNED"}))</f>
        <v>18.5</v>
      </c>
      <c r="BL753" s="1" t="s">
        <v>41</v>
      </c>
      <c r="BM753" s="37" t="s">
        <v>936</v>
      </c>
    </row>
    <row r="754" spans="1:65" x14ac:dyDescent="0.25">
      <c r="A754" s="30">
        <f>A753+1</f>
        <v>752</v>
      </c>
      <c r="B754" s="1" t="s">
        <v>163</v>
      </c>
      <c r="C754" s="1">
        <v>105201</v>
      </c>
      <c r="D754" s="25">
        <v>105201</v>
      </c>
      <c r="E754" s="1" t="s">
        <v>862</v>
      </c>
      <c r="F754" s="32" t="s">
        <v>915</v>
      </c>
      <c r="G754" s="32" t="s">
        <v>181</v>
      </c>
      <c r="H754" s="28">
        <v>45040</v>
      </c>
      <c r="I754" s="28" t="s">
        <v>36</v>
      </c>
      <c r="J754" s="28" t="s">
        <v>36</v>
      </c>
      <c r="K754" s="37">
        <f ca="1">IF(O754="ACTIVE",(TODAY()-H754),(J754-H754))</f>
        <v>302</v>
      </c>
      <c r="L754" s="39" t="str">
        <f>IF(OR(M754="Email Verification",M754="Operations",M754="OJT",M754="Bottom Quartile Group",M754="Training"),"Billable","Non Billable")</f>
        <v>Billable</v>
      </c>
      <c r="M754" s="32" t="s">
        <v>178</v>
      </c>
      <c r="N754" s="1" t="s">
        <v>38</v>
      </c>
      <c r="O754" s="1" t="s">
        <v>39</v>
      </c>
      <c r="P754" s="1"/>
      <c r="Q754" s="1"/>
      <c r="R754" s="31" t="s">
        <v>239</v>
      </c>
      <c r="S754" s="42" t="s">
        <v>883</v>
      </c>
      <c r="T754" s="42" t="s">
        <v>883</v>
      </c>
      <c r="U754" s="42" t="s">
        <v>17</v>
      </c>
      <c r="V754" s="42" t="s">
        <v>17</v>
      </c>
      <c r="W754" s="42" t="s">
        <v>19</v>
      </c>
      <c r="X754" s="42" t="s">
        <v>19</v>
      </c>
      <c r="Y754" s="42" t="s">
        <v>19</v>
      </c>
      <c r="Z754" s="42" t="s">
        <v>19</v>
      </c>
      <c r="AA754" s="42" t="s">
        <v>19</v>
      </c>
      <c r="AB754" s="42" t="s">
        <v>17</v>
      </c>
      <c r="AC754" s="42" t="s">
        <v>17</v>
      </c>
      <c r="AD754" s="42" t="s">
        <v>19</v>
      </c>
      <c r="AE754" s="42" t="s">
        <v>880</v>
      </c>
      <c r="AF754" s="42" t="s">
        <v>882</v>
      </c>
      <c r="AG754" s="42" t="s">
        <v>883</v>
      </c>
      <c r="AH754" s="42" t="s">
        <v>880</v>
      </c>
      <c r="AI754" s="42" t="s">
        <v>17</v>
      </c>
      <c r="AJ754" s="42" t="s">
        <v>17</v>
      </c>
      <c r="AK754" s="42" t="s">
        <v>880</v>
      </c>
      <c r="AL754" s="42"/>
      <c r="AM754" s="42"/>
      <c r="AN754" s="42"/>
      <c r="AO754" s="42"/>
      <c r="AP754" s="42"/>
      <c r="AQ754" s="42"/>
      <c r="AR754" s="42"/>
      <c r="AS754" s="42"/>
      <c r="AT754" s="42"/>
      <c r="AU754" s="42"/>
      <c r="AV754" s="37">
        <f>COUNTIFS($S754:$AU754,"P")</f>
        <v>3</v>
      </c>
      <c r="AW754" s="37">
        <f>COUNTIFS($S754:$AU754,"HD")/2</f>
        <v>0</v>
      </c>
      <c r="AX754" s="37">
        <f>COUNTIFS($S754:$AU754,"DO")</f>
        <v>6</v>
      </c>
      <c r="AY754" s="1">
        <f>COUNTIFS($S754:$AU754,"UPL")</f>
        <v>0</v>
      </c>
      <c r="AZ754" s="37">
        <f>COUNTIFS($S754:$AU754,"LWP")</f>
        <v>6</v>
      </c>
      <c r="BA754" s="37">
        <f>SUM(COUNTIFS($S754:$AU754,{"PAT","MAT"}))</f>
        <v>0</v>
      </c>
      <c r="BB754" s="37">
        <f>COUNTIFS($S754:$AU754,"HO")</f>
        <v>0</v>
      </c>
      <c r="BC754" s="37">
        <f>COUNTIFS($S754:$AU754,"NA")</f>
        <v>0</v>
      </c>
      <c r="BD754" s="37">
        <f>COUNTIFS($S754:$AU754,"PL")</f>
        <v>3</v>
      </c>
      <c r="BE754" s="37">
        <f>COUNTIFS($S754:$AU754,"CL")</f>
        <v>1</v>
      </c>
      <c r="BF754" s="37">
        <f>COUNTIFS($S754:$AU754,"BL")</f>
        <v>0</v>
      </c>
      <c r="BG754" s="37">
        <f>COUNTIFS($S754:$AU754,"CO")</f>
        <v>0</v>
      </c>
      <c r="BH754" s="37">
        <f>SUM(BD754:BG754)</f>
        <v>4</v>
      </c>
      <c r="BI754" s="37">
        <f>IF(SUM(AV754+AW754)&gt;=17,1,0)</f>
        <v>0</v>
      </c>
      <c r="BJ754" s="37">
        <f>IF(SUM(AV754+AW754)&gt;=13,1,0)</f>
        <v>0</v>
      </c>
      <c r="BK754" s="37">
        <f>SUM(AV754:BG754)+SUM(COUNTIFS(R754:AU754,{"TERM","RESIGNED"}))</f>
        <v>19</v>
      </c>
      <c r="BL754" s="1" t="s">
        <v>41</v>
      </c>
      <c r="BM754" s="37" t="s">
        <v>933</v>
      </c>
    </row>
    <row r="755" spans="1:65" x14ac:dyDescent="0.25">
      <c r="A755" s="30">
        <f>A754+1</f>
        <v>753</v>
      </c>
      <c r="B755" s="1" t="s">
        <v>163</v>
      </c>
      <c r="C755" s="1">
        <v>105203</v>
      </c>
      <c r="D755" s="25">
        <v>105203</v>
      </c>
      <c r="E755" s="1" t="s">
        <v>863</v>
      </c>
      <c r="F755" s="32" t="s">
        <v>916</v>
      </c>
      <c r="G755" s="32" t="s">
        <v>181</v>
      </c>
      <c r="H755" s="28">
        <v>45040</v>
      </c>
      <c r="I755" s="28" t="s">
        <v>36</v>
      </c>
      <c r="J755" s="28" t="s">
        <v>36</v>
      </c>
      <c r="K755" s="37">
        <f ca="1">IF(O755="ACTIVE",(TODAY()-H755),(J755-H755))</f>
        <v>302</v>
      </c>
      <c r="L755" s="39" t="str">
        <f>IF(OR(M755="Email Verification",M755="Operations",M755="OJT",M755="Bottom Quartile Group",M755="Training"),"Billable","Non Billable")</f>
        <v>Billable</v>
      </c>
      <c r="M755" s="32" t="s">
        <v>178</v>
      </c>
      <c r="N755" s="1" t="s">
        <v>38</v>
      </c>
      <c r="O755" s="1" t="s">
        <v>39</v>
      </c>
      <c r="P755" s="1"/>
      <c r="Q755" s="1"/>
      <c r="R755" s="31" t="s">
        <v>226</v>
      </c>
      <c r="S755" s="42" t="s">
        <v>880</v>
      </c>
      <c r="T755" s="42" t="s">
        <v>880</v>
      </c>
      <c r="U755" s="42" t="s">
        <v>17</v>
      </c>
      <c r="V755" s="42" t="s">
        <v>17</v>
      </c>
      <c r="W755" s="42" t="s">
        <v>880</v>
      </c>
      <c r="X755" s="42" t="s">
        <v>880</v>
      </c>
      <c r="Y755" s="42" t="s">
        <v>880</v>
      </c>
      <c r="Z755" s="42" t="s">
        <v>880</v>
      </c>
      <c r="AA755" s="42" t="s">
        <v>880</v>
      </c>
      <c r="AB755" s="42" t="s">
        <v>17</v>
      </c>
      <c r="AC755" s="42" t="s">
        <v>17</v>
      </c>
      <c r="AD755" s="42" t="s">
        <v>880</v>
      </c>
      <c r="AE755" s="42" t="s">
        <v>880</v>
      </c>
      <c r="AF755" s="42" t="s">
        <v>880</v>
      </c>
      <c r="AG755" s="42" t="s">
        <v>880</v>
      </c>
      <c r="AH755" s="42" t="s">
        <v>880</v>
      </c>
      <c r="AI755" s="42" t="s">
        <v>17</v>
      </c>
      <c r="AJ755" s="42" t="s">
        <v>17</v>
      </c>
      <c r="AK755" s="42" t="s">
        <v>880</v>
      </c>
      <c r="AL755" s="42"/>
      <c r="AM755" s="42"/>
      <c r="AN755" s="42"/>
      <c r="AO755" s="42"/>
      <c r="AP755" s="42"/>
      <c r="AQ755" s="42"/>
      <c r="AR755" s="42"/>
      <c r="AS755" s="42"/>
      <c r="AT755" s="42"/>
      <c r="AU755" s="42"/>
      <c r="AV755" s="37">
        <f>COUNTIFS($S755:$AU755,"P")</f>
        <v>13</v>
      </c>
      <c r="AW755" s="37">
        <f>COUNTIFS($S755:$AU755,"HD")/2</f>
        <v>0</v>
      </c>
      <c r="AX755" s="37">
        <f>COUNTIFS($S755:$AU755,"DO")</f>
        <v>6</v>
      </c>
      <c r="AY755" s="1">
        <f>COUNTIFS($S755:$AU755,"UPL")</f>
        <v>0</v>
      </c>
      <c r="AZ755" s="37">
        <f>COUNTIFS($S755:$AU755,"LWP")</f>
        <v>0</v>
      </c>
      <c r="BA755" s="37">
        <f>SUM(COUNTIFS($S755:$AU755,{"PAT","MAT"}))</f>
        <v>0</v>
      </c>
      <c r="BB755" s="37">
        <f>COUNTIFS($S755:$AU755,"HO")</f>
        <v>0</v>
      </c>
      <c r="BC755" s="37">
        <f>COUNTIFS($S755:$AU755,"NA")</f>
        <v>0</v>
      </c>
      <c r="BD755" s="37">
        <f>COUNTIFS($S755:$AU755,"PL")</f>
        <v>0</v>
      </c>
      <c r="BE755" s="37">
        <f>COUNTIFS($S755:$AU755,"CL")</f>
        <v>0</v>
      </c>
      <c r="BF755" s="37">
        <f>COUNTIFS($S755:$AU755,"BL")</f>
        <v>0</v>
      </c>
      <c r="BG755" s="37">
        <f>COUNTIFS($S755:$AU755,"CO")</f>
        <v>0</v>
      </c>
      <c r="BH755" s="37">
        <f>SUM(BD755:BG755)</f>
        <v>0</v>
      </c>
      <c r="BI755" s="37">
        <f>IF(SUM(AV755+AW755)&gt;=17,1,0)</f>
        <v>0</v>
      </c>
      <c r="BJ755" s="37">
        <f>IF(SUM(AV755+AW755)&gt;=13,1,0)</f>
        <v>1</v>
      </c>
      <c r="BK755" s="37">
        <f>SUM(AV755:BG755)+SUM(COUNTIFS(R755:AU755,{"TERM","RESIGNED"}))</f>
        <v>19</v>
      </c>
      <c r="BL755" s="1" t="s">
        <v>41</v>
      </c>
      <c r="BM755" s="37" t="s">
        <v>931</v>
      </c>
    </row>
    <row r="756" spans="1:65" x14ac:dyDescent="0.25">
      <c r="A756" s="30">
        <f>A755+1</f>
        <v>754</v>
      </c>
      <c r="B756" s="1" t="s">
        <v>163</v>
      </c>
      <c r="C756" s="1">
        <v>105210</v>
      </c>
      <c r="D756" s="25">
        <v>105210</v>
      </c>
      <c r="E756" s="1" t="s">
        <v>863</v>
      </c>
      <c r="F756" s="32" t="s">
        <v>925</v>
      </c>
      <c r="G756" s="32" t="s">
        <v>181</v>
      </c>
      <c r="H756" s="28">
        <v>45040</v>
      </c>
      <c r="I756" s="28" t="s">
        <v>36</v>
      </c>
      <c r="J756" s="28" t="s">
        <v>36</v>
      </c>
      <c r="K756" s="37">
        <f ca="1">IF(O756="ACTIVE",(TODAY()-H756),(J756-H756))</f>
        <v>302</v>
      </c>
      <c r="L756" s="39" t="str">
        <f>IF(OR(M756="Email Verification",M756="Operations",M756="OJT",M756="Bottom Quartile Group",M756="Training"),"Billable","Non Billable")</f>
        <v>Billable</v>
      </c>
      <c r="M756" s="32" t="s">
        <v>178</v>
      </c>
      <c r="N756" s="1" t="s">
        <v>38</v>
      </c>
      <c r="O756" s="1" t="s">
        <v>39</v>
      </c>
      <c r="P756" s="1"/>
      <c r="Q756" s="1"/>
      <c r="R756" s="31" t="s">
        <v>226</v>
      </c>
      <c r="S756" s="42" t="s">
        <v>880</v>
      </c>
      <c r="T756" s="42" t="s">
        <v>880</v>
      </c>
      <c r="U756" s="42" t="s">
        <v>17</v>
      </c>
      <c r="V756" s="42" t="s">
        <v>17</v>
      </c>
      <c r="W756" s="42" t="s">
        <v>880</v>
      </c>
      <c r="X756" s="42" t="s">
        <v>880</v>
      </c>
      <c r="Y756" s="42" t="s">
        <v>880</v>
      </c>
      <c r="Z756" s="42" t="s">
        <v>880</v>
      </c>
      <c r="AA756" s="42" t="s">
        <v>880</v>
      </c>
      <c r="AB756" s="42" t="s">
        <v>17</v>
      </c>
      <c r="AC756" s="42" t="s">
        <v>17</v>
      </c>
      <c r="AD756" s="42" t="s">
        <v>880</v>
      </c>
      <c r="AE756" s="42" t="s">
        <v>880</v>
      </c>
      <c r="AF756" s="42" t="s">
        <v>880</v>
      </c>
      <c r="AG756" s="42" t="s">
        <v>880</v>
      </c>
      <c r="AH756" s="42" t="s">
        <v>883</v>
      </c>
      <c r="AI756" s="42" t="s">
        <v>17</v>
      </c>
      <c r="AJ756" s="42" t="s">
        <v>17</v>
      </c>
      <c r="AK756" s="42" t="s">
        <v>880</v>
      </c>
      <c r="AL756" s="42"/>
      <c r="AM756" s="42"/>
      <c r="AN756" s="42"/>
      <c r="AO756" s="42"/>
      <c r="AP756" s="42"/>
      <c r="AQ756" s="42"/>
      <c r="AR756" s="42"/>
      <c r="AS756" s="42"/>
      <c r="AT756" s="42"/>
      <c r="AU756" s="42"/>
      <c r="AV756" s="37">
        <f>COUNTIFS($S756:$AU756,"P")</f>
        <v>12</v>
      </c>
      <c r="AW756" s="37">
        <f>COUNTIFS($S756:$AU756,"HD")/2</f>
        <v>0</v>
      </c>
      <c r="AX756" s="37">
        <f>COUNTIFS($S756:$AU756,"DO")</f>
        <v>6</v>
      </c>
      <c r="AY756" s="1">
        <f>COUNTIFS($S756:$AU756,"UPL")</f>
        <v>0</v>
      </c>
      <c r="AZ756" s="37">
        <f>COUNTIFS($S756:$AU756,"LWP")</f>
        <v>0</v>
      </c>
      <c r="BA756" s="37">
        <f>SUM(COUNTIFS($S756:$AU756,{"PAT","MAT"}))</f>
        <v>0</v>
      </c>
      <c r="BB756" s="37">
        <f>COUNTIFS($S756:$AU756,"HO")</f>
        <v>0</v>
      </c>
      <c r="BC756" s="37">
        <f>COUNTIFS($S756:$AU756,"NA")</f>
        <v>0</v>
      </c>
      <c r="BD756" s="37">
        <f>COUNTIFS($S756:$AU756,"PL")</f>
        <v>1</v>
      </c>
      <c r="BE756" s="37">
        <f>COUNTIFS($S756:$AU756,"CL")</f>
        <v>0</v>
      </c>
      <c r="BF756" s="37">
        <f>COUNTIFS($S756:$AU756,"BL")</f>
        <v>0</v>
      </c>
      <c r="BG756" s="37">
        <f>COUNTIFS($S756:$AU756,"CO")</f>
        <v>0</v>
      </c>
      <c r="BH756" s="37">
        <f>SUM(BD756:BG756)</f>
        <v>1</v>
      </c>
      <c r="BI756" s="37">
        <f>IF(SUM(AV756+AW756)&gt;=17,1,0)</f>
        <v>0</v>
      </c>
      <c r="BJ756" s="37">
        <f>IF(SUM(AV756+AW756)&gt;=13,1,0)</f>
        <v>0</v>
      </c>
      <c r="BK756" s="37">
        <f>SUM(AV756:BG756)+SUM(COUNTIFS(R756:AU756,{"TERM","RESIGNED"}))</f>
        <v>19</v>
      </c>
      <c r="BL756" s="1" t="s">
        <v>41</v>
      </c>
      <c r="BM756" s="37" t="s">
        <v>931</v>
      </c>
    </row>
    <row r="757" spans="1:65" x14ac:dyDescent="0.25">
      <c r="A757" s="30">
        <f>A756+1</f>
        <v>755</v>
      </c>
      <c r="B757" s="1" t="s">
        <v>163</v>
      </c>
      <c r="C757" s="1">
        <v>105213</v>
      </c>
      <c r="D757" s="25">
        <v>105213</v>
      </c>
      <c r="E757" s="1" t="s">
        <v>862</v>
      </c>
      <c r="F757" s="32" t="s">
        <v>921</v>
      </c>
      <c r="G757" s="32" t="s">
        <v>181</v>
      </c>
      <c r="H757" s="28">
        <v>45040</v>
      </c>
      <c r="I757" s="28" t="s">
        <v>36</v>
      </c>
      <c r="J757" s="28" t="s">
        <v>36</v>
      </c>
      <c r="K757" s="37">
        <f ca="1">IF(O757="ACTIVE",(TODAY()-H757),(J757-H757))</f>
        <v>302</v>
      </c>
      <c r="L757" s="39" t="str">
        <f>IF(OR(M757="Email Verification",M757="Operations",M757="OJT",M757="Bottom Quartile Group",M757="Training"),"Billable","Non Billable")</f>
        <v>Billable</v>
      </c>
      <c r="M757" s="32" t="s">
        <v>178</v>
      </c>
      <c r="N757" s="1" t="s">
        <v>38</v>
      </c>
      <c r="O757" s="1" t="s">
        <v>39</v>
      </c>
      <c r="P757" s="1"/>
      <c r="Q757" s="1"/>
      <c r="R757" s="31" t="s">
        <v>239</v>
      </c>
      <c r="S757" s="42" t="s">
        <v>880</v>
      </c>
      <c r="T757" s="42" t="s">
        <v>880</v>
      </c>
      <c r="U757" s="42" t="s">
        <v>17</v>
      </c>
      <c r="V757" s="42" t="s">
        <v>17</v>
      </c>
      <c r="W757" s="42" t="s">
        <v>883</v>
      </c>
      <c r="X757" s="42" t="s">
        <v>883</v>
      </c>
      <c r="Y757" s="42" t="s">
        <v>880</v>
      </c>
      <c r="Z757" s="42" t="s">
        <v>880</v>
      </c>
      <c r="AA757" s="42" t="s">
        <v>882</v>
      </c>
      <c r="AB757" s="42" t="s">
        <v>17</v>
      </c>
      <c r="AC757" s="42" t="s">
        <v>17</v>
      </c>
      <c r="AD757" s="42" t="s">
        <v>880</v>
      </c>
      <c r="AE757" s="42" t="s">
        <v>880</v>
      </c>
      <c r="AF757" s="42" t="s">
        <v>880</v>
      </c>
      <c r="AG757" s="42" t="s">
        <v>880</v>
      </c>
      <c r="AH757" s="42" t="s">
        <v>880</v>
      </c>
      <c r="AI757" s="42" t="s">
        <v>17</v>
      </c>
      <c r="AJ757" s="42" t="s">
        <v>17</v>
      </c>
      <c r="AK757" s="42" t="s">
        <v>880</v>
      </c>
      <c r="AL757" s="42"/>
      <c r="AM757" s="42"/>
      <c r="AN757" s="42"/>
      <c r="AO757" s="42"/>
      <c r="AP757" s="42"/>
      <c r="AQ757" s="42"/>
      <c r="AR757" s="42"/>
      <c r="AS757" s="42"/>
      <c r="AT757" s="42"/>
      <c r="AU757" s="42"/>
      <c r="AV757" s="37">
        <f>COUNTIFS($S757:$AU757,"P")</f>
        <v>10</v>
      </c>
      <c r="AW757" s="37">
        <f>COUNTIFS($S757:$AU757,"HD")/2</f>
        <v>0</v>
      </c>
      <c r="AX757" s="37">
        <f>COUNTIFS($S757:$AU757,"DO")</f>
        <v>6</v>
      </c>
      <c r="AY757" s="1">
        <f>COUNTIFS($S757:$AU757,"UPL")</f>
        <v>0</v>
      </c>
      <c r="AZ757" s="37">
        <f>COUNTIFS($S757:$AU757,"LWP")</f>
        <v>0</v>
      </c>
      <c r="BA757" s="37">
        <f>SUM(COUNTIFS($S757:$AU757,{"PAT","MAT"}))</f>
        <v>0</v>
      </c>
      <c r="BB757" s="37">
        <f>COUNTIFS($S757:$AU757,"HO")</f>
        <v>0</v>
      </c>
      <c r="BC757" s="37">
        <f>COUNTIFS($S757:$AU757,"NA")</f>
        <v>0</v>
      </c>
      <c r="BD757" s="37">
        <f>COUNTIFS($S757:$AU757,"PL")</f>
        <v>2</v>
      </c>
      <c r="BE757" s="37">
        <f>COUNTIFS($S757:$AU757,"CL")</f>
        <v>1</v>
      </c>
      <c r="BF757" s="37">
        <f>COUNTIFS($S757:$AU757,"BL")</f>
        <v>0</v>
      </c>
      <c r="BG757" s="37">
        <f>COUNTIFS($S757:$AU757,"CO")</f>
        <v>0</v>
      </c>
      <c r="BH757" s="37">
        <f>SUM(BD757:BG757)</f>
        <v>3</v>
      </c>
      <c r="BI757" s="37">
        <f>IF(SUM(AV757+AW757)&gt;=17,1,0)</f>
        <v>0</v>
      </c>
      <c r="BJ757" s="37">
        <f>IF(SUM(AV757+AW757)&gt;=13,1,0)</f>
        <v>0</v>
      </c>
      <c r="BK757" s="37">
        <f>SUM(AV757:BG757)+SUM(COUNTIFS(R757:AU757,{"TERM","RESIGNED"}))</f>
        <v>19</v>
      </c>
      <c r="BL757" s="1" t="s">
        <v>41</v>
      </c>
      <c r="BM757" s="37" t="s">
        <v>933</v>
      </c>
    </row>
    <row r="758" spans="1:65" x14ac:dyDescent="0.25">
      <c r="A758" s="30">
        <f>A757+1</f>
        <v>756</v>
      </c>
      <c r="B758" s="1" t="s">
        <v>163</v>
      </c>
      <c r="C758" s="1">
        <v>105215</v>
      </c>
      <c r="D758" s="25">
        <v>105215</v>
      </c>
      <c r="E758" s="1" t="s">
        <v>862</v>
      </c>
      <c r="F758" s="32" t="s">
        <v>922</v>
      </c>
      <c r="G758" s="32" t="s">
        <v>181</v>
      </c>
      <c r="H758" s="28">
        <v>45040</v>
      </c>
      <c r="I758" s="28" t="s">
        <v>36</v>
      </c>
      <c r="J758" s="28" t="s">
        <v>36</v>
      </c>
      <c r="K758" s="37">
        <f ca="1">IF(O758="ACTIVE",(TODAY()-H758),(J758-H758))</f>
        <v>302</v>
      </c>
      <c r="L758" s="39" t="str">
        <f>IF(OR(M758="Email Verification",M758="Operations",M758="OJT",M758="Bottom Quartile Group",M758="Training"),"Billable","Non Billable")</f>
        <v>Billable</v>
      </c>
      <c r="M758" s="32" t="s">
        <v>178</v>
      </c>
      <c r="N758" s="1" t="s">
        <v>38</v>
      </c>
      <c r="O758" s="1" t="s">
        <v>39</v>
      </c>
      <c r="P758" s="1"/>
      <c r="Q758" s="1"/>
      <c r="R758" s="31" t="s">
        <v>230</v>
      </c>
      <c r="S758" s="42" t="s">
        <v>880</v>
      </c>
      <c r="T758" s="42" t="s">
        <v>880</v>
      </c>
      <c r="U758" s="42" t="s">
        <v>17</v>
      </c>
      <c r="V758" s="42" t="s">
        <v>17</v>
      </c>
      <c r="W758" s="42" t="s">
        <v>880</v>
      </c>
      <c r="X758" s="42" t="s">
        <v>880</v>
      </c>
      <c r="Y758" s="42" t="s">
        <v>880</v>
      </c>
      <c r="Z758" s="42" t="s">
        <v>880</v>
      </c>
      <c r="AA758" s="42" t="s">
        <v>880</v>
      </c>
      <c r="AB758" s="42" t="s">
        <v>17</v>
      </c>
      <c r="AC758" s="42" t="s">
        <v>17</v>
      </c>
      <c r="AD758" s="42" t="s">
        <v>880</v>
      </c>
      <c r="AE758" s="42" t="s">
        <v>880</v>
      </c>
      <c r="AF758" s="42" t="s">
        <v>880</v>
      </c>
      <c r="AG758" s="42" t="s">
        <v>880</v>
      </c>
      <c r="AH758" s="42" t="s">
        <v>880</v>
      </c>
      <c r="AI758" s="42" t="s">
        <v>17</v>
      </c>
      <c r="AJ758" s="42" t="s">
        <v>17</v>
      </c>
      <c r="AK758" s="42" t="s">
        <v>880</v>
      </c>
      <c r="AL758" s="42"/>
      <c r="AM758" s="42"/>
      <c r="AN758" s="42"/>
      <c r="AO758" s="42"/>
      <c r="AP758" s="42"/>
      <c r="AQ758" s="42"/>
      <c r="AR758" s="42"/>
      <c r="AS758" s="42"/>
      <c r="AT758" s="42"/>
      <c r="AU758" s="42"/>
      <c r="AV758" s="37">
        <f>COUNTIFS($S758:$AU758,"P")</f>
        <v>13</v>
      </c>
      <c r="AW758" s="37">
        <f>COUNTIFS($S758:$AU758,"HD")/2</f>
        <v>0</v>
      </c>
      <c r="AX758" s="37">
        <f>COUNTIFS($S758:$AU758,"DO")</f>
        <v>6</v>
      </c>
      <c r="AY758" s="1">
        <f>COUNTIFS($S758:$AU758,"UPL")</f>
        <v>0</v>
      </c>
      <c r="AZ758" s="37">
        <f>COUNTIFS($S758:$AU758,"LWP")</f>
        <v>0</v>
      </c>
      <c r="BA758" s="37">
        <f>SUM(COUNTIFS($S758:$AU758,{"PAT","MAT"}))</f>
        <v>0</v>
      </c>
      <c r="BB758" s="37">
        <f>COUNTIFS($S758:$AU758,"HO")</f>
        <v>0</v>
      </c>
      <c r="BC758" s="37">
        <f>COUNTIFS($S758:$AU758,"NA")</f>
        <v>0</v>
      </c>
      <c r="BD758" s="37">
        <f>COUNTIFS($S758:$AU758,"PL")</f>
        <v>0</v>
      </c>
      <c r="BE758" s="37">
        <f>COUNTIFS($S758:$AU758,"CL")</f>
        <v>0</v>
      </c>
      <c r="BF758" s="37">
        <f>COUNTIFS($S758:$AU758,"BL")</f>
        <v>0</v>
      </c>
      <c r="BG758" s="37">
        <f>COUNTIFS($S758:$AU758,"CO")</f>
        <v>0</v>
      </c>
      <c r="BH758" s="37">
        <f>SUM(BD758:BG758)</f>
        <v>0</v>
      </c>
      <c r="BI758" s="37">
        <f>IF(SUM(AV758+AW758)&gt;=17,1,0)</f>
        <v>0</v>
      </c>
      <c r="BJ758" s="37">
        <f>IF(SUM(AV758+AW758)&gt;=13,1,0)</f>
        <v>1</v>
      </c>
      <c r="BK758" s="37">
        <f>SUM(AV758:BG758)+SUM(COUNTIFS(R758:AU758,{"TERM","RESIGNED"}))</f>
        <v>19</v>
      </c>
      <c r="BL758" s="1" t="s">
        <v>41</v>
      </c>
      <c r="BM758" s="37" t="s">
        <v>931</v>
      </c>
    </row>
    <row r="759" spans="1:65" x14ac:dyDescent="0.25">
      <c r="A759" s="30">
        <f>A758+1</f>
        <v>757</v>
      </c>
      <c r="B759" s="1" t="s">
        <v>163</v>
      </c>
      <c r="C759" s="1">
        <v>105223</v>
      </c>
      <c r="D759" s="25">
        <v>105223</v>
      </c>
      <c r="E759" s="1" t="s">
        <v>863</v>
      </c>
      <c r="F759" s="32" t="s">
        <v>923</v>
      </c>
      <c r="G759" s="32" t="s">
        <v>181</v>
      </c>
      <c r="H759" s="28">
        <v>45040</v>
      </c>
      <c r="I759" s="28" t="s">
        <v>36</v>
      </c>
      <c r="J759" s="28" t="s">
        <v>36</v>
      </c>
      <c r="K759" s="37">
        <f ca="1">IF(O759="ACTIVE",(TODAY()-H759),(J759-H759))</f>
        <v>302</v>
      </c>
      <c r="L759" s="39" t="str">
        <f>IF(OR(M759="Email Verification",M759="Operations",M759="OJT",M759="Bottom Quartile Group",M759="Training"),"Billable","Non Billable")</f>
        <v>Billable</v>
      </c>
      <c r="M759" s="32" t="s">
        <v>178</v>
      </c>
      <c r="N759" s="1" t="s">
        <v>38</v>
      </c>
      <c r="O759" s="1" t="s">
        <v>39</v>
      </c>
      <c r="P759" s="1"/>
      <c r="Q759" s="1"/>
      <c r="R759" s="31" t="s">
        <v>226</v>
      </c>
      <c r="S759" s="42" t="s">
        <v>880</v>
      </c>
      <c r="T759" s="42" t="s">
        <v>880</v>
      </c>
      <c r="U759" s="42" t="s">
        <v>17</v>
      </c>
      <c r="V759" s="42" t="s">
        <v>17</v>
      </c>
      <c r="W759" s="42" t="s">
        <v>882</v>
      </c>
      <c r="X759" s="42" t="s">
        <v>880</v>
      </c>
      <c r="Y759" s="42" t="s">
        <v>880</v>
      </c>
      <c r="Z759" s="42" t="s">
        <v>880</v>
      </c>
      <c r="AA759" s="42" t="s">
        <v>880</v>
      </c>
      <c r="AB759" s="42" t="s">
        <v>17</v>
      </c>
      <c r="AC759" s="42" t="s">
        <v>17</v>
      </c>
      <c r="AD759" s="42" t="s">
        <v>880</v>
      </c>
      <c r="AE759" s="42" t="s">
        <v>880</v>
      </c>
      <c r="AF759" s="42" t="s">
        <v>880</v>
      </c>
      <c r="AG759" s="42" t="s">
        <v>880</v>
      </c>
      <c r="AH759" s="42" t="s">
        <v>880</v>
      </c>
      <c r="AI759" s="42" t="s">
        <v>17</v>
      </c>
      <c r="AJ759" s="42" t="s">
        <v>17</v>
      </c>
      <c r="AK759" s="42" t="s">
        <v>880</v>
      </c>
      <c r="AL759" s="42"/>
      <c r="AM759" s="42"/>
      <c r="AN759" s="42"/>
      <c r="AO759" s="42"/>
      <c r="AP759" s="42"/>
      <c r="AQ759" s="42"/>
      <c r="AR759" s="42"/>
      <c r="AS759" s="42"/>
      <c r="AT759" s="42"/>
      <c r="AU759" s="42"/>
      <c r="AV759" s="37">
        <f>COUNTIFS($S759:$AU759,"P")</f>
        <v>12</v>
      </c>
      <c r="AW759" s="37">
        <f>COUNTIFS($S759:$AU759,"HD")/2</f>
        <v>0</v>
      </c>
      <c r="AX759" s="37">
        <f>COUNTIFS($S759:$AU759,"DO")</f>
        <v>6</v>
      </c>
      <c r="AY759" s="1">
        <f>COUNTIFS($S759:$AU759,"UPL")</f>
        <v>0</v>
      </c>
      <c r="AZ759" s="37">
        <f>COUNTIFS($S759:$AU759,"LWP")</f>
        <v>0</v>
      </c>
      <c r="BA759" s="37">
        <f>SUM(COUNTIFS($S759:$AU759,{"PAT","MAT"}))</f>
        <v>0</v>
      </c>
      <c r="BB759" s="37">
        <f>COUNTIFS($S759:$AU759,"HO")</f>
        <v>0</v>
      </c>
      <c r="BC759" s="37">
        <f>COUNTIFS($S759:$AU759,"NA")</f>
        <v>0</v>
      </c>
      <c r="BD759" s="37">
        <f>COUNTIFS($S759:$AU759,"PL")</f>
        <v>0</v>
      </c>
      <c r="BE759" s="37">
        <f>COUNTIFS($S759:$AU759,"CL")</f>
        <v>1</v>
      </c>
      <c r="BF759" s="37">
        <f>COUNTIFS($S759:$AU759,"BL")</f>
        <v>0</v>
      </c>
      <c r="BG759" s="37">
        <f>COUNTIFS($S759:$AU759,"CO")</f>
        <v>0</v>
      </c>
      <c r="BH759" s="37">
        <f>SUM(BD759:BG759)</f>
        <v>1</v>
      </c>
      <c r="BI759" s="37">
        <f>IF(SUM(AV759+AW759)&gt;=17,1,0)</f>
        <v>0</v>
      </c>
      <c r="BJ759" s="37">
        <f>IF(SUM(AV759+AW759)&gt;=13,1,0)</f>
        <v>0</v>
      </c>
      <c r="BK759" s="37">
        <f>SUM(AV759:BG759)+SUM(COUNTIFS(R759:AU759,{"TERM","RESIGNED"}))</f>
        <v>19</v>
      </c>
      <c r="BL759" s="1" t="s">
        <v>41</v>
      </c>
      <c r="BM759" s="37" t="s">
        <v>931</v>
      </c>
    </row>
    <row r="760" spans="1:65" x14ac:dyDescent="0.25">
      <c r="A760" s="30">
        <f>A759+1</f>
        <v>758</v>
      </c>
      <c r="B760" s="1" t="s">
        <v>163</v>
      </c>
      <c r="C760" s="1">
        <v>105227</v>
      </c>
      <c r="D760" s="25">
        <v>105227</v>
      </c>
      <c r="E760" s="1" t="s">
        <v>863</v>
      </c>
      <c r="F760" s="32" t="s">
        <v>924</v>
      </c>
      <c r="G760" s="32" t="s">
        <v>154</v>
      </c>
      <c r="H760" s="28">
        <v>45040</v>
      </c>
      <c r="I760" s="28" t="s">
        <v>36</v>
      </c>
      <c r="J760" s="28" t="s">
        <v>36</v>
      </c>
      <c r="K760" s="37">
        <f ca="1">IF(O760="ACTIVE",(TODAY()-H760),(J760-H760))</f>
        <v>302</v>
      </c>
      <c r="L760" s="39" t="str">
        <f>IF(OR(M760="Email Verification",M760="Operations",M760="OJT",M760="Bottom Quartile Group",M760="Training"),"Billable","Non Billable")</f>
        <v>Billable</v>
      </c>
      <c r="M760" s="32" t="s">
        <v>118</v>
      </c>
      <c r="N760" s="1" t="s">
        <v>38</v>
      </c>
      <c r="O760" s="1" t="s">
        <v>39</v>
      </c>
      <c r="P760" s="1"/>
      <c r="Q760" s="1"/>
      <c r="R760" s="31" t="s">
        <v>134</v>
      </c>
      <c r="S760" s="42" t="s">
        <v>880</v>
      </c>
      <c r="T760" s="42" t="s">
        <v>880</v>
      </c>
      <c r="U760" s="42" t="s">
        <v>17</v>
      </c>
      <c r="V760" s="42" t="s">
        <v>17</v>
      </c>
      <c r="W760" s="42" t="s">
        <v>880</v>
      </c>
      <c r="X760" s="42" t="s">
        <v>880</v>
      </c>
      <c r="Y760" s="42" t="s">
        <v>881</v>
      </c>
      <c r="Z760" s="42" t="s">
        <v>18</v>
      </c>
      <c r="AA760" s="42" t="s">
        <v>880</v>
      </c>
      <c r="AB760" s="42" t="s">
        <v>17</v>
      </c>
      <c r="AC760" s="42" t="s">
        <v>17</v>
      </c>
      <c r="AD760" s="42" t="s">
        <v>880</v>
      </c>
      <c r="AE760" s="42" t="s">
        <v>880</v>
      </c>
      <c r="AF760" s="42" t="s">
        <v>880</v>
      </c>
      <c r="AG760" s="42" t="s">
        <v>880</v>
      </c>
      <c r="AH760" s="42" t="s">
        <v>880</v>
      </c>
      <c r="AI760" s="42" t="s">
        <v>17</v>
      </c>
      <c r="AJ760" s="42" t="s">
        <v>17</v>
      </c>
      <c r="AK760" s="42" t="s">
        <v>880</v>
      </c>
      <c r="AL760" s="42"/>
      <c r="AM760" s="42"/>
      <c r="AN760" s="42"/>
      <c r="AO760" s="42"/>
      <c r="AP760" s="42"/>
      <c r="AQ760" s="42"/>
      <c r="AR760" s="42"/>
      <c r="AS760" s="42"/>
      <c r="AT760" s="42"/>
      <c r="AU760" s="42"/>
      <c r="AV760" s="37">
        <f>COUNTIFS($S760:$AU760,"P")</f>
        <v>11</v>
      </c>
      <c r="AW760" s="37">
        <f>COUNTIFS($S760:$AU760,"HD")/2</f>
        <v>0.5</v>
      </c>
      <c r="AX760" s="37">
        <f>COUNTIFS($S760:$AU760,"DO")</f>
        <v>6</v>
      </c>
      <c r="AY760" s="1">
        <f>COUNTIFS($S760:$AU760,"UPL")</f>
        <v>1</v>
      </c>
      <c r="AZ760" s="37">
        <f>COUNTIFS($S760:$AU760,"LWP")</f>
        <v>0</v>
      </c>
      <c r="BA760" s="37">
        <f>SUM(COUNTIFS($S760:$AU760,{"PAT","MAT"}))</f>
        <v>0</v>
      </c>
      <c r="BB760" s="37">
        <f>COUNTIFS($S760:$AU760,"HO")</f>
        <v>0</v>
      </c>
      <c r="BC760" s="37">
        <f>COUNTIFS($S760:$AU760,"NA")</f>
        <v>0</v>
      </c>
      <c r="BD760" s="37">
        <f>COUNTIFS($S760:$AU760,"PL")</f>
        <v>0</v>
      </c>
      <c r="BE760" s="37">
        <f>COUNTIFS($S760:$AU760,"CL")</f>
        <v>0</v>
      </c>
      <c r="BF760" s="37">
        <f>COUNTIFS($S760:$AU760,"BL")</f>
        <v>0</v>
      </c>
      <c r="BG760" s="37">
        <f>COUNTIFS($S760:$AU760,"CO")</f>
        <v>0</v>
      </c>
      <c r="BH760" s="37">
        <f>SUM(BD760:BG760)</f>
        <v>0</v>
      </c>
      <c r="BI760" s="37">
        <f>IF(SUM(AV760+AW760)&gt;=17,1,0)</f>
        <v>0</v>
      </c>
      <c r="BJ760" s="37">
        <f>IF(SUM(AV760+AW760)&gt;=13,1,0)</f>
        <v>0</v>
      </c>
      <c r="BK760" s="37">
        <f>SUM(AV760:BG760)+SUM(COUNTIFS(R760:AU760,{"TERM","RESIGNED"}))</f>
        <v>18.5</v>
      </c>
      <c r="BL760" s="1" t="s">
        <v>41</v>
      </c>
      <c r="BM760" s="37" t="s">
        <v>933</v>
      </c>
    </row>
    <row r="761" spans="1:65" x14ac:dyDescent="0.25">
      <c r="A761" s="30">
        <f>A760+1</f>
        <v>759</v>
      </c>
      <c r="B761" s="1" t="s">
        <v>163</v>
      </c>
      <c r="C761" s="1">
        <v>105229</v>
      </c>
      <c r="D761" s="25">
        <v>105229</v>
      </c>
      <c r="E761" s="1" t="s">
        <v>862</v>
      </c>
      <c r="F761" s="32" t="s">
        <v>919</v>
      </c>
      <c r="G761" s="32" t="s">
        <v>154</v>
      </c>
      <c r="H761" s="28">
        <v>45040</v>
      </c>
      <c r="I761" s="28" t="s">
        <v>36</v>
      </c>
      <c r="J761" s="28" t="s">
        <v>36</v>
      </c>
      <c r="K761" s="37">
        <f ca="1">IF(O761="ACTIVE",(TODAY()-H761),(J761-H761))</f>
        <v>302</v>
      </c>
      <c r="L761" s="39" t="str">
        <f>IF(OR(M761="Email Verification",M761="Operations",M761="OJT",M761="Bottom Quartile Group",M761="Training"),"Billable","Non Billable")</f>
        <v>Billable</v>
      </c>
      <c r="M761" s="32" t="s">
        <v>118</v>
      </c>
      <c r="N761" s="1" t="s">
        <v>38</v>
      </c>
      <c r="O761" s="1" t="s">
        <v>39</v>
      </c>
      <c r="P761" s="1"/>
      <c r="Q761" s="1"/>
      <c r="R761" s="31" t="s">
        <v>134</v>
      </c>
      <c r="S761" s="42" t="s">
        <v>880</v>
      </c>
      <c r="T761" s="42" t="s">
        <v>880</v>
      </c>
      <c r="U761" s="42" t="s">
        <v>17</v>
      </c>
      <c r="V761" s="42" t="s">
        <v>17</v>
      </c>
      <c r="W761" s="42" t="s">
        <v>881</v>
      </c>
      <c r="X761" s="42" t="s">
        <v>880</v>
      </c>
      <c r="Y761" s="42" t="s">
        <v>880</v>
      </c>
      <c r="Z761" s="42" t="s">
        <v>880</v>
      </c>
      <c r="AA761" s="42" t="s">
        <v>880</v>
      </c>
      <c r="AB761" s="42" t="s">
        <v>17</v>
      </c>
      <c r="AC761" s="42" t="s">
        <v>17</v>
      </c>
      <c r="AD761" s="42" t="s">
        <v>880</v>
      </c>
      <c r="AE761" s="42" t="s">
        <v>880</v>
      </c>
      <c r="AF761" s="42" t="s">
        <v>880</v>
      </c>
      <c r="AG761" s="42" t="s">
        <v>880</v>
      </c>
      <c r="AH761" s="42" t="s">
        <v>880</v>
      </c>
      <c r="AI761" s="42" t="s">
        <v>17</v>
      </c>
      <c r="AJ761" s="42" t="s">
        <v>17</v>
      </c>
      <c r="AK761" s="42" t="s">
        <v>880</v>
      </c>
      <c r="AL761" s="42"/>
      <c r="AM761" s="42"/>
      <c r="AN761" s="42"/>
      <c r="AO761" s="42"/>
      <c r="AP761" s="42"/>
      <c r="AQ761" s="42"/>
      <c r="AR761" s="42"/>
      <c r="AS761" s="42"/>
      <c r="AT761" s="42"/>
      <c r="AU761" s="42"/>
      <c r="AV761" s="37">
        <f>COUNTIFS($S761:$AU761,"P")</f>
        <v>12</v>
      </c>
      <c r="AW761" s="37">
        <f>COUNTIFS($S761:$AU761,"HD")/2</f>
        <v>0.5</v>
      </c>
      <c r="AX761" s="37">
        <f>COUNTIFS($S761:$AU761,"DO")</f>
        <v>6</v>
      </c>
      <c r="AY761" s="1">
        <f>COUNTIFS($S761:$AU761,"UPL")</f>
        <v>0</v>
      </c>
      <c r="AZ761" s="37">
        <f>COUNTIFS($S761:$AU761,"LWP")</f>
        <v>0</v>
      </c>
      <c r="BA761" s="37">
        <f>SUM(COUNTIFS($S761:$AU761,{"PAT","MAT"}))</f>
        <v>0</v>
      </c>
      <c r="BB761" s="37">
        <f>COUNTIFS($S761:$AU761,"HO")</f>
        <v>0</v>
      </c>
      <c r="BC761" s="37">
        <f>COUNTIFS($S761:$AU761,"NA")</f>
        <v>0</v>
      </c>
      <c r="BD761" s="37">
        <f>COUNTIFS($S761:$AU761,"PL")</f>
        <v>0</v>
      </c>
      <c r="BE761" s="37">
        <f>COUNTIFS($S761:$AU761,"CL")</f>
        <v>0</v>
      </c>
      <c r="BF761" s="37">
        <f>COUNTIFS($S761:$AU761,"BL")</f>
        <v>0</v>
      </c>
      <c r="BG761" s="37">
        <f>COUNTIFS($S761:$AU761,"CO")</f>
        <v>0</v>
      </c>
      <c r="BH761" s="37">
        <f>SUM(BD761:BG761)</f>
        <v>0</v>
      </c>
      <c r="BI761" s="37">
        <f>IF(SUM(AV761+AW761)&gt;=17,1,0)</f>
        <v>0</v>
      </c>
      <c r="BJ761" s="37">
        <f>IF(SUM(AV761+AW761)&gt;=13,1,0)</f>
        <v>0</v>
      </c>
      <c r="BK761" s="37">
        <f>SUM(AV761:BG761)+SUM(COUNTIFS(R761:AU761,{"TERM","RESIGNED"}))</f>
        <v>18.5</v>
      </c>
      <c r="BL761" s="1" t="s">
        <v>41</v>
      </c>
      <c r="BM761" s="37" t="s">
        <v>933</v>
      </c>
    </row>
    <row r="762" spans="1:65" x14ac:dyDescent="0.25">
      <c r="A762" s="30">
        <f>A761+1</f>
        <v>760</v>
      </c>
      <c r="B762" s="1" t="s">
        <v>163</v>
      </c>
      <c r="C762" s="1">
        <v>105231</v>
      </c>
      <c r="D762" s="25">
        <v>105231</v>
      </c>
      <c r="E762" s="1" t="s">
        <v>862</v>
      </c>
      <c r="F762" s="32" t="s">
        <v>945</v>
      </c>
      <c r="G762" s="32" t="s">
        <v>154</v>
      </c>
      <c r="H762" s="28">
        <v>45040</v>
      </c>
      <c r="I762" s="28" t="s">
        <v>36</v>
      </c>
      <c r="J762" s="28" t="s">
        <v>36</v>
      </c>
      <c r="K762" s="37">
        <f ca="1">IF(O762="ACTIVE",(TODAY()-H762),(J762-H762))</f>
        <v>302</v>
      </c>
      <c r="L762" s="39" t="str">
        <f>IF(OR(M762="Email Verification",M762="Operations",M762="OJT",M762="Bottom Quartile Group",M762="Training"),"Billable","Non Billable")</f>
        <v>Billable</v>
      </c>
      <c r="M762" s="32" t="s">
        <v>118</v>
      </c>
      <c r="N762" s="1" t="s">
        <v>38</v>
      </c>
      <c r="O762" s="1" t="s">
        <v>39</v>
      </c>
      <c r="P762" s="1"/>
      <c r="Q762" s="1"/>
      <c r="R762" s="31" t="s">
        <v>134</v>
      </c>
      <c r="S762" s="42" t="s">
        <v>880</v>
      </c>
      <c r="T762" s="42" t="s">
        <v>880</v>
      </c>
      <c r="U762" s="42" t="s">
        <v>17</v>
      </c>
      <c r="V762" s="42" t="s">
        <v>17</v>
      </c>
      <c r="W762" s="42" t="s">
        <v>19</v>
      </c>
      <c r="X762" s="42" t="s">
        <v>880</v>
      </c>
      <c r="Y762" s="42" t="s">
        <v>880</v>
      </c>
      <c r="Z762" s="42" t="s">
        <v>880</v>
      </c>
      <c r="AA762" s="42" t="s">
        <v>880</v>
      </c>
      <c r="AB762" s="42" t="s">
        <v>17</v>
      </c>
      <c r="AC762" s="42" t="s">
        <v>17</v>
      </c>
      <c r="AD762" s="42" t="s">
        <v>880</v>
      </c>
      <c r="AE762" s="42" t="s">
        <v>19</v>
      </c>
      <c r="AF762" s="42" t="s">
        <v>18</v>
      </c>
      <c r="AG762" s="42" t="s">
        <v>880</v>
      </c>
      <c r="AH762" s="42" t="s">
        <v>880</v>
      </c>
      <c r="AI762" s="42" t="s">
        <v>17</v>
      </c>
      <c r="AJ762" s="42" t="s">
        <v>17</v>
      </c>
      <c r="AK762" s="42" t="s">
        <v>19</v>
      </c>
      <c r="AL762" s="42"/>
      <c r="AM762" s="42"/>
      <c r="AN762" s="42"/>
      <c r="AO762" s="42"/>
      <c r="AP762" s="42"/>
      <c r="AQ762" s="42"/>
      <c r="AR762" s="42"/>
      <c r="AS762" s="42"/>
      <c r="AT762" s="42"/>
      <c r="AU762" s="42"/>
      <c r="AV762" s="37">
        <f>COUNTIFS($S762:$AU762,"P")</f>
        <v>9</v>
      </c>
      <c r="AW762" s="37">
        <f>COUNTIFS($S762:$AU762,"HD")/2</f>
        <v>0</v>
      </c>
      <c r="AX762" s="37">
        <f>COUNTIFS($S762:$AU762,"DO")</f>
        <v>6</v>
      </c>
      <c r="AY762" s="1">
        <f>COUNTIFS($S762:$AU762,"UPL")</f>
        <v>1</v>
      </c>
      <c r="AZ762" s="37">
        <f>COUNTIFS($S762:$AU762,"LWP")</f>
        <v>3</v>
      </c>
      <c r="BA762" s="37">
        <f>SUM(COUNTIFS($S762:$AU762,{"PAT","MAT"}))</f>
        <v>0</v>
      </c>
      <c r="BB762" s="37">
        <f>COUNTIFS($S762:$AU762,"HO")</f>
        <v>0</v>
      </c>
      <c r="BC762" s="37">
        <f>COUNTIFS($S762:$AU762,"NA")</f>
        <v>0</v>
      </c>
      <c r="BD762" s="37">
        <f>COUNTIFS($S762:$AU762,"PL")</f>
        <v>0</v>
      </c>
      <c r="BE762" s="37">
        <f>COUNTIFS($S762:$AU762,"CL")</f>
        <v>0</v>
      </c>
      <c r="BF762" s="37">
        <f>COUNTIFS($S762:$AU762,"BL")</f>
        <v>0</v>
      </c>
      <c r="BG762" s="37">
        <f>COUNTIFS($S762:$AU762,"CO")</f>
        <v>0</v>
      </c>
      <c r="BH762" s="37">
        <f>SUM(BD762:BG762)</f>
        <v>0</v>
      </c>
      <c r="BI762" s="37">
        <f>IF(SUM(AV762+AW762)&gt;=17,1,0)</f>
        <v>0</v>
      </c>
      <c r="BJ762" s="37">
        <f>IF(SUM(AV762+AW762)&gt;=13,1,0)</f>
        <v>0</v>
      </c>
      <c r="BK762" s="37">
        <f>SUM(AV762:BG762)+SUM(COUNTIFS(R762:AU762,{"TERM","RESIGNED"}))</f>
        <v>19</v>
      </c>
      <c r="BL762" s="1" t="s">
        <v>41</v>
      </c>
      <c r="BM762" s="37" t="s">
        <v>933</v>
      </c>
    </row>
    <row r="763" spans="1:65" x14ac:dyDescent="0.25">
      <c r="A763" s="30">
        <f>A762+1</f>
        <v>761</v>
      </c>
      <c r="B763" s="1" t="s">
        <v>163</v>
      </c>
      <c r="C763" s="1">
        <v>105236</v>
      </c>
      <c r="D763" s="25">
        <v>105236</v>
      </c>
      <c r="E763" s="1" t="s">
        <v>863</v>
      </c>
      <c r="F763" s="32" t="s">
        <v>917</v>
      </c>
      <c r="G763" s="32" t="s">
        <v>181</v>
      </c>
      <c r="H763" s="28">
        <v>45040</v>
      </c>
      <c r="I763" s="28" t="s">
        <v>36</v>
      </c>
      <c r="J763" s="28" t="s">
        <v>36</v>
      </c>
      <c r="K763" s="37">
        <f ca="1">IF(O763="ACTIVE",(TODAY()-H763),(J763-H763))</f>
        <v>302</v>
      </c>
      <c r="L763" s="39" t="str">
        <f>IF(OR(M763="Email Verification",M763="Operations",M763="OJT",M763="Bottom Quartile Group",M763="Training"),"Billable","Non Billable")</f>
        <v>Billable</v>
      </c>
      <c r="M763" s="32" t="s">
        <v>178</v>
      </c>
      <c r="N763" s="1" t="s">
        <v>38</v>
      </c>
      <c r="O763" s="1" t="s">
        <v>39</v>
      </c>
      <c r="P763" s="1"/>
      <c r="Q763" s="1"/>
      <c r="R763" s="31" t="s">
        <v>241</v>
      </c>
      <c r="S763" s="42" t="s">
        <v>880</v>
      </c>
      <c r="T763" s="42" t="s">
        <v>880</v>
      </c>
      <c r="U763" s="42" t="s">
        <v>17</v>
      </c>
      <c r="V763" s="42" t="s">
        <v>17</v>
      </c>
      <c r="W763" s="42" t="s">
        <v>880</v>
      </c>
      <c r="X763" s="42" t="s">
        <v>880</v>
      </c>
      <c r="Y763" s="42" t="s">
        <v>880</v>
      </c>
      <c r="Z763" s="42" t="s">
        <v>880</v>
      </c>
      <c r="AA763" s="42" t="s">
        <v>880</v>
      </c>
      <c r="AB763" s="42" t="s">
        <v>17</v>
      </c>
      <c r="AC763" s="42" t="s">
        <v>17</v>
      </c>
      <c r="AD763" s="42" t="s">
        <v>880</v>
      </c>
      <c r="AE763" s="42" t="s">
        <v>880</v>
      </c>
      <c r="AF763" s="42" t="s">
        <v>880</v>
      </c>
      <c r="AG763" s="42" t="s">
        <v>885</v>
      </c>
      <c r="AH763" s="42" t="s">
        <v>880</v>
      </c>
      <c r="AI763" s="42" t="s">
        <v>17</v>
      </c>
      <c r="AJ763" s="42" t="s">
        <v>17</v>
      </c>
      <c r="AK763" s="42" t="s">
        <v>19</v>
      </c>
      <c r="AL763" s="42"/>
      <c r="AM763" s="42"/>
      <c r="AN763" s="42"/>
      <c r="AO763" s="42"/>
      <c r="AP763" s="42"/>
      <c r="AQ763" s="42"/>
      <c r="AR763" s="42"/>
      <c r="AS763" s="42"/>
      <c r="AT763" s="42"/>
      <c r="AU763" s="42"/>
      <c r="AV763" s="37">
        <f>COUNTIFS($S763:$AU763,"P")</f>
        <v>11</v>
      </c>
      <c r="AW763" s="37">
        <f>COUNTIFS($S763:$AU763,"HD")/2</f>
        <v>0</v>
      </c>
      <c r="AX763" s="37">
        <f>COUNTIFS($S763:$AU763,"DO")</f>
        <v>6</v>
      </c>
      <c r="AY763" s="1">
        <f>COUNTIFS($S763:$AU763,"UPL")</f>
        <v>0</v>
      </c>
      <c r="AZ763" s="37">
        <f>COUNTIFS($S763:$AU763,"LWP")</f>
        <v>1</v>
      </c>
      <c r="BA763" s="37">
        <f>SUM(COUNTIFS($S763:$AU763,{"PAT","MAT"}))</f>
        <v>0</v>
      </c>
      <c r="BB763" s="37">
        <f>COUNTIFS($S763:$AU763,"HO")</f>
        <v>0</v>
      </c>
      <c r="BC763" s="37">
        <f>COUNTIFS($S763:$AU763,"NA")</f>
        <v>0</v>
      </c>
      <c r="BD763" s="37">
        <f>COUNTIFS($S763:$AU763,"PL")</f>
        <v>0</v>
      </c>
      <c r="BE763" s="37">
        <f>COUNTIFS($S763:$AU763,"CL")</f>
        <v>0</v>
      </c>
      <c r="BF763" s="37">
        <f>COUNTIFS($S763:$AU763,"BL")</f>
        <v>1</v>
      </c>
      <c r="BG763" s="37">
        <f>COUNTIFS($S763:$AU763,"CO")</f>
        <v>0</v>
      </c>
      <c r="BH763" s="37">
        <f>SUM(BD763:BG763)</f>
        <v>1</v>
      </c>
      <c r="BI763" s="37">
        <f>IF(SUM(AV763+AW763)&gt;=17,1,0)</f>
        <v>0</v>
      </c>
      <c r="BJ763" s="37">
        <f>IF(SUM(AV763+AW763)&gt;=13,1,0)</f>
        <v>0</v>
      </c>
      <c r="BK763" s="37">
        <f>SUM(AV763:BG763)+SUM(COUNTIFS(R763:AU763,{"TERM","RESIGNED"}))</f>
        <v>19</v>
      </c>
      <c r="BL763" s="1" t="s">
        <v>41</v>
      </c>
      <c r="BM763" s="37" t="s">
        <v>931</v>
      </c>
    </row>
    <row r="764" spans="1:65" x14ac:dyDescent="0.25">
      <c r="A764" s="30">
        <f>A763+1</f>
        <v>762</v>
      </c>
      <c r="B764" s="1" t="s">
        <v>163</v>
      </c>
      <c r="C764" s="1">
        <v>105237</v>
      </c>
      <c r="D764" s="25">
        <v>105237</v>
      </c>
      <c r="E764" s="1" t="s">
        <v>863</v>
      </c>
      <c r="F764" s="32" t="s">
        <v>927</v>
      </c>
      <c r="G764" s="32" t="s">
        <v>177</v>
      </c>
      <c r="H764" s="28">
        <v>45070</v>
      </c>
      <c r="I764" s="28" t="s">
        <v>36</v>
      </c>
      <c r="J764" s="28" t="s">
        <v>36</v>
      </c>
      <c r="K764" s="37">
        <f ca="1">IF(O764="ACTIVE",(TODAY()-H764),(J764-H764))</f>
        <v>272</v>
      </c>
      <c r="L764" s="39" t="str">
        <f>IF(OR(M764="Email Verification",M764="Operations",M764="OJT",M764="Bottom Quartile Group",M764="Training"),"Billable","Non Billable")</f>
        <v>Billable</v>
      </c>
      <c r="M764" s="32" t="s">
        <v>178</v>
      </c>
      <c r="N764" s="1" t="s">
        <v>38</v>
      </c>
      <c r="O764" s="1" t="s">
        <v>39</v>
      </c>
      <c r="P764" s="1"/>
      <c r="Q764" s="1"/>
      <c r="R764" s="31" t="s">
        <v>425</v>
      </c>
      <c r="S764" s="42" t="s">
        <v>880</v>
      </c>
      <c r="T764" s="42" t="s">
        <v>880</v>
      </c>
      <c r="U764" s="42" t="s">
        <v>17</v>
      </c>
      <c r="V764" s="42" t="s">
        <v>17</v>
      </c>
      <c r="W764" s="42" t="s">
        <v>880</v>
      </c>
      <c r="X764" s="42" t="s">
        <v>880</v>
      </c>
      <c r="Y764" s="42" t="s">
        <v>880</v>
      </c>
      <c r="Z764" s="42" t="s">
        <v>880</v>
      </c>
      <c r="AA764" s="42" t="s">
        <v>18</v>
      </c>
      <c r="AB764" s="42" t="s">
        <v>17</v>
      </c>
      <c r="AC764" s="42" t="s">
        <v>17</v>
      </c>
      <c r="AD764" s="42" t="s">
        <v>880</v>
      </c>
      <c r="AE764" s="42" t="s">
        <v>880</v>
      </c>
      <c r="AF764" s="42" t="s">
        <v>880</v>
      </c>
      <c r="AG764" s="42" t="s">
        <v>880</v>
      </c>
      <c r="AH764" s="42" t="s">
        <v>880</v>
      </c>
      <c r="AI764" s="42" t="s">
        <v>17</v>
      </c>
      <c r="AJ764" s="42" t="s">
        <v>17</v>
      </c>
      <c r="AK764" s="42" t="s">
        <v>880</v>
      </c>
      <c r="AL764" s="42"/>
      <c r="AM764" s="42"/>
      <c r="AN764" s="42"/>
      <c r="AO764" s="42"/>
      <c r="AP764" s="42"/>
      <c r="AQ764" s="42"/>
      <c r="AR764" s="42"/>
      <c r="AS764" s="42"/>
      <c r="AT764" s="42"/>
      <c r="AU764" s="42"/>
      <c r="AV764" s="37">
        <f>COUNTIFS($S764:$AU764,"P")</f>
        <v>12</v>
      </c>
      <c r="AW764" s="37">
        <f>COUNTIFS($S764:$AU764,"HD")/2</f>
        <v>0</v>
      </c>
      <c r="AX764" s="37">
        <f>COUNTIFS($S764:$AU764,"DO")</f>
        <v>6</v>
      </c>
      <c r="AY764" s="1">
        <f>COUNTIFS($S764:$AU764,"UPL")</f>
        <v>1</v>
      </c>
      <c r="AZ764" s="37">
        <f>COUNTIFS($S764:$AU764,"LWP")</f>
        <v>0</v>
      </c>
      <c r="BA764" s="37">
        <f>SUM(COUNTIFS($S764:$AU764,{"PAT","MAT"}))</f>
        <v>0</v>
      </c>
      <c r="BB764" s="37">
        <f>COUNTIFS($S764:$AU764,"HO")</f>
        <v>0</v>
      </c>
      <c r="BC764" s="37">
        <f>COUNTIFS($S764:$AU764,"NA")</f>
        <v>0</v>
      </c>
      <c r="BD764" s="37">
        <f>COUNTIFS($S764:$AU764,"PL")</f>
        <v>0</v>
      </c>
      <c r="BE764" s="37">
        <f>COUNTIFS($S764:$AU764,"CL")</f>
        <v>0</v>
      </c>
      <c r="BF764" s="37">
        <f>COUNTIFS($S764:$AU764,"BL")</f>
        <v>0</v>
      </c>
      <c r="BG764" s="37">
        <f>COUNTIFS($S764:$AU764,"CO")</f>
        <v>0</v>
      </c>
      <c r="BH764" s="37">
        <f>SUM(BD764:BG764)</f>
        <v>0</v>
      </c>
      <c r="BI764" s="37">
        <f>IF(SUM(AV764+AW764)&gt;=17,1,0)</f>
        <v>0</v>
      </c>
      <c r="BJ764" s="37">
        <f>IF(SUM(AV764+AW764)&gt;=13,1,0)</f>
        <v>0</v>
      </c>
      <c r="BK764" s="37">
        <f>SUM(AV764:BG764)+SUM(COUNTIFS(R764:AU764,{"TERM","RESIGNED"}))</f>
        <v>19</v>
      </c>
      <c r="BL764" s="1" t="s">
        <v>41</v>
      </c>
      <c r="BM764" s="37" t="s">
        <v>931</v>
      </c>
    </row>
    <row r="765" spans="1:65" x14ac:dyDescent="0.25">
      <c r="A765" s="30">
        <f>A764+1</f>
        <v>763</v>
      </c>
      <c r="B765" s="1" t="s">
        <v>163</v>
      </c>
      <c r="C765" s="1">
        <v>105243</v>
      </c>
      <c r="D765" s="25">
        <v>105243</v>
      </c>
      <c r="E765" s="1" t="s">
        <v>863</v>
      </c>
      <c r="F765" s="32" t="s">
        <v>928</v>
      </c>
      <c r="G765" s="32" t="s">
        <v>181</v>
      </c>
      <c r="H765" s="28">
        <v>45070</v>
      </c>
      <c r="I765" s="28" t="s">
        <v>36</v>
      </c>
      <c r="J765" s="28" t="s">
        <v>36</v>
      </c>
      <c r="K765" s="37">
        <f ca="1">IF(O765="ACTIVE",(TODAY()-H765),(J765-H765))</f>
        <v>272</v>
      </c>
      <c r="L765" s="39" t="str">
        <f>IF(OR(M765="Email Verification",M765="Operations",M765="OJT",M765="Bottom Quartile Group",M765="Training"),"Billable","Non Billable")</f>
        <v>Billable</v>
      </c>
      <c r="M765" s="32" t="s">
        <v>178</v>
      </c>
      <c r="N765" s="1" t="s">
        <v>38</v>
      </c>
      <c r="O765" s="1" t="s">
        <v>39</v>
      </c>
      <c r="P765" s="1"/>
      <c r="Q765" s="1"/>
      <c r="R765" s="31" t="s">
        <v>425</v>
      </c>
      <c r="S765" s="42" t="s">
        <v>880</v>
      </c>
      <c r="T765" s="42" t="s">
        <v>880</v>
      </c>
      <c r="U765" s="42" t="s">
        <v>17</v>
      </c>
      <c r="V765" s="42" t="s">
        <v>17</v>
      </c>
      <c r="W765" s="42" t="s">
        <v>880</v>
      </c>
      <c r="X765" s="42" t="s">
        <v>880</v>
      </c>
      <c r="Y765" s="42" t="s">
        <v>880</v>
      </c>
      <c r="Z765" s="42" t="s">
        <v>880</v>
      </c>
      <c r="AA765" s="42" t="s">
        <v>880</v>
      </c>
      <c r="AB765" s="42" t="s">
        <v>17</v>
      </c>
      <c r="AC765" s="42" t="s">
        <v>17</v>
      </c>
      <c r="AD765" s="42" t="s">
        <v>880</v>
      </c>
      <c r="AE765" s="42" t="s">
        <v>880</v>
      </c>
      <c r="AF765" s="42" t="s">
        <v>880</v>
      </c>
      <c r="AG765" s="42" t="s">
        <v>880</v>
      </c>
      <c r="AH765" s="42" t="s">
        <v>18</v>
      </c>
      <c r="AI765" s="42" t="s">
        <v>17</v>
      </c>
      <c r="AJ765" s="42" t="s">
        <v>17</v>
      </c>
      <c r="AK765" s="42" t="s">
        <v>880</v>
      </c>
      <c r="AL765" s="42"/>
      <c r="AM765" s="42"/>
      <c r="AN765" s="42"/>
      <c r="AO765" s="42"/>
      <c r="AP765" s="42"/>
      <c r="AQ765" s="42"/>
      <c r="AR765" s="42"/>
      <c r="AS765" s="42"/>
      <c r="AT765" s="42"/>
      <c r="AU765" s="42"/>
      <c r="AV765" s="37">
        <f>COUNTIFS($S765:$AU765,"P")</f>
        <v>12</v>
      </c>
      <c r="AW765" s="37">
        <f>COUNTIFS($S765:$AU765,"HD")/2</f>
        <v>0</v>
      </c>
      <c r="AX765" s="37">
        <f>COUNTIFS($S765:$AU765,"DO")</f>
        <v>6</v>
      </c>
      <c r="AY765" s="1">
        <f>COUNTIFS($S765:$AU765,"UPL")</f>
        <v>1</v>
      </c>
      <c r="AZ765" s="37">
        <f>COUNTIFS($S765:$AU765,"LWP")</f>
        <v>0</v>
      </c>
      <c r="BA765" s="37">
        <f>SUM(COUNTIFS($S765:$AU765,{"PAT","MAT"}))</f>
        <v>0</v>
      </c>
      <c r="BB765" s="37">
        <f>COUNTIFS($S765:$AU765,"HO")</f>
        <v>0</v>
      </c>
      <c r="BC765" s="37">
        <f>COUNTIFS($S765:$AU765,"NA")</f>
        <v>0</v>
      </c>
      <c r="BD765" s="37">
        <f>COUNTIFS($S765:$AU765,"PL")</f>
        <v>0</v>
      </c>
      <c r="BE765" s="37">
        <f>COUNTIFS($S765:$AU765,"CL")</f>
        <v>0</v>
      </c>
      <c r="BF765" s="37">
        <f>COUNTIFS($S765:$AU765,"BL")</f>
        <v>0</v>
      </c>
      <c r="BG765" s="37">
        <f>COUNTIFS($S765:$AU765,"CO")</f>
        <v>0</v>
      </c>
      <c r="BH765" s="37">
        <f>SUM(BD765:BG765)</f>
        <v>0</v>
      </c>
      <c r="BI765" s="37">
        <f>IF(SUM(AV765+AW765)&gt;=17,1,0)</f>
        <v>0</v>
      </c>
      <c r="BJ765" s="37">
        <f>IF(SUM(AV765+AW765)&gt;=13,1,0)</f>
        <v>0</v>
      </c>
      <c r="BK765" s="37">
        <f>SUM(AV765:BG765)+SUM(COUNTIFS(R765:AU765,{"TERM","RESIGNED"}))</f>
        <v>19</v>
      </c>
      <c r="BL765" s="1" t="s">
        <v>41</v>
      </c>
      <c r="BM765" s="37" t="s">
        <v>931</v>
      </c>
    </row>
    <row r="766" spans="1:65" x14ac:dyDescent="0.25">
      <c r="A766" s="30">
        <f>A765+1</f>
        <v>764</v>
      </c>
      <c r="B766" s="1" t="s">
        <v>163</v>
      </c>
      <c r="C766" s="1">
        <v>105246</v>
      </c>
      <c r="D766" s="25">
        <v>105246</v>
      </c>
      <c r="E766" s="1" t="s">
        <v>863</v>
      </c>
      <c r="F766" s="32" t="s">
        <v>944</v>
      </c>
      <c r="G766" s="32" t="s">
        <v>181</v>
      </c>
      <c r="H766" s="28">
        <v>45070</v>
      </c>
      <c r="I766" s="28" t="s">
        <v>36</v>
      </c>
      <c r="J766" s="28" t="s">
        <v>36</v>
      </c>
      <c r="K766" s="37">
        <f ca="1">IF(O766="ACTIVE",(TODAY()-H766),(J766-H766))</f>
        <v>272</v>
      </c>
      <c r="L766" s="39" t="str">
        <f>IF(OR(M766="Email Verification",M766="Operations",M766="OJT",M766="Bottom Quartile Group",M766="Training"),"Billable","Non Billable")</f>
        <v>Billable</v>
      </c>
      <c r="M766" s="32" t="s">
        <v>178</v>
      </c>
      <c r="N766" s="1" t="s">
        <v>38</v>
      </c>
      <c r="O766" s="1" t="s">
        <v>39</v>
      </c>
      <c r="P766" s="1"/>
      <c r="Q766" s="1"/>
      <c r="R766" s="31" t="s">
        <v>246</v>
      </c>
      <c r="S766" s="42" t="s">
        <v>880</v>
      </c>
      <c r="T766" s="42" t="s">
        <v>880</v>
      </c>
      <c r="U766" s="42" t="s">
        <v>17</v>
      </c>
      <c r="V766" s="42" t="s">
        <v>17</v>
      </c>
      <c r="W766" s="42" t="s">
        <v>880</v>
      </c>
      <c r="X766" s="42" t="s">
        <v>880</v>
      </c>
      <c r="Y766" s="42" t="s">
        <v>880</v>
      </c>
      <c r="Z766" s="42" t="s">
        <v>19</v>
      </c>
      <c r="AA766" s="42" t="s">
        <v>883</v>
      </c>
      <c r="AB766" s="42" t="s">
        <v>17</v>
      </c>
      <c r="AC766" s="42" t="s">
        <v>17</v>
      </c>
      <c r="AD766" s="42" t="s">
        <v>882</v>
      </c>
      <c r="AE766" s="42" t="s">
        <v>880</v>
      </c>
      <c r="AF766" s="42" t="s">
        <v>880</v>
      </c>
      <c r="AG766" s="42" t="s">
        <v>880</v>
      </c>
      <c r="AH766" s="42" t="s">
        <v>880</v>
      </c>
      <c r="AI766" s="42" t="s">
        <v>17</v>
      </c>
      <c r="AJ766" s="42" t="s">
        <v>17</v>
      </c>
      <c r="AK766" s="42" t="s">
        <v>880</v>
      </c>
      <c r="AL766" s="42"/>
      <c r="AM766" s="42"/>
      <c r="AN766" s="42"/>
      <c r="AO766" s="42"/>
      <c r="AP766" s="42"/>
      <c r="AQ766" s="42"/>
      <c r="AR766" s="42"/>
      <c r="AS766" s="42"/>
      <c r="AT766" s="42"/>
      <c r="AU766" s="42"/>
      <c r="AV766" s="37">
        <f>COUNTIFS($S766:$AU766,"P")</f>
        <v>10</v>
      </c>
      <c r="AW766" s="37">
        <f>COUNTIFS($S766:$AU766,"HD")/2</f>
        <v>0</v>
      </c>
      <c r="AX766" s="37">
        <f>COUNTIFS($S766:$AU766,"DO")</f>
        <v>6</v>
      </c>
      <c r="AY766" s="1">
        <f>COUNTIFS($S766:$AU766,"UPL")</f>
        <v>0</v>
      </c>
      <c r="AZ766" s="37">
        <f>COUNTIFS($S766:$AU766,"LWP")</f>
        <v>1</v>
      </c>
      <c r="BA766" s="37">
        <f>SUM(COUNTIFS($S766:$AU766,{"PAT","MAT"}))</f>
        <v>0</v>
      </c>
      <c r="BB766" s="37">
        <f>COUNTIFS($S766:$AU766,"HO")</f>
        <v>0</v>
      </c>
      <c r="BC766" s="37">
        <f>COUNTIFS($S766:$AU766,"NA")</f>
        <v>0</v>
      </c>
      <c r="BD766" s="37">
        <f>COUNTIFS($S766:$AU766,"PL")</f>
        <v>1</v>
      </c>
      <c r="BE766" s="37">
        <f>COUNTIFS($S766:$AU766,"CL")</f>
        <v>1</v>
      </c>
      <c r="BF766" s="37">
        <f>COUNTIFS($S766:$AU766,"BL")</f>
        <v>0</v>
      </c>
      <c r="BG766" s="37">
        <f>COUNTIFS($S766:$AU766,"CO")</f>
        <v>0</v>
      </c>
      <c r="BH766" s="37">
        <f>SUM(BD766:BG766)</f>
        <v>2</v>
      </c>
      <c r="BI766" s="37">
        <f>IF(SUM(AV766+AW766)&gt;=17,1,0)</f>
        <v>0</v>
      </c>
      <c r="BJ766" s="37">
        <f>IF(SUM(AV766+AW766)&gt;=13,1,0)</f>
        <v>0</v>
      </c>
      <c r="BK766" s="37">
        <f>SUM(AV766:BG766)+SUM(COUNTIFS(R766:AU766,{"TERM","RESIGNED"}))</f>
        <v>19</v>
      </c>
      <c r="BL766" s="1" t="s">
        <v>41</v>
      </c>
      <c r="BM766" s="37" t="s">
        <v>931</v>
      </c>
    </row>
    <row r="767" spans="1:65" x14ac:dyDescent="0.25">
      <c r="A767" s="30">
        <f>A766+1</f>
        <v>765</v>
      </c>
      <c r="B767" s="1" t="s">
        <v>163</v>
      </c>
      <c r="C767" s="1">
        <v>105247</v>
      </c>
      <c r="D767" s="25">
        <v>105247</v>
      </c>
      <c r="E767" s="1" t="s">
        <v>863</v>
      </c>
      <c r="F767" s="32" t="s">
        <v>929</v>
      </c>
      <c r="G767" s="32" t="s">
        <v>181</v>
      </c>
      <c r="H767" s="28">
        <v>45070</v>
      </c>
      <c r="I767" s="28" t="s">
        <v>36</v>
      </c>
      <c r="J767" s="28" t="s">
        <v>36</v>
      </c>
      <c r="K767" s="37">
        <f ca="1">IF(O767="ACTIVE",(TODAY()-H767),(J767-H767))</f>
        <v>272</v>
      </c>
      <c r="L767" s="39" t="str">
        <f>IF(OR(M767="Email Verification",M767="Operations",M767="OJT",M767="Bottom Quartile Group",M767="Training"),"Billable","Non Billable")</f>
        <v>Billable</v>
      </c>
      <c r="M767" s="32" t="s">
        <v>178</v>
      </c>
      <c r="N767" s="1" t="s">
        <v>38</v>
      </c>
      <c r="O767" s="1" t="s">
        <v>39</v>
      </c>
      <c r="P767" s="1"/>
      <c r="Q767" s="1"/>
      <c r="R767" s="31" t="s">
        <v>246</v>
      </c>
      <c r="S767" s="42" t="s">
        <v>880</v>
      </c>
      <c r="T767" s="42" t="s">
        <v>880</v>
      </c>
      <c r="U767" s="42" t="s">
        <v>17</v>
      </c>
      <c r="V767" s="42" t="s">
        <v>17</v>
      </c>
      <c r="W767" s="42" t="s">
        <v>880</v>
      </c>
      <c r="X767" s="42" t="s">
        <v>880</v>
      </c>
      <c r="Y767" s="42" t="s">
        <v>880</v>
      </c>
      <c r="Z767" s="42" t="s">
        <v>19</v>
      </c>
      <c r="AA767" s="42" t="s">
        <v>19</v>
      </c>
      <c r="AB767" s="42" t="s">
        <v>17</v>
      </c>
      <c r="AC767" s="42" t="s">
        <v>17</v>
      </c>
      <c r="AD767" s="42" t="s">
        <v>880</v>
      </c>
      <c r="AE767" s="42" t="s">
        <v>880</v>
      </c>
      <c r="AF767" s="42" t="s">
        <v>880</v>
      </c>
      <c r="AG767" s="42" t="s">
        <v>18</v>
      </c>
      <c r="AH767" s="42" t="s">
        <v>880</v>
      </c>
      <c r="AI767" s="42" t="s">
        <v>17</v>
      </c>
      <c r="AJ767" s="42" t="s">
        <v>17</v>
      </c>
      <c r="AK767" s="42" t="s">
        <v>880</v>
      </c>
      <c r="AL767" s="42"/>
      <c r="AM767" s="42"/>
      <c r="AN767" s="42"/>
      <c r="AO767" s="42"/>
      <c r="AP767" s="42"/>
      <c r="AQ767" s="42"/>
      <c r="AR767" s="42"/>
      <c r="AS767" s="42"/>
      <c r="AT767" s="42"/>
      <c r="AU767" s="42"/>
      <c r="AV767" s="37">
        <f>COUNTIFS($S767:$AU767,"P")</f>
        <v>10</v>
      </c>
      <c r="AW767" s="37">
        <f>COUNTIFS($S767:$AU767,"HD")/2</f>
        <v>0</v>
      </c>
      <c r="AX767" s="37">
        <f>COUNTIFS($S767:$AU767,"DO")</f>
        <v>6</v>
      </c>
      <c r="AY767" s="1">
        <f>COUNTIFS($S767:$AU767,"UPL")</f>
        <v>1</v>
      </c>
      <c r="AZ767" s="37">
        <f>COUNTIFS($S767:$AU767,"LWP")</f>
        <v>2</v>
      </c>
      <c r="BA767" s="37">
        <f>SUM(COUNTIFS($S767:$AU767,{"PAT","MAT"}))</f>
        <v>0</v>
      </c>
      <c r="BB767" s="37">
        <f>COUNTIFS($S767:$AU767,"HO")</f>
        <v>0</v>
      </c>
      <c r="BC767" s="37">
        <f>COUNTIFS($S767:$AU767,"NA")</f>
        <v>0</v>
      </c>
      <c r="BD767" s="37">
        <f>COUNTIFS($S767:$AU767,"PL")</f>
        <v>0</v>
      </c>
      <c r="BE767" s="37">
        <f>COUNTIFS($S767:$AU767,"CL")</f>
        <v>0</v>
      </c>
      <c r="BF767" s="37">
        <f>COUNTIFS($S767:$AU767,"BL")</f>
        <v>0</v>
      </c>
      <c r="BG767" s="37">
        <f>COUNTIFS($S767:$AU767,"CO")</f>
        <v>0</v>
      </c>
      <c r="BH767" s="37">
        <f>SUM(BD767:BG767)</f>
        <v>0</v>
      </c>
      <c r="BI767" s="37">
        <f>IF(SUM(AV767+AW767)&gt;=17,1,0)</f>
        <v>0</v>
      </c>
      <c r="BJ767" s="37">
        <f>IF(SUM(AV767+AW767)&gt;=13,1,0)</f>
        <v>0</v>
      </c>
      <c r="BK767" s="37">
        <f>SUM(AV767:BG767)+SUM(COUNTIFS(R767:AU767,{"TERM","RESIGNED"}))</f>
        <v>19</v>
      </c>
      <c r="BL767" s="1" t="s">
        <v>41</v>
      </c>
      <c r="BM767" s="37" t="s">
        <v>931</v>
      </c>
    </row>
    <row r="768" spans="1:65" x14ac:dyDescent="0.25">
      <c r="A768" s="30">
        <f>A767+1</f>
        <v>766</v>
      </c>
      <c r="B768" s="1" t="s">
        <v>163</v>
      </c>
      <c r="C768" s="1">
        <v>105249</v>
      </c>
      <c r="D768" s="25">
        <v>105249</v>
      </c>
      <c r="E768" s="1" t="s">
        <v>863</v>
      </c>
      <c r="F768" s="32" t="s">
        <v>930</v>
      </c>
      <c r="G768" s="32" t="s">
        <v>873</v>
      </c>
      <c r="H768" s="28">
        <v>45072</v>
      </c>
      <c r="I768" s="28" t="s">
        <v>36</v>
      </c>
      <c r="J768" s="28" t="s">
        <v>36</v>
      </c>
      <c r="K768" s="37">
        <f ca="1">IF(O768="ACTIVE",(TODAY()-H768),(J768-H768))</f>
        <v>270</v>
      </c>
      <c r="L768" s="39" t="str">
        <f>IF(OR(M768="Email Verification",M768="Operations",M768="OJT",M768="Bottom Quartile Group",M768="Training"),"Billable","Non Billable")</f>
        <v>Non Billable</v>
      </c>
      <c r="M768" s="32" t="s">
        <v>124</v>
      </c>
      <c r="N768" s="1" t="s">
        <v>38</v>
      </c>
      <c r="O768" s="1" t="s">
        <v>39</v>
      </c>
      <c r="P768" s="1"/>
      <c r="Q768" s="1"/>
      <c r="R768" s="31" t="s">
        <v>249</v>
      </c>
      <c r="S768" s="42" t="s">
        <v>880</v>
      </c>
      <c r="T768" s="42" t="s">
        <v>880</v>
      </c>
      <c r="U768" s="42" t="s">
        <v>17</v>
      </c>
      <c r="V768" s="42" t="s">
        <v>17</v>
      </c>
      <c r="W768" s="42" t="s">
        <v>880</v>
      </c>
      <c r="X768" s="42" t="s">
        <v>880</v>
      </c>
      <c r="Y768" s="42" t="s">
        <v>880</v>
      </c>
      <c r="Z768" s="42" t="s">
        <v>880</v>
      </c>
      <c r="AA768" s="42" t="s">
        <v>880</v>
      </c>
      <c r="AB768" s="42" t="s">
        <v>17</v>
      </c>
      <c r="AC768" s="42" t="s">
        <v>17</v>
      </c>
      <c r="AD768" s="42" t="s">
        <v>880</v>
      </c>
      <c r="AE768" s="42" t="s">
        <v>881</v>
      </c>
      <c r="AF768" s="42" t="s">
        <v>880</v>
      </c>
      <c r="AG768" s="42" t="s">
        <v>880</v>
      </c>
      <c r="AH768" s="42" t="s">
        <v>880</v>
      </c>
      <c r="AI768" s="42" t="s">
        <v>17</v>
      </c>
      <c r="AJ768" s="42" t="s">
        <v>17</v>
      </c>
      <c r="AK768" s="42" t="s">
        <v>880</v>
      </c>
      <c r="AL768" s="42"/>
      <c r="AM768" s="42"/>
      <c r="AN768" s="42"/>
      <c r="AO768" s="42"/>
      <c r="AP768" s="42"/>
      <c r="AQ768" s="42"/>
      <c r="AR768" s="42"/>
      <c r="AS768" s="42"/>
      <c r="AT768" s="42"/>
      <c r="AU768" s="42"/>
      <c r="AV768" s="37">
        <f>COUNTIFS($S768:$AU768,"P")</f>
        <v>12</v>
      </c>
      <c r="AW768" s="37">
        <f>COUNTIFS($S768:$AU768,"HD")/2</f>
        <v>0.5</v>
      </c>
      <c r="AX768" s="37">
        <f>COUNTIFS($S768:$AU768,"DO")</f>
        <v>6</v>
      </c>
      <c r="AY768" s="1">
        <f>COUNTIFS($S768:$AU768,"UPL")</f>
        <v>0</v>
      </c>
      <c r="AZ768" s="37">
        <f>COUNTIFS($S768:$AU768,"LWP")</f>
        <v>0</v>
      </c>
      <c r="BA768" s="37">
        <f>SUM(COUNTIFS($S768:$AU768,{"PAT","MAT"}))</f>
        <v>0</v>
      </c>
      <c r="BB768" s="37">
        <f>COUNTIFS($S768:$AU768,"HO")</f>
        <v>0</v>
      </c>
      <c r="BC768" s="37">
        <f>COUNTIFS($S768:$AU768,"NA")</f>
        <v>0</v>
      </c>
      <c r="BD768" s="37">
        <f>COUNTIFS($S768:$AU768,"PL")</f>
        <v>0</v>
      </c>
      <c r="BE768" s="37">
        <f>COUNTIFS($S768:$AU768,"CL")</f>
        <v>0</v>
      </c>
      <c r="BF768" s="37">
        <f>COUNTIFS($S768:$AU768,"BL")</f>
        <v>0</v>
      </c>
      <c r="BG768" s="37">
        <f>COUNTIFS($S768:$AU768,"CO")</f>
        <v>0</v>
      </c>
      <c r="BH768" s="37">
        <f>SUM(BD768:BG768)</f>
        <v>0</v>
      </c>
      <c r="BI768" s="37">
        <f>IF(SUM(AV768+AW768)&gt;=17,1,0)</f>
        <v>0</v>
      </c>
      <c r="BJ768" s="37">
        <f>IF(SUM(AV768+AW768)&gt;=13,1,0)</f>
        <v>0</v>
      </c>
      <c r="BK768" s="37">
        <f>SUM(AV768:BG768)+SUM(COUNTIFS(R768:AU768,{"TERM","RESIGNED"}))</f>
        <v>18.5</v>
      </c>
      <c r="BL768" s="1" t="s">
        <v>41</v>
      </c>
      <c r="BM768" s="37" t="s">
        <v>1569</v>
      </c>
    </row>
    <row r="769" spans="1:65" x14ac:dyDescent="0.25">
      <c r="A769" s="30">
        <f>A768+1</f>
        <v>767</v>
      </c>
      <c r="B769" s="1" t="s">
        <v>163</v>
      </c>
      <c r="C769" s="1">
        <v>105250</v>
      </c>
      <c r="D769" s="25">
        <v>105250</v>
      </c>
      <c r="E769" s="1" t="s">
        <v>862</v>
      </c>
      <c r="F769" s="32" t="s">
        <v>938</v>
      </c>
      <c r="G769" s="32" t="s">
        <v>100</v>
      </c>
      <c r="H769" s="28">
        <v>45082</v>
      </c>
      <c r="I769" s="28" t="s">
        <v>36</v>
      </c>
      <c r="J769" s="28" t="s">
        <v>36</v>
      </c>
      <c r="K769" s="37">
        <f ca="1">IF(O769="ACTIVE",(TODAY()-H769),(J769-H769))</f>
        <v>260</v>
      </c>
      <c r="L769" s="39" t="str">
        <f>IF(OR(M769="Email Verification",M769="Operations",M769="OJT",M769="Bottom Quartile Group",M769="Training"),"Billable","Non Billable")</f>
        <v>Non Billable</v>
      </c>
      <c r="M769" s="32" t="s">
        <v>990</v>
      </c>
      <c r="N769" s="1" t="s">
        <v>38</v>
      </c>
      <c r="O769" s="1" t="s">
        <v>39</v>
      </c>
      <c r="P769" s="1"/>
      <c r="Q769" s="1"/>
      <c r="R769" s="31" t="s">
        <v>211</v>
      </c>
      <c r="S769" s="42" t="s">
        <v>880</v>
      </c>
      <c r="T769" s="42" t="s">
        <v>880</v>
      </c>
      <c r="U769" s="42" t="s">
        <v>17</v>
      </c>
      <c r="V769" s="42" t="s">
        <v>17</v>
      </c>
      <c r="W769" s="42" t="s">
        <v>880</v>
      </c>
      <c r="X769" s="42" t="s">
        <v>880</v>
      </c>
      <c r="Y769" s="42" t="s">
        <v>880</v>
      </c>
      <c r="Z769" s="42" t="s">
        <v>880</v>
      </c>
      <c r="AA769" s="42" t="s">
        <v>880</v>
      </c>
      <c r="AB769" s="42" t="s">
        <v>17</v>
      </c>
      <c r="AC769" s="42" t="s">
        <v>17</v>
      </c>
      <c r="AD769" s="42" t="s">
        <v>880</v>
      </c>
      <c r="AE769" s="42" t="s">
        <v>880</v>
      </c>
      <c r="AF769" s="42" t="s">
        <v>19</v>
      </c>
      <c r="AG769" s="42" t="s">
        <v>880</v>
      </c>
      <c r="AH769" s="42" t="s">
        <v>880</v>
      </c>
      <c r="AI769" s="42" t="s">
        <v>17</v>
      </c>
      <c r="AJ769" s="42" t="s">
        <v>17</v>
      </c>
      <c r="AK769" s="42" t="s">
        <v>880</v>
      </c>
      <c r="AL769" s="42"/>
      <c r="AM769" s="42"/>
      <c r="AN769" s="42"/>
      <c r="AO769" s="42"/>
      <c r="AP769" s="42"/>
      <c r="AQ769" s="42"/>
      <c r="AR769" s="42"/>
      <c r="AS769" s="42"/>
      <c r="AT769" s="42"/>
      <c r="AU769" s="42"/>
      <c r="AV769" s="37">
        <f>COUNTIFS($S769:$AU769,"P")</f>
        <v>12</v>
      </c>
      <c r="AW769" s="37">
        <f>COUNTIFS($S769:$AU769,"HD")/2</f>
        <v>0</v>
      </c>
      <c r="AX769" s="37">
        <f>COUNTIFS($S769:$AU769,"DO")</f>
        <v>6</v>
      </c>
      <c r="AY769" s="1">
        <f>COUNTIFS($S769:$AU769,"UPL")</f>
        <v>0</v>
      </c>
      <c r="AZ769" s="37">
        <f>COUNTIFS($S769:$AU769,"LWP")</f>
        <v>1</v>
      </c>
      <c r="BA769" s="37">
        <f>SUM(COUNTIFS($S769:$AU769,{"PAT","MAT"}))</f>
        <v>0</v>
      </c>
      <c r="BB769" s="37">
        <f>COUNTIFS($S769:$AU769,"HO")</f>
        <v>0</v>
      </c>
      <c r="BC769" s="37">
        <f>COUNTIFS($S769:$AU769,"NA")</f>
        <v>0</v>
      </c>
      <c r="BD769" s="37">
        <f>COUNTIFS($S769:$AU769,"PL")</f>
        <v>0</v>
      </c>
      <c r="BE769" s="37">
        <f>COUNTIFS($S769:$AU769,"CL")</f>
        <v>0</v>
      </c>
      <c r="BF769" s="37">
        <f>COUNTIFS($S769:$AU769,"BL")</f>
        <v>0</v>
      </c>
      <c r="BG769" s="37">
        <f>COUNTIFS($S769:$AU769,"CO")</f>
        <v>0</v>
      </c>
      <c r="BH769" s="37">
        <f>SUM(BD769:BG769)</f>
        <v>0</v>
      </c>
      <c r="BI769" s="37">
        <f>IF(SUM(AV769+AW769)&gt;=17,1,0)</f>
        <v>0</v>
      </c>
      <c r="BJ769" s="37">
        <f>IF(SUM(AV769+AW769)&gt;=13,1,0)</f>
        <v>0</v>
      </c>
      <c r="BK769" s="37">
        <f>SUM(AV769:BG769)+SUM(COUNTIFS(R769:AU769,{"TERM","RESIGNED"}))</f>
        <v>19</v>
      </c>
      <c r="BL769" s="1" t="s">
        <v>41</v>
      </c>
      <c r="BM769" s="37" t="s">
        <v>1101</v>
      </c>
    </row>
    <row r="770" spans="1:65" x14ac:dyDescent="0.25">
      <c r="A770" s="30">
        <f>A769+1</f>
        <v>768</v>
      </c>
      <c r="B770" s="1" t="s">
        <v>163</v>
      </c>
      <c r="C770" s="1">
        <v>105255</v>
      </c>
      <c r="D770" s="25">
        <v>105255</v>
      </c>
      <c r="E770" s="1" t="s">
        <v>863</v>
      </c>
      <c r="F770" s="32" t="s">
        <v>939</v>
      </c>
      <c r="G770" s="32" t="s">
        <v>181</v>
      </c>
      <c r="H770" s="28">
        <v>45082</v>
      </c>
      <c r="I770" s="28" t="s">
        <v>36</v>
      </c>
      <c r="J770" s="28" t="s">
        <v>36</v>
      </c>
      <c r="K770" s="37">
        <f ca="1">IF(O770="ACTIVE",(TODAY()-H770),(J770-H770))</f>
        <v>260</v>
      </c>
      <c r="L770" s="39" t="str">
        <f>IF(OR(M770="Email Verification",M770="Operations",M770="OJT",M770="Bottom Quartile Group",M770="Training"),"Billable","Non Billable")</f>
        <v>Billable</v>
      </c>
      <c r="M770" s="32" t="s">
        <v>178</v>
      </c>
      <c r="N770" s="1" t="s">
        <v>38</v>
      </c>
      <c r="O770" s="1" t="s">
        <v>39</v>
      </c>
      <c r="P770" s="1"/>
      <c r="Q770" s="1"/>
      <c r="R770" s="31" t="s">
        <v>239</v>
      </c>
      <c r="S770" s="42" t="s">
        <v>880</v>
      </c>
      <c r="T770" s="42" t="s">
        <v>880</v>
      </c>
      <c r="U770" s="42" t="s">
        <v>17</v>
      </c>
      <c r="V770" s="42" t="s">
        <v>17</v>
      </c>
      <c r="W770" s="42" t="s">
        <v>880</v>
      </c>
      <c r="X770" s="42" t="s">
        <v>880</v>
      </c>
      <c r="Y770" s="42" t="s">
        <v>880</v>
      </c>
      <c r="Z770" s="42" t="s">
        <v>880</v>
      </c>
      <c r="AA770" s="42" t="s">
        <v>880</v>
      </c>
      <c r="AB770" s="42" t="s">
        <v>17</v>
      </c>
      <c r="AC770" s="42" t="s">
        <v>17</v>
      </c>
      <c r="AD770" s="42" t="s">
        <v>881</v>
      </c>
      <c r="AE770" s="42" t="s">
        <v>880</v>
      </c>
      <c r="AF770" s="42" t="s">
        <v>880</v>
      </c>
      <c r="AG770" s="42" t="s">
        <v>880</v>
      </c>
      <c r="AH770" s="42" t="s">
        <v>880</v>
      </c>
      <c r="AI770" s="42" t="s">
        <v>17</v>
      </c>
      <c r="AJ770" s="42" t="s">
        <v>17</v>
      </c>
      <c r="AK770" s="42" t="s">
        <v>18</v>
      </c>
      <c r="AL770" s="42"/>
      <c r="AM770" s="42"/>
      <c r="AN770" s="42"/>
      <c r="AO770" s="42"/>
      <c r="AP770" s="42"/>
      <c r="AQ770" s="42"/>
      <c r="AR770" s="42"/>
      <c r="AS770" s="42"/>
      <c r="AT770" s="42"/>
      <c r="AU770" s="42"/>
      <c r="AV770" s="37">
        <f>COUNTIFS($S770:$AU770,"P")</f>
        <v>11</v>
      </c>
      <c r="AW770" s="37">
        <f>COUNTIFS($S770:$AU770,"HD")/2</f>
        <v>0.5</v>
      </c>
      <c r="AX770" s="37">
        <f>COUNTIFS($S770:$AU770,"DO")</f>
        <v>6</v>
      </c>
      <c r="AY770" s="1">
        <f>COUNTIFS($S770:$AU770,"UPL")</f>
        <v>1</v>
      </c>
      <c r="AZ770" s="37">
        <f>COUNTIFS($S770:$AU770,"LWP")</f>
        <v>0</v>
      </c>
      <c r="BA770" s="37">
        <f>SUM(COUNTIFS($S770:$AU770,{"PAT","MAT"}))</f>
        <v>0</v>
      </c>
      <c r="BB770" s="37">
        <f>COUNTIFS($S770:$AU770,"HO")</f>
        <v>0</v>
      </c>
      <c r="BC770" s="37">
        <f>COUNTIFS($S770:$AU770,"NA")</f>
        <v>0</v>
      </c>
      <c r="BD770" s="37">
        <f>COUNTIFS($S770:$AU770,"PL")</f>
        <v>0</v>
      </c>
      <c r="BE770" s="37">
        <f>COUNTIFS($S770:$AU770,"CL")</f>
        <v>0</v>
      </c>
      <c r="BF770" s="37">
        <f>COUNTIFS($S770:$AU770,"BL")</f>
        <v>0</v>
      </c>
      <c r="BG770" s="37">
        <f>COUNTIFS($S770:$AU770,"CO")</f>
        <v>0</v>
      </c>
      <c r="BH770" s="37">
        <f>SUM(BD770:BG770)</f>
        <v>0</v>
      </c>
      <c r="BI770" s="37">
        <f>IF(SUM(AV770+AW770)&gt;=17,1,0)</f>
        <v>0</v>
      </c>
      <c r="BJ770" s="37">
        <f>IF(SUM(AV770+AW770)&gt;=13,1,0)</f>
        <v>0</v>
      </c>
      <c r="BK770" s="37">
        <f>SUM(AV770:BG770)+SUM(COUNTIFS(R770:AU770,{"TERM","RESIGNED"}))</f>
        <v>18.5</v>
      </c>
      <c r="BL770" s="1" t="s">
        <v>41</v>
      </c>
      <c r="BM770" s="37" t="s">
        <v>933</v>
      </c>
    </row>
    <row r="771" spans="1:65" x14ac:dyDescent="0.25">
      <c r="A771" s="30">
        <f>A770+1</f>
        <v>769</v>
      </c>
      <c r="B771" s="1" t="s">
        <v>163</v>
      </c>
      <c r="C771" s="1">
        <v>600411</v>
      </c>
      <c r="D771" s="25">
        <v>600411</v>
      </c>
      <c r="E771" s="1" t="s">
        <v>863</v>
      </c>
      <c r="F771" s="32" t="s">
        <v>941</v>
      </c>
      <c r="G771" s="32" t="s">
        <v>181</v>
      </c>
      <c r="H771" s="28">
        <v>45085</v>
      </c>
      <c r="I771" s="28" t="s">
        <v>36</v>
      </c>
      <c r="J771" s="28" t="s">
        <v>36</v>
      </c>
      <c r="K771" s="37">
        <f ca="1">IF(O771="ACTIVE",(TODAY()-H771),(J771-H771))</f>
        <v>257</v>
      </c>
      <c r="L771" s="39" t="str">
        <f>IF(OR(M771="Email Verification",M771="Operations",M771="OJT",M771="Bottom Quartile Group",M771="Training"),"Billable","Non Billable")</f>
        <v>Billable</v>
      </c>
      <c r="M771" s="32" t="s">
        <v>178</v>
      </c>
      <c r="N771" s="1" t="s">
        <v>260</v>
      </c>
      <c r="O771" s="1" t="s">
        <v>39</v>
      </c>
      <c r="P771" s="1"/>
      <c r="Q771" s="1"/>
      <c r="R771" s="31" t="s">
        <v>267</v>
      </c>
      <c r="S771" s="42" t="s">
        <v>880</v>
      </c>
      <c r="T771" s="42" t="s">
        <v>880</v>
      </c>
      <c r="U771" s="42" t="s">
        <v>17</v>
      </c>
      <c r="V771" s="42" t="s">
        <v>17</v>
      </c>
      <c r="W771" s="42" t="s">
        <v>880</v>
      </c>
      <c r="X771" s="42" t="s">
        <v>880</v>
      </c>
      <c r="Y771" s="42" t="s">
        <v>880</v>
      </c>
      <c r="Z771" s="42" t="s">
        <v>880</v>
      </c>
      <c r="AA771" s="42" t="s">
        <v>880</v>
      </c>
      <c r="AB771" s="42" t="s">
        <v>17</v>
      </c>
      <c r="AC771" s="42" t="s">
        <v>17</v>
      </c>
      <c r="AD771" s="42" t="s">
        <v>880</v>
      </c>
      <c r="AE771" s="42" t="s">
        <v>19</v>
      </c>
      <c r="AF771" s="42" t="s">
        <v>19</v>
      </c>
      <c r="AG771" s="42" t="s">
        <v>880</v>
      </c>
      <c r="AH771" s="42" t="s">
        <v>880</v>
      </c>
      <c r="AI771" s="42" t="s">
        <v>17</v>
      </c>
      <c r="AJ771" s="42" t="s">
        <v>17</v>
      </c>
      <c r="AK771" s="42" t="s">
        <v>880</v>
      </c>
      <c r="AL771" s="42"/>
      <c r="AM771" s="42"/>
      <c r="AN771" s="42"/>
      <c r="AO771" s="42"/>
      <c r="AP771" s="42"/>
      <c r="AQ771" s="42"/>
      <c r="AR771" s="42"/>
      <c r="AS771" s="42"/>
      <c r="AT771" s="42"/>
      <c r="AU771" s="42"/>
      <c r="AV771" s="37">
        <f>COUNTIFS($S771:$AU771,"P")</f>
        <v>11</v>
      </c>
      <c r="AW771" s="37">
        <f>COUNTIFS($S771:$AU771,"HD")/2</f>
        <v>0</v>
      </c>
      <c r="AX771" s="37">
        <f>COUNTIFS($S771:$AU771,"DO")</f>
        <v>6</v>
      </c>
      <c r="AY771" s="1">
        <f>COUNTIFS($S771:$AU771,"UPL")</f>
        <v>0</v>
      </c>
      <c r="AZ771" s="37">
        <f>COUNTIFS($S771:$AU771,"LWP")</f>
        <v>2</v>
      </c>
      <c r="BA771" s="37">
        <f>SUM(COUNTIFS($S771:$AU771,{"PAT","MAT"}))</f>
        <v>0</v>
      </c>
      <c r="BB771" s="37">
        <f>COUNTIFS($S771:$AU771,"HO")</f>
        <v>0</v>
      </c>
      <c r="BC771" s="37">
        <f>COUNTIFS($S771:$AU771,"NA")</f>
        <v>0</v>
      </c>
      <c r="BD771" s="37">
        <f>COUNTIFS($S771:$AU771,"PL")</f>
        <v>0</v>
      </c>
      <c r="BE771" s="37">
        <f>COUNTIFS($S771:$AU771,"CL")</f>
        <v>0</v>
      </c>
      <c r="BF771" s="37">
        <f>COUNTIFS($S771:$AU771,"BL")</f>
        <v>0</v>
      </c>
      <c r="BG771" s="37">
        <f>COUNTIFS($S771:$AU771,"CO")</f>
        <v>0</v>
      </c>
      <c r="BH771" s="37">
        <f>SUM(BD771:BG771)</f>
        <v>0</v>
      </c>
      <c r="BI771" s="37">
        <f>IF(SUM(AV771+AW771)&gt;=17,1,0)</f>
        <v>0</v>
      </c>
      <c r="BJ771" s="37">
        <f>IF(SUM(AV771+AW771)&gt;=13,1,0)</f>
        <v>0</v>
      </c>
      <c r="BK771" s="37">
        <f>SUM(AV771:BG771)+SUM(COUNTIFS(R771:AU771,{"TERM","RESIGNED"}))</f>
        <v>19</v>
      </c>
      <c r="BL771" s="1" t="s">
        <v>41</v>
      </c>
      <c r="BM771" s="37" t="s">
        <v>931</v>
      </c>
    </row>
    <row r="772" spans="1:65" x14ac:dyDescent="0.25">
      <c r="A772" s="30">
        <f>A771+1</f>
        <v>770</v>
      </c>
      <c r="B772" s="1" t="s">
        <v>163</v>
      </c>
      <c r="C772" s="1">
        <v>600414</v>
      </c>
      <c r="D772" s="25">
        <v>600414</v>
      </c>
      <c r="E772" s="1" t="s">
        <v>862</v>
      </c>
      <c r="F772" s="32" t="s">
        <v>942</v>
      </c>
      <c r="G772" s="32" t="s">
        <v>181</v>
      </c>
      <c r="H772" s="28">
        <v>45085</v>
      </c>
      <c r="I772" s="28" t="s">
        <v>36</v>
      </c>
      <c r="J772" s="28" t="s">
        <v>36</v>
      </c>
      <c r="K772" s="37">
        <f ca="1">IF(O772="ACTIVE",(TODAY()-H772),(J772-H772))</f>
        <v>257</v>
      </c>
      <c r="L772" s="39" t="str">
        <f>IF(OR(M772="Email Verification",M772="Operations",M772="OJT",M772="Bottom Quartile Group",M772="Training"),"Billable","Non Billable")</f>
        <v>Billable</v>
      </c>
      <c r="M772" s="32" t="s">
        <v>178</v>
      </c>
      <c r="N772" s="1" t="s">
        <v>260</v>
      </c>
      <c r="O772" s="1" t="s">
        <v>39</v>
      </c>
      <c r="P772" s="1"/>
      <c r="Q772" s="1"/>
      <c r="R772" s="31" t="s">
        <v>267</v>
      </c>
      <c r="S772" s="42" t="s">
        <v>880</v>
      </c>
      <c r="T772" s="42" t="s">
        <v>880</v>
      </c>
      <c r="U772" s="42" t="s">
        <v>17</v>
      </c>
      <c r="V772" s="42" t="s">
        <v>17</v>
      </c>
      <c r="W772" s="42" t="s">
        <v>880</v>
      </c>
      <c r="X772" s="42" t="s">
        <v>880</v>
      </c>
      <c r="Y772" s="42" t="s">
        <v>880</v>
      </c>
      <c r="Z772" s="42" t="s">
        <v>880</v>
      </c>
      <c r="AA772" s="42" t="s">
        <v>880</v>
      </c>
      <c r="AB772" s="42" t="s">
        <v>17</v>
      </c>
      <c r="AC772" s="42" t="s">
        <v>17</v>
      </c>
      <c r="AD772" s="42" t="s">
        <v>880</v>
      </c>
      <c r="AE772" s="42" t="s">
        <v>880</v>
      </c>
      <c r="AF772" s="42" t="s">
        <v>880</v>
      </c>
      <c r="AG772" s="42" t="s">
        <v>880</v>
      </c>
      <c r="AH772" s="42" t="s">
        <v>880</v>
      </c>
      <c r="AI772" s="42" t="s">
        <v>17</v>
      </c>
      <c r="AJ772" s="42" t="s">
        <v>17</v>
      </c>
      <c r="AK772" s="42" t="s">
        <v>19</v>
      </c>
      <c r="AL772" s="42"/>
      <c r="AM772" s="42"/>
      <c r="AN772" s="42"/>
      <c r="AO772" s="42"/>
      <c r="AP772" s="42"/>
      <c r="AQ772" s="42"/>
      <c r="AR772" s="42"/>
      <c r="AS772" s="42"/>
      <c r="AT772" s="42"/>
      <c r="AU772" s="42"/>
      <c r="AV772" s="37">
        <f>COUNTIFS($S772:$AU772,"P")</f>
        <v>12</v>
      </c>
      <c r="AW772" s="37">
        <f>COUNTIFS($S772:$AU772,"HD")/2</f>
        <v>0</v>
      </c>
      <c r="AX772" s="37">
        <f>COUNTIFS($S772:$AU772,"DO")</f>
        <v>6</v>
      </c>
      <c r="AY772" s="1">
        <f>COUNTIFS($S772:$AU772,"UPL")</f>
        <v>0</v>
      </c>
      <c r="AZ772" s="37">
        <f>COUNTIFS($S772:$AU772,"LWP")</f>
        <v>1</v>
      </c>
      <c r="BA772" s="37">
        <f>SUM(COUNTIFS($S772:$AU772,{"PAT","MAT"}))</f>
        <v>0</v>
      </c>
      <c r="BB772" s="37">
        <f>COUNTIFS($S772:$AU772,"HO")</f>
        <v>0</v>
      </c>
      <c r="BC772" s="37">
        <f>COUNTIFS($S772:$AU772,"NA")</f>
        <v>0</v>
      </c>
      <c r="BD772" s="37">
        <f>COUNTIFS($S772:$AU772,"PL")</f>
        <v>0</v>
      </c>
      <c r="BE772" s="37">
        <f>COUNTIFS($S772:$AU772,"CL")</f>
        <v>0</v>
      </c>
      <c r="BF772" s="37">
        <f>COUNTIFS($S772:$AU772,"BL")</f>
        <v>0</v>
      </c>
      <c r="BG772" s="37">
        <f>COUNTIFS($S772:$AU772,"CO")</f>
        <v>0</v>
      </c>
      <c r="BH772" s="37">
        <f>SUM(BD772:BG772)</f>
        <v>0</v>
      </c>
      <c r="BI772" s="37">
        <f>IF(SUM(AV772+AW772)&gt;=17,1,0)</f>
        <v>0</v>
      </c>
      <c r="BJ772" s="37">
        <f>IF(SUM(AV772+AW772)&gt;=13,1,0)</f>
        <v>0</v>
      </c>
      <c r="BK772" s="37">
        <f>SUM(AV772:BG772)+SUM(COUNTIFS(R772:AU772,{"TERM","RESIGNED"}))</f>
        <v>19</v>
      </c>
      <c r="BL772" s="1" t="s">
        <v>41</v>
      </c>
      <c r="BM772" s="37" t="s">
        <v>931</v>
      </c>
    </row>
    <row r="773" spans="1:65" x14ac:dyDescent="0.25">
      <c r="A773" s="30">
        <f>A772+1</f>
        <v>771</v>
      </c>
      <c r="B773" s="1" t="s">
        <v>163</v>
      </c>
      <c r="C773" s="1">
        <v>600415</v>
      </c>
      <c r="D773" s="25">
        <v>600415</v>
      </c>
      <c r="E773" s="1" t="s">
        <v>863</v>
      </c>
      <c r="F773" s="32" t="s">
        <v>943</v>
      </c>
      <c r="G773" s="32" t="s">
        <v>181</v>
      </c>
      <c r="H773" s="28">
        <v>45085</v>
      </c>
      <c r="I773" s="28" t="s">
        <v>36</v>
      </c>
      <c r="J773" s="28" t="s">
        <v>36</v>
      </c>
      <c r="K773" s="37">
        <f ca="1">IF(O773="ACTIVE",(TODAY()-H773),(J773-H773))</f>
        <v>257</v>
      </c>
      <c r="L773" s="39" t="str">
        <f>IF(OR(M773="Email Verification",M773="Operations",M773="OJT",M773="Bottom Quartile Group",M773="Training"),"Billable","Non Billable")</f>
        <v>Billable</v>
      </c>
      <c r="M773" s="32" t="s">
        <v>178</v>
      </c>
      <c r="N773" s="1" t="s">
        <v>260</v>
      </c>
      <c r="O773" s="1" t="s">
        <v>39</v>
      </c>
      <c r="P773" s="1"/>
      <c r="Q773" s="1"/>
      <c r="R773" s="31" t="s">
        <v>282</v>
      </c>
      <c r="S773" s="42" t="s">
        <v>880</v>
      </c>
      <c r="T773" s="42" t="s">
        <v>880</v>
      </c>
      <c r="U773" s="42" t="s">
        <v>17</v>
      </c>
      <c r="V773" s="42" t="s">
        <v>17</v>
      </c>
      <c r="W773" s="42" t="s">
        <v>880</v>
      </c>
      <c r="X773" s="42" t="s">
        <v>880</v>
      </c>
      <c r="Y773" s="42" t="s">
        <v>880</v>
      </c>
      <c r="Z773" s="42" t="s">
        <v>880</v>
      </c>
      <c r="AA773" s="42" t="s">
        <v>880</v>
      </c>
      <c r="AB773" s="42" t="s">
        <v>17</v>
      </c>
      <c r="AC773" s="42" t="s">
        <v>17</v>
      </c>
      <c r="AD773" s="42" t="s">
        <v>880</v>
      </c>
      <c r="AE773" s="42" t="s">
        <v>880</v>
      </c>
      <c r="AF773" s="42" t="s">
        <v>18</v>
      </c>
      <c r="AG773" s="42" t="s">
        <v>19</v>
      </c>
      <c r="AH773" s="42" t="s">
        <v>880</v>
      </c>
      <c r="AI773" s="42" t="s">
        <v>17</v>
      </c>
      <c r="AJ773" s="42" t="s">
        <v>17</v>
      </c>
      <c r="AK773" s="42" t="s">
        <v>880</v>
      </c>
      <c r="AL773" s="42"/>
      <c r="AM773" s="42"/>
      <c r="AN773" s="42"/>
      <c r="AO773" s="42"/>
      <c r="AP773" s="42"/>
      <c r="AQ773" s="42"/>
      <c r="AR773" s="42"/>
      <c r="AS773" s="42"/>
      <c r="AT773" s="42"/>
      <c r="AU773" s="42"/>
      <c r="AV773" s="37">
        <f>COUNTIFS($S773:$AU773,"P")</f>
        <v>11</v>
      </c>
      <c r="AW773" s="37">
        <f>COUNTIFS($S773:$AU773,"HD")/2</f>
        <v>0</v>
      </c>
      <c r="AX773" s="37">
        <f>COUNTIFS($S773:$AU773,"DO")</f>
        <v>6</v>
      </c>
      <c r="AY773" s="1">
        <f>COUNTIFS($S773:$AU773,"UPL")</f>
        <v>1</v>
      </c>
      <c r="AZ773" s="37">
        <f>COUNTIFS($S773:$AU773,"LWP")</f>
        <v>1</v>
      </c>
      <c r="BA773" s="37">
        <f>SUM(COUNTIFS($S773:$AU773,{"PAT","MAT"}))</f>
        <v>0</v>
      </c>
      <c r="BB773" s="37">
        <f>COUNTIFS($S773:$AU773,"HO")</f>
        <v>0</v>
      </c>
      <c r="BC773" s="37">
        <f>COUNTIFS($S773:$AU773,"NA")</f>
        <v>0</v>
      </c>
      <c r="BD773" s="37">
        <f>COUNTIFS($S773:$AU773,"PL")</f>
        <v>0</v>
      </c>
      <c r="BE773" s="37">
        <f>COUNTIFS($S773:$AU773,"CL")</f>
        <v>0</v>
      </c>
      <c r="BF773" s="37">
        <f>COUNTIFS($S773:$AU773,"BL")</f>
        <v>0</v>
      </c>
      <c r="BG773" s="37">
        <f>COUNTIFS($S773:$AU773,"CO")</f>
        <v>0</v>
      </c>
      <c r="BH773" s="37">
        <f>SUM(BD773:BG773)</f>
        <v>0</v>
      </c>
      <c r="BI773" s="37">
        <f>IF(SUM(AV773+AW773)&gt;=17,1,0)</f>
        <v>0</v>
      </c>
      <c r="BJ773" s="37">
        <f>IF(SUM(AV773+AW773)&gt;=13,1,0)</f>
        <v>0</v>
      </c>
      <c r="BK773" s="37">
        <f>SUM(AV773:BG773)+SUM(COUNTIFS(R773:AU773,{"TERM","RESIGNED"}))</f>
        <v>19</v>
      </c>
      <c r="BL773" s="1" t="s">
        <v>41</v>
      </c>
      <c r="BM773" s="37" t="s">
        <v>931</v>
      </c>
    </row>
    <row r="774" spans="1:65" x14ac:dyDescent="0.25">
      <c r="A774" s="30">
        <f>A773+1</f>
        <v>772</v>
      </c>
      <c r="B774" s="1" t="s">
        <v>163</v>
      </c>
      <c r="C774" s="1">
        <v>105273</v>
      </c>
      <c r="D774" s="25">
        <v>105273</v>
      </c>
      <c r="E774" s="1" t="s">
        <v>862</v>
      </c>
      <c r="F774" s="32" t="s">
        <v>946</v>
      </c>
      <c r="G774" s="32" t="s">
        <v>181</v>
      </c>
      <c r="H774" s="28">
        <v>45096</v>
      </c>
      <c r="I774" s="28" t="s">
        <v>36</v>
      </c>
      <c r="J774" s="28" t="s">
        <v>36</v>
      </c>
      <c r="K774" s="37">
        <f ca="1">IF(O774="ACTIVE",(TODAY()-H774),(J774-H774))</f>
        <v>246</v>
      </c>
      <c r="L774" s="39" t="str">
        <f>IF(OR(M774="Email Verification",M774="Operations",M774="OJT",M774="Bottom Quartile Group",M774="Training"),"Billable","Non Billable")</f>
        <v>Billable</v>
      </c>
      <c r="M774" s="32" t="s">
        <v>178</v>
      </c>
      <c r="N774" s="1" t="s">
        <v>38</v>
      </c>
      <c r="O774" s="1" t="s">
        <v>39</v>
      </c>
      <c r="P774" s="1"/>
      <c r="Q774" s="1"/>
      <c r="R774" s="31" t="s">
        <v>230</v>
      </c>
      <c r="S774" s="42" t="s">
        <v>880</v>
      </c>
      <c r="T774" s="42" t="s">
        <v>880</v>
      </c>
      <c r="U774" s="42" t="s">
        <v>17</v>
      </c>
      <c r="V774" s="42" t="s">
        <v>17</v>
      </c>
      <c r="W774" s="42" t="s">
        <v>880</v>
      </c>
      <c r="X774" s="42" t="s">
        <v>880</v>
      </c>
      <c r="Y774" s="42" t="s">
        <v>880</v>
      </c>
      <c r="Z774" s="42" t="s">
        <v>880</v>
      </c>
      <c r="AA774" s="42" t="s">
        <v>880</v>
      </c>
      <c r="AB774" s="42" t="s">
        <v>17</v>
      </c>
      <c r="AC774" s="42" t="s">
        <v>17</v>
      </c>
      <c r="AD774" s="42" t="s">
        <v>880</v>
      </c>
      <c r="AE774" s="42" t="s">
        <v>880</v>
      </c>
      <c r="AF774" s="42" t="s">
        <v>880</v>
      </c>
      <c r="AG774" s="42" t="s">
        <v>880</v>
      </c>
      <c r="AH774" s="42" t="s">
        <v>880</v>
      </c>
      <c r="AI774" s="42" t="s">
        <v>17</v>
      </c>
      <c r="AJ774" s="42" t="s">
        <v>17</v>
      </c>
      <c r="AK774" s="42" t="s">
        <v>880</v>
      </c>
      <c r="AL774" s="42"/>
      <c r="AM774" s="42"/>
      <c r="AN774" s="42"/>
      <c r="AO774" s="42"/>
      <c r="AP774" s="42"/>
      <c r="AQ774" s="42"/>
      <c r="AR774" s="42"/>
      <c r="AS774" s="42"/>
      <c r="AT774" s="42"/>
      <c r="AU774" s="42"/>
      <c r="AV774" s="37">
        <f>COUNTIFS($S774:$AU774,"P")</f>
        <v>13</v>
      </c>
      <c r="AW774" s="37">
        <f>COUNTIFS($S774:$AU774,"HD")/2</f>
        <v>0</v>
      </c>
      <c r="AX774" s="37">
        <f>COUNTIFS($S774:$AU774,"DO")</f>
        <v>6</v>
      </c>
      <c r="AY774" s="1">
        <f>COUNTIFS($S774:$AU774,"UPL")</f>
        <v>0</v>
      </c>
      <c r="AZ774" s="37">
        <f>COUNTIFS($S774:$AU774,"LWP")</f>
        <v>0</v>
      </c>
      <c r="BA774" s="37">
        <f>SUM(COUNTIFS($S774:$AU774,{"PAT","MAT"}))</f>
        <v>0</v>
      </c>
      <c r="BB774" s="37">
        <f>COUNTIFS($S774:$AU774,"HO")</f>
        <v>0</v>
      </c>
      <c r="BC774" s="37">
        <f>COUNTIFS($S774:$AU774,"NA")</f>
        <v>0</v>
      </c>
      <c r="BD774" s="37">
        <f>COUNTIFS($S774:$AU774,"PL")</f>
        <v>0</v>
      </c>
      <c r="BE774" s="37">
        <f>COUNTIFS($S774:$AU774,"CL")</f>
        <v>0</v>
      </c>
      <c r="BF774" s="37">
        <f>COUNTIFS($S774:$AU774,"BL")</f>
        <v>0</v>
      </c>
      <c r="BG774" s="37">
        <f>COUNTIFS($S774:$AU774,"CO")</f>
        <v>0</v>
      </c>
      <c r="BH774" s="37">
        <f>SUM(BD774:BG774)</f>
        <v>0</v>
      </c>
      <c r="BI774" s="37">
        <f>IF(SUM(AV774+AW774)&gt;=17,1,0)</f>
        <v>0</v>
      </c>
      <c r="BJ774" s="37">
        <f>IF(SUM(AV774+AW774)&gt;=13,1,0)</f>
        <v>1</v>
      </c>
      <c r="BK774" s="37">
        <f>SUM(AV774:BG774)+SUM(COUNTIFS(R774:AU774,{"TERM","RESIGNED"}))</f>
        <v>19</v>
      </c>
      <c r="BL774" s="1" t="s">
        <v>41</v>
      </c>
      <c r="BM774" s="37" t="s">
        <v>931</v>
      </c>
    </row>
    <row r="775" spans="1:65" x14ac:dyDescent="0.25">
      <c r="A775" s="30">
        <f>A774+1</f>
        <v>773</v>
      </c>
      <c r="B775" s="1" t="s">
        <v>163</v>
      </c>
      <c r="C775" s="1">
        <v>105278</v>
      </c>
      <c r="D775" s="25">
        <v>105278</v>
      </c>
      <c r="E775" s="1" t="s">
        <v>863</v>
      </c>
      <c r="F775" s="32" t="s">
        <v>1092</v>
      </c>
      <c r="G775" s="32" t="s">
        <v>117</v>
      </c>
      <c r="H775" s="28">
        <v>45096</v>
      </c>
      <c r="I775" s="28" t="s">
        <v>36</v>
      </c>
      <c r="J775" s="28" t="s">
        <v>36</v>
      </c>
      <c r="K775" s="37">
        <f ca="1">IF(O775="ACTIVE",(TODAY()-H775),(J775-H775))</f>
        <v>246</v>
      </c>
      <c r="L775" s="39" t="str">
        <f>IF(OR(M775="Email Verification",M775="Operations",M775="OJT",M775="Bottom Quartile Group",M775="Training"),"Billable","Non Billable")</f>
        <v>Billable</v>
      </c>
      <c r="M775" s="32" t="s">
        <v>118</v>
      </c>
      <c r="N775" s="1" t="s">
        <v>38</v>
      </c>
      <c r="O775" s="1" t="s">
        <v>39</v>
      </c>
      <c r="P775" s="1"/>
      <c r="Q775" s="1"/>
      <c r="R775" s="31" t="s">
        <v>353</v>
      </c>
      <c r="S775" s="42" t="s">
        <v>19</v>
      </c>
      <c r="T775" s="42" t="s">
        <v>18</v>
      </c>
      <c r="U775" s="42" t="s">
        <v>17</v>
      </c>
      <c r="V775" s="42" t="s">
        <v>17</v>
      </c>
      <c r="W775" s="42" t="s">
        <v>880</v>
      </c>
      <c r="X775" s="42" t="s">
        <v>880</v>
      </c>
      <c r="Y775" s="42" t="s">
        <v>880</v>
      </c>
      <c r="Z775" s="42" t="s">
        <v>880</v>
      </c>
      <c r="AA775" s="42" t="s">
        <v>880</v>
      </c>
      <c r="AB775" s="42" t="s">
        <v>17</v>
      </c>
      <c r="AC775" s="42" t="s">
        <v>17</v>
      </c>
      <c r="AD775" s="42" t="s">
        <v>880</v>
      </c>
      <c r="AE775" s="42" t="s">
        <v>880</v>
      </c>
      <c r="AF775" s="42" t="s">
        <v>880</v>
      </c>
      <c r="AG775" s="42" t="s">
        <v>880</v>
      </c>
      <c r="AH775" s="42" t="s">
        <v>880</v>
      </c>
      <c r="AI775" s="42" t="s">
        <v>17</v>
      </c>
      <c r="AJ775" s="42" t="s">
        <v>17</v>
      </c>
      <c r="AK775" s="42" t="s">
        <v>880</v>
      </c>
      <c r="AL775" s="42"/>
      <c r="AM775" s="42"/>
      <c r="AN775" s="42"/>
      <c r="AO775" s="42"/>
      <c r="AP775" s="42"/>
      <c r="AQ775" s="42"/>
      <c r="AR775" s="42"/>
      <c r="AS775" s="42"/>
      <c r="AT775" s="42"/>
      <c r="AU775" s="42"/>
      <c r="AV775" s="37">
        <f>COUNTIFS($S775:$AU775,"P")</f>
        <v>11</v>
      </c>
      <c r="AW775" s="37">
        <f>COUNTIFS($S775:$AU775,"HD")/2</f>
        <v>0</v>
      </c>
      <c r="AX775" s="37">
        <f>COUNTIFS($S775:$AU775,"DO")</f>
        <v>6</v>
      </c>
      <c r="AY775" s="1">
        <f>COUNTIFS($S775:$AU775,"UPL")</f>
        <v>1</v>
      </c>
      <c r="AZ775" s="37">
        <f>COUNTIFS($S775:$AU775,"LWP")</f>
        <v>1</v>
      </c>
      <c r="BA775" s="37">
        <f>SUM(COUNTIFS($S775:$AU775,{"PAT","MAT"}))</f>
        <v>0</v>
      </c>
      <c r="BB775" s="37">
        <f>COUNTIFS($S775:$AU775,"HO")</f>
        <v>0</v>
      </c>
      <c r="BC775" s="37">
        <f>COUNTIFS($S775:$AU775,"NA")</f>
        <v>0</v>
      </c>
      <c r="BD775" s="37">
        <f>COUNTIFS($S775:$AU775,"PL")</f>
        <v>0</v>
      </c>
      <c r="BE775" s="37">
        <f>COUNTIFS($S775:$AU775,"CL")</f>
        <v>0</v>
      </c>
      <c r="BF775" s="37">
        <f>COUNTIFS($S775:$AU775,"BL")</f>
        <v>0</v>
      </c>
      <c r="BG775" s="37">
        <f>COUNTIFS($S775:$AU775,"CO")</f>
        <v>0</v>
      </c>
      <c r="BH775" s="37">
        <f>SUM(BD775:BG775)</f>
        <v>0</v>
      </c>
      <c r="BI775" s="37">
        <f>IF(SUM(AV775+AW775)&gt;=17,1,0)</f>
        <v>0</v>
      </c>
      <c r="BJ775" s="37">
        <f>IF(SUM(AV775+AW775)&gt;=13,1,0)</f>
        <v>0</v>
      </c>
      <c r="BK775" s="37">
        <f>SUM(AV775:BG775)+SUM(COUNTIFS(R775:AU775,{"TERM","RESIGNED"}))</f>
        <v>19</v>
      </c>
      <c r="BL775" s="1" t="s">
        <v>41</v>
      </c>
      <c r="BM775" s="37" t="s">
        <v>934</v>
      </c>
    </row>
    <row r="776" spans="1:65" x14ac:dyDescent="0.25">
      <c r="A776" s="30">
        <f>A775+1</f>
        <v>774</v>
      </c>
      <c r="B776" s="1" t="s">
        <v>163</v>
      </c>
      <c r="C776" s="1">
        <v>105279</v>
      </c>
      <c r="D776" s="25">
        <v>105279</v>
      </c>
      <c r="E776" s="1" t="s">
        <v>863</v>
      </c>
      <c r="F776" s="32" t="s">
        <v>947</v>
      </c>
      <c r="G776" s="32" t="s">
        <v>117</v>
      </c>
      <c r="H776" s="28">
        <v>45096</v>
      </c>
      <c r="I776" s="28" t="s">
        <v>36</v>
      </c>
      <c r="J776" s="28" t="s">
        <v>36</v>
      </c>
      <c r="K776" s="37">
        <f ca="1">IF(O776="ACTIVE",(TODAY()-H776),(J776-H776))</f>
        <v>246</v>
      </c>
      <c r="L776" s="39" t="str">
        <f>IF(OR(M776="Email Verification",M776="Operations",M776="OJT",M776="Bottom Quartile Group",M776="Training"),"Billable","Non Billable")</f>
        <v>Billable</v>
      </c>
      <c r="M776" s="32" t="s">
        <v>118</v>
      </c>
      <c r="N776" s="1" t="s">
        <v>38</v>
      </c>
      <c r="O776" s="1" t="s">
        <v>39</v>
      </c>
      <c r="P776" s="1"/>
      <c r="Q776" s="1"/>
      <c r="R776" s="31" t="s">
        <v>353</v>
      </c>
      <c r="S776" s="42" t="s">
        <v>880</v>
      </c>
      <c r="T776" s="42" t="s">
        <v>880</v>
      </c>
      <c r="U776" s="42" t="s">
        <v>17</v>
      </c>
      <c r="V776" s="42" t="s">
        <v>17</v>
      </c>
      <c r="W776" s="42" t="s">
        <v>880</v>
      </c>
      <c r="X776" s="42" t="s">
        <v>880</v>
      </c>
      <c r="Y776" s="42" t="s">
        <v>880</v>
      </c>
      <c r="Z776" s="42" t="s">
        <v>19</v>
      </c>
      <c r="AA776" s="42" t="s">
        <v>880</v>
      </c>
      <c r="AB776" s="42" t="s">
        <v>17</v>
      </c>
      <c r="AC776" s="42" t="s">
        <v>17</v>
      </c>
      <c r="AD776" s="42" t="s">
        <v>880</v>
      </c>
      <c r="AE776" s="42" t="s">
        <v>880</v>
      </c>
      <c r="AF776" s="42" t="s">
        <v>19</v>
      </c>
      <c r="AG776" s="42" t="s">
        <v>880</v>
      </c>
      <c r="AH776" s="42" t="s">
        <v>880</v>
      </c>
      <c r="AI776" s="42" t="s">
        <v>17</v>
      </c>
      <c r="AJ776" s="42" t="s">
        <v>17</v>
      </c>
      <c r="AK776" s="42" t="s">
        <v>19</v>
      </c>
      <c r="AL776" s="42"/>
      <c r="AM776" s="42"/>
      <c r="AN776" s="42"/>
      <c r="AO776" s="42"/>
      <c r="AP776" s="42"/>
      <c r="AQ776" s="42"/>
      <c r="AR776" s="42"/>
      <c r="AS776" s="42"/>
      <c r="AT776" s="42"/>
      <c r="AU776" s="42"/>
      <c r="AV776" s="37">
        <f>COUNTIFS($S776:$AU776,"P")</f>
        <v>10</v>
      </c>
      <c r="AW776" s="37">
        <f>COUNTIFS($S776:$AU776,"HD")/2</f>
        <v>0</v>
      </c>
      <c r="AX776" s="37">
        <f>COUNTIFS($S776:$AU776,"DO")</f>
        <v>6</v>
      </c>
      <c r="AY776" s="1">
        <f>COUNTIFS($S776:$AU776,"UPL")</f>
        <v>0</v>
      </c>
      <c r="AZ776" s="37">
        <f>COUNTIFS($S776:$AU776,"LWP")</f>
        <v>3</v>
      </c>
      <c r="BA776" s="37">
        <f>SUM(COUNTIFS($S776:$AU776,{"PAT","MAT"}))</f>
        <v>0</v>
      </c>
      <c r="BB776" s="37">
        <f>COUNTIFS($S776:$AU776,"HO")</f>
        <v>0</v>
      </c>
      <c r="BC776" s="37">
        <f>COUNTIFS($S776:$AU776,"NA")</f>
        <v>0</v>
      </c>
      <c r="BD776" s="37">
        <f>COUNTIFS($S776:$AU776,"PL")</f>
        <v>0</v>
      </c>
      <c r="BE776" s="37">
        <f>COUNTIFS($S776:$AU776,"CL")</f>
        <v>0</v>
      </c>
      <c r="BF776" s="37">
        <f>COUNTIFS($S776:$AU776,"BL")</f>
        <v>0</v>
      </c>
      <c r="BG776" s="37">
        <f>COUNTIFS($S776:$AU776,"CO")</f>
        <v>0</v>
      </c>
      <c r="BH776" s="37">
        <f>SUM(BD776:BG776)</f>
        <v>0</v>
      </c>
      <c r="BI776" s="37">
        <f>IF(SUM(AV776+AW776)&gt;=17,1,0)</f>
        <v>0</v>
      </c>
      <c r="BJ776" s="37">
        <f>IF(SUM(AV776+AW776)&gt;=13,1,0)</f>
        <v>0</v>
      </c>
      <c r="BK776" s="37">
        <f>SUM(AV776:BG776)+SUM(COUNTIFS(R776:AU776,{"TERM","RESIGNED"}))</f>
        <v>19</v>
      </c>
      <c r="BL776" s="1" t="s">
        <v>41</v>
      </c>
      <c r="BM776" s="37" t="s">
        <v>934</v>
      </c>
    </row>
    <row r="777" spans="1:65" x14ac:dyDescent="0.25">
      <c r="A777" s="30">
        <f>A776+1</f>
        <v>775</v>
      </c>
      <c r="B777" s="1" t="s">
        <v>163</v>
      </c>
      <c r="C777" s="1">
        <v>105284</v>
      </c>
      <c r="D777" s="25">
        <v>105284</v>
      </c>
      <c r="E777" s="1" t="s">
        <v>863</v>
      </c>
      <c r="F777" s="32" t="s">
        <v>1091</v>
      </c>
      <c r="G777" s="32" t="s">
        <v>117</v>
      </c>
      <c r="H777" s="28">
        <v>45096</v>
      </c>
      <c r="I777" s="28" t="s">
        <v>36</v>
      </c>
      <c r="J777" s="28" t="s">
        <v>36</v>
      </c>
      <c r="K777" s="37">
        <f ca="1">IF(O777="ACTIVE",(TODAY()-H777),(J777-H777))</f>
        <v>246</v>
      </c>
      <c r="L777" s="39" t="str">
        <f>IF(OR(M777="Email Verification",M777="Operations",M777="OJT",M777="Bottom Quartile Group",M777="Training"),"Billable","Non Billable")</f>
        <v>Billable</v>
      </c>
      <c r="M777" s="32" t="s">
        <v>118</v>
      </c>
      <c r="N777" s="1" t="s">
        <v>38</v>
      </c>
      <c r="O777" s="1" t="s">
        <v>39</v>
      </c>
      <c r="P777" s="1"/>
      <c r="Q777" s="1"/>
      <c r="R777" s="31" t="s">
        <v>355</v>
      </c>
      <c r="S777" s="42" t="s">
        <v>880</v>
      </c>
      <c r="T777" s="42" t="s">
        <v>880</v>
      </c>
      <c r="U777" s="42" t="s">
        <v>17</v>
      </c>
      <c r="V777" s="42" t="s">
        <v>17</v>
      </c>
      <c r="W777" s="42" t="s">
        <v>882</v>
      </c>
      <c r="X777" s="42" t="s">
        <v>880</v>
      </c>
      <c r="Y777" s="42" t="s">
        <v>880</v>
      </c>
      <c r="Z777" s="42" t="s">
        <v>18</v>
      </c>
      <c r="AA777" s="42" t="s">
        <v>880</v>
      </c>
      <c r="AB777" s="42" t="s">
        <v>17</v>
      </c>
      <c r="AC777" s="42" t="s">
        <v>17</v>
      </c>
      <c r="AD777" s="42" t="s">
        <v>880</v>
      </c>
      <c r="AE777" s="42" t="s">
        <v>880</v>
      </c>
      <c r="AF777" s="42" t="s">
        <v>880</v>
      </c>
      <c r="AG777" s="42" t="s">
        <v>880</v>
      </c>
      <c r="AH777" s="42" t="s">
        <v>880</v>
      </c>
      <c r="AI777" s="42" t="s">
        <v>17</v>
      </c>
      <c r="AJ777" s="42" t="s">
        <v>17</v>
      </c>
      <c r="AK777" s="42" t="s">
        <v>880</v>
      </c>
      <c r="AL777" s="42"/>
      <c r="AM777" s="42"/>
      <c r="AN777" s="42"/>
      <c r="AO777" s="42"/>
      <c r="AP777" s="42"/>
      <c r="AQ777" s="42"/>
      <c r="AR777" s="42"/>
      <c r="AS777" s="42"/>
      <c r="AT777" s="42"/>
      <c r="AU777" s="42"/>
      <c r="AV777" s="37">
        <f>COUNTIFS($S777:$AU777,"P")</f>
        <v>11</v>
      </c>
      <c r="AW777" s="37">
        <f>COUNTIFS($S777:$AU777,"HD")/2</f>
        <v>0</v>
      </c>
      <c r="AX777" s="37">
        <f>COUNTIFS($S777:$AU777,"DO")</f>
        <v>6</v>
      </c>
      <c r="AY777" s="1">
        <f>COUNTIFS($S777:$AU777,"UPL")</f>
        <v>1</v>
      </c>
      <c r="AZ777" s="37">
        <f>COUNTIFS($S777:$AU777,"LWP")</f>
        <v>0</v>
      </c>
      <c r="BA777" s="37">
        <f>SUM(COUNTIFS($S777:$AU777,{"PAT","MAT"}))</f>
        <v>0</v>
      </c>
      <c r="BB777" s="37">
        <f>COUNTIFS($S777:$AU777,"HO")</f>
        <v>0</v>
      </c>
      <c r="BC777" s="37">
        <f>COUNTIFS($S777:$AU777,"NA")</f>
        <v>0</v>
      </c>
      <c r="BD777" s="37">
        <f>COUNTIFS($S777:$AU777,"PL")</f>
        <v>0</v>
      </c>
      <c r="BE777" s="37">
        <f>COUNTIFS($S777:$AU777,"CL")</f>
        <v>1</v>
      </c>
      <c r="BF777" s="37">
        <f>COUNTIFS($S777:$AU777,"BL")</f>
        <v>0</v>
      </c>
      <c r="BG777" s="37">
        <f>COUNTIFS($S777:$AU777,"CO")</f>
        <v>0</v>
      </c>
      <c r="BH777" s="37">
        <f>SUM(BD777:BG777)</f>
        <v>1</v>
      </c>
      <c r="BI777" s="37">
        <f>IF(SUM(AV777+AW777)&gt;=17,1,0)</f>
        <v>0</v>
      </c>
      <c r="BJ777" s="37">
        <f>IF(SUM(AV777+AW777)&gt;=13,1,0)</f>
        <v>0</v>
      </c>
      <c r="BK777" s="37">
        <f>SUM(AV777:BG777)+SUM(COUNTIFS(R777:AU777,{"TERM","RESIGNED"}))</f>
        <v>19</v>
      </c>
      <c r="BL777" s="1" t="s">
        <v>41</v>
      </c>
      <c r="BM777" s="37" t="s">
        <v>933</v>
      </c>
    </row>
    <row r="778" spans="1:65" x14ac:dyDescent="0.25">
      <c r="A778" s="30">
        <f>A777+1</f>
        <v>776</v>
      </c>
      <c r="B778" s="1" t="s">
        <v>163</v>
      </c>
      <c r="C778" s="1">
        <v>105287</v>
      </c>
      <c r="D778" s="25">
        <v>105287</v>
      </c>
      <c r="E778" s="1" t="s">
        <v>863</v>
      </c>
      <c r="F778" s="32" t="s">
        <v>1093</v>
      </c>
      <c r="G778" s="32" t="s">
        <v>117</v>
      </c>
      <c r="H778" s="28">
        <v>45096</v>
      </c>
      <c r="I778" s="28" t="s">
        <v>36</v>
      </c>
      <c r="J778" s="28" t="s">
        <v>36</v>
      </c>
      <c r="K778" s="37">
        <f ca="1">IF(O778="ACTIVE",(TODAY()-H778),(J778-H778))</f>
        <v>246</v>
      </c>
      <c r="L778" s="39" t="str">
        <f>IF(OR(M778="Email Verification",M778="Operations",M778="OJT",M778="Bottom Quartile Group",M778="Training"),"Billable","Non Billable")</f>
        <v>Billable</v>
      </c>
      <c r="M778" s="32" t="s">
        <v>118</v>
      </c>
      <c r="N778" s="1" t="s">
        <v>38</v>
      </c>
      <c r="O778" s="1" t="s">
        <v>39</v>
      </c>
      <c r="P778" s="1"/>
      <c r="Q778" s="1"/>
      <c r="R778" s="31" t="s">
        <v>355</v>
      </c>
      <c r="S778" s="42" t="s">
        <v>880</v>
      </c>
      <c r="T778" s="42" t="s">
        <v>18</v>
      </c>
      <c r="U778" s="42" t="s">
        <v>17</v>
      </c>
      <c r="V778" s="42" t="s">
        <v>17</v>
      </c>
      <c r="W778" s="42" t="s">
        <v>880</v>
      </c>
      <c r="X778" s="42" t="s">
        <v>880</v>
      </c>
      <c r="Y778" s="42" t="s">
        <v>880</v>
      </c>
      <c r="Z778" s="42" t="s">
        <v>880</v>
      </c>
      <c r="AA778" s="42" t="s">
        <v>880</v>
      </c>
      <c r="AB778" s="42" t="s">
        <v>17</v>
      </c>
      <c r="AC778" s="42" t="s">
        <v>17</v>
      </c>
      <c r="AD778" s="42" t="s">
        <v>880</v>
      </c>
      <c r="AE778" s="42" t="s">
        <v>880</v>
      </c>
      <c r="AF778" s="42" t="s">
        <v>880</v>
      </c>
      <c r="AG778" s="42" t="s">
        <v>880</v>
      </c>
      <c r="AH778" s="42" t="s">
        <v>880</v>
      </c>
      <c r="AI778" s="42" t="s">
        <v>17</v>
      </c>
      <c r="AJ778" s="42" t="s">
        <v>17</v>
      </c>
      <c r="AK778" s="42" t="s">
        <v>880</v>
      </c>
      <c r="AL778" s="42"/>
      <c r="AM778" s="42"/>
      <c r="AN778" s="42"/>
      <c r="AO778" s="42"/>
      <c r="AP778" s="42"/>
      <c r="AQ778" s="42"/>
      <c r="AR778" s="42"/>
      <c r="AS778" s="42"/>
      <c r="AT778" s="42"/>
      <c r="AU778" s="42"/>
      <c r="AV778" s="37">
        <f>COUNTIFS($S778:$AU778,"P")</f>
        <v>12</v>
      </c>
      <c r="AW778" s="37">
        <f>COUNTIFS($S778:$AU778,"HD")/2</f>
        <v>0</v>
      </c>
      <c r="AX778" s="37">
        <f>COUNTIFS($S778:$AU778,"DO")</f>
        <v>6</v>
      </c>
      <c r="AY778" s="1">
        <f>COUNTIFS($S778:$AU778,"UPL")</f>
        <v>1</v>
      </c>
      <c r="AZ778" s="37">
        <f>COUNTIFS($S778:$AU778,"LWP")</f>
        <v>0</v>
      </c>
      <c r="BA778" s="37">
        <f>SUM(COUNTIFS($S778:$AU778,{"PAT","MAT"}))</f>
        <v>0</v>
      </c>
      <c r="BB778" s="37">
        <f>COUNTIFS($S778:$AU778,"HO")</f>
        <v>0</v>
      </c>
      <c r="BC778" s="37">
        <f>COUNTIFS($S778:$AU778,"NA")</f>
        <v>0</v>
      </c>
      <c r="BD778" s="37">
        <f>COUNTIFS($S778:$AU778,"PL")</f>
        <v>0</v>
      </c>
      <c r="BE778" s="37">
        <f>COUNTIFS($S778:$AU778,"CL")</f>
        <v>0</v>
      </c>
      <c r="BF778" s="37">
        <f>COUNTIFS($S778:$AU778,"BL")</f>
        <v>0</v>
      </c>
      <c r="BG778" s="37">
        <f>COUNTIFS($S778:$AU778,"CO")</f>
        <v>0</v>
      </c>
      <c r="BH778" s="37">
        <f>SUM(BD778:BG778)</f>
        <v>0</v>
      </c>
      <c r="BI778" s="37">
        <f>IF(SUM(AV778+AW778)&gt;=17,1,0)</f>
        <v>0</v>
      </c>
      <c r="BJ778" s="37">
        <f>IF(SUM(AV778+AW778)&gt;=13,1,0)</f>
        <v>0</v>
      </c>
      <c r="BK778" s="37">
        <f>SUM(AV778:BG778)+SUM(COUNTIFS(R778:AU778,{"TERM","RESIGNED"}))</f>
        <v>19</v>
      </c>
      <c r="BL778" s="1" t="s">
        <v>41</v>
      </c>
      <c r="BM778" s="37" t="s">
        <v>933</v>
      </c>
    </row>
    <row r="779" spans="1:65" x14ac:dyDescent="0.25">
      <c r="A779" s="30">
        <f>A778+1</f>
        <v>777</v>
      </c>
      <c r="B779" s="1" t="s">
        <v>163</v>
      </c>
      <c r="C779" s="1">
        <v>105303</v>
      </c>
      <c r="D779" s="25">
        <v>105303</v>
      </c>
      <c r="E779" s="1" t="s">
        <v>863</v>
      </c>
      <c r="F779" s="32" t="s">
        <v>949</v>
      </c>
      <c r="G779" s="32" t="s">
        <v>117</v>
      </c>
      <c r="H779" s="28">
        <v>45100</v>
      </c>
      <c r="I779" s="28" t="s">
        <v>36</v>
      </c>
      <c r="J779" s="28" t="s">
        <v>36</v>
      </c>
      <c r="K779" s="37">
        <f ca="1">IF(O779="ACTIVE",(TODAY()-H779),(J779-H779))</f>
        <v>242</v>
      </c>
      <c r="L779" s="39" t="str">
        <f>IF(OR(M779="Email Verification",M779="Operations",M779="OJT",M779="Bottom Quartile Group",M779="Training"),"Billable","Non Billable")</f>
        <v>Billable</v>
      </c>
      <c r="M779" s="32" t="s">
        <v>118</v>
      </c>
      <c r="N779" s="1" t="s">
        <v>38</v>
      </c>
      <c r="O779" s="1" t="s">
        <v>39</v>
      </c>
      <c r="P779" s="1"/>
      <c r="Q779" s="1"/>
      <c r="R779" s="31" t="s">
        <v>353</v>
      </c>
      <c r="S779" s="42" t="s">
        <v>880</v>
      </c>
      <c r="T779" s="42" t="s">
        <v>880</v>
      </c>
      <c r="U779" s="42" t="s">
        <v>17</v>
      </c>
      <c r="V779" s="42" t="s">
        <v>17</v>
      </c>
      <c r="W779" s="42" t="s">
        <v>880</v>
      </c>
      <c r="X779" s="42" t="s">
        <v>880</v>
      </c>
      <c r="Y779" s="42" t="s">
        <v>880</v>
      </c>
      <c r="Z779" s="42" t="s">
        <v>880</v>
      </c>
      <c r="AA779" s="42" t="s">
        <v>880</v>
      </c>
      <c r="AB779" s="42" t="s">
        <v>17</v>
      </c>
      <c r="AC779" s="42" t="s">
        <v>17</v>
      </c>
      <c r="AD779" s="42" t="s">
        <v>880</v>
      </c>
      <c r="AE779" s="42" t="s">
        <v>882</v>
      </c>
      <c r="AF779" s="42" t="s">
        <v>880</v>
      </c>
      <c r="AG779" s="42" t="s">
        <v>880</v>
      </c>
      <c r="AH779" s="42" t="s">
        <v>18</v>
      </c>
      <c r="AI779" s="42" t="s">
        <v>17</v>
      </c>
      <c r="AJ779" s="42" t="s">
        <v>17</v>
      </c>
      <c r="AK779" s="42" t="s">
        <v>880</v>
      </c>
      <c r="AL779" s="42"/>
      <c r="AM779" s="42"/>
      <c r="AN779" s="42"/>
      <c r="AO779" s="42"/>
      <c r="AP779" s="42"/>
      <c r="AQ779" s="42"/>
      <c r="AR779" s="42"/>
      <c r="AS779" s="42"/>
      <c r="AT779" s="42"/>
      <c r="AU779" s="42"/>
      <c r="AV779" s="37">
        <f>COUNTIFS($S779:$AU779,"P")</f>
        <v>11</v>
      </c>
      <c r="AW779" s="37">
        <f>COUNTIFS($S779:$AU779,"HD")/2</f>
        <v>0</v>
      </c>
      <c r="AX779" s="37">
        <f>COUNTIFS($S779:$AU779,"DO")</f>
        <v>6</v>
      </c>
      <c r="AY779" s="1">
        <f>COUNTIFS($S779:$AU779,"UPL")</f>
        <v>1</v>
      </c>
      <c r="AZ779" s="37">
        <f>COUNTIFS($S779:$AU779,"LWP")</f>
        <v>0</v>
      </c>
      <c r="BA779" s="37">
        <f>SUM(COUNTIFS($S779:$AU779,{"PAT","MAT"}))</f>
        <v>0</v>
      </c>
      <c r="BB779" s="37">
        <f>COUNTIFS($S779:$AU779,"HO")</f>
        <v>0</v>
      </c>
      <c r="BC779" s="37">
        <f>COUNTIFS($S779:$AU779,"NA")</f>
        <v>0</v>
      </c>
      <c r="BD779" s="37">
        <f>COUNTIFS($S779:$AU779,"PL")</f>
        <v>0</v>
      </c>
      <c r="BE779" s="37">
        <f>COUNTIFS($S779:$AU779,"CL")</f>
        <v>1</v>
      </c>
      <c r="BF779" s="37">
        <f>COUNTIFS($S779:$AU779,"BL")</f>
        <v>0</v>
      </c>
      <c r="BG779" s="37">
        <f>COUNTIFS($S779:$AU779,"CO")</f>
        <v>0</v>
      </c>
      <c r="BH779" s="37">
        <f>SUM(BD779:BG779)</f>
        <v>1</v>
      </c>
      <c r="BI779" s="37">
        <f>IF(SUM(AV779+AW779)&gt;=17,1,0)</f>
        <v>0</v>
      </c>
      <c r="BJ779" s="37">
        <f>IF(SUM(AV779+AW779)&gt;=13,1,0)</f>
        <v>0</v>
      </c>
      <c r="BK779" s="37">
        <f>SUM(AV779:BG779)+SUM(COUNTIFS(R779:AU779,{"TERM","RESIGNED"}))</f>
        <v>19</v>
      </c>
      <c r="BL779" s="1" t="s">
        <v>41</v>
      </c>
      <c r="BM779" s="37" t="s">
        <v>934</v>
      </c>
    </row>
    <row r="780" spans="1:65" x14ac:dyDescent="0.25">
      <c r="A780" s="30">
        <f>A779+1</f>
        <v>778</v>
      </c>
      <c r="B780" s="1" t="s">
        <v>163</v>
      </c>
      <c r="C780" s="1">
        <v>600422</v>
      </c>
      <c r="D780" s="25">
        <v>600422</v>
      </c>
      <c r="E780" s="1" t="s">
        <v>863</v>
      </c>
      <c r="F780" s="32" t="s">
        <v>948</v>
      </c>
      <c r="G780" s="32" t="s">
        <v>181</v>
      </c>
      <c r="H780" s="28">
        <v>45100</v>
      </c>
      <c r="I780" s="28" t="s">
        <v>36</v>
      </c>
      <c r="J780" s="28" t="s">
        <v>36</v>
      </c>
      <c r="K780" s="37">
        <f ca="1">IF(O780="ACTIVE",(TODAY()-H780),(J780-H780))</f>
        <v>242</v>
      </c>
      <c r="L780" s="39" t="str">
        <f>IF(OR(M780="Email Verification",M780="Operations",M780="OJT",M780="Bottom Quartile Group",M780="Training"),"Billable","Non Billable")</f>
        <v>Billable</v>
      </c>
      <c r="M780" s="32" t="s">
        <v>178</v>
      </c>
      <c r="N780" s="1" t="s">
        <v>260</v>
      </c>
      <c r="O780" s="1" t="s">
        <v>39</v>
      </c>
      <c r="P780" s="1"/>
      <c r="Q780" s="1"/>
      <c r="R780" s="31" t="s">
        <v>283</v>
      </c>
      <c r="S780" s="42" t="s">
        <v>880</v>
      </c>
      <c r="T780" s="42" t="s">
        <v>880</v>
      </c>
      <c r="U780" s="42" t="s">
        <v>17</v>
      </c>
      <c r="V780" s="42" t="s">
        <v>17</v>
      </c>
      <c r="W780" s="42" t="s">
        <v>18</v>
      </c>
      <c r="X780" s="42" t="s">
        <v>18</v>
      </c>
      <c r="Y780" s="42" t="s">
        <v>880</v>
      </c>
      <c r="Z780" s="42" t="s">
        <v>880</v>
      </c>
      <c r="AA780" s="42" t="s">
        <v>880</v>
      </c>
      <c r="AB780" s="42" t="s">
        <v>17</v>
      </c>
      <c r="AC780" s="42" t="s">
        <v>17</v>
      </c>
      <c r="AD780" s="42" t="s">
        <v>18</v>
      </c>
      <c r="AE780" s="42" t="s">
        <v>880</v>
      </c>
      <c r="AF780" s="42" t="s">
        <v>880</v>
      </c>
      <c r="AG780" s="42" t="s">
        <v>880</v>
      </c>
      <c r="AH780" s="42" t="s">
        <v>880</v>
      </c>
      <c r="AI780" s="42" t="s">
        <v>17</v>
      </c>
      <c r="AJ780" s="42" t="s">
        <v>17</v>
      </c>
      <c r="AK780" s="42" t="s">
        <v>880</v>
      </c>
      <c r="AL780" s="42"/>
      <c r="AM780" s="42"/>
      <c r="AN780" s="42"/>
      <c r="AO780" s="42"/>
      <c r="AP780" s="42"/>
      <c r="AQ780" s="42"/>
      <c r="AR780" s="42"/>
      <c r="AS780" s="42"/>
      <c r="AT780" s="42"/>
      <c r="AU780" s="42"/>
      <c r="AV780" s="37">
        <f>COUNTIFS($S780:$AU780,"P")</f>
        <v>10</v>
      </c>
      <c r="AW780" s="37">
        <f>COUNTIFS($S780:$AU780,"HD")/2</f>
        <v>0</v>
      </c>
      <c r="AX780" s="37">
        <f>COUNTIFS($S780:$AU780,"DO")</f>
        <v>6</v>
      </c>
      <c r="AY780" s="1">
        <f>COUNTIFS($S780:$AU780,"UPL")</f>
        <v>3</v>
      </c>
      <c r="AZ780" s="37">
        <f>COUNTIFS($S780:$AU780,"LWP")</f>
        <v>0</v>
      </c>
      <c r="BA780" s="37">
        <f>SUM(COUNTIFS($S780:$AU780,{"PAT","MAT"}))</f>
        <v>0</v>
      </c>
      <c r="BB780" s="37">
        <f>COUNTIFS($S780:$AU780,"HO")</f>
        <v>0</v>
      </c>
      <c r="BC780" s="37">
        <f>COUNTIFS($S780:$AU780,"NA")</f>
        <v>0</v>
      </c>
      <c r="BD780" s="37">
        <f>COUNTIFS($S780:$AU780,"PL")</f>
        <v>0</v>
      </c>
      <c r="BE780" s="37">
        <f>COUNTIFS($S780:$AU780,"CL")</f>
        <v>0</v>
      </c>
      <c r="BF780" s="37">
        <f>COUNTIFS($S780:$AU780,"BL")</f>
        <v>0</v>
      </c>
      <c r="BG780" s="37">
        <f>COUNTIFS($S780:$AU780,"CO")</f>
        <v>0</v>
      </c>
      <c r="BH780" s="37">
        <f>SUM(BD780:BG780)</f>
        <v>0</v>
      </c>
      <c r="BI780" s="37">
        <f>IF(SUM(AV780+AW780)&gt;=17,1,0)</f>
        <v>0</v>
      </c>
      <c r="BJ780" s="37">
        <f>IF(SUM(AV780+AW780)&gt;=13,1,0)</f>
        <v>0</v>
      </c>
      <c r="BK780" s="37">
        <f>SUM(AV780:BG780)+SUM(COUNTIFS(R780:AU780,{"TERM","RESIGNED"}))</f>
        <v>19</v>
      </c>
      <c r="BL780" s="1" t="s">
        <v>41</v>
      </c>
      <c r="BM780" s="37" t="s">
        <v>931</v>
      </c>
    </row>
    <row r="781" spans="1:65" x14ac:dyDescent="0.25">
      <c r="A781" s="30">
        <f>A780+1</f>
        <v>779</v>
      </c>
      <c r="B781" s="1" t="s">
        <v>163</v>
      </c>
      <c r="C781" s="1">
        <v>105310</v>
      </c>
      <c r="D781" s="25">
        <v>105310</v>
      </c>
      <c r="E781" s="1" t="s">
        <v>862</v>
      </c>
      <c r="F781" s="32" t="s">
        <v>950</v>
      </c>
      <c r="G781" s="32" t="s">
        <v>177</v>
      </c>
      <c r="H781" s="28">
        <v>45105</v>
      </c>
      <c r="I781" s="28" t="s">
        <v>36</v>
      </c>
      <c r="J781" s="28" t="s">
        <v>36</v>
      </c>
      <c r="K781" s="37">
        <f ca="1">IF(O781="ACTIVE",(TODAY()-H781),(J781-H781))</f>
        <v>237</v>
      </c>
      <c r="L781" s="39" t="str">
        <f>IF(OR(M781="Email Verification",M781="Operations",M781="OJT",M781="Bottom Quartile Group",M781="Training"),"Billable","Non Billable")</f>
        <v>Billable</v>
      </c>
      <c r="M781" s="32" t="s">
        <v>178</v>
      </c>
      <c r="N781" s="1" t="s">
        <v>38</v>
      </c>
      <c r="O781" s="1" t="s">
        <v>39</v>
      </c>
      <c r="P781" s="1"/>
      <c r="Q781" s="1"/>
      <c r="R781" s="31" t="s">
        <v>226</v>
      </c>
      <c r="S781" s="42" t="s">
        <v>883</v>
      </c>
      <c r="T781" s="42" t="s">
        <v>880</v>
      </c>
      <c r="U781" s="42" t="s">
        <v>17</v>
      </c>
      <c r="V781" s="42" t="s">
        <v>17</v>
      </c>
      <c r="W781" s="42" t="s">
        <v>880</v>
      </c>
      <c r="X781" s="42" t="s">
        <v>880</v>
      </c>
      <c r="Y781" s="42" t="s">
        <v>880</v>
      </c>
      <c r="Z781" s="42" t="s">
        <v>880</v>
      </c>
      <c r="AA781" s="42" t="s">
        <v>880</v>
      </c>
      <c r="AB781" s="42" t="s">
        <v>17</v>
      </c>
      <c r="AC781" s="42" t="s">
        <v>17</v>
      </c>
      <c r="AD781" s="42" t="s">
        <v>19</v>
      </c>
      <c r="AE781" s="42" t="s">
        <v>880</v>
      </c>
      <c r="AF781" s="42" t="s">
        <v>880</v>
      </c>
      <c r="AG781" s="42" t="s">
        <v>880</v>
      </c>
      <c r="AH781" s="42" t="s">
        <v>880</v>
      </c>
      <c r="AI781" s="42" t="s">
        <v>17</v>
      </c>
      <c r="AJ781" s="42" t="s">
        <v>17</v>
      </c>
      <c r="AK781" s="42" t="s">
        <v>19</v>
      </c>
      <c r="AL781" s="42"/>
      <c r="AM781" s="42"/>
      <c r="AN781" s="42"/>
      <c r="AO781" s="42"/>
      <c r="AP781" s="42"/>
      <c r="AQ781" s="42"/>
      <c r="AR781" s="42"/>
      <c r="AS781" s="42"/>
      <c r="AT781" s="42"/>
      <c r="AU781" s="42"/>
      <c r="AV781" s="37">
        <f>COUNTIFS($S781:$AU781,"P")</f>
        <v>10</v>
      </c>
      <c r="AW781" s="37">
        <f>COUNTIFS($S781:$AU781,"HD")/2</f>
        <v>0</v>
      </c>
      <c r="AX781" s="37">
        <f>COUNTIFS($S781:$AU781,"DO")</f>
        <v>6</v>
      </c>
      <c r="AY781" s="1">
        <f>COUNTIFS($S781:$AU781,"UPL")</f>
        <v>0</v>
      </c>
      <c r="AZ781" s="37">
        <f>COUNTIFS($S781:$AU781,"LWP")</f>
        <v>2</v>
      </c>
      <c r="BA781" s="37">
        <f>SUM(COUNTIFS($S781:$AU781,{"PAT","MAT"}))</f>
        <v>0</v>
      </c>
      <c r="BB781" s="37">
        <f>COUNTIFS($S781:$AU781,"HO")</f>
        <v>0</v>
      </c>
      <c r="BC781" s="37">
        <f>COUNTIFS($S781:$AU781,"NA")</f>
        <v>0</v>
      </c>
      <c r="BD781" s="37">
        <f>COUNTIFS($S781:$AU781,"PL")</f>
        <v>1</v>
      </c>
      <c r="BE781" s="37">
        <f>COUNTIFS($S781:$AU781,"CL")</f>
        <v>0</v>
      </c>
      <c r="BF781" s="37">
        <f>COUNTIFS($S781:$AU781,"BL")</f>
        <v>0</v>
      </c>
      <c r="BG781" s="37">
        <f>COUNTIFS($S781:$AU781,"CO")</f>
        <v>0</v>
      </c>
      <c r="BH781" s="37">
        <f>SUM(BD781:BG781)</f>
        <v>1</v>
      </c>
      <c r="BI781" s="37">
        <f>IF(SUM(AV781+AW781)&gt;=17,1,0)</f>
        <v>0</v>
      </c>
      <c r="BJ781" s="37">
        <f>IF(SUM(AV781+AW781)&gt;=13,1,0)</f>
        <v>0</v>
      </c>
      <c r="BK781" s="37">
        <f>SUM(AV781:BG781)+SUM(COUNTIFS(R781:AU781,{"TERM","RESIGNED"}))</f>
        <v>19</v>
      </c>
      <c r="BL781" s="1" t="s">
        <v>41</v>
      </c>
      <c r="BM781" s="37" t="s">
        <v>931</v>
      </c>
    </row>
    <row r="782" spans="1:65" x14ac:dyDescent="0.25">
      <c r="A782" s="30">
        <f>A781+1</f>
        <v>780</v>
      </c>
      <c r="B782" s="1" t="s">
        <v>163</v>
      </c>
      <c r="C782" s="1">
        <v>105311</v>
      </c>
      <c r="D782" s="25">
        <v>105311</v>
      </c>
      <c r="E782" s="1" t="s">
        <v>863</v>
      </c>
      <c r="F782" s="32" t="s">
        <v>951</v>
      </c>
      <c r="G782" s="32" t="s">
        <v>177</v>
      </c>
      <c r="H782" s="28">
        <v>45105</v>
      </c>
      <c r="I782" s="28" t="s">
        <v>36</v>
      </c>
      <c r="J782" s="28" t="s">
        <v>36</v>
      </c>
      <c r="K782" s="37">
        <f ca="1">IF(O782="ACTIVE",(TODAY()-H782),(J782-H782))</f>
        <v>237</v>
      </c>
      <c r="L782" s="39" t="str">
        <f>IF(OR(M782="Email Verification",M782="Operations",M782="OJT",M782="Bottom Quartile Group",M782="Training"),"Billable","Non Billable")</f>
        <v>Billable</v>
      </c>
      <c r="M782" s="32" t="s">
        <v>178</v>
      </c>
      <c r="N782" s="1" t="s">
        <v>38</v>
      </c>
      <c r="O782" s="1" t="s">
        <v>39</v>
      </c>
      <c r="P782" s="1"/>
      <c r="Q782" s="1"/>
      <c r="R782" s="31" t="s">
        <v>292</v>
      </c>
      <c r="S782" s="42" t="s">
        <v>880</v>
      </c>
      <c r="T782" s="42" t="s">
        <v>880</v>
      </c>
      <c r="U782" s="42" t="s">
        <v>17</v>
      </c>
      <c r="V782" s="42" t="s">
        <v>17</v>
      </c>
      <c r="W782" s="42" t="s">
        <v>18</v>
      </c>
      <c r="X782" s="42" t="s">
        <v>18</v>
      </c>
      <c r="Y782" s="42" t="s">
        <v>880</v>
      </c>
      <c r="Z782" s="42" t="s">
        <v>880</v>
      </c>
      <c r="AA782" s="42" t="s">
        <v>880</v>
      </c>
      <c r="AB782" s="42" t="s">
        <v>17</v>
      </c>
      <c r="AC782" s="42" t="s">
        <v>17</v>
      </c>
      <c r="AD782" s="42" t="s">
        <v>880</v>
      </c>
      <c r="AE782" s="42" t="s">
        <v>880</v>
      </c>
      <c r="AF782" s="42" t="s">
        <v>880</v>
      </c>
      <c r="AG782" s="42" t="s">
        <v>880</v>
      </c>
      <c r="AH782" s="42" t="s">
        <v>880</v>
      </c>
      <c r="AI782" s="42" t="s">
        <v>17</v>
      </c>
      <c r="AJ782" s="42" t="s">
        <v>17</v>
      </c>
      <c r="AK782" s="42" t="s">
        <v>880</v>
      </c>
      <c r="AL782" s="42"/>
      <c r="AM782" s="42"/>
      <c r="AN782" s="42"/>
      <c r="AO782" s="42"/>
      <c r="AP782" s="42"/>
      <c r="AQ782" s="42"/>
      <c r="AR782" s="42"/>
      <c r="AS782" s="42"/>
      <c r="AT782" s="42"/>
      <c r="AU782" s="42"/>
      <c r="AV782" s="37">
        <f>COUNTIFS($S782:$AU782,"P")</f>
        <v>11</v>
      </c>
      <c r="AW782" s="37">
        <f>COUNTIFS($S782:$AU782,"HD")/2</f>
        <v>0</v>
      </c>
      <c r="AX782" s="37">
        <f>COUNTIFS($S782:$AU782,"DO")</f>
        <v>6</v>
      </c>
      <c r="AY782" s="1">
        <f>COUNTIFS($S782:$AU782,"UPL")</f>
        <v>2</v>
      </c>
      <c r="AZ782" s="37">
        <f>COUNTIFS($S782:$AU782,"LWP")</f>
        <v>0</v>
      </c>
      <c r="BA782" s="37">
        <f>SUM(COUNTIFS($S782:$AU782,{"PAT","MAT"}))</f>
        <v>0</v>
      </c>
      <c r="BB782" s="37">
        <f>COUNTIFS($S782:$AU782,"HO")</f>
        <v>0</v>
      </c>
      <c r="BC782" s="37">
        <f>COUNTIFS($S782:$AU782,"NA")</f>
        <v>0</v>
      </c>
      <c r="BD782" s="37">
        <f>COUNTIFS($S782:$AU782,"PL")</f>
        <v>0</v>
      </c>
      <c r="BE782" s="37">
        <f>COUNTIFS($S782:$AU782,"CL")</f>
        <v>0</v>
      </c>
      <c r="BF782" s="37">
        <f>COUNTIFS($S782:$AU782,"BL")</f>
        <v>0</v>
      </c>
      <c r="BG782" s="37">
        <f>COUNTIFS($S782:$AU782,"CO")</f>
        <v>0</v>
      </c>
      <c r="BH782" s="37">
        <f>SUM(BD782:BG782)</f>
        <v>0</v>
      </c>
      <c r="BI782" s="37">
        <f>IF(SUM(AV782+AW782)&gt;=17,1,0)</f>
        <v>0</v>
      </c>
      <c r="BJ782" s="37">
        <f>IF(SUM(AV782+AW782)&gt;=13,1,0)</f>
        <v>0</v>
      </c>
      <c r="BK782" s="37">
        <f>SUM(AV782:BG782)+SUM(COUNTIFS(R782:AU782,{"TERM","RESIGNED"}))</f>
        <v>19</v>
      </c>
      <c r="BL782" s="1" t="s">
        <v>41</v>
      </c>
      <c r="BM782" s="37" t="s">
        <v>932</v>
      </c>
    </row>
    <row r="783" spans="1:65" x14ac:dyDescent="0.25">
      <c r="A783" s="30">
        <f>A782+1</f>
        <v>781</v>
      </c>
      <c r="B783" s="1" t="s">
        <v>163</v>
      </c>
      <c r="C783" s="1">
        <v>105312</v>
      </c>
      <c r="D783" s="25">
        <v>105312</v>
      </c>
      <c r="E783" s="1" t="s">
        <v>863</v>
      </c>
      <c r="F783" s="32" t="s">
        <v>952</v>
      </c>
      <c r="G783" s="32" t="s">
        <v>181</v>
      </c>
      <c r="H783" s="28">
        <v>45105</v>
      </c>
      <c r="I783" s="28" t="s">
        <v>36</v>
      </c>
      <c r="J783" s="28" t="s">
        <v>36</v>
      </c>
      <c r="K783" s="37">
        <f ca="1">IF(O783="ACTIVE",(TODAY()-H783),(J783-H783))</f>
        <v>237</v>
      </c>
      <c r="L783" s="39" t="str">
        <f>IF(OR(M783="Email Verification",M783="Operations",M783="OJT",M783="Bottom Quartile Group",M783="Training"),"Billable","Non Billable")</f>
        <v>Billable</v>
      </c>
      <c r="M783" s="32" t="s">
        <v>178</v>
      </c>
      <c r="N783" s="1" t="s">
        <v>38</v>
      </c>
      <c r="O783" s="1" t="s">
        <v>39</v>
      </c>
      <c r="P783" s="1"/>
      <c r="Q783" s="1"/>
      <c r="R783" s="31" t="s">
        <v>292</v>
      </c>
      <c r="S783" s="42" t="s">
        <v>880</v>
      </c>
      <c r="T783" s="42" t="s">
        <v>880</v>
      </c>
      <c r="U783" s="42" t="s">
        <v>17</v>
      </c>
      <c r="V783" s="42" t="s">
        <v>17</v>
      </c>
      <c r="W783" s="42" t="s">
        <v>880</v>
      </c>
      <c r="X783" s="42" t="s">
        <v>880</v>
      </c>
      <c r="Y783" s="42" t="s">
        <v>880</v>
      </c>
      <c r="Z783" s="42" t="s">
        <v>880</v>
      </c>
      <c r="AA783" s="42" t="s">
        <v>880</v>
      </c>
      <c r="AB783" s="42" t="s">
        <v>17</v>
      </c>
      <c r="AC783" s="42" t="s">
        <v>17</v>
      </c>
      <c r="AD783" s="42" t="s">
        <v>880</v>
      </c>
      <c r="AE783" s="42" t="s">
        <v>880</v>
      </c>
      <c r="AF783" s="42" t="s">
        <v>880</v>
      </c>
      <c r="AG783" s="42" t="s">
        <v>880</v>
      </c>
      <c r="AH783" s="42" t="s">
        <v>18</v>
      </c>
      <c r="AI783" s="42" t="s">
        <v>17</v>
      </c>
      <c r="AJ783" s="42" t="s">
        <v>17</v>
      </c>
      <c r="AK783" s="42" t="s">
        <v>18</v>
      </c>
      <c r="AL783" s="42"/>
      <c r="AM783" s="42"/>
      <c r="AN783" s="42"/>
      <c r="AO783" s="42"/>
      <c r="AP783" s="42"/>
      <c r="AQ783" s="42"/>
      <c r="AR783" s="42"/>
      <c r="AS783" s="42"/>
      <c r="AT783" s="42"/>
      <c r="AU783" s="42"/>
      <c r="AV783" s="37">
        <f>COUNTIFS($S783:$AU783,"P")</f>
        <v>11</v>
      </c>
      <c r="AW783" s="37">
        <f>COUNTIFS($S783:$AU783,"HD")/2</f>
        <v>0</v>
      </c>
      <c r="AX783" s="37">
        <f>COUNTIFS($S783:$AU783,"DO")</f>
        <v>6</v>
      </c>
      <c r="AY783" s="1">
        <f>COUNTIFS($S783:$AU783,"UPL")</f>
        <v>2</v>
      </c>
      <c r="AZ783" s="37">
        <f>COUNTIFS($S783:$AU783,"LWP")</f>
        <v>0</v>
      </c>
      <c r="BA783" s="37">
        <f>SUM(COUNTIFS($S783:$AU783,{"PAT","MAT"}))</f>
        <v>0</v>
      </c>
      <c r="BB783" s="37">
        <f>COUNTIFS($S783:$AU783,"HO")</f>
        <v>0</v>
      </c>
      <c r="BC783" s="37">
        <f>COUNTIFS($S783:$AU783,"NA")</f>
        <v>0</v>
      </c>
      <c r="BD783" s="37">
        <f>COUNTIFS($S783:$AU783,"PL")</f>
        <v>0</v>
      </c>
      <c r="BE783" s="37">
        <f>COUNTIFS($S783:$AU783,"CL")</f>
        <v>0</v>
      </c>
      <c r="BF783" s="37">
        <f>COUNTIFS($S783:$AU783,"BL")</f>
        <v>0</v>
      </c>
      <c r="BG783" s="37">
        <f>COUNTIFS($S783:$AU783,"CO")</f>
        <v>0</v>
      </c>
      <c r="BH783" s="37">
        <f>SUM(BD783:BG783)</f>
        <v>0</v>
      </c>
      <c r="BI783" s="37">
        <f>IF(SUM(AV783+AW783)&gt;=17,1,0)</f>
        <v>0</v>
      </c>
      <c r="BJ783" s="37">
        <f>IF(SUM(AV783+AW783)&gt;=13,1,0)</f>
        <v>0</v>
      </c>
      <c r="BK783" s="37">
        <f>SUM(AV783:BG783)+SUM(COUNTIFS(R783:AU783,{"TERM","RESIGNED"}))</f>
        <v>19</v>
      </c>
      <c r="BL783" s="1" t="s">
        <v>41</v>
      </c>
      <c r="BM783" s="37" t="s">
        <v>932</v>
      </c>
    </row>
    <row r="784" spans="1:65" x14ac:dyDescent="0.25">
      <c r="A784" s="30">
        <f>A783+1</f>
        <v>782</v>
      </c>
      <c r="B784" s="1" t="s">
        <v>163</v>
      </c>
      <c r="C784" s="1">
        <v>105317</v>
      </c>
      <c r="D784" s="25">
        <v>105317</v>
      </c>
      <c r="E784" s="1" t="s">
        <v>863</v>
      </c>
      <c r="F784" s="32" t="s">
        <v>953</v>
      </c>
      <c r="G784" s="32" t="s">
        <v>177</v>
      </c>
      <c r="H784" s="28">
        <v>45105</v>
      </c>
      <c r="I784" s="28" t="s">
        <v>36</v>
      </c>
      <c r="J784" s="28" t="s">
        <v>36</v>
      </c>
      <c r="K784" s="37">
        <f ca="1">IF(O784="ACTIVE",(TODAY()-H784),(J784-H784))</f>
        <v>237</v>
      </c>
      <c r="L784" s="39" t="str">
        <f>IF(OR(M784="Email Verification",M784="Operations",M784="OJT",M784="Bottom Quartile Group",M784="Training"),"Billable","Non Billable")</f>
        <v>Billable</v>
      </c>
      <c r="M784" s="32" t="s">
        <v>178</v>
      </c>
      <c r="N784" s="1" t="s">
        <v>38</v>
      </c>
      <c r="O784" s="1" t="s">
        <v>39</v>
      </c>
      <c r="P784" s="1"/>
      <c r="Q784" s="1"/>
      <c r="R784" s="31" t="s">
        <v>230</v>
      </c>
      <c r="S784" s="42" t="s">
        <v>880</v>
      </c>
      <c r="T784" s="42" t="s">
        <v>880</v>
      </c>
      <c r="U784" s="42" t="s">
        <v>17</v>
      </c>
      <c r="V784" s="42" t="s">
        <v>17</v>
      </c>
      <c r="W784" s="42" t="s">
        <v>880</v>
      </c>
      <c r="X784" s="42" t="s">
        <v>880</v>
      </c>
      <c r="Y784" s="42" t="s">
        <v>880</v>
      </c>
      <c r="Z784" s="42" t="s">
        <v>880</v>
      </c>
      <c r="AA784" s="42" t="s">
        <v>880</v>
      </c>
      <c r="AB784" s="42" t="s">
        <v>17</v>
      </c>
      <c r="AC784" s="42" t="s">
        <v>17</v>
      </c>
      <c r="AD784" s="42" t="s">
        <v>880</v>
      </c>
      <c r="AE784" s="42" t="s">
        <v>880</v>
      </c>
      <c r="AF784" s="42" t="s">
        <v>880</v>
      </c>
      <c r="AG784" s="42" t="s">
        <v>880</v>
      </c>
      <c r="AH784" s="42" t="s">
        <v>880</v>
      </c>
      <c r="AI784" s="42" t="s">
        <v>17</v>
      </c>
      <c r="AJ784" s="42" t="s">
        <v>17</v>
      </c>
      <c r="AK784" s="42" t="s">
        <v>880</v>
      </c>
      <c r="AL784" s="42"/>
      <c r="AM784" s="42"/>
      <c r="AN784" s="42"/>
      <c r="AO784" s="42"/>
      <c r="AP784" s="42"/>
      <c r="AQ784" s="42"/>
      <c r="AR784" s="42"/>
      <c r="AS784" s="42"/>
      <c r="AT784" s="42"/>
      <c r="AU784" s="42"/>
      <c r="AV784" s="37">
        <f>COUNTIFS($S784:$AU784,"P")</f>
        <v>13</v>
      </c>
      <c r="AW784" s="37">
        <f>COUNTIFS($S784:$AU784,"HD")/2</f>
        <v>0</v>
      </c>
      <c r="AX784" s="37">
        <f>COUNTIFS($S784:$AU784,"DO")</f>
        <v>6</v>
      </c>
      <c r="AY784" s="1">
        <f>COUNTIFS($S784:$AU784,"UPL")</f>
        <v>0</v>
      </c>
      <c r="AZ784" s="37">
        <f>COUNTIFS($S784:$AU784,"LWP")</f>
        <v>0</v>
      </c>
      <c r="BA784" s="37">
        <f>SUM(COUNTIFS($S784:$AU784,{"PAT","MAT"}))</f>
        <v>0</v>
      </c>
      <c r="BB784" s="37">
        <f>COUNTIFS($S784:$AU784,"HO")</f>
        <v>0</v>
      </c>
      <c r="BC784" s="37">
        <f>COUNTIFS($S784:$AU784,"NA")</f>
        <v>0</v>
      </c>
      <c r="BD784" s="37">
        <f>COUNTIFS($S784:$AU784,"PL")</f>
        <v>0</v>
      </c>
      <c r="BE784" s="37">
        <f>COUNTIFS($S784:$AU784,"CL")</f>
        <v>0</v>
      </c>
      <c r="BF784" s="37">
        <f>COUNTIFS($S784:$AU784,"BL")</f>
        <v>0</v>
      </c>
      <c r="BG784" s="37">
        <f>COUNTIFS($S784:$AU784,"CO")</f>
        <v>0</v>
      </c>
      <c r="BH784" s="37">
        <f>SUM(BD784:BG784)</f>
        <v>0</v>
      </c>
      <c r="BI784" s="37">
        <f>IF(SUM(AV784+AW784)&gt;=17,1,0)</f>
        <v>0</v>
      </c>
      <c r="BJ784" s="37">
        <f>IF(SUM(AV784+AW784)&gt;=13,1,0)</f>
        <v>1</v>
      </c>
      <c r="BK784" s="37">
        <f>SUM(AV784:BG784)+SUM(COUNTIFS(R784:AU784,{"TERM","RESIGNED"}))</f>
        <v>19</v>
      </c>
      <c r="BL784" s="1" t="s">
        <v>41</v>
      </c>
      <c r="BM784" s="37" t="s">
        <v>931</v>
      </c>
    </row>
    <row r="785" spans="1:65" x14ac:dyDescent="0.25">
      <c r="A785" s="30">
        <f>A784+1</f>
        <v>783</v>
      </c>
      <c r="B785" s="1" t="s">
        <v>163</v>
      </c>
      <c r="C785" s="1">
        <v>105318</v>
      </c>
      <c r="D785" s="25">
        <v>105318</v>
      </c>
      <c r="E785" s="1" t="s">
        <v>863</v>
      </c>
      <c r="F785" s="32" t="s">
        <v>954</v>
      </c>
      <c r="G785" s="32" t="s">
        <v>177</v>
      </c>
      <c r="H785" s="28">
        <v>45105</v>
      </c>
      <c r="I785" s="28" t="s">
        <v>36</v>
      </c>
      <c r="J785" s="28" t="s">
        <v>36</v>
      </c>
      <c r="K785" s="37">
        <f ca="1">IF(O785="ACTIVE",(TODAY()-H785),(J785-H785))</f>
        <v>237</v>
      </c>
      <c r="L785" s="39" t="str">
        <f>IF(OR(M785="Email Verification",M785="Operations",M785="OJT",M785="Bottom Quartile Group",M785="Training"),"Billable","Non Billable")</f>
        <v>Billable</v>
      </c>
      <c r="M785" s="32" t="s">
        <v>178</v>
      </c>
      <c r="N785" s="1" t="s">
        <v>38</v>
      </c>
      <c r="O785" s="1" t="s">
        <v>39</v>
      </c>
      <c r="P785" s="1"/>
      <c r="Q785" s="1"/>
      <c r="R785" s="31" t="s">
        <v>292</v>
      </c>
      <c r="S785" s="42" t="s">
        <v>880</v>
      </c>
      <c r="T785" s="42" t="s">
        <v>880</v>
      </c>
      <c r="U785" s="42" t="s">
        <v>17</v>
      </c>
      <c r="V785" s="42" t="s">
        <v>17</v>
      </c>
      <c r="W785" s="42" t="s">
        <v>880</v>
      </c>
      <c r="X785" s="42" t="s">
        <v>880</v>
      </c>
      <c r="Y785" s="42" t="s">
        <v>880</v>
      </c>
      <c r="Z785" s="42" t="s">
        <v>880</v>
      </c>
      <c r="AA785" s="42" t="s">
        <v>880</v>
      </c>
      <c r="AB785" s="42" t="s">
        <v>17</v>
      </c>
      <c r="AC785" s="42" t="s">
        <v>17</v>
      </c>
      <c r="AD785" s="42" t="s">
        <v>880</v>
      </c>
      <c r="AE785" s="42" t="s">
        <v>880</v>
      </c>
      <c r="AF785" s="42" t="s">
        <v>880</v>
      </c>
      <c r="AG785" s="42" t="s">
        <v>880</v>
      </c>
      <c r="AH785" s="42" t="s">
        <v>880</v>
      </c>
      <c r="AI785" s="42" t="s">
        <v>17</v>
      </c>
      <c r="AJ785" s="42" t="s">
        <v>17</v>
      </c>
      <c r="AK785" s="42" t="s">
        <v>880</v>
      </c>
      <c r="AL785" s="42"/>
      <c r="AM785" s="42"/>
      <c r="AN785" s="42"/>
      <c r="AO785" s="42"/>
      <c r="AP785" s="42"/>
      <c r="AQ785" s="42"/>
      <c r="AR785" s="42"/>
      <c r="AS785" s="42"/>
      <c r="AT785" s="42"/>
      <c r="AU785" s="42"/>
      <c r="AV785" s="37">
        <f>COUNTIFS($S785:$AU785,"P")</f>
        <v>13</v>
      </c>
      <c r="AW785" s="37">
        <f>COUNTIFS($S785:$AU785,"HD")/2</f>
        <v>0</v>
      </c>
      <c r="AX785" s="37">
        <f>COUNTIFS($S785:$AU785,"DO")</f>
        <v>6</v>
      </c>
      <c r="AY785" s="1">
        <f>COUNTIFS($S785:$AU785,"UPL")</f>
        <v>0</v>
      </c>
      <c r="AZ785" s="37">
        <f>COUNTIFS($S785:$AU785,"LWP")</f>
        <v>0</v>
      </c>
      <c r="BA785" s="37">
        <f>SUM(COUNTIFS($S785:$AU785,{"PAT","MAT"}))</f>
        <v>0</v>
      </c>
      <c r="BB785" s="37">
        <f>COUNTIFS($S785:$AU785,"HO")</f>
        <v>0</v>
      </c>
      <c r="BC785" s="37">
        <f>COUNTIFS($S785:$AU785,"NA")</f>
        <v>0</v>
      </c>
      <c r="BD785" s="37">
        <f>COUNTIFS($S785:$AU785,"PL")</f>
        <v>0</v>
      </c>
      <c r="BE785" s="37">
        <f>COUNTIFS($S785:$AU785,"CL")</f>
        <v>0</v>
      </c>
      <c r="BF785" s="37">
        <f>COUNTIFS($S785:$AU785,"BL")</f>
        <v>0</v>
      </c>
      <c r="BG785" s="37">
        <f>COUNTIFS($S785:$AU785,"CO")</f>
        <v>0</v>
      </c>
      <c r="BH785" s="37">
        <f>SUM(BD785:BG785)</f>
        <v>0</v>
      </c>
      <c r="BI785" s="37">
        <f>IF(SUM(AV785+AW785)&gt;=17,1,0)</f>
        <v>0</v>
      </c>
      <c r="BJ785" s="37">
        <f>IF(SUM(AV785+AW785)&gt;=13,1,0)</f>
        <v>1</v>
      </c>
      <c r="BK785" s="37">
        <f>SUM(AV785:BG785)+SUM(COUNTIFS(R785:AU785,{"TERM","RESIGNED"}))</f>
        <v>19</v>
      </c>
      <c r="BL785" s="1" t="s">
        <v>41</v>
      </c>
      <c r="BM785" s="37" t="s">
        <v>932</v>
      </c>
    </row>
    <row r="786" spans="1:65" x14ac:dyDescent="0.25">
      <c r="A786" s="30">
        <f>A785+1</f>
        <v>784</v>
      </c>
      <c r="B786" s="1" t="s">
        <v>163</v>
      </c>
      <c r="C786" s="1">
        <v>105321</v>
      </c>
      <c r="D786" s="25">
        <v>105321</v>
      </c>
      <c r="E786" s="1" t="s">
        <v>863</v>
      </c>
      <c r="F786" s="32" t="s">
        <v>955</v>
      </c>
      <c r="G786" s="32" t="s">
        <v>117</v>
      </c>
      <c r="H786" s="28">
        <v>45105</v>
      </c>
      <c r="I786" s="28" t="s">
        <v>36</v>
      </c>
      <c r="J786" s="28" t="s">
        <v>36</v>
      </c>
      <c r="K786" s="37">
        <f ca="1">IF(O786="ACTIVE",(TODAY()-H786),(J786-H786))</f>
        <v>237</v>
      </c>
      <c r="L786" s="39" t="str">
        <f>IF(OR(M786="Email Verification",M786="Operations",M786="OJT",M786="Bottom Quartile Group",M786="Training"),"Billable","Non Billable")</f>
        <v>Billable</v>
      </c>
      <c r="M786" s="32" t="s">
        <v>118</v>
      </c>
      <c r="N786" s="1" t="s">
        <v>38</v>
      </c>
      <c r="O786" s="1" t="s">
        <v>39</v>
      </c>
      <c r="P786" s="1"/>
      <c r="Q786" s="1"/>
      <c r="R786" s="31" t="s">
        <v>353</v>
      </c>
      <c r="S786" s="42" t="s">
        <v>880</v>
      </c>
      <c r="T786" s="42" t="s">
        <v>880</v>
      </c>
      <c r="U786" s="42" t="s">
        <v>17</v>
      </c>
      <c r="V786" s="42" t="s">
        <v>17</v>
      </c>
      <c r="W786" s="42" t="s">
        <v>880</v>
      </c>
      <c r="X786" s="42" t="s">
        <v>880</v>
      </c>
      <c r="Y786" s="42" t="s">
        <v>880</v>
      </c>
      <c r="Z786" s="42" t="s">
        <v>880</v>
      </c>
      <c r="AA786" s="42" t="s">
        <v>880</v>
      </c>
      <c r="AB786" s="42" t="s">
        <v>17</v>
      </c>
      <c r="AC786" s="42" t="s">
        <v>17</v>
      </c>
      <c r="AD786" s="42" t="s">
        <v>880</v>
      </c>
      <c r="AE786" s="42" t="s">
        <v>880</v>
      </c>
      <c r="AF786" s="42" t="s">
        <v>880</v>
      </c>
      <c r="AG786" s="42" t="s">
        <v>880</v>
      </c>
      <c r="AH786" s="42" t="s">
        <v>880</v>
      </c>
      <c r="AI786" s="42" t="s">
        <v>17</v>
      </c>
      <c r="AJ786" s="42" t="s">
        <v>17</v>
      </c>
      <c r="AK786" s="42" t="s">
        <v>880</v>
      </c>
      <c r="AL786" s="42"/>
      <c r="AM786" s="42"/>
      <c r="AN786" s="42"/>
      <c r="AO786" s="42"/>
      <c r="AP786" s="42"/>
      <c r="AQ786" s="42"/>
      <c r="AR786" s="42"/>
      <c r="AS786" s="42"/>
      <c r="AT786" s="42"/>
      <c r="AU786" s="42"/>
      <c r="AV786" s="37">
        <f>COUNTIFS($S786:$AU786,"P")</f>
        <v>13</v>
      </c>
      <c r="AW786" s="37">
        <f>COUNTIFS($S786:$AU786,"HD")/2</f>
        <v>0</v>
      </c>
      <c r="AX786" s="37">
        <f>COUNTIFS($S786:$AU786,"DO")</f>
        <v>6</v>
      </c>
      <c r="AY786" s="1">
        <f>COUNTIFS($S786:$AU786,"UPL")</f>
        <v>0</v>
      </c>
      <c r="AZ786" s="37">
        <f>COUNTIFS($S786:$AU786,"LWP")</f>
        <v>0</v>
      </c>
      <c r="BA786" s="37">
        <f>SUM(COUNTIFS($S786:$AU786,{"PAT","MAT"}))</f>
        <v>0</v>
      </c>
      <c r="BB786" s="37">
        <f>COUNTIFS($S786:$AU786,"HO")</f>
        <v>0</v>
      </c>
      <c r="BC786" s="37">
        <f>COUNTIFS($S786:$AU786,"NA")</f>
        <v>0</v>
      </c>
      <c r="BD786" s="37">
        <f>COUNTIFS($S786:$AU786,"PL")</f>
        <v>0</v>
      </c>
      <c r="BE786" s="37">
        <f>COUNTIFS($S786:$AU786,"CL")</f>
        <v>0</v>
      </c>
      <c r="BF786" s="37">
        <f>COUNTIFS($S786:$AU786,"BL")</f>
        <v>0</v>
      </c>
      <c r="BG786" s="37">
        <f>COUNTIFS($S786:$AU786,"CO")</f>
        <v>0</v>
      </c>
      <c r="BH786" s="37">
        <f>SUM(BD786:BG786)</f>
        <v>0</v>
      </c>
      <c r="BI786" s="37">
        <f>IF(SUM(AV786+AW786)&gt;=17,1,0)</f>
        <v>0</v>
      </c>
      <c r="BJ786" s="37">
        <f>IF(SUM(AV786+AW786)&gt;=13,1,0)</f>
        <v>1</v>
      </c>
      <c r="BK786" s="37">
        <f>SUM(AV786:BG786)+SUM(COUNTIFS(R786:AU786,{"TERM","RESIGNED"}))</f>
        <v>19</v>
      </c>
      <c r="BL786" s="1" t="s">
        <v>41</v>
      </c>
      <c r="BM786" s="37" t="s">
        <v>934</v>
      </c>
    </row>
    <row r="787" spans="1:65" x14ac:dyDescent="0.25">
      <c r="A787" s="30">
        <f>A786+1</f>
        <v>785</v>
      </c>
      <c r="B787" s="1" t="s">
        <v>163</v>
      </c>
      <c r="C787" s="1">
        <v>105326</v>
      </c>
      <c r="D787" s="25">
        <v>105326</v>
      </c>
      <c r="E787" s="1" t="s">
        <v>863</v>
      </c>
      <c r="F787" s="32" t="s">
        <v>956</v>
      </c>
      <c r="G787" s="32" t="s">
        <v>181</v>
      </c>
      <c r="H787" s="28">
        <v>45112</v>
      </c>
      <c r="I787" s="28" t="s">
        <v>36</v>
      </c>
      <c r="J787" s="28" t="s">
        <v>36</v>
      </c>
      <c r="K787" s="37">
        <f ca="1">IF(O787="ACTIVE",(TODAY()-H787),(J787-H787))</f>
        <v>230</v>
      </c>
      <c r="L787" s="39" t="str">
        <f>IF(OR(M787="Email Verification",M787="Operations",M787="OJT",M787="Bottom Quartile Group",M787="Training"),"Billable","Non Billable")</f>
        <v>Billable</v>
      </c>
      <c r="M787" s="32" t="s">
        <v>178</v>
      </c>
      <c r="N787" s="1" t="s">
        <v>38</v>
      </c>
      <c r="O787" s="1" t="s">
        <v>39</v>
      </c>
      <c r="P787" s="1"/>
      <c r="Q787" s="1"/>
      <c r="R787" s="31" t="s">
        <v>292</v>
      </c>
      <c r="S787" s="42" t="s">
        <v>880</v>
      </c>
      <c r="T787" s="42" t="s">
        <v>880</v>
      </c>
      <c r="U787" s="42" t="s">
        <v>17</v>
      </c>
      <c r="V787" s="42" t="s">
        <v>17</v>
      </c>
      <c r="W787" s="42" t="s">
        <v>880</v>
      </c>
      <c r="X787" s="42" t="s">
        <v>880</v>
      </c>
      <c r="Y787" s="42" t="s">
        <v>880</v>
      </c>
      <c r="Z787" s="42" t="s">
        <v>880</v>
      </c>
      <c r="AA787" s="42" t="s">
        <v>880</v>
      </c>
      <c r="AB787" s="42" t="s">
        <v>17</v>
      </c>
      <c r="AC787" s="42" t="s">
        <v>17</v>
      </c>
      <c r="AD787" s="42" t="s">
        <v>880</v>
      </c>
      <c r="AE787" s="42" t="s">
        <v>880</v>
      </c>
      <c r="AF787" s="42" t="s">
        <v>880</v>
      </c>
      <c r="AG787" s="42" t="s">
        <v>19</v>
      </c>
      <c r="AH787" s="42" t="s">
        <v>880</v>
      </c>
      <c r="AI787" s="42" t="s">
        <v>17</v>
      </c>
      <c r="AJ787" s="42" t="s">
        <v>17</v>
      </c>
      <c r="AK787" s="42" t="s">
        <v>880</v>
      </c>
      <c r="AL787" s="42"/>
      <c r="AM787" s="42"/>
      <c r="AN787" s="42"/>
      <c r="AO787" s="42"/>
      <c r="AP787" s="42"/>
      <c r="AQ787" s="42"/>
      <c r="AR787" s="42"/>
      <c r="AS787" s="42"/>
      <c r="AT787" s="42"/>
      <c r="AU787" s="42"/>
      <c r="AV787" s="37">
        <f>COUNTIFS($S787:$AU787,"P")</f>
        <v>12</v>
      </c>
      <c r="AW787" s="37">
        <f>COUNTIFS($S787:$AU787,"HD")/2</f>
        <v>0</v>
      </c>
      <c r="AX787" s="37">
        <f>COUNTIFS($S787:$AU787,"DO")</f>
        <v>6</v>
      </c>
      <c r="AY787" s="1">
        <f>COUNTIFS($S787:$AU787,"UPL")</f>
        <v>0</v>
      </c>
      <c r="AZ787" s="37">
        <f>COUNTIFS($S787:$AU787,"LWP")</f>
        <v>1</v>
      </c>
      <c r="BA787" s="37">
        <f>SUM(COUNTIFS($S787:$AU787,{"PAT","MAT"}))</f>
        <v>0</v>
      </c>
      <c r="BB787" s="37">
        <f>COUNTIFS($S787:$AU787,"HO")</f>
        <v>0</v>
      </c>
      <c r="BC787" s="37">
        <f>COUNTIFS($S787:$AU787,"NA")</f>
        <v>0</v>
      </c>
      <c r="BD787" s="37">
        <f>COUNTIFS($S787:$AU787,"PL")</f>
        <v>0</v>
      </c>
      <c r="BE787" s="37">
        <f>COUNTIFS($S787:$AU787,"CL")</f>
        <v>0</v>
      </c>
      <c r="BF787" s="37">
        <f>COUNTIFS($S787:$AU787,"BL")</f>
        <v>0</v>
      </c>
      <c r="BG787" s="37">
        <f>COUNTIFS($S787:$AU787,"CO")</f>
        <v>0</v>
      </c>
      <c r="BH787" s="37">
        <f>SUM(BD787:BG787)</f>
        <v>0</v>
      </c>
      <c r="BI787" s="37">
        <f>IF(SUM(AV787+AW787)&gt;=17,1,0)</f>
        <v>0</v>
      </c>
      <c r="BJ787" s="37">
        <f>IF(SUM(AV787+AW787)&gt;=13,1,0)</f>
        <v>0</v>
      </c>
      <c r="BK787" s="37">
        <f>SUM(AV787:BG787)+SUM(COUNTIFS(R787:AU787,{"TERM","RESIGNED"}))</f>
        <v>19</v>
      </c>
      <c r="BL787" s="1" t="s">
        <v>41</v>
      </c>
      <c r="BM787" s="37" t="s">
        <v>932</v>
      </c>
    </row>
    <row r="788" spans="1:65" x14ac:dyDescent="0.25">
      <c r="A788" s="30">
        <f>A787+1</f>
        <v>786</v>
      </c>
      <c r="B788" s="1" t="s">
        <v>163</v>
      </c>
      <c r="C788" s="1">
        <v>105334</v>
      </c>
      <c r="D788" s="25">
        <v>105334</v>
      </c>
      <c r="E788" s="1" t="s">
        <v>863</v>
      </c>
      <c r="F788" s="32" t="s">
        <v>957</v>
      </c>
      <c r="G788" s="32" t="s">
        <v>181</v>
      </c>
      <c r="H788" s="28">
        <v>45112</v>
      </c>
      <c r="I788" s="28" t="s">
        <v>36</v>
      </c>
      <c r="J788" s="28" t="s">
        <v>36</v>
      </c>
      <c r="K788" s="37">
        <f ca="1">IF(O788="ACTIVE",(TODAY()-H788),(J788-H788))</f>
        <v>230</v>
      </c>
      <c r="L788" s="39" t="str">
        <f>IF(OR(M788="Email Verification",M788="Operations",M788="OJT",M788="Bottom Quartile Group",M788="Training"),"Billable","Non Billable")</f>
        <v>Billable</v>
      </c>
      <c r="M788" s="32" t="s">
        <v>178</v>
      </c>
      <c r="N788" s="1" t="s">
        <v>38</v>
      </c>
      <c r="O788" s="1" t="s">
        <v>39</v>
      </c>
      <c r="P788" s="1"/>
      <c r="Q788" s="1"/>
      <c r="R788" s="31" t="s">
        <v>292</v>
      </c>
      <c r="S788" s="42" t="s">
        <v>18</v>
      </c>
      <c r="T788" s="42" t="s">
        <v>18</v>
      </c>
      <c r="U788" s="42" t="s">
        <v>17</v>
      </c>
      <c r="V788" s="42" t="s">
        <v>17</v>
      </c>
      <c r="W788" s="42" t="s">
        <v>19</v>
      </c>
      <c r="X788" s="42" t="s">
        <v>880</v>
      </c>
      <c r="Y788" s="42" t="s">
        <v>880</v>
      </c>
      <c r="Z788" s="42" t="s">
        <v>880</v>
      </c>
      <c r="AA788" s="42" t="s">
        <v>880</v>
      </c>
      <c r="AB788" s="42" t="s">
        <v>17</v>
      </c>
      <c r="AC788" s="42" t="s">
        <v>17</v>
      </c>
      <c r="AD788" s="42" t="s">
        <v>880</v>
      </c>
      <c r="AE788" s="42" t="s">
        <v>881</v>
      </c>
      <c r="AF788" s="42" t="s">
        <v>880</v>
      </c>
      <c r="AG788" s="42" t="s">
        <v>880</v>
      </c>
      <c r="AH788" s="42" t="s">
        <v>880</v>
      </c>
      <c r="AI788" s="42" t="s">
        <v>17</v>
      </c>
      <c r="AJ788" s="42" t="s">
        <v>17</v>
      </c>
      <c r="AK788" s="42" t="s">
        <v>880</v>
      </c>
      <c r="AL788" s="42"/>
      <c r="AM788" s="42"/>
      <c r="AN788" s="42"/>
      <c r="AO788" s="42"/>
      <c r="AP788" s="42"/>
      <c r="AQ788" s="42"/>
      <c r="AR788" s="42"/>
      <c r="AS788" s="42"/>
      <c r="AT788" s="42"/>
      <c r="AU788" s="42"/>
      <c r="AV788" s="37">
        <f>COUNTIFS($S788:$AU788,"P")</f>
        <v>9</v>
      </c>
      <c r="AW788" s="37">
        <f>COUNTIFS($S788:$AU788,"HD")/2</f>
        <v>0.5</v>
      </c>
      <c r="AX788" s="37">
        <f>COUNTIFS($S788:$AU788,"DO")</f>
        <v>6</v>
      </c>
      <c r="AY788" s="1">
        <f>COUNTIFS($S788:$AU788,"UPL")</f>
        <v>2</v>
      </c>
      <c r="AZ788" s="37">
        <f>COUNTIFS($S788:$AU788,"LWP")</f>
        <v>1</v>
      </c>
      <c r="BA788" s="37">
        <f>SUM(COUNTIFS($S788:$AU788,{"PAT","MAT"}))</f>
        <v>0</v>
      </c>
      <c r="BB788" s="37">
        <f>COUNTIFS($S788:$AU788,"HO")</f>
        <v>0</v>
      </c>
      <c r="BC788" s="37">
        <f>COUNTIFS($S788:$AU788,"NA")</f>
        <v>0</v>
      </c>
      <c r="BD788" s="37">
        <f>COUNTIFS($S788:$AU788,"PL")</f>
        <v>0</v>
      </c>
      <c r="BE788" s="37">
        <f>COUNTIFS($S788:$AU788,"CL")</f>
        <v>0</v>
      </c>
      <c r="BF788" s="37">
        <f>COUNTIFS($S788:$AU788,"BL")</f>
        <v>0</v>
      </c>
      <c r="BG788" s="37">
        <f>COUNTIFS($S788:$AU788,"CO")</f>
        <v>0</v>
      </c>
      <c r="BH788" s="37">
        <f>SUM(BD788:BG788)</f>
        <v>0</v>
      </c>
      <c r="BI788" s="37">
        <f>IF(SUM(AV788+AW788)&gt;=17,1,0)</f>
        <v>0</v>
      </c>
      <c r="BJ788" s="37">
        <f>IF(SUM(AV788+AW788)&gt;=13,1,0)</f>
        <v>0</v>
      </c>
      <c r="BK788" s="37">
        <f>SUM(AV788:BG788)+SUM(COUNTIFS(R788:AU788,{"TERM","RESIGNED"}))</f>
        <v>18.5</v>
      </c>
      <c r="BL788" s="1" t="s">
        <v>41</v>
      </c>
      <c r="BM788" s="37" t="s">
        <v>932</v>
      </c>
    </row>
    <row r="789" spans="1:65" x14ac:dyDescent="0.25">
      <c r="A789" s="30">
        <f>A788+1</f>
        <v>787</v>
      </c>
      <c r="B789" s="1" t="s">
        <v>163</v>
      </c>
      <c r="C789" s="1">
        <v>105336</v>
      </c>
      <c r="D789" s="25">
        <v>105336</v>
      </c>
      <c r="E789" s="1" t="s">
        <v>863</v>
      </c>
      <c r="F789" s="32" t="s">
        <v>1094</v>
      </c>
      <c r="G789" s="32" t="s">
        <v>117</v>
      </c>
      <c r="H789" s="28">
        <v>45112</v>
      </c>
      <c r="I789" s="28" t="s">
        <v>36</v>
      </c>
      <c r="J789" s="28" t="s">
        <v>36</v>
      </c>
      <c r="K789" s="37">
        <f ca="1">IF(O789="ACTIVE",(TODAY()-H789),(J789-H789))</f>
        <v>230</v>
      </c>
      <c r="L789" s="39" t="str">
        <f>IF(OR(M789="Email Verification",M789="Operations",M789="OJT",M789="Bottom Quartile Group",M789="Training"),"Billable","Non Billable")</f>
        <v>Billable</v>
      </c>
      <c r="M789" s="32" t="s">
        <v>118</v>
      </c>
      <c r="N789" s="1" t="s">
        <v>38</v>
      </c>
      <c r="O789" s="1" t="s">
        <v>39</v>
      </c>
      <c r="P789" s="1"/>
      <c r="Q789" s="1"/>
      <c r="R789" s="31" t="s">
        <v>277</v>
      </c>
      <c r="S789" s="42" t="s">
        <v>880</v>
      </c>
      <c r="T789" s="42" t="s">
        <v>880</v>
      </c>
      <c r="U789" s="42" t="s">
        <v>17</v>
      </c>
      <c r="V789" s="42" t="s">
        <v>17</v>
      </c>
      <c r="W789" s="42" t="s">
        <v>880</v>
      </c>
      <c r="X789" s="42" t="s">
        <v>880</v>
      </c>
      <c r="Y789" s="42" t="s">
        <v>880</v>
      </c>
      <c r="Z789" s="42" t="s">
        <v>880</v>
      </c>
      <c r="AA789" s="42" t="s">
        <v>880</v>
      </c>
      <c r="AB789" s="42" t="s">
        <v>17</v>
      </c>
      <c r="AC789" s="42" t="s">
        <v>17</v>
      </c>
      <c r="AD789" s="42" t="s">
        <v>880</v>
      </c>
      <c r="AE789" s="42" t="s">
        <v>880</v>
      </c>
      <c r="AF789" s="42" t="s">
        <v>880</v>
      </c>
      <c r="AG789" s="42" t="s">
        <v>880</v>
      </c>
      <c r="AH789" s="42" t="s">
        <v>880</v>
      </c>
      <c r="AI789" s="42" t="s">
        <v>17</v>
      </c>
      <c r="AJ789" s="42" t="s">
        <v>17</v>
      </c>
      <c r="AK789" s="42" t="s">
        <v>18</v>
      </c>
      <c r="AL789" s="42"/>
      <c r="AM789" s="42"/>
      <c r="AN789" s="42"/>
      <c r="AO789" s="42"/>
      <c r="AP789" s="42"/>
      <c r="AQ789" s="42"/>
      <c r="AR789" s="42"/>
      <c r="AS789" s="42"/>
      <c r="AT789" s="42"/>
      <c r="AU789" s="42"/>
      <c r="AV789" s="37">
        <f>COUNTIFS($S789:$AU789,"P")</f>
        <v>12</v>
      </c>
      <c r="AW789" s="37">
        <f>COUNTIFS($S789:$AU789,"HD")/2</f>
        <v>0</v>
      </c>
      <c r="AX789" s="37">
        <f>COUNTIFS($S789:$AU789,"DO")</f>
        <v>6</v>
      </c>
      <c r="AY789" s="1">
        <f>COUNTIFS($S789:$AU789,"UPL")</f>
        <v>1</v>
      </c>
      <c r="AZ789" s="37">
        <f>COUNTIFS($S789:$AU789,"LWP")</f>
        <v>0</v>
      </c>
      <c r="BA789" s="37">
        <f>SUM(COUNTIFS($S789:$AU789,{"PAT","MAT"}))</f>
        <v>0</v>
      </c>
      <c r="BB789" s="37">
        <f>COUNTIFS($S789:$AU789,"HO")</f>
        <v>0</v>
      </c>
      <c r="BC789" s="37">
        <f>COUNTIFS($S789:$AU789,"NA")</f>
        <v>0</v>
      </c>
      <c r="BD789" s="37">
        <f>COUNTIFS($S789:$AU789,"PL")</f>
        <v>0</v>
      </c>
      <c r="BE789" s="37">
        <f>COUNTIFS($S789:$AU789,"CL")</f>
        <v>0</v>
      </c>
      <c r="BF789" s="37">
        <f>COUNTIFS($S789:$AU789,"BL")</f>
        <v>0</v>
      </c>
      <c r="BG789" s="37">
        <f>COUNTIFS($S789:$AU789,"CO")</f>
        <v>0</v>
      </c>
      <c r="BH789" s="37">
        <f>SUM(BD789:BG789)</f>
        <v>0</v>
      </c>
      <c r="BI789" s="37">
        <f>IF(SUM(AV789+AW789)&gt;=17,1,0)</f>
        <v>0</v>
      </c>
      <c r="BJ789" s="37">
        <f>IF(SUM(AV789+AW789)&gt;=13,1,0)</f>
        <v>0</v>
      </c>
      <c r="BK789" s="37">
        <f>SUM(AV789:BG789)+SUM(COUNTIFS(R789:AU789,{"TERM","RESIGNED"}))</f>
        <v>19</v>
      </c>
      <c r="BL789" s="1" t="s">
        <v>41</v>
      </c>
      <c r="BM789" s="37" t="s">
        <v>934</v>
      </c>
    </row>
    <row r="790" spans="1:65" x14ac:dyDescent="0.25">
      <c r="A790" s="30">
        <f>A789+1</f>
        <v>788</v>
      </c>
      <c r="B790" s="1" t="s">
        <v>163</v>
      </c>
      <c r="C790" s="1">
        <v>105341</v>
      </c>
      <c r="D790" s="25">
        <v>105341</v>
      </c>
      <c r="E790" s="1" t="s">
        <v>863</v>
      </c>
      <c r="F790" s="32" t="s">
        <v>1095</v>
      </c>
      <c r="G790" s="32" t="s">
        <v>181</v>
      </c>
      <c r="H790" s="28">
        <v>45112</v>
      </c>
      <c r="I790" s="28" t="s">
        <v>36</v>
      </c>
      <c r="J790" s="28" t="s">
        <v>36</v>
      </c>
      <c r="K790" s="37">
        <f ca="1">IF(O790="ACTIVE",(TODAY()-H790),(J790-H790))</f>
        <v>230</v>
      </c>
      <c r="L790" s="39" t="str">
        <f>IF(OR(M790="Email Verification",M790="Operations",M790="OJT",M790="Bottom Quartile Group",M790="Training"),"Billable","Non Billable")</f>
        <v>Billable</v>
      </c>
      <c r="M790" s="32" t="s">
        <v>178</v>
      </c>
      <c r="N790" s="1" t="s">
        <v>38</v>
      </c>
      <c r="O790" s="1" t="s">
        <v>39</v>
      </c>
      <c r="P790" s="1"/>
      <c r="Q790" s="1"/>
      <c r="R790" s="31" t="s">
        <v>239</v>
      </c>
      <c r="S790" s="42" t="s">
        <v>882</v>
      </c>
      <c r="T790" s="42" t="s">
        <v>883</v>
      </c>
      <c r="U790" s="42" t="s">
        <v>17</v>
      </c>
      <c r="V790" s="42" t="s">
        <v>17</v>
      </c>
      <c r="W790" s="42" t="s">
        <v>880</v>
      </c>
      <c r="X790" s="42" t="s">
        <v>19</v>
      </c>
      <c r="Y790" s="42" t="s">
        <v>880</v>
      </c>
      <c r="Z790" s="42" t="s">
        <v>880</v>
      </c>
      <c r="AA790" s="42" t="s">
        <v>880</v>
      </c>
      <c r="AB790" s="42" t="s">
        <v>17</v>
      </c>
      <c r="AC790" s="42" t="s">
        <v>17</v>
      </c>
      <c r="AD790" s="42" t="s">
        <v>880</v>
      </c>
      <c r="AE790" s="42" t="s">
        <v>19</v>
      </c>
      <c r="AF790" s="42" t="s">
        <v>19</v>
      </c>
      <c r="AG790" s="42" t="s">
        <v>19</v>
      </c>
      <c r="AH790" s="42" t="s">
        <v>19</v>
      </c>
      <c r="AI790" s="42" t="s">
        <v>17</v>
      </c>
      <c r="AJ790" s="42" t="s">
        <v>17</v>
      </c>
      <c r="AK790" s="42" t="s">
        <v>880</v>
      </c>
      <c r="AL790" s="42"/>
      <c r="AM790" s="42"/>
      <c r="AN790" s="42"/>
      <c r="AO790" s="42"/>
      <c r="AP790" s="42"/>
      <c r="AQ790" s="42"/>
      <c r="AR790" s="42"/>
      <c r="AS790" s="42"/>
      <c r="AT790" s="42"/>
      <c r="AU790" s="42"/>
      <c r="AV790" s="37">
        <f>COUNTIFS($S790:$AU790,"P")</f>
        <v>6</v>
      </c>
      <c r="AW790" s="37">
        <f>COUNTIFS($S790:$AU790,"HD")/2</f>
        <v>0</v>
      </c>
      <c r="AX790" s="37">
        <f>COUNTIFS($S790:$AU790,"DO")</f>
        <v>6</v>
      </c>
      <c r="AY790" s="1">
        <f>COUNTIFS($S790:$AU790,"UPL")</f>
        <v>0</v>
      </c>
      <c r="AZ790" s="37">
        <f>COUNTIFS($S790:$AU790,"LWP")</f>
        <v>5</v>
      </c>
      <c r="BA790" s="37">
        <f>SUM(COUNTIFS($S790:$AU790,{"PAT","MAT"}))</f>
        <v>0</v>
      </c>
      <c r="BB790" s="37">
        <f>COUNTIFS($S790:$AU790,"HO")</f>
        <v>0</v>
      </c>
      <c r="BC790" s="37">
        <f>COUNTIFS($S790:$AU790,"NA")</f>
        <v>0</v>
      </c>
      <c r="BD790" s="37">
        <f>COUNTIFS($S790:$AU790,"PL")</f>
        <v>1</v>
      </c>
      <c r="BE790" s="37">
        <f>COUNTIFS($S790:$AU790,"CL")</f>
        <v>1</v>
      </c>
      <c r="BF790" s="37">
        <f>COUNTIFS($S790:$AU790,"BL")</f>
        <v>0</v>
      </c>
      <c r="BG790" s="37">
        <f>COUNTIFS($S790:$AU790,"CO")</f>
        <v>0</v>
      </c>
      <c r="BH790" s="37">
        <f>SUM(BD790:BG790)</f>
        <v>2</v>
      </c>
      <c r="BI790" s="37">
        <f>IF(SUM(AV790+AW790)&gt;=17,1,0)</f>
        <v>0</v>
      </c>
      <c r="BJ790" s="37">
        <f>IF(SUM(AV790+AW790)&gt;=13,1,0)</f>
        <v>0</v>
      </c>
      <c r="BK790" s="37">
        <f>SUM(AV790:BG790)+SUM(COUNTIFS(R790:AU790,{"TERM","RESIGNED"}))</f>
        <v>19</v>
      </c>
      <c r="BL790" s="1" t="s">
        <v>41</v>
      </c>
      <c r="BM790" s="37" t="s">
        <v>933</v>
      </c>
    </row>
    <row r="791" spans="1:65" x14ac:dyDescent="0.25">
      <c r="A791" s="30">
        <f>A790+1</f>
        <v>789</v>
      </c>
      <c r="B791" s="1" t="s">
        <v>163</v>
      </c>
      <c r="C791" s="1">
        <v>105352</v>
      </c>
      <c r="D791" s="25">
        <v>105352</v>
      </c>
      <c r="E791" s="1" t="s">
        <v>863</v>
      </c>
      <c r="F791" s="32" t="s">
        <v>959</v>
      </c>
      <c r="G791" s="32" t="s">
        <v>117</v>
      </c>
      <c r="H791" s="28">
        <v>45112</v>
      </c>
      <c r="I791" s="28" t="s">
        <v>36</v>
      </c>
      <c r="J791" s="28" t="s">
        <v>36</v>
      </c>
      <c r="K791" s="37">
        <f ca="1">IF(O791="ACTIVE",(TODAY()-H791),(J791-H791))</f>
        <v>230</v>
      </c>
      <c r="L791" s="39" t="str">
        <f>IF(OR(M791="Email Verification",M791="Operations",M791="OJT",M791="Bottom Quartile Group",M791="Training"),"Billable","Non Billable")</f>
        <v>Billable</v>
      </c>
      <c r="M791" s="32" t="s">
        <v>118</v>
      </c>
      <c r="N791" s="1" t="s">
        <v>38</v>
      </c>
      <c r="O791" s="1" t="s">
        <v>39</v>
      </c>
      <c r="P791" s="1"/>
      <c r="Q791" s="1"/>
      <c r="R791" s="31" t="s">
        <v>126</v>
      </c>
      <c r="S791" s="42" t="s">
        <v>880</v>
      </c>
      <c r="T791" s="42" t="s">
        <v>880</v>
      </c>
      <c r="U791" s="42" t="s">
        <v>17</v>
      </c>
      <c r="V791" s="42" t="s">
        <v>17</v>
      </c>
      <c r="W791" s="42" t="s">
        <v>880</v>
      </c>
      <c r="X791" s="42" t="s">
        <v>880</v>
      </c>
      <c r="Y791" s="42" t="s">
        <v>880</v>
      </c>
      <c r="Z791" s="42" t="s">
        <v>880</v>
      </c>
      <c r="AA791" s="42" t="s">
        <v>880</v>
      </c>
      <c r="AB791" s="42" t="s">
        <v>17</v>
      </c>
      <c r="AC791" s="42" t="s">
        <v>17</v>
      </c>
      <c r="AD791" s="42" t="s">
        <v>880</v>
      </c>
      <c r="AE791" s="42" t="s">
        <v>880</v>
      </c>
      <c r="AF791" s="42" t="s">
        <v>880</v>
      </c>
      <c r="AG791" s="42" t="s">
        <v>880</v>
      </c>
      <c r="AH791" s="42" t="s">
        <v>880</v>
      </c>
      <c r="AI791" s="42" t="s">
        <v>17</v>
      </c>
      <c r="AJ791" s="42" t="s">
        <v>17</v>
      </c>
      <c r="AK791" s="42" t="s">
        <v>880</v>
      </c>
      <c r="AL791" s="42"/>
      <c r="AM791" s="42"/>
      <c r="AN791" s="42"/>
      <c r="AO791" s="42"/>
      <c r="AP791" s="42"/>
      <c r="AQ791" s="42"/>
      <c r="AR791" s="42"/>
      <c r="AS791" s="42"/>
      <c r="AT791" s="42"/>
      <c r="AU791" s="42"/>
      <c r="AV791" s="37">
        <f>COUNTIFS($S791:$AU791,"P")</f>
        <v>13</v>
      </c>
      <c r="AW791" s="37">
        <f>COUNTIFS($S791:$AU791,"HD")/2</f>
        <v>0</v>
      </c>
      <c r="AX791" s="37">
        <f>COUNTIFS($S791:$AU791,"DO")</f>
        <v>6</v>
      </c>
      <c r="AY791" s="1">
        <f>COUNTIFS($S791:$AU791,"UPL")</f>
        <v>0</v>
      </c>
      <c r="AZ791" s="37">
        <f>COUNTIFS($S791:$AU791,"LWP")</f>
        <v>0</v>
      </c>
      <c r="BA791" s="37">
        <f>SUM(COUNTIFS($S791:$AU791,{"PAT","MAT"}))</f>
        <v>0</v>
      </c>
      <c r="BB791" s="37">
        <f>COUNTIFS($S791:$AU791,"HO")</f>
        <v>0</v>
      </c>
      <c r="BC791" s="37">
        <f>COUNTIFS($S791:$AU791,"NA")</f>
        <v>0</v>
      </c>
      <c r="BD791" s="37">
        <f>COUNTIFS($S791:$AU791,"PL")</f>
        <v>0</v>
      </c>
      <c r="BE791" s="37">
        <f>COUNTIFS($S791:$AU791,"CL")</f>
        <v>0</v>
      </c>
      <c r="BF791" s="37">
        <f>COUNTIFS($S791:$AU791,"BL")</f>
        <v>0</v>
      </c>
      <c r="BG791" s="37">
        <f>COUNTIFS($S791:$AU791,"CO")</f>
        <v>0</v>
      </c>
      <c r="BH791" s="37">
        <f>SUM(BD791:BG791)</f>
        <v>0</v>
      </c>
      <c r="BI791" s="37">
        <f>IF(SUM(AV791+AW791)&gt;=17,1,0)</f>
        <v>0</v>
      </c>
      <c r="BJ791" s="37">
        <f>IF(SUM(AV791+AW791)&gt;=13,1,0)</f>
        <v>1</v>
      </c>
      <c r="BK791" s="37">
        <f>SUM(AV791:BG791)+SUM(COUNTIFS(R791:AU791,{"TERM","RESIGNED"}))</f>
        <v>19</v>
      </c>
      <c r="BL791" s="1" t="s">
        <v>41</v>
      </c>
      <c r="BM791" s="37" t="s">
        <v>936</v>
      </c>
    </row>
    <row r="792" spans="1:65" x14ac:dyDescent="0.25">
      <c r="A792" s="30">
        <f>A791+1</f>
        <v>790</v>
      </c>
      <c r="B792" s="1" t="s">
        <v>163</v>
      </c>
      <c r="C792" s="1">
        <v>105356</v>
      </c>
      <c r="D792" s="25">
        <v>105356</v>
      </c>
      <c r="E792" s="1" t="s">
        <v>863</v>
      </c>
      <c r="F792" s="32" t="s">
        <v>960</v>
      </c>
      <c r="G792" s="32" t="s">
        <v>181</v>
      </c>
      <c r="H792" s="28">
        <v>45112</v>
      </c>
      <c r="I792" s="28" t="s">
        <v>36</v>
      </c>
      <c r="J792" s="28" t="s">
        <v>36</v>
      </c>
      <c r="K792" s="37">
        <f ca="1">IF(O792="ACTIVE",(TODAY()-H792),(J792-H792))</f>
        <v>230</v>
      </c>
      <c r="L792" s="39" t="str">
        <f>IF(OR(M792="Email Verification",M792="Operations",M792="OJT",M792="Bottom Quartile Group",M792="Training"),"Billable","Non Billable")</f>
        <v>Billable</v>
      </c>
      <c r="M792" s="32" t="s">
        <v>178</v>
      </c>
      <c r="N792" s="1" t="s">
        <v>38</v>
      </c>
      <c r="O792" s="1" t="s">
        <v>39</v>
      </c>
      <c r="P792" s="1"/>
      <c r="Q792" s="1"/>
      <c r="R792" s="31" t="s">
        <v>230</v>
      </c>
      <c r="S792" s="42" t="s">
        <v>880</v>
      </c>
      <c r="T792" s="42" t="s">
        <v>880</v>
      </c>
      <c r="U792" s="42" t="s">
        <v>17</v>
      </c>
      <c r="V792" s="42" t="s">
        <v>17</v>
      </c>
      <c r="W792" s="42" t="s">
        <v>880</v>
      </c>
      <c r="X792" s="42" t="s">
        <v>880</v>
      </c>
      <c r="Y792" s="42" t="s">
        <v>880</v>
      </c>
      <c r="Z792" s="42" t="s">
        <v>880</v>
      </c>
      <c r="AA792" s="42" t="s">
        <v>880</v>
      </c>
      <c r="AB792" s="42" t="s">
        <v>17</v>
      </c>
      <c r="AC792" s="42" t="s">
        <v>17</v>
      </c>
      <c r="AD792" s="42" t="s">
        <v>880</v>
      </c>
      <c r="AE792" s="42" t="s">
        <v>880</v>
      </c>
      <c r="AF792" s="42" t="s">
        <v>880</v>
      </c>
      <c r="AG792" s="42" t="s">
        <v>880</v>
      </c>
      <c r="AH792" s="42" t="s">
        <v>880</v>
      </c>
      <c r="AI792" s="42" t="s">
        <v>17</v>
      </c>
      <c r="AJ792" s="42" t="s">
        <v>17</v>
      </c>
      <c r="AK792" s="42" t="s">
        <v>18</v>
      </c>
      <c r="AL792" s="42"/>
      <c r="AM792" s="42"/>
      <c r="AN792" s="42"/>
      <c r="AO792" s="42"/>
      <c r="AP792" s="42"/>
      <c r="AQ792" s="42"/>
      <c r="AR792" s="42"/>
      <c r="AS792" s="42"/>
      <c r="AT792" s="42"/>
      <c r="AU792" s="42"/>
      <c r="AV792" s="37">
        <f>COUNTIFS($S792:$AU792,"P")</f>
        <v>12</v>
      </c>
      <c r="AW792" s="37">
        <f>COUNTIFS($S792:$AU792,"HD")/2</f>
        <v>0</v>
      </c>
      <c r="AX792" s="37">
        <f>COUNTIFS($S792:$AU792,"DO")</f>
        <v>6</v>
      </c>
      <c r="AY792" s="1">
        <f>COUNTIFS($S792:$AU792,"UPL")</f>
        <v>1</v>
      </c>
      <c r="AZ792" s="37">
        <f>COUNTIFS($S792:$AU792,"LWP")</f>
        <v>0</v>
      </c>
      <c r="BA792" s="37">
        <f>SUM(COUNTIFS($S792:$AU792,{"PAT","MAT"}))</f>
        <v>0</v>
      </c>
      <c r="BB792" s="37">
        <f>COUNTIFS($S792:$AU792,"HO")</f>
        <v>0</v>
      </c>
      <c r="BC792" s="37">
        <f>COUNTIFS($S792:$AU792,"NA")</f>
        <v>0</v>
      </c>
      <c r="BD792" s="37">
        <f>COUNTIFS($S792:$AU792,"PL")</f>
        <v>0</v>
      </c>
      <c r="BE792" s="37">
        <f>COUNTIFS($S792:$AU792,"CL")</f>
        <v>0</v>
      </c>
      <c r="BF792" s="37">
        <f>COUNTIFS($S792:$AU792,"BL")</f>
        <v>0</v>
      </c>
      <c r="BG792" s="37">
        <f>COUNTIFS($S792:$AU792,"CO")</f>
        <v>0</v>
      </c>
      <c r="BH792" s="37">
        <f>SUM(BD792:BG792)</f>
        <v>0</v>
      </c>
      <c r="BI792" s="37">
        <f>IF(SUM(AV792+AW792)&gt;=17,1,0)</f>
        <v>0</v>
      </c>
      <c r="BJ792" s="37">
        <f>IF(SUM(AV792+AW792)&gt;=13,1,0)</f>
        <v>0</v>
      </c>
      <c r="BK792" s="37">
        <f>SUM(AV792:BG792)+SUM(COUNTIFS(R792:AU792,{"TERM","RESIGNED"}))</f>
        <v>19</v>
      </c>
      <c r="BL792" s="1" t="s">
        <v>41</v>
      </c>
      <c r="BM792" s="37" t="s">
        <v>931</v>
      </c>
    </row>
    <row r="793" spans="1:65" x14ac:dyDescent="0.25">
      <c r="A793" s="30">
        <f>A792+1</f>
        <v>791</v>
      </c>
      <c r="B793" s="1" t="s">
        <v>163</v>
      </c>
      <c r="C793" s="1">
        <v>105357</v>
      </c>
      <c r="D793" s="25">
        <v>105357</v>
      </c>
      <c r="E793" s="1" t="s">
        <v>863</v>
      </c>
      <c r="F793" s="32" t="s">
        <v>961</v>
      </c>
      <c r="G793" s="32" t="s">
        <v>962</v>
      </c>
      <c r="H793" s="28">
        <v>45113</v>
      </c>
      <c r="I793" s="28" t="s">
        <v>36</v>
      </c>
      <c r="J793" s="28" t="s">
        <v>36</v>
      </c>
      <c r="K793" s="37">
        <f ca="1">IF(O793="ACTIVE",(TODAY()-H793),(J793-H793))</f>
        <v>229</v>
      </c>
      <c r="L793" s="39" t="str">
        <f>IF(OR(M793="Email Verification",M793="Operations",M793="OJT",M793="Bottom Quartile Group",M793="Training"),"Billable","Non Billable")</f>
        <v>Non Billable</v>
      </c>
      <c r="M793" s="32" t="s">
        <v>193</v>
      </c>
      <c r="N793" s="1" t="s">
        <v>38</v>
      </c>
      <c r="O793" s="1" t="s">
        <v>39</v>
      </c>
      <c r="P793" s="1"/>
      <c r="Q793" s="1"/>
      <c r="R793" s="31" t="s">
        <v>194</v>
      </c>
      <c r="S793" s="42" t="s">
        <v>880</v>
      </c>
      <c r="T793" s="42" t="s">
        <v>881</v>
      </c>
      <c r="U793" s="42" t="s">
        <v>17</v>
      </c>
      <c r="V793" s="42" t="s">
        <v>17</v>
      </c>
      <c r="W793" s="42" t="s">
        <v>880</v>
      </c>
      <c r="X793" s="42" t="s">
        <v>880</v>
      </c>
      <c r="Y793" s="42" t="s">
        <v>880</v>
      </c>
      <c r="Z793" s="42" t="s">
        <v>880</v>
      </c>
      <c r="AA793" s="42" t="s">
        <v>881</v>
      </c>
      <c r="AB793" s="42" t="s">
        <v>17</v>
      </c>
      <c r="AC793" s="42" t="s">
        <v>17</v>
      </c>
      <c r="AD793" s="42" t="s">
        <v>880</v>
      </c>
      <c r="AE793" s="42" t="s">
        <v>880</v>
      </c>
      <c r="AF793" s="42" t="s">
        <v>880</v>
      </c>
      <c r="AG793" s="42" t="s">
        <v>880</v>
      </c>
      <c r="AH793" s="42" t="s">
        <v>881</v>
      </c>
      <c r="AI793" s="42" t="s">
        <v>17</v>
      </c>
      <c r="AJ793" s="42" t="s">
        <v>17</v>
      </c>
      <c r="AK793" s="42" t="s">
        <v>880</v>
      </c>
      <c r="AL793" s="42"/>
      <c r="AM793" s="42"/>
      <c r="AN793" s="42"/>
      <c r="AO793" s="42"/>
      <c r="AP793" s="42"/>
      <c r="AQ793" s="42"/>
      <c r="AR793" s="42"/>
      <c r="AS793" s="42"/>
      <c r="AT793" s="42"/>
      <c r="AU793" s="42"/>
      <c r="AV793" s="37">
        <f>COUNTIFS($S793:$AU793,"P")</f>
        <v>10</v>
      </c>
      <c r="AW793" s="37">
        <f>COUNTIFS($S793:$AU793,"HD")/2</f>
        <v>1.5</v>
      </c>
      <c r="AX793" s="37">
        <f>COUNTIFS($S793:$AU793,"DO")</f>
        <v>6</v>
      </c>
      <c r="AY793" s="1">
        <f>COUNTIFS($S793:$AU793,"UPL")</f>
        <v>0</v>
      </c>
      <c r="AZ793" s="37">
        <f>COUNTIFS($S793:$AU793,"LWP")</f>
        <v>0</v>
      </c>
      <c r="BA793" s="37">
        <f>SUM(COUNTIFS($S793:$AU793,{"PAT","MAT"}))</f>
        <v>0</v>
      </c>
      <c r="BB793" s="37">
        <f>COUNTIFS($S793:$AU793,"HO")</f>
        <v>0</v>
      </c>
      <c r="BC793" s="37">
        <f>COUNTIFS($S793:$AU793,"NA")</f>
        <v>0</v>
      </c>
      <c r="BD793" s="37">
        <f>COUNTIFS($S793:$AU793,"PL")</f>
        <v>0</v>
      </c>
      <c r="BE793" s="37">
        <f>COUNTIFS($S793:$AU793,"CL")</f>
        <v>0</v>
      </c>
      <c r="BF793" s="37">
        <f>COUNTIFS($S793:$AU793,"BL")</f>
        <v>0</v>
      </c>
      <c r="BG793" s="37">
        <f>COUNTIFS($S793:$AU793,"CO")</f>
        <v>0</v>
      </c>
      <c r="BH793" s="37">
        <f>SUM(BD793:BG793)</f>
        <v>0</v>
      </c>
      <c r="BI793" s="37">
        <f>IF(SUM(AV793+AW793)&gt;=17,1,0)</f>
        <v>0</v>
      </c>
      <c r="BJ793" s="37">
        <f>IF(SUM(AV793+AW793)&gt;=13,1,0)</f>
        <v>0</v>
      </c>
      <c r="BK793" s="37">
        <f>SUM(AV793:BG793)+SUM(COUNTIFS(R793:AU793,{"TERM","RESIGNED"}))</f>
        <v>17.5</v>
      </c>
      <c r="BL793" s="1" t="s">
        <v>41</v>
      </c>
      <c r="BM793" s="37" t="s">
        <v>935</v>
      </c>
    </row>
    <row r="794" spans="1:65" x14ac:dyDescent="0.25">
      <c r="A794" s="30">
        <f>A793+1</f>
        <v>792</v>
      </c>
      <c r="B794" s="1" t="s">
        <v>33</v>
      </c>
      <c r="C794" s="1">
        <v>19045</v>
      </c>
      <c r="D794" s="25">
        <v>19045</v>
      </c>
      <c r="E794" s="1" t="s">
        <v>863</v>
      </c>
      <c r="F794" s="32" t="s">
        <v>963</v>
      </c>
      <c r="G794" s="32" t="s">
        <v>181</v>
      </c>
      <c r="H794" s="28">
        <v>45119</v>
      </c>
      <c r="I794" s="28" t="s">
        <v>36</v>
      </c>
      <c r="J794" s="28" t="s">
        <v>36</v>
      </c>
      <c r="K794" s="37">
        <f ca="1">IF(O794="ACTIVE",(TODAY()-H794),(J794-H794))</f>
        <v>223</v>
      </c>
      <c r="L794" s="39" t="str">
        <f>IF(OR(M794="Email Verification",M794="Operations",M794="OJT",M794="Bottom Quartile Group",M794="Training"),"Billable","Non Billable")</f>
        <v>Billable</v>
      </c>
      <c r="M794" s="32" t="s">
        <v>178</v>
      </c>
      <c r="N794" s="1" t="s">
        <v>38</v>
      </c>
      <c r="O794" s="1" t="s">
        <v>39</v>
      </c>
      <c r="P794" s="1"/>
      <c r="Q794" s="1"/>
      <c r="R794" s="31" t="s">
        <v>292</v>
      </c>
      <c r="S794" s="42" t="s">
        <v>880</v>
      </c>
      <c r="T794" s="42" t="s">
        <v>880</v>
      </c>
      <c r="U794" s="42" t="s">
        <v>17</v>
      </c>
      <c r="V794" s="42" t="s">
        <v>17</v>
      </c>
      <c r="W794" s="42" t="s">
        <v>880</v>
      </c>
      <c r="X794" s="42" t="s">
        <v>18</v>
      </c>
      <c r="Y794" s="42" t="s">
        <v>880</v>
      </c>
      <c r="Z794" s="42" t="s">
        <v>880</v>
      </c>
      <c r="AA794" s="42" t="s">
        <v>880</v>
      </c>
      <c r="AB794" s="42" t="s">
        <v>17</v>
      </c>
      <c r="AC794" s="42" t="s">
        <v>17</v>
      </c>
      <c r="AD794" s="42" t="s">
        <v>880</v>
      </c>
      <c r="AE794" s="42" t="s">
        <v>880</v>
      </c>
      <c r="AF794" s="42" t="s">
        <v>880</v>
      </c>
      <c r="AG794" s="42" t="s">
        <v>880</v>
      </c>
      <c r="AH794" s="42" t="s">
        <v>880</v>
      </c>
      <c r="AI794" s="42" t="s">
        <v>17</v>
      </c>
      <c r="AJ794" s="42" t="s">
        <v>17</v>
      </c>
      <c r="AK794" s="42" t="s">
        <v>880</v>
      </c>
      <c r="AL794" s="42"/>
      <c r="AM794" s="42"/>
      <c r="AN794" s="42"/>
      <c r="AO794" s="42"/>
      <c r="AP794" s="42"/>
      <c r="AQ794" s="42"/>
      <c r="AR794" s="42"/>
      <c r="AS794" s="42"/>
      <c r="AT794" s="42"/>
      <c r="AU794" s="42"/>
      <c r="AV794" s="37">
        <f>COUNTIFS($S794:$AU794,"P")</f>
        <v>12</v>
      </c>
      <c r="AW794" s="37">
        <f>COUNTIFS($S794:$AU794,"HD")/2</f>
        <v>0</v>
      </c>
      <c r="AX794" s="37">
        <f>COUNTIFS($S794:$AU794,"DO")</f>
        <v>6</v>
      </c>
      <c r="AY794" s="1">
        <f>COUNTIFS($S794:$AU794,"UPL")</f>
        <v>1</v>
      </c>
      <c r="AZ794" s="37">
        <f>COUNTIFS($S794:$AU794,"LWP")</f>
        <v>0</v>
      </c>
      <c r="BA794" s="37">
        <f>SUM(COUNTIFS($S794:$AU794,{"PAT","MAT"}))</f>
        <v>0</v>
      </c>
      <c r="BB794" s="37">
        <f>COUNTIFS($S794:$AU794,"HO")</f>
        <v>0</v>
      </c>
      <c r="BC794" s="37">
        <f>COUNTIFS($S794:$AU794,"NA")</f>
        <v>0</v>
      </c>
      <c r="BD794" s="37">
        <f>COUNTIFS($S794:$AU794,"PL")</f>
        <v>0</v>
      </c>
      <c r="BE794" s="37">
        <f>COUNTIFS($S794:$AU794,"CL")</f>
        <v>0</v>
      </c>
      <c r="BF794" s="37">
        <f>COUNTIFS($S794:$AU794,"BL")</f>
        <v>0</v>
      </c>
      <c r="BG794" s="37">
        <f>COUNTIFS($S794:$AU794,"CO")</f>
        <v>0</v>
      </c>
      <c r="BH794" s="37">
        <f>SUM(BD794:BG794)</f>
        <v>0</v>
      </c>
      <c r="BI794" s="37">
        <f>IF(SUM(AV794+AW794)&gt;=17,1,0)</f>
        <v>0</v>
      </c>
      <c r="BJ794" s="37">
        <f>IF(SUM(AV794+AW794)&gt;=13,1,0)</f>
        <v>0</v>
      </c>
      <c r="BK794" s="37">
        <f>SUM(AV794:BG794)+SUM(COUNTIFS(R794:AU794,{"TERM","RESIGNED"}))</f>
        <v>19</v>
      </c>
      <c r="BL794" s="1" t="s">
        <v>41</v>
      </c>
      <c r="BM794" s="37" t="s">
        <v>932</v>
      </c>
    </row>
    <row r="795" spans="1:65" x14ac:dyDescent="0.25">
      <c r="A795" s="30">
        <f>A794+1</f>
        <v>793</v>
      </c>
      <c r="B795" s="1" t="s">
        <v>33</v>
      </c>
      <c r="C795" s="1">
        <v>19046</v>
      </c>
      <c r="D795" s="25">
        <v>19046</v>
      </c>
      <c r="E795" s="1" t="s">
        <v>863</v>
      </c>
      <c r="F795" s="32" t="s">
        <v>964</v>
      </c>
      <c r="G795" s="32" t="s">
        <v>181</v>
      </c>
      <c r="H795" s="28">
        <v>45119</v>
      </c>
      <c r="I795" s="28" t="s">
        <v>36</v>
      </c>
      <c r="J795" s="28" t="s">
        <v>36</v>
      </c>
      <c r="K795" s="37">
        <f ca="1">IF(O795="ACTIVE",(TODAY()-H795),(J795-H795))</f>
        <v>223</v>
      </c>
      <c r="L795" s="39" t="str">
        <f>IF(OR(M795="Email Verification",M795="Operations",M795="OJT",M795="Bottom Quartile Group",M795="Training"),"Billable","Non Billable")</f>
        <v>Billable</v>
      </c>
      <c r="M795" s="32" t="s">
        <v>178</v>
      </c>
      <c r="N795" s="1" t="s">
        <v>38</v>
      </c>
      <c r="O795" s="1" t="s">
        <v>39</v>
      </c>
      <c r="P795" s="1"/>
      <c r="Q795" s="1"/>
      <c r="R795" s="31" t="s">
        <v>239</v>
      </c>
      <c r="S795" s="42" t="s">
        <v>880</v>
      </c>
      <c r="T795" s="42" t="s">
        <v>880</v>
      </c>
      <c r="U795" s="42" t="s">
        <v>17</v>
      </c>
      <c r="V795" s="42" t="s">
        <v>17</v>
      </c>
      <c r="W795" s="42" t="s">
        <v>880</v>
      </c>
      <c r="X795" s="42" t="s">
        <v>880</v>
      </c>
      <c r="Y795" s="42" t="s">
        <v>880</v>
      </c>
      <c r="Z795" s="42" t="s">
        <v>880</v>
      </c>
      <c r="AA795" s="42" t="s">
        <v>19</v>
      </c>
      <c r="AB795" s="42" t="s">
        <v>17</v>
      </c>
      <c r="AC795" s="42" t="s">
        <v>17</v>
      </c>
      <c r="AD795" s="42" t="s">
        <v>882</v>
      </c>
      <c r="AE795" s="42" t="s">
        <v>880</v>
      </c>
      <c r="AF795" s="42" t="s">
        <v>880</v>
      </c>
      <c r="AG795" s="42" t="s">
        <v>880</v>
      </c>
      <c r="AH795" s="42" t="s">
        <v>19</v>
      </c>
      <c r="AI795" s="42" t="s">
        <v>17</v>
      </c>
      <c r="AJ795" s="42" t="s">
        <v>17</v>
      </c>
      <c r="AK795" s="42" t="s">
        <v>18</v>
      </c>
      <c r="AL795" s="42"/>
      <c r="AM795" s="42"/>
      <c r="AN795" s="42"/>
      <c r="AO795" s="42"/>
      <c r="AP795" s="42"/>
      <c r="AQ795" s="42"/>
      <c r="AR795" s="42"/>
      <c r="AS795" s="42"/>
      <c r="AT795" s="42"/>
      <c r="AU795" s="42"/>
      <c r="AV795" s="37">
        <f>COUNTIFS($S795:$AU795,"P")</f>
        <v>9</v>
      </c>
      <c r="AW795" s="37">
        <f>COUNTIFS($S795:$AU795,"HD")/2</f>
        <v>0</v>
      </c>
      <c r="AX795" s="37">
        <f>COUNTIFS($S795:$AU795,"DO")</f>
        <v>6</v>
      </c>
      <c r="AY795" s="1">
        <f>COUNTIFS($S795:$AU795,"UPL")</f>
        <v>1</v>
      </c>
      <c r="AZ795" s="37">
        <f>COUNTIFS($S795:$AU795,"LWP")</f>
        <v>2</v>
      </c>
      <c r="BA795" s="37">
        <f>SUM(COUNTIFS($S795:$AU795,{"PAT","MAT"}))</f>
        <v>0</v>
      </c>
      <c r="BB795" s="37">
        <f>COUNTIFS($S795:$AU795,"HO")</f>
        <v>0</v>
      </c>
      <c r="BC795" s="37">
        <f>COUNTIFS($S795:$AU795,"NA")</f>
        <v>0</v>
      </c>
      <c r="BD795" s="37">
        <f>COUNTIFS($S795:$AU795,"PL")</f>
        <v>0</v>
      </c>
      <c r="BE795" s="37">
        <f>COUNTIFS($S795:$AU795,"CL")</f>
        <v>1</v>
      </c>
      <c r="BF795" s="37">
        <f>COUNTIFS($S795:$AU795,"BL")</f>
        <v>0</v>
      </c>
      <c r="BG795" s="37">
        <f>COUNTIFS($S795:$AU795,"CO")</f>
        <v>0</v>
      </c>
      <c r="BH795" s="37">
        <f>SUM(BD795:BG795)</f>
        <v>1</v>
      </c>
      <c r="BI795" s="37">
        <f>IF(SUM(AV795+AW795)&gt;=17,1,0)</f>
        <v>0</v>
      </c>
      <c r="BJ795" s="37">
        <f>IF(SUM(AV795+AW795)&gt;=13,1,0)</f>
        <v>0</v>
      </c>
      <c r="BK795" s="37">
        <f>SUM(AV795:BG795)+SUM(COUNTIFS(R795:AU795,{"TERM","RESIGNED"}))</f>
        <v>19</v>
      </c>
      <c r="BL795" s="1" t="s">
        <v>41</v>
      </c>
      <c r="BM795" s="37" t="s">
        <v>933</v>
      </c>
    </row>
    <row r="796" spans="1:65" x14ac:dyDescent="0.25">
      <c r="A796" s="30">
        <f>A795+1</f>
        <v>794</v>
      </c>
      <c r="B796" s="1" t="s">
        <v>33</v>
      </c>
      <c r="C796" s="1">
        <v>19047</v>
      </c>
      <c r="D796" s="25">
        <v>19047</v>
      </c>
      <c r="E796" s="1" t="s">
        <v>863</v>
      </c>
      <c r="F796" s="32" t="s">
        <v>965</v>
      </c>
      <c r="G796" s="32" t="s">
        <v>181</v>
      </c>
      <c r="H796" s="28">
        <v>45119</v>
      </c>
      <c r="I796" s="28" t="s">
        <v>36</v>
      </c>
      <c r="J796" s="28" t="s">
        <v>36</v>
      </c>
      <c r="K796" s="37">
        <f ca="1">IF(O796="ACTIVE",(TODAY()-H796),(J796-H796))</f>
        <v>223</v>
      </c>
      <c r="L796" s="39" t="str">
        <f>IF(OR(M796="Email Verification",M796="Operations",M796="OJT",M796="Bottom Quartile Group",M796="Training"),"Billable","Non Billable")</f>
        <v>Billable</v>
      </c>
      <c r="M796" s="32" t="s">
        <v>178</v>
      </c>
      <c r="N796" s="1" t="s">
        <v>38</v>
      </c>
      <c r="O796" s="1" t="s">
        <v>39</v>
      </c>
      <c r="P796" s="1"/>
      <c r="Q796" s="1"/>
      <c r="R796" s="31" t="s">
        <v>239</v>
      </c>
      <c r="S796" s="42" t="s">
        <v>880</v>
      </c>
      <c r="T796" s="42" t="s">
        <v>880</v>
      </c>
      <c r="U796" s="42" t="s">
        <v>17</v>
      </c>
      <c r="V796" s="42" t="s">
        <v>17</v>
      </c>
      <c r="W796" s="42" t="s">
        <v>880</v>
      </c>
      <c r="X796" s="42" t="s">
        <v>880</v>
      </c>
      <c r="Y796" s="42" t="s">
        <v>880</v>
      </c>
      <c r="Z796" s="42" t="s">
        <v>880</v>
      </c>
      <c r="AA796" s="42" t="s">
        <v>880</v>
      </c>
      <c r="AB796" s="42" t="s">
        <v>17</v>
      </c>
      <c r="AC796" s="42" t="s">
        <v>17</v>
      </c>
      <c r="AD796" s="42" t="s">
        <v>880</v>
      </c>
      <c r="AE796" s="42" t="s">
        <v>880</v>
      </c>
      <c r="AF796" s="42" t="s">
        <v>880</v>
      </c>
      <c r="AG796" s="42" t="s">
        <v>880</v>
      </c>
      <c r="AH796" s="42" t="s">
        <v>880</v>
      </c>
      <c r="AI796" s="42" t="s">
        <v>17</v>
      </c>
      <c r="AJ796" s="42" t="s">
        <v>17</v>
      </c>
      <c r="AK796" s="42" t="s">
        <v>880</v>
      </c>
      <c r="AL796" s="42"/>
      <c r="AM796" s="42"/>
      <c r="AN796" s="42"/>
      <c r="AO796" s="42"/>
      <c r="AP796" s="42"/>
      <c r="AQ796" s="42"/>
      <c r="AR796" s="42"/>
      <c r="AS796" s="42"/>
      <c r="AT796" s="42"/>
      <c r="AU796" s="42"/>
      <c r="AV796" s="37">
        <f>COUNTIFS($S796:$AU796,"P")</f>
        <v>13</v>
      </c>
      <c r="AW796" s="37">
        <f>COUNTIFS($S796:$AU796,"HD")/2</f>
        <v>0</v>
      </c>
      <c r="AX796" s="37">
        <f>COUNTIFS($S796:$AU796,"DO")</f>
        <v>6</v>
      </c>
      <c r="AY796" s="1">
        <f>COUNTIFS($S796:$AU796,"UPL")</f>
        <v>0</v>
      </c>
      <c r="AZ796" s="37">
        <f>COUNTIFS($S796:$AU796,"LWP")</f>
        <v>0</v>
      </c>
      <c r="BA796" s="37">
        <f>SUM(COUNTIFS($S796:$AU796,{"PAT","MAT"}))</f>
        <v>0</v>
      </c>
      <c r="BB796" s="37">
        <f>COUNTIFS($S796:$AU796,"HO")</f>
        <v>0</v>
      </c>
      <c r="BC796" s="37">
        <f>COUNTIFS($S796:$AU796,"NA")</f>
        <v>0</v>
      </c>
      <c r="BD796" s="37">
        <f>COUNTIFS($S796:$AU796,"PL")</f>
        <v>0</v>
      </c>
      <c r="BE796" s="37">
        <f>COUNTIFS($S796:$AU796,"CL")</f>
        <v>0</v>
      </c>
      <c r="BF796" s="37">
        <f>COUNTIFS($S796:$AU796,"BL")</f>
        <v>0</v>
      </c>
      <c r="BG796" s="37">
        <f>COUNTIFS($S796:$AU796,"CO")</f>
        <v>0</v>
      </c>
      <c r="BH796" s="37">
        <f>SUM(BD796:BG796)</f>
        <v>0</v>
      </c>
      <c r="BI796" s="37">
        <f>IF(SUM(AV796+AW796)&gt;=17,1,0)</f>
        <v>0</v>
      </c>
      <c r="BJ796" s="37">
        <f>IF(SUM(AV796+AW796)&gt;=13,1,0)</f>
        <v>1</v>
      </c>
      <c r="BK796" s="37">
        <f>SUM(AV796:BG796)+SUM(COUNTIFS(R796:AU796,{"TERM","RESIGNED"}))</f>
        <v>19</v>
      </c>
      <c r="BL796" s="1" t="s">
        <v>41</v>
      </c>
      <c r="BM796" s="37" t="s">
        <v>933</v>
      </c>
    </row>
    <row r="797" spans="1:65" x14ac:dyDescent="0.25">
      <c r="A797" s="30">
        <f>A796+1</f>
        <v>795</v>
      </c>
      <c r="B797" s="1" t="s">
        <v>33</v>
      </c>
      <c r="C797" s="1">
        <v>19050</v>
      </c>
      <c r="D797" s="25">
        <v>19050</v>
      </c>
      <c r="E797" s="1" t="s">
        <v>863</v>
      </c>
      <c r="F797" s="32" t="s">
        <v>966</v>
      </c>
      <c r="G797" s="32" t="s">
        <v>177</v>
      </c>
      <c r="H797" s="28">
        <v>45119</v>
      </c>
      <c r="I797" s="28" t="s">
        <v>36</v>
      </c>
      <c r="J797" s="28" t="s">
        <v>36</v>
      </c>
      <c r="K797" s="37">
        <f ca="1">IF(O797="ACTIVE",(TODAY()-H797),(J797-H797))</f>
        <v>223</v>
      </c>
      <c r="L797" s="39" t="str">
        <f>IF(OR(M797="Email Verification",M797="Operations",M797="OJT",M797="Bottom Quartile Group",M797="Training"),"Billable","Non Billable")</f>
        <v>Billable</v>
      </c>
      <c r="M797" s="32" t="s">
        <v>178</v>
      </c>
      <c r="N797" s="1" t="s">
        <v>38</v>
      </c>
      <c r="O797" s="1" t="s">
        <v>39</v>
      </c>
      <c r="P797" s="1"/>
      <c r="Q797" s="1"/>
      <c r="R797" s="31" t="s">
        <v>239</v>
      </c>
      <c r="S797" s="42" t="s">
        <v>880</v>
      </c>
      <c r="T797" s="42" t="s">
        <v>880</v>
      </c>
      <c r="U797" s="42" t="s">
        <v>17</v>
      </c>
      <c r="V797" s="42" t="s">
        <v>17</v>
      </c>
      <c r="W797" s="42" t="s">
        <v>880</v>
      </c>
      <c r="X797" s="42" t="s">
        <v>880</v>
      </c>
      <c r="Y797" s="42" t="s">
        <v>880</v>
      </c>
      <c r="Z797" s="42" t="s">
        <v>880</v>
      </c>
      <c r="AA797" s="42" t="s">
        <v>880</v>
      </c>
      <c r="AB797" s="42" t="s">
        <v>17</v>
      </c>
      <c r="AC797" s="42" t="s">
        <v>17</v>
      </c>
      <c r="AD797" s="42" t="s">
        <v>880</v>
      </c>
      <c r="AE797" s="42" t="s">
        <v>880</v>
      </c>
      <c r="AF797" s="42" t="s">
        <v>880</v>
      </c>
      <c r="AG797" s="42" t="s">
        <v>880</v>
      </c>
      <c r="AH797" s="42" t="s">
        <v>880</v>
      </c>
      <c r="AI797" s="42" t="s">
        <v>17</v>
      </c>
      <c r="AJ797" s="42" t="s">
        <v>17</v>
      </c>
      <c r="AK797" s="42" t="s">
        <v>880</v>
      </c>
      <c r="AL797" s="42"/>
      <c r="AM797" s="42"/>
      <c r="AN797" s="42"/>
      <c r="AO797" s="42"/>
      <c r="AP797" s="42"/>
      <c r="AQ797" s="42"/>
      <c r="AR797" s="42"/>
      <c r="AS797" s="42"/>
      <c r="AT797" s="42"/>
      <c r="AU797" s="42"/>
      <c r="AV797" s="37">
        <f>COUNTIFS($S797:$AU797,"P")</f>
        <v>13</v>
      </c>
      <c r="AW797" s="37">
        <f>COUNTIFS($S797:$AU797,"HD")/2</f>
        <v>0</v>
      </c>
      <c r="AX797" s="37">
        <f>COUNTIFS($S797:$AU797,"DO")</f>
        <v>6</v>
      </c>
      <c r="AY797" s="1">
        <f>COUNTIFS($S797:$AU797,"UPL")</f>
        <v>0</v>
      </c>
      <c r="AZ797" s="37">
        <f>COUNTIFS($S797:$AU797,"LWP")</f>
        <v>0</v>
      </c>
      <c r="BA797" s="37">
        <f>SUM(COUNTIFS($S797:$AU797,{"PAT","MAT"}))</f>
        <v>0</v>
      </c>
      <c r="BB797" s="37">
        <f>COUNTIFS($S797:$AU797,"HO")</f>
        <v>0</v>
      </c>
      <c r="BC797" s="37">
        <f>COUNTIFS($S797:$AU797,"NA")</f>
        <v>0</v>
      </c>
      <c r="BD797" s="37">
        <f>COUNTIFS($S797:$AU797,"PL")</f>
        <v>0</v>
      </c>
      <c r="BE797" s="37">
        <f>COUNTIFS($S797:$AU797,"CL")</f>
        <v>0</v>
      </c>
      <c r="BF797" s="37">
        <f>COUNTIFS($S797:$AU797,"BL")</f>
        <v>0</v>
      </c>
      <c r="BG797" s="37">
        <f>COUNTIFS($S797:$AU797,"CO")</f>
        <v>0</v>
      </c>
      <c r="BH797" s="37">
        <f>SUM(BD797:BG797)</f>
        <v>0</v>
      </c>
      <c r="BI797" s="37">
        <f>IF(SUM(AV797+AW797)&gt;=17,1,0)</f>
        <v>0</v>
      </c>
      <c r="BJ797" s="37">
        <f>IF(SUM(AV797+AW797)&gt;=13,1,0)</f>
        <v>1</v>
      </c>
      <c r="BK797" s="37">
        <f>SUM(AV797:BG797)+SUM(COUNTIFS(R797:AU797,{"TERM","RESIGNED"}))</f>
        <v>19</v>
      </c>
      <c r="BL797" s="1" t="s">
        <v>41</v>
      </c>
      <c r="BM797" s="37" t="s">
        <v>933</v>
      </c>
    </row>
    <row r="798" spans="1:65" x14ac:dyDescent="0.25">
      <c r="A798" s="30">
        <f>A797+1</f>
        <v>796</v>
      </c>
      <c r="B798" s="1" t="s">
        <v>33</v>
      </c>
      <c r="C798" s="1">
        <v>19056</v>
      </c>
      <c r="D798" s="25">
        <v>19056</v>
      </c>
      <c r="E798" s="1" t="s">
        <v>862</v>
      </c>
      <c r="F798" s="32" t="s">
        <v>967</v>
      </c>
      <c r="G798" s="32" t="s">
        <v>181</v>
      </c>
      <c r="H798" s="28">
        <v>45119</v>
      </c>
      <c r="I798" s="28" t="s">
        <v>36</v>
      </c>
      <c r="J798" s="28" t="s">
        <v>36</v>
      </c>
      <c r="K798" s="37">
        <f ca="1">IF(O798="ACTIVE",(TODAY()-H798),(J798-H798))</f>
        <v>223</v>
      </c>
      <c r="L798" s="39" t="str">
        <f>IF(OR(M798="Email Verification",M798="Operations",M798="OJT",M798="Bottom Quartile Group",M798="Training"),"Billable","Non Billable")</f>
        <v>Billable</v>
      </c>
      <c r="M798" s="32" t="s">
        <v>178</v>
      </c>
      <c r="N798" s="1" t="s">
        <v>38</v>
      </c>
      <c r="O798" s="1" t="s">
        <v>39</v>
      </c>
      <c r="P798" s="1"/>
      <c r="Q798" s="1"/>
      <c r="R798" s="31" t="s">
        <v>239</v>
      </c>
      <c r="S798" s="42" t="s">
        <v>880</v>
      </c>
      <c r="T798" s="42" t="s">
        <v>880</v>
      </c>
      <c r="U798" s="42" t="s">
        <v>17</v>
      </c>
      <c r="V798" s="42" t="s">
        <v>17</v>
      </c>
      <c r="W798" s="42" t="s">
        <v>880</v>
      </c>
      <c r="X798" s="42" t="s">
        <v>880</v>
      </c>
      <c r="Y798" s="42" t="s">
        <v>880</v>
      </c>
      <c r="Z798" s="42" t="s">
        <v>880</v>
      </c>
      <c r="AA798" s="42" t="s">
        <v>880</v>
      </c>
      <c r="AB798" s="42" t="s">
        <v>17</v>
      </c>
      <c r="AC798" s="42" t="s">
        <v>17</v>
      </c>
      <c r="AD798" s="42" t="s">
        <v>880</v>
      </c>
      <c r="AE798" s="42" t="s">
        <v>880</v>
      </c>
      <c r="AF798" s="42" t="s">
        <v>880</v>
      </c>
      <c r="AG798" s="42" t="s">
        <v>880</v>
      </c>
      <c r="AH798" s="42" t="s">
        <v>18</v>
      </c>
      <c r="AI798" s="42" t="s">
        <v>17</v>
      </c>
      <c r="AJ798" s="42" t="s">
        <v>17</v>
      </c>
      <c r="AK798" s="42" t="s">
        <v>18</v>
      </c>
      <c r="AL798" s="42"/>
      <c r="AM798" s="42"/>
      <c r="AN798" s="42"/>
      <c r="AO798" s="42"/>
      <c r="AP798" s="42"/>
      <c r="AQ798" s="42"/>
      <c r="AR798" s="42"/>
      <c r="AS798" s="42"/>
      <c r="AT798" s="42"/>
      <c r="AU798" s="42"/>
      <c r="AV798" s="37">
        <f>COUNTIFS($S798:$AU798,"P")</f>
        <v>11</v>
      </c>
      <c r="AW798" s="37">
        <f>COUNTIFS($S798:$AU798,"HD")/2</f>
        <v>0</v>
      </c>
      <c r="AX798" s="37">
        <f>COUNTIFS($S798:$AU798,"DO")</f>
        <v>6</v>
      </c>
      <c r="AY798" s="1">
        <f>COUNTIFS($S798:$AU798,"UPL")</f>
        <v>2</v>
      </c>
      <c r="AZ798" s="37">
        <f>COUNTIFS($S798:$AU798,"LWP")</f>
        <v>0</v>
      </c>
      <c r="BA798" s="37">
        <f>SUM(COUNTIFS($S798:$AU798,{"PAT","MAT"}))</f>
        <v>0</v>
      </c>
      <c r="BB798" s="37">
        <f>COUNTIFS($S798:$AU798,"HO")</f>
        <v>0</v>
      </c>
      <c r="BC798" s="37">
        <f>COUNTIFS($S798:$AU798,"NA")</f>
        <v>0</v>
      </c>
      <c r="BD798" s="37">
        <f>COUNTIFS($S798:$AU798,"PL")</f>
        <v>0</v>
      </c>
      <c r="BE798" s="37">
        <f>COUNTIFS($S798:$AU798,"CL")</f>
        <v>0</v>
      </c>
      <c r="BF798" s="37">
        <f>COUNTIFS($S798:$AU798,"BL")</f>
        <v>0</v>
      </c>
      <c r="BG798" s="37">
        <f>COUNTIFS($S798:$AU798,"CO")</f>
        <v>0</v>
      </c>
      <c r="BH798" s="37">
        <f>SUM(BD798:BG798)</f>
        <v>0</v>
      </c>
      <c r="BI798" s="37">
        <f>IF(SUM(AV798+AW798)&gt;=17,1,0)</f>
        <v>0</v>
      </c>
      <c r="BJ798" s="37">
        <f>IF(SUM(AV798+AW798)&gt;=13,1,0)</f>
        <v>0</v>
      </c>
      <c r="BK798" s="37">
        <f>SUM(AV798:BG798)+SUM(COUNTIFS(R798:AU798,{"TERM","RESIGNED"}))</f>
        <v>19</v>
      </c>
      <c r="BL798" s="1" t="s">
        <v>41</v>
      </c>
      <c r="BM798" s="37" t="s">
        <v>933</v>
      </c>
    </row>
    <row r="799" spans="1:65" x14ac:dyDescent="0.25">
      <c r="A799" s="30">
        <f>A798+1</f>
        <v>797</v>
      </c>
      <c r="B799" s="1" t="s">
        <v>33</v>
      </c>
      <c r="C799" s="1">
        <v>19057</v>
      </c>
      <c r="D799" s="25">
        <v>19057</v>
      </c>
      <c r="E799" s="1" t="s">
        <v>863</v>
      </c>
      <c r="F799" s="32" t="s">
        <v>968</v>
      </c>
      <c r="G799" s="32" t="s">
        <v>181</v>
      </c>
      <c r="H799" s="28">
        <v>45119</v>
      </c>
      <c r="I799" s="28" t="s">
        <v>36</v>
      </c>
      <c r="J799" s="28" t="s">
        <v>36</v>
      </c>
      <c r="K799" s="37">
        <f ca="1">IF(O799="ACTIVE",(TODAY()-H799),(J799-H799))</f>
        <v>223</v>
      </c>
      <c r="L799" s="39" t="str">
        <f>IF(OR(M799="Email Verification",M799="Operations",M799="OJT",M799="Bottom Quartile Group",M799="Training"),"Billable","Non Billable")</f>
        <v>Billable</v>
      </c>
      <c r="M799" s="32" t="s">
        <v>178</v>
      </c>
      <c r="N799" s="1" t="s">
        <v>38</v>
      </c>
      <c r="O799" s="1" t="s">
        <v>39</v>
      </c>
      <c r="P799" s="1"/>
      <c r="Q799" s="1"/>
      <c r="R799" s="31" t="s">
        <v>226</v>
      </c>
      <c r="S799" s="42" t="s">
        <v>880</v>
      </c>
      <c r="T799" s="42" t="s">
        <v>880</v>
      </c>
      <c r="U799" s="42" t="s">
        <v>17</v>
      </c>
      <c r="V799" s="42" t="s">
        <v>17</v>
      </c>
      <c r="W799" s="42" t="s">
        <v>880</v>
      </c>
      <c r="X799" s="42" t="s">
        <v>880</v>
      </c>
      <c r="Y799" s="42" t="s">
        <v>880</v>
      </c>
      <c r="Z799" s="42" t="s">
        <v>880</v>
      </c>
      <c r="AA799" s="42" t="s">
        <v>880</v>
      </c>
      <c r="AB799" s="42" t="s">
        <v>17</v>
      </c>
      <c r="AC799" s="42" t="s">
        <v>17</v>
      </c>
      <c r="AD799" s="42" t="s">
        <v>882</v>
      </c>
      <c r="AE799" s="42" t="s">
        <v>880</v>
      </c>
      <c r="AF799" s="42" t="s">
        <v>880</v>
      </c>
      <c r="AG799" s="42" t="s">
        <v>880</v>
      </c>
      <c r="AH799" s="42" t="s">
        <v>880</v>
      </c>
      <c r="AI799" s="42" t="s">
        <v>17</v>
      </c>
      <c r="AJ799" s="42" t="s">
        <v>17</v>
      </c>
      <c r="AK799" s="42" t="s">
        <v>880</v>
      </c>
      <c r="AL799" s="42"/>
      <c r="AM799" s="42"/>
      <c r="AN799" s="42"/>
      <c r="AO799" s="42"/>
      <c r="AP799" s="42"/>
      <c r="AQ799" s="42"/>
      <c r="AR799" s="42"/>
      <c r="AS799" s="42"/>
      <c r="AT799" s="42"/>
      <c r="AU799" s="42"/>
      <c r="AV799" s="37">
        <f>COUNTIFS($S799:$AU799,"P")</f>
        <v>12</v>
      </c>
      <c r="AW799" s="37">
        <f>COUNTIFS($S799:$AU799,"HD")/2</f>
        <v>0</v>
      </c>
      <c r="AX799" s="37">
        <f>COUNTIFS($S799:$AU799,"DO")</f>
        <v>6</v>
      </c>
      <c r="AY799" s="1">
        <f>COUNTIFS($S799:$AU799,"UPL")</f>
        <v>0</v>
      </c>
      <c r="AZ799" s="37">
        <f>COUNTIFS($S799:$AU799,"LWP")</f>
        <v>0</v>
      </c>
      <c r="BA799" s="37">
        <f>SUM(COUNTIFS($S799:$AU799,{"PAT","MAT"}))</f>
        <v>0</v>
      </c>
      <c r="BB799" s="37">
        <f>COUNTIFS($S799:$AU799,"HO")</f>
        <v>0</v>
      </c>
      <c r="BC799" s="37">
        <f>COUNTIFS($S799:$AU799,"NA")</f>
        <v>0</v>
      </c>
      <c r="BD799" s="37">
        <f>COUNTIFS($S799:$AU799,"PL")</f>
        <v>0</v>
      </c>
      <c r="BE799" s="37">
        <f>COUNTIFS($S799:$AU799,"CL")</f>
        <v>1</v>
      </c>
      <c r="BF799" s="37">
        <f>COUNTIFS($S799:$AU799,"BL")</f>
        <v>0</v>
      </c>
      <c r="BG799" s="37">
        <f>COUNTIFS($S799:$AU799,"CO")</f>
        <v>0</v>
      </c>
      <c r="BH799" s="37">
        <f>SUM(BD799:BG799)</f>
        <v>1</v>
      </c>
      <c r="BI799" s="37">
        <f>IF(SUM(AV799+AW799)&gt;=17,1,0)</f>
        <v>0</v>
      </c>
      <c r="BJ799" s="37">
        <f>IF(SUM(AV799+AW799)&gt;=13,1,0)</f>
        <v>0</v>
      </c>
      <c r="BK799" s="37">
        <f>SUM(AV799:BG799)+SUM(COUNTIFS(R799:AU799,{"TERM","RESIGNED"}))</f>
        <v>19</v>
      </c>
      <c r="BL799" s="1" t="s">
        <v>41</v>
      </c>
      <c r="BM799" s="37" t="s">
        <v>931</v>
      </c>
    </row>
    <row r="800" spans="1:65" x14ac:dyDescent="0.25">
      <c r="A800" s="30">
        <f>A799+1</f>
        <v>798</v>
      </c>
      <c r="B800" s="1" t="s">
        <v>33</v>
      </c>
      <c r="C800" s="1">
        <v>19058</v>
      </c>
      <c r="D800" s="25">
        <v>19058</v>
      </c>
      <c r="E800" s="1" t="s">
        <v>863</v>
      </c>
      <c r="F800" s="32" t="s">
        <v>969</v>
      </c>
      <c r="G800" s="32" t="s">
        <v>117</v>
      </c>
      <c r="H800" s="28">
        <v>45119</v>
      </c>
      <c r="I800" s="28" t="s">
        <v>36</v>
      </c>
      <c r="J800" s="28" t="s">
        <v>36</v>
      </c>
      <c r="K800" s="37">
        <f ca="1">IF(O800="ACTIVE",(TODAY()-H800),(J800-H800))</f>
        <v>223</v>
      </c>
      <c r="L800" s="39" t="str">
        <f>IF(OR(M800="Email Verification",M800="Operations",M800="OJT",M800="Bottom Quartile Group",M800="Training"),"Billable","Non Billable")</f>
        <v>Billable</v>
      </c>
      <c r="M800" s="32" t="s">
        <v>118</v>
      </c>
      <c r="N800" s="1" t="s">
        <v>38</v>
      </c>
      <c r="O800" s="1" t="s">
        <v>39</v>
      </c>
      <c r="P800" s="1"/>
      <c r="Q800" s="1"/>
      <c r="R800" s="31" t="s">
        <v>887</v>
      </c>
      <c r="S800" s="42" t="s">
        <v>880</v>
      </c>
      <c r="T800" s="42" t="s">
        <v>880</v>
      </c>
      <c r="U800" s="42" t="s">
        <v>17</v>
      </c>
      <c r="V800" s="42" t="s">
        <v>17</v>
      </c>
      <c r="W800" s="42" t="s">
        <v>880</v>
      </c>
      <c r="X800" s="42" t="s">
        <v>880</v>
      </c>
      <c r="Y800" s="42" t="s">
        <v>880</v>
      </c>
      <c r="Z800" s="42" t="s">
        <v>880</v>
      </c>
      <c r="AA800" s="42" t="s">
        <v>880</v>
      </c>
      <c r="AB800" s="42" t="s">
        <v>17</v>
      </c>
      <c r="AC800" s="42" t="s">
        <v>17</v>
      </c>
      <c r="AD800" s="42" t="s">
        <v>880</v>
      </c>
      <c r="AE800" s="42" t="s">
        <v>880</v>
      </c>
      <c r="AF800" s="42" t="s">
        <v>880</v>
      </c>
      <c r="AG800" s="42" t="s">
        <v>880</v>
      </c>
      <c r="AH800" s="42" t="s">
        <v>880</v>
      </c>
      <c r="AI800" s="42" t="s">
        <v>17</v>
      </c>
      <c r="AJ800" s="42" t="s">
        <v>17</v>
      </c>
      <c r="AK800" s="42" t="s">
        <v>880</v>
      </c>
      <c r="AL800" s="42"/>
      <c r="AM800" s="42"/>
      <c r="AN800" s="42"/>
      <c r="AO800" s="42"/>
      <c r="AP800" s="42"/>
      <c r="AQ800" s="42"/>
      <c r="AR800" s="42"/>
      <c r="AS800" s="42"/>
      <c r="AT800" s="42"/>
      <c r="AU800" s="42"/>
      <c r="AV800" s="37">
        <f>COUNTIFS($S800:$AU800,"P")</f>
        <v>13</v>
      </c>
      <c r="AW800" s="37">
        <f>COUNTIFS($S800:$AU800,"HD")/2</f>
        <v>0</v>
      </c>
      <c r="AX800" s="37">
        <f>COUNTIFS($S800:$AU800,"DO")</f>
        <v>6</v>
      </c>
      <c r="AY800" s="1">
        <f>COUNTIFS($S800:$AU800,"UPL")</f>
        <v>0</v>
      </c>
      <c r="AZ800" s="37">
        <f>COUNTIFS($S800:$AU800,"LWP")</f>
        <v>0</v>
      </c>
      <c r="BA800" s="37">
        <f>SUM(COUNTIFS($S800:$AU800,{"PAT","MAT"}))</f>
        <v>0</v>
      </c>
      <c r="BB800" s="37">
        <f>COUNTIFS($S800:$AU800,"HO")</f>
        <v>0</v>
      </c>
      <c r="BC800" s="37">
        <f>COUNTIFS($S800:$AU800,"NA")</f>
        <v>0</v>
      </c>
      <c r="BD800" s="37">
        <f>COUNTIFS($S800:$AU800,"PL")</f>
        <v>0</v>
      </c>
      <c r="BE800" s="37">
        <f>COUNTIFS($S800:$AU800,"CL")</f>
        <v>0</v>
      </c>
      <c r="BF800" s="37">
        <f>COUNTIFS($S800:$AU800,"BL")</f>
        <v>0</v>
      </c>
      <c r="BG800" s="37">
        <f>COUNTIFS($S800:$AU800,"CO")</f>
        <v>0</v>
      </c>
      <c r="BH800" s="37">
        <f>SUM(BD800:BG800)</f>
        <v>0</v>
      </c>
      <c r="BI800" s="37">
        <f>IF(SUM(AV800+AW800)&gt;=17,1,0)</f>
        <v>0</v>
      </c>
      <c r="BJ800" s="37">
        <f>IF(SUM(AV800+AW800)&gt;=13,1,0)</f>
        <v>1</v>
      </c>
      <c r="BK800" s="37">
        <f>SUM(AV800:BG800)+SUM(COUNTIFS(R800:AU800,{"TERM","RESIGNED"}))</f>
        <v>19</v>
      </c>
      <c r="BL800" s="1" t="s">
        <v>41</v>
      </c>
      <c r="BM800" s="37" t="s">
        <v>931</v>
      </c>
    </row>
    <row r="801" spans="1:65" x14ac:dyDescent="0.25">
      <c r="A801" s="30">
        <f>A800+1</f>
        <v>799</v>
      </c>
      <c r="B801" s="1" t="s">
        <v>33</v>
      </c>
      <c r="C801" s="1">
        <v>19064</v>
      </c>
      <c r="D801" s="25">
        <v>19064</v>
      </c>
      <c r="E801" s="1" t="s">
        <v>863</v>
      </c>
      <c r="F801" s="32" t="s">
        <v>958</v>
      </c>
      <c r="G801" s="32" t="s">
        <v>181</v>
      </c>
      <c r="H801" s="28">
        <v>45119</v>
      </c>
      <c r="I801" s="28" t="s">
        <v>36</v>
      </c>
      <c r="J801" s="28" t="s">
        <v>36</v>
      </c>
      <c r="K801" s="37">
        <f ca="1">IF(O801="ACTIVE",(TODAY()-H801),(J801-H801))</f>
        <v>223</v>
      </c>
      <c r="L801" s="39" t="str">
        <f>IF(OR(M801="Email Verification",M801="Operations",M801="OJT",M801="Bottom Quartile Group",M801="Training"),"Billable","Non Billable")</f>
        <v>Billable</v>
      </c>
      <c r="M801" s="32" t="s">
        <v>178</v>
      </c>
      <c r="N801" s="1" t="s">
        <v>38</v>
      </c>
      <c r="O801" s="1" t="s">
        <v>39</v>
      </c>
      <c r="P801" s="1"/>
      <c r="Q801" s="1"/>
      <c r="R801" s="31" t="s">
        <v>230</v>
      </c>
      <c r="S801" s="42" t="s">
        <v>880</v>
      </c>
      <c r="T801" s="42" t="s">
        <v>880</v>
      </c>
      <c r="U801" s="42" t="s">
        <v>17</v>
      </c>
      <c r="V801" s="42" t="s">
        <v>17</v>
      </c>
      <c r="W801" s="42" t="s">
        <v>880</v>
      </c>
      <c r="X801" s="42" t="s">
        <v>880</v>
      </c>
      <c r="Y801" s="42" t="s">
        <v>880</v>
      </c>
      <c r="Z801" s="42" t="s">
        <v>880</v>
      </c>
      <c r="AA801" s="42" t="s">
        <v>880</v>
      </c>
      <c r="AB801" s="42" t="s">
        <v>17</v>
      </c>
      <c r="AC801" s="42" t="s">
        <v>17</v>
      </c>
      <c r="AD801" s="42" t="s">
        <v>880</v>
      </c>
      <c r="AE801" s="42" t="s">
        <v>880</v>
      </c>
      <c r="AF801" s="42" t="s">
        <v>880</v>
      </c>
      <c r="AG801" s="42" t="s">
        <v>880</v>
      </c>
      <c r="AH801" s="42" t="s">
        <v>880</v>
      </c>
      <c r="AI801" s="42" t="s">
        <v>17</v>
      </c>
      <c r="AJ801" s="42" t="s">
        <v>17</v>
      </c>
      <c r="AK801" s="42" t="s">
        <v>880</v>
      </c>
      <c r="AL801" s="42"/>
      <c r="AM801" s="42"/>
      <c r="AN801" s="42"/>
      <c r="AO801" s="42"/>
      <c r="AP801" s="42"/>
      <c r="AQ801" s="42"/>
      <c r="AR801" s="42"/>
      <c r="AS801" s="42"/>
      <c r="AT801" s="42"/>
      <c r="AU801" s="42"/>
      <c r="AV801" s="37">
        <f>COUNTIFS($S801:$AU801,"P")</f>
        <v>13</v>
      </c>
      <c r="AW801" s="37">
        <f>COUNTIFS($S801:$AU801,"HD")/2</f>
        <v>0</v>
      </c>
      <c r="AX801" s="37">
        <f>COUNTIFS($S801:$AU801,"DO")</f>
        <v>6</v>
      </c>
      <c r="AY801" s="1">
        <f>COUNTIFS($S801:$AU801,"UPL")</f>
        <v>0</v>
      </c>
      <c r="AZ801" s="37">
        <f>COUNTIFS($S801:$AU801,"LWP")</f>
        <v>0</v>
      </c>
      <c r="BA801" s="37">
        <f>SUM(COUNTIFS($S801:$AU801,{"PAT","MAT"}))</f>
        <v>0</v>
      </c>
      <c r="BB801" s="37">
        <f>COUNTIFS($S801:$AU801,"HO")</f>
        <v>0</v>
      </c>
      <c r="BC801" s="37">
        <f>COUNTIFS($S801:$AU801,"NA")</f>
        <v>0</v>
      </c>
      <c r="BD801" s="37">
        <f>COUNTIFS($S801:$AU801,"PL")</f>
        <v>0</v>
      </c>
      <c r="BE801" s="37">
        <f>COUNTIFS($S801:$AU801,"CL")</f>
        <v>0</v>
      </c>
      <c r="BF801" s="37">
        <f>COUNTIFS($S801:$AU801,"BL")</f>
        <v>0</v>
      </c>
      <c r="BG801" s="37">
        <f>COUNTIFS($S801:$AU801,"CO")</f>
        <v>0</v>
      </c>
      <c r="BH801" s="37">
        <f>SUM(BD801:BG801)</f>
        <v>0</v>
      </c>
      <c r="BI801" s="37">
        <f>IF(SUM(AV801+AW801)&gt;=17,1,0)</f>
        <v>0</v>
      </c>
      <c r="BJ801" s="37">
        <f>IF(SUM(AV801+AW801)&gt;=13,1,0)</f>
        <v>1</v>
      </c>
      <c r="BK801" s="37">
        <f>SUM(AV801:BG801)+SUM(COUNTIFS(R801:AU801,{"TERM","RESIGNED"}))</f>
        <v>19</v>
      </c>
      <c r="BL801" s="1" t="s">
        <v>41</v>
      </c>
      <c r="BM801" s="37" t="s">
        <v>931</v>
      </c>
    </row>
    <row r="802" spans="1:65" x14ac:dyDescent="0.25">
      <c r="A802" s="30">
        <f>A801+1</f>
        <v>800</v>
      </c>
      <c r="B802" s="1" t="s">
        <v>33</v>
      </c>
      <c r="C802" s="1">
        <v>19066</v>
      </c>
      <c r="D802" s="25">
        <v>19066</v>
      </c>
      <c r="E802" s="1" t="s">
        <v>863</v>
      </c>
      <c r="F802" s="32" t="s">
        <v>970</v>
      </c>
      <c r="G802" s="32" t="s">
        <v>181</v>
      </c>
      <c r="H802" s="28">
        <v>45119</v>
      </c>
      <c r="I802" s="28" t="s">
        <v>36</v>
      </c>
      <c r="J802" s="28" t="s">
        <v>36</v>
      </c>
      <c r="K802" s="37">
        <f ca="1">IF(O802="ACTIVE",(TODAY()-H802),(J802-H802))</f>
        <v>223</v>
      </c>
      <c r="L802" s="39" t="str">
        <f>IF(OR(M802="Email Verification",M802="Operations",M802="OJT",M802="Bottom Quartile Group",M802="Training"),"Billable","Non Billable")</f>
        <v>Billable</v>
      </c>
      <c r="M802" s="32" t="s">
        <v>178</v>
      </c>
      <c r="N802" s="1" t="s">
        <v>38</v>
      </c>
      <c r="O802" s="1" t="s">
        <v>39</v>
      </c>
      <c r="P802" s="1"/>
      <c r="Q802" s="1"/>
      <c r="R802" s="31" t="s">
        <v>292</v>
      </c>
      <c r="S802" s="42" t="s">
        <v>880</v>
      </c>
      <c r="T802" s="42" t="s">
        <v>880</v>
      </c>
      <c r="U802" s="42" t="s">
        <v>17</v>
      </c>
      <c r="V802" s="42" t="s">
        <v>17</v>
      </c>
      <c r="W802" s="42" t="s">
        <v>880</v>
      </c>
      <c r="X802" s="42" t="s">
        <v>880</v>
      </c>
      <c r="Y802" s="42" t="s">
        <v>880</v>
      </c>
      <c r="Z802" s="42" t="s">
        <v>880</v>
      </c>
      <c r="AA802" s="42" t="s">
        <v>880</v>
      </c>
      <c r="AB802" s="42" t="s">
        <v>17</v>
      </c>
      <c r="AC802" s="42" t="s">
        <v>17</v>
      </c>
      <c r="AD802" s="42" t="s">
        <v>880</v>
      </c>
      <c r="AE802" s="42" t="s">
        <v>880</v>
      </c>
      <c r="AF802" s="42" t="s">
        <v>880</v>
      </c>
      <c r="AG802" s="42" t="s">
        <v>880</v>
      </c>
      <c r="AH802" s="42" t="s">
        <v>880</v>
      </c>
      <c r="AI802" s="42" t="s">
        <v>17</v>
      </c>
      <c r="AJ802" s="42" t="s">
        <v>17</v>
      </c>
      <c r="AK802" s="42" t="s">
        <v>880</v>
      </c>
      <c r="AL802" s="42"/>
      <c r="AM802" s="42"/>
      <c r="AN802" s="42"/>
      <c r="AO802" s="42"/>
      <c r="AP802" s="42"/>
      <c r="AQ802" s="42"/>
      <c r="AR802" s="42"/>
      <c r="AS802" s="42"/>
      <c r="AT802" s="42"/>
      <c r="AU802" s="42"/>
      <c r="AV802" s="37">
        <f>COUNTIFS($S802:$AU802,"P")</f>
        <v>13</v>
      </c>
      <c r="AW802" s="37">
        <f>COUNTIFS($S802:$AU802,"HD")/2</f>
        <v>0</v>
      </c>
      <c r="AX802" s="37">
        <f>COUNTIFS($S802:$AU802,"DO")</f>
        <v>6</v>
      </c>
      <c r="AY802" s="1">
        <f>COUNTIFS($S802:$AU802,"UPL")</f>
        <v>0</v>
      </c>
      <c r="AZ802" s="37">
        <f>COUNTIFS($S802:$AU802,"LWP")</f>
        <v>0</v>
      </c>
      <c r="BA802" s="37">
        <f>SUM(COUNTIFS($S802:$AU802,{"PAT","MAT"}))</f>
        <v>0</v>
      </c>
      <c r="BB802" s="37">
        <f>COUNTIFS($S802:$AU802,"HO")</f>
        <v>0</v>
      </c>
      <c r="BC802" s="37">
        <f>COUNTIFS($S802:$AU802,"NA")</f>
        <v>0</v>
      </c>
      <c r="BD802" s="37">
        <f>COUNTIFS($S802:$AU802,"PL")</f>
        <v>0</v>
      </c>
      <c r="BE802" s="37">
        <f>COUNTIFS($S802:$AU802,"CL")</f>
        <v>0</v>
      </c>
      <c r="BF802" s="37">
        <f>COUNTIFS($S802:$AU802,"BL")</f>
        <v>0</v>
      </c>
      <c r="BG802" s="37">
        <f>COUNTIFS($S802:$AU802,"CO")</f>
        <v>0</v>
      </c>
      <c r="BH802" s="37">
        <f>SUM(BD802:BG802)</f>
        <v>0</v>
      </c>
      <c r="BI802" s="37">
        <f>IF(SUM(AV802+AW802)&gt;=17,1,0)</f>
        <v>0</v>
      </c>
      <c r="BJ802" s="37">
        <f>IF(SUM(AV802+AW802)&gt;=13,1,0)</f>
        <v>1</v>
      </c>
      <c r="BK802" s="37">
        <f>SUM(AV802:BG802)+SUM(COUNTIFS(R802:AU802,{"TERM","RESIGNED"}))</f>
        <v>19</v>
      </c>
      <c r="BL802" s="1" t="s">
        <v>41</v>
      </c>
      <c r="BM802" s="37" t="s">
        <v>932</v>
      </c>
    </row>
    <row r="803" spans="1:65" x14ac:dyDescent="0.25">
      <c r="A803" s="30">
        <f>A802+1</f>
        <v>801</v>
      </c>
      <c r="B803" s="1" t="s">
        <v>163</v>
      </c>
      <c r="C803" s="1">
        <v>600431</v>
      </c>
      <c r="D803" s="25">
        <v>600431</v>
      </c>
      <c r="E803" s="1" t="s">
        <v>863</v>
      </c>
      <c r="F803" s="32" t="s">
        <v>971</v>
      </c>
      <c r="G803" s="32" t="s">
        <v>177</v>
      </c>
      <c r="H803" s="28">
        <v>45121</v>
      </c>
      <c r="I803" s="28" t="s">
        <v>36</v>
      </c>
      <c r="J803" s="28" t="s">
        <v>36</v>
      </c>
      <c r="K803" s="37">
        <f ca="1">IF(O803="ACTIVE",(TODAY()-H803),(J803-H803))</f>
        <v>221</v>
      </c>
      <c r="L803" s="39" t="str">
        <f>IF(OR(M803="Email Verification",M803="Operations",M803="OJT",M803="Bottom Quartile Group",M803="Training"),"Billable","Non Billable")</f>
        <v>Billable</v>
      </c>
      <c r="M803" s="32" t="s">
        <v>178</v>
      </c>
      <c r="N803" s="1" t="s">
        <v>260</v>
      </c>
      <c r="O803" s="1" t="s">
        <v>39</v>
      </c>
      <c r="P803" s="1"/>
      <c r="Q803" s="1"/>
      <c r="R803" s="31" t="s">
        <v>282</v>
      </c>
      <c r="S803" s="42" t="s">
        <v>880</v>
      </c>
      <c r="T803" s="42" t="s">
        <v>880</v>
      </c>
      <c r="U803" s="42" t="s">
        <v>17</v>
      </c>
      <c r="V803" s="42" t="s">
        <v>17</v>
      </c>
      <c r="W803" s="42" t="s">
        <v>880</v>
      </c>
      <c r="X803" s="42" t="s">
        <v>880</v>
      </c>
      <c r="Y803" s="42" t="s">
        <v>881</v>
      </c>
      <c r="Z803" s="42" t="s">
        <v>880</v>
      </c>
      <c r="AA803" s="42" t="s">
        <v>880</v>
      </c>
      <c r="AB803" s="42" t="s">
        <v>17</v>
      </c>
      <c r="AC803" s="42" t="s">
        <v>17</v>
      </c>
      <c r="AD803" s="42" t="s">
        <v>880</v>
      </c>
      <c r="AE803" s="42" t="s">
        <v>881</v>
      </c>
      <c r="AF803" s="42" t="s">
        <v>880</v>
      </c>
      <c r="AG803" s="42" t="s">
        <v>880</v>
      </c>
      <c r="AH803" s="42" t="s">
        <v>880</v>
      </c>
      <c r="AI803" s="42" t="s">
        <v>17</v>
      </c>
      <c r="AJ803" s="42" t="s">
        <v>17</v>
      </c>
      <c r="AK803" s="42" t="s">
        <v>880</v>
      </c>
      <c r="AL803" s="42"/>
      <c r="AM803" s="42"/>
      <c r="AN803" s="42"/>
      <c r="AO803" s="42"/>
      <c r="AP803" s="42"/>
      <c r="AQ803" s="42"/>
      <c r="AR803" s="42"/>
      <c r="AS803" s="42"/>
      <c r="AT803" s="42"/>
      <c r="AU803" s="42"/>
      <c r="AV803" s="37">
        <f>COUNTIFS($S803:$AU803,"P")</f>
        <v>11</v>
      </c>
      <c r="AW803" s="37">
        <f>COUNTIFS($S803:$AU803,"HD")/2</f>
        <v>1</v>
      </c>
      <c r="AX803" s="37">
        <f>COUNTIFS($S803:$AU803,"DO")</f>
        <v>6</v>
      </c>
      <c r="AY803" s="1">
        <f>COUNTIFS($S803:$AU803,"UPL")</f>
        <v>0</v>
      </c>
      <c r="AZ803" s="37">
        <f>COUNTIFS($S803:$AU803,"LWP")</f>
        <v>0</v>
      </c>
      <c r="BA803" s="37">
        <f>SUM(COUNTIFS($S803:$AU803,{"PAT","MAT"}))</f>
        <v>0</v>
      </c>
      <c r="BB803" s="37">
        <f>COUNTIFS($S803:$AU803,"HO")</f>
        <v>0</v>
      </c>
      <c r="BC803" s="37">
        <f>COUNTIFS($S803:$AU803,"NA")</f>
        <v>0</v>
      </c>
      <c r="BD803" s="37">
        <f>COUNTIFS($S803:$AU803,"PL")</f>
        <v>0</v>
      </c>
      <c r="BE803" s="37">
        <f>COUNTIFS($S803:$AU803,"CL")</f>
        <v>0</v>
      </c>
      <c r="BF803" s="37">
        <f>COUNTIFS($S803:$AU803,"BL")</f>
        <v>0</v>
      </c>
      <c r="BG803" s="37">
        <f>COUNTIFS($S803:$AU803,"CO")</f>
        <v>0</v>
      </c>
      <c r="BH803" s="37">
        <f>SUM(BD803:BG803)</f>
        <v>0</v>
      </c>
      <c r="BI803" s="37">
        <f>IF(SUM(AV803+AW803)&gt;=17,1,0)</f>
        <v>0</v>
      </c>
      <c r="BJ803" s="37">
        <f>IF(SUM(AV803+AW803)&gt;=13,1,0)</f>
        <v>0</v>
      </c>
      <c r="BK803" s="37">
        <f>SUM(AV803:BG803)+SUM(COUNTIFS(R803:AU803,{"TERM","RESIGNED"}))</f>
        <v>18</v>
      </c>
      <c r="BL803" s="1" t="s">
        <v>41</v>
      </c>
      <c r="BM803" s="37" t="s">
        <v>931</v>
      </c>
    </row>
    <row r="804" spans="1:65" x14ac:dyDescent="0.25">
      <c r="A804" s="30">
        <f>A803+1</f>
        <v>802</v>
      </c>
      <c r="B804" s="1" t="s">
        <v>163</v>
      </c>
      <c r="C804" s="1">
        <v>600433</v>
      </c>
      <c r="D804" s="25">
        <v>600433</v>
      </c>
      <c r="E804" s="1" t="s">
        <v>863</v>
      </c>
      <c r="F804" s="32" t="s">
        <v>972</v>
      </c>
      <c r="G804" s="32" t="s">
        <v>181</v>
      </c>
      <c r="H804" s="28">
        <v>45121</v>
      </c>
      <c r="I804" s="28" t="s">
        <v>36</v>
      </c>
      <c r="J804" s="28" t="s">
        <v>36</v>
      </c>
      <c r="K804" s="37">
        <f ca="1">IF(O804="ACTIVE",(TODAY()-H804),(J804-H804))</f>
        <v>221</v>
      </c>
      <c r="L804" s="39" t="str">
        <f>IF(OR(M804="Email Verification",M804="Operations",M804="OJT",M804="Bottom Quartile Group",M804="Training"),"Billable","Non Billable")</f>
        <v>Billable</v>
      </c>
      <c r="M804" s="32" t="s">
        <v>178</v>
      </c>
      <c r="N804" s="1" t="s">
        <v>260</v>
      </c>
      <c r="O804" s="1" t="s">
        <v>39</v>
      </c>
      <c r="P804" s="1"/>
      <c r="Q804" s="1"/>
      <c r="R804" s="31" t="s">
        <v>267</v>
      </c>
      <c r="S804" s="42" t="s">
        <v>880</v>
      </c>
      <c r="T804" s="42" t="s">
        <v>880</v>
      </c>
      <c r="U804" s="42" t="s">
        <v>17</v>
      </c>
      <c r="V804" s="42" t="s">
        <v>17</v>
      </c>
      <c r="W804" s="42" t="s">
        <v>880</v>
      </c>
      <c r="X804" s="42" t="s">
        <v>880</v>
      </c>
      <c r="Y804" s="42" t="s">
        <v>880</v>
      </c>
      <c r="Z804" s="42" t="s">
        <v>880</v>
      </c>
      <c r="AA804" s="42" t="s">
        <v>19</v>
      </c>
      <c r="AB804" s="42" t="s">
        <v>17</v>
      </c>
      <c r="AC804" s="42" t="s">
        <v>17</v>
      </c>
      <c r="AD804" s="42" t="s">
        <v>880</v>
      </c>
      <c r="AE804" s="42" t="s">
        <v>880</v>
      </c>
      <c r="AF804" s="42" t="s">
        <v>880</v>
      </c>
      <c r="AG804" s="42" t="s">
        <v>880</v>
      </c>
      <c r="AH804" s="42" t="s">
        <v>880</v>
      </c>
      <c r="AI804" s="42" t="s">
        <v>17</v>
      </c>
      <c r="AJ804" s="42" t="s">
        <v>17</v>
      </c>
      <c r="AK804" s="42" t="s">
        <v>880</v>
      </c>
      <c r="AL804" s="42"/>
      <c r="AM804" s="42"/>
      <c r="AN804" s="42"/>
      <c r="AO804" s="42"/>
      <c r="AP804" s="42"/>
      <c r="AQ804" s="42"/>
      <c r="AR804" s="42"/>
      <c r="AS804" s="42"/>
      <c r="AT804" s="42"/>
      <c r="AU804" s="42"/>
      <c r="AV804" s="37">
        <f>COUNTIFS($S804:$AU804,"P")</f>
        <v>12</v>
      </c>
      <c r="AW804" s="37">
        <f>COUNTIFS($S804:$AU804,"HD")/2</f>
        <v>0</v>
      </c>
      <c r="AX804" s="37">
        <f>COUNTIFS($S804:$AU804,"DO")</f>
        <v>6</v>
      </c>
      <c r="AY804" s="1">
        <f>COUNTIFS($S804:$AU804,"UPL")</f>
        <v>0</v>
      </c>
      <c r="AZ804" s="37">
        <f>COUNTIFS($S804:$AU804,"LWP")</f>
        <v>1</v>
      </c>
      <c r="BA804" s="37">
        <f>SUM(COUNTIFS($S804:$AU804,{"PAT","MAT"}))</f>
        <v>0</v>
      </c>
      <c r="BB804" s="37">
        <f>COUNTIFS($S804:$AU804,"HO")</f>
        <v>0</v>
      </c>
      <c r="BC804" s="37">
        <f>COUNTIFS($S804:$AU804,"NA")</f>
        <v>0</v>
      </c>
      <c r="BD804" s="37">
        <f>COUNTIFS($S804:$AU804,"PL")</f>
        <v>0</v>
      </c>
      <c r="BE804" s="37">
        <f>COUNTIFS($S804:$AU804,"CL")</f>
        <v>0</v>
      </c>
      <c r="BF804" s="37">
        <f>COUNTIFS($S804:$AU804,"BL")</f>
        <v>0</v>
      </c>
      <c r="BG804" s="37">
        <f>COUNTIFS($S804:$AU804,"CO")</f>
        <v>0</v>
      </c>
      <c r="BH804" s="37">
        <f>SUM(BD804:BG804)</f>
        <v>0</v>
      </c>
      <c r="BI804" s="37">
        <f>IF(SUM(AV804+AW804)&gt;=17,1,0)</f>
        <v>0</v>
      </c>
      <c r="BJ804" s="37">
        <f>IF(SUM(AV804+AW804)&gt;=13,1,0)</f>
        <v>0</v>
      </c>
      <c r="BK804" s="37">
        <f>SUM(AV804:BG804)+SUM(COUNTIFS(R804:AU804,{"TERM","RESIGNED"}))</f>
        <v>19</v>
      </c>
      <c r="BL804" s="1" t="s">
        <v>41</v>
      </c>
      <c r="BM804" s="37" t="s">
        <v>931</v>
      </c>
    </row>
    <row r="805" spans="1:65" x14ac:dyDescent="0.25">
      <c r="A805" s="30">
        <f>A804+1</f>
        <v>803</v>
      </c>
      <c r="B805" s="1" t="s">
        <v>163</v>
      </c>
      <c r="C805" s="1">
        <v>600437</v>
      </c>
      <c r="D805" s="25">
        <v>600437</v>
      </c>
      <c r="E805" s="1" t="s">
        <v>863</v>
      </c>
      <c r="F805" s="32" t="s">
        <v>973</v>
      </c>
      <c r="G805" s="32" t="s">
        <v>181</v>
      </c>
      <c r="H805" s="28">
        <v>45121</v>
      </c>
      <c r="I805" s="28" t="s">
        <v>36</v>
      </c>
      <c r="J805" s="28" t="s">
        <v>36</v>
      </c>
      <c r="K805" s="37">
        <f ca="1">IF(O805="ACTIVE",(TODAY()-H805),(J805-H805))</f>
        <v>221</v>
      </c>
      <c r="L805" s="39" t="str">
        <f>IF(OR(M805="Email Verification",M805="Operations",M805="OJT",M805="Bottom Quartile Group",M805="Training"),"Billable","Non Billable")</f>
        <v>Billable</v>
      </c>
      <c r="M805" s="32" t="s">
        <v>178</v>
      </c>
      <c r="N805" s="1" t="s">
        <v>260</v>
      </c>
      <c r="O805" s="1" t="s">
        <v>39</v>
      </c>
      <c r="P805" s="1"/>
      <c r="Q805" s="1"/>
      <c r="R805" s="31" t="s">
        <v>282</v>
      </c>
      <c r="S805" s="42" t="s">
        <v>18</v>
      </c>
      <c r="T805" s="42" t="s">
        <v>880</v>
      </c>
      <c r="U805" s="42" t="s">
        <v>17</v>
      </c>
      <c r="V805" s="42" t="s">
        <v>17</v>
      </c>
      <c r="W805" s="42" t="s">
        <v>880</v>
      </c>
      <c r="X805" s="42" t="s">
        <v>880</v>
      </c>
      <c r="Y805" s="42" t="s">
        <v>881</v>
      </c>
      <c r="Z805" s="42" t="s">
        <v>880</v>
      </c>
      <c r="AA805" s="42" t="s">
        <v>880</v>
      </c>
      <c r="AB805" s="42" t="s">
        <v>17</v>
      </c>
      <c r="AC805" s="42" t="s">
        <v>17</v>
      </c>
      <c r="AD805" s="42" t="s">
        <v>880</v>
      </c>
      <c r="AE805" s="42" t="s">
        <v>18</v>
      </c>
      <c r="AF805" s="42" t="s">
        <v>18</v>
      </c>
      <c r="AG805" s="42" t="s">
        <v>880</v>
      </c>
      <c r="AH805" s="42" t="s">
        <v>880</v>
      </c>
      <c r="AI805" s="42" t="s">
        <v>17</v>
      </c>
      <c r="AJ805" s="42" t="s">
        <v>17</v>
      </c>
      <c r="AK805" s="42" t="s">
        <v>880</v>
      </c>
      <c r="AL805" s="42"/>
      <c r="AM805" s="42"/>
      <c r="AN805" s="42"/>
      <c r="AO805" s="42"/>
      <c r="AP805" s="42"/>
      <c r="AQ805" s="42"/>
      <c r="AR805" s="42"/>
      <c r="AS805" s="42"/>
      <c r="AT805" s="42"/>
      <c r="AU805" s="42"/>
      <c r="AV805" s="37">
        <f>COUNTIFS($S805:$AU805,"P")</f>
        <v>9</v>
      </c>
      <c r="AW805" s="37">
        <f>COUNTIFS($S805:$AU805,"HD")/2</f>
        <v>0.5</v>
      </c>
      <c r="AX805" s="37">
        <f>COUNTIFS($S805:$AU805,"DO")</f>
        <v>6</v>
      </c>
      <c r="AY805" s="1">
        <f>COUNTIFS($S805:$AU805,"UPL")</f>
        <v>3</v>
      </c>
      <c r="AZ805" s="37">
        <f>COUNTIFS($S805:$AU805,"LWP")</f>
        <v>0</v>
      </c>
      <c r="BA805" s="37">
        <f>SUM(COUNTIFS($S805:$AU805,{"PAT","MAT"}))</f>
        <v>0</v>
      </c>
      <c r="BB805" s="37">
        <f>COUNTIFS($S805:$AU805,"HO")</f>
        <v>0</v>
      </c>
      <c r="BC805" s="37">
        <f>COUNTIFS($S805:$AU805,"NA")</f>
        <v>0</v>
      </c>
      <c r="BD805" s="37">
        <f>COUNTIFS($S805:$AU805,"PL")</f>
        <v>0</v>
      </c>
      <c r="BE805" s="37">
        <f>COUNTIFS($S805:$AU805,"CL")</f>
        <v>0</v>
      </c>
      <c r="BF805" s="37">
        <f>COUNTIFS($S805:$AU805,"BL")</f>
        <v>0</v>
      </c>
      <c r="BG805" s="37">
        <f>COUNTIFS($S805:$AU805,"CO")</f>
        <v>0</v>
      </c>
      <c r="BH805" s="37">
        <f>SUM(BD805:BG805)</f>
        <v>0</v>
      </c>
      <c r="BI805" s="37">
        <f>IF(SUM(AV805+AW805)&gt;=17,1,0)</f>
        <v>0</v>
      </c>
      <c r="BJ805" s="37">
        <f>IF(SUM(AV805+AW805)&gt;=13,1,0)</f>
        <v>0</v>
      </c>
      <c r="BK805" s="37">
        <f>SUM(AV805:BG805)+SUM(COUNTIFS(R805:AU805,{"TERM","RESIGNED"}))</f>
        <v>18.5</v>
      </c>
      <c r="BL805" s="1" t="s">
        <v>41</v>
      </c>
      <c r="BM805" s="37" t="s">
        <v>931</v>
      </c>
    </row>
    <row r="806" spans="1:65" x14ac:dyDescent="0.25">
      <c r="A806" s="30">
        <f>A805+1</f>
        <v>804</v>
      </c>
      <c r="B806" s="1" t="s">
        <v>33</v>
      </c>
      <c r="C806" s="1">
        <v>19069</v>
      </c>
      <c r="D806" s="25">
        <v>19069</v>
      </c>
      <c r="E806" s="1" t="s">
        <v>863</v>
      </c>
      <c r="F806" s="32" t="s">
        <v>974</v>
      </c>
      <c r="G806" s="32" t="s">
        <v>100</v>
      </c>
      <c r="H806" s="28">
        <v>45125</v>
      </c>
      <c r="I806" s="28" t="s">
        <v>36</v>
      </c>
      <c r="J806" s="28" t="s">
        <v>36</v>
      </c>
      <c r="K806" s="37">
        <f ca="1">IF(O806="ACTIVE",(TODAY()-H806),(J806-H806))</f>
        <v>217</v>
      </c>
      <c r="L806" s="39" t="str">
        <f>IF(OR(M806="Email Verification",M806="Operations",M806="OJT",M806="Bottom Quartile Group",M806="Training"),"Billable","Non Billable")</f>
        <v>Non Billable</v>
      </c>
      <c r="M806" s="32" t="s">
        <v>43</v>
      </c>
      <c r="N806" s="1" t="s">
        <v>38</v>
      </c>
      <c r="O806" s="1" t="s">
        <v>39</v>
      </c>
      <c r="P806" s="1"/>
      <c r="Q806" s="1"/>
      <c r="R806" s="31" t="s">
        <v>254</v>
      </c>
      <c r="S806" s="42" t="s">
        <v>880</v>
      </c>
      <c r="T806" s="42" t="s">
        <v>880</v>
      </c>
      <c r="U806" s="42" t="s">
        <v>17</v>
      </c>
      <c r="V806" s="42" t="s">
        <v>17</v>
      </c>
      <c r="W806" s="42" t="s">
        <v>880</v>
      </c>
      <c r="X806" s="42" t="s">
        <v>880</v>
      </c>
      <c r="Y806" s="42" t="s">
        <v>882</v>
      </c>
      <c r="Z806" s="42" t="s">
        <v>880</v>
      </c>
      <c r="AA806" s="42" t="s">
        <v>880</v>
      </c>
      <c r="AB806" s="42" t="s">
        <v>17</v>
      </c>
      <c r="AC806" s="42" t="s">
        <v>17</v>
      </c>
      <c r="AD806" s="42" t="s">
        <v>880</v>
      </c>
      <c r="AE806" s="42" t="s">
        <v>880</v>
      </c>
      <c r="AF806" s="42" t="s">
        <v>880</v>
      </c>
      <c r="AG806" s="42" t="s">
        <v>880</v>
      </c>
      <c r="AH806" s="42" t="s">
        <v>880</v>
      </c>
      <c r="AI806" s="42" t="s">
        <v>17</v>
      </c>
      <c r="AJ806" s="42" t="s">
        <v>17</v>
      </c>
      <c r="AK806" s="42" t="s">
        <v>880</v>
      </c>
      <c r="AL806" s="42"/>
      <c r="AM806" s="42"/>
      <c r="AN806" s="42"/>
      <c r="AO806" s="42"/>
      <c r="AP806" s="42"/>
      <c r="AQ806" s="42"/>
      <c r="AR806" s="42"/>
      <c r="AS806" s="42"/>
      <c r="AT806" s="42"/>
      <c r="AU806" s="42"/>
      <c r="AV806" s="37">
        <f>COUNTIFS($S806:$AU806,"P")</f>
        <v>12</v>
      </c>
      <c r="AW806" s="37">
        <f>COUNTIFS($S806:$AU806,"HD")/2</f>
        <v>0</v>
      </c>
      <c r="AX806" s="37">
        <f>COUNTIFS($S806:$AU806,"DO")</f>
        <v>6</v>
      </c>
      <c r="AY806" s="1">
        <f>COUNTIFS($S806:$AU806,"UPL")</f>
        <v>0</v>
      </c>
      <c r="AZ806" s="37">
        <f>COUNTIFS($S806:$AU806,"LWP")</f>
        <v>0</v>
      </c>
      <c r="BA806" s="37">
        <f>SUM(COUNTIFS($S806:$AU806,{"PAT","MAT"}))</f>
        <v>0</v>
      </c>
      <c r="BB806" s="37">
        <f>COUNTIFS($S806:$AU806,"HO")</f>
        <v>0</v>
      </c>
      <c r="BC806" s="37">
        <f>COUNTIFS($S806:$AU806,"NA")</f>
        <v>0</v>
      </c>
      <c r="BD806" s="37">
        <f>COUNTIFS($S806:$AU806,"PL")</f>
        <v>0</v>
      </c>
      <c r="BE806" s="37">
        <f>COUNTIFS($S806:$AU806,"CL")</f>
        <v>1</v>
      </c>
      <c r="BF806" s="37">
        <f>COUNTIFS($S806:$AU806,"BL")</f>
        <v>0</v>
      </c>
      <c r="BG806" s="37">
        <f>COUNTIFS($S806:$AU806,"CO")</f>
        <v>0</v>
      </c>
      <c r="BH806" s="37">
        <f>SUM(BD806:BG806)</f>
        <v>1</v>
      </c>
      <c r="BI806" s="37">
        <f>IF(SUM(AV806+AW806)&gt;=17,1,0)</f>
        <v>0</v>
      </c>
      <c r="BJ806" s="37">
        <f>IF(SUM(AV806+AW806)&gt;=13,1,0)</f>
        <v>0</v>
      </c>
      <c r="BK806" s="37">
        <f>SUM(AV806:BG806)+SUM(COUNTIFS(R806:AU806,{"TERM","RESIGNED"}))</f>
        <v>19</v>
      </c>
      <c r="BL806" s="1" t="s">
        <v>41</v>
      </c>
      <c r="BM806" s="37" t="s">
        <v>934</v>
      </c>
    </row>
    <row r="807" spans="1:65" x14ac:dyDescent="0.25">
      <c r="A807" s="30">
        <f>A806+1</f>
        <v>805</v>
      </c>
      <c r="B807" s="1" t="s">
        <v>33</v>
      </c>
      <c r="C807" s="1">
        <v>19071</v>
      </c>
      <c r="D807" s="25">
        <v>19071</v>
      </c>
      <c r="E807" s="1" t="s">
        <v>863</v>
      </c>
      <c r="F807" s="32" t="s">
        <v>975</v>
      </c>
      <c r="G807" s="32" t="s">
        <v>50</v>
      </c>
      <c r="H807" s="28">
        <v>45125</v>
      </c>
      <c r="I807" s="28" t="s">
        <v>36</v>
      </c>
      <c r="J807" s="28" t="s">
        <v>36</v>
      </c>
      <c r="K807" s="37">
        <f ca="1">IF(O807="ACTIVE",(TODAY()-H807),(J807-H807))</f>
        <v>217</v>
      </c>
      <c r="L807" s="39" t="str">
        <f>IF(OR(M807="Email Verification",M807="Operations",M807="OJT",M807="Bottom Quartile Group",M807="Training"),"Billable","Non Billable")</f>
        <v>Non Billable</v>
      </c>
      <c r="M807" s="32" t="s">
        <v>51</v>
      </c>
      <c r="N807" s="1" t="s">
        <v>38</v>
      </c>
      <c r="O807" s="1" t="s">
        <v>39</v>
      </c>
      <c r="P807" s="1"/>
      <c r="Q807" s="1"/>
      <c r="R807" s="31" t="s">
        <v>96</v>
      </c>
      <c r="S807" s="42" t="s">
        <v>880</v>
      </c>
      <c r="T807" s="42" t="s">
        <v>882</v>
      </c>
      <c r="U807" s="42" t="s">
        <v>17</v>
      </c>
      <c r="V807" s="42" t="s">
        <v>17</v>
      </c>
      <c r="W807" s="42" t="s">
        <v>883</v>
      </c>
      <c r="X807" s="42" t="s">
        <v>880</v>
      </c>
      <c r="Y807" s="42" t="s">
        <v>880</v>
      </c>
      <c r="Z807" s="42" t="s">
        <v>880</v>
      </c>
      <c r="AA807" s="42" t="s">
        <v>880</v>
      </c>
      <c r="AB807" s="42" t="s">
        <v>17</v>
      </c>
      <c r="AC807" s="42" t="s">
        <v>17</v>
      </c>
      <c r="AD807" s="42" t="s">
        <v>880</v>
      </c>
      <c r="AE807" s="42" t="s">
        <v>880</v>
      </c>
      <c r="AF807" s="42" t="s">
        <v>880</v>
      </c>
      <c r="AG807" s="42" t="s">
        <v>880</v>
      </c>
      <c r="AH807" s="42" t="s">
        <v>880</v>
      </c>
      <c r="AI807" s="42" t="s">
        <v>17</v>
      </c>
      <c r="AJ807" s="42" t="s">
        <v>17</v>
      </c>
      <c r="AK807" s="42" t="s">
        <v>880</v>
      </c>
      <c r="AL807" s="42"/>
      <c r="AM807" s="42"/>
      <c r="AN807" s="42"/>
      <c r="AO807" s="42"/>
      <c r="AP807" s="42"/>
      <c r="AQ807" s="42"/>
      <c r="AR807" s="42"/>
      <c r="AS807" s="42"/>
      <c r="AT807" s="42"/>
      <c r="AU807" s="42"/>
      <c r="AV807" s="37">
        <f>COUNTIFS($S807:$AU807,"P")</f>
        <v>11</v>
      </c>
      <c r="AW807" s="37">
        <f>COUNTIFS($S807:$AU807,"HD")/2</f>
        <v>0</v>
      </c>
      <c r="AX807" s="37">
        <f>COUNTIFS($S807:$AU807,"DO")</f>
        <v>6</v>
      </c>
      <c r="AY807" s="1">
        <f>COUNTIFS($S807:$AU807,"UPL")</f>
        <v>0</v>
      </c>
      <c r="AZ807" s="37">
        <f>COUNTIFS($S807:$AU807,"LWP")</f>
        <v>0</v>
      </c>
      <c r="BA807" s="37">
        <f>SUM(COUNTIFS($S807:$AU807,{"PAT","MAT"}))</f>
        <v>0</v>
      </c>
      <c r="BB807" s="37">
        <f>COUNTIFS($S807:$AU807,"HO")</f>
        <v>0</v>
      </c>
      <c r="BC807" s="37">
        <f>COUNTIFS($S807:$AU807,"NA")</f>
        <v>0</v>
      </c>
      <c r="BD807" s="37">
        <f>COUNTIFS($S807:$AU807,"PL")</f>
        <v>1</v>
      </c>
      <c r="BE807" s="37">
        <f>COUNTIFS($S807:$AU807,"CL")</f>
        <v>1</v>
      </c>
      <c r="BF807" s="37">
        <f>COUNTIFS($S807:$AU807,"BL")</f>
        <v>0</v>
      </c>
      <c r="BG807" s="37">
        <f>COUNTIFS($S807:$AU807,"CO")</f>
        <v>0</v>
      </c>
      <c r="BH807" s="37">
        <f>SUM(BD807:BG807)</f>
        <v>2</v>
      </c>
      <c r="BI807" s="37">
        <f>IF(SUM(AV807+AW807)&gt;=17,1,0)</f>
        <v>0</v>
      </c>
      <c r="BJ807" s="37">
        <f>IF(SUM(AV807+AW807)&gt;=13,1,0)</f>
        <v>0</v>
      </c>
      <c r="BK807" s="37">
        <f>SUM(AV807:BG807)+SUM(COUNTIFS(R807:AU807,{"TERM","RESIGNED"}))</f>
        <v>19</v>
      </c>
      <c r="BL807" s="1" t="s">
        <v>41</v>
      </c>
      <c r="BM807" s="37" t="s">
        <v>931</v>
      </c>
    </row>
    <row r="808" spans="1:65" x14ac:dyDescent="0.25">
      <c r="A808" s="30">
        <f>A807+1</f>
        <v>806</v>
      </c>
      <c r="B808" s="1" t="s">
        <v>33</v>
      </c>
      <c r="C808" s="1">
        <v>19082</v>
      </c>
      <c r="D808" s="25">
        <v>19082</v>
      </c>
      <c r="E808" s="1" t="s">
        <v>863</v>
      </c>
      <c r="F808" s="32" t="s">
        <v>976</v>
      </c>
      <c r="G808" s="32" t="s">
        <v>117</v>
      </c>
      <c r="H808" s="28">
        <v>45125</v>
      </c>
      <c r="I808" s="28" t="s">
        <v>36</v>
      </c>
      <c r="J808" s="28" t="s">
        <v>36</v>
      </c>
      <c r="K808" s="37">
        <f ca="1">IF(O808="ACTIVE",(TODAY()-H808),(J808-H808))</f>
        <v>217</v>
      </c>
      <c r="L808" s="39" t="str">
        <f>IF(OR(M808="Email Verification",M808="Operations",M808="OJT",M808="Bottom Quartile Group",M808="Training"),"Billable","Non Billable")</f>
        <v>Billable</v>
      </c>
      <c r="M808" s="32" t="s">
        <v>118</v>
      </c>
      <c r="N808" s="1" t="s">
        <v>38</v>
      </c>
      <c r="O808" s="1" t="s">
        <v>39</v>
      </c>
      <c r="P808" s="1"/>
      <c r="Q808" s="1"/>
      <c r="R808" s="31" t="s">
        <v>277</v>
      </c>
      <c r="S808" s="42" t="s">
        <v>19</v>
      </c>
      <c r="T808" s="42" t="s">
        <v>880</v>
      </c>
      <c r="U808" s="42" t="s">
        <v>17</v>
      </c>
      <c r="V808" s="42" t="s">
        <v>17</v>
      </c>
      <c r="W808" s="42" t="s">
        <v>880</v>
      </c>
      <c r="X808" s="42" t="s">
        <v>18</v>
      </c>
      <c r="Y808" s="42" t="s">
        <v>18</v>
      </c>
      <c r="Z808" s="42" t="s">
        <v>880</v>
      </c>
      <c r="AA808" s="42" t="s">
        <v>880</v>
      </c>
      <c r="AB808" s="42" t="s">
        <v>17</v>
      </c>
      <c r="AC808" s="42" t="s">
        <v>17</v>
      </c>
      <c r="AD808" s="42" t="s">
        <v>880</v>
      </c>
      <c r="AE808" s="42" t="s">
        <v>19</v>
      </c>
      <c r="AF808" s="42" t="s">
        <v>880</v>
      </c>
      <c r="AG808" s="42" t="s">
        <v>880</v>
      </c>
      <c r="AH808" s="42" t="s">
        <v>880</v>
      </c>
      <c r="AI808" s="42" t="s">
        <v>17</v>
      </c>
      <c r="AJ808" s="42" t="s">
        <v>17</v>
      </c>
      <c r="AK808" s="42" t="s">
        <v>19</v>
      </c>
      <c r="AL808" s="42"/>
      <c r="AM808" s="42"/>
      <c r="AN808" s="42"/>
      <c r="AO808" s="42"/>
      <c r="AP808" s="42"/>
      <c r="AQ808" s="42"/>
      <c r="AR808" s="42"/>
      <c r="AS808" s="42"/>
      <c r="AT808" s="42"/>
      <c r="AU808" s="42"/>
      <c r="AV808" s="37">
        <f>COUNTIFS($S808:$AU808,"P")</f>
        <v>8</v>
      </c>
      <c r="AW808" s="37">
        <f>COUNTIFS($S808:$AU808,"HD")/2</f>
        <v>0</v>
      </c>
      <c r="AX808" s="37">
        <f>COUNTIFS($S808:$AU808,"DO")</f>
        <v>6</v>
      </c>
      <c r="AY808" s="1">
        <f>COUNTIFS($S808:$AU808,"UPL")</f>
        <v>2</v>
      </c>
      <c r="AZ808" s="37">
        <f>COUNTIFS($S808:$AU808,"LWP")</f>
        <v>3</v>
      </c>
      <c r="BA808" s="37">
        <f>SUM(COUNTIFS($S808:$AU808,{"PAT","MAT"}))</f>
        <v>0</v>
      </c>
      <c r="BB808" s="37">
        <f>COUNTIFS($S808:$AU808,"HO")</f>
        <v>0</v>
      </c>
      <c r="BC808" s="37">
        <f>COUNTIFS($S808:$AU808,"NA")</f>
        <v>0</v>
      </c>
      <c r="BD808" s="37">
        <f>COUNTIFS($S808:$AU808,"PL")</f>
        <v>0</v>
      </c>
      <c r="BE808" s="37">
        <f>COUNTIFS($S808:$AU808,"CL")</f>
        <v>0</v>
      </c>
      <c r="BF808" s="37">
        <f>COUNTIFS($S808:$AU808,"BL")</f>
        <v>0</v>
      </c>
      <c r="BG808" s="37">
        <f>COUNTIFS($S808:$AU808,"CO")</f>
        <v>0</v>
      </c>
      <c r="BH808" s="37">
        <f>SUM(BD808:BG808)</f>
        <v>0</v>
      </c>
      <c r="BI808" s="37">
        <f>IF(SUM(AV808+AW808)&gt;=17,1,0)</f>
        <v>0</v>
      </c>
      <c r="BJ808" s="37">
        <f>IF(SUM(AV808+AW808)&gt;=13,1,0)</f>
        <v>0</v>
      </c>
      <c r="BK808" s="37">
        <f>SUM(AV808:BG808)+SUM(COUNTIFS(R808:AU808,{"TERM","RESIGNED"}))</f>
        <v>19</v>
      </c>
      <c r="BL808" s="1" t="s">
        <v>41</v>
      </c>
      <c r="BM808" s="37" t="s">
        <v>934</v>
      </c>
    </row>
    <row r="809" spans="1:65" x14ac:dyDescent="0.25">
      <c r="A809" s="30">
        <f>A808+1</f>
        <v>807</v>
      </c>
      <c r="B809" s="1" t="s">
        <v>33</v>
      </c>
      <c r="C809" s="1">
        <v>19090</v>
      </c>
      <c r="D809" s="25">
        <v>19090</v>
      </c>
      <c r="E809" s="1" t="s">
        <v>863</v>
      </c>
      <c r="F809" s="32" t="s">
        <v>977</v>
      </c>
      <c r="G809" s="32" t="s">
        <v>154</v>
      </c>
      <c r="H809" s="28">
        <v>45125</v>
      </c>
      <c r="I809" s="28" t="s">
        <v>36</v>
      </c>
      <c r="J809" s="28" t="s">
        <v>36</v>
      </c>
      <c r="K809" s="37">
        <f ca="1">IF(O809="ACTIVE",(TODAY()-H809),(J809-H809))</f>
        <v>217</v>
      </c>
      <c r="L809" s="39" t="str">
        <f>IF(OR(M809="Email Verification",M809="Operations",M809="OJT",M809="Bottom Quartile Group",M809="Training"),"Billable","Non Billable")</f>
        <v>Billable</v>
      </c>
      <c r="M809" s="32" t="s">
        <v>118</v>
      </c>
      <c r="N809" s="1" t="s">
        <v>38</v>
      </c>
      <c r="O809" s="1" t="s">
        <v>39</v>
      </c>
      <c r="P809" s="1"/>
      <c r="Q809" s="1"/>
      <c r="R809" s="31" t="s">
        <v>157</v>
      </c>
      <c r="S809" s="42" t="s">
        <v>880</v>
      </c>
      <c r="T809" s="42" t="s">
        <v>880</v>
      </c>
      <c r="U809" s="42" t="s">
        <v>17</v>
      </c>
      <c r="V809" s="42" t="s">
        <v>17</v>
      </c>
      <c r="W809" s="42" t="s">
        <v>880</v>
      </c>
      <c r="X809" s="42" t="s">
        <v>880</v>
      </c>
      <c r="Y809" s="42" t="s">
        <v>880</v>
      </c>
      <c r="Z809" s="42" t="s">
        <v>880</v>
      </c>
      <c r="AA809" s="42" t="s">
        <v>880</v>
      </c>
      <c r="AB809" s="42" t="s">
        <v>17</v>
      </c>
      <c r="AC809" s="42" t="s">
        <v>17</v>
      </c>
      <c r="AD809" s="42" t="s">
        <v>880</v>
      </c>
      <c r="AE809" s="42" t="s">
        <v>880</v>
      </c>
      <c r="AF809" s="42" t="s">
        <v>882</v>
      </c>
      <c r="AG809" s="42" t="s">
        <v>880</v>
      </c>
      <c r="AH809" s="42" t="s">
        <v>880</v>
      </c>
      <c r="AI809" s="42" t="s">
        <v>17</v>
      </c>
      <c r="AJ809" s="42" t="s">
        <v>17</v>
      </c>
      <c r="AK809" s="42" t="s">
        <v>880</v>
      </c>
      <c r="AL809" s="42"/>
      <c r="AM809" s="42"/>
      <c r="AN809" s="42"/>
      <c r="AO809" s="42"/>
      <c r="AP809" s="42"/>
      <c r="AQ809" s="42"/>
      <c r="AR809" s="42"/>
      <c r="AS809" s="42"/>
      <c r="AT809" s="42"/>
      <c r="AU809" s="42"/>
      <c r="AV809" s="37">
        <f>COUNTIFS($S809:$AU809,"P")</f>
        <v>12</v>
      </c>
      <c r="AW809" s="37">
        <f>COUNTIFS($S809:$AU809,"HD")/2</f>
        <v>0</v>
      </c>
      <c r="AX809" s="37">
        <f>COUNTIFS($S809:$AU809,"DO")</f>
        <v>6</v>
      </c>
      <c r="AY809" s="1">
        <f>COUNTIFS($S809:$AU809,"UPL")</f>
        <v>0</v>
      </c>
      <c r="AZ809" s="37">
        <f>COUNTIFS($S809:$AU809,"LWP")</f>
        <v>0</v>
      </c>
      <c r="BA809" s="37">
        <f>SUM(COUNTIFS($S809:$AU809,{"PAT","MAT"}))</f>
        <v>0</v>
      </c>
      <c r="BB809" s="37">
        <f>COUNTIFS($S809:$AU809,"HO")</f>
        <v>0</v>
      </c>
      <c r="BC809" s="37">
        <f>COUNTIFS($S809:$AU809,"NA")</f>
        <v>0</v>
      </c>
      <c r="BD809" s="37">
        <f>COUNTIFS($S809:$AU809,"PL")</f>
        <v>0</v>
      </c>
      <c r="BE809" s="37">
        <f>COUNTIFS($S809:$AU809,"CL")</f>
        <v>1</v>
      </c>
      <c r="BF809" s="37">
        <f>COUNTIFS($S809:$AU809,"BL")</f>
        <v>0</v>
      </c>
      <c r="BG809" s="37">
        <f>COUNTIFS($S809:$AU809,"CO")</f>
        <v>0</v>
      </c>
      <c r="BH809" s="37">
        <f>SUM(BD809:BG809)</f>
        <v>1</v>
      </c>
      <c r="BI809" s="37">
        <f>IF(SUM(AV809+AW809)&gt;=17,1,0)</f>
        <v>0</v>
      </c>
      <c r="BJ809" s="37">
        <f>IF(SUM(AV809+AW809)&gt;=13,1,0)</f>
        <v>0</v>
      </c>
      <c r="BK809" s="37">
        <f>SUM(AV809:BG809)+SUM(COUNTIFS(R809:AU809,{"TERM","RESIGNED"}))</f>
        <v>19</v>
      </c>
      <c r="BL809" s="1" t="s">
        <v>41</v>
      </c>
      <c r="BM809" s="37" t="s">
        <v>937</v>
      </c>
    </row>
    <row r="810" spans="1:65" x14ac:dyDescent="0.25">
      <c r="A810" s="30">
        <f>A809+1</f>
        <v>808</v>
      </c>
      <c r="B810" s="1" t="s">
        <v>33</v>
      </c>
      <c r="C810" s="1">
        <v>19109</v>
      </c>
      <c r="D810" s="25">
        <v>19109</v>
      </c>
      <c r="E810" s="1" t="s">
        <v>863</v>
      </c>
      <c r="F810" s="32" t="s">
        <v>978</v>
      </c>
      <c r="G810" s="32" t="s">
        <v>100</v>
      </c>
      <c r="H810" s="28">
        <v>45128</v>
      </c>
      <c r="I810" s="28" t="s">
        <v>36</v>
      </c>
      <c r="J810" s="28" t="s">
        <v>36</v>
      </c>
      <c r="K810" s="37">
        <f ca="1">IF(O810="ACTIVE",(TODAY()-H810),(J810-H810))</f>
        <v>214</v>
      </c>
      <c r="L810" s="39" t="str">
        <f>IF(OR(M810="Email Verification",M810="Operations",M810="OJT",M810="Bottom Quartile Group",M810="Training"),"Billable","Non Billable")</f>
        <v>Non Billable</v>
      </c>
      <c r="M810" s="32" t="s">
        <v>43</v>
      </c>
      <c r="N810" s="1" t="s">
        <v>38</v>
      </c>
      <c r="O810" s="1" t="s">
        <v>39</v>
      </c>
      <c r="P810" s="1"/>
      <c r="Q810" s="1"/>
      <c r="R810" s="31" t="s">
        <v>63</v>
      </c>
      <c r="S810" s="42" t="s">
        <v>880</v>
      </c>
      <c r="T810" s="42" t="s">
        <v>880</v>
      </c>
      <c r="U810" s="42" t="s">
        <v>17</v>
      </c>
      <c r="V810" s="42" t="s">
        <v>17</v>
      </c>
      <c r="W810" s="42" t="s">
        <v>880</v>
      </c>
      <c r="X810" s="42" t="s">
        <v>880</v>
      </c>
      <c r="Y810" s="42" t="s">
        <v>880</v>
      </c>
      <c r="Z810" s="42" t="s">
        <v>880</v>
      </c>
      <c r="AA810" s="42" t="s">
        <v>880</v>
      </c>
      <c r="AB810" s="42" t="s">
        <v>17</v>
      </c>
      <c r="AC810" s="42" t="s">
        <v>17</v>
      </c>
      <c r="AD810" s="42" t="s">
        <v>880</v>
      </c>
      <c r="AE810" s="42" t="s">
        <v>880</v>
      </c>
      <c r="AF810" s="42" t="s">
        <v>880</v>
      </c>
      <c r="AG810" s="42" t="s">
        <v>880</v>
      </c>
      <c r="AH810" s="42" t="s">
        <v>882</v>
      </c>
      <c r="AI810" s="42" t="s">
        <v>17</v>
      </c>
      <c r="AJ810" s="42" t="s">
        <v>17</v>
      </c>
      <c r="AK810" s="42" t="s">
        <v>880</v>
      </c>
      <c r="AL810" s="42"/>
      <c r="AM810" s="42"/>
      <c r="AN810" s="42"/>
      <c r="AO810" s="42"/>
      <c r="AP810" s="42"/>
      <c r="AQ810" s="42"/>
      <c r="AR810" s="42"/>
      <c r="AS810" s="42"/>
      <c r="AT810" s="42"/>
      <c r="AU810" s="42"/>
      <c r="AV810" s="37">
        <f>COUNTIFS($S810:$AU810,"P")</f>
        <v>12</v>
      </c>
      <c r="AW810" s="37">
        <f>COUNTIFS($S810:$AU810,"HD")/2</f>
        <v>0</v>
      </c>
      <c r="AX810" s="37">
        <f>COUNTIFS($S810:$AU810,"DO")</f>
        <v>6</v>
      </c>
      <c r="AY810" s="1">
        <f>COUNTIFS($S810:$AU810,"UPL")</f>
        <v>0</v>
      </c>
      <c r="AZ810" s="37">
        <f>COUNTIFS($S810:$AU810,"LWP")</f>
        <v>0</v>
      </c>
      <c r="BA810" s="37">
        <f>SUM(COUNTIFS($S810:$AU810,{"PAT","MAT"}))</f>
        <v>0</v>
      </c>
      <c r="BB810" s="37">
        <f>COUNTIFS($S810:$AU810,"HO")</f>
        <v>0</v>
      </c>
      <c r="BC810" s="37">
        <f>COUNTIFS($S810:$AU810,"NA")</f>
        <v>0</v>
      </c>
      <c r="BD810" s="37">
        <f>COUNTIFS($S810:$AU810,"PL")</f>
        <v>0</v>
      </c>
      <c r="BE810" s="37">
        <f>COUNTIFS($S810:$AU810,"CL")</f>
        <v>1</v>
      </c>
      <c r="BF810" s="37">
        <f>COUNTIFS($S810:$AU810,"BL")</f>
        <v>0</v>
      </c>
      <c r="BG810" s="37">
        <f>COUNTIFS($S810:$AU810,"CO")</f>
        <v>0</v>
      </c>
      <c r="BH810" s="37">
        <f>SUM(BD810:BG810)</f>
        <v>1</v>
      </c>
      <c r="BI810" s="37">
        <f>IF(SUM(AV810+AW810)&gt;=17,1,0)</f>
        <v>0</v>
      </c>
      <c r="BJ810" s="37">
        <f>IF(SUM(AV810+AW810)&gt;=13,1,0)</f>
        <v>0</v>
      </c>
      <c r="BK810" s="37">
        <f>SUM(AV810:BG810)+SUM(COUNTIFS(R810:AU810,{"TERM","RESIGNED"}))</f>
        <v>19</v>
      </c>
      <c r="BL810" s="1" t="s">
        <v>41</v>
      </c>
      <c r="BM810" s="37" t="s">
        <v>1569</v>
      </c>
    </row>
    <row r="811" spans="1:65" x14ac:dyDescent="0.25">
      <c r="A811" s="30">
        <f>A810+1</f>
        <v>809</v>
      </c>
      <c r="B811" s="1" t="s">
        <v>33</v>
      </c>
      <c r="C811" s="1">
        <v>19110</v>
      </c>
      <c r="D811" s="25">
        <v>19110</v>
      </c>
      <c r="E811" s="1" t="s">
        <v>863</v>
      </c>
      <c r="F811" s="32" t="s">
        <v>979</v>
      </c>
      <c r="G811" s="32" t="s">
        <v>100</v>
      </c>
      <c r="H811" s="28">
        <v>45128</v>
      </c>
      <c r="I811" s="28" t="s">
        <v>36</v>
      </c>
      <c r="J811" s="28" t="s">
        <v>36</v>
      </c>
      <c r="K811" s="37">
        <f ca="1">IF(O811="ACTIVE",(TODAY()-H811),(J811-H811))</f>
        <v>214</v>
      </c>
      <c r="L811" s="39" t="str">
        <f>IF(OR(M811="Email Verification",M811="Operations",M811="OJT",M811="Bottom Quartile Group",M811="Training"),"Billable","Non Billable")</f>
        <v>Non Billable</v>
      </c>
      <c r="M811" s="32" t="s">
        <v>43</v>
      </c>
      <c r="N811" s="1" t="s">
        <v>38</v>
      </c>
      <c r="O811" s="1" t="s">
        <v>39</v>
      </c>
      <c r="P811" s="1"/>
      <c r="Q811" s="1"/>
      <c r="R811" s="31" t="s">
        <v>254</v>
      </c>
      <c r="S811" s="42" t="s">
        <v>880</v>
      </c>
      <c r="T811" s="42" t="s">
        <v>880</v>
      </c>
      <c r="U811" s="42" t="s">
        <v>17</v>
      </c>
      <c r="V811" s="42" t="s">
        <v>17</v>
      </c>
      <c r="W811" s="42" t="s">
        <v>880</v>
      </c>
      <c r="X811" s="42" t="s">
        <v>880</v>
      </c>
      <c r="Y811" s="42" t="s">
        <v>880</v>
      </c>
      <c r="Z811" s="42" t="s">
        <v>880</v>
      </c>
      <c r="AA811" s="42" t="s">
        <v>883</v>
      </c>
      <c r="AB811" s="42" t="s">
        <v>17</v>
      </c>
      <c r="AC811" s="42" t="s">
        <v>17</v>
      </c>
      <c r="AD811" s="42" t="s">
        <v>880</v>
      </c>
      <c r="AE811" s="42" t="s">
        <v>880</v>
      </c>
      <c r="AF811" s="42" t="s">
        <v>880</v>
      </c>
      <c r="AG811" s="42" t="s">
        <v>880</v>
      </c>
      <c r="AH811" s="42" t="s">
        <v>880</v>
      </c>
      <c r="AI811" s="42" t="s">
        <v>17</v>
      </c>
      <c r="AJ811" s="42" t="s">
        <v>17</v>
      </c>
      <c r="AK811" s="42" t="s">
        <v>880</v>
      </c>
      <c r="AL811" s="42"/>
      <c r="AM811" s="42"/>
      <c r="AN811" s="42"/>
      <c r="AO811" s="42"/>
      <c r="AP811" s="42"/>
      <c r="AQ811" s="42"/>
      <c r="AR811" s="42"/>
      <c r="AS811" s="42"/>
      <c r="AT811" s="42"/>
      <c r="AU811" s="42"/>
      <c r="AV811" s="37">
        <f>COUNTIFS($S811:$AU811,"P")</f>
        <v>12</v>
      </c>
      <c r="AW811" s="37">
        <f>COUNTIFS($S811:$AU811,"HD")/2</f>
        <v>0</v>
      </c>
      <c r="AX811" s="37">
        <f>COUNTIFS($S811:$AU811,"DO")</f>
        <v>6</v>
      </c>
      <c r="AY811" s="1">
        <f>COUNTIFS($S811:$AU811,"UPL")</f>
        <v>0</v>
      </c>
      <c r="AZ811" s="37">
        <f>COUNTIFS($S811:$AU811,"LWP")</f>
        <v>0</v>
      </c>
      <c r="BA811" s="37">
        <f>SUM(COUNTIFS($S811:$AU811,{"PAT","MAT"}))</f>
        <v>0</v>
      </c>
      <c r="BB811" s="37">
        <f>COUNTIFS($S811:$AU811,"HO")</f>
        <v>0</v>
      </c>
      <c r="BC811" s="37">
        <f>COUNTIFS($S811:$AU811,"NA")</f>
        <v>0</v>
      </c>
      <c r="BD811" s="37">
        <f>COUNTIFS($S811:$AU811,"PL")</f>
        <v>1</v>
      </c>
      <c r="BE811" s="37">
        <f>COUNTIFS($S811:$AU811,"CL")</f>
        <v>0</v>
      </c>
      <c r="BF811" s="37">
        <f>COUNTIFS($S811:$AU811,"BL")</f>
        <v>0</v>
      </c>
      <c r="BG811" s="37">
        <f>COUNTIFS($S811:$AU811,"CO")</f>
        <v>0</v>
      </c>
      <c r="BH811" s="37">
        <f>SUM(BD811:BG811)</f>
        <v>1</v>
      </c>
      <c r="BI811" s="37">
        <f>IF(SUM(AV811+AW811)&gt;=17,1,0)</f>
        <v>0</v>
      </c>
      <c r="BJ811" s="37">
        <f>IF(SUM(AV811+AW811)&gt;=13,1,0)</f>
        <v>0</v>
      </c>
      <c r="BK811" s="37">
        <f>SUM(AV811:BG811)+SUM(COUNTIFS(R811:AU811,{"TERM","RESIGNED"}))</f>
        <v>19</v>
      </c>
      <c r="BL811" s="1" t="s">
        <v>41</v>
      </c>
      <c r="BM811" s="37" t="s">
        <v>936</v>
      </c>
    </row>
    <row r="812" spans="1:65" x14ac:dyDescent="0.25">
      <c r="A812" s="30">
        <f>A811+1</f>
        <v>810</v>
      </c>
      <c r="B812" s="1" t="s">
        <v>33</v>
      </c>
      <c r="C812" s="1">
        <v>19111</v>
      </c>
      <c r="D812" s="25">
        <v>19111</v>
      </c>
      <c r="E812" s="1" t="s">
        <v>863</v>
      </c>
      <c r="F812" s="32" t="s">
        <v>980</v>
      </c>
      <c r="G812" s="32" t="s">
        <v>100</v>
      </c>
      <c r="H812" s="28">
        <v>45128</v>
      </c>
      <c r="I812" s="28" t="s">
        <v>36</v>
      </c>
      <c r="J812" s="28" t="s">
        <v>36</v>
      </c>
      <c r="K812" s="37">
        <f ca="1">IF(O812="ACTIVE",(TODAY()-H812),(J812-H812))</f>
        <v>214</v>
      </c>
      <c r="L812" s="39" t="str">
        <f>IF(OR(M812="Email Verification",M812="Operations",M812="OJT",M812="Bottom Quartile Group",M812="Training"),"Billable","Non Billable")</f>
        <v>Non Billable</v>
      </c>
      <c r="M812" s="32" t="s">
        <v>43</v>
      </c>
      <c r="N812" s="1" t="s">
        <v>38</v>
      </c>
      <c r="O812" s="1" t="s">
        <v>39</v>
      </c>
      <c r="P812" s="1"/>
      <c r="Q812" s="1"/>
      <c r="R812" s="31" t="s">
        <v>76</v>
      </c>
      <c r="S812" s="42" t="s">
        <v>880</v>
      </c>
      <c r="T812" s="42" t="s">
        <v>880</v>
      </c>
      <c r="U812" s="42" t="s">
        <v>17</v>
      </c>
      <c r="V812" s="42" t="s">
        <v>17</v>
      </c>
      <c r="W812" s="42" t="s">
        <v>880</v>
      </c>
      <c r="X812" s="42" t="s">
        <v>880</v>
      </c>
      <c r="Y812" s="42" t="s">
        <v>880</v>
      </c>
      <c r="Z812" s="42" t="s">
        <v>880</v>
      </c>
      <c r="AA812" s="42" t="s">
        <v>882</v>
      </c>
      <c r="AB812" s="42" t="s">
        <v>17</v>
      </c>
      <c r="AC812" s="42" t="s">
        <v>17</v>
      </c>
      <c r="AD812" s="42" t="s">
        <v>885</v>
      </c>
      <c r="AE812" s="42" t="s">
        <v>883</v>
      </c>
      <c r="AF812" s="42" t="s">
        <v>880</v>
      </c>
      <c r="AG812" s="42" t="s">
        <v>880</v>
      </c>
      <c r="AH812" s="42" t="s">
        <v>880</v>
      </c>
      <c r="AI812" s="42" t="s">
        <v>17</v>
      </c>
      <c r="AJ812" s="42" t="s">
        <v>17</v>
      </c>
      <c r="AK812" s="42" t="s">
        <v>880</v>
      </c>
      <c r="AL812" s="42"/>
      <c r="AM812" s="42"/>
      <c r="AN812" s="42"/>
      <c r="AO812" s="42"/>
      <c r="AP812" s="42"/>
      <c r="AQ812" s="42"/>
      <c r="AR812" s="42"/>
      <c r="AS812" s="42"/>
      <c r="AT812" s="42"/>
      <c r="AU812" s="42"/>
      <c r="AV812" s="37">
        <f>COUNTIFS($S812:$AU812,"P")</f>
        <v>10</v>
      </c>
      <c r="AW812" s="37">
        <f>COUNTIFS($S812:$AU812,"HD")/2</f>
        <v>0</v>
      </c>
      <c r="AX812" s="37">
        <f>COUNTIFS($S812:$AU812,"DO")</f>
        <v>6</v>
      </c>
      <c r="AY812" s="1">
        <f>COUNTIFS($S812:$AU812,"UPL")</f>
        <v>0</v>
      </c>
      <c r="AZ812" s="37">
        <f>COUNTIFS($S812:$AU812,"LWP")</f>
        <v>0</v>
      </c>
      <c r="BA812" s="37">
        <f>SUM(COUNTIFS($S812:$AU812,{"PAT","MAT"}))</f>
        <v>0</v>
      </c>
      <c r="BB812" s="37">
        <f>COUNTIFS($S812:$AU812,"HO")</f>
        <v>0</v>
      </c>
      <c r="BC812" s="37">
        <f>COUNTIFS($S812:$AU812,"NA")</f>
        <v>0</v>
      </c>
      <c r="BD812" s="37">
        <f>COUNTIFS($S812:$AU812,"PL")</f>
        <v>1</v>
      </c>
      <c r="BE812" s="37">
        <f>COUNTIFS($S812:$AU812,"CL")</f>
        <v>1</v>
      </c>
      <c r="BF812" s="37">
        <f>COUNTIFS($S812:$AU812,"BL")</f>
        <v>1</v>
      </c>
      <c r="BG812" s="37">
        <f>COUNTIFS($S812:$AU812,"CO")</f>
        <v>0</v>
      </c>
      <c r="BH812" s="37">
        <f>SUM(BD812:BG812)</f>
        <v>3</v>
      </c>
      <c r="BI812" s="37">
        <f>IF(SUM(AV812+AW812)&gt;=17,1,0)</f>
        <v>0</v>
      </c>
      <c r="BJ812" s="37">
        <f>IF(SUM(AV812+AW812)&gt;=13,1,0)</f>
        <v>0</v>
      </c>
      <c r="BK812" s="37">
        <f>SUM(AV812:BG812)+SUM(COUNTIFS(R812:AU812,{"TERM","RESIGNED"}))</f>
        <v>19</v>
      </c>
      <c r="BL812" s="1" t="s">
        <v>41</v>
      </c>
      <c r="BM812" s="37" t="s">
        <v>934</v>
      </c>
    </row>
    <row r="813" spans="1:65" x14ac:dyDescent="0.25">
      <c r="A813" s="30">
        <f>A812+1</f>
        <v>811</v>
      </c>
      <c r="B813" s="1" t="s">
        <v>33</v>
      </c>
      <c r="C813" s="1">
        <v>19137</v>
      </c>
      <c r="D813" s="25">
        <v>19137</v>
      </c>
      <c r="E813" s="1" t="s">
        <v>862</v>
      </c>
      <c r="F813" s="32" t="s">
        <v>981</v>
      </c>
      <c r="G813" s="32" t="s">
        <v>117</v>
      </c>
      <c r="H813" s="28">
        <v>45128</v>
      </c>
      <c r="I813" s="28" t="s">
        <v>36</v>
      </c>
      <c r="J813" s="28" t="s">
        <v>36</v>
      </c>
      <c r="K813" s="37">
        <f ca="1">IF(O813="ACTIVE",(TODAY()-H813),(J813-H813))</f>
        <v>214</v>
      </c>
      <c r="L813" s="39" t="str">
        <f>IF(OR(M813="Email Verification",M813="Operations",M813="OJT",M813="Bottom Quartile Group",M813="Training"),"Billable","Non Billable")</f>
        <v>Billable</v>
      </c>
      <c r="M813" s="32" t="s">
        <v>118</v>
      </c>
      <c r="N813" s="1" t="s">
        <v>38</v>
      </c>
      <c r="O813" s="1" t="s">
        <v>39</v>
      </c>
      <c r="P813" s="1"/>
      <c r="Q813" s="1"/>
      <c r="R813" s="31" t="s">
        <v>277</v>
      </c>
      <c r="S813" s="42" t="s">
        <v>880</v>
      </c>
      <c r="T813" s="42" t="s">
        <v>880</v>
      </c>
      <c r="U813" s="42" t="s">
        <v>17</v>
      </c>
      <c r="V813" s="42" t="s">
        <v>17</v>
      </c>
      <c r="W813" s="42" t="s">
        <v>880</v>
      </c>
      <c r="X813" s="42" t="s">
        <v>880</v>
      </c>
      <c r="Y813" s="42" t="s">
        <v>880</v>
      </c>
      <c r="Z813" s="42" t="s">
        <v>880</v>
      </c>
      <c r="AA813" s="42" t="s">
        <v>880</v>
      </c>
      <c r="AB813" s="42" t="s">
        <v>17</v>
      </c>
      <c r="AC813" s="42" t="s">
        <v>17</v>
      </c>
      <c r="AD813" s="42" t="s">
        <v>880</v>
      </c>
      <c r="AE813" s="42" t="s">
        <v>880</v>
      </c>
      <c r="AF813" s="42" t="s">
        <v>880</v>
      </c>
      <c r="AG813" s="42" t="s">
        <v>880</v>
      </c>
      <c r="AH813" s="42" t="s">
        <v>880</v>
      </c>
      <c r="AI813" s="42" t="s">
        <v>17</v>
      </c>
      <c r="AJ813" s="42" t="s">
        <v>17</v>
      </c>
      <c r="AK813" s="42" t="s">
        <v>880</v>
      </c>
      <c r="AL813" s="42"/>
      <c r="AM813" s="42"/>
      <c r="AN813" s="42"/>
      <c r="AO813" s="42"/>
      <c r="AP813" s="42"/>
      <c r="AQ813" s="42"/>
      <c r="AR813" s="42"/>
      <c r="AS813" s="42"/>
      <c r="AT813" s="42"/>
      <c r="AU813" s="42"/>
      <c r="AV813" s="37">
        <f>COUNTIFS($S813:$AU813,"P")</f>
        <v>13</v>
      </c>
      <c r="AW813" s="37">
        <f>COUNTIFS($S813:$AU813,"HD")/2</f>
        <v>0</v>
      </c>
      <c r="AX813" s="37">
        <f>COUNTIFS($S813:$AU813,"DO")</f>
        <v>6</v>
      </c>
      <c r="AY813" s="1">
        <f>COUNTIFS($S813:$AU813,"UPL")</f>
        <v>0</v>
      </c>
      <c r="AZ813" s="37">
        <f>COUNTIFS($S813:$AU813,"LWP")</f>
        <v>0</v>
      </c>
      <c r="BA813" s="37">
        <f>SUM(COUNTIFS($S813:$AU813,{"PAT","MAT"}))</f>
        <v>0</v>
      </c>
      <c r="BB813" s="37">
        <f>COUNTIFS($S813:$AU813,"HO")</f>
        <v>0</v>
      </c>
      <c r="BC813" s="37">
        <f>COUNTIFS($S813:$AU813,"NA")</f>
        <v>0</v>
      </c>
      <c r="BD813" s="37">
        <f>COUNTIFS($S813:$AU813,"PL")</f>
        <v>0</v>
      </c>
      <c r="BE813" s="37">
        <f>COUNTIFS($S813:$AU813,"CL")</f>
        <v>0</v>
      </c>
      <c r="BF813" s="37">
        <f>COUNTIFS($S813:$AU813,"BL")</f>
        <v>0</v>
      </c>
      <c r="BG813" s="37">
        <f>COUNTIFS($S813:$AU813,"CO")</f>
        <v>0</v>
      </c>
      <c r="BH813" s="37">
        <f>SUM(BD813:BG813)</f>
        <v>0</v>
      </c>
      <c r="BI813" s="37">
        <f>IF(SUM(AV813+AW813)&gt;=17,1,0)</f>
        <v>0</v>
      </c>
      <c r="BJ813" s="37">
        <f>IF(SUM(AV813+AW813)&gt;=13,1,0)</f>
        <v>1</v>
      </c>
      <c r="BK813" s="37">
        <f>SUM(AV813:BG813)+SUM(COUNTIFS(R813:AU813,{"TERM","RESIGNED"}))</f>
        <v>19</v>
      </c>
      <c r="BL813" s="1" t="s">
        <v>41</v>
      </c>
      <c r="BM813" s="37" t="s">
        <v>931</v>
      </c>
    </row>
    <row r="814" spans="1:65" x14ac:dyDescent="0.25">
      <c r="A814" s="30">
        <f>A813+1</f>
        <v>812</v>
      </c>
      <c r="B814" s="1" t="s">
        <v>33</v>
      </c>
      <c r="C814" s="1">
        <v>19138</v>
      </c>
      <c r="D814" s="25">
        <v>19138</v>
      </c>
      <c r="E814" s="1" t="s">
        <v>863</v>
      </c>
      <c r="F814" s="32" t="s">
        <v>982</v>
      </c>
      <c r="G814" s="32" t="s">
        <v>117</v>
      </c>
      <c r="H814" s="28">
        <v>45128</v>
      </c>
      <c r="I814" s="28" t="s">
        <v>36</v>
      </c>
      <c r="J814" s="28" t="s">
        <v>36</v>
      </c>
      <c r="K814" s="37">
        <f ca="1">IF(O814="ACTIVE",(TODAY()-H814),(J814-H814))</f>
        <v>214</v>
      </c>
      <c r="L814" s="39" t="str">
        <f>IF(OR(M814="Email Verification",M814="Operations",M814="OJT",M814="Bottom Quartile Group",M814="Training"),"Billable","Non Billable")</f>
        <v>Billable</v>
      </c>
      <c r="M814" s="32" t="s">
        <v>118</v>
      </c>
      <c r="N814" s="1" t="s">
        <v>38</v>
      </c>
      <c r="O814" s="1" t="s">
        <v>39</v>
      </c>
      <c r="P814" s="1"/>
      <c r="Q814" s="1"/>
      <c r="R814" s="31" t="s">
        <v>150</v>
      </c>
      <c r="S814" s="42" t="s">
        <v>880</v>
      </c>
      <c r="T814" s="42" t="s">
        <v>880</v>
      </c>
      <c r="U814" s="42" t="s">
        <v>17</v>
      </c>
      <c r="V814" s="42" t="s">
        <v>17</v>
      </c>
      <c r="W814" s="42" t="s">
        <v>880</v>
      </c>
      <c r="X814" s="42" t="s">
        <v>880</v>
      </c>
      <c r="Y814" s="42" t="s">
        <v>880</v>
      </c>
      <c r="Z814" s="42" t="s">
        <v>880</v>
      </c>
      <c r="AA814" s="42" t="s">
        <v>880</v>
      </c>
      <c r="AB814" s="42" t="s">
        <v>17</v>
      </c>
      <c r="AC814" s="42" t="s">
        <v>17</v>
      </c>
      <c r="AD814" s="42" t="s">
        <v>880</v>
      </c>
      <c r="AE814" s="42" t="s">
        <v>880</v>
      </c>
      <c r="AF814" s="42" t="s">
        <v>880</v>
      </c>
      <c r="AG814" s="42" t="s">
        <v>880</v>
      </c>
      <c r="AH814" s="42" t="s">
        <v>880</v>
      </c>
      <c r="AI814" s="42" t="s">
        <v>17</v>
      </c>
      <c r="AJ814" s="42" t="s">
        <v>17</v>
      </c>
      <c r="AK814" s="42" t="s">
        <v>880</v>
      </c>
      <c r="AL814" s="42"/>
      <c r="AM814" s="42"/>
      <c r="AN814" s="42"/>
      <c r="AO814" s="42"/>
      <c r="AP814" s="42"/>
      <c r="AQ814" s="42"/>
      <c r="AR814" s="42"/>
      <c r="AS814" s="42"/>
      <c r="AT814" s="42"/>
      <c r="AU814" s="42"/>
      <c r="AV814" s="37">
        <f>COUNTIFS($S814:$AU814,"P")</f>
        <v>13</v>
      </c>
      <c r="AW814" s="37">
        <f>COUNTIFS($S814:$AU814,"HD")/2</f>
        <v>0</v>
      </c>
      <c r="AX814" s="37">
        <f>COUNTIFS($S814:$AU814,"DO")</f>
        <v>6</v>
      </c>
      <c r="AY814" s="1">
        <f>COUNTIFS($S814:$AU814,"UPL")</f>
        <v>0</v>
      </c>
      <c r="AZ814" s="37">
        <f>COUNTIFS($S814:$AU814,"LWP")</f>
        <v>0</v>
      </c>
      <c r="BA814" s="37">
        <f>SUM(COUNTIFS($S814:$AU814,{"PAT","MAT"}))</f>
        <v>0</v>
      </c>
      <c r="BB814" s="37">
        <f>COUNTIFS($S814:$AU814,"HO")</f>
        <v>0</v>
      </c>
      <c r="BC814" s="37">
        <f>COUNTIFS($S814:$AU814,"NA")</f>
        <v>0</v>
      </c>
      <c r="BD814" s="37">
        <f>COUNTIFS($S814:$AU814,"PL")</f>
        <v>0</v>
      </c>
      <c r="BE814" s="37">
        <f>COUNTIFS($S814:$AU814,"CL")</f>
        <v>0</v>
      </c>
      <c r="BF814" s="37">
        <f>COUNTIFS($S814:$AU814,"BL")</f>
        <v>0</v>
      </c>
      <c r="BG814" s="37">
        <f>COUNTIFS($S814:$AU814,"CO")</f>
        <v>0</v>
      </c>
      <c r="BH814" s="37">
        <f>SUM(BD814:BG814)</f>
        <v>0</v>
      </c>
      <c r="BI814" s="37">
        <f>IF(SUM(AV814+AW814)&gt;=17,1,0)</f>
        <v>0</v>
      </c>
      <c r="BJ814" s="37">
        <f>IF(SUM(AV814+AW814)&gt;=13,1,0)</f>
        <v>1</v>
      </c>
      <c r="BK814" s="37">
        <f>SUM(AV814:BG814)+SUM(COUNTIFS(R814:AU814,{"TERM","RESIGNED"}))</f>
        <v>19</v>
      </c>
      <c r="BL814" s="1" t="s">
        <v>41</v>
      </c>
      <c r="BM814" s="37" t="s">
        <v>931</v>
      </c>
    </row>
    <row r="815" spans="1:65" x14ac:dyDescent="0.25">
      <c r="A815" s="30">
        <f>A814+1</f>
        <v>813</v>
      </c>
      <c r="B815" s="1" t="s">
        <v>33</v>
      </c>
      <c r="C815" s="1">
        <v>19146</v>
      </c>
      <c r="D815" s="25">
        <v>19146</v>
      </c>
      <c r="E815" s="1" t="s">
        <v>863</v>
      </c>
      <c r="F815" s="32" t="s">
        <v>983</v>
      </c>
      <c r="G815" s="32" t="s">
        <v>74</v>
      </c>
      <c r="H815" s="28">
        <v>45128</v>
      </c>
      <c r="I815" s="28" t="s">
        <v>36</v>
      </c>
      <c r="J815" s="28" t="s">
        <v>36</v>
      </c>
      <c r="K815" s="37">
        <f ca="1">IF(O815="ACTIVE",(TODAY()-H815),(J815-H815))</f>
        <v>214</v>
      </c>
      <c r="L815" s="39" t="str">
        <f>IF(OR(M815="Email Verification",M815="Operations",M815="OJT",M815="Bottom Quartile Group",M815="Training"),"Billable","Non Billable")</f>
        <v>Non Billable</v>
      </c>
      <c r="M815" s="32" t="s">
        <v>51</v>
      </c>
      <c r="N815" s="1" t="s">
        <v>38</v>
      </c>
      <c r="O815" s="1" t="s">
        <v>39</v>
      </c>
      <c r="P815" s="1"/>
      <c r="Q815" s="1"/>
      <c r="R815" s="31" t="s">
        <v>97</v>
      </c>
      <c r="S815" s="42" t="s">
        <v>880</v>
      </c>
      <c r="T815" s="42" t="s">
        <v>880</v>
      </c>
      <c r="U815" s="42" t="s">
        <v>17</v>
      </c>
      <c r="V815" s="42" t="s">
        <v>17</v>
      </c>
      <c r="W815" s="42" t="s">
        <v>881</v>
      </c>
      <c r="X815" s="42" t="s">
        <v>880</v>
      </c>
      <c r="Y815" s="42" t="s">
        <v>880</v>
      </c>
      <c r="Z815" s="42" t="s">
        <v>880</v>
      </c>
      <c r="AA815" s="42" t="s">
        <v>880</v>
      </c>
      <c r="AB815" s="42" t="s">
        <v>17</v>
      </c>
      <c r="AC815" s="42" t="s">
        <v>17</v>
      </c>
      <c r="AD815" s="42" t="s">
        <v>882</v>
      </c>
      <c r="AE815" s="42" t="s">
        <v>883</v>
      </c>
      <c r="AF815" s="42" t="s">
        <v>883</v>
      </c>
      <c r="AG815" s="42" t="s">
        <v>883</v>
      </c>
      <c r="AH815" s="42" t="s">
        <v>883</v>
      </c>
      <c r="AI815" s="42" t="s">
        <v>17</v>
      </c>
      <c r="AJ815" s="42" t="s">
        <v>17</v>
      </c>
      <c r="AK815" s="42" t="s">
        <v>880</v>
      </c>
      <c r="AL815" s="42"/>
      <c r="AM815" s="42"/>
      <c r="AN815" s="42"/>
      <c r="AO815" s="42"/>
      <c r="AP815" s="42"/>
      <c r="AQ815" s="42"/>
      <c r="AR815" s="42"/>
      <c r="AS815" s="42"/>
      <c r="AT815" s="42"/>
      <c r="AU815" s="42"/>
      <c r="AV815" s="37">
        <f>COUNTIFS($S815:$AU815,"P")</f>
        <v>7</v>
      </c>
      <c r="AW815" s="37">
        <f>COUNTIFS($S815:$AU815,"HD")/2</f>
        <v>0.5</v>
      </c>
      <c r="AX815" s="37">
        <f>COUNTIFS($S815:$AU815,"DO")</f>
        <v>6</v>
      </c>
      <c r="AY815" s="1">
        <f>COUNTIFS($S815:$AU815,"UPL")</f>
        <v>0</v>
      </c>
      <c r="AZ815" s="37">
        <f>COUNTIFS($S815:$AU815,"LWP")</f>
        <v>0</v>
      </c>
      <c r="BA815" s="37">
        <f>SUM(COUNTIFS($S815:$AU815,{"PAT","MAT"}))</f>
        <v>0</v>
      </c>
      <c r="BB815" s="37">
        <f>COUNTIFS($S815:$AU815,"HO")</f>
        <v>0</v>
      </c>
      <c r="BC815" s="37">
        <f>COUNTIFS($S815:$AU815,"NA")</f>
        <v>0</v>
      </c>
      <c r="BD815" s="37">
        <f>COUNTIFS($S815:$AU815,"PL")</f>
        <v>4</v>
      </c>
      <c r="BE815" s="37">
        <f>COUNTIFS($S815:$AU815,"CL")</f>
        <v>1</v>
      </c>
      <c r="BF815" s="37">
        <f>COUNTIFS($S815:$AU815,"BL")</f>
        <v>0</v>
      </c>
      <c r="BG815" s="37">
        <f>COUNTIFS($S815:$AU815,"CO")</f>
        <v>0</v>
      </c>
      <c r="BH815" s="37">
        <f>SUM(BD815:BG815)</f>
        <v>5</v>
      </c>
      <c r="BI815" s="37">
        <f>IF(SUM(AV815+AW815)&gt;=17,1,0)</f>
        <v>0</v>
      </c>
      <c r="BJ815" s="37">
        <f>IF(SUM(AV815+AW815)&gt;=13,1,0)</f>
        <v>0</v>
      </c>
      <c r="BK815" s="37">
        <f>SUM(AV815:BG815)+SUM(COUNTIFS(R815:AU815,{"TERM","RESIGNED"}))</f>
        <v>18.5</v>
      </c>
      <c r="BL815" s="1" t="s">
        <v>41</v>
      </c>
      <c r="BM815" s="37" t="s">
        <v>1564</v>
      </c>
    </row>
    <row r="816" spans="1:65" x14ac:dyDescent="0.25">
      <c r="A816" s="30">
        <f>A815+1</f>
        <v>814</v>
      </c>
      <c r="B816" s="1" t="s">
        <v>33</v>
      </c>
      <c r="C816" s="1">
        <v>19147</v>
      </c>
      <c r="D816" s="25">
        <v>19147</v>
      </c>
      <c r="E816" s="1" t="s">
        <v>862</v>
      </c>
      <c r="F816" s="32" t="s">
        <v>1016</v>
      </c>
      <c r="G816" s="32" t="s">
        <v>74</v>
      </c>
      <c r="H816" s="28">
        <v>45128</v>
      </c>
      <c r="I816" s="28" t="s">
        <v>36</v>
      </c>
      <c r="J816" s="28" t="s">
        <v>36</v>
      </c>
      <c r="K816" s="37">
        <f ca="1">IF(O816="ACTIVE",(TODAY()-H816),(J816-H816))</f>
        <v>214</v>
      </c>
      <c r="L816" s="39" t="str">
        <f>IF(OR(M816="Email Verification",M816="Operations",M816="OJT",M816="Bottom Quartile Group",M816="Training"),"Billable","Non Billable")</f>
        <v>Non Billable</v>
      </c>
      <c r="M816" s="32" t="s">
        <v>51</v>
      </c>
      <c r="N816" s="1" t="s">
        <v>38</v>
      </c>
      <c r="O816" s="1" t="s">
        <v>39</v>
      </c>
      <c r="P816" s="1"/>
      <c r="Q816" s="1"/>
      <c r="R816" s="31" t="s">
        <v>96</v>
      </c>
      <c r="S816" s="42" t="s">
        <v>880</v>
      </c>
      <c r="T816" s="42" t="s">
        <v>880</v>
      </c>
      <c r="U816" s="42" t="s">
        <v>17</v>
      </c>
      <c r="V816" s="42" t="s">
        <v>17</v>
      </c>
      <c r="W816" s="42" t="s">
        <v>883</v>
      </c>
      <c r="X816" s="42" t="s">
        <v>880</v>
      </c>
      <c r="Y816" s="42" t="s">
        <v>880</v>
      </c>
      <c r="Z816" s="42" t="s">
        <v>880</v>
      </c>
      <c r="AA816" s="42" t="s">
        <v>880</v>
      </c>
      <c r="AB816" s="42" t="s">
        <v>17</v>
      </c>
      <c r="AC816" s="42" t="s">
        <v>17</v>
      </c>
      <c r="AD816" s="42" t="s">
        <v>880</v>
      </c>
      <c r="AE816" s="42" t="s">
        <v>880</v>
      </c>
      <c r="AF816" s="42" t="s">
        <v>880</v>
      </c>
      <c r="AG816" s="42" t="s">
        <v>880</v>
      </c>
      <c r="AH816" s="42" t="s">
        <v>880</v>
      </c>
      <c r="AI816" s="42" t="s">
        <v>17</v>
      </c>
      <c r="AJ816" s="42" t="s">
        <v>17</v>
      </c>
      <c r="AK816" s="42" t="s">
        <v>19</v>
      </c>
      <c r="AL816" s="42"/>
      <c r="AM816" s="42"/>
      <c r="AN816" s="42"/>
      <c r="AO816" s="42"/>
      <c r="AP816" s="42"/>
      <c r="AQ816" s="42"/>
      <c r="AR816" s="42"/>
      <c r="AS816" s="42"/>
      <c r="AT816" s="42"/>
      <c r="AU816" s="42"/>
      <c r="AV816" s="37">
        <f>COUNTIFS($S816:$AU816,"P")</f>
        <v>11</v>
      </c>
      <c r="AW816" s="37">
        <f>COUNTIFS($S816:$AU816,"HD")/2</f>
        <v>0</v>
      </c>
      <c r="AX816" s="37">
        <f>COUNTIFS($S816:$AU816,"DO")</f>
        <v>6</v>
      </c>
      <c r="AY816" s="1">
        <f>COUNTIFS($S816:$AU816,"UPL")</f>
        <v>0</v>
      </c>
      <c r="AZ816" s="37">
        <f>COUNTIFS($S816:$AU816,"LWP")</f>
        <v>1</v>
      </c>
      <c r="BA816" s="37">
        <f>SUM(COUNTIFS($S816:$AU816,{"PAT","MAT"}))</f>
        <v>0</v>
      </c>
      <c r="BB816" s="37">
        <f>COUNTIFS($S816:$AU816,"HO")</f>
        <v>0</v>
      </c>
      <c r="BC816" s="37">
        <f>COUNTIFS($S816:$AU816,"NA")</f>
        <v>0</v>
      </c>
      <c r="BD816" s="37">
        <f>COUNTIFS($S816:$AU816,"PL")</f>
        <v>1</v>
      </c>
      <c r="BE816" s="37">
        <f>COUNTIFS($S816:$AU816,"CL")</f>
        <v>0</v>
      </c>
      <c r="BF816" s="37">
        <f>COUNTIFS($S816:$AU816,"BL")</f>
        <v>0</v>
      </c>
      <c r="BG816" s="37">
        <f>COUNTIFS($S816:$AU816,"CO")</f>
        <v>0</v>
      </c>
      <c r="BH816" s="37">
        <f>SUM(BD816:BG816)</f>
        <v>1</v>
      </c>
      <c r="BI816" s="37">
        <f>IF(SUM(AV816+AW816)&gt;=17,1,0)</f>
        <v>0</v>
      </c>
      <c r="BJ816" s="37">
        <f>IF(SUM(AV816+AW816)&gt;=13,1,0)</f>
        <v>0</v>
      </c>
      <c r="BK816" s="37">
        <f>SUM(AV816:BG816)+SUM(COUNTIFS(R816:AU816,{"TERM","RESIGNED"}))</f>
        <v>19</v>
      </c>
      <c r="BL816" s="1" t="s">
        <v>41</v>
      </c>
      <c r="BM816" s="37" t="s">
        <v>1564</v>
      </c>
    </row>
    <row r="817" spans="1:65" x14ac:dyDescent="0.25">
      <c r="A817" s="30">
        <f>A816+1</f>
        <v>815</v>
      </c>
      <c r="B817" s="1" t="s">
        <v>33</v>
      </c>
      <c r="C817" s="1">
        <v>19148</v>
      </c>
      <c r="D817" s="25">
        <v>19148</v>
      </c>
      <c r="E817" s="1" t="s">
        <v>863</v>
      </c>
      <c r="F817" s="32" t="s">
        <v>1089</v>
      </c>
      <c r="G817" s="32" t="s">
        <v>100</v>
      </c>
      <c r="H817" s="28">
        <v>45133</v>
      </c>
      <c r="I817" s="28" t="s">
        <v>36</v>
      </c>
      <c r="J817" s="28" t="s">
        <v>36</v>
      </c>
      <c r="K817" s="37">
        <f ca="1">IF(O817="ACTIVE",(TODAY()-H817),(J817-H817))</f>
        <v>209</v>
      </c>
      <c r="L817" s="39" t="str">
        <f>IF(OR(M817="Email Verification",M817="Operations",M817="OJT",M817="Bottom Quartile Group",M817="Training"),"Billable","Non Billable")</f>
        <v>Non Billable</v>
      </c>
      <c r="M817" s="32" t="s">
        <v>43</v>
      </c>
      <c r="N817" s="1" t="s">
        <v>38</v>
      </c>
      <c r="O817" s="1" t="s">
        <v>39</v>
      </c>
      <c r="P817" s="1"/>
      <c r="Q817" s="1"/>
      <c r="R817" s="31" t="s">
        <v>257</v>
      </c>
      <c r="S817" s="42" t="s">
        <v>880</v>
      </c>
      <c r="T817" s="42" t="s">
        <v>880</v>
      </c>
      <c r="U817" s="42" t="s">
        <v>17</v>
      </c>
      <c r="V817" s="42" t="s">
        <v>17</v>
      </c>
      <c r="W817" s="42" t="s">
        <v>880</v>
      </c>
      <c r="X817" s="42" t="s">
        <v>880</v>
      </c>
      <c r="Y817" s="42" t="s">
        <v>880</v>
      </c>
      <c r="Z817" s="42" t="s">
        <v>880</v>
      </c>
      <c r="AA817" s="42" t="s">
        <v>880</v>
      </c>
      <c r="AB817" s="42" t="s">
        <v>17</v>
      </c>
      <c r="AC817" s="42" t="s">
        <v>17</v>
      </c>
      <c r="AD817" s="42" t="s">
        <v>880</v>
      </c>
      <c r="AE817" s="42" t="s">
        <v>880</v>
      </c>
      <c r="AF817" s="42" t="s">
        <v>880</v>
      </c>
      <c r="AG817" s="42" t="s">
        <v>880</v>
      </c>
      <c r="AH817" s="42" t="s">
        <v>880</v>
      </c>
      <c r="AI817" s="42" t="s">
        <v>17</v>
      </c>
      <c r="AJ817" s="42" t="s">
        <v>17</v>
      </c>
      <c r="AK817" s="42" t="s">
        <v>880</v>
      </c>
      <c r="AL817" s="42"/>
      <c r="AM817" s="42"/>
      <c r="AN817" s="42"/>
      <c r="AO817" s="42"/>
      <c r="AP817" s="42"/>
      <c r="AQ817" s="42"/>
      <c r="AR817" s="42"/>
      <c r="AS817" s="42"/>
      <c r="AT817" s="42"/>
      <c r="AU817" s="42"/>
      <c r="AV817" s="37">
        <f>COUNTIFS($S817:$AU817,"P")</f>
        <v>13</v>
      </c>
      <c r="AW817" s="37">
        <f>COUNTIFS($S817:$AU817,"HD")/2</f>
        <v>0</v>
      </c>
      <c r="AX817" s="37">
        <f>COUNTIFS($S817:$AU817,"DO")</f>
        <v>6</v>
      </c>
      <c r="AY817" s="1">
        <f>COUNTIFS($S817:$AU817,"UPL")</f>
        <v>0</v>
      </c>
      <c r="AZ817" s="37">
        <f>COUNTIFS($S817:$AU817,"LWP")</f>
        <v>0</v>
      </c>
      <c r="BA817" s="37">
        <f>SUM(COUNTIFS($S817:$AU817,{"PAT","MAT"}))</f>
        <v>0</v>
      </c>
      <c r="BB817" s="37">
        <f>COUNTIFS($S817:$AU817,"HO")</f>
        <v>0</v>
      </c>
      <c r="BC817" s="37">
        <f>COUNTIFS($S817:$AU817,"NA")</f>
        <v>0</v>
      </c>
      <c r="BD817" s="37">
        <f>COUNTIFS($S817:$AU817,"PL")</f>
        <v>0</v>
      </c>
      <c r="BE817" s="37">
        <f>COUNTIFS($S817:$AU817,"CL")</f>
        <v>0</v>
      </c>
      <c r="BF817" s="37">
        <f>COUNTIFS($S817:$AU817,"BL")</f>
        <v>0</v>
      </c>
      <c r="BG817" s="37">
        <f>COUNTIFS($S817:$AU817,"CO")</f>
        <v>0</v>
      </c>
      <c r="BH817" s="37">
        <f>SUM(BD817:BG817)</f>
        <v>0</v>
      </c>
      <c r="BI817" s="37">
        <f>IF(SUM(AV817+AW817)&gt;=17,1,0)</f>
        <v>0</v>
      </c>
      <c r="BJ817" s="37">
        <f>IF(SUM(AV817+AW817)&gt;=13,1,0)</f>
        <v>1</v>
      </c>
      <c r="BK817" s="37">
        <f>SUM(AV817:BG817)+SUM(COUNTIFS(R817:AU817,{"TERM","RESIGNED"}))</f>
        <v>19</v>
      </c>
      <c r="BL817" s="1" t="s">
        <v>41</v>
      </c>
      <c r="BM817" s="37" t="s">
        <v>933</v>
      </c>
    </row>
    <row r="818" spans="1:65" x14ac:dyDescent="0.25">
      <c r="A818" s="30">
        <f>A817+1</f>
        <v>816</v>
      </c>
      <c r="B818" s="1" t="s">
        <v>33</v>
      </c>
      <c r="C818" s="1">
        <v>19160</v>
      </c>
      <c r="D818" s="25">
        <v>19160</v>
      </c>
      <c r="E818" s="1" t="s">
        <v>863</v>
      </c>
      <c r="F818" s="32" t="s">
        <v>984</v>
      </c>
      <c r="G818" s="32" t="s">
        <v>117</v>
      </c>
      <c r="H818" s="28">
        <v>45133</v>
      </c>
      <c r="I818" s="28" t="s">
        <v>36</v>
      </c>
      <c r="J818" s="28" t="s">
        <v>36</v>
      </c>
      <c r="K818" s="37">
        <f ca="1">IF(O818="ACTIVE",(TODAY()-H818),(J818-H818))</f>
        <v>209</v>
      </c>
      <c r="L818" s="39" t="str">
        <f>IF(OR(M818="Email Verification",M818="Operations",M818="OJT",M818="Bottom Quartile Group",M818="Training"),"Billable","Non Billable")</f>
        <v>Billable</v>
      </c>
      <c r="M818" s="32" t="s">
        <v>118</v>
      </c>
      <c r="N818" s="1" t="s">
        <v>38</v>
      </c>
      <c r="O818" s="1" t="s">
        <v>39</v>
      </c>
      <c r="P818" s="1"/>
      <c r="Q818" s="1"/>
      <c r="R818" s="31" t="s">
        <v>355</v>
      </c>
      <c r="S818" s="42" t="s">
        <v>880</v>
      </c>
      <c r="T818" s="42" t="s">
        <v>880</v>
      </c>
      <c r="U818" s="42" t="s">
        <v>17</v>
      </c>
      <c r="V818" s="42" t="s">
        <v>17</v>
      </c>
      <c r="W818" s="42" t="s">
        <v>880</v>
      </c>
      <c r="X818" s="42" t="s">
        <v>880</v>
      </c>
      <c r="Y818" s="42" t="s">
        <v>880</v>
      </c>
      <c r="Z818" s="42" t="s">
        <v>880</v>
      </c>
      <c r="AA818" s="42" t="s">
        <v>880</v>
      </c>
      <c r="AB818" s="42" t="s">
        <v>17</v>
      </c>
      <c r="AC818" s="42" t="s">
        <v>17</v>
      </c>
      <c r="AD818" s="42" t="s">
        <v>880</v>
      </c>
      <c r="AE818" s="42" t="s">
        <v>880</v>
      </c>
      <c r="AF818" s="42" t="s">
        <v>880</v>
      </c>
      <c r="AG818" s="42" t="s">
        <v>880</v>
      </c>
      <c r="AH818" s="42" t="s">
        <v>880</v>
      </c>
      <c r="AI818" s="42" t="s">
        <v>17</v>
      </c>
      <c r="AJ818" s="42" t="s">
        <v>17</v>
      </c>
      <c r="AK818" s="42" t="s">
        <v>880</v>
      </c>
      <c r="AL818" s="42"/>
      <c r="AM818" s="42"/>
      <c r="AN818" s="42"/>
      <c r="AO818" s="42"/>
      <c r="AP818" s="42"/>
      <c r="AQ818" s="42"/>
      <c r="AR818" s="42"/>
      <c r="AS818" s="42"/>
      <c r="AT818" s="42"/>
      <c r="AU818" s="42"/>
      <c r="AV818" s="37">
        <f>COUNTIFS($S818:$AU818,"P")</f>
        <v>13</v>
      </c>
      <c r="AW818" s="37">
        <f>COUNTIFS($S818:$AU818,"HD")/2</f>
        <v>0</v>
      </c>
      <c r="AX818" s="37">
        <f>COUNTIFS($S818:$AU818,"DO")</f>
        <v>6</v>
      </c>
      <c r="AY818" s="1">
        <f>COUNTIFS($S818:$AU818,"UPL")</f>
        <v>0</v>
      </c>
      <c r="AZ818" s="37">
        <f>COUNTIFS($S818:$AU818,"LWP")</f>
        <v>0</v>
      </c>
      <c r="BA818" s="37">
        <f>SUM(COUNTIFS($S818:$AU818,{"PAT","MAT"}))</f>
        <v>0</v>
      </c>
      <c r="BB818" s="37">
        <f>COUNTIFS($S818:$AU818,"HO")</f>
        <v>0</v>
      </c>
      <c r="BC818" s="37">
        <f>COUNTIFS($S818:$AU818,"NA")</f>
        <v>0</v>
      </c>
      <c r="BD818" s="37">
        <f>COUNTIFS($S818:$AU818,"PL")</f>
        <v>0</v>
      </c>
      <c r="BE818" s="37">
        <f>COUNTIFS($S818:$AU818,"CL")</f>
        <v>0</v>
      </c>
      <c r="BF818" s="37">
        <f>COUNTIFS($S818:$AU818,"BL")</f>
        <v>0</v>
      </c>
      <c r="BG818" s="37">
        <f>COUNTIFS($S818:$AU818,"CO")</f>
        <v>0</v>
      </c>
      <c r="BH818" s="37">
        <f>SUM(BD818:BG818)</f>
        <v>0</v>
      </c>
      <c r="BI818" s="37">
        <f>IF(SUM(AV818+AW818)&gt;=17,1,0)</f>
        <v>0</v>
      </c>
      <c r="BJ818" s="37">
        <f>IF(SUM(AV818+AW818)&gt;=13,1,0)</f>
        <v>1</v>
      </c>
      <c r="BK818" s="37">
        <f>SUM(AV818:BG818)+SUM(COUNTIFS(R818:AU818,{"TERM","RESIGNED"}))</f>
        <v>19</v>
      </c>
      <c r="BL818" s="1" t="s">
        <v>41</v>
      </c>
      <c r="BM818" s="37" t="s">
        <v>933</v>
      </c>
    </row>
    <row r="819" spans="1:65" x14ac:dyDescent="0.25">
      <c r="A819" s="30">
        <f>A818+1</f>
        <v>817</v>
      </c>
      <c r="B819" s="1" t="s">
        <v>33</v>
      </c>
      <c r="C819" s="1">
        <v>19163</v>
      </c>
      <c r="D819" s="25">
        <v>19163</v>
      </c>
      <c r="E819" s="1" t="s">
        <v>863</v>
      </c>
      <c r="F819" s="32" t="s">
        <v>985</v>
      </c>
      <c r="G819" s="32" t="s">
        <v>154</v>
      </c>
      <c r="H819" s="28">
        <v>45133</v>
      </c>
      <c r="I819" s="28" t="s">
        <v>36</v>
      </c>
      <c r="J819" s="28" t="s">
        <v>36</v>
      </c>
      <c r="K819" s="37">
        <f ca="1">IF(O819="ACTIVE",(TODAY()-H819),(J819-H819))</f>
        <v>209</v>
      </c>
      <c r="L819" s="39" t="str">
        <f>IF(OR(M819="Email Verification",M819="Operations",M819="OJT",M819="Bottom Quartile Group",M819="Training"),"Billable","Non Billable")</f>
        <v>Billable</v>
      </c>
      <c r="M819" s="32" t="s">
        <v>118</v>
      </c>
      <c r="N819" s="1" t="s">
        <v>38</v>
      </c>
      <c r="O819" s="1" t="s">
        <v>39</v>
      </c>
      <c r="P819" s="1"/>
      <c r="Q819" s="1"/>
      <c r="R819" s="31" t="s">
        <v>136</v>
      </c>
      <c r="S819" s="42" t="s">
        <v>880</v>
      </c>
      <c r="T819" s="42" t="s">
        <v>880</v>
      </c>
      <c r="U819" s="42" t="s">
        <v>17</v>
      </c>
      <c r="V819" s="42" t="s">
        <v>17</v>
      </c>
      <c r="W819" s="42" t="s">
        <v>880</v>
      </c>
      <c r="X819" s="42" t="s">
        <v>880</v>
      </c>
      <c r="Y819" s="42" t="s">
        <v>880</v>
      </c>
      <c r="Z819" s="42" t="s">
        <v>880</v>
      </c>
      <c r="AA819" s="42" t="s">
        <v>880</v>
      </c>
      <c r="AB819" s="42" t="s">
        <v>17</v>
      </c>
      <c r="AC819" s="42" t="s">
        <v>17</v>
      </c>
      <c r="AD819" s="42" t="s">
        <v>880</v>
      </c>
      <c r="AE819" s="42" t="s">
        <v>881</v>
      </c>
      <c r="AF819" s="42" t="s">
        <v>880</v>
      </c>
      <c r="AG819" s="42" t="s">
        <v>880</v>
      </c>
      <c r="AH819" s="42" t="s">
        <v>880</v>
      </c>
      <c r="AI819" s="42" t="s">
        <v>17</v>
      </c>
      <c r="AJ819" s="42" t="s">
        <v>17</v>
      </c>
      <c r="AK819" s="42" t="s">
        <v>882</v>
      </c>
      <c r="AL819" s="42"/>
      <c r="AM819" s="42"/>
      <c r="AN819" s="42"/>
      <c r="AO819" s="42"/>
      <c r="AP819" s="42"/>
      <c r="AQ819" s="42"/>
      <c r="AR819" s="42"/>
      <c r="AS819" s="42"/>
      <c r="AT819" s="42"/>
      <c r="AU819" s="42"/>
      <c r="AV819" s="37">
        <f>COUNTIFS($S819:$AU819,"P")</f>
        <v>11</v>
      </c>
      <c r="AW819" s="37">
        <f>COUNTIFS($S819:$AU819,"HD")/2</f>
        <v>0.5</v>
      </c>
      <c r="AX819" s="37">
        <f>COUNTIFS($S819:$AU819,"DO")</f>
        <v>6</v>
      </c>
      <c r="AY819" s="1">
        <f>COUNTIFS($S819:$AU819,"UPL")</f>
        <v>0</v>
      </c>
      <c r="AZ819" s="37">
        <f>COUNTIFS($S819:$AU819,"LWP")</f>
        <v>0</v>
      </c>
      <c r="BA819" s="37">
        <f>SUM(COUNTIFS($S819:$AU819,{"PAT","MAT"}))</f>
        <v>0</v>
      </c>
      <c r="BB819" s="37">
        <f>COUNTIFS($S819:$AU819,"HO")</f>
        <v>0</v>
      </c>
      <c r="BC819" s="37">
        <f>COUNTIFS($S819:$AU819,"NA")</f>
        <v>0</v>
      </c>
      <c r="BD819" s="37">
        <f>COUNTIFS($S819:$AU819,"PL")</f>
        <v>0</v>
      </c>
      <c r="BE819" s="37">
        <f>COUNTIFS($S819:$AU819,"CL")</f>
        <v>1</v>
      </c>
      <c r="BF819" s="37">
        <f>COUNTIFS($S819:$AU819,"BL")</f>
        <v>0</v>
      </c>
      <c r="BG819" s="37">
        <f>COUNTIFS($S819:$AU819,"CO")</f>
        <v>0</v>
      </c>
      <c r="BH819" s="37">
        <f>SUM(BD819:BG819)</f>
        <v>1</v>
      </c>
      <c r="BI819" s="37">
        <f>IF(SUM(AV819+AW819)&gt;=17,1,0)</f>
        <v>0</v>
      </c>
      <c r="BJ819" s="37">
        <f>IF(SUM(AV819+AW819)&gt;=13,1,0)</f>
        <v>0</v>
      </c>
      <c r="BK819" s="37">
        <f>SUM(AV819:BG819)+SUM(COUNTIFS(R819:AU819,{"TERM","RESIGNED"}))</f>
        <v>18.5</v>
      </c>
      <c r="BL819" s="1" t="s">
        <v>41</v>
      </c>
      <c r="BM819" s="37" t="s">
        <v>934</v>
      </c>
    </row>
    <row r="820" spans="1:65" x14ac:dyDescent="0.25">
      <c r="A820" s="30">
        <f>A819+1</f>
        <v>818</v>
      </c>
      <c r="B820" s="1" t="s">
        <v>33</v>
      </c>
      <c r="C820" s="1">
        <v>19165</v>
      </c>
      <c r="D820" s="25">
        <v>19165</v>
      </c>
      <c r="E820" s="1" t="s">
        <v>862</v>
      </c>
      <c r="F820" s="32" t="s">
        <v>986</v>
      </c>
      <c r="G820" s="32" t="s">
        <v>259</v>
      </c>
      <c r="H820" s="28">
        <v>45133</v>
      </c>
      <c r="I820" s="28" t="s">
        <v>36</v>
      </c>
      <c r="J820" s="28" t="s">
        <v>36</v>
      </c>
      <c r="K820" s="37">
        <f ca="1">IF(O820="ACTIVE",(TODAY()-H820),(J820-H820))</f>
        <v>209</v>
      </c>
      <c r="L820" s="39" t="str">
        <f>IF(OR(M820="Email Verification",M820="Operations",M820="OJT",M820="Bottom Quartile Group",M820="Training"),"Billable","Non Billable")</f>
        <v>Non Billable</v>
      </c>
      <c r="M820" s="32" t="s">
        <v>990</v>
      </c>
      <c r="N820" s="1" t="s">
        <v>38</v>
      </c>
      <c r="O820" s="1" t="s">
        <v>39</v>
      </c>
      <c r="P820" s="1"/>
      <c r="Q820" s="1"/>
      <c r="R820" s="31" t="s">
        <v>1553</v>
      </c>
      <c r="S820" s="42" t="s">
        <v>883</v>
      </c>
      <c r="T820" s="42" t="s">
        <v>883</v>
      </c>
      <c r="U820" s="42" t="s">
        <v>17</v>
      </c>
      <c r="V820" s="42" t="s">
        <v>17</v>
      </c>
      <c r="W820" s="42" t="s">
        <v>883</v>
      </c>
      <c r="X820" s="42" t="s">
        <v>880</v>
      </c>
      <c r="Y820" s="42" t="s">
        <v>880</v>
      </c>
      <c r="Z820" s="42" t="s">
        <v>880</v>
      </c>
      <c r="AA820" s="42" t="s">
        <v>880</v>
      </c>
      <c r="AB820" s="42" t="s">
        <v>17</v>
      </c>
      <c r="AC820" s="42" t="s">
        <v>17</v>
      </c>
      <c r="AD820" s="42" t="s">
        <v>880</v>
      </c>
      <c r="AE820" s="42" t="s">
        <v>880</v>
      </c>
      <c r="AF820" s="42" t="s">
        <v>880</v>
      </c>
      <c r="AG820" s="42" t="s">
        <v>880</v>
      </c>
      <c r="AH820" s="42" t="s">
        <v>880</v>
      </c>
      <c r="AI820" s="42" t="s">
        <v>17</v>
      </c>
      <c r="AJ820" s="42" t="s">
        <v>17</v>
      </c>
      <c r="AK820" s="42" t="s">
        <v>880</v>
      </c>
      <c r="AL820" s="42"/>
      <c r="AM820" s="42"/>
      <c r="AN820" s="42"/>
      <c r="AO820" s="42"/>
      <c r="AP820" s="42"/>
      <c r="AQ820" s="42"/>
      <c r="AR820" s="42"/>
      <c r="AS820" s="42"/>
      <c r="AT820" s="42"/>
      <c r="AU820" s="42"/>
      <c r="AV820" s="37">
        <f>COUNTIFS($S820:$AU820,"P")</f>
        <v>10</v>
      </c>
      <c r="AW820" s="37">
        <f>COUNTIFS($S820:$AU820,"HD")/2</f>
        <v>0</v>
      </c>
      <c r="AX820" s="37">
        <f>COUNTIFS($S820:$AU820,"DO")</f>
        <v>6</v>
      </c>
      <c r="AY820" s="1">
        <f>COUNTIFS($S820:$AU820,"UPL")</f>
        <v>0</v>
      </c>
      <c r="AZ820" s="37">
        <f>COUNTIFS($S820:$AU820,"LWP")</f>
        <v>0</v>
      </c>
      <c r="BA820" s="37">
        <f>SUM(COUNTIFS($S820:$AU820,{"PAT","MAT"}))</f>
        <v>0</v>
      </c>
      <c r="BB820" s="37">
        <f>COUNTIFS($S820:$AU820,"HO")</f>
        <v>0</v>
      </c>
      <c r="BC820" s="37">
        <f>COUNTIFS($S820:$AU820,"NA")</f>
        <v>0</v>
      </c>
      <c r="BD820" s="37">
        <f>COUNTIFS($S820:$AU820,"PL")</f>
        <v>3</v>
      </c>
      <c r="BE820" s="37">
        <f>COUNTIFS($S820:$AU820,"CL")</f>
        <v>0</v>
      </c>
      <c r="BF820" s="37">
        <f>COUNTIFS($S820:$AU820,"BL")</f>
        <v>0</v>
      </c>
      <c r="BG820" s="37">
        <f>COUNTIFS($S820:$AU820,"CO")</f>
        <v>0</v>
      </c>
      <c r="BH820" s="37">
        <f>SUM(BD820:BG820)</f>
        <v>3</v>
      </c>
      <c r="BI820" s="37">
        <f>IF(SUM(AV820+AW820)&gt;=17,1,0)</f>
        <v>0</v>
      </c>
      <c r="BJ820" s="37">
        <f>IF(SUM(AV820+AW820)&gt;=13,1,0)</f>
        <v>0</v>
      </c>
      <c r="BK820" s="37">
        <f>SUM(AV820:BG820)+SUM(COUNTIFS(R820:AU820,{"TERM","RESIGNED"}))</f>
        <v>19</v>
      </c>
      <c r="BL820" s="1" t="s">
        <v>41</v>
      </c>
      <c r="BM820" s="37" t="s">
        <v>936</v>
      </c>
    </row>
    <row r="821" spans="1:65" x14ac:dyDescent="0.25">
      <c r="A821" s="30">
        <f>A820+1</f>
        <v>819</v>
      </c>
      <c r="B821" s="1" t="s">
        <v>33</v>
      </c>
      <c r="C821" s="1">
        <v>19166</v>
      </c>
      <c r="D821" s="25">
        <v>19166</v>
      </c>
      <c r="E821" s="1" t="s">
        <v>863</v>
      </c>
      <c r="F821" s="32" t="s">
        <v>987</v>
      </c>
      <c r="G821" s="32" t="s">
        <v>117</v>
      </c>
      <c r="H821" s="28">
        <v>45133</v>
      </c>
      <c r="I821" s="28" t="s">
        <v>36</v>
      </c>
      <c r="J821" s="28" t="s">
        <v>36</v>
      </c>
      <c r="K821" s="37">
        <f ca="1">IF(O821="ACTIVE",(TODAY()-H821),(J821-H821))</f>
        <v>209</v>
      </c>
      <c r="L821" s="39" t="str">
        <f>IF(OR(M821="Email Verification",M821="Operations",M821="OJT",M821="Bottom Quartile Group",M821="Training"),"Billable","Non Billable")</f>
        <v>Billable</v>
      </c>
      <c r="M821" s="32" t="s">
        <v>118</v>
      </c>
      <c r="N821" s="1" t="s">
        <v>38</v>
      </c>
      <c r="O821" s="1" t="s">
        <v>39</v>
      </c>
      <c r="P821" s="1"/>
      <c r="Q821" s="1"/>
      <c r="R821" s="31" t="s">
        <v>1443</v>
      </c>
      <c r="S821" s="42" t="s">
        <v>880</v>
      </c>
      <c r="T821" s="42" t="s">
        <v>880</v>
      </c>
      <c r="U821" s="42" t="s">
        <v>17</v>
      </c>
      <c r="V821" s="42" t="s">
        <v>17</v>
      </c>
      <c r="W821" s="42" t="s">
        <v>880</v>
      </c>
      <c r="X821" s="42" t="s">
        <v>880</v>
      </c>
      <c r="Y821" s="42" t="s">
        <v>880</v>
      </c>
      <c r="Z821" s="42" t="s">
        <v>880</v>
      </c>
      <c r="AA821" s="42" t="s">
        <v>880</v>
      </c>
      <c r="AB821" s="42" t="s">
        <v>17</v>
      </c>
      <c r="AC821" s="42" t="s">
        <v>17</v>
      </c>
      <c r="AD821" s="42" t="s">
        <v>880</v>
      </c>
      <c r="AE821" s="42" t="s">
        <v>880</v>
      </c>
      <c r="AF821" s="42" t="s">
        <v>880</v>
      </c>
      <c r="AG821" s="42" t="s">
        <v>880</v>
      </c>
      <c r="AH821" s="42" t="s">
        <v>880</v>
      </c>
      <c r="AI821" s="42" t="s">
        <v>17</v>
      </c>
      <c r="AJ821" s="42" t="s">
        <v>17</v>
      </c>
      <c r="AK821" s="42" t="s">
        <v>880</v>
      </c>
      <c r="AL821" s="42"/>
      <c r="AM821" s="42"/>
      <c r="AN821" s="42"/>
      <c r="AO821" s="42"/>
      <c r="AP821" s="42"/>
      <c r="AQ821" s="42"/>
      <c r="AR821" s="42"/>
      <c r="AS821" s="42"/>
      <c r="AT821" s="42"/>
      <c r="AU821" s="42"/>
      <c r="AV821" s="37">
        <f>COUNTIFS($S821:$AU821,"P")</f>
        <v>13</v>
      </c>
      <c r="AW821" s="37">
        <f>COUNTIFS($S821:$AU821,"HD")/2</f>
        <v>0</v>
      </c>
      <c r="AX821" s="37">
        <f>COUNTIFS($S821:$AU821,"DO")</f>
        <v>6</v>
      </c>
      <c r="AY821" s="1">
        <f>COUNTIFS($S821:$AU821,"UPL")</f>
        <v>0</v>
      </c>
      <c r="AZ821" s="37">
        <f>COUNTIFS($S821:$AU821,"LWP")</f>
        <v>0</v>
      </c>
      <c r="BA821" s="37">
        <f>SUM(COUNTIFS($S821:$AU821,{"PAT","MAT"}))</f>
        <v>0</v>
      </c>
      <c r="BB821" s="37">
        <f>COUNTIFS($S821:$AU821,"HO")</f>
        <v>0</v>
      </c>
      <c r="BC821" s="37">
        <f>COUNTIFS($S821:$AU821,"NA")</f>
        <v>0</v>
      </c>
      <c r="BD821" s="37">
        <f>COUNTIFS($S821:$AU821,"PL")</f>
        <v>0</v>
      </c>
      <c r="BE821" s="37">
        <f>COUNTIFS($S821:$AU821,"CL")</f>
        <v>0</v>
      </c>
      <c r="BF821" s="37">
        <f>COUNTIFS($S821:$AU821,"BL")</f>
        <v>0</v>
      </c>
      <c r="BG821" s="37">
        <f>COUNTIFS($S821:$AU821,"CO")</f>
        <v>0</v>
      </c>
      <c r="BH821" s="37">
        <f>SUM(BD821:BG821)</f>
        <v>0</v>
      </c>
      <c r="BI821" s="37">
        <f>IF(SUM(AV821+AW821)&gt;=17,1,0)</f>
        <v>0</v>
      </c>
      <c r="BJ821" s="37">
        <f>IF(SUM(AV821+AW821)&gt;=13,1,0)</f>
        <v>1</v>
      </c>
      <c r="BK821" s="37">
        <f>SUM(AV821:BG821)+SUM(COUNTIFS(R821:AU821,{"TERM","RESIGNED"}))</f>
        <v>19</v>
      </c>
      <c r="BL821" s="1" t="s">
        <v>41</v>
      </c>
      <c r="BM821" s="37" t="s">
        <v>931</v>
      </c>
    </row>
    <row r="822" spans="1:65" x14ac:dyDescent="0.25">
      <c r="A822" s="30">
        <f>A821+1</f>
        <v>820</v>
      </c>
      <c r="B822" s="1" t="s">
        <v>33</v>
      </c>
      <c r="C822" s="1">
        <v>19171</v>
      </c>
      <c r="D822" s="25">
        <v>19171</v>
      </c>
      <c r="E822" s="1" t="s">
        <v>863</v>
      </c>
      <c r="F822" s="32" t="s">
        <v>991</v>
      </c>
      <c r="G822" s="32" t="s">
        <v>181</v>
      </c>
      <c r="H822" s="28">
        <v>45138</v>
      </c>
      <c r="I822" s="28" t="s">
        <v>36</v>
      </c>
      <c r="J822" s="28" t="s">
        <v>36</v>
      </c>
      <c r="K822" s="37">
        <f ca="1">IF(O822="ACTIVE",(TODAY()-H822),(J822-H822))</f>
        <v>204</v>
      </c>
      <c r="L822" s="39" t="str">
        <f>IF(OR(M822="Email Verification",M822="Operations",M822="OJT",M822="Bottom Quartile Group",M822="Training"),"Billable","Non Billable")</f>
        <v>Billable</v>
      </c>
      <c r="M822" s="32" t="s">
        <v>178</v>
      </c>
      <c r="N822" s="1" t="s">
        <v>38</v>
      </c>
      <c r="O822" s="1" t="s">
        <v>39</v>
      </c>
      <c r="P822" s="1"/>
      <c r="Q822" s="1"/>
      <c r="R822" s="31" t="s">
        <v>230</v>
      </c>
      <c r="S822" s="42" t="s">
        <v>880</v>
      </c>
      <c r="T822" s="42" t="s">
        <v>880</v>
      </c>
      <c r="U822" s="42" t="s">
        <v>17</v>
      </c>
      <c r="V822" s="42" t="s">
        <v>17</v>
      </c>
      <c r="W822" s="42" t="s">
        <v>880</v>
      </c>
      <c r="X822" s="42" t="s">
        <v>880</v>
      </c>
      <c r="Y822" s="42" t="s">
        <v>880</v>
      </c>
      <c r="Z822" s="42" t="s">
        <v>880</v>
      </c>
      <c r="AA822" s="42" t="s">
        <v>880</v>
      </c>
      <c r="AB822" s="42" t="s">
        <v>17</v>
      </c>
      <c r="AC822" s="42" t="s">
        <v>17</v>
      </c>
      <c r="AD822" s="42" t="s">
        <v>880</v>
      </c>
      <c r="AE822" s="42" t="s">
        <v>880</v>
      </c>
      <c r="AF822" s="42" t="s">
        <v>880</v>
      </c>
      <c r="AG822" s="42" t="s">
        <v>880</v>
      </c>
      <c r="AH822" s="42" t="s">
        <v>880</v>
      </c>
      <c r="AI822" s="42" t="s">
        <v>17</v>
      </c>
      <c r="AJ822" s="42" t="s">
        <v>17</v>
      </c>
      <c r="AK822" s="42" t="s">
        <v>880</v>
      </c>
      <c r="AL822" s="42"/>
      <c r="AM822" s="42"/>
      <c r="AN822" s="42"/>
      <c r="AO822" s="42"/>
      <c r="AP822" s="42"/>
      <c r="AQ822" s="42"/>
      <c r="AR822" s="42"/>
      <c r="AS822" s="42"/>
      <c r="AT822" s="42"/>
      <c r="AU822" s="42"/>
      <c r="AV822" s="37">
        <f>COUNTIFS($S822:$AU822,"P")</f>
        <v>13</v>
      </c>
      <c r="AW822" s="37">
        <f>COUNTIFS($S822:$AU822,"HD")/2</f>
        <v>0</v>
      </c>
      <c r="AX822" s="37">
        <f>COUNTIFS($S822:$AU822,"DO")</f>
        <v>6</v>
      </c>
      <c r="AY822" s="1">
        <f>COUNTIFS($S822:$AU822,"UPL")</f>
        <v>0</v>
      </c>
      <c r="AZ822" s="37">
        <f>COUNTIFS($S822:$AU822,"LWP")</f>
        <v>0</v>
      </c>
      <c r="BA822" s="37">
        <f>SUM(COUNTIFS($S822:$AU822,{"PAT","MAT"}))</f>
        <v>0</v>
      </c>
      <c r="BB822" s="37">
        <f>COUNTIFS($S822:$AU822,"HO")</f>
        <v>0</v>
      </c>
      <c r="BC822" s="37">
        <f>COUNTIFS($S822:$AU822,"NA")</f>
        <v>0</v>
      </c>
      <c r="BD822" s="37">
        <f>COUNTIFS($S822:$AU822,"PL")</f>
        <v>0</v>
      </c>
      <c r="BE822" s="37">
        <f>COUNTIFS($S822:$AU822,"CL")</f>
        <v>0</v>
      </c>
      <c r="BF822" s="37">
        <f>COUNTIFS($S822:$AU822,"BL")</f>
        <v>0</v>
      </c>
      <c r="BG822" s="37">
        <f>COUNTIFS($S822:$AU822,"CO")</f>
        <v>0</v>
      </c>
      <c r="BH822" s="37">
        <f>SUM(BD822:BG822)</f>
        <v>0</v>
      </c>
      <c r="BI822" s="37">
        <f>IF(SUM(AV822+AW822)&gt;=17,1,0)</f>
        <v>0</v>
      </c>
      <c r="BJ822" s="37">
        <f>IF(SUM(AV822+AW822)&gt;=13,1,0)</f>
        <v>1</v>
      </c>
      <c r="BK822" s="37">
        <f>SUM(AV822:BG822)+SUM(COUNTIFS(R822:AU822,{"TERM","RESIGNED"}))</f>
        <v>19</v>
      </c>
      <c r="BL822" s="1" t="s">
        <v>41</v>
      </c>
      <c r="BM822" s="37" t="s">
        <v>931</v>
      </c>
    </row>
    <row r="823" spans="1:65" x14ac:dyDescent="0.25">
      <c r="A823" s="30">
        <f>A822+1</f>
        <v>821</v>
      </c>
      <c r="B823" s="1" t="s">
        <v>33</v>
      </c>
      <c r="C823" s="1">
        <v>19174</v>
      </c>
      <c r="D823" s="25">
        <v>19174</v>
      </c>
      <c r="E823" s="1" t="s">
        <v>862</v>
      </c>
      <c r="F823" s="32" t="s">
        <v>992</v>
      </c>
      <c r="G823" s="32" t="s">
        <v>117</v>
      </c>
      <c r="H823" s="28">
        <v>45138</v>
      </c>
      <c r="I823" s="28" t="s">
        <v>36</v>
      </c>
      <c r="J823" s="28" t="s">
        <v>36</v>
      </c>
      <c r="K823" s="37">
        <f ca="1">IF(O823="ACTIVE",(TODAY()-H823),(J823-H823))</f>
        <v>204</v>
      </c>
      <c r="L823" s="39" t="str">
        <f>IF(OR(M823="Email Verification",M823="Operations",M823="OJT",M823="Bottom Quartile Group",M823="Training"),"Billable","Non Billable")</f>
        <v>Billable</v>
      </c>
      <c r="M823" s="32" t="s">
        <v>118</v>
      </c>
      <c r="N823" s="1" t="s">
        <v>38</v>
      </c>
      <c r="O823" s="1" t="s">
        <v>39</v>
      </c>
      <c r="P823" s="1"/>
      <c r="Q823" s="1"/>
      <c r="R823" s="31" t="s">
        <v>355</v>
      </c>
      <c r="S823" s="42" t="s">
        <v>882</v>
      </c>
      <c r="T823" s="42" t="s">
        <v>883</v>
      </c>
      <c r="U823" s="42" t="s">
        <v>17</v>
      </c>
      <c r="V823" s="42" t="s">
        <v>17</v>
      </c>
      <c r="W823" s="42" t="s">
        <v>880</v>
      </c>
      <c r="X823" s="42" t="s">
        <v>880</v>
      </c>
      <c r="Y823" s="42" t="s">
        <v>880</v>
      </c>
      <c r="Z823" s="42" t="s">
        <v>880</v>
      </c>
      <c r="AA823" s="42" t="s">
        <v>880</v>
      </c>
      <c r="AB823" s="42" t="s">
        <v>17</v>
      </c>
      <c r="AC823" s="42" t="s">
        <v>17</v>
      </c>
      <c r="AD823" s="42" t="s">
        <v>880</v>
      </c>
      <c r="AE823" s="42" t="s">
        <v>880</v>
      </c>
      <c r="AF823" s="42" t="s">
        <v>880</v>
      </c>
      <c r="AG823" s="42" t="s">
        <v>880</v>
      </c>
      <c r="AH823" s="42" t="s">
        <v>880</v>
      </c>
      <c r="AI823" s="42" t="s">
        <v>17</v>
      </c>
      <c r="AJ823" s="42" t="s">
        <v>17</v>
      </c>
      <c r="AK823" s="42" t="s">
        <v>880</v>
      </c>
      <c r="AL823" s="42"/>
      <c r="AM823" s="42"/>
      <c r="AN823" s="42"/>
      <c r="AO823" s="42"/>
      <c r="AP823" s="42"/>
      <c r="AQ823" s="42"/>
      <c r="AR823" s="42"/>
      <c r="AS823" s="42"/>
      <c r="AT823" s="42"/>
      <c r="AU823" s="42"/>
      <c r="AV823" s="37">
        <f>COUNTIFS($S823:$AU823,"P")</f>
        <v>11</v>
      </c>
      <c r="AW823" s="37">
        <f>COUNTIFS($S823:$AU823,"HD")/2</f>
        <v>0</v>
      </c>
      <c r="AX823" s="37">
        <f>COUNTIFS($S823:$AU823,"DO")</f>
        <v>6</v>
      </c>
      <c r="AY823" s="1">
        <f>COUNTIFS($S823:$AU823,"UPL")</f>
        <v>0</v>
      </c>
      <c r="AZ823" s="37">
        <f>COUNTIFS($S823:$AU823,"LWP")</f>
        <v>0</v>
      </c>
      <c r="BA823" s="37">
        <f>SUM(COUNTIFS($S823:$AU823,{"PAT","MAT"}))</f>
        <v>0</v>
      </c>
      <c r="BB823" s="37">
        <f>COUNTIFS($S823:$AU823,"HO")</f>
        <v>0</v>
      </c>
      <c r="BC823" s="37">
        <f>COUNTIFS($S823:$AU823,"NA")</f>
        <v>0</v>
      </c>
      <c r="BD823" s="37">
        <f>COUNTIFS($S823:$AU823,"PL")</f>
        <v>1</v>
      </c>
      <c r="BE823" s="37">
        <f>COUNTIFS($S823:$AU823,"CL")</f>
        <v>1</v>
      </c>
      <c r="BF823" s="37">
        <f>COUNTIFS($S823:$AU823,"BL")</f>
        <v>0</v>
      </c>
      <c r="BG823" s="37">
        <f>COUNTIFS($S823:$AU823,"CO")</f>
        <v>0</v>
      </c>
      <c r="BH823" s="37">
        <f>SUM(BD823:BG823)</f>
        <v>2</v>
      </c>
      <c r="BI823" s="37">
        <f>IF(SUM(AV823+AW823)&gt;=17,1,0)</f>
        <v>0</v>
      </c>
      <c r="BJ823" s="37">
        <f>IF(SUM(AV823+AW823)&gt;=13,1,0)</f>
        <v>0</v>
      </c>
      <c r="BK823" s="37">
        <f>SUM(AV823:BG823)+SUM(COUNTIFS(R823:AU823,{"TERM","RESIGNED"}))</f>
        <v>19</v>
      </c>
      <c r="BL823" s="1" t="s">
        <v>41</v>
      </c>
      <c r="BM823" s="37" t="s">
        <v>933</v>
      </c>
    </row>
    <row r="824" spans="1:65" x14ac:dyDescent="0.25">
      <c r="A824" s="30">
        <f>A823+1</f>
        <v>822</v>
      </c>
      <c r="B824" s="1" t="s">
        <v>33</v>
      </c>
      <c r="C824" s="1">
        <v>19182</v>
      </c>
      <c r="D824" s="25">
        <v>19182</v>
      </c>
      <c r="E824" s="1" t="s">
        <v>863</v>
      </c>
      <c r="F824" s="32" t="s">
        <v>993</v>
      </c>
      <c r="G824" s="32" t="s">
        <v>117</v>
      </c>
      <c r="H824" s="28">
        <v>45138</v>
      </c>
      <c r="I824" s="28" t="s">
        <v>36</v>
      </c>
      <c r="J824" s="28" t="s">
        <v>36</v>
      </c>
      <c r="K824" s="37">
        <f ca="1">IF(O824="ACTIVE",(TODAY()-H824),(J824-H824))</f>
        <v>204</v>
      </c>
      <c r="L824" s="39" t="str">
        <f>IF(OR(M824="Email Verification",M824="Operations",M824="OJT",M824="Bottom Quartile Group",M824="Training"),"Billable","Non Billable")</f>
        <v>Billable</v>
      </c>
      <c r="M824" s="32" t="s">
        <v>118</v>
      </c>
      <c r="N824" s="1" t="s">
        <v>38</v>
      </c>
      <c r="O824" s="1" t="s">
        <v>39</v>
      </c>
      <c r="P824" s="1"/>
      <c r="Q824" s="1"/>
      <c r="R824" s="31" t="s">
        <v>355</v>
      </c>
      <c r="S824" s="42" t="s">
        <v>880</v>
      </c>
      <c r="T824" s="42" t="s">
        <v>882</v>
      </c>
      <c r="U824" s="42" t="s">
        <v>17</v>
      </c>
      <c r="V824" s="42" t="s">
        <v>17</v>
      </c>
      <c r="W824" s="42" t="s">
        <v>880</v>
      </c>
      <c r="X824" s="42" t="s">
        <v>880</v>
      </c>
      <c r="Y824" s="42" t="s">
        <v>880</v>
      </c>
      <c r="Z824" s="42" t="s">
        <v>880</v>
      </c>
      <c r="AA824" s="42" t="s">
        <v>880</v>
      </c>
      <c r="AB824" s="42" t="s">
        <v>17</v>
      </c>
      <c r="AC824" s="42" t="s">
        <v>17</v>
      </c>
      <c r="AD824" s="42" t="s">
        <v>880</v>
      </c>
      <c r="AE824" s="42" t="s">
        <v>880</v>
      </c>
      <c r="AF824" s="42" t="s">
        <v>880</v>
      </c>
      <c r="AG824" s="42" t="s">
        <v>880</v>
      </c>
      <c r="AH824" s="42" t="s">
        <v>880</v>
      </c>
      <c r="AI824" s="42" t="s">
        <v>17</v>
      </c>
      <c r="AJ824" s="42" t="s">
        <v>17</v>
      </c>
      <c r="AK824" s="42" t="s">
        <v>880</v>
      </c>
      <c r="AL824" s="42"/>
      <c r="AM824" s="42"/>
      <c r="AN824" s="42"/>
      <c r="AO824" s="42"/>
      <c r="AP824" s="42"/>
      <c r="AQ824" s="42"/>
      <c r="AR824" s="42"/>
      <c r="AS824" s="42"/>
      <c r="AT824" s="42"/>
      <c r="AU824" s="42"/>
      <c r="AV824" s="37">
        <f>COUNTIFS($S824:$AU824,"P")</f>
        <v>12</v>
      </c>
      <c r="AW824" s="37">
        <f>COUNTIFS($S824:$AU824,"HD")/2</f>
        <v>0</v>
      </c>
      <c r="AX824" s="37">
        <f>COUNTIFS($S824:$AU824,"DO")</f>
        <v>6</v>
      </c>
      <c r="AY824" s="1">
        <f>COUNTIFS($S824:$AU824,"UPL")</f>
        <v>0</v>
      </c>
      <c r="AZ824" s="37">
        <f>COUNTIFS($S824:$AU824,"LWP")</f>
        <v>0</v>
      </c>
      <c r="BA824" s="37">
        <f>SUM(COUNTIFS($S824:$AU824,{"PAT","MAT"}))</f>
        <v>0</v>
      </c>
      <c r="BB824" s="37">
        <f>COUNTIFS($S824:$AU824,"HO")</f>
        <v>0</v>
      </c>
      <c r="BC824" s="37">
        <f>COUNTIFS($S824:$AU824,"NA")</f>
        <v>0</v>
      </c>
      <c r="BD824" s="37">
        <f>COUNTIFS($S824:$AU824,"PL")</f>
        <v>0</v>
      </c>
      <c r="BE824" s="37">
        <f>COUNTIFS($S824:$AU824,"CL")</f>
        <v>1</v>
      </c>
      <c r="BF824" s="37">
        <f>COUNTIFS($S824:$AU824,"BL")</f>
        <v>0</v>
      </c>
      <c r="BG824" s="37">
        <f>COUNTIFS($S824:$AU824,"CO")</f>
        <v>0</v>
      </c>
      <c r="BH824" s="37">
        <f>SUM(BD824:BG824)</f>
        <v>1</v>
      </c>
      <c r="BI824" s="37">
        <f>IF(SUM(AV824+AW824)&gt;=17,1,0)</f>
        <v>0</v>
      </c>
      <c r="BJ824" s="37">
        <f>IF(SUM(AV824+AW824)&gt;=13,1,0)</f>
        <v>0</v>
      </c>
      <c r="BK824" s="37">
        <f>SUM(AV824:BG824)+SUM(COUNTIFS(R824:AU824,{"TERM","RESIGNED"}))</f>
        <v>19</v>
      </c>
      <c r="BL824" s="1" t="s">
        <v>41</v>
      </c>
      <c r="BM824" s="37" t="s">
        <v>933</v>
      </c>
    </row>
    <row r="825" spans="1:65" x14ac:dyDescent="0.25">
      <c r="A825" s="30">
        <f>A824+1</f>
        <v>823</v>
      </c>
      <c r="B825" s="1" t="s">
        <v>33</v>
      </c>
      <c r="C825" s="1">
        <v>19187</v>
      </c>
      <c r="D825" s="25">
        <v>19187</v>
      </c>
      <c r="E825" s="1" t="s">
        <v>863</v>
      </c>
      <c r="F825" s="32" t="s">
        <v>994</v>
      </c>
      <c r="G825" s="32" t="s">
        <v>154</v>
      </c>
      <c r="H825" s="28">
        <v>45138</v>
      </c>
      <c r="I825" s="28" t="s">
        <v>36</v>
      </c>
      <c r="J825" s="28" t="s">
        <v>36</v>
      </c>
      <c r="K825" s="37">
        <f ca="1">IF(O825="ACTIVE",(TODAY()-H825),(J825-H825))</f>
        <v>204</v>
      </c>
      <c r="L825" s="39" t="str">
        <f>IF(OR(M825="Email Verification",M825="Operations",M825="OJT",M825="Bottom Quartile Group",M825="Training"),"Billable","Non Billable")</f>
        <v>Billable</v>
      </c>
      <c r="M825" s="32" t="s">
        <v>118</v>
      </c>
      <c r="N825" s="1" t="s">
        <v>38</v>
      </c>
      <c r="O825" s="1" t="s">
        <v>39</v>
      </c>
      <c r="P825" s="1"/>
      <c r="Q825" s="1"/>
      <c r="R825" s="31" t="s">
        <v>157</v>
      </c>
      <c r="S825" s="42" t="s">
        <v>880</v>
      </c>
      <c r="T825" s="42" t="s">
        <v>880</v>
      </c>
      <c r="U825" s="42" t="s">
        <v>17</v>
      </c>
      <c r="V825" s="42" t="s">
        <v>17</v>
      </c>
      <c r="W825" s="42" t="s">
        <v>880</v>
      </c>
      <c r="X825" s="42" t="s">
        <v>880</v>
      </c>
      <c r="Y825" s="42" t="s">
        <v>883</v>
      </c>
      <c r="Z825" s="42" t="s">
        <v>880</v>
      </c>
      <c r="AA825" s="42" t="s">
        <v>880</v>
      </c>
      <c r="AB825" s="42" t="s">
        <v>17</v>
      </c>
      <c r="AC825" s="42" t="s">
        <v>17</v>
      </c>
      <c r="AD825" s="42" t="s">
        <v>880</v>
      </c>
      <c r="AE825" s="42" t="s">
        <v>880</v>
      </c>
      <c r="AF825" s="42" t="s">
        <v>880</v>
      </c>
      <c r="AG825" s="42" t="s">
        <v>880</v>
      </c>
      <c r="AH825" s="42" t="s">
        <v>880</v>
      </c>
      <c r="AI825" s="42" t="s">
        <v>17</v>
      </c>
      <c r="AJ825" s="42" t="s">
        <v>17</v>
      </c>
      <c r="AK825" s="42" t="s">
        <v>19</v>
      </c>
      <c r="AL825" s="42"/>
      <c r="AM825" s="42"/>
      <c r="AN825" s="42"/>
      <c r="AO825" s="42"/>
      <c r="AP825" s="42"/>
      <c r="AQ825" s="42"/>
      <c r="AR825" s="42"/>
      <c r="AS825" s="42"/>
      <c r="AT825" s="42"/>
      <c r="AU825" s="42"/>
      <c r="AV825" s="37">
        <f>COUNTIFS($S825:$AU825,"P")</f>
        <v>11</v>
      </c>
      <c r="AW825" s="37">
        <f>COUNTIFS($S825:$AU825,"HD")/2</f>
        <v>0</v>
      </c>
      <c r="AX825" s="37">
        <f>COUNTIFS($S825:$AU825,"DO")</f>
        <v>6</v>
      </c>
      <c r="AY825" s="1">
        <f>COUNTIFS($S825:$AU825,"UPL")</f>
        <v>0</v>
      </c>
      <c r="AZ825" s="37">
        <f>COUNTIFS($S825:$AU825,"LWP")</f>
        <v>1</v>
      </c>
      <c r="BA825" s="37">
        <f>SUM(COUNTIFS($S825:$AU825,{"PAT","MAT"}))</f>
        <v>0</v>
      </c>
      <c r="BB825" s="37">
        <f>COUNTIFS($S825:$AU825,"HO")</f>
        <v>0</v>
      </c>
      <c r="BC825" s="37">
        <f>COUNTIFS($S825:$AU825,"NA")</f>
        <v>0</v>
      </c>
      <c r="BD825" s="37">
        <f>COUNTIFS($S825:$AU825,"PL")</f>
        <v>1</v>
      </c>
      <c r="BE825" s="37">
        <f>COUNTIFS($S825:$AU825,"CL")</f>
        <v>0</v>
      </c>
      <c r="BF825" s="37">
        <f>COUNTIFS($S825:$AU825,"BL")</f>
        <v>0</v>
      </c>
      <c r="BG825" s="37">
        <f>COUNTIFS($S825:$AU825,"CO")</f>
        <v>0</v>
      </c>
      <c r="BH825" s="37">
        <f>SUM(BD825:BG825)</f>
        <v>1</v>
      </c>
      <c r="BI825" s="37">
        <f>IF(SUM(AV825+AW825)&gt;=17,1,0)</f>
        <v>0</v>
      </c>
      <c r="BJ825" s="37">
        <f>IF(SUM(AV825+AW825)&gt;=13,1,0)</f>
        <v>0</v>
      </c>
      <c r="BK825" s="37">
        <f>SUM(AV825:BG825)+SUM(COUNTIFS(R825:AU825,{"TERM","RESIGNED"}))</f>
        <v>19</v>
      </c>
      <c r="BL825" s="1" t="s">
        <v>41</v>
      </c>
      <c r="BM825" s="37" t="s">
        <v>937</v>
      </c>
    </row>
    <row r="826" spans="1:65" x14ac:dyDescent="0.25">
      <c r="A826" s="30">
        <f>A825+1</f>
        <v>824</v>
      </c>
      <c r="B826" s="1" t="s">
        <v>33</v>
      </c>
      <c r="C826" s="1">
        <v>19190</v>
      </c>
      <c r="D826" s="25">
        <v>19190</v>
      </c>
      <c r="E826" s="1" t="s">
        <v>863</v>
      </c>
      <c r="F826" s="32" t="s">
        <v>996</v>
      </c>
      <c r="G826" s="32" t="s">
        <v>100</v>
      </c>
      <c r="H826" s="28">
        <v>45138</v>
      </c>
      <c r="I826" s="28" t="s">
        <v>36</v>
      </c>
      <c r="J826" s="28" t="s">
        <v>36</v>
      </c>
      <c r="K826" s="37">
        <f ca="1">IF(O826="ACTIVE",(TODAY()-H826),(J826-H826))</f>
        <v>204</v>
      </c>
      <c r="L826" s="39" t="str">
        <f>IF(OR(M826="Email Verification",M826="Operations",M826="OJT",M826="Bottom Quartile Group",M826="Training"),"Billable","Non Billable")</f>
        <v>Non Billable</v>
      </c>
      <c r="M826" s="32" t="s">
        <v>43</v>
      </c>
      <c r="N826" s="1" t="s">
        <v>38</v>
      </c>
      <c r="O826" s="1" t="s">
        <v>39</v>
      </c>
      <c r="P826" s="1"/>
      <c r="Q826" s="1"/>
      <c r="R826" s="31" t="s">
        <v>63</v>
      </c>
      <c r="S826" s="42" t="s">
        <v>880</v>
      </c>
      <c r="T826" s="42" t="s">
        <v>880</v>
      </c>
      <c r="U826" s="42" t="s">
        <v>17</v>
      </c>
      <c r="V826" s="42" t="s">
        <v>17</v>
      </c>
      <c r="W826" s="42" t="s">
        <v>880</v>
      </c>
      <c r="X826" s="42" t="s">
        <v>880</v>
      </c>
      <c r="Y826" s="42" t="s">
        <v>880</v>
      </c>
      <c r="Z826" s="42" t="s">
        <v>880</v>
      </c>
      <c r="AA826" s="42" t="s">
        <v>880</v>
      </c>
      <c r="AB826" s="42" t="s">
        <v>17</v>
      </c>
      <c r="AC826" s="42" t="s">
        <v>17</v>
      </c>
      <c r="AD826" s="42" t="s">
        <v>880</v>
      </c>
      <c r="AE826" s="42" t="s">
        <v>880</v>
      </c>
      <c r="AF826" s="42" t="s">
        <v>880</v>
      </c>
      <c r="AG826" s="42" t="s">
        <v>880</v>
      </c>
      <c r="AH826" s="42" t="s">
        <v>880</v>
      </c>
      <c r="AI826" s="42" t="s">
        <v>17</v>
      </c>
      <c r="AJ826" s="42" t="s">
        <v>17</v>
      </c>
      <c r="AK826" s="42" t="s">
        <v>880</v>
      </c>
      <c r="AL826" s="42"/>
      <c r="AM826" s="42"/>
      <c r="AN826" s="42"/>
      <c r="AO826" s="42"/>
      <c r="AP826" s="42"/>
      <c r="AQ826" s="42"/>
      <c r="AR826" s="42"/>
      <c r="AS826" s="42"/>
      <c r="AT826" s="42"/>
      <c r="AU826" s="42"/>
      <c r="AV826" s="37">
        <f>COUNTIFS($S826:$AU826,"P")</f>
        <v>13</v>
      </c>
      <c r="AW826" s="37">
        <f>COUNTIFS($S826:$AU826,"HD")/2</f>
        <v>0</v>
      </c>
      <c r="AX826" s="37">
        <f>COUNTIFS($S826:$AU826,"DO")</f>
        <v>6</v>
      </c>
      <c r="AY826" s="1">
        <f>COUNTIFS($S826:$AU826,"UPL")</f>
        <v>0</v>
      </c>
      <c r="AZ826" s="37">
        <f>COUNTIFS($S826:$AU826,"LWP")</f>
        <v>0</v>
      </c>
      <c r="BA826" s="37">
        <f>SUM(COUNTIFS($S826:$AU826,{"PAT","MAT"}))</f>
        <v>0</v>
      </c>
      <c r="BB826" s="37">
        <f>COUNTIFS($S826:$AU826,"HO")</f>
        <v>0</v>
      </c>
      <c r="BC826" s="37">
        <f>COUNTIFS($S826:$AU826,"NA")</f>
        <v>0</v>
      </c>
      <c r="BD826" s="37">
        <f>COUNTIFS($S826:$AU826,"PL")</f>
        <v>0</v>
      </c>
      <c r="BE826" s="37">
        <f>COUNTIFS($S826:$AU826,"CL")</f>
        <v>0</v>
      </c>
      <c r="BF826" s="37">
        <f>COUNTIFS($S826:$AU826,"BL")</f>
        <v>0</v>
      </c>
      <c r="BG826" s="37">
        <f>COUNTIFS($S826:$AU826,"CO")</f>
        <v>0</v>
      </c>
      <c r="BH826" s="37">
        <f>SUM(BD826:BG826)</f>
        <v>0</v>
      </c>
      <c r="BI826" s="37">
        <f>IF(SUM(AV826+AW826)&gt;=17,1,0)</f>
        <v>0</v>
      </c>
      <c r="BJ826" s="37">
        <f>IF(SUM(AV826+AW826)&gt;=13,1,0)</f>
        <v>1</v>
      </c>
      <c r="BK826" s="37">
        <f>SUM(AV826:BG826)+SUM(COUNTIFS(R826:AU826,{"TERM","RESIGNED"}))</f>
        <v>19</v>
      </c>
      <c r="BL826" s="1" t="s">
        <v>41</v>
      </c>
      <c r="BM826" s="37" t="s">
        <v>936</v>
      </c>
    </row>
    <row r="827" spans="1:65" x14ac:dyDescent="0.25">
      <c r="A827" s="30">
        <f>A826+1</f>
        <v>825</v>
      </c>
      <c r="B827" s="1" t="s">
        <v>33</v>
      </c>
      <c r="C827" s="1">
        <v>19192</v>
      </c>
      <c r="D827" s="25">
        <v>19192</v>
      </c>
      <c r="E827" s="1" t="s">
        <v>862</v>
      </c>
      <c r="F827" s="32" t="s">
        <v>997</v>
      </c>
      <c r="G827" s="32" t="s">
        <v>117</v>
      </c>
      <c r="H827" s="28">
        <v>45138</v>
      </c>
      <c r="I827" s="28" t="s">
        <v>36</v>
      </c>
      <c r="J827" s="28" t="s">
        <v>36</v>
      </c>
      <c r="K827" s="37">
        <f ca="1">IF(O827="ACTIVE",(TODAY()-H827),(J827-H827))</f>
        <v>204</v>
      </c>
      <c r="L827" s="39" t="str">
        <f>IF(OR(M827="Email Verification",M827="Operations",M827="OJT",M827="Bottom Quartile Group",M827="Training"),"Billable","Non Billable")</f>
        <v>Billable</v>
      </c>
      <c r="M827" s="32" t="s">
        <v>118</v>
      </c>
      <c r="N827" s="1" t="s">
        <v>38</v>
      </c>
      <c r="O827" s="1" t="s">
        <v>39</v>
      </c>
      <c r="P827" s="1"/>
      <c r="Q827" s="1"/>
      <c r="R827" s="31" t="s">
        <v>355</v>
      </c>
      <c r="S827" s="42" t="s">
        <v>880</v>
      </c>
      <c r="T827" s="42" t="s">
        <v>880</v>
      </c>
      <c r="U827" s="42" t="s">
        <v>17</v>
      </c>
      <c r="V827" s="42" t="s">
        <v>17</v>
      </c>
      <c r="W827" s="42" t="s">
        <v>880</v>
      </c>
      <c r="X827" s="42" t="s">
        <v>880</v>
      </c>
      <c r="Y827" s="42" t="s">
        <v>880</v>
      </c>
      <c r="Z827" s="42" t="s">
        <v>880</v>
      </c>
      <c r="AA827" s="42" t="s">
        <v>880</v>
      </c>
      <c r="AB827" s="42" t="s">
        <v>17</v>
      </c>
      <c r="AC827" s="42" t="s">
        <v>17</v>
      </c>
      <c r="AD827" s="42" t="s">
        <v>880</v>
      </c>
      <c r="AE827" s="42" t="s">
        <v>880</v>
      </c>
      <c r="AF827" s="42" t="s">
        <v>880</v>
      </c>
      <c r="AG827" s="42" t="s">
        <v>880</v>
      </c>
      <c r="AH827" s="42" t="s">
        <v>880</v>
      </c>
      <c r="AI827" s="42" t="s">
        <v>17</v>
      </c>
      <c r="AJ827" s="42" t="s">
        <v>17</v>
      </c>
      <c r="AK827" s="42" t="s">
        <v>19</v>
      </c>
      <c r="AL827" s="42"/>
      <c r="AM827" s="42"/>
      <c r="AN827" s="42"/>
      <c r="AO827" s="42"/>
      <c r="AP827" s="42"/>
      <c r="AQ827" s="42"/>
      <c r="AR827" s="42"/>
      <c r="AS827" s="42"/>
      <c r="AT827" s="42"/>
      <c r="AU827" s="42"/>
      <c r="AV827" s="37">
        <f>COUNTIFS($S827:$AU827,"P")</f>
        <v>12</v>
      </c>
      <c r="AW827" s="37">
        <f>COUNTIFS($S827:$AU827,"HD")/2</f>
        <v>0</v>
      </c>
      <c r="AX827" s="37">
        <f>COUNTIFS($S827:$AU827,"DO")</f>
        <v>6</v>
      </c>
      <c r="AY827" s="1">
        <f>COUNTIFS($S827:$AU827,"UPL")</f>
        <v>0</v>
      </c>
      <c r="AZ827" s="37">
        <f>COUNTIFS($S827:$AU827,"LWP")</f>
        <v>1</v>
      </c>
      <c r="BA827" s="37">
        <f>SUM(COUNTIFS($S827:$AU827,{"PAT","MAT"}))</f>
        <v>0</v>
      </c>
      <c r="BB827" s="37">
        <f>COUNTIFS($S827:$AU827,"HO")</f>
        <v>0</v>
      </c>
      <c r="BC827" s="37">
        <f>COUNTIFS($S827:$AU827,"NA")</f>
        <v>0</v>
      </c>
      <c r="BD827" s="37">
        <f>COUNTIFS($S827:$AU827,"PL")</f>
        <v>0</v>
      </c>
      <c r="BE827" s="37">
        <f>COUNTIFS($S827:$AU827,"CL")</f>
        <v>0</v>
      </c>
      <c r="BF827" s="37">
        <f>COUNTIFS($S827:$AU827,"BL")</f>
        <v>0</v>
      </c>
      <c r="BG827" s="37">
        <f>COUNTIFS($S827:$AU827,"CO")</f>
        <v>0</v>
      </c>
      <c r="BH827" s="37">
        <f>SUM(BD827:BG827)</f>
        <v>0</v>
      </c>
      <c r="BI827" s="37">
        <f>IF(SUM(AV827+AW827)&gt;=17,1,0)</f>
        <v>0</v>
      </c>
      <c r="BJ827" s="37">
        <f>IF(SUM(AV827+AW827)&gt;=13,1,0)</f>
        <v>0</v>
      </c>
      <c r="BK827" s="37">
        <f>SUM(AV827:BG827)+SUM(COUNTIFS(R827:AU827,{"TERM","RESIGNED"}))</f>
        <v>19</v>
      </c>
      <c r="BL827" s="1" t="s">
        <v>41</v>
      </c>
      <c r="BM827" s="37" t="s">
        <v>933</v>
      </c>
    </row>
    <row r="828" spans="1:65" x14ac:dyDescent="0.25">
      <c r="A828" s="30">
        <f>A827+1</f>
        <v>826</v>
      </c>
      <c r="B828" s="1" t="s">
        <v>33</v>
      </c>
      <c r="C828" s="1">
        <v>19196</v>
      </c>
      <c r="D828" s="25">
        <v>19196</v>
      </c>
      <c r="E828" s="1" t="s">
        <v>862</v>
      </c>
      <c r="F828" s="32" t="s">
        <v>999</v>
      </c>
      <c r="G828" s="32" t="s">
        <v>50</v>
      </c>
      <c r="H828" s="28">
        <v>45142</v>
      </c>
      <c r="I828" s="28" t="s">
        <v>36</v>
      </c>
      <c r="J828" s="28" t="s">
        <v>36</v>
      </c>
      <c r="K828" s="37">
        <f ca="1">IF(O828="ACTIVE",(TODAY()-H828),(J828-H828))</f>
        <v>200</v>
      </c>
      <c r="L828" s="39" t="str">
        <f>IF(OR(M828="Email Verification",M828="Operations",M828="OJT",M828="Bottom Quartile Group",M828="Training"),"Billable","Non Billable")</f>
        <v>Non Billable</v>
      </c>
      <c r="M828" s="32" t="s">
        <v>51</v>
      </c>
      <c r="N828" s="1" t="s">
        <v>38</v>
      </c>
      <c r="O828" s="1" t="s">
        <v>39</v>
      </c>
      <c r="P828" s="1"/>
      <c r="Q828" s="1"/>
      <c r="R828" s="31" t="s">
        <v>97</v>
      </c>
      <c r="S828" s="42" t="s">
        <v>880</v>
      </c>
      <c r="T828" s="42" t="s">
        <v>880</v>
      </c>
      <c r="U828" s="42" t="s">
        <v>17</v>
      </c>
      <c r="V828" s="42" t="s">
        <v>17</v>
      </c>
      <c r="W828" s="42" t="s">
        <v>880</v>
      </c>
      <c r="X828" s="42" t="s">
        <v>880</v>
      </c>
      <c r="Y828" s="42" t="s">
        <v>880</v>
      </c>
      <c r="Z828" s="42" t="s">
        <v>880</v>
      </c>
      <c r="AA828" s="42" t="s">
        <v>880</v>
      </c>
      <c r="AB828" s="42" t="s">
        <v>17</v>
      </c>
      <c r="AC828" s="42" t="s">
        <v>17</v>
      </c>
      <c r="AD828" s="42" t="s">
        <v>880</v>
      </c>
      <c r="AE828" s="42" t="s">
        <v>880</v>
      </c>
      <c r="AF828" s="42" t="s">
        <v>880</v>
      </c>
      <c r="AG828" s="42" t="s">
        <v>880</v>
      </c>
      <c r="AH828" s="42" t="s">
        <v>880</v>
      </c>
      <c r="AI828" s="42" t="s">
        <v>17</v>
      </c>
      <c r="AJ828" s="42" t="s">
        <v>17</v>
      </c>
      <c r="AK828" s="42" t="s">
        <v>880</v>
      </c>
      <c r="AL828" s="42"/>
      <c r="AM828" s="42"/>
      <c r="AN828" s="42"/>
      <c r="AO828" s="42"/>
      <c r="AP828" s="42"/>
      <c r="AQ828" s="42"/>
      <c r="AR828" s="42"/>
      <c r="AS828" s="42"/>
      <c r="AT828" s="42"/>
      <c r="AU828" s="42"/>
      <c r="AV828" s="37">
        <f>COUNTIFS($S828:$AU828,"P")</f>
        <v>13</v>
      </c>
      <c r="AW828" s="37">
        <f>COUNTIFS($S828:$AU828,"HD")/2</f>
        <v>0</v>
      </c>
      <c r="AX828" s="37">
        <f>COUNTIFS($S828:$AU828,"DO")</f>
        <v>6</v>
      </c>
      <c r="AY828" s="1">
        <f>COUNTIFS($S828:$AU828,"UPL")</f>
        <v>0</v>
      </c>
      <c r="AZ828" s="37">
        <f>COUNTIFS($S828:$AU828,"LWP")</f>
        <v>0</v>
      </c>
      <c r="BA828" s="37">
        <f>SUM(COUNTIFS($S828:$AU828,{"PAT","MAT"}))</f>
        <v>0</v>
      </c>
      <c r="BB828" s="37">
        <f>COUNTIFS($S828:$AU828,"HO")</f>
        <v>0</v>
      </c>
      <c r="BC828" s="37">
        <f>COUNTIFS($S828:$AU828,"NA")</f>
        <v>0</v>
      </c>
      <c r="BD828" s="37">
        <f>COUNTIFS($S828:$AU828,"PL")</f>
        <v>0</v>
      </c>
      <c r="BE828" s="37">
        <f>COUNTIFS($S828:$AU828,"CL")</f>
        <v>0</v>
      </c>
      <c r="BF828" s="37">
        <f>COUNTIFS($S828:$AU828,"BL")</f>
        <v>0</v>
      </c>
      <c r="BG828" s="37">
        <f>COUNTIFS($S828:$AU828,"CO")</f>
        <v>0</v>
      </c>
      <c r="BH828" s="37">
        <f>SUM(BD828:BG828)</f>
        <v>0</v>
      </c>
      <c r="BI828" s="37">
        <f>IF(SUM(AV828+AW828)&gt;=17,1,0)</f>
        <v>0</v>
      </c>
      <c r="BJ828" s="37">
        <f>IF(SUM(AV828+AW828)&gt;=13,1,0)</f>
        <v>1</v>
      </c>
      <c r="BK828" s="37">
        <f>SUM(AV828:BG828)+SUM(COUNTIFS(R828:AU828,{"TERM","RESIGNED"}))</f>
        <v>19</v>
      </c>
      <c r="BL828" s="1" t="s">
        <v>41</v>
      </c>
      <c r="BM828" s="37" t="s">
        <v>1568</v>
      </c>
    </row>
    <row r="829" spans="1:65" x14ac:dyDescent="0.25">
      <c r="A829" s="30">
        <f>A828+1</f>
        <v>827</v>
      </c>
      <c r="B829" s="1" t="s">
        <v>33</v>
      </c>
      <c r="C829" s="1">
        <v>19199</v>
      </c>
      <c r="D829" s="25">
        <v>19199</v>
      </c>
      <c r="E829" s="1" t="s">
        <v>863</v>
      </c>
      <c r="F829" s="32" t="s">
        <v>1000</v>
      </c>
      <c r="G829" s="32" t="s">
        <v>74</v>
      </c>
      <c r="H829" s="28">
        <v>45142</v>
      </c>
      <c r="I829" s="28" t="s">
        <v>36</v>
      </c>
      <c r="J829" s="28" t="s">
        <v>36</v>
      </c>
      <c r="K829" s="37">
        <f ca="1">IF(O829="ACTIVE",(TODAY()-H829),(J829-H829))</f>
        <v>200</v>
      </c>
      <c r="L829" s="39" t="str">
        <f>IF(OR(M829="Email Verification",M829="Operations",M829="OJT",M829="Bottom Quartile Group",M829="Training"),"Billable","Non Billable")</f>
        <v>Non Billable</v>
      </c>
      <c r="M829" s="32" t="s">
        <v>51</v>
      </c>
      <c r="N829" s="1" t="s">
        <v>38</v>
      </c>
      <c r="O829" s="1" t="s">
        <v>39</v>
      </c>
      <c r="P829" s="1"/>
      <c r="Q829" s="1"/>
      <c r="R829" s="31" t="s">
        <v>185</v>
      </c>
      <c r="S829" s="42" t="s">
        <v>880</v>
      </c>
      <c r="T829" s="42" t="s">
        <v>880</v>
      </c>
      <c r="U829" s="42" t="s">
        <v>17</v>
      </c>
      <c r="V829" s="42" t="s">
        <v>17</v>
      </c>
      <c r="W829" s="42" t="s">
        <v>880</v>
      </c>
      <c r="X829" s="42" t="s">
        <v>880</v>
      </c>
      <c r="Y829" s="42" t="s">
        <v>880</v>
      </c>
      <c r="Z829" s="42" t="s">
        <v>880</v>
      </c>
      <c r="AA829" s="42" t="s">
        <v>880</v>
      </c>
      <c r="AB829" s="42" t="s">
        <v>17</v>
      </c>
      <c r="AC829" s="42" t="s">
        <v>17</v>
      </c>
      <c r="AD829" s="42" t="s">
        <v>880</v>
      </c>
      <c r="AE829" s="42" t="s">
        <v>880</v>
      </c>
      <c r="AF829" s="42" t="s">
        <v>880</v>
      </c>
      <c r="AG829" s="42" t="s">
        <v>880</v>
      </c>
      <c r="AH829" s="42" t="s">
        <v>880</v>
      </c>
      <c r="AI829" s="42" t="s">
        <v>17</v>
      </c>
      <c r="AJ829" s="42" t="s">
        <v>17</v>
      </c>
      <c r="AK829" s="42" t="s">
        <v>880</v>
      </c>
      <c r="AL829" s="42"/>
      <c r="AM829" s="42"/>
      <c r="AN829" s="42"/>
      <c r="AO829" s="42"/>
      <c r="AP829" s="42"/>
      <c r="AQ829" s="42"/>
      <c r="AR829" s="42"/>
      <c r="AS829" s="42"/>
      <c r="AT829" s="42"/>
      <c r="AU829" s="42"/>
      <c r="AV829" s="37">
        <f>COUNTIFS($S829:$AU829,"P")</f>
        <v>13</v>
      </c>
      <c r="AW829" s="37">
        <f>COUNTIFS($S829:$AU829,"HD")/2</f>
        <v>0</v>
      </c>
      <c r="AX829" s="37">
        <f>COUNTIFS($S829:$AU829,"DO")</f>
        <v>6</v>
      </c>
      <c r="AY829" s="1">
        <f>COUNTIFS($S829:$AU829,"UPL")</f>
        <v>0</v>
      </c>
      <c r="AZ829" s="37">
        <f>COUNTIFS($S829:$AU829,"LWP")</f>
        <v>0</v>
      </c>
      <c r="BA829" s="37">
        <f>SUM(COUNTIFS($S829:$AU829,{"PAT","MAT"}))</f>
        <v>0</v>
      </c>
      <c r="BB829" s="37">
        <f>COUNTIFS($S829:$AU829,"HO")</f>
        <v>0</v>
      </c>
      <c r="BC829" s="37">
        <f>COUNTIFS($S829:$AU829,"NA")</f>
        <v>0</v>
      </c>
      <c r="BD829" s="37">
        <f>COUNTIFS($S829:$AU829,"PL")</f>
        <v>0</v>
      </c>
      <c r="BE829" s="37">
        <f>COUNTIFS($S829:$AU829,"CL")</f>
        <v>0</v>
      </c>
      <c r="BF829" s="37">
        <f>COUNTIFS($S829:$AU829,"BL")</f>
        <v>0</v>
      </c>
      <c r="BG829" s="37">
        <f>COUNTIFS($S829:$AU829,"CO")</f>
        <v>0</v>
      </c>
      <c r="BH829" s="37">
        <f>SUM(BD829:BG829)</f>
        <v>0</v>
      </c>
      <c r="BI829" s="37">
        <f>IF(SUM(AV829+AW829)&gt;=17,1,0)</f>
        <v>0</v>
      </c>
      <c r="BJ829" s="37">
        <f>IF(SUM(AV829+AW829)&gt;=13,1,0)</f>
        <v>1</v>
      </c>
      <c r="BK829" s="37">
        <f>SUM(AV829:BG829)+SUM(COUNTIFS(R829:AU829,{"TERM","RESIGNED"}))</f>
        <v>19</v>
      </c>
      <c r="BL829" s="1" t="s">
        <v>41</v>
      </c>
      <c r="BM829" s="37" t="s">
        <v>931</v>
      </c>
    </row>
    <row r="830" spans="1:65" x14ac:dyDescent="0.25">
      <c r="A830" s="30">
        <f>A829+1</f>
        <v>828</v>
      </c>
      <c r="B830" s="1" t="s">
        <v>33</v>
      </c>
      <c r="C830" s="1">
        <v>19201</v>
      </c>
      <c r="D830" s="25">
        <v>19201</v>
      </c>
      <c r="E830" s="1" t="s">
        <v>863</v>
      </c>
      <c r="F830" s="32" t="s">
        <v>1001</v>
      </c>
      <c r="G830" s="32" t="s">
        <v>74</v>
      </c>
      <c r="H830" s="28">
        <v>45142</v>
      </c>
      <c r="I830" s="28" t="s">
        <v>36</v>
      </c>
      <c r="J830" s="28" t="s">
        <v>36</v>
      </c>
      <c r="K830" s="37">
        <f ca="1">IF(O830="ACTIVE",(TODAY()-H830),(J830-H830))</f>
        <v>200</v>
      </c>
      <c r="L830" s="39" t="str">
        <f>IF(OR(M830="Email Verification",M830="Operations",M830="OJT",M830="Bottom Quartile Group",M830="Training"),"Billable","Non Billable")</f>
        <v>Non Billable</v>
      </c>
      <c r="M830" s="32" t="s">
        <v>51</v>
      </c>
      <c r="N830" s="1" t="s">
        <v>38</v>
      </c>
      <c r="O830" s="1" t="s">
        <v>39</v>
      </c>
      <c r="P830" s="1"/>
      <c r="Q830" s="1"/>
      <c r="R830" s="31" t="s">
        <v>97</v>
      </c>
      <c r="S830" s="42" t="s">
        <v>880</v>
      </c>
      <c r="T830" s="42" t="s">
        <v>880</v>
      </c>
      <c r="U830" s="42" t="s">
        <v>17</v>
      </c>
      <c r="V830" s="42" t="s">
        <v>17</v>
      </c>
      <c r="W830" s="42" t="s">
        <v>880</v>
      </c>
      <c r="X830" s="42" t="s">
        <v>880</v>
      </c>
      <c r="Y830" s="42" t="s">
        <v>880</v>
      </c>
      <c r="Z830" s="42" t="s">
        <v>880</v>
      </c>
      <c r="AA830" s="42" t="s">
        <v>880</v>
      </c>
      <c r="AB830" s="42" t="s">
        <v>17</v>
      </c>
      <c r="AC830" s="42" t="s">
        <v>17</v>
      </c>
      <c r="AD830" s="42" t="s">
        <v>880</v>
      </c>
      <c r="AE830" s="42" t="s">
        <v>880</v>
      </c>
      <c r="AF830" s="42" t="s">
        <v>880</v>
      </c>
      <c r="AG830" s="42" t="s">
        <v>880</v>
      </c>
      <c r="AH830" s="42" t="s">
        <v>880</v>
      </c>
      <c r="AI830" s="42" t="s">
        <v>17</v>
      </c>
      <c r="AJ830" s="42" t="s">
        <v>17</v>
      </c>
      <c r="AK830" s="42" t="s">
        <v>880</v>
      </c>
      <c r="AL830" s="42"/>
      <c r="AM830" s="42"/>
      <c r="AN830" s="42"/>
      <c r="AO830" s="42"/>
      <c r="AP830" s="42"/>
      <c r="AQ830" s="42"/>
      <c r="AR830" s="42"/>
      <c r="AS830" s="42"/>
      <c r="AT830" s="42"/>
      <c r="AU830" s="42"/>
      <c r="AV830" s="37">
        <f>COUNTIFS($S830:$AU830,"P")</f>
        <v>13</v>
      </c>
      <c r="AW830" s="37">
        <f>COUNTIFS($S830:$AU830,"HD")/2</f>
        <v>0</v>
      </c>
      <c r="AX830" s="37">
        <f>COUNTIFS($S830:$AU830,"DO")</f>
        <v>6</v>
      </c>
      <c r="AY830" s="1">
        <f>COUNTIFS($S830:$AU830,"UPL")</f>
        <v>0</v>
      </c>
      <c r="AZ830" s="37">
        <f>COUNTIFS($S830:$AU830,"LWP")</f>
        <v>0</v>
      </c>
      <c r="BA830" s="37">
        <f>SUM(COUNTIFS($S830:$AU830,{"PAT","MAT"}))</f>
        <v>0</v>
      </c>
      <c r="BB830" s="37">
        <f>COUNTIFS($S830:$AU830,"HO")</f>
        <v>0</v>
      </c>
      <c r="BC830" s="37">
        <f>COUNTIFS($S830:$AU830,"NA")</f>
        <v>0</v>
      </c>
      <c r="BD830" s="37">
        <f>COUNTIFS($S830:$AU830,"PL")</f>
        <v>0</v>
      </c>
      <c r="BE830" s="37">
        <f>COUNTIFS($S830:$AU830,"CL")</f>
        <v>0</v>
      </c>
      <c r="BF830" s="37">
        <f>COUNTIFS($S830:$AU830,"BL")</f>
        <v>0</v>
      </c>
      <c r="BG830" s="37">
        <f>COUNTIFS($S830:$AU830,"CO")</f>
        <v>0</v>
      </c>
      <c r="BH830" s="37">
        <f>SUM(BD830:BG830)</f>
        <v>0</v>
      </c>
      <c r="BI830" s="37">
        <f>IF(SUM(AV830+AW830)&gt;=17,1,0)</f>
        <v>0</v>
      </c>
      <c r="BJ830" s="37">
        <f>IF(SUM(AV830+AW830)&gt;=13,1,0)</f>
        <v>1</v>
      </c>
      <c r="BK830" s="37">
        <f>SUM(AV830:BG830)+SUM(COUNTIFS(R830:AU830,{"TERM","RESIGNED"}))</f>
        <v>19</v>
      </c>
      <c r="BL830" s="1" t="s">
        <v>41</v>
      </c>
      <c r="BM830" s="37" t="s">
        <v>937</v>
      </c>
    </row>
    <row r="831" spans="1:65" x14ac:dyDescent="0.25">
      <c r="A831" s="30">
        <f>A830+1</f>
        <v>829</v>
      </c>
      <c r="B831" s="1" t="s">
        <v>33</v>
      </c>
      <c r="C831" s="1">
        <v>19204</v>
      </c>
      <c r="D831" s="25">
        <v>19204</v>
      </c>
      <c r="E831" s="1" t="s">
        <v>862</v>
      </c>
      <c r="F831" s="32" t="s">
        <v>1002</v>
      </c>
      <c r="G831" s="32" t="s">
        <v>181</v>
      </c>
      <c r="H831" s="28">
        <v>45142</v>
      </c>
      <c r="I831" s="28" t="s">
        <v>36</v>
      </c>
      <c r="J831" s="28" t="s">
        <v>36</v>
      </c>
      <c r="K831" s="37">
        <f ca="1">IF(O831="ACTIVE",(TODAY()-H831),(J831-H831))</f>
        <v>200</v>
      </c>
      <c r="L831" s="39" t="str">
        <f>IF(OR(M831="Email Verification",M831="Operations",M831="OJT",M831="Bottom Quartile Group",M831="Training"),"Billable","Non Billable")</f>
        <v>Billable</v>
      </c>
      <c r="M831" s="32" t="s">
        <v>178</v>
      </c>
      <c r="N831" s="1" t="s">
        <v>38</v>
      </c>
      <c r="O831" s="1" t="s">
        <v>39</v>
      </c>
      <c r="P831" s="1"/>
      <c r="Q831" s="1"/>
      <c r="R831" s="31" t="s">
        <v>179</v>
      </c>
      <c r="S831" s="42" t="s">
        <v>880</v>
      </c>
      <c r="T831" s="42" t="s">
        <v>880</v>
      </c>
      <c r="U831" s="42" t="s">
        <v>17</v>
      </c>
      <c r="V831" s="42" t="s">
        <v>17</v>
      </c>
      <c r="W831" s="42" t="s">
        <v>880</v>
      </c>
      <c r="X831" s="42" t="s">
        <v>880</v>
      </c>
      <c r="Y831" s="42" t="s">
        <v>881</v>
      </c>
      <c r="Z831" s="42" t="s">
        <v>881</v>
      </c>
      <c r="AA831" s="42" t="s">
        <v>18</v>
      </c>
      <c r="AB831" s="42" t="s">
        <v>17</v>
      </c>
      <c r="AC831" s="42" t="s">
        <v>17</v>
      </c>
      <c r="AD831" s="42" t="s">
        <v>880</v>
      </c>
      <c r="AE831" s="42" t="s">
        <v>880</v>
      </c>
      <c r="AF831" s="42" t="s">
        <v>880</v>
      </c>
      <c r="AG831" s="42" t="s">
        <v>880</v>
      </c>
      <c r="AH831" s="42" t="s">
        <v>880</v>
      </c>
      <c r="AI831" s="42" t="s">
        <v>17</v>
      </c>
      <c r="AJ831" s="42" t="s">
        <v>17</v>
      </c>
      <c r="AK831" s="42" t="s">
        <v>881</v>
      </c>
      <c r="AL831" s="42"/>
      <c r="AM831" s="42"/>
      <c r="AN831" s="42"/>
      <c r="AO831" s="42"/>
      <c r="AP831" s="42"/>
      <c r="AQ831" s="42"/>
      <c r="AR831" s="42"/>
      <c r="AS831" s="42"/>
      <c r="AT831" s="42"/>
      <c r="AU831" s="42"/>
      <c r="AV831" s="37">
        <f>COUNTIFS($S831:$AU831,"P")</f>
        <v>9</v>
      </c>
      <c r="AW831" s="37">
        <f>COUNTIFS($S831:$AU831,"HD")/2</f>
        <v>1.5</v>
      </c>
      <c r="AX831" s="37">
        <f>COUNTIFS($S831:$AU831,"DO")</f>
        <v>6</v>
      </c>
      <c r="AY831" s="1">
        <f>COUNTIFS($S831:$AU831,"UPL")</f>
        <v>1</v>
      </c>
      <c r="AZ831" s="37">
        <f>COUNTIFS($S831:$AU831,"LWP")</f>
        <v>0</v>
      </c>
      <c r="BA831" s="37">
        <f>SUM(COUNTIFS($S831:$AU831,{"PAT","MAT"}))</f>
        <v>0</v>
      </c>
      <c r="BB831" s="37">
        <f>COUNTIFS($S831:$AU831,"HO")</f>
        <v>0</v>
      </c>
      <c r="BC831" s="37">
        <f>COUNTIFS($S831:$AU831,"NA")</f>
        <v>0</v>
      </c>
      <c r="BD831" s="37">
        <f>COUNTIFS($S831:$AU831,"PL")</f>
        <v>0</v>
      </c>
      <c r="BE831" s="37">
        <f>COUNTIFS($S831:$AU831,"CL")</f>
        <v>0</v>
      </c>
      <c r="BF831" s="37">
        <f>COUNTIFS($S831:$AU831,"BL")</f>
        <v>0</v>
      </c>
      <c r="BG831" s="37">
        <f>COUNTIFS($S831:$AU831,"CO")</f>
        <v>0</v>
      </c>
      <c r="BH831" s="37">
        <f>SUM(BD831:BG831)</f>
        <v>0</v>
      </c>
      <c r="BI831" s="37">
        <f>IF(SUM(AV831+AW831)&gt;=17,1,0)</f>
        <v>0</v>
      </c>
      <c r="BJ831" s="37">
        <f>IF(SUM(AV831+AW831)&gt;=13,1,0)</f>
        <v>0</v>
      </c>
      <c r="BK831" s="37">
        <f>SUM(AV831:BG831)+SUM(COUNTIFS(R831:AU831,{"TERM","RESIGNED"}))</f>
        <v>17.5</v>
      </c>
      <c r="BL831" s="1" t="s">
        <v>41</v>
      </c>
      <c r="BM831" s="37" t="s">
        <v>933</v>
      </c>
    </row>
    <row r="832" spans="1:65" x14ac:dyDescent="0.25">
      <c r="A832" s="30">
        <f>A831+1</f>
        <v>830</v>
      </c>
      <c r="B832" s="1" t="s">
        <v>33</v>
      </c>
      <c r="C832" s="1">
        <v>19207</v>
      </c>
      <c r="D832" s="25">
        <v>19207</v>
      </c>
      <c r="E832" s="1" t="s">
        <v>863</v>
      </c>
      <c r="F832" s="32" t="s">
        <v>1003</v>
      </c>
      <c r="G832" s="32" t="s">
        <v>181</v>
      </c>
      <c r="H832" s="28">
        <v>45142</v>
      </c>
      <c r="I832" s="28" t="s">
        <v>36</v>
      </c>
      <c r="J832" s="28" t="s">
        <v>36</v>
      </c>
      <c r="K832" s="37">
        <f ca="1">IF(O832="ACTIVE",(TODAY()-H832),(J832-H832))</f>
        <v>200</v>
      </c>
      <c r="L832" s="39" t="str">
        <f>IF(OR(M832="Email Verification",M832="Operations",M832="OJT",M832="Bottom Quartile Group",M832="Training"),"Billable","Non Billable")</f>
        <v>Billable</v>
      </c>
      <c r="M832" s="32" t="s">
        <v>178</v>
      </c>
      <c r="N832" s="1" t="s">
        <v>38</v>
      </c>
      <c r="O832" s="1" t="s">
        <v>39</v>
      </c>
      <c r="P832" s="1"/>
      <c r="Q832" s="1"/>
      <c r="R832" s="31" t="s">
        <v>292</v>
      </c>
      <c r="S832" s="42" t="s">
        <v>880</v>
      </c>
      <c r="T832" s="42" t="s">
        <v>880</v>
      </c>
      <c r="U832" s="42" t="s">
        <v>17</v>
      </c>
      <c r="V832" s="42" t="s">
        <v>17</v>
      </c>
      <c r="W832" s="42" t="s">
        <v>18</v>
      </c>
      <c r="X832" s="42" t="s">
        <v>882</v>
      </c>
      <c r="Y832" s="42" t="s">
        <v>18</v>
      </c>
      <c r="Z832" s="42" t="s">
        <v>883</v>
      </c>
      <c r="AA832" s="42" t="s">
        <v>19</v>
      </c>
      <c r="AB832" s="42" t="s">
        <v>17</v>
      </c>
      <c r="AC832" s="42" t="s">
        <v>17</v>
      </c>
      <c r="AD832" s="42" t="s">
        <v>880</v>
      </c>
      <c r="AE832" s="42" t="s">
        <v>880</v>
      </c>
      <c r="AF832" s="42" t="s">
        <v>880</v>
      </c>
      <c r="AG832" s="42" t="s">
        <v>880</v>
      </c>
      <c r="AH832" s="42" t="s">
        <v>880</v>
      </c>
      <c r="AI832" s="42" t="s">
        <v>17</v>
      </c>
      <c r="AJ832" s="42" t="s">
        <v>17</v>
      </c>
      <c r="AK832" s="42" t="s">
        <v>880</v>
      </c>
      <c r="AL832" s="42"/>
      <c r="AM832" s="42"/>
      <c r="AN832" s="42"/>
      <c r="AO832" s="42"/>
      <c r="AP832" s="42"/>
      <c r="AQ832" s="42"/>
      <c r="AR832" s="42"/>
      <c r="AS832" s="42"/>
      <c r="AT832" s="42"/>
      <c r="AU832" s="42"/>
      <c r="AV832" s="37">
        <f>COUNTIFS($S832:$AU832,"P")</f>
        <v>8</v>
      </c>
      <c r="AW832" s="37">
        <f>COUNTIFS($S832:$AU832,"HD")/2</f>
        <v>0</v>
      </c>
      <c r="AX832" s="37">
        <f>COUNTIFS($S832:$AU832,"DO")</f>
        <v>6</v>
      </c>
      <c r="AY832" s="1">
        <f>COUNTIFS($S832:$AU832,"UPL")</f>
        <v>2</v>
      </c>
      <c r="AZ832" s="37">
        <f>COUNTIFS($S832:$AU832,"LWP")</f>
        <v>1</v>
      </c>
      <c r="BA832" s="37">
        <f>SUM(COUNTIFS($S832:$AU832,{"PAT","MAT"}))</f>
        <v>0</v>
      </c>
      <c r="BB832" s="37">
        <f>COUNTIFS($S832:$AU832,"HO")</f>
        <v>0</v>
      </c>
      <c r="BC832" s="37">
        <f>COUNTIFS($S832:$AU832,"NA")</f>
        <v>0</v>
      </c>
      <c r="BD832" s="37">
        <f>COUNTIFS($S832:$AU832,"PL")</f>
        <v>1</v>
      </c>
      <c r="BE832" s="37">
        <f>COUNTIFS($S832:$AU832,"CL")</f>
        <v>1</v>
      </c>
      <c r="BF832" s="37">
        <f>COUNTIFS($S832:$AU832,"BL")</f>
        <v>0</v>
      </c>
      <c r="BG832" s="37">
        <f>COUNTIFS($S832:$AU832,"CO")</f>
        <v>0</v>
      </c>
      <c r="BH832" s="37">
        <f>SUM(BD832:BG832)</f>
        <v>2</v>
      </c>
      <c r="BI832" s="37">
        <f>IF(SUM(AV832+AW832)&gt;=17,1,0)</f>
        <v>0</v>
      </c>
      <c r="BJ832" s="37">
        <f>IF(SUM(AV832+AW832)&gt;=13,1,0)</f>
        <v>0</v>
      </c>
      <c r="BK832" s="37">
        <f>SUM(AV832:BG832)+SUM(COUNTIFS(R832:AU832,{"TERM","RESIGNED"}))</f>
        <v>19</v>
      </c>
      <c r="BL832" s="1" t="s">
        <v>41</v>
      </c>
      <c r="BM832" s="37" t="s">
        <v>932</v>
      </c>
    </row>
    <row r="833" spans="1:65" x14ac:dyDescent="0.25">
      <c r="A833" s="30">
        <f>A832+1</f>
        <v>831</v>
      </c>
      <c r="B833" s="1" t="s">
        <v>33</v>
      </c>
      <c r="C833" s="1">
        <v>19215</v>
      </c>
      <c r="D833" s="25">
        <v>19215</v>
      </c>
      <c r="E833" s="1" t="s">
        <v>863</v>
      </c>
      <c r="F833" s="32" t="s">
        <v>1005</v>
      </c>
      <c r="G833" s="32" t="s">
        <v>117</v>
      </c>
      <c r="H833" s="28">
        <v>45142</v>
      </c>
      <c r="I833" s="28" t="s">
        <v>36</v>
      </c>
      <c r="J833" s="28" t="s">
        <v>36</v>
      </c>
      <c r="K833" s="37">
        <f ca="1">IF(O833="ACTIVE",(TODAY()-H833),(J833-H833))</f>
        <v>200</v>
      </c>
      <c r="L833" s="39" t="str">
        <f>IF(OR(M833="Email Verification",M833="Operations",M833="OJT",M833="Bottom Quartile Group",M833="Training"),"Billable","Non Billable")</f>
        <v>Billable</v>
      </c>
      <c r="M833" s="32" t="s">
        <v>118</v>
      </c>
      <c r="N833" s="1" t="s">
        <v>38</v>
      </c>
      <c r="O833" s="1" t="s">
        <v>39</v>
      </c>
      <c r="P833" s="1"/>
      <c r="Q833" s="1"/>
      <c r="R833" s="31" t="s">
        <v>244</v>
      </c>
      <c r="S833" s="42" t="s">
        <v>883</v>
      </c>
      <c r="T833" s="42" t="s">
        <v>883</v>
      </c>
      <c r="U833" s="42" t="s">
        <v>17</v>
      </c>
      <c r="V833" s="42" t="s">
        <v>17</v>
      </c>
      <c r="W833" s="42" t="s">
        <v>880</v>
      </c>
      <c r="X833" s="42" t="s">
        <v>881</v>
      </c>
      <c r="Y833" s="42" t="s">
        <v>880</v>
      </c>
      <c r="Z833" s="42" t="s">
        <v>880</v>
      </c>
      <c r="AA833" s="42" t="s">
        <v>880</v>
      </c>
      <c r="AB833" s="42" t="s">
        <v>17</v>
      </c>
      <c r="AC833" s="42" t="s">
        <v>17</v>
      </c>
      <c r="AD833" s="42" t="s">
        <v>880</v>
      </c>
      <c r="AE833" s="42" t="s">
        <v>880</v>
      </c>
      <c r="AF833" s="42" t="s">
        <v>880</v>
      </c>
      <c r="AG833" s="42" t="s">
        <v>880</v>
      </c>
      <c r="AH833" s="42" t="s">
        <v>880</v>
      </c>
      <c r="AI833" s="42" t="s">
        <v>17</v>
      </c>
      <c r="AJ833" s="42" t="s">
        <v>17</v>
      </c>
      <c r="AK833" s="42" t="s">
        <v>880</v>
      </c>
      <c r="AL833" s="42"/>
      <c r="AM833" s="42"/>
      <c r="AN833" s="42"/>
      <c r="AO833" s="42"/>
      <c r="AP833" s="42"/>
      <c r="AQ833" s="42"/>
      <c r="AR833" s="42"/>
      <c r="AS833" s="42"/>
      <c r="AT833" s="42"/>
      <c r="AU833" s="42"/>
      <c r="AV833" s="37">
        <f>COUNTIFS($S833:$AU833,"P")</f>
        <v>10</v>
      </c>
      <c r="AW833" s="37">
        <f>COUNTIFS($S833:$AU833,"HD")/2</f>
        <v>0.5</v>
      </c>
      <c r="AX833" s="37">
        <f>COUNTIFS($S833:$AU833,"DO")</f>
        <v>6</v>
      </c>
      <c r="AY833" s="1">
        <f>COUNTIFS($S833:$AU833,"UPL")</f>
        <v>0</v>
      </c>
      <c r="AZ833" s="37">
        <f>COUNTIFS($S833:$AU833,"LWP")</f>
        <v>0</v>
      </c>
      <c r="BA833" s="37">
        <f>SUM(COUNTIFS($S833:$AU833,{"PAT","MAT"}))</f>
        <v>0</v>
      </c>
      <c r="BB833" s="37">
        <f>COUNTIFS($S833:$AU833,"HO")</f>
        <v>0</v>
      </c>
      <c r="BC833" s="37">
        <f>COUNTIFS($S833:$AU833,"NA")</f>
        <v>0</v>
      </c>
      <c r="BD833" s="37">
        <f>COUNTIFS($S833:$AU833,"PL")</f>
        <v>2</v>
      </c>
      <c r="BE833" s="37">
        <f>COUNTIFS($S833:$AU833,"CL")</f>
        <v>0</v>
      </c>
      <c r="BF833" s="37">
        <f>COUNTIFS($S833:$AU833,"BL")</f>
        <v>0</v>
      </c>
      <c r="BG833" s="37">
        <f>COUNTIFS($S833:$AU833,"CO")</f>
        <v>0</v>
      </c>
      <c r="BH833" s="37">
        <f>SUM(BD833:BG833)</f>
        <v>2</v>
      </c>
      <c r="BI833" s="37">
        <f>IF(SUM(AV833+AW833)&gt;=17,1,0)</f>
        <v>0</v>
      </c>
      <c r="BJ833" s="37">
        <f>IF(SUM(AV833+AW833)&gt;=13,1,0)</f>
        <v>0</v>
      </c>
      <c r="BK833" s="37">
        <f>SUM(AV833:BG833)+SUM(COUNTIFS(R833:AU833,{"TERM","RESIGNED"}))</f>
        <v>18.5</v>
      </c>
      <c r="BL833" s="1" t="s">
        <v>41</v>
      </c>
      <c r="BM833" s="37" t="s">
        <v>931</v>
      </c>
    </row>
    <row r="834" spans="1:65" x14ac:dyDescent="0.25">
      <c r="A834" s="30">
        <f>A833+1</f>
        <v>832</v>
      </c>
      <c r="B834" s="1" t="s">
        <v>33</v>
      </c>
      <c r="C834" s="1">
        <v>19217</v>
      </c>
      <c r="D834" s="25">
        <v>19217</v>
      </c>
      <c r="E834" s="1" t="s">
        <v>862</v>
      </c>
      <c r="F834" s="32" t="s">
        <v>1006</v>
      </c>
      <c r="G834" s="32" t="s">
        <v>117</v>
      </c>
      <c r="H834" s="28">
        <v>45142</v>
      </c>
      <c r="I834" s="28" t="s">
        <v>36</v>
      </c>
      <c r="J834" s="28" t="s">
        <v>36</v>
      </c>
      <c r="K834" s="37">
        <f ca="1">IF(O834="ACTIVE",(TODAY()-H834),(J834-H834))</f>
        <v>200</v>
      </c>
      <c r="L834" s="39" t="str">
        <f>IF(OR(M834="Email Verification",M834="Operations",M834="OJT",M834="Bottom Quartile Group",M834="Training"),"Billable","Non Billable")</f>
        <v>Billable</v>
      </c>
      <c r="M834" s="32" t="s">
        <v>118</v>
      </c>
      <c r="N834" s="1" t="s">
        <v>38</v>
      </c>
      <c r="O834" s="1" t="s">
        <v>39</v>
      </c>
      <c r="P834" s="1"/>
      <c r="Q834" s="1"/>
      <c r="R834" s="31" t="s">
        <v>244</v>
      </c>
      <c r="S834" s="42" t="s">
        <v>880</v>
      </c>
      <c r="T834" s="42" t="s">
        <v>880</v>
      </c>
      <c r="U834" s="42" t="s">
        <v>17</v>
      </c>
      <c r="V834" s="42" t="s">
        <v>17</v>
      </c>
      <c r="W834" s="42" t="s">
        <v>880</v>
      </c>
      <c r="X834" s="42" t="s">
        <v>880</v>
      </c>
      <c r="Y834" s="42" t="s">
        <v>880</v>
      </c>
      <c r="Z834" s="42" t="s">
        <v>880</v>
      </c>
      <c r="AA834" s="42" t="s">
        <v>880</v>
      </c>
      <c r="AB834" s="42" t="s">
        <v>17</v>
      </c>
      <c r="AC834" s="42" t="s">
        <v>17</v>
      </c>
      <c r="AD834" s="42" t="s">
        <v>880</v>
      </c>
      <c r="AE834" s="42" t="s">
        <v>880</v>
      </c>
      <c r="AF834" s="42" t="s">
        <v>880</v>
      </c>
      <c r="AG834" s="42" t="s">
        <v>880</v>
      </c>
      <c r="AH834" s="42" t="s">
        <v>18</v>
      </c>
      <c r="AI834" s="42" t="s">
        <v>17</v>
      </c>
      <c r="AJ834" s="42" t="s">
        <v>17</v>
      </c>
      <c r="AK834" s="42" t="s">
        <v>880</v>
      </c>
      <c r="AL834" s="42"/>
      <c r="AM834" s="42"/>
      <c r="AN834" s="42"/>
      <c r="AO834" s="42"/>
      <c r="AP834" s="42"/>
      <c r="AQ834" s="42"/>
      <c r="AR834" s="42"/>
      <c r="AS834" s="42"/>
      <c r="AT834" s="42"/>
      <c r="AU834" s="42"/>
      <c r="AV834" s="37">
        <f>COUNTIFS($S834:$AU834,"P")</f>
        <v>12</v>
      </c>
      <c r="AW834" s="37">
        <f>COUNTIFS($S834:$AU834,"HD")/2</f>
        <v>0</v>
      </c>
      <c r="AX834" s="37">
        <f>COUNTIFS($S834:$AU834,"DO")</f>
        <v>6</v>
      </c>
      <c r="AY834" s="1">
        <f>COUNTIFS($S834:$AU834,"UPL")</f>
        <v>1</v>
      </c>
      <c r="AZ834" s="37">
        <f>COUNTIFS($S834:$AU834,"LWP")</f>
        <v>0</v>
      </c>
      <c r="BA834" s="37">
        <f>SUM(COUNTIFS($S834:$AU834,{"PAT","MAT"}))</f>
        <v>0</v>
      </c>
      <c r="BB834" s="37">
        <f>COUNTIFS($S834:$AU834,"HO")</f>
        <v>0</v>
      </c>
      <c r="BC834" s="37">
        <f>COUNTIFS($S834:$AU834,"NA")</f>
        <v>0</v>
      </c>
      <c r="BD834" s="37">
        <f>COUNTIFS($S834:$AU834,"PL")</f>
        <v>0</v>
      </c>
      <c r="BE834" s="37">
        <f>COUNTIFS($S834:$AU834,"CL")</f>
        <v>0</v>
      </c>
      <c r="BF834" s="37">
        <f>COUNTIFS($S834:$AU834,"BL")</f>
        <v>0</v>
      </c>
      <c r="BG834" s="37">
        <f>COUNTIFS($S834:$AU834,"CO")</f>
        <v>0</v>
      </c>
      <c r="BH834" s="37">
        <f>SUM(BD834:BG834)</f>
        <v>0</v>
      </c>
      <c r="BI834" s="37">
        <f>IF(SUM(AV834+AW834)&gt;=17,1,0)</f>
        <v>0</v>
      </c>
      <c r="BJ834" s="37">
        <f>IF(SUM(AV834+AW834)&gt;=13,1,0)</f>
        <v>0</v>
      </c>
      <c r="BK834" s="37">
        <f>SUM(AV834:BG834)+SUM(COUNTIFS(R834:AU834,{"TERM","RESIGNED"}))</f>
        <v>19</v>
      </c>
      <c r="BL834" s="1" t="s">
        <v>41</v>
      </c>
      <c r="BM834" s="37" t="s">
        <v>931</v>
      </c>
    </row>
    <row r="835" spans="1:65" x14ac:dyDescent="0.25">
      <c r="A835" s="30">
        <f>A834+1</f>
        <v>833</v>
      </c>
      <c r="B835" s="1" t="s">
        <v>33</v>
      </c>
      <c r="C835" s="1">
        <v>19221</v>
      </c>
      <c r="D835" s="25">
        <v>19221</v>
      </c>
      <c r="E835" s="1" t="s">
        <v>863</v>
      </c>
      <c r="F835" s="32" t="s">
        <v>1007</v>
      </c>
      <c r="G835" s="32" t="s">
        <v>154</v>
      </c>
      <c r="H835" s="28">
        <v>45142</v>
      </c>
      <c r="I835" s="28" t="s">
        <v>36</v>
      </c>
      <c r="J835" s="28" t="s">
        <v>36</v>
      </c>
      <c r="K835" s="37">
        <f ca="1">IF(O835="ACTIVE",(TODAY()-H835),(J835-H835))</f>
        <v>200</v>
      </c>
      <c r="L835" s="39" t="str">
        <f>IF(OR(M835="Email Verification",M835="Operations",M835="OJT",M835="Bottom Quartile Group",M835="Training"),"Billable","Non Billable")</f>
        <v>Billable</v>
      </c>
      <c r="M835" s="32" t="s">
        <v>118</v>
      </c>
      <c r="N835" s="1" t="s">
        <v>38</v>
      </c>
      <c r="O835" s="1" t="s">
        <v>39</v>
      </c>
      <c r="P835" s="1"/>
      <c r="Q835" s="1"/>
      <c r="R835" s="31" t="s">
        <v>136</v>
      </c>
      <c r="S835" s="42" t="s">
        <v>880</v>
      </c>
      <c r="T835" s="42" t="s">
        <v>880</v>
      </c>
      <c r="U835" s="42" t="s">
        <v>17</v>
      </c>
      <c r="V835" s="42" t="s">
        <v>17</v>
      </c>
      <c r="W835" s="42" t="s">
        <v>880</v>
      </c>
      <c r="X835" s="42" t="s">
        <v>880</v>
      </c>
      <c r="Y835" s="42" t="s">
        <v>880</v>
      </c>
      <c r="Z835" s="42" t="s">
        <v>880</v>
      </c>
      <c r="AA835" s="42" t="s">
        <v>880</v>
      </c>
      <c r="AB835" s="42" t="s">
        <v>17</v>
      </c>
      <c r="AC835" s="42" t="s">
        <v>17</v>
      </c>
      <c r="AD835" s="42" t="s">
        <v>880</v>
      </c>
      <c r="AE835" s="42" t="s">
        <v>881</v>
      </c>
      <c r="AF835" s="42" t="s">
        <v>880</v>
      </c>
      <c r="AG835" s="42" t="s">
        <v>880</v>
      </c>
      <c r="AH835" s="42" t="s">
        <v>880</v>
      </c>
      <c r="AI835" s="42" t="s">
        <v>17</v>
      </c>
      <c r="AJ835" s="42" t="s">
        <v>17</v>
      </c>
      <c r="AK835" s="42" t="s">
        <v>882</v>
      </c>
      <c r="AL835" s="42"/>
      <c r="AM835" s="42"/>
      <c r="AN835" s="42"/>
      <c r="AO835" s="42"/>
      <c r="AP835" s="42"/>
      <c r="AQ835" s="42"/>
      <c r="AR835" s="42"/>
      <c r="AS835" s="42"/>
      <c r="AT835" s="42"/>
      <c r="AU835" s="42"/>
      <c r="AV835" s="37">
        <f>COUNTIFS($S835:$AU835,"P")</f>
        <v>11</v>
      </c>
      <c r="AW835" s="37">
        <f>COUNTIFS($S835:$AU835,"HD")/2</f>
        <v>0.5</v>
      </c>
      <c r="AX835" s="37">
        <f>COUNTIFS($S835:$AU835,"DO")</f>
        <v>6</v>
      </c>
      <c r="AY835" s="1">
        <f>COUNTIFS($S835:$AU835,"UPL")</f>
        <v>0</v>
      </c>
      <c r="AZ835" s="37">
        <f>COUNTIFS($S835:$AU835,"LWP")</f>
        <v>0</v>
      </c>
      <c r="BA835" s="37">
        <f>SUM(COUNTIFS($S835:$AU835,{"PAT","MAT"}))</f>
        <v>0</v>
      </c>
      <c r="BB835" s="37">
        <f>COUNTIFS($S835:$AU835,"HO")</f>
        <v>0</v>
      </c>
      <c r="BC835" s="37">
        <f>COUNTIFS($S835:$AU835,"NA")</f>
        <v>0</v>
      </c>
      <c r="BD835" s="37">
        <f>COUNTIFS($S835:$AU835,"PL")</f>
        <v>0</v>
      </c>
      <c r="BE835" s="37">
        <f>COUNTIFS($S835:$AU835,"CL")</f>
        <v>1</v>
      </c>
      <c r="BF835" s="37">
        <f>COUNTIFS($S835:$AU835,"BL")</f>
        <v>0</v>
      </c>
      <c r="BG835" s="37">
        <f>COUNTIFS($S835:$AU835,"CO")</f>
        <v>0</v>
      </c>
      <c r="BH835" s="37">
        <f>SUM(BD835:BG835)</f>
        <v>1</v>
      </c>
      <c r="BI835" s="37">
        <f>IF(SUM(AV835+AW835)&gt;=17,1,0)</f>
        <v>0</v>
      </c>
      <c r="BJ835" s="37">
        <f>IF(SUM(AV835+AW835)&gt;=13,1,0)</f>
        <v>0</v>
      </c>
      <c r="BK835" s="37">
        <f>SUM(AV835:BG835)+SUM(COUNTIFS(R835:AU835,{"TERM","RESIGNED"}))</f>
        <v>18.5</v>
      </c>
      <c r="BL835" s="1" t="s">
        <v>41</v>
      </c>
      <c r="BM835" s="37" t="s">
        <v>934</v>
      </c>
    </row>
    <row r="836" spans="1:65" x14ac:dyDescent="0.25">
      <c r="A836" s="30">
        <f>A835+1</f>
        <v>834</v>
      </c>
      <c r="B836" s="1" t="s">
        <v>33</v>
      </c>
      <c r="C836" s="1">
        <v>19222</v>
      </c>
      <c r="D836" s="25">
        <v>19222</v>
      </c>
      <c r="E836" s="1" t="s">
        <v>863</v>
      </c>
      <c r="F836" s="32" t="s">
        <v>998</v>
      </c>
      <c r="G836" s="32" t="s">
        <v>100</v>
      </c>
      <c r="H836" s="28">
        <v>45142</v>
      </c>
      <c r="I836" s="28" t="s">
        <v>36</v>
      </c>
      <c r="J836" s="28" t="s">
        <v>36</v>
      </c>
      <c r="K836" s="37">
        <f ca="1">IF(O836="ACTIVE",(TODAY()-H836),(J836-H836))</f>
        <v>200</v>
      </c>
      <c r="L836" s="39" t="str">
        <f>IF(OR(M836="Email Verification",M836="Operations",M836="OJT",M836="Bottom Quartile Group",M836="Training"),"Billable","Non Billable")</f>
        <v>Non Billable</v>
      </c>
      <c r="M836" s="32" t="s">
        <v>43</v>
      </c>
      <c r="N836" s="1" t="s">
        <v>38</v>
      </c>
      <c r="O836" s="1" t="s">
        <v>39</v>
      </c>
      <c r="P836" s="1"/>
      <c r="Q836" s="1"/>
      <c r="R836" s="31" t="s">
        <v>257</v>
      </c>
      <c r="S836" s="42" t="s">
        <v>880</v>
      </c>
      <c r="T836" s="42" t="s">
        <v>880</v>
      </c>
      <c r="U836" s="42" t="s">
        <v>17</v>
      </c>
      <c r="V836" s="42" t="s">
        <v>17</v>
      </c>
      <c r="W836" s="42" t="s">
        <v>880</v>
      </c>
      <c r="X836" s="42" t="s">
        <v>880</v>
      </c>
      <c r="Y836" s="42" t="s">
        <v>882</v>
      </c>
      <c r="Z836" s="42" t="s">
        <v>880</v>
      </c>
      <c r="AA836" s="42" t="s">
        <v>880</v>
      </c>
      <c r="AB836" s="42" t="s">
        <v>17</v>
      </c>
      <c r="AC836" s="42" t="s">
        <v>17</v>
      </c>
      <c r="AD836" s="42" t="s">
        <v>883</v>
      </c>
      <c r="AE836" s="42" t="s">
        <v>880</v>
      </c>
      <c r="AF836" s="42" t="s">
        <v>880</v>
      </c>
      <c r="AG836" s="42" t="s">
        <v>880</v>
      </c>
      <c r="AH836" s="42" t="s">
        <v>18</v>
      </c>
      <c r="AI836" s="42" t="s">
        <v>17</v>
      </c>
      <c r="AJ836" s="42" t="s">
        <v>17</v>
      </c>
      <c r="AK836" s="42" t="s">
        <v>880</v>
      </c>
      <c r="AL836" s="42"/>
      <c r="AM836" s="42"/>
      <c r="AN836" s="42"/>
      <c r="AO836" s="42"/>
      <c r="AP836" s="42"/>
      <c r="AQ836" s="42"/>
      <c r="AR836" s="42"/>
      <c r="AS836" s="42"/>
      <c r="AT836" s="42"/>
      <c r="AU836" s="42"/>
      <c r="AV836" s="37">
        <f>COUNTIFS($S836:$AU836,"P")</f>
        <v>10</v>
      </c>
      <c r="AW836" s="37">
        <f>COUNTIFS($S836:$AU836,"HD")/2</f>
        <v>0</v>
      </c>
      <c r="AX836" s="37">
        <f>COUNTIFS($S836:$AU836,"DO")</f>
        <v>6</v>
      </c>
      <c r="AY836" s="1">
        <f>COUNTIFS($S836:$AU836,"UPL")</f>
        <v>1</v>
      </c>
      <c r="AZ836" s="37">
        <f>COUNTIFS($S836:$AU836,"LWP")</f>
        <v>0</v>
      </c>
      <c r="BA836" s="37">
        <f>SUM(COUNTIFS($S836:$AU836,{"PAT","MAT"}))</f>
        <v>0</v>
      </c>
      <c r="BB836" s="37">
        <f>COUNTIFS($S836:$AU836,"HO")</f>
        <v>0</v>
      </c>
      <c r="BC836" s="37">
        <f>COUNTIFS($S836:$AU836,"NA")</f>
        <v>0</v>
      </c>
      <c r="BD836" s="37">
        <f>COUNTIFS($S836:$AU836,"PL")</f>
        <v>1</v>
      </c>
      <c r="BE836" s="37">
        <f>COUNTIFS($S836:$AU836,"CL")</f>
        <v>1</v>
      </c>
      <c r="BF836" s="37">
        <f>COUNTIFS($S836:$AU836,"BL")</f>
        <v>0</v>
      </c>
      <c r="BG836" s="37">
        <f>COUNTIFS($S836:$AU836,"CO")</f>
        <v>0</v>
      </c>
      <c r="BH836" s="37">
        <f>SUM(BD836:BG836)</f>
        <v>2</v>
      </c>
      <c r="BI836" s="37">
        <f>IF(SUM(AV836+AW836)&gt;=17,1,0)</f>
        <v>0</v>
      </c>
      <c r="BJ836" s="37">
        <f>IF(SUM(AV836+AW836)&gt;=13,1,0)</f>
        <v>0</v>
      </c>
      <c r="BK836" s="37">
        <f>SUM(AV836:BG836)+SUM(COUNTIFS(R836:AU836,{"TERM","RESIGNED"}))</f>
        <v>19</v>
      </c>
      <c r="BL836" s="1" t="s">
        <v>41</v>
      </c>
      <c r="BM836" s="37" t="s">
        <v>1571</v>
      </c>
    </row>
    <row r="837" spans="1:65" x14ac:dyDescent="0.25">
      <c r="A837" s="30">
        <f>A836+1</f>
        <v>835</v>
      </c>
      <c r="B837" s="1" t="s">
        <v>33</v>
      </c>
      <c r="C837" s="1">
        <v>19223</v>
      </c>
      <c r="D837" s="25">
        <v>19223</v>
      </c>
      <c r="E837" s="1" t="s">
        <v>863</v>
      </c>
      <c r="F837" s="32" t="s">
        <v>1008</v>
      </c>
      <c r="G837" s="32" t="s">
        <v>117</v>
      </c>
      <c r="H837" s="28">
        <v>45142</v>
      </c>
      <c r="I837" s="28" t="s">
        <v>36</v>
      </c>
      <c r="J837" s="28" t="s">
        <v>36</v>
      </c>
      <c r="K837" s="37">
        <f ca="1">IF(O837="ACTIVE",(TODAY()-H837),(J837-H837))</f>
        <v>200</v>
      </c>
      <c r="L837" s="39" t="str">
        <f>IF(OR(M837="Email Verification",M837="Operations",M837="OJT",M837="Bottom Quartile Group",M837="Training"),"Billable","Non Billable")</f>
        <v>Billable</v>
      </c>
      <c r="M837" s="32" t="s">
        <v>118</v>
      </c>
      <c r="N837" s="1" t="s">
        <v>38</v>
      </c>
      <c r="O837" s="1" t="s">
        <v>39</v>
      </c>
      <c r="P837" s="1"/>
      <c r="Q837" s="1"/>
      <c r="R837" s="31" t="s">
        <v>355</v>
      </c>
      <c r="S837" s="42" t="s">
        <v>880</v>
      </c>
      <c r="T837" s="42" t="s">
        <v>880</v>
      </c>
      <c r="U837" s="42" t="s">
        <v>17</v>
      </c>
      <c r="V837" s="42" t="s">
        <v>17</v>
      </c>
      <c r="W837" s="42" t="s">
        <v>880</v>
      </c>
      <c r="X837" s="42" t="s">
        <v>880</v>
      </c>
      <c r="Y837" s="42" t="s">
        <v>880</v>
      </c>
      <c r="Z837" s="42" t="s">
        <v>880</v>
      </c>
      <c r="AA837" s="42" t="s">
        <v>880</v>
      </c>
      <c r="AB837" s="42" t="s">
        <v>17</v>
      </c>
      <c r="AC837" s="42" t="s">
        <v>17</v>
      </c>
      <c r="AD837" s="42" t="s">
        <v>882</v>
      </c>
      <c r="AE837" s="42" t="s">
        <v>880</v>
      </c>
      <c r="AF837" s="42" t="s">
        <v>880</v>
      </c>
      <c r="AG837" s="42" t="s">
        <v>880</v>
      </c>
      <c r="AH837" s="42" t="s">
        <v>880</v>
      </c>
      <c r="AI837" s="42" t="s">
        <v>17</v>
      </c>
      <c r="AJ837" s="42" t="s">
        <v>17</v>
      </c>
      <c r="AK837" s="42" t="s">
        <v>18</v>
      </c>
      <c r="AL837" s="42"/>
      <c r="AM837" s="42"/>
      <c r="AN837" s="42"/>
      <c r="AO837" s="42"/>
      <c r="AP837" s="42"/>
      <c r="AQ837" s="42"/>
      <c r="AR837" s="42"/>
      <c r="AS837" s="42"/>
      <c r="AT837" s="42"/>
      <c r="AU837" s="42"/>
      <c r="AV837" s="37">
        <f>COUNTIFS($S837:$AU837,"P")</f>
        <v>11</v>
      </c>
      <c r="AW837" s="37">
        <f>COUNTIFS($S837:$AU837,"HD")/2</f>
        <v>0</v>
      </c>
      <c r="AX837" s="37">
        <f>COUNTIFS($S837:$AU837,"DO")</f>
        <v>6</v>
      </c>
      <c r="AY837" s="1">
        <f>COUNTIFS($S837:$AU837,"UPL")</f>
        <v>1</v>
      </c>
      <c r="AZ837" s="37">
        <f>COUNTIFS($S837:$AU837,"LWP")</f>
        <v>0</v>
      </c>
      <c r="BA837" s="37">
        <f>SUM(COUNTIFS($S837:$AU837,{"PAT","MAT"}))</f>
        <v>0</v>
      </c>
      <c r="BB837" s="37">
        <f>COUNTIFS($S837:$AU837,"HO")</f>
        <v>0</v>
      </c>
      <c r="BC837" s="37">
        <f>COUNTIFS($S837:$AU837,"NA")</f>
        <v>0</v>
      </c>
      <c r="BD837" s="37">
        <f>COUNTIFS($S837:$AU837,"PL")</f>
        <v>0</v>
      </c>
      <c r="BE837" s="37">
        <f>COUNTIFS($S837:$AU837,"CL")</f>
        <v>1</v>
      </c>
      <c r="BF837" s="37">
        <f>COUNTIFS($S837:$AU837,"BL")</f>
        <v>0</v>
      </c>
      <c r="BG837" s="37">
        <f>COUNTIFS($S837:$AU837,"CO")</f>
        <v>0</v>
      </c>
      <c r="BH837" s="37">
        <f>SUM(BD837:BG837)</f>
        <v>1</v>
      </c>
      <c r="BI837" s="37">
        <f>IF(SUM(AV837+AW837)&gt;=17,1,0)</f>
        <v>0</v>
      </c>
      <c r="BJ837" s="37">
        <f>IF(SUM(AV837+AW837)&gt;=13,1,0)</f>
        <v>0</v>
      </c>
      <c r="BK837" s="37">
        <f>SUM(AV837:BG837)+SUM(COUNTIFS(R837:AU837,{"TERM","RESIGNED"}))</f>
        <v>19</v>
      </c>
      <c r="BL837" s="1" t="s">
        <v>41</v>
      </c>
      <c r="BM837" s="37" t="s">
        <v>933</v>
      </c>
    </row>
    <row r="838" spans="1:65" x14ac:dyDescent="0.25">
      <c r="A838" s="30">
        <f>A837+1</f>
        <v>836</v>
      </c>
      <c r="B838" s="1" t="s">
        <v>163</v>
      </c>
      <c r="C838" s="1">
        <v>105362</v>
      </c>
      <c r="D838" s="25">
        <v>105362</v>
      </c>
      <c r="E838" s="1" t="s">
        <v>862</v>
      </c>
      <c r="F838" s="32" t="s">
        <v>1009</v>
      </c>
      <c r="G838" s="32" t="s">
        <v>181</v>
      </c>
      <c r="H838" s="28">
        <v>45146</v>
      </c>
      <c r="I838" s="28" t="s">
        <v>36</v>
      </c>
      <c r="J838" s="28" t="s">
        <v>36</v>
      </c>
      <c r="K838" s="37">
        <f ca="1">IF(O838="ACTIVE",(TODAY()-H838),(J838-H838))</f>
        <v>196</v>
      </c>
      <c r="L838" s="39" t="str">
        <f>IF(OR(M838="Email Verification",M838="Operations",M838="OJT",M838="Bottom Quartile Group",M838="Training"),"Billable","Non Billable")</f>
        <v>Billable</v>
      </c>
      <c r="M838" s="32" t="s">
        <v>178</v>
      </c>
      <c r="N838" s="1" t="s">
        <v>38</v>
      </c>
      <c r="O838" s="1" t="s">
        <v>39</v>
      </c>
      <c r="P838" s="1"/>
      <c r="Q838" s="1"/>
      <c r="R838" s="31" t="s">
        <v>179</v>
      </c>
      <c r="S838" s="42" t="s">
        <v>880</v>
      </c>
      <c r="T838" s="42" t="s">
        <v>880</v>
      </c>
      <c r="U838" s="42" t="s">
        <v>17</v>
      </c>
      <c r="V838" s="42" t="s">
        <v>17</v>
      </c>
      <c r="W838" s="42" t="s">
        <v>880</v>
      </c>
      <c r="X838" s="42" t="s">
        <v>880</v>
      </c>
      <c r="Y838" s="42" t="s">
        <v>880</v>
      </c>
      <c r="Z838" s="42" t="s">
        <v>880</v>
      </c>
      <c r="AA838" s="42" t="s">
        <v>880</v>
      </c>
      <c r="AB838" s="42" t="s">
        <v>17</v>
      </c>
      <c r="AC838" s="42" t="s">
        <v>17</v>
      </c>
      <c r="AD838" s="42" t="s">
        <v>18</v>
      </c>
      <c r="AE838" s="42" t="s">
        <v>880</v>
      </c>
      <c r="AF838" s="42" t="s">
        <v>880</v>
      </c>
      <c r="AG838" s="42" t="s">
        <v>880</v>
      </c>
      <c r="AH838" s="42" t="s">
        <v>880</v>
      </c>
      <c r="AI838" s="42" t="s">
        <v>17</v>
      </c>
      <c r="AJ838" s="42" t="s">
        <v>17</v>
      </c>
      <c r="AK838" s="42" t="s">
        <v>880</v>
      </c>
      <c r="AL838" s="42"/>
      <c r="AM838" s="42"/>
      <c r="AN838" s="42"/>
      <c r="AO838" s="42"/>
      <c r="AP838" s="42"/>
      <c r="AQ838" s="42"/>
      <c r="AR838" s="42"/>
      <c r="AS838" s="42"/>
      <c r="AT838" s="42"/>
      <c r="AU838" s="42"/>
      <c r="AV838" s="37">
        <f>COUNTIFS($S838:$AU838,"P")</f>
        <v>12</v>
      </c>
      <c r="AW838" s="37">
        <f>COUNTIFS($S838:$AU838,"HD")/2</f>
        <v>0</v>
      </c>
      <c r="AX838" s="37">
        <f>COUNTIFS($S838:$AU838,"DO")</f>
        <v>6</v>
      </c>
      <c r="AY838" s="1">
        <f>COUNTIFS($S838:$AU838,"UPL")</f>
        <v>1</v>
      </c>
      <c r="AZ838" s="37">
        <f>COUNTIFS($S838:$AU838,"LWP")</f>
        <v>0</v>
      </c>
      <c r="BA838" s="37">
        <f>SUM(COUNTIFS($S838:$AU838,{"PAT","MAT"}))</f>
        <v>0</v>
      </c>
      <c r="BB838" s="37">
        <f>COUNTIFS($S838:$AU838,"HO")</f>
        <v>0</v>
      </c>
      <c r="BC838" s="37">
        <f>COUNTIFS($S838:$AU838,"NA")</f>
        <v>0</v>
      </c>
      <c r="BD838" s="37">
        <f>COUNTIFS($S838:$AU838,"PL")</f>
        <v>0</v>
      </c>
      <c r="BE838" s="37">
        <f>COUNTIFS($S838:$AU838,"CL")</f>
        <v>0</v>
      </c>
      <c r="BF838" s="37">
        <f>COUNTIFS($S838:$AU838,"BL")</f>
        <v>0</v>
      </c>
      <c r="BG838" s="37">
        <f>COUNTIFS($S838:$AU838,"CO")</f>
        <v>0</v>
      </c>
      <c r="BH838" s="37">
        <f>SUM(BD838:BG838)</f>
        <v>0</v>
      </c>
      <c r="BI838" s="37">
        <f>IF(SUM(AV838+AW838)&gt;=17,1,0)</f>
        <v>0</v>
      </c>
      <c r="BJ838" s="37">
        <f>IF(SUM(AV838+AW838)&gt;=13,1,0)</f>
        <v>0</v>
      </c>
      <c r="BK838" s="37">
        <f>SUM(AV838:BG838)+SUM(COUNTIFS(R838:AU838,{"TERM","RESIGNED"}))</f>
        <v>19</v>
      </c>
      <c r="BL838" s="1" t="s">
        <v>41</v>
      </c>
      <c r="BM838" s="37"/>
    </row>
    <row r="839" spans="1:65" x14ac:dyDescent="0.25">
      <c r="A839" s="30">
        <f>A838+1</f>
        <v>837</v>
      </c>
      <c r="B839" s="1" t="s">
        <v>163</v>
      </c>
      <c r="C839" s="1">
        <v>105364</v>
      </c>
      <c r="D839" s="25">
        <v>105364</v>
      </c>
      <c r="E839" s="1" t="s">
        <v>863</v>
      </c>
      <c r="F839" s="32" t="s">
        <v>1010</v>
      </c>
      <c r="G839" s="32" t="s">
        <v>177</v>
      </c>
      <c r="H839" s="28">
        <v>45146</v>
      </c>
      <c r="I839" s="28" t="s">
        <v>36</v>
      </c>
      <c r="J839" s="28" t="s">
        <v>36</v>
      </c>
      <c r="K839" s="37">
        <f ca="1">IF(O839="ACTIVE",(TODAY()-H839),(J839-H839))</f>
        <v>196</v>
      </c>
      <c r="L839" s="39" t="str">
        <f>IF(OR(M839="Email Verification",M839="Operations",M839="OJT",M839="Bottom Quartile Group",M839="Training"),"Billable","Non Billable")</f>
        <v>Billable</v>
      </c>
      <c r="M839" s="32" t="s">
        <v>178</v>
      </c>
      <c r="N839" s="1" t="s">
        <v>38</v>
      </c>
      <c r="O839" s="1" t="s">
        <v>39</v>
      </c>
      <c r="P839" s="1"/>
      <c r="Q839" s="1"/>
      <c r="R839" s="31" t="s">
        <v>230</v>
      </c>
      <c r="S839" s="42" t="s">
        <v>880</v>
      </c>
      <c r="T839" s="42" t="s">
        <v>880</v>
      </c>
      <c r="U839" s="42" t="s">
        <v>17</v>
      </c>
      <c r="V839" s="42" t="s">
        <v>17</v>
      </c>
      <c r="W839" s="42" t="s">
        <v>880</v>
      </c>
      <c r="X839" s="42" t="s">
        <v>880</v>
      </c>
      <c r="Y839" s="42" t="s">
        <v>880</v>
      </c>
      <c r="Z839" s="42" t="s">
        <v>880</v>
      </c>
      <c r="AA839" s="42" t="s">
        <v>880</v>
      </c>
      <c r="AB839" s="42" t="s">
        <v>17</v>
      </c>
      <c r="AC839" s="42" t="s">
        <v>17</v>
      </c>
      <c r="AD839" s="42" t="s">
        <v>880</v>
      </c>
      <c r="AE839" s="42" t="s">
        <v>880</v>
      </c>
      <c r="AF839" s="42" t="s">
        <v>880</v>
      </c>
      <c r="AG839" s="42" t="s">
        <v>880</v>
      </c>
      <c r="AH839" s="42" t="s">
        <v>880</v>
      </c>
      <c r="AI839" s="42" t="s">
        <v>17</v>
      </c>
      <c r="AJ839" s="42" t="s">
        <v>17</v>
      </c>
      <c r="AK839" s="42" t="s">
        <v>880</v>
      </c>
      <c r="AL839" s="42"/>
      <c r="AM839" s="42"/>
      <c r="AN839" s="42"/>
      <c r="AO839" s="42"/>
      <c r="AP839" s="42"/>
      <c r="AQ839" s="42"/>
      <c r="AR839" s="42"/>
      <c r="AS839" s="42"/>
      <c r="AT839" s="42"/>
      <c r="AU839" s="42"/>
      <c r="AV839" s="37">
        <f>COUNTIFS($S839:$AU839,"P")</f>
        <v>13</v>
      </c>
      <c r="AW839" s="37">
        <f>COUNTIFS($S839:$AU839,"HD")/2</f>
        <v>0</v>
      </c>
      <c r="AX839" s="37">
        <f>COUNTIFS($S839:$AU839,"DO")</f>
        <v>6</v>
      </c>
      <c r="AY839" s="1">
        <f>COUNTIFS($S839:$AU839,"UPL")</f>
        <v>0</v>
      </c>
      <c r="AZ839" s="37">
        <f>COUNTIFS($S839:$AU839,"LWP")</f>
        <v>0</v>
      </c>
      <c r="BA839" s="37">
        <f>SUM(COUNTIFS($S839:$AU839,{"PAT","MAT"}))</f>
        <v>0</v>
      </c>
      <c r="BB839" s="37">
        <f>COUNTIFS($S839:$AU839,"HO")</f>
        <v>0</v>
      </c>
      <c r="BC839" s="37">
        <f>COUNTIFS($S839:$AU839,"NA")</f>
        <v>0</v>
      </c>
      <c r="BD839" s="37">
        <f>COUNTIFS($S839:$AU839,"PL")</f>
        <v>0</v>
      </c>
      <c r="BE839" s="37">
        <f>COUNTIFS($S839:$AU839,"CL")</f>
        <v>0</v>
      </c>
      <c r="BF839" s="37">
        <f>COUNTIFS($S839:$AU839,"BL")</f>
        <v>0</v>
      </c>
      <c r="BG839" s="37">
        <f>COUNTIFS($S839:$AU839,"CO")</f>
        <v>0</v>
      </c>
      <c r="BH839" s="37">
        <f>SUM(BD839:BG839)</f>
        <v>0</v>
      </c>
      <c r="BI839" s="37">
        <f>IF(SUM(AV839+AW839)&gt;=17,1,0)</f>
        <v>0</v>
      </c>
      <c r="BJ839" s="37">
        <f>IF(SUM(AV839+AW839)&gt;=13,1,0)</f>
        <v>1</v>
      </c>
      <c r="BK839" s="37">
        <f>SUM(AV839:BG839)+SUM(COUNTIFS(R839:AU839,{"TERM","RESIGNED"}))</f>
        <v>19</v>
      </c>
      <c r="BL839" s="1" t="s">
        <v>41</v>
      </c>
      <c r="BM839" s="37" t="s">
        <v>931</v>
      </c>
    </row>
    <row r="840" spans="1:65" x14ac:dyDescent="0.25">
      <c r="A840" s="30">
        <f>A839+1</f>
        <v>838</v>
      </c>
      <c r="B840" s="1" t="s">
        <v>163</v>
      </c>
      <c r="C840" s="1">
        <v>105373</v>
      </c>
      <c r="D840" s="25">
        <v>105373</v>
      </c>
      <c r="E840" s="1" t="s">
        <v>862</v>
      </c>
      <c r="F840" s="32" t="s">
        <v>1011</v>
      </c>
      <c r="G840" s="32" t="s">
        <v>117</v>
      </c>
      <c r="H840" s="28">
        <v>45146</v>
      </c>
      <c r="I840" s="28" t="s">
        <v>36</v>
      </c>
      <c r="J840" s="28" t="s">
        <v>36</v>
      </c>
      <c r="K840" s="37">
        <f ca="1">IF(O840="ACTIVE",(TODAY()-H840),(J840-H840))</f>
        <v>196</v>
      </c>
      <c r="L840" s="39" t="str">
        <f>IF(OR(M840="Email Verification",M840="Operations",M840="OJT",M840="Bottom Quartile Group",M840="Training"),"Billable","Non Billable")</f>
        <v>Billable</v>
      </c>
      <c r="M840" s="32" t="s">
        <v>118</v>
      </c>
      <c r="N840" s="1" t="s">
        <v>38</v>
      </c>
      <c r="O840" s="1" t="s">
        <v>39</v>
      </c>
      <c r="P840" s="1"/>
      <c r="Q840" s="1"/>
      <c r="R840" s="31" t="s">
        <v>1443</v>
      </c>
      <c r="S840" s="42" t="s">
        <v>880</v>
      </c>
      <c r="T840" s="42" t="s">
        <v>880</v>
      </c>
      <c r="U840" s="42" t="s">
        <v>17</v>
      </c>
      <c r="V840" s="42" t="s">
        <v>17</v>
      </c>
      <c r="W840" s="42" t="s">
        <v>880</v>
      </c>
      <c r="X840" s="42" t="s">
        <v>880</v>
      </c>
      <c r="Y840" s="42" t="s">
        <v>880</v>
      </c>
      <c r="Z840" s="42" t="s">
        <v>880</v>
      </c>
      <c r="AA840" s="42" t="s">
        <v>880</v>
      </c>
      <c r="AB840" s="42" t="s">
        <v>17</v>
      </c>
      <c r="AC840" s="42" t="s">
        <v>17</v>
      </c>
      <c r="AD840" s="42" t="s">
        <v>880</v>
      </c>
      <c r="AE840" s="42" t="s">
        <v>882</v>
      </c>
      <c r="AF840" s="42" t="s">
        <v>880</v>
      </c>
      <c r="AG840" s="42" t="s">
        <v>880</v>
      </c>
      <c r="AH840" s="42" t="s">
        <v>880</v>
      </c>
      <c r="AI840" s="42" t="s">
        <v>17</v>
      </c>
      <c r="AJ840" s="42" t="s">
        <v>17</v>
      </c>
      <c r="AK840" s="42" t="s">
        <v>881</v>
      </c>
      <c r="AL840" s="42"/>
      <c r="AM840" s="42"/>
      <c r="AN840" s="42"/>
      <c r="AO840" s="42"/>
      <c r="AP840" s="42"/>
      <c r="AQ840" s="42"/>
      <c r="AR840" s="42"/>
      <c r="AS840" s="42"/>
      <c r="AT840" s="42"/>
      <c r="AU840" s="42"/>
      <c r="AV840" s="37">
        <f>COUNTIFS($S840:$AU840,"P")</f>
        <v>11</v>
      </c>
      <c r="AW840" s="37">
        <f>COUNTIFS($S840:$AU840,"HD")/2</f>
        <v>0.5</v>
      </c>
      <c r="AX840" s="37">
        <f>COUNTIFS($S840:$AU840,"DO")</f>
        <v>6</v>
      </c>
      <c r="AY840" s="1">
        <f>COUNTIFS($S840:$AU840,"UPL")</f>
        <v>0</v>
      </c>
      <c r="AZ840" s="37">
        <f>COUNTIFS($S840:$AU840,"LWP")</f>
        <v>0</v>
      </c>
      <c r="BA840" s="37">
        <f>SUM(COUNTIFS($S840:$AU840,{"PAT","MAT"}))</f>
        <v>0</v>
      </c>
      <c r="BB840" s="37">
        <f>COUNTIFS($S840:$AU840,"HO")</f>
        <v>0</v>
      </c>
      <c r="BC840" s="37">
        <f>COUNTIFS($S840:$AU840,"NA")</f>
        <v>0</v>
      </c>
      <c r="BD840" s="37">
        <f>COUNTIFS($S840:$AU840,"PL")</f>
        <v>0</v>
      </c>
      <c r="BE840" s="37">
        <f>COUNTIFS($S840:$AU840,"CL")</f>
        <v>1</v>
      </c>
      <c r="BF840" s="37">
        <f>COUNTIFS($S840:$AU840,"BL")</f>
        <v>0</v>
      </c>
      <c r="BG840" s="37">
        <f>COUNTIFS($S840:$AU840,"CO")</f>
        <v>0</v>
      </c>
      <c r="BH840" s="37">
        <f>SUM(BD840:BG840)</f>
        <v>1</v>
      </c>
      <c r="BI840" s="37">
        <f>IF(SUM(AV840+AW840)&gt;=17,1,0)</f>
        <v>0</v>
      </c>
      <c r="BJ840" s="37">
        <f>IF(SUM(AV840+AW840)&gt;=13,1,0)</f>
        <v>0</v>
      </c>
      <c r="BK840" s="37">
        <f>SUM(AV840:BG840)+SUM(COUNTIFS(R840:AU840,{"TERM","RESIGNED"}))</f>
        <v>18.5</v>
      </c>
      <c r="BL840" s="1" t="s">
        <v>41</v>
      </c>
      <c r="BM840" s="37" t="s">
        <v>934</v>
      </c>
    </row>
    <row r="841" spans="1:65" x14ac:dyDescent="0.25">
      <c r="A841" s="30">
        <f>A840+1</f>
        <v>839</v>
      </c>
      <c r="B841" s="1" t="s">
        <v>163</v>
      </c>
      <c r="C841" s="1">
        <v>105381</v>
      </c>
      <c r="D841" s="25">
        <v>105381</v>
      </c>
      <c r="E841" s="1" t="s">
        <v>863</v>
      </c>
      <c r="F841" s="32" t="s">
        <v>1012</v>
      </c>
      <c r="G841" s="32" t="s">
        <v>74</v>
      </c>
      <c r="H841" s="28">
        <v>45146</v>
      </c>
      <c r="I841" s="28" t="s">
        <v>36</v>
      </c>
      <c r="J841" s="28" t="s">
        <v>36</v>
      </c>
      <c r="K841" s="37">
        <f ca="1">IF(O841="ACTIVE",(TODAY()-H841),(J841-H841))</f>
        <v>196</v>
      </c>
      <c r="L841" s="39" t="str">
        <f>IF(OR(M841="Email Verification",M841="Operations",M841="OJT",M841="Bottom Quartile Group",M841="Training"),"Billable","Non Billable")</f>
        <v>Non Billable</v>
      </c>
      <c r="M841" s="32" t="s">
        <v>51</v>
      </c>
      <c r="N841" s="1" t="s">
        <v>38</v>
      </c>
      <c r="O841" s="1" t="s">
        <v>39</v>
      </c>
      <c r="P841" s="1"/>
      <c r="Q841" s="1"/>
      <c r="R841" s="31" t="s">
        <v>96</v>
      </c>
      <c r="S841" s="42" t="s">
        <v>880</v>
      </c>
      <c r="T841" s="42" t="s">
        <v>880</v>
      </c>
      <c r="U841" s="42" t="s">
        <v>17</v>
      </c>
      <c r="V841" s="42" t="s">
        <v>17</v>
      </c>
      <c r="W841" s="42" t="s">
        <v>880</v>
      </c>
      <c r="X841" s="42" t="s">
        <v>880</v>
      </c>
      <c r="Y841" s="42" t="s">
        <v>880</v>
      </c>
      <c r="Z841" s="42" t="s">
        <v>880</v>
      </c>
      <c r="AA841" s="42" t="s">
        <v>880</v>
      </c>
      <c r="AB841" s="42" t="s">
        <v>17</v>
      </c>
      <c r="AC841" s="42" t="s">
        <v>17</v>
      </c>
      <c r="AD841" s="42" t="s">
        <v>883</v>
      </c>
      <c r="AE841" s="42" t="s">
        <v>880</v>
      </c>
      <c r="AF841" s="42" t="s">
        <v>880</v>
      </c>
      <c r="AG841" s="42" t="s">
        <v>880</v>
      </c>
      <c r="AH841" s="42" t="s">
        <v>880</v>
      </c>
      <c r="AI841" s="42" t="s">
        <v>17</v>
      </c>
      <c r="AJ841" s="42" t="s">
        <v>17</v>
      </c>
      <c r="AK841" s="42" t="s">
        <v>882</v>
      </c>
      <c r="AL841" s="42"/>
      <c r="AM841" s="42"/>
      <c r="AN841" s="42"/>
      <c r="AO841" s="42"/>
      <c r="AP841" s="42"/>
      <c r="AQ841" s="42"/>
      <c r="AR841" s="42"/>
      <c r="AS841" s="42"/>
      <c r="AT841" s="42"/>
      <c r="AU841" s="42"/>
      <c r="AV841" s="37">
        <f>COUNTIFS($S841:$AU841,"P")</f>
        <v>11</v>
      </c>
      <c r="AW841" s="37">
        <f>COUNTIFS($S841:$AU841,"HD")/2</f>
        <v>0</v>
      </c>
      <c r="AX841" s="37">
        <f>COUNTIFS($S841:$AU841,"DO")</f>
        <v>6</v>
      </c>
      <c r="AY841" s="1">
        <f>COUNTIFS($S841:$AU841,"UPL")</f>
        <v>0</v>
      </c>
      <c r="AZ841" s="37">
        <f>COUNTIFS($S841:$AU841,"LWP")</f>
        <v>0</v>
      </c>
      <c r="BA841" s="37">
        <f>SUM(COUNTIFS($S841:$AU841,{"PAT","MAT"}))</f>
        <v>0</v>
      </c>
      <c r="BB841" s="37">
        <f>COUNTIFS($S841:$AU841,"HO")</f>
        <v>0</v>
      </c>
      <c r="BC841" s="37">
        <f>COUNTIFS($S841:$AU841,"NA")</f>
        <v>0</v>
      </c>
      <c r="BD841" s="37">
        <f>COUNTIFS($S841:$AU841,"PL")</f>
        <v>1</v>
      </c>
      <c r="BE841" s="37">
        <f>COUNTIFS($S841:$AU841,"CL")</f>
        <v>1</v>
      </c>
      <c r="BF841" s="37">
        <f>COUNTIFS($S841:$AU841,"BL")</f>
        <v>0</v>
      </c>
      <c r="BG841" s="37">
        <f>COUNTIFS($S841:$AU841,"CO")</f>
        <v>0</v>
      </c>
      <c r="BH841" s="37">
        <f>SUM(BD841:BG841)</f>
        <v>2</v>
      </c>
      <c r="BI841" s="37">
        <f>IF(SUM(AV841+AW841)&gt;=17,1,0)</f>
        <v>0</v>
      </c>
      <c r="BJ841" s="37">
        <f>IF(SUM(AV841+AW841)&gt;=13,1,0)</f>
        <v>0</v>
      </c>
      <c r="BK841" s="37">
        <f>SUM(AV841:BG841)+SUM(COUNTIFS(R841:AU841,{"TERM","RESIGNED"}))</f>
        <v>19</v>
      </c>
      <c r="BL841" s="1" t="s">
        <v>41</v>
      </c>
      <c r="BM841" s="37" t="s">
        <v>1564</v>
      </c>
    </row>
    <row r="842" spans="1:65" x14ac:dyDescent="0.25">
      <c r="A842" s="30">
        <f>A841+1</f>
        <v>840</v>
      </c>
      <c r="B842" s="1" t="s">
        <v>163</v>
      </c>
      <c r="C842" s="1">
        <v>105383</v>
      </c>
      <c r="D842" s="25">
        <v>105383</v>
      </c>
      <c r="E842" s="1" t="s">
        <v>863</v>
      </c>
      <c r="F842" s="32" t="s">
        <v>1015</v>
      </c>
      <c r="G842" s="32" t="s">
        <v>117</v>
      </c>
      <c r="H842" s="28">
        <v>45146</v>
      </c>
      <c r="I842" s="28" t="s">
        <v>36</v>
      </c>
      <c r="J842" s="28" t="s">
        <v>36</v>
      </c>
      <c r="K842" s="37">
        <f ca="1">IF(O842="ACTIVE",(TODAY()-H842),(J842-H842))</f>
        <v>196</v>
      </c>
      <c r="L842" s="39" t="str">
        <f>IF(OR(M842="Email Verification",M842="Operations",M842="OJT",M842="Bottom Quartile Group",M842="Training"),"Billable","Non Billable")</f>
        <v>Billable</v>
      </c>
      <c r="M842" s="32" t="s">
        <v>118</v>
      </c>
      <c r="N842" s="1" t="s">
        <v>38</v>
      </c>
      <c r="O842" s="1" t="s">
        <v>39</v>
      </c>
      <c r="P842" s="1"/>
      <c r="Q842" s="1"/>
      <c r="R842" s="31" t="s">
        <v>244</v>
      </c>
      <c r="S842" s="42" t="s">
        <v>880</v>
      </c>
      <c r="T842" s="42" t="s">
        <v>880</v>
      </c>
      <c r="U842" s="42" t="s">
        <v>17</v>
      </c>
      <c r="V842" s="42" t="s">
        <v>17</v>
      </c>
      <c r="W842" s="42" t="s">
        <v>880</v>
      </c>
      <c r="X842" s="42" t="s">
        <v>880</v>
      </c>
      <c r="Y842" s="42" t="s">
        <v>880</v>
      </c>
      <c r="Z842" s="42" t="s">
        <v>880</v>
      </c>
      <c r="AA842" s="42" t="s">
        <v>880</v>
      </c>
      <c r="AB842" s="42" t="s">
        <v>17</v>
      </c>
      <c r="AC842" s="42" t="s">
        <v>17</v>
      </c>
      <c r="AD842" s="42" t="s">
        <v>880</v>
      </c>
      <c r="AE842" s="42" t="s">
        <v>19</v>
      </c>
      <c r="AF842" s="42" t="s">
        <v>18</v>
      </c>
      <c r="AG842" s="42" t="s">
        <v>18</v>
      </c>
      <c r="AH842" s="42" t="s">
        <v>880</v>
      </c>
      <c r="AI842" s="42" t="s">
        <v>17</v>
      </c>
      <c r="AJ842" s="42" t="s">
        <v>17</v>
      </c>
      <c r="AK842" s="42" t="s">
        <v>880</v>
      </c>
      <c r="AL842" s="42"/>
      <c r="AM842" s="42"/>
      <c r="AN842" s="42"/>
      <c r="AO842" s="42"/>
      <c r="AP842" s="42"/>
      <c r="AQ842" s="42"/>
      <c r="AR842" s="42"/>
      <c r="AS842" s="42"/>
      <c r="AT842" s="42"/>
      <c r="AU842" s="42"/>
      <c r="AV842" s="37">
        <f>COUNTIFS($S842:$AU842,"P")</f>
        <v>10</v>
      </c>
      <c r="AW842" s="37">
        <f>COUNTIFS($S842:$AU842,"HD")/2</f>
        <v>0</v>
      </c>
      <c r="AX842" s="37">
        <f>COUNTIFS($S842:$AU842,"DO")</f>
        <v>6</v>
      </c>
      <c r="AY842" s="1">
        <f>COUNTIFS($S842:$AU842,"UPL")</f>
        <v>2</v>
      </c>
      <c r="AZ842" s="37">
        <f>COUNTIFS($S842:$AU842,"LWP")</f>
        <v>1</v>
      </c>
      <c r="BA842" s="37">
        <f>SUM(COUNTIFS($S842:$AU842,{"PAT","MAT"}))</f>
        <v>0</v>
      </c>
      <c r="BB842" s="37">
        <f>COUNTIFS($S842:$AU842,"HO")</f>
        <v>0</v>
      </c>
      <c r="BC842" s="37">
        <f>COUNTIFS($S842:$AU842,"NA")</f>
        <v>0</v>
      </c>
      <c r="BD842" s="37">
        <f>COUNTIFS($S842:$AU842,"PL")</f>
        <v>0</v>
      </c>
      <c r="BE842" s="37">
        <f>COUNTIFS($S842:$AU842,"CL")</f>
        <v>0</v>
      </c>
      <c r="BF842" s="37">
        <f>COUNTIFS($S842:$AU842,"BL")</f>
        <v>0</v>
      </c>
      <c r="BG842" s="37">
        <f>COUNTIFS($S842:$AU842,"CO")</f>
        <v>0</v>
      </c>
      <c r="BH842" s="37">
        <f>SUM(BD842:BG842)</f>
        <v>0</v>
      </c>
      <c r="BI842" s="37">
        <f>IF(SUM(AV842+AW842)&gt;=17,1,0)</f>
        <v>0</v>
      </c>
      <c r="BJ842" s="37">
        <f>IF(SUM(AV842+AW842)&gt;=13,1,0)</f>
        <v>0</v>
      </c>
      <c r="BK842" s="37">
        <f>SUM(AV842:BG842)+SUM(COUNTIFS(R842:AU842,{"TERM","RESIGNED"}))</f>
        <v>19</v>
      </c>
      <c r="BL842" s="1" t="s">
        <v>41</v>
      </c>
      <c r="BM842" s="37" t="s">
        <v>931</v>
      </c>
    </row>
    <row r="843" spans="1:65" x14ac:dyDescent="0.25">
      <c r="A843" s="30">
        <f>A842+1</f>
        <v>841</v>
      </c>
      <c r="B843" s="1" t="s">
        <v>163</v>
      </c>
      <c r="C843" s="1">
        <v>105385</v>
      </c>
      <c r="D843" s="25">
        <v>105385</v>
      </c>
      <c r="E843" s="1" t="s">
        <v>862</v>
      </c>
      <c r="F843" s="32" t="s">
        <v>1013</v>
      </c>
      <c r="G843" s="32" t="s">
        <v>50</v>
      </c>
      <c r="H843" s="28">
        <v>45146</v>
      </c>
      <c r="I843" s="28" t="s">
        <v>36</v>
      </c>
      <c r="J843" s="28" t="s">
        <v>36</v>
      </c>
      <c r="K843" s="37">
        <f ca="1">IF(O843="ACTIVE",(TODAY()-H843),(J843-H843))</f>
        <v>196</v>
      </c>
      <c r="L843" s="39" t="str">
        <f>IF(OR(M843="Email Verification",M843="Operations",M843="OJT",M843="Bottom Quartile Group",M843="Training"),"Billable","Non Billable")</f>
        <v>Non Billable</v>
      </c>
      <c r="M843" s="32" t="s">
        <v>51</v>
      </c>
      <c r="N843" s="1" t="s">
        <v>38</v>
      </c>
      <c r="O843" s="1" t="s">
        <v>39</v>
      </c>
      <c r="P843" s="1"/>
      <c r="Q843" s="1"/>
      <c r="R843" s="31" t="s">
        <v>97</v>
      </c>
      <c r="S843" s="42" t="s">
        <v>882</v>
      </c>
      <c r="T843" s="42" t="s">
        <v>883</v>
      </c>
      <c r="U843" s="42" t="s">
        <v>17</v>
      </c>
      <c r="V843" s="42" t="s">
        <v>17</v>
      </c>
      <c r="W843" s="42" t="s">
        <v>19</v>
      </c>
      <c r="X843" s="42" t="s">
        <v>19</v>
      </c>
      <c r="Y843" s="42" t="s">
        <v>19</v>
      </c>
      <c r="Z843" s="42" t="s">
        <v>880</v>
      </c>
      <c r="AA843" s="42" t="s">
        <v>880</v>
      </c>
      <c r="AB843" s="42" t="s">
        <v>17</v>
      </c>
      <c r="AC843" s="42" t="s">
        <v>17</v>
      </c>
      <c r="AD843" s="42" t="s">
        <v>880</v>
      </c>
      <c r="AE843" s="42" t="s">
        <v>880</v>
      </c>
      <c r="AF843" s="42" t="s">
        <v>880</v>
      </c>
      <c r="AG843" s="42" t="s">
        <v>18</v>
      </c>
      <c r="AH843" s="42" t="s">
        <v>18</v>
      </c>
      <c r="AI843" s="42" t="s">
        <v>17</v>
      </c>
      <c r="AJ843" s="42" t="s">
        <v>17</v>
      </c>
      <c r="AK843" s="42" t="s">
        <v>18</v>
      </c>
      <c r="AL843" s="42"/>
      <c r="AM843" s="42"/>
      <c r="AN843" s="42"/>
      <c r="AO843" s="42"/>
      <c r="AP843" s="42"/>
      <c r="AQ843" s="42"/>
      <c r="AR843" s="42"/>
      <c r="AS843" s="42"/>
      <c r="AT843" s="42"/>
      <c r="AU843" s="42"/>
      <c r="AV843" s="37">
        <f>COUNTIFS($S843:$AU843,"P")</f>
        <v>5</v>
      </c>
      <c r="AW843" s="37">
        <f>COUNTIFS($S843:$AU843,"HD")/2</f>
        <v>0</v>
      </c>
      <c r="AX843" s="37">
        <f>COUNTIFS($S843:$AU843,"DO")</f>
        <v>6</v>
      </c>
      <c r="AY843" s="1">
        <f>COUNTIFS($S843:$AU843,"UPL")</f>
        <v>3</v>
      </c>
      <c r="AZ843" s="37">
        <f>COUNTIFS($S843:$AU843,"LWP")</f>
        <v>3</v>
      </c>
      <c r="BA843" s="37">
        <f>SUM(COUNTIFS($S843:$AU843,{"PAT","MAT"}))</f>
        <v>0</v>
      </c>
      <c r="BB843" s="37">
        <f>COUNTIFS($S843:$AU843,"HO")</f>
        <v>0</v>
      </c>
      <c r="BC843" s="37">
        <f>COUNTIFS($S843:$AU843,"NA")</f>
        <v>0</v>
      </c>
      <c r="BD843" s="37">
        <f>COUNTIFS($S843:$AU843,"PL")</f>
        <v>1</v>
      </c>
      <c r="BE843" s="37">
        <f>COUNTIFS($S843:$AU843,"CL")</f>
        <v>1</v>
      </c>
      <c r="BF843" s="37">
        <f>COUNTIFS($S843:$AU843,"BL")</f>
        <v>0</v>
      </c>
      <c r="BG843" s="37">
        <f>COUNTIFS($S843:$AU843,"CO")</f>
        <v>0</v>
      </c>
      <c r="BH843" s="37">
        <f>SUM(BD843:BG843)</f>
        <v>2</v>
      </c>
      <c r="BI843" s="37">
        <f>IF(SUM(AV843+AW843)&gt;=17,1,0)</f>
        <v>0</v>
      </c>
      <c r="BJ843" s="37">
        <f>IF(SUM(AV843+AW843)&gt;=13,1,0)</f>
        <v>0</v>
      </c>
      <c r="BK843" s="37">
        <f>SUM(AV843:BG843)+SUM(COUNTIFS(R843:AU843,{"TERM","RESIGNED"}))</f>
        <v>19</v>
      </c>
      <c r="BL843" s="1" t="s">
        <v>41</v>
      </c>
      <c r="BM843" s="37" t="s">
        <v>1572</v>
      </c>
    </row>
    <row r="844" spans="1:65" x14ac:dyDescent="0.25">
      <c r="A844" s="30">
        <f>A843+1</f>
        <v>842</v>
      </c>
      <c r="B844" s="1" t="s">
        <v>163</v>
      </c>
      <c r="C844" s="1">
        <v>105386</v>
      </c>
      <c r="D844" s="25">
        <v>105386</v>
      </c>
      <c r="E844" s="1" t="s">
        <v>862</v>
      </c>
      <c r="F844" s="32" t="s">
        <v>1014</v>
      </c>
      <c r="G844" s="32" t="s">
        <v>154</v>
      </c>
      <c r="H844" s="28">
        <v>45146</v>
      </c>
      <c r="I844" s="28" t="s">
        <v>36</v>
      </c>
      <c r="J844" s="28" t="s">
        <v>36</v>
      </c>
      <c r="K844" s="37">
        <f ca="1">IF(O844="ACTIVE",(TODAY()-H844),(J844-H844))</f>
        <v>196</v>
      </c>
      <c r="L844" s="39" t="str">
        <f>IF(OR(M844="Email Verification",M844="Operations",M844="OJT",M844="Bottom Quartile Group",M844="Training"),"Billable","Non Billable")</f>
        <v>Billable</v>
      </c>
      <c r="M844" s="32" t="s">
        <v>118</v>
      </c>
      <c r="N844" s="1" t="s">
        <v>38</v>
      </c>
      <c r="O844" s="1" t="s">
        <v>39</v>
      </c>
      <c r="P844" s="1"/>
      <c r="Q844" s="1"/>
      <c r="R844" s="31" t="s">
        <v>155</v>
      </c>
      <c r="S844" s="42" t="s">
        <v>880</v>
      </c>
      <c r="T844" s="42" t="s">
        <v>880</v>
      </c>
      <c r="U844" s="42" t="s">
        <v>17</v>
      </c>
      <c r="V844" s="42" t="s">
        <v>17</v>
      </c>
      <c r="W844" s="42" t="s">
        <v>880</v>
      </c>
      <c r="X844" s="42" t="s">
        <v>880</v>
      </c>
      <c r="Y844" s="42" t="s">
        <v>880</v>
      </c>
      <c r="Z844" s="42" t="s">
        <v>880</v>
      </c>
      <c r="AA844" s="42" t="s">
        <v>880</v>
      </c>
      <c r="AB844" s="42" t="s">
        <v>17</v>
      </c>
      <c r="AC844" s="42" t="s">
        <v>17</v>
      </c>
      <c r="AD844" s="42" t="s">
        <v>880</v>
      </c>
      <c r="AE844" s="42" t="s">
        <v>880</v>
      </c>
      <c r="AF844" s="42" t="s">
        <v>880</v>
      </c>
      <c r="AG844" s="42" t="s">
        <v>880</v>
      </c>
      <c r="AH844" s="42" t="s">
        <v>882</v>
      </c>
      <c r="AI844" s="42" t="s">
        <v>17</v>
      </c>
      <c r="AJ844" s="42" t="s">
        <v>17</v>
      </c>
      <c r="AK844" s="42" t="s">
        <v>881</v>
      </c>
      <c r="AL844" s="42"/>
      <c r="AM844" s="42"/>
      <c r="AN844" s="42"/>
      <c r="AO844" s="42"/>
      <c r="AP844" s="42"/>
      <c r="AQ844" s="42"/>
      <c r="AR844" s="42"/>
      <c r="AS844" s="42"/>
      <c r="AT844" s="42"/>
      <c r="AU844" s="42"/>
      <c r="AV844" s="37">
        <f>COUNTIFS($S844:$AU844,"P")</f>
        <v>11</v>
      </c>
      <c r="AW844" s="37">
        <f>COUNTIFS($S844:$AU844,"HD")/2</f>
        <v>0.5</v>
      </c>
      <c r="AX844" s="37">
        <f>COUNTIFS($S844:$AU844,"DO")</f>
        <v>6</v>
      </c>
      <c r="AY844" s="1">
        <f>COUNTIFS($S844:$AU844,"UPL")</f>
        <v>0</v>
      </c>
      <c r="AZ844" s="37">
        <f>COUNTIFS($S844:$AU844,"LWP")</f>
        <v>0</v>
      </c>
      <c r="BA844" s="37">
        <f>SUM(COUNTIFS($S844:$AU844,{"PAT","MAT"}))</f>
        <v>0</v>
      </c>
      <c r="BB844" s="37">
        <f>COUNTIFS($S844:$AU844,"HO")</f>
        <v>0</v>
      </c>
      <c r="BC844" s="37">
        <f>COUNTIFS($S844:$AU844,"NA")</f>
        <v>0</v>
      </c>
      <c r="BD844" s="37">
        <f>COUNTIFS($S844:$AU844,"PL")</f>
        <v>0</v>
      </c>
      <c r="BE844" s="37">
        <f>COUNTIFS($S844:$AU844,"CL")</f>
        <v>1</v>
      </c>
      <c r="BF844" s="37">
        <f>COUNTIFS($S844:$AU844,"BL")</f>
        <v>0</v>
      </c>
      <c r="BG844" s="37">
        <f>COUNTIFS($S844:$AU844,"CO")</f>
        <v>0</v>
      </c>
      <c r="BH844" s="37">
        <f>SUM(BD844:BG844)</f>
        <v>1</v>
      </c>
      <c r="BI844" s="37">
        <f>IF(SUM(AV844+AW844)&gt;=17,1,0)</f>
        <v>0</v>
      </c>
      <c r="BJ844" s="37">
        <f>IF(SUM(AV844+AW844)&gt;=13,1,0)</f>
        <v>0</v>
      </c>
      <c r="BK844" s="37">
        <f>SUM(AV844:BG844)+SUM(COUNTIFS(R844:AU844,{"TERM","RESIGNED"}))</f>
        <v>18.5</v>
      </c>
      <c r="BL844" s="1" t="s">
        <v>41</v>
      </c>
      <c r="BM844" s="37" t="s">
        <v>933</v>
      </c>
    </row>
    <row r="845" spans="1:65" x14ac:dyDescent="0.25">
      <c r="A845" s="30">
        <f>A844+1</f>
        <v>843</v>
      </c>
      <c r="B845" s="1" t="s">
        <v>163</v>
      </c>
      <c r="C845" s="1">
        <v>105388</v>
      </c>
      <c r="D845" s="25">
        <v>105388</v>
      </c>
      <c r="E845" s="1" t="s">
        <v>862</v>
      </c>
      <c r="F845" s="32" t="s">
        <v>1017</v>
      </c>
      <c r="G845" s="32" t="s">
        <v>74</v>
      </c>
      <c r="H845" s="28">
        <v>45149</v>
      </c>
      <c r="I845" s="28" t="s">
        <v>36</v>
      </c>
      <c r="J845" s="28" t="s">
        <v>36</v>
      </c>
      <c r="K845" s="37">
        <f ca="1">IF(O845="ACTIVE",(TODAY()-H845),(J845-H845))</f>
        <v>193</v>
      </c>
      <c r="L845" s="39" t="str">
        <f>IF(OR(M845="Email Verification",M845="Operations",M845="OJT",M845="Bottom Quartile Group",M845="Training"),"Billable","Non Billable")</f>
        <v>Non Billable</v>
      </c>
      <c r="M845" s="32" t="s">
        <v>51</v>
      </c>
      <c r="N845" s="1" t="s">
        <v>38</v>
      </c>
      <c r="O845" s="1" t="s">
        <v>39</v>
      </c>
      <c r="P845" s="1"/>
      <c r="Q845" s="1"/>
      <c r="R845" s="31" t="s">
        <v>96</v>
      </c>
      <c r="S845" s="42" t="s">
        <v>882</v>
      </c>
      <c r="T845" s="42" t="s">
        <v>880</v>
      </c>
      <c r="U845" s="42" t="s">
        <v>17</v>
      </c>
      <c r="V845" s="42" t="s">
        <v>17</v>
      </c>
      <c r="W845" s="42" t="s">
        <v>880</v>
      </c>
      <c r="X845" s="42" t="s">
        <v>880</v>
      </c>
      <c r="Y845" s="42" t="s">
        <v>880</v>
      </c>
      <c r="Z845" s="42" t="s">
        <v>880</v>
      </c>
      <c r="AA845" s="42" t="s">
        <v>880</v>
      </c>
      <c r="AB845" s="42" t="s">
        <v>17</v>
      </c>
      <c r="AC845" s="42" t="s">
        <v>17</v>
      </c>
      <c r="AD845" s="42" t="s">
        <v>880</v>
      </c>
      <c r="AE845" s="42" t="s">
        <v>880</v>
      </c>
      <c r="AF845" s="42" t="s">
        <v>880</v>
      </c>
      <c r="AG845" s="42" t="s">
        <v>880</v>
      </c>
      <c r="AH845" s="42" t="s">
        <v>880</v>
      </c>
      <c r="AI845" s="42" t="s">
        <v>17</v>
      </c>
      <c r="AJ845" s="42" t="s">
        <v>17</v>
      </c>
      <c r="AK845" s="42" t="s">
        <v>880</v>
      </c>
      <c r="AL845" s="42"/>
      <c r="AM845" s="42"/>
      <c r="AN845" s="42"/>
      <c r="AO845" s="42"/>
      <c r="AP845" s="42"/>
      <c r="AQ845" s="42"/>
      <c r="AR845" s="42"/>
      <c r="AS845" s="42"/>
      <c r="AT845" s="42"/>
      <c r="AU845" s="42"/>
      <c r="AV845" s="37">
        <f>COUNTIFS($S845:$AU845,"P")</f>
        <v>12</v>
      </c>
      <c r="AW845" s="37">
        <f>COUNTIFS($S845:$AU845,"HD")/2</f>
        <v>0</v>
      </c>
      <c r="AX845" s="37">
        <f>COUNTIFS($S845:$AU845,"DO")</f>
        <v>6</v>
      </c>
      <c r="AY845" s="1">
        <f>COUNTIFS($S845:$AU845,"UPL")</f>
        <v>0</v>
      </c>
      <c r="AZ845" s="37">
        <f>COUNTIFS($S845:$AU845,"LWP")</f>
        <v>0</v>
      </c>
      <c r="BA845" s="37">
        <f>SUM(COUNTIFS($S845:$AU845,{"PAT","MAT"}))</f>
        <v>0</v>
      </c>
      <c r="BB845" s="37">
        <f>COUNTIFS($S845:$AU845,"HO")</f>
        <v>0</v>
      </c>
      <c r="BC845" s="37">
        <f>COUNTIFS($S845:$AU845,"NA")</f>
        <v>0</v>
      </c>
      <c r="BD845" s="37">
        <f>COUNTIFS($S845:$AU845,"PL")</f>
        <v>0</v>
      </c>
      <c r="BE845" s="37">
        <f>COUNTIFS($S845:$AU845,"CL")</f>
        <v>1</v>
      </c>
      <c r="BF845" s="37">
        <f>COUNTIFS($S845:$AU845,"BL")</f>
        <v>0</v>
      </c>
      <c r="BG845" s="37">
        <f>COUNTIFS($S845:$AU845,"CO")</f>
        <v>0</v>
      </c>
      <c r="BH845" s="37">
        <f>SUM(BD845:BG845)</f>
        <v>1</v>
      </c>
      <c r="BI845" s="37">
        <f>IF(SUM(AV845+AW845)&gt;=17,1,0)</f>
        <v>0</v>
      </c>
      <c r="BJ845" s="37">
        <f>IF(SUM(AV845+AW845)&gt;=13,1,0)</f>
        <v>0</v>
      </c>
      <c r="BK845" s="37">
        <f>SUM(AV845:BG845)+SUM(COUNTIFS(R845:AU845,{"TERM","RESIGNED"}))</f>
        <v>19</v>
      </c>
      <c r="BL845" s="1" t="s">
        <v>41</v>
      </c>
      <c r="BM845" s="37" t="s">
        <v>934</v>
      </c>
    </row>
    <row r="846" spans="1:65" x14ac:dyDescent="0.25">
      <c r="A846" s="30">
        <f>A845+1</f>
        <v>844</v>
      </c>
      <c r="B846" s="1" t="s">
        <v>163</v>
      </c>
      <c r="C846" s="1">
        <v>105399</v>
      </c>
      <c r="D846" s="25">
        <v>105399</v>
      </c>
      <c r="E846" s="1" t="s">
        <v>863</v>
      </c>
      <c r="F846" s="32" t="s">
        <v>1018</v>
      </c>
      <c r="G846" s="32" t="s">
        <v>117</v>
      </c>
      <c r="H846" s="28">
        <v>45149</v>
      </c>
      <c r="I846" s="28" t="s">
        <v>36</v>
      </c>
      <c r="J846" s="28" t="s">
        <v>36</v>
      </c>
      <c r="K846" s="37">
        <f ca="1">IF(O846="ACTIVE",(TODAY()-H846),(J846-H846))</f>
        <v>193</v>
      </c>
      <c r="L846" s="39" t="str">
        <f>IF(OR(M846="Email Verification",M846="Operations",M846="OJT",M846="Bottom Quartile Group",M846="Training"),"Billable","Non Billable")</f>
        <v>Billable</v>
      </c>
      <c r="M846" s="32" t="s">
        <v>118</v>
      </c>
      <c r="N846" s="1" t="s">
        <v>38</v>
      </c>
      <c r="O846" s="1" t="s">
        <v>39</v>
      </c>
      <c r="P846" s="1"/>
      <c r="Q846" s="1"/>
      <c r="R846" s="31" t="s">
        <v>511</v>
      </c>
      <c r="S846" s="42" t="s">
        <v>880</v>
      </c>
      <c r="T846" s="42" t="s">
        <v>880</v>
      </c>
      <c r="U846" s="42" t="s">
        <v>17</v>
      </c>
      <c r="V846" s="42" t="s">
        <v>17</v>
      </c>
      <c r="W846" s="42" t="s">
        <v>880</v>
      </c>
      <c r="X846" s="42" t="s">
        <v>880</v>
      </c>
      <c r="Y846" s="42" t="s">
        <v>880</v>
      </c>
      <c r="Z846" s="42" t="s">
        <v>880</v>
      </c>
      <c r="AA846" s="42" t="s">
        <v>880</v>
      </c>
      <c r="AB846" s="42" t="s">
        <v>17</v>
      </c>
      <c r="AC846" s="42" t="s">
        <v>17</v>
      </c>
      <c r="AD846" s="42" t="s">
        <v>880</v>
      </c>
      <c r="AE846" s="42" t="s">
        <v>880</v>
      </c>
      <c r="AF846" s="42" t="s">
        <v>880</v>
      </c>
      <c r="AG846" s="42" t="s">
        <v>880</v>
      </c>
      <c r="AH846" s="42" t="s">
        <v>880</v>
      </c>
      <c r="AI846" s="42" t="s">
        <v>17</v>
      </c>
      <c r="AJ846" s="42" t="s">
        <v>17</v>
      </c>
      <c r="AK846" s="42" t="s">
        <v>880</v>
      </c>
      <c r="AL846" s="42"/>
      <c r="AM846" s="42"/>
      <c r="AN846" s="42"/>
      <c r="AO846" s="42"/>
      <c r="AP846" s="42"/>
      <c r="AQ846" s="42"/>
      <c r="AR846" s="42"/>
      <c r="AS846" s="42"/>
      <c r="AT846" s="42"/>
      <c r="AU846" s="42"/>
      <c r="AV846" s="37">
        <f>COUNTIFS($S846:$AU846,"P")</f>
        <v>13</v>
      </c>
      <c r="AW846" s="37">
        <f>COUNTIFS($S846:$AU846,"HD")/2</f>
        <v>0</v>
      </c>
      <c r="AX846" s="37">
        <f>COUNTIFS($S846:$AU846,"DO")</f>
        <v>6</v>
      </c>
      <c r="AY846" s="1">
        <f>COUNTIFS($S846:$AU846,"UPL")</f>
        <v>0</v>
      </c>
      <c r="AZ846" s="37">
        <f>COUNTIFS($S846:$AU846,"LWP")</f>
        <v>0</v>
      </c>
      <c r="BA846" s="37">
        <f>SUM(COUNTIFS($S846:$AU846,{"PAT","MAT"}))</f>
        <v>0</v>
      </c>
      <c r="BB846" s="37">
        <f>COUNTIFS($S846:$AU846,"HO")</f>
        <v>0</v>
      </c>
      <c r="BC846" s="37">
        <f>COUNTIFS($S846:$AU846,"NA")</f>
        <v>0</v>
      </c>
      <c r="BD846" s="37">
        <f>COUNTIFS($S846:$AU846,"PL")</f>
        <v>0</v>
      </c>
      <c r="BE846" s="37">
        <f>COUNTIFS($S846:$AU846,"CL")</f>
        <v>0</v>
      </c>
      <c r="BF846" s="37">
        <f>COUNTIFS($S846:$AU846,"BL")</f>
        <v>0</v>
      </c>
      <c r="BG846" s="37">
        <f>COUNTIFS($S846:$AU846,"CO")</f>
        <v>0</v>
      </c>
      <c r="BH846" s="37">
        <f>SUM(BD846:BG846)</f>
        <v>0</v>
      </c>
      <c r="BI846" s="37">
        <f>IF(SUM(AV846+AW846)&gt;=17,1,0)</f>
        <v>0</v>
      </c>
      <c r="BJ846" s="37">
        <f>IF(SUM(AV846+AW846)&gt;=13,1,0)</f>
        <v>1</v>
      </c>
      <c r="BK846" s="37">
        <f>SUM(AV846:BG846)+SUM(COUNTIFS(R846:AU846,{"TERM","RESIGNED"}))</f>
        <v>19</v>
      </c>
      <c r="BL846" s="1" t="s">
        <v>41</v>
      </c>
      <c r="BM846" s="37" t="s">
        <v>931</v>
      </c>
    </row>
    <row r="847" spans="1:65" x14ac:dyDescent="0.25">
      <c r="A847" s="30">
        <f>A846+1</f>
        <v>845</v>
      </c>
      <c r="B847" s="1" t="s">
        <v>163</v>
      </c>
      <c r="C847" s="1">
        <v>105400</v>
      </c>
      <c r="D847" s="25">
        <v>105400</v>
      </c>
      <c r="E847" s="1" t="s">
        <v>863</v>
      </c>
      <c r="F847" s="32" t="s">
        <v>1019</v>
      </c>
      <c r="G847" s="32" t="s">
        <v>117</v>
      </c>
      <c r="H847" s="28">
        <v>45149</v>
      </c>
      <c r="I847" s="28" t="s">
        <v>36</v>
      </c>
      <c r="J847" s="28" t="s">
        <v>36</v>
      </c>
      <c r="K847" s="37">
        <f ca="1">IF(O847="ACTIVE",(TODAY()-H847),(J847-H847))</f>
        <v>193</v>
      </c>
      <c r="L847" s="39" t="str">
        <f>IF(OR(M847="Email Verification",M847="Operations",M847="OJT",M847="Bottom Quartile Group",M847="Training"),"Billable","Non Billable")</f>
        <v>Billable</v>
      </c>
      <c r="M847" s="32" t="s">
        <v>118</v>
      </c>
      <c r="N847" s="1" t="s">
        <v>38</v>
      </c>
      <c r="O847" s="1" t="s">
        <v>39</v>
      </c>
      <c r="P847" s="1"/>
      <c r="Q847" s="1"/>
      <c r="R847" s="31" t="s">
        <v>1443</v>
      </c>
      <c r="S847" s="42" t="s">
        <v>880</v>
      </c>
      <c r="T847" s="42" t="s">
        <v>880</v>
      </c>
      <c r="U847" s="42" t="s">
        <v>17</v>
      </c>
      <c r="V847" s="42" t="s">
        <v>17</v>
      </c>
      <c r="W847" s="42" t="s">
        <v>880</v>
      </c>
      <c r="X847" s="42" t="s">
        <v>880</v>
      </c>
      <c r="Y847" s="42" t="s">
        <v>880</v>
      </c>
      <c r="Z847" s="42" t="s">
        <v>880</v>
      </c>
      <c r="AA847" s="42" t="s">
        <v>880</v>
      </c>
      <c r="AB847" s="42" t="s">
        <v>17</v>
      </c>
      <c r="AC847" s="42" t="s">
        <v>17</v>
      </c>
      <c r="AD847" s="42" t="s">
        <v>880</v>
      </c>
      <c r="AE847" s="42" t="s">
        <v>880</v>
      </c>
      <c r="AF847" s="42" t="s">
        <v>880</v>
      </c>
      <c r="AG847" s="42" t="s">
        <v>880</v>
      </c>
      <c r="AH847" s="42" t="s">
        <v>880</v>
      </c>
      <c r="AI847" s="42" t="s">
        <v>17</v>
      </c>
      <c r="AJ847" s="42" t="s">
        <v>17</v>
      </c>
      <c r="AK847" s="42" t="s">
        <v>880</v>
      </c>
      <c r="AL847" s="42"/>
      <c r="AM847" s="42"/>
      <c r="AN847" s="42"/>
      <c r="AO847" s="42"/>
      <c r="AP847" s="42"/>
      <c r="AQ847" s="42"/>
      <c r="AR847" s="42"/>
      <c r="AS847" s="42"/>
      <c r="AT847" s="42"/>
      <c r="AU847" s="42"/>
      <c r="AV847" s="37">
        <f>COUNTIFS($S847:$AU847,"P")</f>
        <v>13</v>
      </c>
      <c r="AW847" s="37">
        <f>COUNTIFS($S847:$AU847,"HD")/2</f>
        <v>0</v>
      </c>
      <c r="AX847" s="37">
        <f>COUNTIFS($S847:$AU847,"DO")</f>
        <v>6</v>
      </c>
      <c r="AY847" s="1">
        <f>COUNTIFS($S847:$AU847,"UPL")</f>
        <v>0</v>
      </c>
      <c r="AZ847" s="37">
        <f>COUNTIFS($S847:$AU847,"LWP")</f>
        <v>0</v>
      </c>
      <c r="BA847" s="37">
        <f>SUM(COUNTIFS($S847:$AU847,{"PAT","MAT"}))</f>
        <v>0</v>
      </c>
      <c r="BB847" s="37">
        <f>COUNTIFS($S847:$AU847,"HO")</f>
        <v>0</v>
      </c>
      <c r="BC847" s="37">
        <f>COUNTIFS($S847:$AU847,"NA")</f>
        <v>0</v>
      </c>
      <c r="BD847" s="37">
        <f>COUNTIFS($S847:$AU847,"PL")</f>
        <v>0</v>
      </c>
      <c r="BE847" s="37">
        <f>COUNTIFS($S847:$AU847,"CL")</f>
        <v>0</v>
      </c>
      <c r="BF847" s="37">
        <f>COUNTIFS($S847:$AU847,"BL")</f>
        <v>0</v>
      </c>
      <c r="BG847" s="37">
        <f>COUNTIFS($S847:$AU847,"CO")</f>
        <v>0</v>
      </c>
      <c r="BH847" s="37">
        <f>SUM(BD847:BG847)</f>
        <v>0</v>
      </c>
      <c r="BI847" s="37">
        <f>IF(SUM(AV847+AW847)&gt;=17,1,0)</f>
        <v>0</v>
      </c>
      <c r="BJ847" s="37">
        <f>IF(SUM(AV847+AW847)&gt;=13,1,0)</f>
        <v>1</v>
      </c>
      <c r="BK847" s="37">
        <f>SUM(AV847:BG847)+SUM(COUNTIFS(R847:AU847,{"TERM","RESIGNED"}))</f>
        <v>19</v>
      </c>
      <c r="BL847" s="1" t="s">
        <v>41</v>
      </c>
      <c r="BM847" s="37" t="s">
        <v>934</v>
      </c>
    </row>
    <row r="848" spans="1:65" x14ac:dyDescent="0.25">
      <c r="A848" s="30">
        <f>A847+1</f>
        <v>846</v>
      </c>
      <c r="B848" s="1" t="s">
        <v>163</v>
      </c>
      <c r="C848" s="1">
        <v>105403</v>
      </c>
      <c r="D848" s="25">
        <v>105403</v>
      </c>
      <c r="E848" s="1" t="s">
        <v>862</v>
      </c>
      <c r="F848" s="32" t="s">
        <v>1020</v>
      </c>
      <c r="G848" s="32" t="s">
        <v>117</v>
      </c>
      <c r="H848" s="28">
        <v>45149</v>
      </c>
      <c r="I848" s="28" t="s">
        <v>36</v>
      </c>
      <c r="J848" s="28" t="s">
        <v>36</v>
      </c>
      <c r="K848" s="37">
        <f ca="1">IF(O848="ACTIVE",(TODAY()-H848),(J848-H848))</f>
        <v>193</v>
      </c>
      <c r="L848" s="39" t="str">
        <f>IF(OR(M848="Email Verification",M848="Operations",M848="OJT",M848="Bottom Quartile Group",M848="Training"),"Billable","Non Billable")</f>
        <v>Billable</v>
      </c>
      <c r="M848" s="32" t="s">
        <v>118</v>
      </c>
      <c r="N848" s="1" t="s">
        <v>38</v>
      </c>
      <c r="O848" s="1" t="s">
        <v>39</v>
      </c>
      <c r="P848" s="1"/>
      <c r="Q848" s="1"/>
      <c r="R848" s="31" t="s">
        <v>511</v>
      </c>
      <c r="S848" s="42" t="s">
        <v>880</v>
      </c>
      <c r="T848" s="42" t="s">
        <v>880</v>
      </c>
      <c r="U848" s="42" t="s">
        <v>17</v>
      </c>
      <c r="V848" s="42" t="s">
        <v>17</v>
      </c>
      <c r="W848" s="42" t="s">
        <v>880</v>
      </c>
      <c r="X848" s="42" t="s">
        <v>880</v>
      </c>
      <c r="Y848" s="42" t="s">
        <v>880</v>
      </c>
      <c r="Z848" s="42" t="s">
        <v>880</v>
      </c>
      <c r="AA848" s="42" t="s">
        <v>880</v>
      </c>
      <c r="AB848" s="42" t="s">
        <v>17</v>
      </c>
      <c r="AC848" s="42" t="s">
        <v>17</v>
      </c>
      <c r="AD848" s="42" t="s">
        <v>880</v>
      </c>
      <c r="AE848" s="42" t="s">
        <v>880</v>
      </c>
      <c r="AF848" s="42" t="s">
        <v>880</v>
      </c>
      <c r="AG848" s="42" t="s">
        <v>880</v>
      </c>
      <c r="AH848" s="42" t="s">
        <v>880</v>
      </c>
      <c r="AI848" s="42" t="s">
        <v>17</v>
      </c>
      <c r="AJ848" s="42" t="s">
        <v>17</v>
      </c>
      <c r="AK848" s="42" t="s">
        <v>880</v>
      </c>
      <c r="AL848" s="42"/>
      <c r="AM848" s="42"/>
      <c r="AN848" s="42"/>
      <c r="AO848" s="42"/>
      <c r="AP848" s="42"/>
      <c r="AQ848" s="42"/>
      <c r="AR848" s="42"/>
      <c r="AS848" s="42"/>
      <c r="AT848" s="42"/>
      <c r="AU848" s="42"/>
      <c r="AV848" s="37">
        <f>COUNTIFS($S848:$AU848,"P")</f>
        <v>13</v>
      </c>
      <c r="AW848" s="37">
        <f>COUNTIFS($S848:$AU848,"HD")/2</f>
        <v>0</v>
      </c>
      <c r="AX848" s="37">
        <f>COUNTIFS($S848:$AU848,"DO")</f>
        <v>6</v>
      </c>
      <c r="AY848" s="1">
        <f>COUNTIFS($S848:$AU848,"UPL")</f>
        <v>0</v>
      </c>
      <c r="AZ848" s="37">
        <f>COUNTIFS($S848:$AU848,"LWP")</f>
        <v>0</v>
      </c>
      <c r="BA848" s="37">
        <f>SUM(COUNTIFS($S848:$AU848,{"PAT","MAT"}))</f>
        <v>0</v>
      </c>
      <c r="BB848" s="37">
        <f>COUNTIFS($S848:$AU848,"HO")</f>
        <v>0</v>
      </c>
      <c r="BC848" s="37">
        <f>COUNTIFS($S848:$AU848,"NA")</f>
        <v>0</v>
      </c>
      <c r="BD848" s="37">
        <f>COUNTIFS($S848:$AU848,"PL")</f>
        <v>0</v>
      </c>
      <c r="BE848" s="37">
        <f>COUNTIFS($S848:$AU848,"CL")</f>
        <v>0</v>
      </c>
      <c r="BF848" s="37">
        <f>COUNTIFS($S848:$AU848,"BL")</f>
        <v>0</v>
      </c>
      <c r="BG848" s="37">
        <f>COUNTIFS($S848:$AU848,"CO")</f>
        <v>0</v>
      </c>
      <c r="BH848" s="37">
        <f>SUM(BD848:BG848)</f>
        <v>0</v>
      </c>
      <c r="BI848" s="37">
        <f>IF(SUM(AV848+AW848)&gt;=17,1,0)</f>
        <v>0</v>
      </c>
      <c r="BJ848" s="37">
        <f>IF(SUM(AV848+AW848)&gt;=13,1,0)</f>
        <v>1</v>
      </c>
      <c r="BK848" s="37">
        <f>SUM(AV848:BG848)+SUM(COUNTIFS(R848:AU848,{"TERM","RESIGNED"}))</f>
        <v>19</v>
      </c>
      <c r="BL848" s="1" t="s">
        <v>41</v>
      </c>
      <c r="BM848" s="37" t="s">
        <v>934</v>
      </c>
    </row>
    <row r="849" spans="1:65" x14ac:dyDescent="0.25">
      <c r="A849" s="30">
        <f>A848+1</f>
        <v>847</v>
      </c>
      <c r="B849" s="1" t="s">
        <v>163</v>
      </c>
      <c r="C849" s="1">
        <v>105407</v>
      </c>
      <c r="D849" s="25">
        <v>105407</v>
      </c>
      <c r="E849" s="1" t="s">
        <v>863</v>
      </c>
      <c r="F849" s="32" t="s">
        <v>1021</v>
      </c>
      <c r="G849" s="32" t="s">
        <v>154</v>
      </c>
      <c r="H849" s="28">
        <v>45149</v>
      </c>
      <c r="I849" s="28" t="s">
        <v>36</v>
      </c>
      <c r="J849" s="28" t="s">
        <v>36</v>
      </c>
      <c r="K849" s="37">
        <f ca="1">IF(O849="ACTIVE",(TODAY()-H849),(J849-H849))</f>
        <v>193</v>
      </c>
      <c r="L849" s="39" t="str">
        <f>IF(OR(M849="Email Verification",M849="Operations",M849="OJT",M849="Bottom Quartile Group",M849="Training"),"Billable","Non Billable")</f>
        <v>Billable</v>
      </c>
      <c r="M849" s="32" t="s">
        <v>118</v>
      </c>
      <c r="N849" s="1" t="s">
        <v>38</v>
      </c>
      <c r="O849" s="1" t="s">
        <v>39</v>
      </c>
      <c r="P849" s="1"/>
      <c r="Q849" s="1"/>
      <c r="R849" s="31" t="s">
        <v>136</v>
      </c>
      <c r="S849" s="42" t="s">
        <v>880</v>
      </c>
      <c r="T849" s="42" t="s">
        <v>880</v>
      </c>
      <c r="U849" s="42" t="s">
        <v>17</v>
      </c>
      <c r="V849" s="42" t="s">
        <v>17</v>
      </c>
      <c r="W849" s="42" t="s">
        <v>880</v>
      </c>
      <c r="X849" s="42" t="s">
        <v>880</v>
      </c>
      <c r="Y849" s="42" t="s">
        <v>880</v>
      </c>
      <c r="Z849" s="42" t="s">
        <v>882</v>
      </c>
      <c r="AA849" s="42" t="s">
        <v>880</v>
      </c>
      <c r="AB849" s="42" t="s">
        <v>17</v>
      </c>
      <c r="AC849" s="42" t="s">
        <v>17</v>
      </c>
      <c r="AD849" s="42" t="s">
        <v>880</v>
      </c>
      <c r="AE849" s="42" t="s">
        <v>880</v>
      </c>
      <c r="AF849" s="42" t="s">
        <v>880</v>
      </c>
      <c r="AG849" s="42" t="s">
        <v>881</v>
      </c>
      <c r="AH849" s="42" t="s">
        <v>880</v>
      </c>
      <c r="AI849" s="42" t="s">
        <v>17</v>
      </c>
      <c r="AJ849" s="42" t="s">
        <v>17</v>
      </c>
      <c r="AK849" s="42" t="s">
        <v>880</v>
      </c>
      <c r="AL849" s="42"/>
      <c r="AM849" s="42"/>
      <c r="AN849" s="42"/>
      <c r="AO849" s="42"/>
      <c r="AP849" s="42"/>
      <c r="AQ849" s="42"/>
      <c r="AR849" s="42"/>
      <c r="AS849" s="42"/>
      <c r="AT849" s="42"/>
      <c r="AU849" s="42"/>
      <c r="AV849" s="37">
        <f>COUNTIFS($S849:$AU849,"P")</f>
        <v>11</v>
      </c>
      <c r="AW849" s="37">
        <f>COUNTIFS($S849:$AU849,"HD")/2</f>
        <v>0.5</v>
      </c>
      <c r="AX849" s="37">
        <f>COUNTIFS($S849:$AU849,"DO")</f>
        <v>6</v>
      </c>
      <c r="AY849" s="1">
        <f>COUNTIFS($S849:$AU849,"UPL")</f>
        <v>0</v>
      </c>
      <c r="AZ849" s="37">
        <f>COUNTIFS($S849:$AU849,"LWP")</f>
        <v>0</v>
      </c>
      <c r="BA849" s="37">
        <f>SUM(COUNTIFS($S849:$AU849,{"PAT","MAT"}))</f>
        <v>0</v>
      </c>
      <c r="BB849" s="37">
        <f>COUNTIFS($S849:$AU849,"HO")</f>
        <v>0</v>
      </c>
      <c r="BC849" s="37">
        <f>COUNTIFS($S849:$AU849,"NA")</f>
        <v>0</v>
      </c>
      <c r="BD849" s="37">
        <f>COUNTIFS($S849:$AU849,"PL")</f>
        <v>0</v>
      </c>
      <c r="BE849" s="37">
        <f>COUNTIFS($S849:$AU849,"CL")</f>
        <v>1</v>
      </c>
      <c r="BF849" s="37">
        <f>COUNTIFS($S849:$AU849,"BL")</f>
        <v>0</v>
      </c>
      <c r="BG849" s="37">
        <f>COUNTIFS($S849:$AU849,"CO")</f>
        <v>0</v>
      </c>
      <c r="BH849" s="37">
        <f>SUM(BD849:BG849)</f>
        <v>1</v>
      </c>
      <c r="BI849" s="37">
        <f>IF(SUM(AV849+AW849)&gt;=17,1,0)</f>
        <v>0</v>
      </c>
      <c r="BJ849" s="37">
        <f>IF(SUM(AV849+AW849)&gt;=13,1,0)</f>
        <v>0</v>
      </c>
      <c r="BK849" s="37">
        <f>SUM(AV849:BG849)+SUM(COUNTIFS(R849:AU849,{"TERM","RESIGNED"}))</f>
        <v>18.5</v>
      </c>
      <c r="BL849" s="1" t="s">
        <v>41</v>
      </c>
      <c r="BM849" s="37" t="s">
        <v>934</v>
      </c>
    </row>
    <row r="850" spans="1:65" x14ac:dyDescent="0.25">
      <c r="A850" s="30">
        <f>A849+1</f>
        <v>848</v>
      </c>
      <c r="B850" s="1" t="s">
        <v>163</v>
      </c>
      <c r="C850" s="1">
        <v>105408</v>
      </c>
      <c r="D850" s="25">
        <v>105408</v>
      </c>
      <c r="E850" s="1" t="s">
        <v>863</v>
      </c>
      <c r="F850" s="32" t="s">
        <v>1022</v>
      </c>
      <c r="G850" s="32" t="s">
        <v>154</v>
      </c>
      <c r="H850" s="28">
        <v>45149</v>
      </c>
      <c r="I850" s="28" t="s">
        <v>36</v>
      </c>
      <c r="J850" s="28" t="s">
        <v>36</v>
      </c>
      <c r="K850" s="37">
        <f ca="1">IF(O850="ACTIVE",(TODAY()-H850),(J850-H850))</f>
        <v>193</v>
      </c>
      <c r="L850" s="39" t="str">
        <f>IF(OR(M850="Email Verification",M850="Operations",M850="OJT",M850="Bottom Quartile Group",M850="Training"),"Billable","Non Billable")</f>
        <v>Billable</v>
      </c>
      <c r="M850" s="32" t="s">
        <v>118</v>
      </c>
      <c r="N850" s="1" t="s">
        <v>38</v>
      </c>
      <c r="O850" s="1" t="s">
        <v>39</v>
      </c>
      <c r="P850" s="1"/>
      <c r="Q850" s="1"/>
      <c r="R850" s="31" t="s">
        <v>136</v>
      </c>
      <c r="S850" s="42" t="s">
        <v>880</v>
      </c>
      <c r="T850" s="42" t="s">
        <v>880</v>
      </c>
      <c r="U850" s="42" t="s">
        <v>17</v>
      </c>
      <c r="V850" s="42" t="s">
        <v>17</v>
      </c>
      <c r="W850" s="42" t="s">
        <v>880</v>
      </c>
      <c r="X850" s="42" t="s">
        <v>880</v>
      </c>
      <c r="Y850" s="42" t="s">
        <v>880</v>
      </c>
      <c r="Z850" s="42" t="s">
        <v>880</v>
      </c>
      <c r="AA850" s="42" t="s">
        <v>880</v>
      </c>
      <c r="AB850" s="42" t="s">
        <v>17</v>
      </c>
      <c r="AC850" s="42" t="s">
        <v>17</v>
      </c>
      <c r="AD850" s="42" t="s">
        <v>880</v>
      </c>
      <c r="AE850" s="42" t="s">
        <v>880</v>
      </c>
      <c r="AF850" s="42" t="s">
        <v>880</v>
      </c>
      <c r="AG850" s="42" t="s">
        <v>880</v>
      </c>
      <c r="AH850" s="42" t="s">
        <v>880</v>
      </c>
      <c r="AI850" s="42" t="s">
        <v>17</v>
      </c>
      <c r="AJ850" s="42" t="s">
        <v>17</v>
      </c>
      <c r="AK850" s="42" t="s">
        <v>880</v>
      </c>
      <c r="AL850" s="42"/>
      <c r="AM850" s="42"/>
      <c r="AN850" s="42"/>
      <c r="AO850" s="42"/>
      <c r="AP850" s="42"/>
      <c r="AQ850" s="42"/>
      <c r="AR850" s="42"/>
      <c r="AS850" s="42"/>
      <c r="AT850" s="42"/>
      <c r="AU850" s="42"/>
      <c r="AV850" s="37">
        <f>COUNTIFS($S850:$AU850,"P")</f>
        <v>13</v>
      </c>
      <c r="AW850" s="37">
        <f>COUNTIFS($S850:$AU850,"HD")/2</f>
        <v>0</v>
      </c>
      <c r="AX850" s="37">
        <f>COUNTIFS($S850:$AU850,"DO")</f>
        <v>6</v>
      </c>
      <c r="AY850" s="1">
        <f>COUNTIFS($S850:$AU850,"UPL")</f>
        <v>0</v>
      </c>
      <c r="AZ850" s="37">
        <f>COUNTIFS($S850:$AU850,"LWP")</f>
        <v>0</v>
      </c>
      <c r="BA850" s="37">
        <f>SUM(COUNTIFS($S850:$AU850,{"PAT","MAT"}))</f>
        <v>0</v>
      </c>
      <c r="BB850" s="37">
        <f>COUNTIFS($S850:$AU850,"HO")</f>
        <v>0</v>
      </c>
      <c r="BC850" s="37">
        <f>COUNTIFS($S850:$AU850,"NA")</f>
        <v>0</v>
      </c>
      <c r="BD850" s="37">
        <f>COUNTIFS($S850:$AU850,"PL")</f>
        <v>0</v>
      </c>
      <c r="BE850" s="37">
        <f>COUNTIFS($S850:$AU850,"CL")</f>
        <v>0</v>
      </c>
      <c r="BF850" s="37">
        <f>COUNTIFS($S850:$AU850,"BL")</f>
        <v>0</v>
      </c>
      <c r="BG850" s="37">
        <f>COUNTIFS($S850:$AU850,"CO")</f>
        <v>0</v>
      </c>
      <c r="BH850" s="37">
        <f>SUM(BD850:BG850)</f>
        <v>0</v>
      </c>
      <c r="BI850" s="37">
        <f>IF(SUM(AV850+AW850)&gt;=17,1,0)</f>
        <v>0</v>
      </c>
      <c r="BJ850" s="37">
        <f>IF(SUM(AV850+AW850)&gt;=13,1,0)</f>
        <v>1</v>
      </c>
      <c r="BK850" s="37">
        <f>SUM(AV850:BG850)+SUM(COUNTIFS(R850:AU850,{"TERM","RESIGNED"}))</f>
        <v>19</v>
      </c>
      <c r="BL850" s="1" t="s">
        <v>41</v>
      </c>
      <c r="BM850" s="37" t="s">
        <v>934</v>
      </c>
    </row>
    <row r="851" spans="1:65" x14ac:dyDescent="0.25">
      <c r="A851" s="30">
        <f>A850+1</f>
        <v>849</v>
      </c>
      <c r="B851" s="1" t="s">
        <v>163</v>
      </c>
      <c r="C851" s="1">
        <v>105411</v>
      </c>
      <c r="D851" s="25">
        <v>105411</v>
      </c>
      <c r="E851" s="1" t="s">
        <v>862</v>
      </c>
      <c r="F851" s="32" t="s">
        <v>1023</v>
      </c>
      <c r="G851" s="32" t="s">
        <v>154</v>
      </c>
      <c r="H851" s="28">
        <v>45149</v>
      </c>
      <c r="I851" s="28" t="s">
        <v>36</v>
      </c>
      <c r="J851" s="28" t="s">
        <v>36</v>
      </c>
      <c r="K851" s="37">
        <f ca="1">IF(O851="ACTIVE",(TODAY()-H851),(J851-H851))</f>
        <v>193</v>
      </c>
      <c r="L851" s="39" t="str">
        <f>IF(OR(M851="Email Verification",M851="Operations",M851="OJT",M851="Bottom Quartile Group",M851="Training"),"Billable","Non Billable")</f>
        <v>Billable</v>
      </c>
      <c r="M851" s="32" t="s">
        <v>118</v>
      </c>
      <c r="N851" s="1" t="s">
        <v>38</v>
      </c>
      <c r="O851" s="1" t="s">
        <v>39</v>
      </c>
      <c r="P851" s="1"/>
      <c r="Q851" s="1"/>
      <c r="R851" s="31" t="s">
        <v>136</v>
      </c>
      <c r="S851" s="42" t="s">
        <v>880</v>
      </c>
      <c r="T851" s="42" t="s">
        <v>880</v>
      </c>
      <c r="U851" s="42" t="s">
        <v>17</v>
      </c>
      <c r="V851" s="42" t="s">
        <v>17</v>
      </c>
      <c r="W851" s="42" t="s">
        <v>880</v>
      </c>
      <c r="X851" s="42" t="s">
        <v>880</v>
      </c>
      <c r="Y851" s="42" t="s">
        <v>880</v>
      </c>
      <c r="Z851" s="42" t="s">
        <v>885</v>
      </c>
      <c r="AA851" s="42" t="s">
        <v>882</v>
      </c>
      <c r="AB851" s="42" t="s">
        <v>17</v>
      </c>
      <c r="AC851" s="42" t="s">
        <v>17</v>
      </c>
      <c r="AD851" s="42" t="s">
        <v>880</v>
      </c>
      <c r="AE851" s="42" t="s">
        <v>880</v>
      </c>
      <c r="AF851" s="42" t="s">
        <v>880</v>
      </c>
      <c r="AG851" s="42" t="s">
        <v>880</v>
      </c>
      <c r="AH851" s="42" t="s">
        <v>880</v>
      </c>
      <c r="AI851" s="42" t="s">
        <v>17</v>
      </c>
      <c r="AJ851" s="42" t="s">
        <v>17</v>
      </c>
      <c r="AK851" s="42" t="s">
        <v>880</v>
      </c>
      <c r="AL851" s="42"/>
      <c r="AM851" s="42"/>
      <c r="AN851" s="42"/>
      <c r="AO851" s="42"/>
      <c r="AP851" s="42"/>
      <c r="AQ851" s="42"/>
      <c r="AR851" s="42"/>
      <c r="AS851" s="42"/>
      <c r="AT851" s="42"/>
      <c r="AU851" s="42"/>
      <c r="AV851" s="37">
        <f>COUNTIFS($S851:$AU851,"P")</f>
        <v>11</v>
      </c>
      <c r="AW851" s="37">
        <f>COUNTIFS($S851:$AU851,"HD")/2</f>
        <v>0</v>
      </c>
      <c r="AX851" s="37">
        <f>COUNTIFS($S851:$AU851,"DO")</f>
        <v>6</v>
      </c>
      <c r="AY851" s="1">
        <f>COUNTIFS($S851:$AU851,"UPL")</f>
        <v>0</v>
      </c>
      <c r="AZ851" s="37">
        <f>COUNTIFS($S851:$AU851,"LWP")</f>
        <v>0</v>
      </c>
      <c r="BA851" s="37">
        <f>SUM(COUNTIFS($S851:$AU851,{"PAT","MAT"}))</f>
        <v>0</v>
      </c>
      <c r="BB851" s="37">
        <f>COUNTIFS($S851:$AU851,"HO")</f>
        <v>0</v>
      </c>
      <c r="BC851" s="37">
        <f>COUNTIFS($S851:$AU851,"NA")</f>
        <v>0</v>
      </c>
      <c r="BD851" s="37">
        <f>COUNTIFS($S851:$AU851,"PL")</f>
        <v>0</v>
      </c>
      <c r="BE851" s="37">
        <f>COUNTIFS($S851:$AU851,"CL")</f>
        <v>1</v>
      </c>
      <c r="BF851" s="37">
        <f>COUNTIFS($S851:$AU851,"BL")</f>
        <v>1</v>
      </c>
      <c r="BG851" s="37">
        <f>COUNTIFS($S851:$AU851,"CO")</f>
        <v>0</v>
      </c>
      <c r="BH851" s="37">
        <f>SUM(BD851:BG851)</f>
        <v>2</v>
      </c>
      <c r="BI851" s="37">
        <f>IF(SUM(AV851+AW851)&gt;=17,1,0)</f>
        <v>0</v>
      </c>
      <c r="BJ851" s="37">
        <f>IF(SUM(AV851+AW851)&gt;=13,1,0)</f>
        <v>0</v>
      </c>
      <c r="BK851" s="37">
        <f>SUM(AV851:BG851)+SUM(COUNTIFS(R851:AU851,{"TERM","RESIGNED"}))</f>
        <v>19</v>
      </c>
      <c r="BL851" s="1" t="s">
        <v>41</v>
      </c>
      <c r="BM851" s="37" t="s">
        <v>934</v>
      </c>
    </row>
    <row r="852" spans="1:65" x14ac:dyDescent="0.25">
      <c r="A852" s="30">
        <f>A851+1</f>
        <v>850</v>
      </c>
      <c r="B852" s="1" t="s">
        <v>163</v>
      </c>
      <c r="C852" s="1">
        <v>105412</v>
      </c>
      <c r="D852" s="25">
        <v>105412</v>
      </c>
      <c r="E852" s="1" t="s">
        <v>863</v>
      </c>
      <c r="F852" s="32" t="s">
        <v>1024</v>
      </c>
      <c r="G852" s="32" t="s">
        <v>154</v>
      </c>
      <c r="H852" s="28">
        <v>45149</v>
      </c>
      <c r="I852" s="28" t="s">
        <v>36</v>
      </c>
      <c r="J852" s="28" t="s">
        <v>36</v>
      </c>
      <c r="K852" s="37">
        <f ca="1">IF(O852="ACTIVE",(TODAY()-H852),(J852-H852))</f>
        <v>193</v>
      </c>
      <c r="L852" s="39" t="str">
        <f>IF(OR(M852="Email Verification",M852="Operations",M852="OJT",M852="Bottom Quartile Group",M852="Training"),"Billable","Non Billable")</f>
        <v>Billable</v>
      </c>
      <c r="M852" s="32" t="s">
        <v>118</v>
      </c>
      <c r="N852" s="1" t="s">
        <v>38</v>
      </c>
      <c r="O852" s="1" t="s">
        <v>39</v>
      </c>
      <c r="P852" s="1"/>
      <c r="Q852" s="1"/>
      <c r="R852" s="31" t="s">
        <v>136</v>
      </c>
      <c r="S852" s="42" t="s">
        <v>19</v>
      </c>
      <c r="T852" s="42" t="s">
        <v>880</v>
      </c>
      <c r="U852" s="42" t="s">
        <v>17</v>
      </c>
      <c r="V852" s="42" t="s">
        <v>17</v>
      </c>
      <c r="W852" s="42" t="s">
        <v>882</v>
      </c>
      <c r="X852" s="42" t="s">
        <v>883</v>
      </c>
      <c r="Y852" s="42" t="s">
        <v>18</v>
      </c>
      <c r="Z852" s="42" t="s">
        <v>18</v>
      </c>
      <c r="AA852" s="42" t="s">
        <v>18</v>
      </c>
      <c r="AB852" s="42" t="s">
        <v>17</v>
      </c>
      <c r="AC852" s="42" t="s">
        <v>17</v>
      </c>
      <c r="AD852" s="42" t="s">
        <v>18</v>
      </c>
      <c r="AE852" s="42" t="s">
        <v>880</v>
      </c>
      <c r="AF852" s="42" t="s">
        <v>880</v>
      </c>
      <c r="AG852" s="42" t="s">
        <v>880</v>
      </c>
      <c r="AH852" s="42" t="s">
        <v>880</v>
      </c>
      <c r="AI852" s="42" t="s">
        <v>17</v>
      </c>
      <c r="AJ852" s="42" t="s">
        <v>17</v>
      </c>
      <c r="AK852" s="42" t="s">
        <v>880</v>
      </c>
      <c r="AL852" s="42"/>
      <c r="AM852" s="42"/>
      <c r="AN852" s="42"/>
      <c r="AO852" s="42"/>
      <c r="AP852" s="42"/>
      <c r="AQ852" s="42"/>
      <c r="AR852" s="42"/>
      <c r="AS852" s="42"/>
      <c r="AT852" s="42"/>
      <c r="AU852" s="42"/>
      <c r="AV852" s="37">
        <f>COUNTIFS($S852:$AU852,"P")</f>
        <v>6</v>
      </c>
      <c r="AW852" s="37">
        <f>COUNTIFS($S852:$AU852,"HD")/2</f>
        <v>0</v>
      </c>
      <c r="AX852" s="37">
        <f>COUNTIFS($S852:$AU852,"DO")</f>
        <v>6</v>
      </c>
      <c r="AY852" s="1">
        <f>COUNTIFS($S852:$AU852,"UPL")</f>
        <v>4</v>
      </c>
      <c r="AZ852" s="37">
        <f>COUNTIFS($S852:$AU852,"LWP")</f>
        <v>1</v>
      </c>
      <c r="BA852" s="37">
        <f>SUM(COUNTIFS($S852:$AU852,{"PAT","MAT"}))</f>
        <v>0</v>
      </c>
      <c r="BB852" s="37">
        <f>COUNTIFS($S852:$AU852,"HO")</f>
        <v>0</v>
      </c>
      <c r="BC852" s="37">
        <f>COUNTIFS($S852:$AU852,"NA")</f>
        <v>0</v>
      </c>
      <c r="BD852" s="37">
        <f>COUNTIFS($S852:$AU852,"PL")</f>
        <v>1</v>
      </c>
      <c r="BE852" s="37">
        <f>COUNTIFS($S852:$AU852,"CL")</f>
        <v>1</v>
      </c>
      <c r="BF852" s="37">
        <f>COUNTIFS($S852:$AU852,"BL")</f>
        <v>0</v>
      </c>
      <c r="BG852" s="37">
        <f>COUNTIFS($S852:$AU852,"CO")</f>
        <v>0</v>
      </c>
      <c r="BH852" s="37">
        <f>SUM(BD852:BG852)</f>
        <v>2</v>
      </c>
      <c r="BI852" s="37">
        <f>IF(SUM(AV852+AW852)&gt;=17,1,0)</f>
        <v>0</v>
      </c>
      <c r="BJ852" s="37">
        <f>IF(SUM(AV852+AW852)&gt;=13,1,0)</f>
        <v>0</v>
      </c>
      <c r="BK852" s="37">
        <f>SUM(AV852:BG852)+SUM(COUNTIFS(R852:AU852,{"TERM","RESIGNED"}))</f>
        <v>19</v>
      </c>
      <c r="BL852" s="1" t="s">
        <v>41</v>
      </c>
      <c r="BM852" s="37" t="s">
        <v>934</v>
      </c>
    </row>
    <row r="853" spans="1:65" x14ac:dyDescent="0.25">
      <c r="A853" s="30">
        <f>A852+1</f>
        <v>851</v>
      </c>
      <c r="B853" s="1" t="s">
        <v>163</v>
      </c>
      <c r="C853" s="1">
        <v>105413</v>
      </c>
      <c r="D853" s="25">
        <v>105413</v>
      </c>
      <c r="E853" s="1" t="s">
        <v>862</v>
      </c>
      <c r="F853" s="32" t="s">
        <v>1025</v>
      </c>
      <c r="G853" s="32" t="s">
        <v>154</v>
      </c>
      <c r="H853" s="28">
        <v>45149</v>
      </c>
      <c r="I853" s="28" t="s">
        <v>36</v>
      </c>
      <c r="J853" s="28" t="s">
        <v>36</v>
      </c>
      <c r="K853" s="37">
        <f ca="1">IF(O853="ACTIVE",(TODAY()-H853),(J853-H853))</f>
        <v>193</v>
      </c>
      <c r="L853" s="39" t="str">
        <f>IF(OR(M853="Email Verification",M853="Operations",M853="OJT",M853="Bottom Quartile Group",M853="Training"),"Billable","Non Billable")</f>
        <v>Billable</v>
      </c>
      <c r="M853" s="32" t="s">
        <v>118</v>
      </c>
      <c r="N853" s="1" t="s">
        <v>38</v>
      </c>
      <c r="O853" s="1" t="s">
        <v>39</v>
      </c>
      <c r="P853" s="1"/>
      <c r="Q853" s="1"/>
      <c r="R853" s="31" t="s">
        <v>157</v>
      </c>
      <c r="S853" s="42" t="s">
        <v>880</v>
      </c>
      <c r="T853" s="42" t="s">
        <v>880</v>
      </c>
      <c r="U853" s="42" t="s">
        <v>17</v>
      </c>
      <c r="V853" s="42" t="s">
        <v>17</v>
      </c>
      <c r="W853" s="42" t="s">
        <v>882</v>
      </c>
      <c r="X853" s="42" t="s">
        <v>880</v>
      </c>
      <c r="Y853" s="42" t="s">
        <v>880</v>
      </c>
      <c r="Z853" s="42" t="s">
        <v>880</v>
      </c>
      <c r="AA853" s="42" t="s">
        <v>880</v>
      </c>
      <c r="AB853" s="42" t="s">
        <v>17</v>
      </c>
      <c r="AC853" s="42" t="s">
        <v>17</v>
      </c>
      <c r="AD853" s="42" t="s">
        <v>880</v>
      </c>
      <c r="AE853" s="42" t="s">
        <v>880</v>
      </c>
      <c r="AF853" s="42" t="s">
        <v>880</v>
      </c>
      <c r="AG853" s="42" t="s">
        <v>880</v>
      </c>
      <c r="AH853" s="42" t="s">
        <v>880</v>
      </c>
      <c r="AI853" s="42" t="s">
        <v>17</v>
      </c>
      <c r="AJ853" s="42" t="s">
        <v>17</v>
      </c>
      <c r="AK853" s="42" t="s">
        <v>880</v>
      </c>
      <c r="AL853" s="42"/>
      <c r="AM853" s="42"/>
      <c r="AN853" s="42"/>
      <c r="AO853" s="42"/>
      <c r="AP853" s="42"/>
      <c r="AQ853" s="42"/>
      <c r="AR853" s="42"/>
      <c r="AS853" s="42"/>
      <c r="AT853" s="42"/>
      <c r="AU853" s="42"/>
      <c r="AV853" s="37">
        <f>COUNTIFS($S853:$AU853,"P")</f>
        <v>12</v>
      </c>
      <c r="AW853" s="37">
        <f>COUNTIFS($S853:$AU853,"HD")/2</f>
        <v>0</v>
      </c>
      <c r="AX853" s="37">
        <f>COUNTIFS($S853:$AU853,"DO")</f>
        <v>6</v>
      </c>
      <c r="AY853" s="1">
        <f>COUNTIFS($S853:$AU853,"UPL")</f>
        <v>0</v>
      </c>
      <c r="AZ853" s="37">
        <f>COUNTIFS($S853:$AU853,"LWP")</f>
        <v>0</v>
      </c>
      <c r="BA853" s="37">
        <f>SUM(COUNTIFS($S853:$AU853,{"PAT","MAT"}))</f>
        <v>0</v>
      </c>
      <c r="BB853" s="37">
        <f>COUNTIFS($S853:$AU853,"HO")</f>
        <v>0</v>
      </c>
      <c r="BC853" s="37">
        <f>COUNTIFS($S853:$AU853,"NA")</f>
        <v>0</v>
      </c>
      <c r="BD853" s="37">
        <f>COUNTIFS($S853:$AU853,"PL")</f>
        <v>0</v>
      </c>
      <c r="BE853" s="37">
        <f>COUNTIFS($S853:$AU853,"CL")</f>
        <v>1</v>
      </c>
      <c r="BF853" s="37">
        <f>COUNTIFS($S853:$AU853,"BL")</f>
        <v>0</v>
      </c>
      <c r="BG853" s="37">
        <f>COUNTIFS($S853:$AU853,"CO")</f>
        <v>0</v>
      </c>
      <c r="BH853" s="37">
        <f>SUM(BD853:BG853)</f>
        <v>1</v>
      </c>
      <c r="BI853" s="37">
        <f>IF(SUM(AV853+AW853)&gt;=17,1,0)</f>
        <v>0</v>
      </c>
      <c r="BJ853" s="37">
        <f>IF(SUM(AV853+AW853)&gt;=13,1,0)</f>
        <v>0</v>
      </c>
      <c r="BK853" s="37">
        <f>SUM(AV853:BG853)+SUM(COUNTIFS(R853:AU853,{"TERM","RESIGNED"}))</f>
        <v>19</v>
      </c>
      <c r="BL853" s="1" t="s">
        <v>41</v>
      </c>
      <c r="BM853" s="37" t="s">
        <v>937</v>
      </c>
    </row>
    <row r="854" spans="1:65" x14ac:dyDescent="0.25">
      <c r="A854" s="30">
        <f>A853+1</f>
        <v>852</v>
      </c>
      <c r="B854" s="1" t="s">
        <v>163</v>
      </c>
      <c r="C854" s="1">
        <v>105414</v>
      </c>
      <c r="D854" s="25">
        <v>105414</v>
      </c>
      <c r="E854" s="1" t="s">
        <v>863</v>
      </c>
      <c r="F854" s="32" t="s">
        <v>1026</v>
      </c>
      <c r="G854" s="32" t="s">
        <v>154</v>
      </c>
      <c r="H854" s="28">
        <v>45149</v>
      </c>
      <c r="I854" s="28" t="s">
        <v>36</v>
      </c>
      <c r="J854" s="28" t="s">
        <v>36</v>
      </c>
      <c r="K854" s="37">
        <f ca="1">IF(O854="ACTIVE",(TODAY()-H854),(J854-H854))</f>
        <v>193</v>
      </c>
      <c r="L854" s="39" t="str">
        <f>IF(OR(M854="Email Verification",M854="Operations",M854="OJT",M854="Bottom Quartile Group",M854="Training"),"Billable","Non Billable")</f>
        <v>Billable</v>
      </c>
      <c r="M854" s="32" t="s">
        <v>118</v>
      </c>
      <c r="N854" s="1" t="s">
        <v>38</v>
      </c>
      <c r="O854" s="1" t="s">
        <v>39</v>
      </c>
      <c r="P854" s="1"/>
      <c r="Q854" s="1"/>
      <c r="R854" s="31" t="s">
        <v>157</v>
      </c>
      <c r="S854" s="42" t="s">
        <v>882</v>
      </c>
      <c r="T854" s="42" t="s">
        <v>880</v>
      </c>
      <c r="U854" s="42" t="s">
        <v>17</v>
      </c>
      <c r="V854" s="42" t="s">
        <v>17</v>
      </c>
      <c r="W854" s="42" t="s">
        <v>880</v>
      </c>
      <c r="X854" s="42" t="s">
        <v>881</v>
      </c>
      <c r="Y854" s="42" t="s">
        <v>880</v>
      </c>
      <c r="Z854" s="42" t="s">
        <v>880</v>
      </c>
      <c r="AA854" s="42" t="s">
        <v>880</v>
      </c>
      <c r="AB854" s="42" t="s">
        <v>17</v>
      </c>
      <c r="AC854" s="42" t="s">
        <v>17</v>
      </c>
      <c r="AD854" s="42" t="s">
        <v>881</v>
      </c>
      <c r="AE854" s="42" t="s">
        <v>883</v>
      </c>
      <c r="AF854" s="42" t="s">
        <v>880</v>
      </c>
      <c r="AG854" s="42" t="s">
        <v>880</v>
      </c>
      <c r="AH854" s="42" t="s">
        <v>880</v>
      </c>
      <c r="AI854" s="42" t="s">
        <v>17</v>
      </c>
      <c r="AJ854" s="42" t="s">
        <v>17</v>
      </c>
      <c r="AK854" s="42" t="s">
        <v>880</v>
      </c>
      <c r="AL854" s="42"/>
      <c r="AM854" s="42"/>
      <c r="AN854" s="42"/>
      <c r="AO854" s="42"/>
      <c r="AP854" s="42"/>
      <c r="AQ854" s="42"/>
      <c r="AR854" s="42"/>
      <c r="AS854" s="42"/>
      <c r="AT854" s="42"/>
      <c r="AU854" s="42"/>
      <c r="AV854" s="37">
        <f>COUNTIFS($S854:$AU854,"P")</f>
        <v>9</v>
      </c>
      <c r="AW854" s="37">
        <f>COUNTIFS($S854:$AU854,"HD")/2</f>
        <v>1</v>
      </c>
      <c r="AX854" s="37">
        <f>COUNTIFS($S854:$AU854,"DO")</f>
        <v>6</v>
      </c>
      <c r="AY854" s="1">
        <f>COUNTIFS($S854:$AU854,"UPL")</f>
        <v>0</v>
      </c>
      <c r="AZ854" s="37">
        <f>COUNTIFS($S854:$AU854,"LWP")</f>
        <v>0</v>
      </c>
      <c r="BA854" s="37">
        <f>SUM(COUNTIFS($S854:$AU854,{"PAT","MAT"}))</f>
        <v>0</v>
      </c>
      <c r="BB854" s="37">
        <f>COUNTIFS($S854:$AU854,"HO")</f>
        <v>0</v>
      </c>
      <c r="BC854" s="37">
        <f>COUNTIFS($S854:$AU854,"NA")</f>
        <v>0</v>
      </c>
      <c r="BD854" s="37">
        <f>COUNTIFS($S854:$AU854,"PL")</f>
        <v>1</v>
      </c>
      <c r="BE854" s="37">
        <f>COUNTIFS($S854:$AU854,"CL")</f>
        <v>1</v>
      </c>
      <c r="BF854" s="37">
        <f>COUNTIFS($S854:$AU854,"BL")</f>
        <v>0</v>
      </c>
      <c r="BG854" s="37">
        <f>COUNTIFS($S854:$AU854,"CO")</f>
        <v>0</v>
      </c>
      <c r="BH854" s="37">
        <f>SUM(BD854:BG854)</f>
        <v>2</v>
      </c>
      <c r="BI854" s="37">
        <f>IF(SUM(AV854+AW854)&gt;=17,1,0)</f>
        <v>0</v>
      </c>
      <c r="BJ854" s="37">
        <f>IF(SUM(AV854+AW854)&gt;=13,1,0)</f>
        <v>0</v>
      </c>
      <c r="BK854" s="37">
        <f>SUM(AV854:BG854)+SUM(COUNTIFS(R854:AU854,{"TERM","RESIGNED"}))</f>
        <v>18</v>
      </c>
      <c r="BL854" s="1" t="s">
        <v>41</v>
      </c>
      <c r="BM854" s="37" t="s">
        <v>937</v>
      </c>
    </row>
    <row r="855" spans="1:65" x14ac:dyDescent="0.25">
      <c r="A855" s="30">
        <f>A854+1</f>
        <v>853</v>
      </c>
      <c r="B855" s="1" t="s">
        <v>163</v>
      </c>
      <c r="C855" s="1">
        <v>105416</v>
      </c>
      <c r="D855" s="25">
        <v>105416</v>
      </c>
      <c r="E855" s="1" t="s">
        <v>863</v>
      </c>
      <c r="F855" s="32" t="s">
        <v>1027</v>
      </c>
      <c r="G855" s="32" t="s">
        <v>100</v>
      </c>
      <c r="H855" s="28">
        <v>45149</v>
      </c>
      <c r="I855" s="28" t="s">
        <v>36</v>
      </c>
      <c r="J855" s="28" t="s">
        <v>36</v>
      </c>
      <c r="K855" s="37">
        <f ca="1">IF(O855="ACTIVE",(TODAY()-H855),(J855-H855))</f>
        <v>193</v>
      </c>
      <c r="L855" s="39" t="str">
        <f>IF(OR(M855="Email Verification",M855="Operations",M855="OJT",M855="Bottom Quartile Group",M855="Training"),"Billable","Non Billable")</f>
        <v>Non Billable</v>
      </c>
      <c r="M855" s="32" t="s">
        <v>43</v>
      </c>
      <c r="N855" s="1" t="s">
        <v>38</v>
      </c>
      <c r="O855" s="1" t="s">
        <v>39</v>
      </c>
      <c r="P855" s="1"/>
      <c r="Q855" s="1"/>
      <c r="R855" s="31" t="s">
        <v>65</v>
      </c>
      <c r="S855" s="42" t="s">
        <v>880</v>
      </c>
      <c r="T855" s="42" t="s">
        <v>880</v>
      </c>
      <c r="U855" s="42" t="s">
        <v>17</v>
      </c>
      <c r="V855" s="42" t="s">
        <v>17</v>
      </c>
      <c r="W855" s="42" t="s">
        <v>880</v>
      </c>
      <c r="X855" s="42" t="s">
        <v>880</v>
      </c>
      <c r="Y855" s="42" t="s">
        <v>880</v>
      </c>
      <c r="Z855" s="42" t="s">
        <v>880</v>
      </c>
      <c r="AA855" s="42" t="s">
        <v>880</v>
      </c>
      <c r="AB855" s="42" t="s">
        <v>17</v>
      </c>
      <c r="AC855" s="42" t="s">
        <v>17</v>
      </c>
      <c r="AD855" s="42" t="s">
        <v>880</v>
      </c>
      <c r="AE855" s="42" t="s">
        <v>880</v>
      </c>
      <c r="AF855" s="42" t="s">
        <v>880</v>
      </c>
      <c r="AG855" s="42" t="s">
        <v>880</v>
      </c>
      <c r="AH855" s="42" t="s">
        <v>880</v>
      </c>
      <c r="AI855" s="42" t="s">
        <v>17</v>
      </c>
      <c r="AJ855" s="42" t="s">
        <v>17</v>
      </c>
      <c r="AK855" s="42" t="s">
        <v>880</v>
      </c>
      <c r="AL855" s="42"/>
      <c r="AM855" s="42"/>
      <c r="AN855" s="42"/>
      <c r="AO855" s="42"/>
      <c r="AP855" s="42"/>
      <c r="AQ855" s="42"/>
      <c r="AR855" s="42"/>
      <c r="AS855" s="42"/>
      <c r="AT855" s="42"/>
      <c r="AU855" s="42"/>
      <c r="AV855" s="37">
        <f>COUNTIFS($S855:$AU855,"P")</f>
        <v>13</v>
      </c>
      <c r="AW855" s="37">
        <f>COUNTIFS($S855:$AU855,"HD")/2</f>
        <v>0</v>
      </c>
      <c r="AX855" s="37">
        <f>COUNTIFS($S855:$AU855,"DO")</f>
        <v>6</v>
      </c>
      <c r="AY855" s="1">
        <f>COUNTIFS($S855:$AU855,"UPL")</f>
        <v>0</v>
      </c>
      <c r="AZ855" s="37">
        <f>COUNTIFS($S855:$AU855,"LWP")</f>
        <v>0</v>
      </c>
      <c r="BA855" s="37">
        <f>SUM(COUNTIFS($S855:$AU855,{"PAT","MAT"}))</f>
        <v>0</v>
      </c>
      <c r="BB855" s="37">
        <f>COUNTIFS($S855:$AU855,"HO")</f>
        <v>0</v>
      </c>
      <c r="BC855" s="37">
        <f>COUNTIFS($S855:$AU855,"NA")</f>
        <v>0</v>
      </c>
      <c r="BD855" s="37">
        <f>COUNTIFS($S855:$AU855,"PL")</f>
        <v>0</v>
      </c>
      <c r="BE855" s="37">
        <f>COUNTIFS($S855:$AU855,"CL")</f>
        <v>0</v>
      </c>
      <c r="BF855" s="37">
        <f>COUNTIFS($S855:$AU855,"BL")</f>
        <v>0</v>
      </c>
      <c r="BG855" s="37">
        <f>COUNTIFS($S855:$AU855,"CO")</f>
        <v>0</v>
      </c>
      <c r="BH855" s="37">
        <f>SUM(BD855:BG855)</f>
        <v>0</v>
      </c>
      <c r="BI855" s="37">
        <f>IF(SUM(AV855+AW855)&gt;=17,1,0)</f>
        <v>0</v>
      </c>
      <c r="BJ855" s="37">
        <f>IF(SUM(AV855+AW855)&gt;=13,1,0)</f>
        <v>1</v>
      </c>
      <c r="BK855" s="37">
        <f>SUM(AV855:BG855)+SUM(COUNTIFS(R855:AU855,{"TERM","RESIGNED"}))</f>
        <v>19</v>
      </c>
      <c r="BL855" s="1" t="s">
        <v>41</v>
      </c>
      <c r="BM855" s="37" t="s">
        <v>934</v>
      </c>
    </row>
    <row r="856" spans="1:65" x14ac:dyDescent="0.25">
      <c r="A856" s="30">
        <f>A855+1</f>
        <v>854</v>
      </c>
      <c r="B856" s="1" t="s">
        <v>163</v>
      </c>
      <c r="C856" s="1">
        <v>105418</v>
      </c>
      <c r="D856" s="25">
        <v>105418</v>
      </c>
      <c r="E856" s="1" t="s">
        <v>863</v>
      </c>
      <c r="F856" s="32" t="s">
        <v>1028</v>
      </c>
      <c r="G856" s="32" t="s">
        <v>117</v>
      </c>
      <c r="H856" s="28">
        <v>45149</v>
      </c>
      <c r="I856" s="28" t="s">
        <v>36</v>
      </c>
      <c r="J856" s="28" t="s">
        <v>36</v>
      </c>
      <c r="K856" s="37">
        <f ca="1">IF(O856="ACTIVE",(TODAY()-H856),(J856-H856))</f>
        <v>193</v>
      </c>
      <c r="L856" s="39" t="str">
        <f>IF(OR(M856="Email Verification",M856="Operations",M856="OJT",M856="Bottom Quartile Group",M856="Training"),"Billable","Non Billable")</f>
        <v>Billable</v>
      </c>
      <c r="M856" s="32" t="s">
        <v>118</v>
      </c>
      <c r="N856" s="1" t="s">
        <v>38</v>
      </c>
      <c r="O856" s="1" t="s">
        <v>39</v>
      </c>
      <c r="P856" s="1"/>
      <c r="Q856" s="1"/>
      <c r="R856" s="31" t="s">
        <v>1443</v>
      </c>
      <c r="S856" s="42" t="s">
        <v>880</v>
      </c>
      <c r="T856" s="42" t="s">
        <v>880</v>
      </c>
      <c r="U856" s="42" t="s">
        <v>17</v>
      </c>
      <c r="V856" s="42" t="s">
        <v>17</v>
      </c>
      <c r="W856" s="42" t="s">
        <v>880</v>
      </c>
      <c r="X856" s="42" t="s">
        <v>880</v>
      </c>
      <c r="Y856" s="42" t="s">
        <v>880</v>
      </c>
      <c r="Z856" s="42" t="s">
        <v>880</v>
      </c>
      <c r="AA856" s="42" t="s">
        <v>880</v>
      </c>
      <c r="AB856" s="42" t="s">
        <v>17</v>
      </c>
      <c r="AC856" s="42" t="s">
        <v>17</v>
      </c>
      <c r="AD856" s="42" t="s">
        <v>880</v>
      </c>
      <c r="AE856" s="42" t="s">
        <v>880</v>
      </c>
      <c r="AF856" s="42" t="s">
        <v>880</v>
      </c>
      <c r="AG856" s="42" t="s">
        <v>880</v>
      </c>
      <c r="AH856" s="42" t="s">
        <v>880</v>
      </c>
      <c r="AI856" s="42" t="s">
        <v>17</v>
      </c>
      <c r="AJ856" s="42" t="s">
        <v>17</v>
      </c>
      <c r="AK856" s="42" t="s">
        <v>881</v>
      </c>
      <c r="AL856" s="42"/>
      <c r="AM856" s="42"/>
      <c r="AN856" s="42"/>
      <c r="AO856" s="42"/>
      <c r="AP856" s="42"/>
      <c r="AQ856" s="42"/>
      <c r="AR856" s="42"/>
      <c r="AS856" s="42"/>
      <c r="AT856" s="42"/>
      <c r="AU856" s="42"/>
      <c r="AV856" s="37">
        <f>COUNTIFS($S856:$AU856,"P")</f>
        <v>12</v>
      </c>
      <c r="AW856" s="37">
        <f>COUNTIFS($S856:$AU856,"HD")/2</f>
        <v>0.5</v>
      </c>
      <c r="AX856" s="37">
        <f>COUNTIFS($S856:$AU856,"DO")</f>
        <v>6</v>
      </c>
      <c r="AY856" s="1">
        <f>COUNTIFS($S856:$AU856,"UPL")</f>
        <v>0</v>
      </c>
      <c r="AZ856" s="37">
        <f>COUNTIFS($S856:$AU856,"LWP")</f>
        <v>0</v>
      </c>
      <c r="BA856" s="37">
        <f>SUM(COUNTIFS($S856:$AU856,{"PAT","MAT"}))</f>
        <v>0</v>
      </c>
      <c r="BB856" s="37">
        <f>COUNTIFS($S856:$AU856,"HO")</f>
        <v>0</v>
      </c>
      <c r="BC856" s="37">
        <f>COUNTIFS($S856:$AU856,"NA")</f>
        <v>0</v>
      </c>
      <c r="BD856" s="37">
        <f>COUNTIFS($S856:$AU856,"PL")</f>
        <v>0</v>
      </c>
      <c r="BE856" s="37">
        <f>COUNTIFS($S856:$AU856,"CL")</f>
        <v>0</v>
      </c>
      <c r="BF856" s="37">
        <f>COUNTIFS($S856:$AU856,"BL")</f>
        <v>0</v>
      </c>
      <c r="BG856" s="37">
        <f>COUNTIFS($S856:$AU856,"CO")</f>
        <v>0</v>
      </c>
      <c r="BH856" s="37">
        <f>SUM(BD856:BG856)</f>
        <v>0</v>
      </c>
      <c r="BI856" s="37">
        <f>IF(SUM(AV856+AW856)&gt;=17,1,0)</f>
        <v>0</v>
      </c>
      <c r="BJ856" s="37">
        <f>IF(SUM(AV856+AW856)&gt;=13,1,0)</f>
        <v>0</v>
      </c>
      <c r="BK856" s="37">
        <f>SUM(AV856:BG856)+SUM(COUNTIFS(R856:AU856,{"TERM","RESIGNED"}))</f>
        <v>18.5</v>
      </c>
      <c r="BL856" s="1" t="s">
        <v>41</v>
      </c>
      <c r="BM856" s="37" t="s">
        <v>934</v>
      </c>
    </row>
    <row r="857" spans="1:65" x14ac:dyDescent="0.25">
      <c r="A857" s="30">
        <f>A856+1</f>
        <v>855</v>
      </c>
      <c r="B857" s="1" t="s">
        <v>163</v>
      </c>
      <c r="C857" s="1">
        <v>105420</v>
      </c>
      <c r="D857" s="25">
        <v>105420</v>
      </c>
      <c r="E857" s="1" t="s">
        <v>863</v>
      </c>
      <c r="F857" s="32" t="s">
        <v>1029</v>
      </c>
      <c r="G857" s="32" t="s">
        <v>177</v>
      </c>
      <c r="H857" s="28">
        <v>45149</v>
      </c>
      <c r="I857" s="28" t="s">
        <v>36</v>
      </c>
      <c r="J857" s="28" t="s">
        <v>36</v>
      </c>
      <c r="K857" s="37">
        <f ca="1">IF(O857="ACTIVE",(TODAY()-H857),(J857-H857))</f>
        <v>193</v>
      </c>
      <c r="L857" s="39" t="str">
        <f>IF(OR(M857="Email Verification",M857="Operations",M857="OJT",M857="Bottom Quartile Group",M857="Training"),"Billable","Non Billable")</f>
        <v>Billable</v>
      </c>
      <c r="M857" s="32" t="s">
        <v>178</v>
      </c>
      <c r="N857" s="1" t="s">
        <v>38</v>
      </c>
      <c r="O857" s="1" t="s">
        <v>39</v>
      </c>
      <c r="P857" s="1"/>
      <c r="Q857" s="1"/>
      <c r="R857" s="31" t="s">
        <v>292</v>
      </c>
      <c r="S857" s="42" t="s">
        <v>880</v>
      </c>
      <c r="T857" s="42" t="s">
        <v>880</v>
      </c>
      <c r="U857" s="42" t="s">
        <v>17</v>
      </c>
      <c r="V857" s="42" t="s">
        <v>17</v>
      </c>
      <c r="W857" s="42" t="s">
        <v>880</v>
      </c>
      <c r="X857" s="42" t="s">
        <v>880</v>
      </c>
      <c r="Y857" s="42" t="s">
        <v>880</v>
      </c>
      <c r="Z857" s="42" t="s">
        <v>880</v>
      </c>
      <c r="AA857" s="42" t="s">
        <v>880</v>
      </c>
      <c r="AB857" s="42" t="s">
        <v>17</v>
      </c>
      <c r="AC857" s="42" t="s">
        <v>17</v>
      </c>
      <c r="AD857" s="42" t="s">
        <v>880</v>
      </c>
      <c r="AE857" s="42" t="s">
        <v>18</v>
      </c>
      <c r="AF857" s="42" t="s">
        <v>880</v>
      </c>
      <c r="AG857" s="42" t="s">
        <v>880</v>
      </c>
      <c r="AH857" s="42" t="s">
        <v>880</v>
      </c>
      <c r="AI857" s="42" t="s">
        <v>17</v>
      </c>
      <c r="AJ857" s="42" t="s">
        <v>17</v>
      </c>
      <c r="AK857" s="42" t="s">
        <v>880</v>
      </c>
      <c r="AL857" s="42"/>
      <c r="AM857" s="42"/>
      <c r="AN857" s="42"/>
      <c r="AO857" s="42"/>
      <c r="AP857" s="42"/>
      <c r="AQ857" s="42"/>
      <c r="AR857" s="42"/>
      <c r="AS857" s="42"/>
      <c r="AT857" s="42"/>
      <c r="AU857" s="42"/>
      <c r="AV857" s="37">
        <f>COUNTIFS($S857:$AU857,"P")</f>
        <v>12</v>
      </c>
      <c r="AW857" s="37">
        <f>COUNTIFS($S857:$AU857,"HD")/2</f>
        <v>0</v>
      </c>
      <c r="AX857" s="37">
        <f>COUNTIFS($S857:$AU857,"DO")</f>
        <v>6</v>
      </c>
      <c r="AY857" s="1">
        <f>COUNTIFS($S857:$AU857,"UPL")</f>
        <v>1</v>
      </c>
      <c r="AZ857" s="37">
        <f>COUNTIFS($S857:$AU857,"LWP")</f>
        <v>0</v>
      </c>
      <c r="BA857" s="37">
        <f>SUM(COUNTIFS($S857:$AU857,{"PAT","MAT"}))</f>
        <v>0</v>
      </c>
      <c r="BB857" s="37">
        <f>COUNTIFS($S857:$AU857,"HO")</f>
        <v>0</v>
      </c>
      <c r="BC857" s="37">
        <f>COUNTIFS($S857:$AU857,"NA")</f>
        <v>0</v>
      </c>
      <c r="BD857" s="37">
        <f>COUNTIFS($S857:$AU857,"PL")</f>
        <v>0</v>
      </c>
      <c r="BE857" s="37">
        <f>COUNTIFS($S857:$AU857,"CL")</f>
        <v>0</v>
      </c>
      <c r="BF857" s="37">
        <f>COUNTIFS($S857:$AU857,"BL")</f>
        <v>0</v>
      </c>
      <c r="BG857" s="37">
        <f>COUNTIFS($S857:$AU857,"CO")</f>
        <v>0</v>
      </c>
      <c r="BH857" s="37">
        <f>SUM(BD857:BG857)</f>
        <v>0</v>
      </c>
      <c r="BI857" s="37">
        <f>IF(SUM(AV857+AW857)&gt;=17,1,0)</f>
        <v>0</v>
      </c>
      <c r="BJ857" s="37">
        <f>IF(SUM(AV857+AW857)&gt;=13,1,0)</f>
        <v>0</v>
      </c>
      <c r="BK857" s="37">
        <f>SUM(AV857:BG857)+SUM(COUNTIFS(R857:AU857,{"TERM","RESIGNED"}))</f>
        <v>19</v>
      </c>
      <c r="BL857" s="1" t="s">
        <v>41</v>
      </c>
      <c r="BM857" s="37" t="s">
        <v>932</v>
      </c>
    </row>
    <row r="858" spans="1:65" x14ac:dyDescent="0.25">
      <c r="A858" s="30">
        <f>A857+1</f>
        <v>856</v>
      </c>
      <c r="B858" s="1" t="s">
        <v>163</v>
      </c>
      <c r="C858" s="1">
        <v>105423</v>
      </c>
      <c r="D858" s="25">
        <v>105423</v>
      </c>
      <c r="E858" s="1" t="s">
        <v>863</v>
      </c>
      <c r="F858" s="32" t="s">
        <v>1030</v>
      </c>
      <c r="G858" s="32" t="s">
        <v>74</v>
      </c>
      <c r="H858" s="28">
        <v>45155</v>
      </c>
      <c r="I858" s="28" t="s">
        <v>36</v>
      </c>
      <c r="J858" s="28" t="s">
        <v>36</v>
      </c>
      <c r="K858" s="37">
        <f ca="1">IF(O858="ACTIVE",(TODAY()-H858),(J858-H858))</f>
        <v>187</v>
      </c>
      <c r="L858" s="39" t="str">
        <f>IF(OR(M858="Email Verification",M858="Operations",M858="OJT",M858="Bottom Quartile Group",M858="Training"),"Billable","Non Billable")</f>
        <v>Non Billable</v>
      </c>
      <c r="M858" s="32" t="s">
        <v>51</v>
      </c>
      <c r="N858" s="1" t="s">
        <v>38</v>
      </c>
      <c r="O858" s="1" t="s">
        <v>39</v>
      </c>
      <c r="P858" s="1"/>
      <c r="Q858" s="1"/>
      <c r="R858" s="31" t="s">
        <v>185</v>
      </c>
      <c r="S858" s="42" t="s">
        <v>880</v>
      </c>
      <c r="T858" s="42" t="s">
        <v>882</v>
      </c>
      <c r="U858" s="42" t="s">
        <v>17</v>
      </c>
      <c r="V858" s="42" t="s">
        <v>17</v>
      </c>
      <c r="W858" s="42" t="s">
        <v>880</v>
      </c>
      <c r="X858" s="42" t="s">
        <v>880</v>
      </c>
      <c r="Y858" s="42" t="s">
        <v>880</v>
      </c>
      <c r="Z858" s="42" t="s">
        <v>880</v>
      </c>
      <c r="AA858" s="42" t="s">
        <v>883</v>
      </c>
      <c r="AB858" s="42" t="s">
        <v>17</v>
      </c>
      <c r="AC858" s="42" t="s">
        <v>17</v>
      </c>
      <c r="AD858" s="42" t="s">
        <v>880</v>
      </c>
      <c r="AE858" s="42" t="s">
        <v>18</v>
      </c>
      <c r="AF858" s="42" t="s">
        <v>880</v>
      </c>
      <c r="AG858" s="42" t="s">
        <v>880</v>
      </c>
      <c r="AH858" s="42" t="s">
        <v>880</v>
      </c>
      <c r="AI858" s="42" t="s">
        <v>17</v>
      </c>
      <c r="AJ858" s="42" t="s">
        <v>17</v>
      </c>
      <c r="AK858" s="42" t="s">
        <v>880</v>
      </c>
      <c r="AL858" s="42"/>
      <c r="AM858" s="42"/>
      <c r="AN858" s="42"/>
      <c r="AO858" s="42"/>
      <c r="AP858" s="42"/>
      <c r="AQ858" s="42"/>
      <c r="AR858" s="42"/>
      <c r="AS858" s="42"/>
      <c r="AT858" s="42"/>
      <c r="AU858" s="42"/>
      <c r="AV858" s="37">
        <f>COUNTIFS($S858:$AU858,"P")</f>
        <v>10</v>
      </c>
      <c r="AW858" s="37">
        <f>COUNTIFS($S858:$AU858,"HD")/2</f>
        <v>0</v>
      </c>
      <c r="AX858" s="37">
        <f>COUNTIFS($S858:$AU858,"DO")</f>
        <v>6</v>
      </c>
      <c r="AY858" s="1">
        <f>COUNTIFS($S858:$AU858,"UPL")</f>
        <v>1</v>
      </c>
      <c r="AZ858" s="37">
        <f>COUNTIFS($S858:$AU858,"LWP")</f>
        <v>0</v>
      </c>
      <c r="BA858" s="37">
        <f>SUM(COUNTIFS($S858:$AU858,{"PAT","MAT"}))</f>
        <v>0</v>
      </c>
      <c r="BB858" s="37">
        <f>COUNTIFS($S858:$AU858,"HO")</f>
        <v>0</v>
      </c>
      <c r="BC858" s="37">
        <f>COUNTIFS($S858:$AU858,"NA")</f>
        <v>0</v>
      </c>
      <c r="BD858" s="37">
        <f>COUNTIFS($S858:$AU858,"PL")</f>
        <v>1</v>
      </c>
      <c r="BE858" s="37">
        <f>COUNTIFS($S858:$AU858,"CL")</f>
        <v>1</v>
      </c>
      <c r="BF858" s="37">
        <f>COUNTIFS($S858:$AU858,"BL")</f>
        <v>0</v>
      </c>
      <c r="BG858" s="37">
        <f>COUNTIFS($S858:$AU858,"CO")</f>
        <v>0</v>
      </c>
      <c r="BH858" s="37">
        <f>SUM(BD858:BG858)</f>
        <v>2</v>
      </c>
      <c r="BI858" s="37">
        <f>IF(SUM(AV858+AW858)&gt;=17,1,0)</f>
        <v>0</v>
      </c>
      <c r="BJ858" s="37">
        <f>IF(SUM(AV858+AW858)&gt;=13,1,0)</f>
        <v>0</v>
      </c>
      <c r="BK858" s="37">
        <f>SUM(AV858:BG858)+SUM(COUNTIFS(R858:AU858,{"TERM","RESIGNED"}))</f>
        <v>19</v>
      </c>
      <c r="BL858" s="1" t="s">
        <v>41</v>
      </c>
      <c r="BM858" s="37" t="s">
        <v>1564</v>
      </c>
    </row>
    <row r="859" spans="1:65" x14ac:dyDescent="0.25">
      <c r="A859" s="30">
        <f>A858+1</f>
        <v>857</v>
      </c>
      <c r="B859" s="1" t="s">
        <v>163</v>
      </c>
      <c r="C859" s="1">
        <v>105424</v>
      </c>
      <c r="D859" s="25">
        <v>105424</v>
      </c>
      <c r="E859" s="1" t="s">
        <v>863</v>
      </c>
      <c r="F859" s="32" t="s">
        <v>1031</v>
      </c>
      <c r="G859" s="32" t="s">
        <v>74</v>
      </c>
      <c r="H859" s="28">
        <v>45155</v>
      </c>
      <c r="I859" s="28" t="s">
        <v>36</v>
      </c>
      <c r="J859" s="28" t="s">
        <v>36</v>
      </c>
      <c r="K859" s="37">
        <f ca="1">IF(O859="ACTIVE",(TODAY()-H859),(J859-H859))</f>
        <v>187</v>
      </c>
      <c r="L859" s="39" t="str">
        <f>IF(OR(M859="Email Verification",M859="Operations",M859="OJT",M859="Bottom Quartile Group",M859="Training"),"Billable","Non Billable")</f>
        <v>Non Billable</v>
      </c>
      <c r="M859" s="32" t="s">
        <v>51</v>
      </c>
      <c r="N859" s="1" t="s">
        <v>38</v>
      </c>
      <c r="O859" s="1" t="s">
        <v>39</v>
      </c>
      <c r="P859" s="1"/>
      <c r="Q859" s="1"/>
      <c r="R859" s="31" t="s">
        <v>97</v>
      </c>
      <c r="S859" s="42" t="s">
        <v>880</v>
      </c>
      <c r="T859" s="42" t="s">
        <v>880</v>
      </c>
      <c r="U859" s="42" t="s">
        <v>17</v>
      </c>
      <c r="V859" s="42" t="s">
        <v>17</v>
      </c>
      <c r="W859" s="42" t="s">
        <v>882</v>
      </c>
      <c r="X859" s="42" t="s">
        <v>883</v>
      </c>
      <c r="Y859" s="42" t="s">
        <v>883</v>
      </c>
      <c r="Z859" s="42" t="s">
        <v>883</v>
      </c>
      <c r="AA859" s="42" t="s">
        <v>883</v>
      </c>
      <c r="AB859" s="42" t="s">
        <v>17</v>
      </c>
      <c r="AC859" s="42" t="s">
        <v>17</v>
      </c>
      <c r="AD859" s="42" t="s">
        <v>883</v>
      </c>
      <c r="AE859" s="42" t="s">
        <v>18</v>
      </c>
      <c r="AF859" s="42" t="s">
        <v>18</v>
      </c>
      <c r="AG859" s="42" t="s">
        <v>18</v>
      </c>
      <c r="AH859" s="42" t="s">
        <v>18</v>
      </c>
      <c r="AI859" s="42" t="s">
        <v>17</v>
      </c>
      <c r="AJ859" s="42" t="s">
        <v>17</v>
      </c>
      <c r="AK859" s="42" t="s">
        <v>880</v>
      </c>
      <c r="AL859" s="42"/>
      <c r="AM859" s="42"/>
      <c r="AN859" s="42"/>
      <c r="AO859" s="42"/>
      <c r="AP859" s="42"/>
      <c r="AQ859" s="42"/>
      <c r="AR859" s="42"/>
      <c r="AS859" s="42"/>
      <c r="AT859" s="42"/>
      <c r="AU859" s="42"/>
      <c r="AV859" s="37">
        <f>COUNTIFS($S859:$AU859,"P")</f>
        <v>3</v>
      </c>
      <c r="AW859" s="37">
        <f>COUNTIFS($S859:$AU859,"HD")/2</f>
        <v>0</v>
      </c>
      <c r="AX859" s="37">
        <f>COUNTIFS($S859:$AU859,"DO")</f>
        <v>6</v>
      </c>
      <c r="AY859" s="1">
        <f>COUNTIFS($S859:$AU859,"UPL")</f>
        <v>4</v>
      </c>
      <c r="AZ859" s="37">
        <f>COUNTIFS($S859:$AU859,"LWP")</f>
        <v>0</v>
      </c>
      <c r="BA859" s="37">
        <f>SUM(COUNTIFS($S859:$AU859,{"PAT","MAT"}))</f>
        <v>0</v>
      </c>
      <c r="BB859" s="37">
        <f>COUNTIFS($S859:$AU859,"HO")</f>
        <v>0</v>
      </c>
      <c r="BC859" s="37">
        <f>COUNTIFS($S859:$AU859,"NA")</f>
        <v>0</v>
      </c>
      <c r="BD859" s="37">
        <f>COUNTIFS($S859:$AU859,"PL")</f>
        <v>5</v>
      </c>
      <c r="BE859" s="37">
        <f>COUNTIFS($S859:$AU859,"CL")</f>
        <v>1</v>
      </c>
      <c r="BF859" s="37">
        <f>COUNTIFS($S859:$AU859,"BL")</f>
        <v>0</v>
      </c>
      <c r="BG859" s="37">
        <f>COUNTIFS($S859:$AU859,"CO")</f>
        <v>0</v>
      </c>
      <c r="BH859" s="37">
        <f>SUM(BD859:BG859)</f>
        <v>6</v>
      </c>
      <c r="BI859" s="37">
        <f>IF(SUM(AV859+AW859)&gt;=17,1,0)</f>
        <v>0</v>
      </c>
      <c r="BJ859" s="37">
        <f>IF(SUM(AV859+AW859)&gt;=13,1,0)</f>
        <v>0</v>
      </c>
      <c r="BK859" s="37">
        <f>SUM(AV859:BG859)+SUM(COUNTIFS(R859:AU859,{"TERM","RESIGNED"}))</f>
        <v>19</v>
      </c>
      <c r="BL859" s="1" t="s">
        <v>41</v>
      </c>
      <c r="BM859" s="37" t="s">
        <v>1564</v>
      </c>
    </row>
    <row r="860" spans="1:65" x14ac:dyDescent="0.25">
      <c r="A860" s="30">
        <f>A859+1</f>
        <v>858</v>
      </c>
      <c r="B860" s="1" t="s">
        <v>163</v>
      </c>
      <c r="C860" s="1">
        <v>105425</v>
      </c>
      <c r="D860" s="25">
        <v>105425</v>
      </c>
      <c r="E860" s="1" t="s">
        <v>862</v>
      </c>
      <c r="F860" s="32" t="s">
        <v>1032</v>
      </c>
      <c r="G860" s="32" t="s">
        <v>181</v>
      </c>
      <c r="H860" s="28">
        <v>45155</v>
      </c>
      <c r="I860" s="28" t="s">
        <v>36</v>
      </c>
      <c r="J860" s="28" t="s">
        <v>36</v>
      </c>
      <c r="K860" s="37">
        <f ca="1">IF(O860="ACTIVE",(TODAY()-H860),(J860-H860))</f>
        <v>187</v>
      </c>
      <c r="L860" s="39" t="str">
        <f>IF(OR(M860="Email Verification",M860="Operations",M860="OJT",M860="Bottom Quartile Group",M860="Training"),"Billable","Non Billable")</f>
        <v>Billable</v>
      </c>
      <c r="M860" s="32" t="s">
        <v>178</v>
      </c>
      <c r="N860" s="1" t="s">
        <v>38</v>
      </c>
      <c r="O860" s="1" t="s">
        <v>39</v>
      </c>
      <c r="P860" s="1"/>
      <c r="Q860" s="1"/>
      <c r="R860" s="31" t="s">
        <v>239</v>
      </c>
      <c r="S860" s="42" t="s">
        <v>880</v>
      </c>
      <c r="T860" s="42" t="s">
        <v>880</v>
      </c>
      <c r="U860" s="42" t="s">
        <v>17</v>
      </c>
      <c r="V860" s="42" t="s">
        <v>17</v>
      </c>
      <c r="W860" s="42" t="s">
        <v>880</v>
      </c>
      <c r="X860" s="42" t="s">
        <v>880</v>
      </c>
      <c r="Y860" s="42" t="s">
        <v>880</v>
      </c>
      <c r="Z860" s="42" t="s">
        <v>880</v>
      </c>
      <c r="AA860" s="42" t="s">
        <v>880</v>
      </c>
      <c r="AB860" s="42" t="s">
        <v>17</v>
      </c>
      <c r="AC860" s="42" t="s">
        <v>17</v>
      </c>
      <c r="AD860" s="42" t="s">
        <v>880</v>
      </c>
      <c r="AE860" s="42" t="s">
        <v>880</v>
      </c>
      <c r="AF860" s="42" t="s">
        <v>880</v>
      </c>
      <c r="AG860" s="42" t="s">
        <v>880</v>
      </c>
      <c r="AH860" s="42" t="s">
        <v>880</v>
      </c>
      <c r="AI860" s="42" t="s">
        <v>17</v>
      </c>
      <c r="AJ860" s="42" t="s">
        <v>17</v>
      </c>
      <c r="AK860" s="42" t="s">
        <v>882</v>
      </c>
      <c r="AL860" s="42"/>
      <c r="AM860" s="42"/>
      <c r="AN860" s="42"/>
      <c r="AO860" s="42"/>
      <c r="AP860" s="42"/>
      <c r="AQ860" s="42"/>
      <c r="AR860" s="42"/>
      <c r="AS860" s="42"/>
      <c r="AT860" s="42"/>
      <c r="AU860" s="42"/>
      <c r="AV860" s="37">
        <f>COUNTIFS($S860:$AU860,"P")</f>
        <v>12</v>
      </c>
      <c r="AW860" s="37">
        <f>COUNTIFS($S860:$AU860,"HD")/2</f>
        <v>0</v>
      </c>
      <c r="AX860" s="37">
        <f>COUNTIFS($S860:$AU860,"DO")</f>
        <v>6</v>
      </c>
      <c r="AY860" s="1">
        <f>COUNTIFS($S860:$AU860,"UPL")</f>
        <v>0</v>
      </c>
      <c r="AZ860" s="37">
        <f>COUNTIFS($S860:$AU860,"LWP")</f>
        <v>0</v>
      </c>
      <c r="BA860" s="37">
        <f>SUM(COUNTIFS($S860:$AU860,{"PAT","MAT"}))</f>
        <v>0</v>
      </c>
      <c r="BB860" s="37">
        <f>COUNTIFS($S860:$AU860,"HO")</f>
        <v>0</v>
      </c>
      <c r="BC860" s="37">
        <f>COUNTIFS($S860:$AU860,"NA")</f>
        <v>0</v>
      </c>
      <c r="BD860" s="37">
        <f>COUNTIFS($S860:$AU860,"PL")</f>
        <v>0</v>
      </c>
      <c r="BE860" s="37">
        <f>COUNTIFS($S860:$AU860,"CL")</f>
        <v>1</v>
      </c>
      <c r="BF860" s="37">
        <f>COUNTIFS($S860:$AU860,"BL")</f>
        <v>0</v>
      </c>
      <c r="BG860" s="37">
        <f>COUNTIFS($S860:$AU860,"CO")</f>
        <v>0</v>
      </c>
      <c r="BH860" s="37">
        <f>SUM(BD860:BG860)</f>
        <v>1</v>
      </c>
      <c r="BI860" s="37">
        <f>IF(SUM(AV860+AW860)&gt;=17,1,0)</f>
        <v>0</v>
      </c>
      <c r="BJ860" s="37">
        <f>IF(SUM(AV860+AW860)&gt;=13,1,0)</f>
        <v>0</v>
      </c>
      <c r="BK860" s="37">
        <f>SUM(AV860:BG860)+SUM(COUNTIFS(R860:AU860,{"TERM","RESIGNED"}))</f>
        <v>19</v>
      </c>
      <c r="BL860" s="1" t="s">
        <v>41</v>
      </c>
      <c r="BM860" s="37" t="s">
        <v>933</v>
      </c>
    </row>
    <row r="861" spans="1:65" x14ac:dyDescent="0.25">
      <c r="A861" s="30">
        <f>A860+1</f>
        <v>859</v>
      </c>
      <c r="B861" s="1" t="s">
        <v>163</v>
      </c>
      <c r="C861" s="1">
        <v>105427</v>
      </c>
      <c r="D861" s="25">
        <v>105427</v>
      </c>
      <c r="E861" s="1" t="s">
        <v>862</v>
      </c>
      <c r="F861" s="32" t="s">
        <v>1033</v>
      </c>
      <c r="G861" s="32" t="s">
        <v>181</v>
      </c>
      <c r="H861" s="28">
        <v>45155</v>
      </c>
      <c r="I861" s="28" t="s">
        <v>36</v>
      </c>
      <c r="J861" s="28" t="s">
        <v>36</v>
      </c>
      <c r="K861" s="37">
        <f ca="1">IF(O861="ACTIVE",(TODAY()-H861),(J861-H861))</f>
        <v>187</v>
      </c>
      <c r="L861" s="39" t="str">
        <f>IF(OR(M861="Email Verification",M861="Operations",M861="OJT",M861="Bottom Quartile Group",M861="Training"),"Billable","Non Billable")</f>
        <v>Billable</v>
      </c>
      <c r="M861" s="32" t="s">
        <v>178</v>
      </c>
      <c r="N861" s="1" t="s">
        <v>38</v>
      </c>
      <c r="O861" s="1" t="s">
        <v>39</v>
      </c>
      <c r="P861" s="1"/>
      <c r="Q861" s="1"/>
      <c r="R861" s="31" t="s">
        <v>179</v>
      </c>
      <c r="S861" s="42" t="s">
        <v>880</v>
      </c>
      <c r="T861" s="42" t="s">
        <v>880</v>
      </c>
      <c r="U861" s="42" t="s">
        <v>17</v>
      </c>
      <c r="V861" s="42" t="s">
        <v>17</v>
      </c>
      <c r="W861" s="42" t="s">
        <v>880</v>
      </c>
      <c r="X861" s="42" t="s">
        <v>880</v>
      </c>
      <c r="Y861" s="42" t="s">
        <v>880</v>
      </c>
      <c r="Z861" s="42" t="s">
        <v>880</v>
      </c>
      <c r="AA861" s="42" t="s">
        <v>880</v>
      </c>
      <c r="AB861" s="42" t="s">
        <v>17</v>
      </c>
      <c r="AC861" s="42" t="s">
        <v>17</v>
      </c>
      <c r="AD861" s="42" t="s">
        <v>880</v>
      </c>
      <c r="AE861" s="42" t="s">
        <v>880</v>
      </c>
      <c r="AF861" s="42" t="s">
        <v>880</v>
      </c>
      <c r="AG861" s="42" t="s">
        <v>880</v>
      </c>
      <c r="AH861" s="42" t="s">
        <v>880</v>
      </c>
      <c r="AI861" s="42" t="s">
        <v>17</v>
      </c>
      <c r="AJ861" s="42" t="s">
        <v>17</v>
      </c>
      <c r="AK861" s="42" t="s">
        <v>880</v>
      </c>
      <c r="AL861" s="42"/>
      <c r="AM861" s="42"/>
      <c r="AN861" s="42"/>
      <c r="AO861" s="42"/>
      <c r="AP861" s="42"/>
      <c r="AQ861" s="42"/>
      <c r="AR861" s="42"/>
      <c r="AS861" s="42"/>
      <c r="AT861" s="42"/>
      <c r="AU861" s="42"/>
      <c r="AV861" s="37">
        <f>COUNTIFS($S861:$AU861,"P")</f>
        <v>13</v>
      </c>
      <c r="AW861" s="37">
        <f>COUNTIFS($S861:$AU861,"HD")/2</f>
        <v>0</v>
      </c>
      <c r="AX861" s="37">
        <f>COUNTIFS($S861:$AU861,"DO")</f>
        <v>6</v>
      </c>
      <c r="AY861" s="1">
        <f>COUNTIFS($S861:$AU861,"UPL")</f>
        <v>0</v>
      </c>
      <c r="AZ861" s="37">
        <f>COUNTIFS($S861:$AU861,"LWP")</f>
        <v>0</v>
      </c>
      <c r="BA861" s="37">
        <f>SUM(COUNTIFS($S861:$AU861,{"PAT","MAT"}))</f>
        <v>0</v>
      </c>
      <c r="BB861" s="37">
        <f>COUNTIFS($S861:$AU861,"HO")</f>
        <v>0</v>
      </c>
      <c r="BC861" s="37">
        <f>COUNTIFS($S861:$AU861,"NA")</f>
        <v>0</v>
      </c>
      <c r="BD861" s="37">
        <f>COUNTIFS($S861:$AU861,"PL")</f>
        <v>0</v>
      </c>
      <c r="BE861" s="37">
        <f>COUNTIFS($S861:$AU861,"CL")</f>
        <v>0</v>
      </c>
      <c r="BF861" s="37">
        <f>COUNTIFS($S861:$AU861,"BL")</f>
        <v>0</v>
      </c>
      <c r="BG861" s="37">
        <f>COUNTIFS($S861:$AU861,"CO")</f>
        <v>0</v>
      </c>
      <c r="BH861" s="37">
        <f>SUM(BD861:BG861)</f>
        <v>0</v>
      </c>
      <c r="BI861" s="37">
        <f>IF(SUM(AV861+AW861)&gt;=17,1,0)</f>
        <v>0</v>
      </c>
      <c r="BJ861" s="37">
        <f>IF(SUM(AV861+AW861)&gt;=13,1,0)</f>
        <v>1</v>
      </c>
      <c r="BK861" s="37">
        <f>SUM(AV861:BG861)+SUM(COUNTIFS(R861:AU861,{"TERM","RESIGNED"}))</f>
        <v>19</v>
      </c>
      <c r="BL861" s="1" t="s">
        <v>41</v>
      </c>
      <c r="BM861" s="37"/>
    </row>
    <row r="862" spans="1:65" x14ac:dyDescent="0.25">
      <c r="A862" s="30">
        <f>A861+1</f>
        <v>860</v>
      </c>
      <c r="B862" s="1" t="s">
        <v>163</v>
      </c>
      <c r="C862" s="1">
        <v>105431</v>
      </c>
      <c r="D862" s="25">
        <v>105431</v>
      </c>
      <c r="E862" s="1" t="s">
        <v>863</v>
      </c>
      <c r="F862" s="32" t="s">
        <v>1034</v>
      </c>
      <c r="G862" s="32" t="s">
        <v>117</v>
      </c>
      <c r="H862" s="28">
        <v>45155</v>
      </c>
      <c r="I862" s="28" t="s">
        <v>36</v>
      </c>
      <c r="J862" s="28" t="s">
        <v>36</v>
      </c>
      <c r="K862" s="37">
        <f ca="1">IF(O862="ACTIVE",(TODAY()-H862),(J862-H862))</f>
        <v>187</v>
      </c>
      <c r="L862" s="39" t="str">
        <f>IF(OR(M862="Email Verification",M862="Operations",M862="OJT",M862="Bottom Quartile Group",M862="Training"),"Billable","Non Billable")</f>
        <v>Billable</v>
      </c>
      <c r="M862" s="32" t="s">
        <v>118</v>
      </c>
      <c r="N862" s="1" t="s">
        <v>38</v>
      </c>
      <c r="O862" s="1" t="s">
        <v>39</v>
      </c>
      <c r="P862" s="1"/>
      <c r="Q862" s="1"/>
      <c r="R862" s="31" t="s">
        <v>277</v>
      </c>
      <c r="S862" s="42" t="s">
        <v>880</v>
      </c>
      <c r="T862" s="42" t="s">
        <v>880</v>
      </c>
      <c r="U862" s="42" t="s">
        <v>17</v>
      </c>
      <c r="V862" s="42" t="s">
        <v>17</v>
      </c>
      <c r="W862" s="42" t="s">
        <v>880</v>
      </c>
      <c r="X862" s="42" t="s">
        <v>880</v>
      </c>
      <c r="Y862" s="42" t="s">
        <v>880</v>
      </c>
      <c r="Z862" s="42" t="s">
        <v>880</v>
      </c>
      <c r="AA862" s="42" t="s">
        <v>880</v>
      </c>
      <c r="AB862" s="42" t="s">
        <v>17</v>
      </c>
      <c r="AC862" s="42" t="s">
        <v>17</v>
      </c>
      <c r="AD862" s="42" t="s">
        <v>880</v>
      </c>
      <c r="AE862" s="42" t="s">
        <v>880</v>
      </c>
      <c r="AF862" s="42" t="s">
        <v>880</v>
      </c>
      <c r="AG862" s="42" t="s">
        <v>880</v>
      </c>
      <c r="AH862" s="42" t="s">
        <v>880</v>
      </c>
      <c r="AI862" s="42" t="s">
        <v>17</v>
      </c>
      <c r="AJ862" s="42" t="s">
        <v>17</v>
      </c>
      <c r="AK862" s="42" t="s">
        <v>880</v>
      </c>
      <c r="AL862" s="42"/>
      <c r="AM862" s="42"/>
      <c r="AN862" s="42"/>
      <c r="AO862" s="42"/>
      <c r="AP862" s="42"/>
      <c r="AQ862" s="42"/>
      <c r="AR862" s="42"/>
      <c r="AS862" s="42"/>
      <c r="AT862" s="42"/>
      <c r="AU862" s="42"/>
      <c r="AV862" s="37">
        <f>COUNTIFS($S862:$AU862,"P")</f>
        <v>13</v>
      </c>
      <c r="AW862" s="37">
        <f>COUNTIFS($S862:$AU862,"HD")/2</f>
        <v>0</v>
      </c>
      <c r="AX862" s="37">
        <f>COUNTIFS($S862:$AU862,"DO")</f>
        <v>6</v>
      </c>
      <c r="AY862" s="1">
        <f>COUNTIFS($S862:$AU862,"UPL")</f>
        <v>0</v>
      </c>
      <c r="AZ862" s="37">
        <f>COUNTIFS($S862:$AU862,"LWP")</f>
        <v>0</v>
      </c>
      <c r="BA862" s="37">
        <f>SUM(COUNTIFS($S862:$AU862,{"PAT","MAT"}))</f>
        <v>0</v>
      </c>
      <c r="BB862" s="37">
        <f>COUNTIFS($S862:$AU862,"HO")</f>
        <v>0</v>
      </c>
      <c r="BC862" s="37">
        <f>COUNTIFS($S862:$AU862,"NA")</f>
        <v>0</v>
      </c>
      <c r="BD862" s="37">
        <f>COUNTIFS($S862:$AU862,"PL")</f>
        <v>0</v>
      </c>
      <c r="BE862" s="37">
        <f>COUNTIFS($S862:$AU862,"CL")</f>
        <v>0</v>
      </c>
      <c r="BF862" s="37">
        <f>COUNTIFS($S862:$AU862,"BL")</f>
        <v>0</v>
      </c>
      <c r="BG862" s="37">
        <f>COUNTIFS($S862:$AU862,"CO")</f>
        <v>0</v>
      </c>
      <c r="BH862" s="37">
        <f>SUM(BD862:BG862)</f>
        <v>0</v>
      </c>
      <c r="BI862" s="37">
        <f>IF(SUM(AV862+AW862)&gt;=17,1,0)</f>
        <v>0</v>
      </c>
      <c r="BJ862" s="37">
        <f>IF(SUM(AV862+AW862)&gt;=13,1,0)</f>
        <v>1</v>
      </c>
      <c r="BK862" s="37">
        <f>SUM(AV862:BG862)+SUM(COUNTIFS(R862:AU862,{"TERM","RESIGNED"}))</f>
        <v>19</v>
      </c>
      <c r="BL862" s="1" t="s">
        <v>41</v>
      </c>
      <c r="BM862" s="37" t="s">
        <v>931</v>
      </c>
    </row>
    <row r="863" spans="1:65" x14ac:dyDescent="0.25">
      <c r="A863" s="30">
        <f>A862+1</f>
        <v>861</v>
      </c>
      <c r="B863" s="1" t="s">
        <v>163</v>
      </c>
      <c r="C863" s="1">
        <v>105438</v>
      </c>
      <c r="D863" s="25">
        <v>105438</v>
      </c>
      <c r="E863" s="1" t="s">
        <v>863</v>
      </c>
      <c r="F863" s="32" t="s">
        <v>1035</v>
      </c>
      <c r="G863" s="32" t="s">
        <v>117</v>
      </c>
      <c r="H863" s="28">
        <v>45155</v>
      </c>
      <c r="I863" s="28" t="s">
        <v>36</v>
      </c>
      <c r="J863" s="28" t="s">
        <v>36</v>
      </c>
      <c r="K863" s="37">
        <f ca="1">IF(O863="ACTIVE",(TODAY()-H863),(J863-H863))</f>
        <v>187</v>
      </c>
      <c r="L863" s="39" t="str">
        <f>IF(OR(M863="Email Verification",M863="Operations",M863="OJT",M863="Bottom Quartile Group",M863="Training"),"Billable","Non Billable")</f>
        <v>Billable</v>
      </c>
      <c r="M863" s="32" t="s">
        <v>118</v>
      </c>
      <c r="N863" s="1" t="s">
        <v>38</v>
      </c>
      <c r="O863" s="1" t="s">
        <v>39</v>
      </c>
      <c r="P863" s="1"/>
      <c r="Q863" s="1"/>
      <c r="R863" s="31" t="s">
        <v>887</v>
      </c>
      <c r="S863" s="42" t="s">
        <v>880</v>
      </c>
      <c r="T863" s="42" t="s">
        <v>880</v>
      </c>
      <c r="U863" s="42" t="s">
        <v>17</v>
      </c>
      <c r="V863" s="42" t="s">
        <v>17</v>
      </c>
      <c r="W863" s="42" t="s">
        <v>880</v>
      </c>
      <c r="X863" s="42" t="s">
        <v>880</v>
      </c>
      <c r="Y863" s="42" t="s">
        <v>880</v>
      </c>
      <c r="Z863" s="42" t="s">
        <v>880</v>
      </c>
      <c r="AA863" s="42" t="s">
        <v>880</v>
      </c>
      <c r="AB863" s="42" t="s">
        <v>17</v>
      </c>
      <c r="AC863" s="42" t="s">
        <v>17</v>
      </c>
      <c r="AD863" s="42" t="s">
        <v>880</v>
      </c>
      <c r="AE863" s="42" t="s">
        <v>880</v>
      </c>
      <c r="AF863" s="42" t="s">
        <v>880</v>
      </c>
      <c r="AG863" s="42" t="s">
        <v>880</v>
      </c>
      <c r="AH863" s="42" t="s">
        <v>880</v>
      </c>
      <c r="AI863" s="42" t="s">
        <v>17</v>
      </c>
      <c r="AJ863" s="42" t="s">
        <v>17</v>
      </c>
      <c r="AK863" s="42" t="s">
        <v>880</v>
      </c>
      <c r="AL863" s="42"/>
      <c r="AM863" s="42"/>
      <c r="AN863" s="42"/>
      <c r="AO863" s="42"/>
      <c r="AP863" s="42"/>
      <c r="AQ863" s="42"/>
      <c r="AR863" s="42"/>
      <c r="AS863" s="42"/>
      <c r="AT863" s="42"/>
      <c r="AU863" s="42"/>
      <c r="AV863" s="37">
        <f>COUNTIFS($S863:$AU863,"P")</f>
        <v>13</v>
      </c>
      <c r="AW863" s="37">
        <f>COUNTIFS($S863:$AU863,"HD")/2</f>
        <v>0</v>
      </c>
      <c r="AX863" s="37">
        <f>COUNTIFS($S863:$AU863,"DO")</f>
        <v>6</v>
      </c>
      <c r="AY863" s="1">
        <f>COUNTIFS($S863:$AU863,"UPL")</f>
        <v>0</v>
      </c>
      <c r="AZ863" s="37">
        <f>COUNTIFS($S863:$AU863,"LWP")</f>
        <v>0</v>
      </c>
      <c r="BA863" s="37">
        <f>SUM(COUNTIFS($S863:$AU863,{"PAT","MAT"}))</f>
        <v>0</v>
      </c>
      <c r="BB863" s="37">
        <f>COUNTIFS($S863:$AU863,"HO")</f>
        <v>0</v>
      </c>
      <c r="BC863" s="37">
        <f>COUNTIFS($S863:$AU863,"NA")</f>
        <v>0</v>
      </c>
      <c r="BD863" s="37">
        <f>COUNTIFS($S863:$AU863,"PL")</f>
        <v>0</v>
      </c>
      <c r="BE863" s="37">
        <f>COUNTIFS($S863:$AU863,"CL")</f>
        <v>0</v>
      </c>
      <c r="BF863" s="37">
        <f>COUNTIFS($S863:$AU863,"BL")</f>
        <v>0</v>
      </c>
      <c r="BG863" s="37">
        <f>COUNTIFS($S863:$AU863,"CO")</f>
        <v>0</v>
      </c>
      <c r="BH863" s="37">
        <f>SUM(BD863:BG863)</f>
        <v>0</v>
      </c>
      <c r="BI863" s="37">
        <f>IF(SUM(AV863+AW863)&gt;=17,1,0)</f>
        <v>0</v>
      </c>
      <c r="BJ863" s="37">
        <f>IF(SUM(AV863+AW863)&gt;=13,1,0)</f>
        <v>1</v>
      </c>
      <c r="BK863" s="37">
        <f>SUM(AV863:BG863)+SUM(COUNTIFS(R863:AU863,{"TERM","RESIGNED"}))</f>
        <v>19</v>
      </c>
      <c r="BL863" s="1" t="s">
        <v>41</v>
      </c>
      <c r="BM863" s="37" t="s">
        <v>931</v>
      </c>
    </row>
    <row r="864" spans="1:65" x14ac:dyDescent="0.25">
      <c r="A864" s="30">
        <f>A863+1</f>
        <v>862</v>
      </c>
      <c r="B864" s="1" t="s">
        <v>163</v>
      </c>
      <c r="C864" s="1">
        <v>105444</v>
      </c>
      <c r="D864" s="25">
        <v>105444</v>
      </c>
      <c r="E864" s="1" t="s">
        <v>863</v>
      </c>
      <c r="F864" s="32" t="s">
        <v>1036</v>
      </c>
      <c r="G864" s="32" t="s">
        <v>117</v>
      </c>
      <c r="H864" s="28">
        <v>45155</v>
      </c>
      <c r="I864" s="28" t="s">
        <v>36</v>
      </c>
      <c r="J864" s="28" t="s">
        <v>36</v>
      </c>
      <c r="K864" s="37">
        <f ca="1">IF(O864="ACTIVE",(TODAY()-H864),(J864-H864))</f>
        <v>187</v>
      </c>
      <c r="L864" s="39" t="str">
        <f>IF(OR(M864="Email Verification",M864="Operations",M864="OJT",M864="Bottom Quartile Group",M864="Training"),"Billable","Non Billable")</f>
        <v>Billable</v>
      </c>
      <c r="M864" s="32" t="s">
        <v>118</v>
      </c>
      <c r="N864" s="1" t="s">
        <v>38</v>
      </c>
      <c r="O864" s="1" t="s">
        <v>39</v>
      </c>
      <c r="P864" s="1"/>
      <c r="Q864" s="1"/>
      <c r="R864" s="31" t="s">
        <v>1443</v>
      </c>
      <c r="S864" s="42" t="s">
        <v>880</v>
      </c>
      <c r="T864" s="42" t="s">
        <v>880</v>
      </c>
      <c r="U864" s="42" t="s">
        <v>17</v>
      </c>
      <c r="V864" s="42" t="s">
        <v>17</v>
      </c>
      <c r="W864" s="42" t="s">
        <v>880</v>
      </c>
      <c r="X864" s="42" t="s">
        <v>880</v>
      </c>
      <c r="Y864" s="42" t="s">
        <v>880</v>
      </c>
      <c r="Z864" s="42" t="s">
        <v>880</v>
      </c>
      <c r="AA864" s="42" t="s">
        <v>18</v>
      </c>
      <c r="AB864" s="42" t="s">
        <v>17</v>
      </c>
      <c r="AC864" s="42" t="s">
        <v>17</v>
      </c>
      <c r="AD864" s="42" t="s">
        <v>880</v>
      </c>
      <c r="AE864" s="42" t="s">
        <v>880</v>
      </c>
      <c r="AF864" s="42" t="s">
        <v>880</v>
      </c>
      <c r="AG864" s="42" t="s">
        <v>880</v>
      </c>
      <c r="AH864" s="42" t="s">
        <v>880</v>
      </c>
      <c r="AI864" s="42" t="s">
        <v>17</v>
      </c>
      <c r="AJ864" s="42" t="s">
        <v>17</v>
      </c>
      <c r="AK864" s="42" t="s">
        <v>880</v>
      </c>
      <c r="AL864" s="42"/>
      <c r="AM864" s="42"/>
      <c r="AN864" s="42"/>
      <c r="AO864" s="42"/>
      <c r="AP864" s="42"/>
      <c r="AQ864" s="42"/>
      <c r="AR864" s="42"/>
      <c r="AS864" s="42"/>
      <c r="AT864" s="42"/>
      <c r="AU864" s="42"/>
      <c r="AV864" s="37">
        <f>COUNTIFS($S864:$AU864,"P")</f>
        <v>12</v>
      </c>
      <c r="AW864" s="37">
        <f>COUNTIFS($S864:$AU864,"HD")/2</f>
        <v>0</v>
      </c>
      <c r="AX864" s="37">
        <f>COUNTIFS($S864:$AU864,"DO")</f>
        <v>6</v>
      </c>
      <c r="AY864" s="1">
        <f>COUNTIFS($S864:$AU864,"UPL")</f>
        <v>1</v>
      </c>
      <c r="AZ864" s="37">
        <f>COUNTIFS($S864:$AU864,"LWP")</f>
        <v>0</v>
      </c>
      <c r="BA864" s="37">
        <f>SUM(COUNTIFS($S864:$AU864,{"PAT","MAT"}))</f>
        <v>0</v>
      </c>
      <c r="BB864" s="37">
        <f>COUNTIFS($S864:$AU864,"HO")</f>
        <v>0</v>
      </c>
      <c r="BC864" s="37">
        <f>COUNTIFS($S864:$AU864,"NA")</f>
        <v>0</v>
      </c>
      <c r="BD864" s="37">
        <f>COUNTIFS($S864:$AU864,"PL")</f>
        <v>0</v>
      </c>
      <c r="BE864" s="37">
        <f>COUNTIFS($S864:$AU864,"CL")</f>
        <v>0</v>
      </c>
      <c r="BF864" s="37">
        <f>COUNTIFS($S864:$AU864,"BL")</f>
        <v>0</v>
      </c>
      <c r="BG864" s="37">
        <f>COUNTIFS($S864:$AU864,"CO")</f>
        <v>0</v>
      </c>
      <c r="BH864" s="37">
        <f>SUM(BD864:BG864)</f>
        <v>0</v>
      </c>
      <c r="BI864" s="37">
        <f>IF(SUM(AV864+AW864)&gt;=17,1,0)</f>
        <v>0</v>
      </c>
      <c r="BJ864" s="37">
        <f>IF(SUM(AV864+AW864)&gt;=13,1,0)</f>
        <v>0</v>
      </c>
      <c r="BK864" s="37">
        <f>SUM(AV864:BG864)+SUM(COUNTIFS(R864:AU864,{"TERM","RESIGNED"}))</f>
        <v>19</v>
      </c>
      <c r="BL864" s="1" t="s">
        <v>41</v>
      </c>
      <c r="BM864" s="37" t="s">
        <v>934</v>
      </c>
    </row>
    <row r="865" spans="1:65" x14ac:dyDescent="0.25">
      <c r="A865" s="30">
        <f>A864+1</f>
        <v>863</v>
      </c>
      <c r="B865" s="1" t="s">
        <v>163</v>
      </c>
      <c r="C865" s="1">
        <v>105449</v>
      </c>
      <c r="D865" s="25">
        <v>105449</v>
      </c>
      <c r="E865" s="1" t="s">
        <v>863</v>
      </c>
      <c r="F865" s="32" t="s">
        <v>1037</v>
      </c>
      <c r="G865" s="32" t="s">
        <v>224</v>
      </c>
      <c r="H865" s="28">
        <v>45155</v>
      </c>
      <c r="I865" s="28" t="s">
        <v>36</v>
      </c>
      <c r="J865" s="28" t="s">
        <v>36</v>
      </c>
      <c r="K865" s="37">
        <f ca="1">IF(O865="ACTIVE",(TODAY()-H865),(J865-H865))</f>
        <v>187</v>
      </c>
      <c r="L865" s="39" t="str">
        <f>IF(OR(M865="Email Verification",M865="Operations",M865="OJT",M865="Bottom Quartile Group",M865="Training"),"Billable","Non Billable")</f>
        <v>Non Billable</v>
      </c>
      <c r="M865" s="32" t="s">
        <v>193</v>
      </c>
      <c r="N865" s="1" t="s">
        <v>38</v>
      </c>
      <c r="O865" s="1" t="s">
        <v>39</v>
      </c>
      <c r="P865" s="1"/>
      <c r="Q865" s="1"/>
      <c r="R865" s="31" t="s">
        <v>194</v>
      </c>
      <c r="S865" s="42" t="s">
        <v>882</v>
      </c>
      <c r="T865" s="42" t="s">
        <v>880</v>
      </c>
      <c r="U865" s="42" t="s">
        <v>17</v>
      </c>
      <c r="V865" s="42" t="s">
        <v>17</v>
      </c>
      <c r="W865" s="42" t="s">
        <v>880</v>
      </c>
      <c r="X865" s="42" t="s">
        <v>880</v>
      </c>
      <c r="Y865" s="42" t="s">
        <v>880</v>
      </c>
      <c r="Z865" s="42" t="s">
        <v>880</v>
      </c>
      <c r="AA865" s="42" t="s">
        <v>880</v>
      </c>
      <c r="AB865" s="42" t="s">
        <v>17</v>
      </c>
      <c r="AC865" s="42" t="s">
        <v>17</v>
      </c>
      <c r="AD865" s="42" t="s">
        <v>883</v>
      </c>
      <c r="AE865" s="42" t="s">
        <v>18</v>
      </c>
      <c r="AF865" s="42" t="s">
        <v>18</v>
      </c>
      <c r="AG865" s="42" t="s">
        <v>18</v>
      </c>
      <c r="AH865" s="42" t="s">
        <v>18</v>
      </c>
      <c r="AI865" s="42" t="s">
        <v>17</v>
      </c>
      <c r="AJ865" s="42" t="s">
        <v>17</v>
      </c>
      <c r="AK865" s="42" t="s">
        <v>880</v>
      </c>
      <c r="AL865" s="42"/>
      <c r="AM865" s="42"/>
      <c r="AN865" s="42"/>
      <c r="AO865" s="42"/>
      <c r="AP865" s="42"/>
      <c r="AQ865" s="42"/>
      <c r="AR865" s="42"/>
      <c r="AS865" s="42"/>
      <c r="AT865" s="42"/>
      <c r="AU865" s="42"/>
      <c r="AV865" s="37">
        <f>COUNTIFS($S865:$AU865,"P")</f>
        <v>7</v>
      </c>
      <c r="AW865" s="37">
        <f>COUNTIFS($S865:$AU865,"HD")/2</f>
        <v>0</v>
      </c>
      <c r="AX865" s="37">
        <f>COUNTIFS($S865:$AU865,"DO")</f>
        <v>6</v>
      </c>
      <c r="AY865" s="1">
        <f>COUNTIFS($S865:$AU865,"UPL")</f>
        <v>4</v>
      </c>
      <c r="AZ865" s="37">
        <f>COUNTIFS($S865:$AU865,"LWP")</f>
        <v>0</v>
      </c>
      <c r="BA865" s="37">
        <f>SUM(COUNTIFS($S865:$AU865,{"PAT","MAT"}))</f>
        <v>0</v>
      </c>
      <c r="BB865" s="37">
        <f>COUNTIFS($S865:$AU865,"HO")</f>
        <v>0</v>
      </c>
      <c r="BC865" s="37">
        <f>COUNTIFS($S865:$AU865,"NA")</f>
        <v>0</v>
      </c>
      <c r="BD865" s="37">
        <f>COUNTIFS($S865:$AU865,"PL")</f>
        <v>1</v>
      </c>
      <c r="BE865" s="37">
        <f>COUNTIFS($S865:$AU865,"CL")</f>
        <v>1</v>
      </c>
      <c r="BF865" s="37">
        <f>COUNTIFS($S865:$AU865,"BL")</f>
        <v>0</v>
      </c>
      <c r="BG865" s="37">
        <f>COUNTIFS($S865:$AU865,"CO")</f>
        <v>0</v>
      </c>
      <c r="BH865" s="37">
        <f>SUM(BD865:BG865)</f>
        <v>2</v>
      </c>
      <c r="BI865" s="37">
        <f>IF(SUM(AV865+AW865)&gt;=17,1,0)</f>
        <v>0</v>
      </c>
      <c r="BJ865" s="37">
        <f>IF(SUM(AV865+AW865)&gt;=13,1,0)</f>
        <v>0</v>
      </c>
      <c r="BK865" s="37">
        <f>SUM(AV865:BG865)+SUM(COUNTIFS(R865:AU865,{"TERM","RESIGNED"}))</f>
        <v>19</v>
      </c>
      <c r="BL865" s="1" t="s">
        <v>41</v>
      </c>
      <c r="BM865" s="37" t="s">
        <v>1566</v>
      </c>
    </row>
    <row r="866" spans="1:65" x14ac:dyDescent="0.25">
      <c r="A866" s="30">
        <f>A865+1</f>
        <v>864</v>
      </c>
      <c r="B866" s="1" t="s">
        <v>163</v>
      </c>
      <c r="C866" s="1">
        <v>105450</v>
      </c>
      <c r="D866" s="25">
        <v>105450</v>
      </c>
      <c r="E866" s="1" t="s">
        <v>862</v>
      </c>
      <c r="F866" s="32" t="s">
        <v>1038</v>
      </c>
      <c r="G866" s="32" t="s">
        <v>1040</v>
      </c>
      <c r="H866" s="28">
        <v>45155</v>
      </c>
      <c r="I866" s="28" t="s">
        <v>36</v>
      </c>
      <c r="J866" s="28" t="s">
        <v>36</v>
      </c>
      <c r="K866" s="37">
        <f ca="1">IF(O866="ACTIVE",(TODAY()-H866),(J866-H866))</f>
        <v>187</v>
      </c>
      <c r="L866" s="39" t="str">
        <f>IF(OR(M866="Email Verification",M866="Operations",M866="OJT",M866="Bottom Quartile Group",M866="Training"),"Billable","Non Billable")</f>
        <v>Non Billable</v>
      </c>
      <c r="M866" s="32" t="s">
        <v>990</v>
      </c>
      <c r="N866" s="1" t="s">
        <v>38</v>
      </c>
      <c r="O866" s="1" t="s">
        <v>39</v>
      </c>
      <c r="P866" s="1"/>
      <c r="Q866" s="1"/>
      <c r="R866" s="31" t="s">
        <v>203</v>
      </c>
      <c r="S866" s="42" t="s">
        <v>880</v>
      </c>
      <c r="T866" s="42" t="s">
        <v>19</v>
      </c>
      <c r="U866" s="42" t="s">
        <v>17</v>
      </c>
      <c r="V866" s="42" t="s">
        <v>17</v>
      </c>
      <c r="W866" s="42" t="s">
        <v>880</v>
      </c>
      <c r="X866" s="42" t="s">
        <v>880</v>
      </c>
      <c r="Y866" s="42" t="s">
        <v>880</v>
      </c>
      <c r="Z866" s="42" t="s">
        <v>880</v>
      </c>
      <c r="AA866" s="42" t="s">
        <v>880</v>
      </c>
      <c r="AB866" s="42" t="s">
        <v>17</v>
      </c>
      <c r="AC866" s="42" t="s">
        <v>17</v>
      </c>
      <c r="AD866" s="42" t="s">
        <v>880</v>
      </c>
      <c r="AE866" s="42" t="s">
        <v>880</v>
      </c>
      <c r="AF866" s="42" t="s">
        <v>880</v>
      </c>
      <c r="AG866" s="42" t="s">
        <v>880</v>
      </c>
      <c r="AH866" s="42" t="s">
        <v>880</v>
      </c>
      <c r="AI866" s="42" t="s">
        <v>17</v>
      </c>
      <c r="AJ866" s="42" t="s">
        <v>17</v>
      </c>
      <c r="AK866" s="42" t="s">
        <v>881</v>
      </c>
      <c r="AL866" s="42"/>
      <c r="AM866" s="42"/>
      <c r="AN866" s="42"/>
      <c r="AO866" s="42"/>
      <c r="AP866" s="42"/>
      <c r="AQ866" s="42"/>
      <c r="AR866" s="42"/>
      <c r="AS866" s="42"/>
      <c r="AT866" s="42"/>
      <c r="AU866" s="42"/>
      <c r="AV866" s="37">
        <f>COUNTIFS($S866:$AU866,"P")</f>
        <v>11</v>
      </c>
      <c r="AW866" s="37">
        <f>COUNTIFS($S866:$AU866,"HD")/2</f>
        <v>0.5</v>
      </c>
      <c r="AX866" s="37">
        <f>COUNTIFS($S866:$AU866,"DO")</f>
        <v>6</v>
      </c>
      <c r="AY866" s="1">
        <f>COUNTIFS($S866:$AU866,"UPL")</f>
        <v>0</v>
      </c>
      <c r="AZ866" s="37">
        <f>COUNTIFS($S866:$AU866,"LWP")</f>
        <v>1</v>
      </c>
      <c r="BA866" s="37">
        <f>SUM(COUNTIFS($S866:$AU866,{"PAT","MAT"}))</f>
        <v>0</v>
      </c>
      <c r="BB866" s="37">
        <f>COUNTIFS($S866:$AU866,"HO")</f>
        <v>0</v>
      </c>
      <c r="BC866" s="37">
        <f>COUNTIFS($S866:$AU866,"NA")</f>
        <v>0</v>
      </c>
      <c r="BD866" s="37">
        <f>COUNTIFS($S866:$AU866,"PL")</f>
        <v>0</v>
      </c>
      <c r="BE866" s="37">
        <f>COUNTIFS($S866:$AU866,"CL")</f>
        <v>0</v>
      </c>
      <c r="BF866" s="37">
        <f>COUNTIFS($S866:$AU866,"BL")</f>
        <v>0</v>
      </c>
      <c r="BG866" s="37">
        <f>COUNTIFS($S866:$AU866,"CO")</f>
        <v>0</v>
      </c>
      <c r="BH866" s="37">
        <f>SUM(BD866:BG866)</f>
        <v>0</v>
      </c>
      <c r="BI866" s="37">
        <f>IF(SUM(AV866+AW866)&gt;=17,1,0)</f>
        <v>0</v>
      </c>
      <c r="BJ866" s="37">
        <f>IF(SUM(AV866+AW866)&gt;=13,1,0)</f>
        <v>0</v>
      </c>
      <c r="BK866" s="37">
        <f>SUM(AV866:BG866)+SUM(COUNTIFS(R866:AU866,{"TERM","RESIGNED"}))</f>
        <v>18.5</v>
      </c>
      <c r="BL866" s="1" t="s">
        <v>41</v>
      </c>
      <c r="BM866" s="37" t="s">
        <v>936</v>
      </c>
    </row>
    <row r="867" spans="1:65" x14ac:dyDescent="0.25">
      <c r="A867" s="30">
        <f>A866+1</f>
        <v>865</v>
      </c>
      <c r="B867" s="1" t="s">
        <v>163</v>
      </c>
      <c r="C867" s="1">
        <v>105451</v>
      </c>
      <c r="D867" s="25">
        <v>105451</v>
      </c>
      <c r="E867" s="1" t="s">
        <v>862</v>
      </c>
      <c r="F867" s="32" t="s">
        <v>1039</v>
      </c>
      <c r="G867" s="32" t="s">
        <v>542</v>
      </c>
      <c r="H867" s="28">
        <v>45155</v>
      </c>
      <c r="I867" s="28" t="s">
        <v>36</v>
      </c>
      <c r="J867" s="28" t="s">
        <v>36</v>
      </c>
      <c r="K867" s="37">
        <f ca="1">IF(O867="ACTIVE",(TODAY()-H867),(J867-H867))</f>
        <v>187</v>
      </c>
      <c r="L867" s="39" t="str">
        <f>IF(OR(M867="Email Verification",M867="Operations",M867="OJT",M867="Bottom Quartile Group",M867="Training"),"Billable","Non Billable")</f>
        <v>Non Billable</v>
      </c>
      <c r="M867" s="32" t="s">
        <v>124</v>
      </c>
      <c r="N867" s="1" t="s">
        <v>38</v>
      </c>
      <c r="O867" s="1" t="s">
        <v>39</v>
      </c>
      <c r="P867" s="1"/>
      <c r="Q867" s="1"/>
      <c r="R867" s="31" t="s">
        <v>249</v>
      </c>
      <c r="S867" s="42" t="s">
        <v>880</v>
      </c>
      <c r="T867" s="42" t="s">
        <v>880</v>
      </c>
      <c r="U867" s="42" t="s">
        <v>17</v>
      </c>
      <c r="V867" s="42" t="s">
        <v>17</v>
      </c>
      <c r="W867" s="42" t="s">
        <v>880</v>
      </c>
      <c r="X867" s="42" t="s">
        <v>880</v>
      </c>
      <c r="Y867" s="42" t="s">
        <v>880</v>
      </c>
      <c r="Z867" s="42" t="s">
        <v>880</v>
      </c>
      <c r="AA867" s="42" t="s">
        <v>880</v>
      </c>
      <c r="AB867" s="42" t="s">
        <v>17</v>
      </c>
      <c r="AC867" s="42" t="s">
        <v>17</v>
      </c>
      <c r="AD867" s="42" t="s">
        <v>880</v>
      </c>
      <c r="AE867" s="42" t="s">
        <v>880</v>
      </c>
      <c r="AF867" s="42" t="s">
        <v>880</v>
      </c>
      <c r="AG867" s="42" t="s">
        <v>880</v>
      </c>
      <c r="AH867" s="42" t="s">
        <v>18</v>
      </c>
      <c r="AI867" s="42" t="s">
        <v>17</v>
      </c>
      <c r="AJ867" s="42" t="s">
        <v>17</v>
      </c>
      <c r="AK867" s="42" t="s">
        <v>18</v>
      </c>
      <c r="AL867" s="42"/>
      <c r="AM867" s="42"/>
      <c r="AN867" s="42"/>
      <c r="AO867" s="42"/>
      <c r="AP867" s="42"/>
      <c r="AQ867" s="42"/>
      <c r="AR867" s="42"/>
      <c r="AS867" s="42"/>
      <c r="AT867" s="42"/>
      <c r="AU867" s="42"/>
      <c r="AV867" s="37">
        <f>COUNTIFS($S867:$AU867,"P")</f>
        <v>11</v>
      </c>
      <c r="AW867" s="37">
        <f>COUNTIFS($S867:$AU867,"HD")/2</f>
        <v>0</v>
      </c>
      <c r="AX867" s="37">
        <f>COUNTIFS($S867:$AU867,"DO")</f>
        <v>6</v>
      </c>
      <c r="AY867" s="1">
        <f>COUNTIFS($S867:$AU867,"UPL")</f>
        <v>2</v>
      </c>
      <c r="AZ867" s="37">
        <f>COUNTIFS($S867:$AU867,"LWP")</f>
        <v>0</v>
      </c>
      <c r="BA867" s="37">
        <f>SUM(COUNTIFS($S867:$AU867,{"PAT","MAT"}))</f>
        <v>0</v>
      </c>
      <c r="BB867" s="37">
        <f>COUNTIFS($S867:$AU867,"HO")</f>
        <v>0</v>
      </c>
      <c r="BC867" s="37">
        <f>COUNTIFS($S867:$AU867,"NA")</f>
        <v>0</v>
      </c>
      <c r="BD867" s="37">
        <f>COUNTIFS($S867:$AU867,"PL")</f>
        <v>0</v>
      </c>
      <c r="BE867" s="37">
        <f>COUNTIFS($S867:$AU867,"CL")</f>
        <v>0</v>
      </c>
      <c r="BF867" s="37">
        <f>COUNTIFS($S867:$AU867,"BL")</f>
        <v>0</v>
      </c>
      <c r="BG867" s="37">
        <f>COUNTIFS($S867:$AU867,"CO")</f>
        <v>0</v>
      </c>
      <c r="BH867" s="37">
        <f>SUM(BD867:BG867)</f>
        <v>0</v>
      </c>
      <c r="BI867" s="37">
        <f>IF(SUM(AV867+AW867)&gt;=17,1,0)</f>
        <v>0</v>
      </c>
      <c r="BJ867" s="37">
        <f>IF(SUM(AV867+AW867)&gt;=13,1,0)</f>
        <v>0</v>
      </c>
      <c r="BK867" s="37">
        <f>SUM(AV867:BG867)+SUM(COUNTIFS(R867:AU867,{"TERM","RESIGNED"}))</f>
        <v>19</v>
      </c>
      <c r="BL867" s="1" t="s">
        <v>41</v>
      </c>
      <c r="BM867" s="37" t="s">
        <v>935</v>
      </c>
    </row>
    <row r="868" spans="1:65" x14ac:dyDescent="0.25">
      <c r="A868" s="30">
        <f>A867+1</f>
        <v>866</v>
      </c>
      <c r="B868" s="1" t="s">
        <v>163</v>
      </c>
      <c r="C868" s="1">
        <v>105457</v>
      </c>
      <c r="D868" s="25">
        <v>105457</v>
      </c>
      <c r="E868" s="1" t="s">
        <v>863</v>
      </c>
      <c r="F868" s="32" t="s">
        <v>1041</v>
      </c>
      <c r="G868" s="32" t="s">
        <v>100</v>
      </c>
      <c r="H868" s="28">
        <v>45160</v>
      </c>
      <c r="I868" s="28" t="s">
        <v>36</v>
      </c>
      <c r="J868" s="28" t="s">
        <v>36</v>
      </c>
      <c r="K868" s="37">
        <f ca="1">IF(O868="ACTIVE",(TODAY()-H868),(J868-H868))</f>
        <v>182</v>
      </c>
      <c r="L868" s="39" t="str">
        <f>IF(OR(M868="Email Verification",M868="Operations",M868="OJT",M868="Bottom Quartile Group",M868="Training"),"Billable","Non Billable")</f>
        <v>Non Billable</v>
      </c>
      <c r="M868" s="32" t="s">
        <v>43</v>
      </c>
      <c r="N868" s="1" t="s">
        <v>38</v>
      </c>
      <c r="O868" s="1" t="s">
        <v>39</v>
      </c>
      <c r="P868" s="1"/>
      <c r="Q868" s="1"/>
      <c r="R868" s="31" t="s">
        <v>65</v>
      </c>
      <c r="S868" s="42" t="s">
        <v>880</v>
      </c>
      <c r="T868" s="42" t="s">
        <v>880</v>
      </c>
      <c r="U868" s="42" t="s">
        <v>17</v>
      </c>
      <c r="V868" s="42" t="s">
        <v>17</v>
      </c>
      <c r="W868" s="42" t="s">
        <v>880</v>
      </c>
      <c r="X868" s="42" t="s">
        <v>880</v>
      </c>
      <c r="Y868" s="42" t="s">
        <v>880</v>
      </c>
      <c r="Z868" s="42" t="s">
        <v>880</v>
      </c>
      <c r="AA868" s="42" t="s">
        <v>880</v>
      </c>
      <c r="AB868" s="42" t="s">
        <v>17</v>
      </c>
      <c r="AC868" s="42" t="s">
        <v>17</v>
      </c>
      <c r="AD868" s="42" t="s">
        <v>880</v>
      </c>
      <c r="AE868" s="42" t="s">
        <v>880</v>
      </c>
      <c r="AF868" s="42" t="s">
        <v>880</v>
      </c>
      <c r="AG868" s="42" t="s">
        <v>880</v>
      </c>
      <c r="AH868" s="42" t="s">
        <v>880</v>
      </c>
      <c r="AI868" s="42" t="s">
        <v>17</v>
      </c>
      <c r="AJ868" s="42" t="s">
        <v>17</v>
      </c>
      <c r="AK868" s="42" t="s">
        <v>880</v>
      </c>
      <c r="AL868" s="42"/>
      <c r="AM868" s="42"/>
      <c r="AN868" s="42"/>
      <c r="AO868" s="42"/>
      <c r="AP868" s="42"/>
      <c r="AQ868" s="42"/>
      <c r="AR868" s="42"/>
      <c r="AS868" s="42"/>
      <c r="AT868" s="42"/>
      <c r="AU868" s="42"/>
      <c r="AV868" s="37">
        <f>COUNTIFS($S868:$AU868,"P")</f>
        <v>13</v>
      </c>
      <c r="AW868" s="37">
        <f>COUNTIFS($S868:$AU868,"HD")/2</f>
        <v>0</v>
      </c>
      <c r="AX868" s="37">
        <f>COUNTIFS($S868:$AU868,"DO")</f>
        <v>6</v>
      </c>
      <c r="AY868" s="1">
        <f>COUNTIFS($S868:$AU868,"UPL")</f>
        <v>0</v>
      </c>
      <c r="AZ868" s="37">
        <f>COUNTIFS($S868:$AU868,"LWP")</f>
        <v>0</v>
      </c>
      <c r="BA868" s="37">
        <f>SUM(COUNTIFS($S868:$AU868,{"PAT","MAT"}))</f>
        <v>0</v>
      </c>
      <c r="BB868" s="37">
        <f>COUNTIFS($S868:$AU868,"HO")</f>
        <v>0</v>
      </c>
      <c r="BC868" s="37">
        <f>COUNTIFS($S868:$AU868,"NA")</f>
        <v>0</v>
      </c>
      <c r="BD868" s="37">
        <f>COUNTIFS($S868:$AU868,"PL")</f>
        <v>0</v>
      </c>
      <c r="BE868" s="37">
        <f>COUNTIFS($S868:$AU868,"CL")</f>
        <v>0</v>
      </c>
      <c r="BF868" s="37">
        <f>COUNTIFS($S868:$AU868,"BL")</f>
        <v>0</v>
      </c>
      <c r="BG868" s="37">
        <f>COUNTIFS($S868:$AU868,"CO")</f>
        <v>0</v>
      </c>
      <c r="BH868" s="37">
        <f>SUM(BD868:BG868)</f>
        <v>0</v>
      </c>
      <c r="BI868" s="37">
        <f>IF(SUM(AV868+AW868)&gt;=17,1,0)</f>
        <v>0</v>
      </c>
      <c r="BJ868" s="37">
        <f>IF(SUM(AV868+AW868)&gt;=13,1,0)</f>
        <v>1</v>
      </c>
      <c r="BK868" s="37">
        <f>SUM(AV868:BG868)+SUM(COUNTIFS(R868:AU868,{"TERM","RESIGNED"}))</f>
        <v>19</v>
      </c>
      <c r="BL868" s="1" t="s">
        <v>41</v>
      </c>
      <c r="BM868" s="37" t="s">
        <v>936</v>
      </c>
    </row>
    <row r="869" spans="1:65" x14ac:dyDescent="0.25">
      <c r="A869" s="30">
        <f>A868+1</f>
        <v>867</v>
      </c>
      <c r="B869" s="1" t="s">
        <v>163</v>
      </c>
      <c r="C869" s="1">
        <v>105458</v>
      </c>
      <c r="D869" s="25">
        <v>105458</v>
      </c>
      <c r="E869" s="1" t="s">
        <v>863</v>
      </c>
      <c r="F869" s="32" t="s">
        <v>1042</v>
      </c>
      <c r="G869" s="32" t="s">
        <v>100</v>
      </c>
      <c r="H869" s="28">
        <v>45160</v>
      </c>
      <c r="I869" s="28" t="s">
        <v>36</v>
      </c>
      <c r="J869" s="28" t="s">
        <v>36</v>
      </c>
      <c r="K869" s="37">
        <f ca="1">IF(O869="ACTIVE",(TODAY()-H869),(J869-H869))</f>
        <v>182</v>
      </c>
      <c r="L869" s="39" t="str">
        <f>IF(OR(M869="Email Verification",M869="Operations",M869="OJT",M869="Bottom Quartile Group",M869="Training"),"Billable","Non Billable")</f>
        <v>Non Billable</v>
      </c>
      <c r="M869" s="32" t="s">
        <v>43</v>
      </c>
      <c r="N869" s="1" t="s">
        <v>38</v>
      </c>
      <c r="O869" s="1" t="s">
        <v>39</v>
      </c>
      <c r="P869" s="1"/>
      <c r="Q869" s="1"/>
      <c r="R869" s="31" t="s">
        <v>926</v>
      </c>
      <c r="S869" s="42" t="s">
        <v>880</v>
      </c>
      <c r="T869" s="42" t="s">
        <v>880</v>
      </c>
      <c r="U869" s="42" t="s">
        <v>17</v>
      </c>
      <c r="V869" s="42" t="s">
        <v>17</v>
      </c>
      <c r="W869" s="42" t="s">
        <v>880</v>
      </c>
      <c r="X869" s="42" t="s">
        <v>880</v>
      </c>
      <c r="Y869" s="42" t="s">
        <v>19</v>
      </c>
      <c r="Z869" s="42" t="s">
        <v>880</v>
      </c>
      <c r="AA869" s="42" t="s">
        <v>880</v>
      </c>
      <c r="AB869" s="42" t="s">
        <v>17</v>
      </c>
      <c r="AC869" s="42" t="s">
        <v>17</v>
      </c>
      <c r="AD869" s="42" t="s">
        <v>18</v>
      </c>
      <c r="AE869" s="42" t="s">
        <v>18</v>
      </c>
      <c r="AF869" s="42" t="s">
        <v>19</v>
      </c>
      <c r="AG869" s="42" t="s">
        <v>880</v>
      </c>
      <c r="AH869" s="42" t="s">
        <v>880</v>
      </c>
      <c r="AI869" s="42" t="s">
        <v>17</v>
      </c>
      <c r="AJ869" s="42" t="s">
        <v>17</v>
      </c>
      <c r="AK869" s="42" t="s">
        <v>880</v>
      </c>
      <c r="AL869" s="42"/>
      <c r="AM869" s="42"/>
      <c r="AN869" s="42"/>
      <c r="AO869" s="42"/>
      <c r="AP869" s="42"/>
      <c r="AQ869" s="42"/>
      <c r="AR869" s="42"/>
      <c r="AS869" s="42"/>
      <c r="AT869" s="42"/>
      <c r="AU869" s="42"/>
      <c r="AV869" s="37">
        <f>COUNTIFS($S869:$AU869,"P")</f>
        <v>9</v>
      </c>
      <c r="AW869" s="37">
        <f>COUNTIFS($S869:$AU869,"HD")/2</f>
        <v>0</v>
      </c>
      <c r="AX869" s="37">
        <f>COUNTIFS($S869:$AU869,"DO")</f>
        <v>6</v>
      </c>
      <c r="AY869" s="1">
        <f>COUNTIFS($S869:$AU869,"UPL")</f>
        <v>2</v>
      </c>
      <c r="AZ869" s="37">
        <f>COUNTIFS($S869:$AU869,"LWP")</f>
        <v>2</v>
      </c>
      <c r="BA869" s="37">
        <f>SUM(COUNTIFS($S869:$AU869,{"PAT","MAT"}))</f>
        <v>0</v>
      </c>
      <c r="BB869" s="37">
        <f>COUNTIFS($S869:$AU869,"HO")</f>
        <v>0</v>
      </c>
      <c r="BC869" s="37">
        <f>COUNTIFS($S869:$AU869,"NA")</f>
        <v>0</v>
      </c>
      <c r="BD869" s="37">
        <f>COUNTIFS($S869:$AU869,"PL")</f>
        <v>0</v>
      </c>
      <c r="BE869" s="37">
        <f>COUNTIFS($S869:$AU869,"CL")</f>
        <v>0</v>
      </c>
      <c r="BF869" s="37">
        <f>COUNTIFS($S869:$AU869,"BL")</f>
        <v>0</v>
      </c>
      <c r="BG869" s="37">
        <f>COUNTIFS($S869:$AU869,"CO")</f>
        <v>0</v>
      </c>
      <c r="BH869" s="37">
        <f>SUM(BD869:BG869)</f>
        <v>0</v>
      </c>
      <c r="BI869" s="37">
        <f>IF(SUM(AV869+AW869)&gt;=17,1,0)</f>
        <v>0</v>
      </c>
      <c r="BJ869" s="37">
        <f>IF(SUM(AV869+AW869)&gt;=13,1,0)</f>
        <v>0</v>
      </c>
      <c r="BK869" s="37">
        <f>SUM(AV869:BG869)+SUM(COUNTIFS(R869:AU869,{"TERM","RESIGNED"}))</f>
        <v>19</v>
      </c>
      <c r="BL869" s="1" t="s">
        <v>41</v>
      </c>
      <c r="BM869" s="37" t="s">
        <v>936</v>
      </c>
    </row>
    <row r="870" spans="1:65" x14ac:dyDescent="0.25">
      <c r="A870" s="30">
        <f>A869+1</f>
        <v>868</v>
      </c>
      <c r="B870" s="1" t="s">
        <v>163</v>
      </c>
      <c r="C870" s="1">
        <v>105459</v>
      </c>
      <c r="D870" s="25">
        <v>105459</v>
      </c>
      <c r="E870" s="1" t="s">
        <v>863</v>
      </c>
      <c r="F870" s="32" t="s">
        <v>1043</v>
      </c>
      <c r="G870" s="32" t="s">
        <v>100</v>
      </c>
      <c r="H870" s="28">
        <v>45160</v>
      </c>
      <c r="I870" s="28" t="s">
        <v>36</v>
      </c>
      <c r="J870" s="28" t="s">
        <v>36</v>
      </c>
      <c r="K870" s="37">
        <f ca="1">IF(O870="ACTIVE",(TODAY()-H870),(J870-H870))</f>
        <v>182</v>
      </c>
      <c r="L870" s="39" t="str">
        <f>IF(OR(M870="Email Verification",M870="Operations",M870="OJT",M870="Bottom Quartile Group",M870="Training"),"Billable","Non Billable")</f>
        <v>Non Billable</v>
      </c>
      <c r="M870" s="32" t="s">
        <v>43</v>
      </c>
      <c r="N870" s="1" t="s">
        <v>38</v>
      </c>
      <c r="O870" s="1" t="s">
        <v>39</v>
      </c>
      <c r="P870" s="1"/>
      <c r="Q870" s="1"/>
      <c r="R870" s="31" t="s">
        <v>76</v>
      </c>
      <c r="S870" s="42" t="s">
        <v>880</v>
      </c>
      <c r="T870" s="42" t="s">
        <v>880</v>
      </c>
      <c r="U870" s="42" t="s">
        <v>17</v>
      </c>
      <c r="V870" s="42" t="s">
        <v>17</v>
      </c>
      <c r="W870" s="42" t="s">
        <v>880</v>
      </c>
      <c r="X870" s="42" t="s">
        <v>880</v>
      </c>
      <c r="Y870" s="42" t="s">
        <v>880</v>
      </c>
      <c r="Z870" s="42" t="s">
        <v>880</v>
      </c>
      <c r="AA870" s="42" t="s">
        <v>880</v>
      </c>
      <c r="AB870" s="42" t="s">
        <v>17</v>
      </c>
      <c r="AC870" s="42" t="s">
        <v>17</v>
      </c>
      <c r="AD870" s="42" t="s">
        <v>880</v>
      </c>
      <c r="AE870" s="42" t="s">
        <v>880</v>
      </c>
      <c r="AF870" s="42" t="s">
        <v>880</v>
      </c>
      <c r="AG870" s="42" t="s">
        <v>880</v>
      </c>
      <c r="AH870" s="42" t="s">
        <v>880</v>
      </c>
      <c r="AI870" s="42" t="s">
        <v>17</v>
      </c>
      <c r="AJ870" s="42" t="s">
        <v>17</v>
      </c>
      <c r="AK870" s="42" t="s">
        <v>880</v>
      </c>
      <c r="AL870" s="42"/>
      <c r="AM870" s="42"/>
      <c r="AN870" s="42"/>
      <c r="AO870" s="42"/>
      <c r="AP870" s="42"/>
      <c r="AQ870" s="42"/>
      <c r="AR870" s="42"/>
      <c r="AS870" s="42"/>
      <c r="AT870" s="42"/>
      <c r="AU870" s="42"/>
      <c r="AV870" s="37">
        <f>COUNTIFS($S870:$AU870,"P")</f>
        <v>13</v>
      </c>
      <c r="AW870" s="37">
        <f>COUNTIFS($S870:$AU870,"HD")/2</f>
        <v>0</v>
      </c>
      <c r="AX870" s="37">
        <f>COUNTIFS($S870:$AU870,"DO")</f>
        <v>6</v>
      </c>
      <c r="AY870" s="1">
        <f>COUNTIFS($S870:$AU870,"UPL")</f>
        <v>0</v>
      </c>
      <c r="AZ870" s="37">
        <f>COUNTIFS($S870:$AU870,"LWP")</f>
        <v>0</v>
      </c>
      <c r="BA870" s="37">
        <f>SUM(COUNTIFS($S870:$AU870,{"PAT","MAT"}))</f>
        <v>0</v>
      </c>
      <c r="BB870" s="37">
        <f>COUNTIFS($S870:$AU870,"HO")</f>
        <v>0</v>
      </c>
      <c r="BC870" s="37">
        <f>COUNTIFS($S870:$AU870,"NA")</f>
        <v>0</v>
      </c>
      <c r="BD870" s="37">
        <f>COUNTIFS($S870:$AU870,"PL")</f>
        <v>0</v>
      </c>
      <c r="BE870" s="37">
        <f>COUNTIFS($S870:$AU870,"CL")</f>
        <v>0</v>
      </c>
      <c r="BF870" s="37">
        <f>COUNTIFS($S870:$AU870,"BL")</f>
        <v>0</v>
      </c>
      <c r="BG870" s="37">
        <f>COUNTIFS($S870:$AU870,"CO")</f>
        <v>0</v>
      </c>
      <c r="BH870" s="37">
        <f>SUM(BD870:BG870)</f>
        <v>0</v>
      </c>
      <c r="BI870" s="37">
        <f>IF(SUM(AV870+AW870)&gt;=17,1,0)</f>
        <v>0</v>
      </c>
      <c r="BJ870" s="37">
        <f>IF(SUM(AV870+AW870)&gt;=13,1,0)</f>
        <v>1</v>
      </c>
      <c r="BK870" s="37">
        <f>SUM(AV870:BG870)+SUM(COUNTIFS(R870:AU870,{"TERM","RESIGNED"}))</f>
        <v>19</v>
      </c>
      <c r="BL870" s="1" t="s">
        <v>41</v>
      </c>
      <c r="BM870" s="37" t="s">
        <v>1102</v>
      </c>
    </row>
    <row r="871" spans="1:65" x14ac:dyDescent="0.25">
      <c r="A871" s="30">
        <f>A870+1</f>
        <v>869</v>
      </c>
      <c r="B871" s="1" t="s">
        <v>163</v>
      </c>
      <c r="C871" s="1">
        <v>105463</v>
      </c>
      <c r="D871" s="25">
        <v>105463</v>
      </c>
      <c r="E871" s="1" t="s">
        <v>863</v>
      </c>
      <c r="F871" s="32" t="s">
        <v>1044</v>
      </c>
      <c r="G871" s="32" t="s">
        <v>181</v>
      </c>
      <c r="H871" s="28">
        <v>45160</v>
      </c>
      <c r="I871" s="28" t="s">
        <v>36</v>
      </c>
      <c r="J871" s="28" t="s">
        <v>36</v>
      </c>
      <c r="K871" s="37">
        <f ca="1">IF(O871="ACTIVE",(TODAY()-H871),(J871-H871))</f>
        <v>182</v>
      </c>
      <c r="L871" s="39" t="str">
        <f>IF(OR(M871="Email Verification",M871="Operations",M871="OJT",M871="Bottom Quartile Group",M871="Training"),"Billable","Non Billable")</f>
        <v>Billable</v>
      </c>
      <c r="M871" s="32" t="s">
        <v>178</v>
      </c>
      <c r="N871" s="1" t="s">
        <v>38</v>
      </c>
      <c r="O871" s="1" t="s">
        <v>39</v>
      </c>
      <c r="P871" s="1"/>
      <c r="Q871" s="1"/>
      <c r="R871" s="31" t="s">
        <v>292</v>
      </c>
      <c r="S871" s="42" t="s">
        <v>18</v>
      </c>
      <c r="T871" s="42" t="s">
        <v>880</v>
      </c>
      <c r="U871" s="42" t="s">
        <v>17</v>
      </c>
      <c r="V871" s="42" t="s">
        <v>17</v>
      </c>
      <c r="W871" s="42" t="s">
        <v>18</v>
      </c>
      <c r="X871" s="42" t="s">
        <v>880</v>
      </c>
      <c r="Y871" s="42" t="s">
        <v>880</v>
      </c>
      <c r="Z871" s="42" t="s">
        <v>880</v>
      </c>
      <c r="AA871" s="42" t="s">
        <v>880</v>
      </c>
      <c r="AB871" s="42" t="s">
        <v>17</v>
      </c>
      <c r="AC871" s="42" t="s">
        <v>17</v>
      </c>
      <c r="AD871" s="42" t="s">
        <v>880</v>
      </c>
      <c r="AE871" s="42" t="s">
        <v>880</v>
      </c>
      <c r="AF871" s="42" t="s">
        <v>880</v>
      </c>
      <c r="AG871" s="42" t="s">
        <v>880</v>
      </c>
      <c r="AH871" s="42" t="s">
        <v>880</v>
      </c>
      <c r="AI871" s="42" t="s">
        <v>17</v>
      </c>
      <c r="AJ871" s="42" t="s">
        <v>17</v>
      </c>
      <c r="AK871" s="42" t="s">
        <v>880</v>
      </c>
      <c r="AL871" s="42"/>
      <c r="AM871" s="42"/>
      <c r="AN871" s="42"/>
      <c r="AO871" s="42"/>
      <c r="AP871" s="42"/>
      <c r="AQ871" s="42"/>
      <c r="AR871" s="42"/>
      <c r="AS871" s="42"/>
      <c r="AT871" s="42"/>
      <c r="AU871" s="42"/>
      <c r="AV871" s="37">
        <f>COUNTIFS($S871:$AU871,"P")</f>
        <v>11</v>
      </c>
      <c r="AW871" s="37">
        <f>COUNTIFS($S871:$AU871,"HD")/2</f>
        <v>0</v>
      </c>
      <c r="AX871" s="37">
        <f>COUNTIFS($S871:$AU871,"DO")</f>
        <v>6</v>
      </c>
      <c r="AY871" s="1">
        <f>COUNTIFS($S871:$AU871,"UPL")</f>
        <v>2</v>
      </c>
      <c r="AZ871" s="37">
        <f>COUNTIFS($S871:$AU871,"LWP")</f>
        <v>0</v>
      </c>
      <c r="BA871" s="37">
        <f>SUM(COUNTIFS($S871:$AU871,{"PAT","MAT"}))</f>
        <v>0</v>
      </c>
      <c r="BB871" s="37">
        <f>COUNTIFS($S871:$AU871,"HO")</f>
        <v>0</v>
      </c>
      <c r="BC871" s="37">
        <f>COUNTIFS($S871:$AU871,"NA")</f>
        <v>0</v>
      </c>
      <c r="BD871" s="37">
        <f>COUNTIFS($S871:$AU871,"PL")</f>
        <v>0</v>
      </c>
      <c r="BE871" s="37">
        <f>COUNTIFS($S871:$AU871,"CL")</f>
        <v>0</v>
      </c>
      <c r="BF871" s="37">
        <f>COUNTIFS($S871:$AU871,"BL")</f>
        <v>0</v>
      </c>
      <c r="BG871" s="37">
        <f>COUNTIFS($S871:$AU871,"CO")</f>
        <v>0</v>
      </c>
      <c r="BH871" s="37">
        <f>SUM(BD871:BG871)</f>
        <v>0</v>
      </c>
      <c r="BI871" s="37">
        <f>IF(SUM(AV871+AW871)&gt;=17,1,0)</f>
        <v>0</v>
      </c>
      <c r="BJ871" s="37">
        <f>IF(SUM(AV871+AW871)&gt;=13,1,0)</f>
        <v>0</v>
      </c>
      <c r="BK871" s="37">
        <f>SUM(AV871:BG871)+SUM(COUNTIFS(R871:AU871,{"TERM","RESIGNED"}))</f>
        <v>19</v>
      </c>
      <c r="BL871" s="1" t="s">
        <v>41</v>
      </c>
      <c r="BM871" s="37" t="s">
        <v>932</v>
      </c>
    </row>
    <row r="872" spans="1:65" x14ac:dyDescent="0.25">
      <c r="A872" s="30">
        <f>A871+1</f>
        <v>870</v>
      </c>
      <c r="B872" s="1" t="s">
        <v>163</v>
      </c>
      <c r="C872" s="1">
        <v>105467</v>
      </c>
      <c r="D872" s="25">
        <v>105467</v>
      </c>
      <c r="E872" s="1" t="s">
        <v>863</v>
      </c>
      <c r="F872" s="32" t="s">
        <v>1045</v>
      </c>
      <c r="G872" s="32" t="s">
        <v>181</v>
      </c>
      <c r="H872" s="28">
        <v>45160</v>
      </c>
      <c r="I872" s="28" t="s">
        <v>36</v>
      </c>
      <c r="J872" s="28" t="s">
        <v>36</v>
      </c>
      <c r="K872" s="37">
        <f ca="1">IF(O872="ACTIVE",(TODAY()-H872),(J872-H872))</f>
        <v>182</v>
      </c>
      <c r="L872" s="39" t="str">
        <f>IF(OR(M872="Email Verification",M872="Operations",M872="OJT",M872="Bottom Quartile Group",M872="Training"),"Billable","Non Billable")</f>
        <v>Billable</v>
      </c>
      <c r="M872" s="32" t="s">
        <v>178</v>
      </c>
      <c r="N872" s="1" t="s">
        <v>38</v>
      </c>
      <c r="O872" s="1" t="s">
        <v>39</v>
      </c>
      <c r="P872" s="1"/>
      <c r="Q872" s="1"/>
      <c r="R872" s="31" t="s">
        <v>230</v>
      </c>
      <c r="S872" s="42" t="s">
        <v>882</v>
      </c>
      <c r="T872" s="42" t="s">
        <v>880</v>
      </c>
      <c r="U872" s="42" t="s">
        <v>17</v>
      </c>
      <c r="V872" s="42" t="s">
        <v>17</v>
      </c>
      <c r="W872" s="42" t="s">
        <v>880</v>
      </c>
      <c r="X872" s="42" t="s">
        <v>880</v>
      </c>
      <c r="Y872" s="42" t="s">
        <v>883</v>
      </c>
      <c r="Z872" s="42" t="s">
        <v>880</v>
      </c>
      <c r="AA872" s="42" t="s">
        <v>880</v>
      </c>
      <c r="AB872" s="42" t="s">
        <v>17</v>
      </c>
      <c r="AC872" s="42" t="s">
        <v>17</v>
      </c>
      <c r="AD872" s="42" t="s">
        <v>880</v>
      </c>
      <c r="AE872" s="42" t="s">
        <v>880</v>
      </c>
      <c r="AF872" s="42" t="s">
        <v>880</v>
      </c>
      <c r="AG872" s="42" t="s">
        <v>880</v>
      </c>
      <c r="AH872" s="42" t="s">
        <v>880</v>
      </c>
      <c r="AI872" s="42" t="s">
        <v>17</v>
      </c>
      <c r="AJ872" s="42" t="s">
        <v>17</v>
      </c>
      <c r="AK872" s="42" t="s">
        <v>880</v>
      </c>
      <c r="AL872" s="42"/>
      <c r="AM872" s="42"/>
      <c r="AN872" s="42"/>
      <c r="AO872" s="42"/>
      <c r="AP872" s="42"/>
      <c r="AQ872" s="42"/>
      <c r="AR872" s="42"/>
      <c r="AS872" s="42"/>
      <c r="AT872" s="42"/>
      <c r="AU872" s="42"/>
      <c r="AV872" s="37">
        <f>COUNTIFS($S872:$AU872,"P")</f>
        <v>11</v>
      </c>
      <c r="AW872" s="37">
        <f>COUNTIFS($S872:$AU872,"HD")/2</f>
        <v>0</v>
      </c>
      <c r="AX872" s="37">
        <f>COUNTIFS($S872:$AU872,"DO")</f>
        <v>6</v>
      </c>
      <c r="AY872" s="1">
        <f>COUNTIFS($S872:$AU872,"UPL")</f>
        <v>0</v>
      </c>
      <c r="AZ872" s="37">
        <f>COUNTIFS($S872:$AU872,"LWP")</f>
        <v>0</v>
      </c>
      <c r="BA872" s="37">
        <f>SUM(COUNTIFS($S872:$AU872,{"PAT","MAT"}))</f>
        <v>0</v>
      </c>
      <c r="BB872" s="37">
        <f>COUNTIFS($S872:$AU872,"HO")</f>
        <v>0</v>
      </c>
      <c r="BC872" s="37">
        <f>COUNTIFS($S872:$AU872,"NA")</f>
        <v>0</v>
      </c>
      <c r="BD872" s="37">
        <f>COUNTIFS($S872:$AU872,"PL")</f>
        <v>1</v>
      </c>
      <c r="BE872" s="37">
        <f>COUNTIFS($S872:$AU872,"CL")</f>
        <v>1</v>
      </c>
      <c r="BF872" s="37">
        <f>COUNTIFS($S872:$AU872,"BL")</f>
        <v>0</v>
      </c>
      <c r="BG872" s="37">
        <f>COUNTIFS($S872:$AU872,"CO")</f>
        <v>0</v>
      </c>
      <c r="BH872" s="37">
        <f>SUM(BD872:BG872)</f>
        <v>2</v>
      </c>
      <c r="BI872" s="37">
        <f>IF(SUM(AV872+AW872)&gt;=17,1,0)</f>
        <v>0</v>
      </c>
      <c r="BJ872" s="37">
        <f>IF(SUM(AV872+AW872)&gt;=13,1,0)</f>
        <v>0</v>
      </c>
      <c r="BK872" s="37">
        <f>SUM(AV872:BG872)+SUM(COUNTIFS(R872:AU872,{"TERM","RESIGNED"}))</f>
        <v>19</v>
      </c>
      <c r="BL872" s="1" t="s">
        <v>41</v>
      </c>
      <c r="BM872" s="37" t="s">
        <v>931</v>
      </c>
    </row>
    <row r="873" spans="1:65" x14ac:dyDescent="0.25">
      <c r="A873" s="30">
        <f>A872+1</f>
        <v>871</v>
      </c>
      <c r="B873" s="1" t="s">
        <v>163</v>
      </c>
      <c r="C873" s="1">
        <v>105469</v>
      </c>
      <c r="D873" s="25">
        <v>105469</v>
      </c>
      <c r="E873" s="1" t="s">
        <v>863</v>
      </c>
      <c r="F873" s="32" t="s">
        <v>1046</v>
      </c>
      <c r="G873" s="32" t="s">
        <v>154</v>
      </c>
      <c r="H873" s="28">
        <v>45160</v>
      </c>
      <c r="I873" s="28" t="s">
        <v>36</v>
      </c>
      <c r="J873" s="28" t="s">
        <v>36</v>
      </c>
      <c r="K873" s="37">
        <f ca="1">IF(O873="ACTIVE",(TODAY()-H873),(J873-H873))</f>
        <v>182</v>
      </c>
      <c r="L873" s="39" t="str">
        <f>IF(OR(M873="Email Verification",M873="Operations",M873="OJT",M873="Bottom Quartile Group",M873="Training"),"Billable","Non Billable")</f>
        <v>Billable</v>
      </c>
      <c r="M873" s="32" t="s">
        <v>118</v>
      </c>
      <c r="N873" s="1" t="s">
        <v>38</v>
      </c>
      <c r="O873" s="1" t="s">
        <v>39</v>
      </c>
      <c r="P873" s="1"/>
      <c r="Q873" s="1"/>
      <c r="R873" s="31" t="s">
        <v>136</v>
      </c>
      <c r="S873" s="42" t="s">
        <v>880</v>
      </c>
      <c r="T873" s="42" t="s">
        <v>880</v>
      </c>
      <c r="U873" s="42" t="s">
        <v>17</v>
      </c>
      <c r="V873" s="42" t="s">
        <v>17</v>
      </c>
      <c r="W873" s="42" t="s">
        <v>880</v>
      </c>
      <c r="X873" s="42" t="s">
        <v>880</v>
      </c>
      <c r="Y873" s="42" t="s">
        <v>880</v>
      </c>
      <c r="Z873" s="42" t="s">
        <v>880</v>
      </c>
      <c r="AA873" s="42" t="s">
        <v>880</v>
      </c>
      <c r="AB873" s="42" t="s">
        <v>17</v>
      </c>
      <c r="AC873" s="42" t="s">
        <v>17</v>
      </c>
      <c r="AD873" s="42" t="s">
        <v>880</v>
      </c>
      <c r="AE873" s="42" t="s">
        <v>881</v>
      </c>
      <c r="AF873" s="42" t="s">
        <v>882</v>
      </c>
      <c r="AG873" s="42" t="s">
        <v>880</v>
      </c>
      <c r="AH873" s="42" t="s">
        <v>880</v>
      </c>
      <c r="AI873" s="42" t="s">
        <v>17</v>
      </c>
      <c r="AJ873" s="42" t="s">
        <v>17</v>
      </c>
      <c r="AK873" s="42" t="s">
        <v>880</v>
      </c>
      <c r="AL873" s="42"/>
      <c r="AM873" s="42"/>
      <c r="AN873" s="42"/>
      <c r="AO873" s="42"/>
      <c r="AP873" s="42"/>
      <c r="AQ873" s="42"/>
      <c r="AR873" s="42"/>
      <c r="AS873" s="42"/>
      <c r="AT873" s="42"/>
      <c r="AU873" s="42"/>
      <c r="AV873" s="37">
        <f>COUNTIFS($S873:$AU873,"P")</f>
        <v>11</v>
      </c>
      <c r="AW873" s="37">
        <f>COUNTIFS($S873:$AU873,"HD")/2</f>
        <v>0.5</v>
      </c>
      <c r="AX873" s="37">
        <f>COUNTIFS($S873:$AU873,"DO")</f>
        <v>6</v>
      </c>
      <c r="AY873" s="1">
        <f>COUNTIFS($S873:$AU873,"UPL")</f>
        <v>0</v>
      </c>
      <c r="AZ873" s="37">
        <f>COUNTIFS($S873:$AU873,"LWP")</f>
        <v>0</v>
      </c>
      <c r="BA873" s="37">
        <f>SUM(COUNTIFS($S873:$AU873,{"PAT","MAT"}))</f>
        <v>0</v>
      </c>
      <c r="BB873" s="37">
        <f>COUNTIFS($S873:$AU873,"HO")</f>
        <v>0</v>
      </c>
      <c r="BC873" s="37">
        <f>COUNTIFS($S873:$AU873,"NA")</f>
        <v>0</v>
      </c>
      <c r="BD873" s="37">
        <f>COUNTIFS($S873:$AU873,"PL")</f>
        <v>0</v>
      </c>
      <c r="BE873" s="37">
        <f>COUNTIFS($S873:$AU873,"CL")</f>
        <v>1</v>
      </c>
      <c r="BF873" s="37">
        <f>COUNTIFS($S873:$AU873,"BL")</f>
        <v>0</v>
      </c>
      <c r="BG873" s="37">
        <f>COUNTIFS($S873:$AU873,"CO")</f>
        <v>0</v>
      </c>
      <c r="BH873" s="37">
        <f>SUM(BD873:BG873)</f>
        <v>1</v>
      </c>
      <c r="BI873" s="37">
        <f>IF(SUM(AV873+AW873)&gt;=17,1,0)</f>
        <v>0</v>
      </c>
      <c r="BJ873" s="37">
        <f>IF(SUM(AV873+AW873)&gt;=13,1,0)</f>
        <v>0</v>
      </c>
      <c r="BK873" s="37">
        <f>SUM(AV873:BG873)+SUM(COUNTIFS(R873:AU873,{"TERM","RESIGNED"}))</f>
        <v>18.5</v>
      </c>
      <c r="BL873" s="1" t="s">
        <v>41</v>
      </c>
      <c r="BM873" s="37" t="s">
        <v>934</v>
      </c>
    </row>
    <row r="874" spans="1:65" x14ac:dyDescent="0.25">
      <c r="A874" s="30">
        <f>A873+1</f>
        <v>872</v>
      </c>
      <c r="B874" s="1" t="s">
        <v>163</v>
      </c>
      <c r="C874" s="1">
        <v>105479</v>
      </c>
      <c r="D874" s="25">
        <v>105479</v>
      </c>
      <c r="E874" s="1" t="s">
        <v>863</v>
      </c>
      <c r="F874" s="32" t="s">
        <v>1048</v>
      </c>
      <c r="G874" s="32" t="s">
        <v>154</v>
      </c>
      <c r="H874" s="28">
        <v>45160</v>
      </c>
      <c r="I874" s="28" t="s">
        <v>36</v>
      </c>
      <c r="J874" s="28" t="s">
        <v>36</v>
      </c>
      <c r="K874" s="37">
        <f ca="1">IF(O874="ACTIVE",(TODAY()-H874),(J874-H874))</f>
        <v>182</v>
      </c>
      <c r="L874" s="39" t="str">
        <f>IF(OR(M874="Email Verification",M874="Operations",M874="OJT",M874="Bottom Quartile Group",M874="Training"),"Billable","Non Billable")</f>
        <v>Billable</v>
      </c>
      <c r="M874" s="32" t="s">
        <v>118</v>
      </c>
      <c r="N874" s="1" t="s">
        <v>38</v>
      </c>
      <c r="O874" s="1" t="s">
        <v>39</v>
      </c>
      <c r="P874" s="1"/>
      <c r="Q874" s="1"/>
      <c r="R874" s="31" t="s">
        <v>136</v>
      </c>
      <c r="S874" s="42" t="s">
        <v>880</v>
      </c>
      <c r="T874" s="42" t="s">
        <v>880</v>
      </c>
      <c r="U874" s="42" t="s">
        <v>17</v>
      </c>
      <c r="V874" s="42" t="s">
        <v>17</v>
      </c>
      <c r="W874" s="42" t="s">
        <v>880</v>
      </c>
      <c r="X874" s="42" t="s">
        <v>880</v>
      </c>
      <c r="Y874" s="42" t="s">
        <v>880</v>
      </c>
      <c r="Z874" s="42" t="s">
        <v>880</v>
      </c>
      <c r="AA874" s="42" t="s">
        <v>880</v>
      </c>
      <c r="AB874" s="42" t="s">
        <v>17</v>
      </c>
      <c r="AC874" s="42" t="s">
        <v>17</v>
      </c>
      <c r="AD874" s="42" t="s">
        <v>880</v>
      </c>
      <c r="AE874" s="42" t="s">
        <v>880</v>
      </c>
      <c r="AF874" s="42" t="s">
        <v>880</v>
      </c>
      <c r="AG874" s="42" t="s">
        <v>880</v>
      </c>
      <c r="AH874" s="42" t="s">
        <v>880</v>
      </c>
      <c r="AI874" s="42" t="s">
        <v>17</v>
      </c>
      <c r="AJ874" s="42" t="s">
        <v>17</v>
      </c>
      <c r="AK874" s="42" t="s">
        <v>880</v>
      </c>
      <c r="AL874" s="42"/>
      <c r="AM874" s="42"/>
      <c r="AN874" s="42"/>
      <c r="AO874" s="42"/>
      <c r="AP874" s="42"/>
      <c r="AQ874" s="42"/>
      <c r="AR874" s="42"/>
      <c r="AS874" s="42"/>
      <c r="AT874" s="42"/>
      <c r="AU874" s="42"/>
      <c r="AV874" s="37">
        <f>COUNTIFS($S874:$AU874,"P")</f>
        <v>13</v>
      </c>
      <c r="AW874" s="37">
        <f>COUNTIFS($S874:$AU874,"HD")/2</f>
        <v>0</v>
      </c>
      <c r="AX874" s="37">
        <f>COUNTIFS($S874:$AU874,"DO")</f>
        <v>6</v>
      </c>
      <c r="AY874" s="1">
        <f>COUNTIFS($S874:$AU874,"UPL")</f>
        <v>0</v>
      </c>
      <c r="AZ874" s="37">
        <f>COUNTIFS($S874:$AU874,"LWP")</f>
        <v>0</v>
      </c>
      <c r="BA874" s="37">
        <f>SUM(COUNTIFS($S874:$AU874,{"PAT","MAT"}))</f>
        <v>0</v>
      </c>
      <c r="BB874" s="37">
        <f>COUNTIFS($S874:$AU874,"HO")</f>
        <v>0</v>
      </c>
      <c r="BC874" s="37">
        <f>COUNTIFS($S874:$AU874,"NA")</f>
        <v>0</v>
      </c>
      <c r="BD874" s="37">
        <f>COUNTIFS($S874:$AU874,"PL")</f>
        <v>0</v>
      </c>
      <c r="BE874" s="37">
        <f>COUNTIFS($S874:$AU874,"CL")</f>
        <v>0</v>
      </c>
      <c r="BF874" s="37">
        <f>COUNTIFS($S874:$AU874,"BL")</f>
        <v>0</v>
      </c>
      <c r="BG874" s="37">
        <f>COUNTIFS($S874:$AU874,"CO")</f>
        <v>0</v>
      </c>
      <c r="BH874" s="37">
        <f>SUM(BD874:BG874)</f>
        <v>0</v>
      </c>
      <c r="BI874" s="37">
        <f>IF(SUM(AV874+AW874)&gt;=17,1,0)</f>
        <v>0</v>
      </c>
      <c r="BJ874" s="37">
        <f>IF(SUM(AV874+AW874)&gt;=13,1,0)</f>
        <v>1</v>
      </c>
      <c r="BK874" s="37">
        <f>SUM(AV874:BG874)+SUM(COUNTIFS(R874:AU874,{"TERM","RESIGNED"}))</f>
        <v>19</v>
      </c>
      <c r="BL874" s="1" t="s">
        <v>41</v>
      </c>
      <c r="BM874" s="37" t="s">
        <v>934</v>
      </c>
    </row>
    <row r="875" spans="1:65" x14ac:dyDescent="0.25">
      <c r="A875" s="30">
        <f>A874+1</f>
        <v>873</v>
      </c>
      <c r="B875" s="1" t="s">
        <v>163</v>
      </c>
      <c r="C875" s="1">
        <v>105480</v>
      </c>
      <c r="D875" s="25">
        <v>105480</v>
      </c>
      <c r="E875" s="1" t="s">
        <v>863</v>
      </c>
      <c r="F875" s="32" t="s">
        <v>1049</v>
      </c>
      <c r="G875" s="32" t="s">
        <v>117</v>
      </c>
      <c r="H875" s="28">
        <v>45160</v>
      </c>
      <c r="I875" s="28" t="s">
        <v>36</v>
      </c>
      <c r="J875" s="28" t="s">
        <v>36</v>
      </c>
      <c r="K875" s="37">
        <f ca="1">IF(O875="ACTIVE",(TODAY()-H875),(J875-H875))</f>
        <v>182</v>
      </c>
      <c r="L875" s="39" t="str">
        <f>IF(OR(M875="Email Verification",M875="Operations",M875="OJT",M875="Bottom Quartile Group",M875="Training"),"Billable","Non Billable")</f>
        <v>Billable</v>
      </c>
      <c r="M875" s="32" t="s">
        <v>118</v>
      </c>
      <c r="N875" s="1" t="s">
        <v>38</v>
      </c>
      <c r="O875" s="1" t="s">
        <v>39</v>
      </c>
      <c r="P875" s="1"/>
      <c r="Q875" s="1"/>
      <c r="R875" s="31" t="s">
        <v>126</v>
      </c>
      <c r="S875" s="42" t="s">
        <v>880</v>
      </c>
      <c r="T875" s="42" t="s">
        <v>880</v>
      </c>
      <c r="U875" s="42" t="s">
        <v>17</v>
      </c>
      <c r="V875" s="42" t="s">
        <v>17</v>
      </c>
      <c r="W875" s="42" t="s">
        <v>880</v>
      </c>
      <c r="X875" s="42" t="s">
        <v>880</v>
      </c>
      <c r="Y875" s="42" t="s">
        <v>880</v>
      </c>
      <c r="Z875" s="42" t="s">
        <v>880</v>
      </c>
      <c r="AA875" s="42" t="s">
        <v>880</v>
      </c>
      <c r="AB875" s="42" t="s">
        <v>17</v>
      </c>
      <c r="AC875" s="42" t="s">
        <v>17</v>
      </c>
      <c r="AD875" s="42" t="s">
        <v>880</v>
      </c>
      <c r="AE875" s="42" t="s">
        <v>880</v>
      </c>
      <c r="AF875" s="42" t="s">
        <v>880</v>
      </c>
      <c r="AG875" s="42" t="s">
        <v>880</v>
      </c>
      <c r="AH875" s="42" t="s">
        <v>880</v>
      </c>
      <c r="AI875" s="42" t="s">
        <v>17</v>
      </c>
      <c r="AJ875" s="42" t="s">
        <v>17</v>
      </c>
      <c r="AK875" s="42" t="s">
        <v>880</v>
      </c>
      <c r="AL875" s="42"/>
      <c r="AM875" s="42"/>
      <c r="AN875" s="42"/>
      <c r="AO875" s="42"/>
      <c r="AP875" s="42"/>
      <c r="AQ875" s="42"/>
      <c r="AR875" s="42"/>
      <c r="AS875" s="42"/>
      <c r="AT875" s="42"/>
      <c r="AU875" s="42"/>
      <c r="AV875" s="37">
        <f>COUNTIFS($S875:$AU875,"P")</f>
        <v>13</v>
      </c>
      <c r="AW875" s="37">
        <f>COUNTIFS($S875:$AU875,"HD")/2</f>
        <v>0</v>
      </c>
      <c r="AX875" s="37">
        <f>COUNTIFS($S875:$AU875,"DO")</f>
        <v>6</v>
      </c>
      <c r="AY875" s="1">
        <f>COUNTIFS($S875:$AU875,"UPL")</f>
        <v>0</v>
      </c>
      <c r="AZ875" s="37">
        <f>COUNTIFS($S875:$AU875,"LWP")</f>
        <v>0</v>
      </c>
      <c r="BA875" s="37">
        <f>SUM(COUNTIFS($S875:$AU875,{"PAT","MAT"}))</f>
        <v>0</v>
      </c>
      <c r="BB875" s="37">
        <f>COUNTIFS($S875:$AU875,"HO")</f>
        <v>0</v>
      </c>
      <c r="BC875" s="37">
        <f>COUNTIFS($S875:$AU875,"NA")</f>
        <v>0</v>
      </c>
      <c r="BD875" s="37">
        <f>COUNTIFS($S875:$AU875,"PL")</f>
        <v>0</v>
      </c>
      <c r="BE875" s="37">
        <f>COUNTIFS($S875:$AU875,"CL")</f>
        <v>0</v>
      </c>
      <c r="BF875" s="37">
        <f>COUNTIFS($S875:$AU875,"BL")</f>
        <v>0</v>
      </c>
      <c r="BG875" s="37">
        <f>COUNTIFS($S875:$AU875,"CO")</f>
        <v>0</v>
      </c>
      <c r="BH875" s="37">
        <f>SUM(BD875:BG875)</f>
        <v>0</v>
      </c>
      <c r="BI875" s="37">
        <f>IF(SUM(AV875+AW875)&gt;=17,1,0)</f>
        <v>0</v>
      </c>
      <c r="BJ875" s="37">
        <f>IF(SUM(AV875+AW875)&gt;=13,1,0)</f>
        <v>1</v>
      </c>
      <c r="BK875" s="37">
        <f>SUM(AV875:BG875)+SUM(COUNTIFS(R875:AU875,{"TERM","RESIGNED"}))</f>
        <v>19</v>
      </c>
      <c r="BL875" s="1" t="s">
        <v>41</v>
      </c>
      <c r="BM875" s="37" t="s">
        <v>936</v>
      </c>
    </row>
    <row r="876" spans="1:65" x14ac:dyDescent="0.25">
      <c r="A876" s="30">
        <f>A875+1</f>
        <v>874</v>
      </c>
      <c r="B876" s="1" t="s">
        <v>163</v>
      </c>
      <c r="C876" s="1">
        <v>105485</v>
      </c>
      <c r="D876" s="25">
        <v>105485</v>
      </c>
      <c r="E876" s="1" t="s">
        <v>863</v>
      </c>
      <c r="F876" s="32" t="s">
        <v>1050</v>
      </c>
      <c r="G876" s="32" t="s">
        <v>117</v>
      </c>
      <c r="H876" s="28">
        <v>45160</v>
      </c>
      <c r="I876" s="28" t="s">
        <v>36</v>
      </c>
      <c r="J876" s="28" t="s">
        <v>36</v>
      </c>
      <c r="K876" s="37">
        <f ca="1">IF(O876="ACTIVE",(TODAY()-H876),(J876-H876))</f>
        <v>182</v>
      </c>
      <c r="L876" s="39" t="str">
        <f>IF(OR(M876="Email Verification",M876="Operations",M876="OJT",M876="Bottom Quartile Group",M876="Training"),"Billable","Non Billable")</f>
        <v>Billable</v>
      </c>
      <c r="M876" s="32" t="s">
        <v>118</v>
      </c>
      <c r="N876" s="1" t="s">
        <v>38</v>
      </c>
      <c r="O876" s="1" t="s">
        <v>39</v>
      </c>
      <c r="P876" s="1"/>
      <c r="Q876" s="1"/>
      <c r="R876" s="31" t="s">
        <v>887</v>
      </c>
      <c r="S876" s="42" t="s">
        <v>880</v>
      </c>
      <c r="T876" s="42" t="s">
        <v>880</v>
      </c>
      <c r="U876" s="42" t="s">
        <v>17</v>
      </c>
      <c r="V876" s="42" t="s">
        <v>17</v>
      </c>
      <c r="W876" s="42" t="s">
        <v>880</v>
      </c>
      <c r="X876" s="42" t="s">
        <v>880</v>
      </c>
      <c r="Y876" s="42" t="s">
        <v>880</v>
      </c>
      <c r="Z876" s="42" t="s">
        <v>880</v>
      </c>
      <c r="AA876" s="42" t="s">
        <v>880</v>
      </c>
      <c r="AB876" s="42" t="s">
        <v>17</v>
      </c>
      <c r="AC876" s="42" t="s">
        <v>17</v>
      </c>
      <c r="AD876" s="42" t="s">
        <v>880</v>
      </c>
      <c r="AE876" s="42" t="s">
        <v>880</v>
      </c>
      <c r="AF876" s="42" t="s">
        <v>880</v>
      </c>
      <c r="AG876" s="42" t="s">
        <v>880</v>
      </c>
      <c r="AH876" s="42" t="s">
        <v>880</v>
      </c>
      <c r="AI876" s="42" t="s">
        <v>17</v>
      </c>
      <c r="AJ876" s="42" t="s">
        <v>17</v>
      </c>
      <c r="AK876" s="42" t="s">
        <v>880</v>
      </c>
      <c r="AL876" s="42"/>
      <c r="AM876" s="42"/>
      <c r="AN876" s="42"/>
      <c r="AO876" s="42"/>
      <c r="AP876" s="42"/>
      <c r="AQ876" s="42"/>
      <c r="AR876" s="42"/>
      <c r="AS876" s="42"/>
      <c r="AT876" s="42"/>
      <c r="AU876" s="42"/>
      <c r="AV876" s="37">
        <f>COUNTIFS($S876:$AU876,"P")</f>
        <v>13</v>
      </c>
      <c r="AW876" s="37">
        <f>COUNTIFS($S876:$AU876,"HD")/2</f>
        <v>0</v>
      </c>
      <c r="AX876" s="37">
        <f>COUNTIFS($S876:$AU876,"DO")</f>
        <v>6</v>
      </c>
      <c r="AY876" s="1">
        <f>COUNTIFS($S876:$AU876,"UPL")</f>
        <v>0</v>
      </c>
      <c r="AZ876" s="37">
        <f>COUNTIFS($S876:$AU876,"LWP")</f>
        <v>0</v>
      </c>
      <c r="BA876" s="37">
        <f>SUM(COUNTIFS($S876:$AU876,{"PAT","MAT"}))</f>
        <v>0</v>
      </c>
      <c r="BB876" s="37">
        <f>COUNTIFS($S876:$AU876,"HO")</f>
        <v>0</v>
      </c>
      <c r="BC876" s="37">
        <f>COUNTIFS($S876:$AU876,"NA")</f>
        <v>0</v>
      </c>
      <c r="BD876" s="37">
        <f>COUNTIFS($S876:$AU876,"PL")</f>
        <v>0</v>
      </c>
      <c r="BE876" s="37">
        <f>COUNTIFS($S876:$AU876,"CL")</f>
        <v>0</v>
      </c>
      <c r="BF876" s="37">
        <f>COUNTIFS($S876:$AU876,"BL")</f>
        <v>0</v>
      </c>
      <c r="BG876" s="37">
        <f>COUNTIFS($S876:$AU876,"CO")</f>
        <v>0</v>
      </c>
      <c r="BH876" s="37">
        <f>SUM(BD876:BG876)</f>
        <v>0</v>
      </c>
      <c r="BI876" s="37">
        <f>IF(SUM(AV876+AW876)&gt;=17,1,0)</f>
        <v>0</v>
      </c>
      <c r="BJ876" s="37">
        <f>IF(SUM(AV876+AW876)&gt;=13,1,0)</f>
        <v>1</v>
      </c>
      <c r="BK876" s="37">
        <f>SUM(AV876:BG876)+SUM(COUNTIFS(R876:AU876,{"TERM","RESIGNED"}))</f>
        <v>19</v>
      </c>
      <c r="BL876" s="1" t="s">
        <v>41</v>
      </c>
      <c r="BM876" s="37" t="s">
        <v>931</v>
      </c>
    </row>
    <row r="877" spans="1:65" x14ac:dyDescent="0.25">
      <c r="A877" s="30">
        <f>A876+1</f>
        <v>875</v>
      </c>
      <c r="B877" s="1" t="s">
        <v>163</v>
      </c>
      <c r="C877" s="1">
        <v>105487</v>
      </c>
      <c r="D877" s="25">
        <v>105487</v>
      </c>
      <c r="E877" s="1" t="s">
        <v>863</v>
      </c>
      <c r="F877" s="32" t="s">
        <v>1051</v>
      </c>
      <c r="G877" s="32" t="s">
        <v>117</v>
      </c>
      <c r="H877" s="28">
        <v>45160</v>
      </c>
      <c r="I877" s="28" t="s">
        <v>36</v>
      </c>
      <c r="J877" s="28" t="s">
        <v>36</v>
      </c>
      <c r="K877" s="37">
        <f ca="1">IF(O877="ACTIVE",(TODAY()-H877),(J877-H877))</f>
        <v>182</v>
      </c>
      <c r="L877" s="39" t="str">
        <f>IF(OR(M877="Email Verification",M877="Operations",M877="OJT",M877="Bottom Quartile Group",M877="Training"),"Billable","Non Billable")</f>
        <v>Billable</v>
      </c>
      <c r="M877" s="32" t="s">
        <v>118</v>
      </c>
      <c r="N877" s="1" t="s">
        <v>38</v>
      </c>
      <c r="O877" s="1" t="s">
        <v>39</v>
      </c>
      <c r="P877" s="1"/>
      <c r="Q877" s="1"/>
      <c r="R877" s="31" t="s">
        <v>126</v>
      </c>
      <c r="S877" s="42" t="s">
        <v>880</v>
      </c>
      <c r="T877" s="42" t="s">
        <v>19</v>
      </c>
      <c r="U877" s="42" t="s">
        <v>17</v>
      </c>
      <c r="V877" s="42" t="s">
        <v>17</v>
      </c>
      <c r="W877" s="42" t="s">
        <v>880</v>
      </c>
      <c r="X877" s="42" t="s">
        <v>880</v>
      </c>
      <c r="Y877" s="42" t="s">
        <v>880</v>
      </c>
      <c r="Z877" s="42" t="s">
        <v>880</v>
      </c>
      <c r="AA877" s="42" t="s">
        <v>880</v>
      </c>
      <c r="AB877" s="42" t="s">
        <v>17</v>
      </c>
      <c r="AC877" s="42" t="s">
        <v>17</v>
      </c>
      <c r="AD877" s="42" t="s">
        <v>880</v>
      </c>
      <c r="AE877" s="42" t="s">
        <v>880</v>
      </c>
      <c r="AF877" s="42" t="s">
        <v>880</v>
      </c>
      <c r="AG877" s="42" t="s">
        <v>880</v>
      </c>
      <c r="AH877" s="42" t="s">
        <v>880</v>
      </c>
      <c r="AI877" s="42" t="s">
        <v>17</v>
      </c>
      <c r="AJ877" s="42" t="s">
        <v>17</v>
      </c>
      <c r="AK877" s="42" t="s">
        <v>18</v>
      </c>
      <c r="AL877" s="42"/>
      <c r="AM877" s="42"/>
      <c r="AN877" s="42"/>
      <c r="AO877" s="42"/>
      <c r="AP877" s="42"/>
      <c r="AQ877" s="42"/>
      <c r="AR877" s="42"/>
      <c r="AS877" s="42"/>
      <c r="AT877" s="42"/>
      <c r="AU877" s="42"/>
      <c r="AV877" s="37">
        <f>COUNTIFS($S877:$AU877,"P")</f>
        <v>11</v>
      </c>
      <c r="AW877" s="37">
        <f>COUNTIFS($S877:$AU877,"HD")/2</f>
        <v>0</v>
      </c>
      <c r="AX877" s="37">
        <f>COUNTIFS($S877:$AU877,"DO")</f>
        <v>6</v>
      </c>
      <c r="AY877" s="1">
        <f>COUNTIFS($S877:$AU877,"UPL")</f>
        <v>1</v>
      </c>
      <c r="AZ877" s="37">
        <f>COUNTIFS($S877:$AU877,"LWP")</f>
        <v>1</v>
      </c>
      <c r="BA877" s="37">
        <f>SUM(COUNTIFS($S877:$AU877,{"PAT","MAT"}))</f>
        <v>0</v>
      </c>
      <c r="BB877" s="37">
        <f>COUNTIFS($S877:$AU877,"HO")</f>
        <v>0</v>
      </c>
      <c r="BC877" s="37">
        <f>COUNTIFS($S877:$AU877,"NA")</f>
        <v>0</v>
      </c>
      <c r="BD877" s="37">
        <f>COUNTIFS($S877:$AU877,"PL")</f>
        <v>0</v>
      </c>
      <c r="BE877" s="37">
        <f>COUNTIFS($S877:$AU877,"CL")</f>
        <v>0</v>
      </c>
      <c r="BF877" s="37">
        <f>COUNTIFS($S877:$AU877,"BL")</f>
        <v>0</v>
      </c>
      <c r="BG877" s="37">
        <f>COUNTIFS($S877:$AU877,"CO")</f>
        <v>0</v>
      </c>
      <c r="BH877" s="37">
        <f>SUM(BD877:BG877)</f>
        <v>0</v>
      </c>
      <c r="BI877" s="37">
        <f>IF(SUM(AV877+AW877)&gt;=17,1,0)</f>
        <v>0</v>
      </c>
      <c r="BJ877" s="37">
        <f>IF(SUM(AV877+AW877)&gt;=13,1,0)</f>
        <v>0</v>
      </c>
      <c r="BK877" s="37">
        <f>SUM(AV877:BG877)+SUM(COUNTIFS(R877:AU877,{"TERM","RESIGNED"}))</f>
        <v>19</v>
      </c>
      <c r="BL877" s="1" t="s">
        <v>41</v>
      </c>
      <c r="BM877" s="37" t="s">
        <v>936</v>
      </c>
    </row>
    <row r="878" spans="1:65" x14ac:dyDescent="0.25">
      <c r="A878" s="30">
        <f>A877+1</f>
        <v>876</v>
      </c>
      <c r="B878" s="1" t="s">
        <v>163</v>
      </c>
      <c r="C878" s="1">
        <v>105492</v>
      </c>
      <c r="D878" s="25">
        <v>105492</v>
      </c>
      <c r="E878" s="1" t="s">
        <v>863</v>
      </c>
      <c r="F878" s="32" t="s">
        <v>1052</v>
      </c>
      <c r="G878" s="32" t="s">
        <v>117</v>
      </c>
      <c r="H878" s="28">
        <v>45160</v>
      </c>
      <c r="I878" s="28" t="s">
        <v>36</v>
      </c>
      <c r="J878" s="28" t="s">
        <v>36</v>
      </c>
      <c r="K878" s="37">
        <f ca="1">IF(O878="ACTIVE",(TODAY()-H878),(J878-H878))</f>
        <v>182</v>
      </c>
      <c r="L878" s="39" t="str">
        <f>IF(OR(M878="Email Verification",M878="Operations",M878="OJT",M878="Bottom Quartile Group",M878="Training"),"Billable","Non Billable")</f>
        <v>Billable</v>
      </c>
      <c r="M878" s="32" t="s">
        <v>118</v>
      </c>
      <c r="N878" s="1" t="s">
        <v>38</v>
      </c>
      <c r="O878" s="1" t="s">
        <v>39</v>
      </c>
      <c r="P878" s="1"/>
      <c r="Q878" s="1"/>
      <c r="R878" s="31" t="s">
        <v>126</v>
      </c>
      <c r="S878" s="42" t="s">
        <v>880</v>
      </c>
      <c r="T878" s="42" t="s">
        <v>880</v>
      </c>
      <c r="U878" s="42" t="s">
        <v>17</v>
      </c>
      <c r="V878" s="42" t="s">
        <v>17</v>
      </c>
      <c r="W878" s="42" t="s">
        <v>880</v>
      </c>
      <c r="X878" s="42" t="s">
        <v>880</v>
      </c>
      <c r="Y878" s="42" t="s">
        <v>880</v>
      </c>
      <c r="Z878" s="42" t="s">
        <v>880</v>
      </c>
      <c r="AA878" s="42" t="s">
        <v>880</v>
      </c>
      <c r="AB878" s="42" t="s">
        <v>17</v>
      </c>
      <c r="AC878" s="42" t="s">
        <v>17</v>
      </c>
      <c r="AD878" s="42" t="s">
        <v>880</v>
      </c>
      <c r="AE878" s="42" t="s">
        <v>880</v>
      </c>
      <c r="AF878" s="42" t="s">
        <v>880</v>
      </c>
      <c r="AG878" s="42" t="s">
        <v>880</v>
      </c>
      <c r="AH878" s="42" t="s">
        <v>19</v>
      </c>
      <c r="AI878" s="42" t="s">
        <v>17</v>
      </c>
      <c r="AJ878" s="42" t="s">
        <v>17</v>
      </c>
      <c r="AK878" s="42" t="s">
        <v>19</v>
      </c>
      <c r="AL878" s="42"/>
      <c r="AM878" s="42"/>
      <c r="AN878" s="42"/>
      <c r="AO878" s="42"/>
      <c r="AP878" s="42"/>
      <c r="AQ878" s="42"/>
      <c r="AR878" s="42"/>
      <c r="AS878" s="42"/>
      <c r="AT878" s="42"/>
      <c r="AU878" s="42"/>
      <c r="AV878" s="37">
        <f>COUNTIFS($S878:$AU878,"P")</f>
        <v>11</v>
      </c>
      <c r="AW878" s="37">
        <f>COUNTIFS($S878:$AU878,"HD")/2</f>
        <v>0</v>
      </c>
      <c r="AX878" s="37">
        <f>COUNTIFS($S878:$AU878,"DO")</f>
        <v>6</v>
      </c>
      <c r="AY878" s="1">
        <f>COUNTIFS($S878:$AU878,"UPL")</f>
        <v>0</v>
      </c>
      <c r="AZ878" s="37">
        <f>COUNTIFS($S878:$AU878,"LWP")</f>
        <v>2</v>
      </c>
      <c r="BA878" s="37">
        <f>SUM(COUNTIFS($S878:$AU878,{"PAT","MAT"}))</f>
        <v>0</v>
      </c>
      <c r="BB878" s="37">
        <f>COUNTIFS($S878:$AU878,"HO")</f>
        <v>0</v>
      </c>
      <c r="BC878" s="37">
        <f>COUNTIFS($S878:$AU878,"NA")</f>
        <v>0</v>
      </c>
      <c r="BD878" s="37">
        <f>COUNTIFS($S878:$AU878,"PL")</f>
        <v>0</v>
      </c>
      <c r="BE878" s="37">
        <f>COUNTIFS($S878:$AU878,"CL")</f>
        <v>0</v>
      </c>
      <c r="BF878" s="37">
        <f>COUNTIFS($S878:$AU878,"BL")</f>
        <v>0</v>
      </c>
      <c r="BG878" s="37">
        <f>COUNTIFS($S878:$AU878,"CO")</f>
        <v>0</v>
      </c>
      <c r="BH878" s="37">
        <f>SUM(BD878:BG878)</f>
        <v>0</v>
      </c>
      <c r="BI878" s="37">
        <f>IF(SUM(AV878+AW878)&gt;=17,1,0)</f>
        <v>0</v>
      </c>
      <c r="BJ878" s="37">
        <f>IF(SUM(AV878+AW878)&gt;=13,1,0)</f>
        <v>0</v>
      </c>
      <c r="BK878" s="37">
        <f>SUM(AV878:BG878)+SUM(COUNTIFS(R878:AU878,{"TERM","RESIGNED"}))</f>
        <v>19</v>
      </c>
      <c r="BL878" s="1" t="s">
        <v>41</v>
      </c>
      <c r="BM878" s="37" t="s">
        <v>936</v>
      </c>
    </row>
    <row r="879" spans="1:65" x14ac:dyDescent="0.25">
      <c r="A879" s="30">
        <f>A878+1</f>
        <v>877</v>
      </c>
      <c r="B879" s="1" t="s">
        <v>163</v>
      </c>
      <c r="C879" s="1">
        <v>105497</v>
      </c>
      <c r="D879" s="25">
        <v>105497</v>
      </c>
      <c r="E879" s="1" t="s">
        <v>863</v>
      </c>
      <c r="F879" s="32" t="s">
        <v>1053</v>
      </c>
      <c r="G879" s="32" t="s">
        <v>177</v>
      </c>
      <c r="H879" s="28">
        <v>45160</v>
      </c>
      <c r="I879" s="28" t="s">
        <v>36</v>
      </c>
      <c r="J879" s="28" t="s">
        <v>36</v>
      </c>
      <c r="K879" s="37">
        <f ca="1">IF(O879="ACTIVE",(TODAY()-H879),(J879-H879))</f>
        <v>182</v>
      </c>
      <c r="L879" s="39" t="str">
        <f>IF(OR(M879="Email Verification",M879="Operations",M879="OJT",M879="Bottom Quartile Group",M879="Training"),"Billable","Non Billable")</f>
        <v>Billable</v>
      </c>
      <c r="M879" s="32" t="s">
        <v>178</v>
      </c>
      <c r="N879" s="1" t="s">
        <v>38</v>
      </c>
      <c r="O879" s="1" t="s">
        <v>39</v>
      </c>
      <c r="P879" s="1"/>
      <c r="Q879" s="1"/>
      <c r="R879" s="31" t="s">
        <v>292</v>
      </c>
      <c r="S879" s="42" t="s">
        <v>880</v>
      </c>
      <c r="T879" s="42" t="s">
        <v>18</v>
      </c>
      <c r="U879" s="42" t="s">
        <v>17</v>
      </c>
      <c r="V879" s="42" t="s">
        <v>17</v>
      </c>
      <c r="W879" s="42" t="s">
        <v>880</v>
      </c>
      <c r="X879" s="42" t="s">
        <v>880</v>
      </c>
      <c r="Y879" s="42" t="s">
        <v>880</v>
      </c>
      <c r="Z879" s="42" t="s">
        <v>19</v>
      </c>
      <c r="AA879" s="42" t="s">
        <v>18</v>
      </c>
      <c r="AB879" s="42" t="s">
        <v>17</v>
      </c>
      <c r="AC879" s="42" t="s">
        <v>17</v>
      </c>
      <c r="AD879" s="42" t="s">
        <v>880</v>
      </c>
      <c r="AE879" s="42" t="s">
        <v>880</v>
      </c>
      <c r="AF879" s="42" t="s">
        <v>880</v>
      </c>
      <c r="AG879" s="42" t="s">
        <v>880</v>
      </c>
      <c r="AH879" s="42" t="s">
        <v>880</v>
      </c>
      <c r="AI879" s="42" t="s">
        <v>17</v>
      </c>
      <c r="AJ879" s="42" t="s">
        <v>17</v>
      </c>
      <c r="AK879" s="42" t="s">
        <v>19</v>
      </c>
      <c r="AL879" s="42"/>
      <c r="AM879" s="42"/>
      <c r="AN879" s="42"/>
      <c r="AO879" s="42"/>
      <c r="AP879" s="42"/>
      <c r="AQ879" s="42"/>
      <c r="AR879" s="42"/>
      <c r="AS879" s="42"/>
      <c r="AT879" s="42"/>
      <c r="AU879" s="42"/>
      <c r="AV879" s="37">
        <f>COUNTIFS($S879:$AU879,"P")</f>
        <v>9</v>
      </c>
      <c r="AW879" s="37">
        <f>COUNTIFS($S879:$AU879,"HD")/2</f>
        <v>0</v>
      </c>
      <c r="AX879" s="37">
        <f>COUNTIFS($S879:$AU879,"DO")</f>
        <v>6</v>
      </c>
      <c r="AY879" s="1">
        <f>COUNTIFS($S879:$AU879,"UPL")</f>
        <v>2</v>
      </c>
      <c r="AZ879" s="37">
        <f>COUNTIFS($S879:$AU879,"LWP")</f>
        <v>2</v>
      </c>
      <c r="BA879" s="37">
        <f>SUM(COUNTIFS($S879:$AU879,{"PAT","MAT"}))</f>
        <v>0</v>
      </c>
      <c r="BB879" s="37">
        <f>COUNTIFS($S879:$AU879,"HO")</f>
        <v>0</v>
      </c>
      <c r="BC879" s="37">
        <f>COUNTIFS($S879:$AU879,"NA")</f>
        <v>0</v>
      </c>
      <c r="BD879" s="37">
        <f>COUNTIFS($S879:$AU879,"PL")</f>
        <v>0</v>
      </c>
      <c r="BE879" s="37">
        <f>COUNTIFS($S879:$AU879,"CL")</f>
        <v>0</v>
      </c>
      <c r="BF879" s="37">
        <f>COUNTIFS($S879:$AU879,"BL")</f>
        <v>0</v>
      </c>
      <c r="BG879" s="37">
        <f>COUNTIFS($S879:$AU879,"CO")</f>
        <v>0</v>
      </c>
      <c r="BH879" s="37">
        <f>SUM(BD879:BG879)</f>
        <v>0</v>
      </c>
      <c r="BI879" s="37">
        <f>IF(SUM(AV879+AW879)&gt;=17,1,0)</f>
        <v>0</v>
      </c>
      <c r="BJ879" s="37">
        <f>IF(SUM(AV879+AW879)&gt;=13,1,0)</f>
        <v>0</v>
      </c>
      <c r="BK879" s="37">
        <f>SUM(AV879:BG879)+SUM(COUNTIFS(R879:AU879,{"TERM","RESIGNED"}))</f>
        <v>19</v>
      </c>
      <c r="BL879" s="1" t="s">
        <v>41</v>
      </c>
      <c r="BM879" s="37" t="s">
        <v>932</v>
      </c>
    </row>
    <row r="880" spans="1:65" x14ac:dyDescent="0.25">
      <c r="A880" s="30">
        <f>A879+1</f>
        <v>878</v>
      </c>
      <c r="B880" s="1" t="s">
        <v>163</v>
      </c>
      <c r="C880" s="1">
        <v>105499</v>
      </c>
      <c r="D880" s="25">
        <v>105499</v>
      </c>
      <c r="E880" s="1" t="s">
        <v>863</v>
      </c>
      <c r="F880" s="32" t="s">
        <v>1054</v>
      </c>
      <c r="G880" s="32" t="s">
        <v>154</v>
      </c>
      <c r="H880" s="28">
        <v>45160</v>
      </c>
      <c r="I880" s="28" t="s">
        <v>36</v>
      </c>
      <c r="J880" s="28" t="s">
        <v>36</v>
      </c>
      <c r="K880" s="37">
        <f ca="1">IF(O880="ACTIVE",(TODAY()-H880),(J880-H880))</f>
        <v>182</v>
      </c>
      <c r="L880" s="39" t="str">
        <f>IF(OR(M880="Email Verification",M880="Operations",M880="OJT",M880="Bottom Quartile Group",M880="Training"),"Billable","Non Billable")</f>
        <v>Billable</v>
      </c>
      <c r="M880" s="32" t="s">
        <v>118</v>
      </c>
      <c r="N880" s="1" t="s">
        <v>38</v>
      </c>
      <c r="O880" s="1" t="s">
        <v>39</v>
      </c>
      <c r="P880" s="1"/>
      <c r="Q880" s="1"/>
      <c r="R880" s="31" t="s">
        <v>136</v>
      </c>
      <c r="S880" s="42" t="s">
        <v>880</v>
      </c>
      <c r="T880" s="42" t="s">
        <v>880</v>
      </c>
      <c r="U880" s="42" t="s">
        <v>17</v>
      </c>
      <c r="V880" s="42" t="s">
        <v>17</v>
      </c>
      <c r="W880" s="42" t="s">
        <v>880</v>
      </c>
      <c r="X880" s="42" t="s">
        <v>880</v>
      </c>
      <c r="Y880" s="42" t="s">
        <v>880</v>
      </c>
      <c r="Z880" s="42" t="s">
        <v>880</v>
      </c>
      <c r="AA880" s="42" t="s">
        <v>880</v>
      </c>
      <c r="AB880" s="42" t="s">
        <v>17</v>
      </c>
      <c r="AC880" s="42" t="s">
        <v>17</v>
      </c>
      <c r="AD880" s="42" t="s">
        <v>880</v>
      </c>
      <c r="AE880" s="42" t="s">
        <v>885</v>
      </c>
      <c r="AF880" s="42" t="s">
        <v>882</v>
      </c>
      <c r="AG880" s="42" t="s">
        <v>880</v>
      </c>
      <c r="AH880" s="42" t="s">
        <v>880</v>
      </c>
      <c r="AI880" s="42" t="s">
        <v>17</v>
      </c>
      <c r="AJ880" s="42" t="s">
        <v>17</v>
      </c>
      <c r="AK880" s="42" t="s">
        <v>880</v>
      </c>
      <c r="AL880" s="42"/>
      <c r="AM880" s="42"/>
      <c r="AN880" s="42"/>
      <c r="AO880" s="42"/>
      <c r="AP880" s="42"/>
      <c r="AQ880" s="42"/>
      <c r="AR880" s="42"/>
      <c r="AS880" s="42"/>
      <c r="AT880" s="42"/>
      <c r="AU880" s="42"/>
      <c r="AV880" s="37">
        <f>COUNTIFS($S880:$AU880,"P")</f>
        <v>11</v>
      </c>
      <c r="AW880" s="37">
        <f>COUNTIFS($S880:$AU880,"HD")/2</f>
        <v>0</v>
      </c>
      <c r="AX880" s="37">
        <f>COUNTIFS($S880:$AU880,"DO")</f>
        <v>6</v>
      </c>
      <c r="AY880" s="1">
        <f>COUNTIFS($S880:$AU880,"UPL")</f>
        <v>0</v>
      </c>
      <c r="AZ880" s="37">
        <f>COUNTIFS($S880:$AU880,"LWP")</f>
        <v>0</v>
      </c>
      <c r="BA880" s="37">
        <f>SUM(COUNTIFS($S880:$AU880,{"PAT","MAT"}))</f>
        <v>0</v>
      </c>
      <c r="BB880" s="37">
        <f>COUNTIFS($S880:$AU880,"HO")</f>
        <v>0</v>
      </c>
      <c r="BC880" s="37">
        <f>COUNTIFS($S880:$AU880,"NA")</f>
        <v>0</v>
      </c>
      <c r="BD880" s="37">
        <f>COUNTIFS($S880:$AU880,"PL")</f>
        <v>0</v>
      </c>
      <c r="BE880" s="37">
        <f>COUNTIFS($S880:$AU880,"CL")</f>
        <v>1</v>
      </c>
      <c r="BF880" s="37">
        <f>COUNTIFS($S880:$AU880,"BL")</f>
        <v>1</v>
      </c>
      <c r="BG880" s="37">
        <f>COUNTIFS($S880:$AU880,"CO")</f>
        <v>0</v>
      </c>
      <c r="BH880" s="37">
        <f>SUM(BD880:BG880)</f>
        <v>2</v>
      </c>
      <c r="BI880" s="37">
        <f>IF(SUM(AV880+AW880)&gt;=17,1,0)</f>
        <v>0</v>
      </c>
      <c r="BJ880" s="37">
        <f>IF(SUM(AV880+AW880)&gt;=13,1,0)</f>
        <v>0</v>
      </c>
      <c r="BK880" s="37">
        <f>SUM(AV880:BG880)+SUM(COUNTIFS(R880:AU880,{"TERM","RESIGNED"}))</f>
        <v>19</v>
      </c>
      <c r="BL880" s="1" t="s">
        <v>41</v>
      </c>
      <c r="BM880" s="37" t="s">
        <v>934</v>
      </c>
    </row>
    <row r="881" spans="1:65" x14ac:dyDescent="0.25">
      <c r="A881" s="30">
        <f>A880+1</f>
        <v>879</v>
      </c>
      <c r="B881" s="1" t="s">
        <v>163</v>
      </c>
      <c r="C881" s="1">
        <v>105500</v>
      </c>
      <c r="D881" s="25">
        <v>105500</v>
      </c>
      <c r="E881" s="1" t="s">
        <v>863</v>
      </c>
      <c r="F881" s="32" t="s">
        <v>1055</v>
      </c>
      <c r="G881" s="32" t="s">
        <v>224</v>
      </c>
      <c r="H881" s="28">
        <v>45160</v>
      </c>
      <c r="I881" s="28" t="s">
        <v>36</v>
      </c>
      <c r="J881" s="28" t="s">
        <v>36</v>
      </c>
      <c r="K881" s="37">
        <f ca="1">IF(O881="ACTIVE",(TODAY()-H881),(J881-H881))</f>
        <v>182</v>
      </c>
      <c r="L881" s="39" t="str">
        <f>IF(OR(M881="Email Verification",M881="Operations",M881="OJT",M881="Bottom Quartile Group",M881="Training"),"Billable","Non Billable")</f>
        <v>Non Billable</v>
      </c>
      <c r="M881" s="32" t="s">
        <v>193</v>
      </c>
      <c r="N881" s="1" t="s">
        <v>38</v>
      </c>
      <c r="O881" s="1" t="s">
        <v>39</v>
      </c>
      <c r="P881" s="1"/>
      <c r="Q881" s="1"/>
      <c r="R881" s="31" t="s">
        <v>194</v>
      </c>
      <c r="S881" s="42" t="s">
        <v>880</v>
      </c>
      <c r="T881" s="42" t="s">
        <v>882</v>
      </c>
      <c r="U881" s="42" t="s">
        <v>17</v>
      </c>
      <c r="V881" s="42" t="s">
        <v>17</v>
      </c>
      <c r="W881" s="42" t="s">
        <v>880</v>
      </c>
      <c r="X881" s="42" t="s">
        <v>880</v>
      </c>
      <c r="Y881" s="42" t="s">
        <v>880</v>
      </c>
      <c r="Z881" s="42" t="s">
        <v>880</v>
      </c>
      <c r="AA881" s="42" t="s">
        <v>880</v>
      </c>
      <c r="AB881" s="42" t="s">
        <v>17</v>
      </c>
      <c r="AC881" s="42" t="s">
        <v>17</v>
      </c>
      <c r="AD881" s="42" t="s">
        <v>880</v>
      </c>
      <c r="AE881" s="42" t="s">
        <v>880</v>
      </c>
      <c r="AF881" s="42" t="s">
        <v>880</v>
      </c>
      <c r="AG881" s="42" t="s">
        <v>880</v>
      </c>
      <c r="AH881" s="42" t="s">
        <v>880</v>
      </c>
      <c r="AI881" s="42" t="s">
        <v>17</v>
      </c>
      <c r="AJ881" s="42" t="s">
        <v>17</v>
      </c>
      <c r="AK881" s="42" t="s">
        <v>880</v>
      </c>
      <c r="AL881" s="42"/>
      <c r="AM881" s="42"/>
      <c r="AN881" s="42"/>
      <c r="AO881" s="42"/>
      <c r="AP881" s="42"/>
      <c r="AQ881" s="42"/>
      <c r="AR881" s="42"/>
      <c r="AS881" s="42"/>
      <c r="AT881" s="42"/>
      <c r="AU881" s="42"/>
      <c r="AV881" s="37">
        <f>COUNTIFS($S881:$AU881,"P")</f>
        <v>12</v>
      </c>
      <c r="AW881" s="37">
        <f>COUNTIFS($S881:$AU881,"HD")/2</f>
        <v>0</v>
      </c>
      <c r="AX881" s="37">
        <f>COUNTIFS($S881:$AU881,"DO")</f>
        <v>6</v>
      </c>
      <c r="AY881" s="1">
        <f>COUNTIFS($S881:$AU881,"UPL")</f>
        <v>0</v>
      </c>
      <c r="AZ881" s="37">
        <f>COUNTIFS($S881:$AU881,"LWP")</f>
        <v>0</v>
      </c>
      <c r="BA881" s="37">
        <f>SUM(COUNTIFS($S881:$AU881,{"PAT","MAT"}))</f>
        <v>0</v>
      </c>
      <c r="BB881" s="37">
        <f>COUNTIFS($S881:$AU881,"HO")</f>
        <v>0</v>
      </c>
      <c r="BC881" s="37">
        <f>COUNTIFS($S881:$AU881,"NA")</f>
        <v>0</v>
      </c>
      <c r="BD881" s="37">
        <f>COUNTIFS($S881:$AU881,"PL")</f>
        <v>0</v>
      </c>
      <c r="BE881" s="37">
        <f>COUNTIFS($S881:$AU881,"CL")</f>
        <v>1</v>
      </c>
      <c r="BF881" s="37">
        <f>COUNTIFS($S881:$AU881,"BL")</f>
        <v>0</v>
      </c>
      <c r="BG881" s="37">
        <f>COUNTIFS($S881:$AU881,"CO")</f>
        <v>0</v>
      </c>
      <c r="BH881" s="37">
        <f>SUM(BD881:BG881)</f>
        <v>1</v>
      </c>
      <c r="BI881" s="37">
        <f>IF(SUM(AV881+AW881)&gt;=17,1,0)</f>
        <v>0</v>
      </c>
      <c r="BJ881" s="37">
        <f>IF(SUM(AV881+AW881)&gt;=13,1,0)</f>
        <v>0</v>
      </c>
      <c r="BK881" s="37">
        <f>SUM(AV881:BG881)+SUM(COUNTIFS(R881:AU881,{"TERM","RESIGNED"}))</f>
        <v>19</v>
      </c>
      <c r="BL881" s="1" t="s">
        <v>41</v>
      </c>
      <c r="BM881" s="37" t="s">
        <v>1572</v>
      </c>
    </row>
    <row r="882" spans="1:65" x14ac:dyDescent="0.25">
      <c r="A882" s="30">
        <f>A881+1</f>
        <v>880</v>
      </c>
      <c r="B882" s="1" t="s">
        <v>163</v>
      </c>
      <c r="C882" s="1">
        <v>105502</v>
      </c>
      <c r="D882" s="25">
        <v>105502</v>
      </c>
      <c r="E882" s="1" t="s">
        <v>862</v>
      </c>
      <c r="F882" s="32" t="s">
        <v>1056</v>
      </c>
      <c r="G882" s="32" t="s">
        <v>117</v>
      </c>
      <c r="H882" s="28">
        <v>45160</v>
      </c>
      <c r="I882" s="28" t="s">
        <v>36</v>
      </c>
      <c r="J882" s="28" t="s">
        <v>36</v>
      </c>
      <c r="K882" s="37">
        <f ca="1">IF(O882="ACTIVE",(TODAY()-H882),(J882-H882))</f>
        <v>182</v>
      </c>
      <c r="L882" s="39" t="str">
        <f>IF(OR(M882="Email Verification",M882="Operations",M882="OJT",M882="Bottom Quartile Group",M882="Training"),"Billable","Non Billable")</f>
        <v>Billable</v>
      </c>
      <c r="M882" s="32" t="s">
        <v>118</v>
      </c>
      <c r="N882" s="1" t="s">
        <v>38</v>
      </c>
      <c r="O882" s="1" t="s">
        <v>39</v>
      </c>
      <c r="P882" s="1"/>
      <c r="Q882" s="1"/>
      <c r="R882" s="31" t="s">
        <v>277</v>
      </c>
      <c r="S882" s="42" t="s">
        <v>880</v>
      </c>
      <c r="T882" s="42" t="s">
        <v>880</v>
      </c>
      <c r="U882" s="42" t="s">
        <v>17</v>
      </c>
      <c r="V882" s="42" t="s">
        <v>17</v>
      </c>
      <c r="W882" s="42" t="s">
        <v>880</v>
      </c>
      <c r="X882" s="42" t="s">
        <v>880</v>
      </c>
      <c r="Y882" s="42" t="s">
        <v>880</v>
      </c>
      <c r="Z882" s="42" t="s">
        <v>880</v>
      </c>
      <c r="AA882" s="42" t="s">
        <v>880</v>
      </c>
      <c r="AB882" s="42" t="s">
        <v>17</v>
      </c>
      <c r="AC882" s="42" t="s">
        <v>17</v>
      </c>
      <c r="AD882" s="42" t="s">
        <v>880</v>
      </c>
      <c r="AE882" s="42" t="s">
        <v>880</v>
      </c>
      <c r="AF882" s="42" t="s">
        <v>19</v>
      </c>
      <c r="AG882" s="42" t="s">
        <v>880</v>
      </c>
      <c r="AH882" s="42" t="s">
        <v>19</v>
      </c>
      <c r="AI882" s="42" t="s">
        <v>17</v>
      </c>
      <c r="AJ882" s="42" t="s">
        <v>17</v>
      </c>
      <c r="AK882" s="42" t="s">
        <v>880</v>
      </c>
      <c r="AL882" s="42"/>
      <c r="AM882" s="42"/>
      <c r="AN882" s="42"/>
      <c r="AO882" s="42"/>
      <c r="AP882" s="42"/>
      <c r="AQ882" s="42"/>
      <c r="AR882" s="42"/>
      <c r="AS882" s="42"/>
      <c r="AT882" s="42"/>
      <c r="AU882" s="42"/>
      <c r="AV882" s="37">
        <f>COUNTIFS($S882:$AU882,"P")</f>
        <v>11</v>
      </c>
      <c r="AW882" s="37">
        <f>COUNTIFS($S882:$AU882,"HD")/2</f>
        <v>0</v>
      </c>
      <c r="AX882" s="37">
        <f>COUNTIFS($S882:$AU882,"DO")</f>
        <v>6</v>
      </c>
      <c r="AY882" s="1">
        <f>COUNTIFS($S882:$AU882,"UPL")</f>
        <v>0</v>
      </c>
      <c r="AZ882" s="37">
        <f>COUNTIFS($S882:$AU882,"LWP")</f>
        <v>2</v>
      </c>
      <c r="BA882" s="37">
        <f>SUM(COUNTIFS($S882:$AU882,{"PAT","MAT"}))</f>
        <v>0</v>
      </c>
      <c r="BB882" s="37">
        <f>COUNTIFS($S882:$AU882,"HO")</f>
        <v>0</v>
      </c>
      <c r="BC882" s="37">
        <f>COUNTIFS($S882:$AU882,"NA")</f>
        <v>0</v>
      </c>
      <c r="BD882" s="37">
        <f>COUNTIFS($S882:$AU882,"PL")</f>
        <v>0</v>
      </c>
      <c r="BE882" s="37">
        <f>COUNTIFS($S882:$AU882,"CL")</f>
        <v>0</v>
      </c>
      <c r="BF882" s="37">
        <f>COUNTIFS($S882:$AU882,"BL")</f>
        <v>0</v>
      </c>
      <c r="BG882" s="37">
        <f>COUNTIFS($S882:$AU882,"CO")</f>
        <v>0</v>
      </c>
      <c r="BH882" s="37">
        <f>SUM(BD882:BG882)</f>
        <v>0</v>
      </c>
      <c r="BI882" s="37">
        <f>IF(SUM(AV882+AW882)&gt;=17,1,0)</f>
        <v>0</v>
      </c>
      <c r="BJ882" s="37">
        <f>IF(SUM(AV882+AW882)&gt;=13,1,0)</f>
        <v>0</v>
      </c>
      <c r="BK882" s="37">
        <f>SUM(AV882:BG882)+SUM(COUNTIFS(R882:AU882,{"TERM","RESIGNED"}))</f>
        <v>19</v>
      </c>
      <c r="BL882" s="1" t="s">
        <v>41</v>
      </c>
      <c r="BM882" s="37" t="s">
        <v>931</v>
      </c>
    </row>
    <row r="883" spans="1:65" x14ac:dyDescent="0.25">
      <c r="A883" s="30">
        <f>A882+1</f>
        <v>881</v>
      </c>
      <c r="B883" s="1" t="s">
        <v>163</v>
      </c>
      <c r="C883" s="1">
        <v>105505</v>
      </c>
      <c r="D883" s="25">
        <v>105505</v>
      </c>
      <c r="E883" s="1" t="s">
        <v>862</v>
      </c>
      <c r="F883" s="32" t="s">
        <v>1057</v>
      </c>
      <c r="G883" s="32" t="s">
        <v>117</v>
      </c>
      <c r="H883" s="28">
        <v>45160</v>
      </c>
      <c r="I883" s="28" t="s">
        <v>36</v>
      </c>
      <c r="J883" s="28" t="s">
        <v>36</v>
      </c>
      <c r="K883" s="37">
        <f ca="1">IF(O883="ACTIVE",(TODAY()-H883),(J883-H883))</f>
        <v>182</v>
      </c>
      <c r="L883" s="39" t="str">
        <f>IF(OR(M883="Email Verification",M883="Operations",M883="OJT",M883="Bottom Quartile Group",M883="Training"),"Billable","Non Billable")</f>
        <v>Billable</v>
      </c>
      <c r="M883" s="32" t="s">
        <v>118</v>
      </c>
      <c r="N883" s="1" t="s">
        <v>38</v>
      </c>
      <c r="O883" s="1" t="s">
        <v>39</v>
      </c>
      <c r="P883" s="1"/>
      <c r="Q883" s="1"/>
      <c r="R883" s="31" t="s">
        <v>887</v>
      </c>
      <c r="S883" s="42" t="s">
        <v>19</v>
      </c>
      <c r="T883" s="42" t="s">
        <v>880</v>
      </c>
      <c r="U883" s="42" t="s">
        <v>17</v>
      </c>
      <c r="V883" s="42" t="s">
        <v>17</v>
      </c>
      <c r="W883" s="42" t="s">
        <v>880</v>
      </c>
      <c r="X883" s="42" t="s">
        <v>880</v>
      </c>
      <c r="Y883" s="42" t="s">
        <v>880</v>
      </c>
      <c r="Z883" s="42" t="s">
        <v>880</v>
      </c>
      <c r="AA883" s="42" t="s">
        <v>880</v>
      </c>
      <c r="AB883" s="42" t="s">
        <v>17</v>
      </c>
      <c r="AC883" s="42" t="s">
        <v>17</v>
      </c>
      <c r="AD883" s="42" t="s">
        <v>880</v>
      </c>
      <c r="AE883" s="42" t="s">
        <v>880</v>
      </c>
      <c r="AF883" s="42" t="s">
        <v>880</v>
      </c>
      <c r="AG883" s="42" t="s">
        <v>880</v>
      </c>
      <c r="AH883" s="42" t="s">
        <v>880</v>
      </c>
      <c r="AI883" s="42" t="s">
        <v>17</v>
      </c>
      <c r="AJ883" s="42" t="s">
        <v>17</v>
      </c>
      <c r="AK883" s="42" t="s">
        <v>19</v>
      </c>
      <c r="AL883" s="42"/>
      <c r="AM883" s="42"/>
      <c r="AN883" s="42"/>
      <c r="AO883" s="42"/>
      <c r="AP883" s="42"/>
      <c r="AQ883" s="42"/>
      <c r="AR883" s="42"/>
      <c r="AS883" s="42"/>
      <c r="AT883" s="42"/>
      <c r="AU883" s="42"/>
      <c r="AV883" s="37">
        <f>COUNTIFS($S883:$AU883,"P")</f>
        <v>11</v>
      </c>
      <c r="AW883" s="37">
        <f>COUNTIFS($S883:$AU883,"HD")/2</f>
        <v>0</v>
      </c>
      <c r="AX883" s="37">
        <f>COUNTIFS($S883:$AU883,"DO")</f>
        <v>6</v>
      </c>
      <c r="AY883" s="1">
        <f>COUNTIFS($S883:$AU883,"UPL")</f>
        <v>0</v>
      </c>
      <c r="AZ883" s="37">
        <f>COUNTIFS($S883:$AU883,"LWP")</f>
        <v>2</v>
      </c>
      <c r="BA883" s="37">
        <f>SUM(COUNTIFS($S883:$AU883,{"PAT","MAT"}))</f>
        <v>0</v>
      </c>
      <c r="BB883" s="37">
        <f>COUNTIFS($S883:$AU883,"HO")</f>
        <v>0</v>
      </c>
      <c r="BC883" s="37">
        <f>COUNTIFS($S883:$AU883,"NA")</f>
        <v>0</v>
      </c>
      <c r="BD883" s="37">
        <f>COUNTIFS($S883:$AU883,"PL")</f>
        <v>0</v>
      </c>
      <c r="BE883" s="37">
        <f>COUNTIFS($S883:$AU883,"CL")</f>
        <v>0</v>
      </c>
      <c r="BF883" s="37">
        <f>COUNTIFS($S883:$AU883,"BL")</f>
        <v>0</v>
      </c>
      <c r="BG883" s="37">
        <f>COUNTIFS($S883:$AU883,"CO")</f>
        <v>0</v>
      </c>
      <c r="BH883" s="37">
        <f>SUM(BD883:BG883)</f>
        <v>0</v>
      </c>
      <c r="BI883" s="37">
        <f>IF(SUM(AV883+AW883)&gt;=17,1,0)</f>
        <v>0</v>
      </c>
      <c r="BJ883" s="37">
        <f>IF(SUM(AV883+AW883)&gt;=13,1,0)</f>
        <v>0</v>
      </c>
      <c r="BK883" s="37">
        <f>SUM(AV883:BG883)+SUM(COUNTIFS(R883:AU883,{"TERM","RESIGNED"}))</f>
        <v>19</v>
      </c>
      <c r="BL883" s="1" t="s">
        <v>41</v>
      </c>
      <c r="BM883" s="37" t="s">
        <v>934</v>
      </c>
    </row>
    <row r="884" spans="1:65" x14ac:dyDescent="0.25">
      <c r="A884" s="30">
        <f>A883+1</f>
        <v>882</v>
      </c>
      <c r="B884" s="1" t="s">
        <v>163</v>
      </c>
      <c r="C884" s="1">
        <v>105509</v>
      </c>
      <c r="D884" s="25">
        <v>105509</v>
      </c>
      <c r="E884" s="1" t="s">
        <v>863</v>
      </c>
      <c r="F884" s="32" t="s">
        <v>1058</v>
      </c>
      <c r="G884" s="32" t="s">
        <v>100</v>
      </c>
      <c r="H884" s="28">
        <v>45163</v>
      </c>
      <c r="I884" s="28" t="s">
        <v>36</v>
      </c>
      <c r="J884" s="28" t="s">
        <v>36</v>
      </c>
      <c r="K884" s="37">
        <f ca="1">IF(O884="ACTIVE",(TODAY()-H884),(J884-H884))</f>
        <v>179</v>
      </c>
      <c r="L884" s="39" t="str">
        <f>IF(OR(M884="Email Verification",M884="Operations",M884="OJT",M884="Bottom Quartile Group",M884="Training"),"Billable","Non Billable")</f>
        <v>Non Billable</v>
      </c>
      <c r="M884" s="32" t="s">
        <v>43</v>
      </c>
      <c r="N884" s="1" t="s">
        <v>38</v>
      </c>
      <c r="O884" s="1" t="s">
        <v>39</v>
      </c>
      <c r="P884" s="1"/>
      <c r="Q884" s="1"/>
      <c r="R884" s="31" t="s">
        <v>76</v>
      </c>
      <c r="S884" s="42" t="s">
        <v>880</v>
      </c>
      <c r="T884" s="42" t="s">
        <v>882</v>
      </c>
      <c r="U884" s="42" t="s">
        <v>17</v>
      </c>
      <c r="V884" s="42" t="s">
        <v>17</v>
      </c>
      <c r="W884" s="42" t="s">
        <v>880</v>
      </c>
      <c r="X884" s="42" t="s">
        <v>880</v>
      </c>
      <c r="Y884" s="42" t="s">
        <v>880</v>
      </c>
      <c r="Z884" s="42" t="s">
        <v>880</v>
      </c>
      <c r="AA884" s="42" t="s">
        <v>880</v>
      </c>
      <c r="AB884" s="42" t="s">
        <v>17</v>
      </c>
      <c r="AC884" s="42" t="s">
        <v>17</v>
      </c>
      <c r="AD884" s="42" t="s">
        <v>880</v>
      </c>
      <c r="AE884" s="42" t="s">
        <v>880</v>
      </c>
      <c r="AF884" s="42" t="s">
        <v>880</v>
      </c>
      <c r="AG884" s="42" t="s">
        <v>880</v>
      </c>
      <c r="AH884" s="42" t="s">
        <v>880</v>
      </c>
      <c r="AI884" s="42" t="s">
        <v>17</v>
      </c>
      <c r="AJ884" s="42" t="s">
        <v>17</v>
      </c>
      <c r="AK884" s="42" t="s">
        <v>880</v>
      </c>
      <c r="AL884" s="42"/>
      <c r="AM884" s="42"/>
      <c r="AN884" s="42"/>
      <c r="AO884" s="42"/>
      <c r="AP884" s="42"/>
      <c r="AQ884" s="42"/>
      <c r="AR884" s="42"/>
      <c r="AS884" s="42"/>
      <c r="AT884" s="42"/>
      <c r="AU884" s="42"/>
      <c r="AV884" s="37">
        <f>COUNTIFS($S884:$AU884,"P")</f>
        <v>12</v>
      </c>
      <c r="AW884" s="37">
        <f>COUNTIFS($S884:$AU884,"HD")/2</f>
        <v>0</v>
      </c>
      <c r="AX884" s="37">
        <f>COUNTIFS($S884:$AU884,"DO")</f>
        <v>6</v>
      </c>
      <c r="AY884" s="1">
        <f>COUNTIFS($S884:$AU884,"UPL")</f>
        <v>0</v>
      </c>
      <c r="AZ884" s="37">
        <f>COUNTIFS($S884:$AU884,"LWP")</f>
        <v>0</v>
      </c>
      <c r="BA884" s="37">
        <f>SUM(COUNTIFS($S884:$AU884,{"PAT","MAT"}))</f>
        <v>0</v>
      </c>
      <c r="BB884" s="37">
        <f>COUNTIFS($S884:$AU884,"HO")</f>
        <v>0</v>
      </c>
      <c r="BC884" s="37">
        <f>COUNTIFS($S884:$AU884,"NA")</f>
        <v>0</v>
      </c>
      <c r="BD884" s="37">
        <f>COUNTIFS($S884:$AU884,"PL")</f>
        <v>0</v>
      </c>
      <c r="BE884" s="37">
        <f>COUNTIFS($S884:$AU884,"CL")</f>
        <v>1</v>
      </c>
      <c r="BF884" s="37">
        <f>COUNTIFS($S884:$AU884,"BL")</f>
        <v>0</v>
      </c>
      <c r="BG884" s="37">
        <f>COUNTIFS($S884:$AU884,"CO")</f>
        <v>0</v>
      </c>
      <c r="BH884" s="37">
        <f>SUM(BD884:BG884)</f>
        <v>1</v>
      </c>
      <c r="BI884" s="37">
        <f>IF(SUM(AV884+AW884)&gt;=17,1,0)</f>
        <v>0</v>
      </c>
      <c r="BJ884" s="37">
        <f>IF(SUM(AV884+AW884)&gt;=13,1,0)</f>
        <v>0</v>
      </c>
      <c r="BK884" s="37">
        <f>SUM(AV884:BG884)+SUM(COUNTIFS(R884:AU884,{"TERM","RESIGNED"}))</f>
        <v>19</v>
      </c>
      <c r="BL884" s="1" t="s">
        <v>41</v>
      </c>
      <c r="BM884" s="37" t="s">
        <v>936</v>
      </c>
    </row>
    <row r="885" spans="1:65" x14ac:dyDescent="0.25">
      <c r="A885" s="30">
        <f>A884+1</f>
        <v>883</v>
      </c>
      <c r="B885" s="1" t="s">
        <v>163</v>
      </c>
      <c r="C885" s="1">
        <v>105510</v>
      </c>
      <c r="D885" s="25">
        <v>105510</v>
      </c>
      <c r="E885" s="1" t="s">
        <v>863</v>
      </c>
      <c r="F885" s="32" t="s">
        <v>1096</v>
      </c>
      <c r="G885" s="32" t="s">
        <v>100</v>
      </c>
      <c r="H885" s="28">
        <v>45163</v>
      </c>
      <c r="I885" s="28" t="s">
        <v>36</v>
      </c>
      <c r="J885" s="28" t="s">
        <v>36</v>
      </c>
      <c r="K885" s="37">
        <f ca="1">IF(O885="ACTIVE",(TODAY()-H885),(J885-H885))</f>
        <v>179</v>
      </c>
      <c r="L885" s="39" t="str">
        <f>IF(OR(M885="Email Verification",M885="Operations",M885="OJT",M885="Bottom Quartile Group",M885="Training"),"Billable","Non Billable")</f>
        <v>Non Billable</v>
      </c>
      <c r="M885" s="32" t="s">
        <v>43</v>
      </c>
      <c r="N885" s="1" t="s">
        <v>38</v>
      </c>
      <c r="O885" s="1" t="s">
        <v>39</v>
      </c>
      <c r="P885" s="1"/>
      <c r="Q885" s="1"/>
      <c r="R885" s="31" t="s">
        <v>76</v>
      </c>
      <c r="S885" s="42" t="s">
        <v>880</v>
      </c>
      <c r="T885" s="42" t="s">
        <v>880</v>
      </c>
      <c r="U885" s="42" t="s">
        <v>17</v>
      </c>
      <c r="V885" s="42" t="s">
        <v>17</v>
      </c>
      <c r="W885" s="42" t="s">
        <v>880</v>
      </c>
      <c r="X885" s="42" t="s">
        <v>880</v>
      </c>
      <c r="Y885" s="42" t="s">
        <v>880</v>
      </c>
      <c r="Z885" s="42" t="s">
        <v>882</v>
      </c>
      <c r="AA885" s="42" t="s">
        <v>880</v>
      </c>
      <c r="AB885" s="42" t="s">
        <v>17</v>
      </c>
      <c r="AC885" s="42" t="s">
        <v>17</v>
      </c>
      <c r="AD885" s="42" t="s">
        <v>883</v>
      </c>
      <c r="AE885" s="42" t="s">
        <v>880</v>
      </c>
      <c r="AF885" s="42" t="s">
        <v>880</v>
      </c>
      <c r="AG885" s="42" t="s">
        <v>880</v>
      </c>
      <c r="AH885" s="42" t="s">
        <v>880</v>
      </c>
      <c r="AI885" s="42" t="s">
        <v>17</v>
      </c>
      <c r="AJ885" s="42" t="s">
        <v>17</v>
      </c>
      <c r="AK885" s="42" t="s">
        <v>880</v>
      </c>
      <c r="AL885" s="42"/>
      <c r="AM885" s="42"/>
      <c r="AN885" s="42"/>
      <c r="AO885" s="42"/>
      <c r="AP885" s="42"/>
      <c r="AQ885" s="42"/>
      <c r="AR885" s="42"/>
      <c r="AS885" s="42"/>
      <c r="AT885" s="42"/>
      <c r="AU885" s="42"/>
      <c r="AV885" s="37">
        <f>COUNTIFS($S885:$AU885,"P")</f>
        <v>11</v>
      </c>
      <c r="AW885" s="37">
        <f>COUNTIFS($S885:$AU885,"HD")/2</f>
        <v>0</v>
      </c>
      <c r="AX885" s="37">
        <f>COUNTIFS($S885:$AU885,"DO")</f>
        <v>6</v>
      </c>
      <c r="AY885" s="1">
        <f>COUNTIFS($S885:$AU885,"UPL")</f>
        <v>0</v>
      </c>
      <c r="AZ885" s="37">
        <f>COUNTIFS($S885:$AU885,"LWP")</f>
        <v>0</v>
      </c>
      <c r="BA885" s="37">
        <f>SUM(COUNTIFS($S885:$AU885,{"PAT","MAT"}))</f>
        <v>0</v>
      </c>
      <c r="BB885" s="37">
        <f>COUNTIFS($S885:$AU885,"HO")</f>
        <v>0</v>
      </c>
      <c r="BC885" s="37">
        <f>COUNTIFS($S885:$AU885,"NA")</f>
        <v>0</v>
      </c>
      <c r="BD885" s="37">
        <f>COUNTIFS($S885:$AU885,"PL")</f>
        <v>1</v>
      </c>
      <c r="BE885" s="37">
        <f>COUNTIFS($S885:$AU885,"CL")</f>
        <v>1</v>
      </c>
      <c r="BF885" s="37">
        <f>COUNTIFS($S885:$AU885,"BL")</f>
        <v>0</v>
      </c>
      <c r="BG885" s="37">
        <f>COUNTIFS($S885:$AU885,"CO")</f>
        <v>0</v>
      </c>
      <c r="BH885" s="37">
        <f>SUM(BD885:BG885)</f>
        <v>2</v>
      </c>
      <c r="BI885" s="37">
        <f>IF(SUM(AV885+AW885)&gt;=17,1,0)</f>
        <v>0</v>
      </c>
      <c r="BJ885" s="37">
        <f>IF(SUM(AV885+AW885)&gt;=13,1,0)</f>
        <v>0</v>
      </c>
      <c r="BK885" s="37">
        <f>SUM(AV885:BG885)+SUM(COUNTIFS(R885:AU885,{"TERM","RESIGNED"}))</f>
        <v>19</v>
      </c>
      <c r="BL885" s="1" t="s">
        <v>41</v>
      </c>
      <c r="BM885" s="37" t="s">
        <v>936</v>
      </c>
    </row>
    <row r="886" spans="1:65" x14ac:dyDescent="0.25">
      <c r="A886" s="30">
        <f>A885+1</f>
        <v>884</v>
      </c>
      <c r="B886" s="1" t="s">
        <v>163</v>
      </c>
      <c r="C886" s="1">
        <v>105517</v>
      </c>
      <c r="D886" s="25">
        <v>105517</v>
      </c>
      <c r="E886" s="1" t="s">
        <v>863</v>
      </c>
      <c r="F886" s="32" t="s">
        <v>1059</v>
      </c>
      <c r="G886" s="32" t="s">
        <v>117</v>
      </c>
      <c r="H886" s="28">
        <v>45163</v>
      </c>
      <c r="I886" s="28" t="s">
        <v>36</v>
      </c>
      <c r="J886" s="28" t="s">
        <v>36</v>
      </c>
      <c r="K886" s="37">
        <f ca="1">IF(O886="ACTIVE",(TODAY()-H886),(J886-H886))</f>
        <v>179</v>
      </c>
      <c r="L886" s="39" t="str">
        <f>IF(OR(M886="Email Verification",M886="Operations",M886="OJT",M886="Bottom Quartile Group",M886="Training"),"Billable","Non Billable")</f>
        <v>Billable</v>
      </c>
      <c r="M886" s="32" t="s">
        <v>118</v>
      </c>
      <c r="N886" s="1" t="s">
        <v>38</v>
      </c>
      <c r="O886" s="1" t="s">
        <v>39</v>
      </c>
      <c r="P886" s="1"/>
      <c r="Q886" s="1"/>
      <c r="R886" s="31" t="s">
        <v>355</v>
      </c>
      <c r="S886" s="42" t="s">
        <v>880</v>
      </c>
      <c r="T886" s="42" t="s">
        <v>880</v>
      </c>
      <c r="U886" s="42" t="s">
        <v>17</v>
      </c>
      <c r="V886" s="42" t="s">
        <v>17</v>
      </c>
      <c r="W886" s="42" t="s">
        <v>882</v>
      </c>
      <c r="X886" s="42" t="s">
        <v>880</v>
      </c>
      <c r="Y886" s="42" t="s">
        <v>880</v>
      </c>
      <c r="Z886" s="42" t="s">
        <v>880</v>
      </c>
      <c r="AA886" s="42" t="s">
        <v>880</v>
      </c>
      <c r="AB886" s="42" t="s">
        <v>17</v>
      </c>
      <c r="AC886" s="42" t="s">
        <v>17</v>
      </c>
      <c r="AD886" s="42" t="s">
        <v>880</v>
      </c>
      <c r="AE886" s="42" t="s">
        <v>880</v>
      </c>
      <c r="AF886" s="42" t="s">
        <v>880</v>
      </c>
      <c r="AG886" s="42" t="s">
        <v>880</v>
      </c>
      <c r="AH886" s="42" t="s">
        <v>880</v>
      </c>
      <c r="AI886" s="42" t="s">
        <v>17</v>
      </c>
      <c r="AJ886" s="42" t="s">
        <v>17</v>
      </c>
      <c r="AK886" s="42" t="s">
        <v>18</v>
      </c>
      <c r="AL886" s="42"/>
      <c r="AM886" s="42"/>
      <c r="AN886" s="42"/>
      <c r="AO886" s="42"/>
      <c r="AP886" s="42"/>
      <c r="AQ886" s="42"/>
      <c r="AR886" s="42"/>
      <c r="AS886" s="42"/>
      <c r="AT886" s="42"/>
      <c r="AU886" s="42"/>
      <c r="AV886" s="37">
        <f>COUNTIFS($S886:$AU886,"P")</f>
        <v>11</v>
      </c>
      <c r="AW886" s="37">
        <f>COUNTIFS($S886:$AU886,"HD")/2</f>
        <v>0</v>
      </c>
      <c r="AX886" s="37">
        <f>COUNTIFS($S886:$AU886,"DO")</f>
        <v>6</v>
      </c>
      <c r="AY886" s="1">
        <f>COUNTIFS($S886:$AU886,"UPL")</f>
        <v>1</v>
      </c>
      <c r="AZ886" s="37">
        <f>COUNTIFS($S886:$AU886,"LWP")</f>
        <v>0</v>
      </c>
      <c r="BA886" s="37">
        <f>SUM(COUNTIFS($S886:$AU886,{"PAT","MAT"}))</f>
        <v>0</v>
      </c>
      <c r="BB886" s="37">
        <f>COUNTIFS($S886:$AU886,"HO")</f>
        <v>0</v>
      </c>
      <c r="BC886" s="37">
        <f>COUNTIFS($S886:$AU886,"NA")</f>
        <v>0</v>
      </c>
      <c r="BD886" s="37">
        <f>COUNTIFS($S886:$AU886,"PL")</f>
        <v>0</v>
      </c>
      <c r="BE886" s="37">
        <f>COUNTIFS($S886:$AU886,"CL")</f>
        <v>1</v>
      </c>
      <c r="BF886" s="37">
        <f>COUNTIFS($S886:$AU886,"BL")</f>
        <v>0</v>
      </c>
      <c r="BG886" s="37">
        <f>COUNTIFS($S886:$AU886,"CO")</f>
        <v>0</v>
      </c>
      <c r="BH886" s="37">
        <f>SUM(BD886:BG886)</f>
        <v>1</v>
      </c>
      <c r="BI886" s="37">
        <f>IF(SUM(AV886+AW886)&gt;=17,1,0)</f>
        <v>0</v>
      </c>
      <c r="BJ886" s="37">
        <f>IF(SUM(AV886+AW886)&gt;=13,1,0)</f>
        <v>0</v>
      </c>
      <c r="BK886" s="37">
        <f>SUM(AV886:BG886)+SUM(COUNTIFS(R886:AU886,{"TERM","RESIGNED"}))</f>
        <v>19</v>
      </c>
      <c r="BL886" s="1" t="s">
        <v>41</v>
      </c>
      <c r="BM886" s="37" t="s">
        <v>933</v>
      </c>
    </row>
    <row r="887" spans="1:65" x14ac:dyDescent="0.25">
      <c r="A887" s="30">
        <f>A886+1</f>
        <v>885</v>
      </c>
      <c r="B887" s="1" t="s">
        <v>163</v>
      </c>
      <c r="C887" s="1">
        <v>105523</v>
      </c>
      <c r="D887" s="25">
        <v>105523</v>
      </c>
      <c r="E887" s="1" t="s">
        <v>863</v>
      </c>
      <c r="F887" s="32" t="s">
        <v>1060</v>
      </c>
      <c r="G887" s="32" t="s">
        <v>117</v>
      </c>
      <c r="H887" s="28">
        <v>45163</v>
      </c>
      <c r="I887" s="28" t="s">
        <v>36</v>
      </c>
      <c r="J887" s="28" t="s">
        <v>36</v>
      </c>
      <c r="K887" s="37">
        <f ca="1">IF(O887="ACTIVE",(TODAY()-H887),(J887-H887))</f>
        <v>179</v>
      </c>
      <c r="L887" s="39" t="str">
        <f>IF(OR(M887="Email Verification",M887="Operations",M887="OJT",M887="Bottom Quartile Group",M887="Training"),"Billable","Non Billable")</f>
        <v>Billable</v>
      </c>
      <c r="M887" s="32" t="s">
        <v>118</v>
      </c>
      <c r="N887" s="1" t="s">
        <v>38</v>
      </c>
      <c r="O887" s="1" t="s">
        <v>39</v>
      </c>
      <c r="P887" s="1"/>
      <c r="Q887" s="1"/>
      <c r="R887" s="31" t="s">
        <v>887</v>
      </c>
      <c r="S887" s="42" t="s">
        <v>18</v>
      </c>
      <c r="T887" s="42" t="s">
        <v>18</v>
      </c>
      <c r="U887" s="42" t="s">
        <v>17</v>
      </c>
      <c r="V887" s="42" t="s">
        <v>17</v>
      </c>
      <c r="W887" s="42" t="s">
        <v>880</v>
      </c>
      <c r="X887" s="42" t="s">
        <v>880</v>
      </c>
      <c r="Y887" s="42" t="s">
        <v>880</v>
      </c>
      <c r="Z887" s="42" t="s">
        <v>880</v>
      </c>
      <c r="AA887" s="42" t="s">
        <v>880</v>
      </c>
      <c r="AB887" s="42" t="s">
        <v>17</v>
      </c>
      <c r="AC887" s="42" t="s">
        <v>17</v>
      </c>
      <c r="AD887" s="42" t="s">
        <v>880</v>
      </c>
      <c r="AE887" s="42" t="s">
        <v>880</v>
      </c>
      <c r="AF887" s="42" t="s">
        <v>18</v>
      </c>
      <c r="AG887" s="42" t="s">
        <v>18</v>
      </c>
      <c r="AH887" s="42" t="s">
        <v>18</v>
      </c>
      <c r="AI887" s="42" t="s">
        <v>17</v>
      </c>
      <c r="AJ887" s="42" t="s">
        <v>17</v>
      </c>
      <c r="AK887" s="42" t="s">
        <v>18</v>
      </c>
      <c r="AL887" s="42"/>
      <c r="AM887" s="42"/>
      <c r="AN887" s="42"/>
      <c r="AO887" s="42"/>
      <c r="AP887" s="42"/>
      <c r="AQ887" s="42"/>
      <c r="AR887" s="42"/>
      <c r="AS887" s="42"/>
      <c r="AT887" s="42"/>
      <c r="AU887" s="42"/>
      <c r="AV887" s="37">
        <f>COUNTIFS($S887:$AU887,"P")</f>
        <v>7</v>
      </c>
      <c r="AW887" s="37">
        <f>COUNTIFS($S887:$AU887,"HD")/2</f>
        <v>0</v>
      </c>
      <c r="AX887" s="37">
        <f>COUNTIFS($S887:$AU887,"DO")</f>
        <v>6</v>
      </c>
      <c r="AY887" s="1">
        <f>COUNTIFS($S887:$AU887,"UPL")</f>
        <v>6</v>
      </c>
      <c r="AZ887" s="37">
        <f>COUNTIFS($S887:$AU887,"LWP")</f>
        <v>0</v>
      </c>
      <c r="BA887" s="37">
        <f>SUM(COUNTIFS($S887:$AU887,{"PAT","MAT"}))</f>
        <v>0</v>
      </c>
      <c r="BB887" s="37">
        <f>COUNTIFS($S887:$AU887,"HO")</f>
        <v>0</v>
      </c>
      <c r="BC887" s="37">
        <f>COUNTIFS($S887:$AU887,"NA")</f>
        <v>0</v>
      </c>
      <c r="BD887" s="37">
        <f>COUNTIFS($S887:$AU887,"PL")</f>
        <v>0</v>
      </c>
      <c r="BE887" s="37">
        <f>COUNTIFS($S887:$AU887,"CL")</f>
        <v>0</v>
      </c>
      <c r="BF887" s="37">
        <f>COUNTIFS($S887:$AU887,"BL")</f>
        <v>0</v>
      </c>
      <c r="BG887" s="37">
        <f>COUNTIFS($S887:$AU887,"CO")</f>
        <v>0</v>
      </c>
      <c r="BH887" s="37">
        <f>SUM(BD887:BG887)</f>
        <v>0</v>
      </c>
      <c r="BI887" s="37">
        <f>IF(SUM(AV887+AW887)&gt;=17,1,0)</f>
        <v>0</v>
      </c>
      <c r="BJ887" s="37">
        <f>IF(SUM(AV887+AW887)&gt;=13,1,0)</f>
        <v>0</v>
      </c>
      <c r="BK887" s="37">
        <f>SUM(AV887:BG887)+SUM(COUNTIFS(R887:AU887,{"TERM","RESIGNED"}))</f>
        <v>19</v>
      </c>
      <c r="BL887" s="1" t="s">
        <v>41</v>
      </c>
      <c r="BM887" s="37" t="s">
        <v>931</v>
      </c>
    </row>
    <row r="888" spans="1:65" x14ac:dyDescent="0.25">
      <c r="A888" s="30">
        <f>A887+1</f>
        <v>886</v>
      </c>
      <c r="B888" s="1" t="s">
        <v>163</v>
      </c>
      <c r="C888" s="1">
        <v>105526</v>
      </c>
      <c r="D888" s="25">
        <v>105526</v>
      </c>
      <c r="E888" s="1" t="s">
        <v>863</v>
      </c>
      <c r="F888" s="32" t="s">
        <v>1062</v>
      </c>
      <c r="G888" s="32" t="s">
        <v>117</v>
      </c>
      <c r="H888" s="28">
        <v>45163</v>
      </c>
      <c r="I888" s="28" t="s">
        <v>36</v>
      </c>
      <c r="J888" s="28" t="s">
        <v>36</v>
      </c>
      <c r="K888" s="37">
        <f ca="1">IF(O888="ACTIVE",(TODAY()-H888),(J888-H888))</f>
        <v>179</v>
      </c>
      <c r="L888" s="39" t="str">
        <f>IF(OR(M888="Email Verification",M888="Operations",M888="OJT",M888="Bottom Quartile Group",M888="Training"),"Billable","Non Billable")</f>
        <v>Billable</v>
      </c>
      <c r="M888" s="32" t="s">
        <v>118</v>
      </c>
      <c r="N888" s="1" t="s">
        <v>38</v>
      </c>
      <c r="O888" s="1" t="s">
        <v>39</v>
      </c>
      <c r="P888" s="1"/>
      <c r="Q888" s="1"/>
      <c r="R888" s="31" t="s">
        <v>126</v>
      </c>
      <c r="S888" s="42" t="s">
        <v>880</v>
      </c>
      <c r="T888" s="42" t="s">
        <v>880</v>
      </c>
      <c r="U888" s="42" t="s">
        <v>17</v>
      </c>
      <c r="V888" s="42" t="s">
        <v>17</v>
      </c>
      <c r="W888" s="42" t="s">
        <v>883</v>
      </c>
      <c r="X888" s="42" t="s">
        <v>880</v>
      </c>
      <c r="Y888" s="42" t="s">
        <v>880</v>
      </c>
      <c r="Z888" s="42" t="s">
        <v>880</v>
      </c>
      <c r="AA888" s="42" t="s">
        <v>880</v>
      </c>
      <c r="AB888" s="42" t="s">
        <v>17</v>
      </c>
      <c r="AC888" s="42" t="s">
        <v>17</v>
      </c>
      <c r="AD888" s="42" t="s">
        <v>18</v>
      </c>
      <c r="AE888" s="42" t="s">
        <v>880</v>
      </c>
      <c r="AF888" s="42" t="s">
        <v>880</v>
      </c>
      <c r="AG888" s="42" t="s">
        <v>880</v>
      </c>
      <c r="AH888" s="42" t="s">
        <v>880</v>
      </c>
      <c r="AI888" s="42" t="s">
        <v>17</v>
      </c>
      <c r="AJ888" s="42" t="s">
        <v>17</v>
      </c>
      <c r="AK888" s="42" t="s">
        <v>880</v>
      </c>
      <c r="AL888" s="42"/>
      <c r="AM888" s="42"/>
      <c r="AN888" s="42"/>
      <c r="AO888" s="42"/>
      <c r="AP888" s="42"/>
      <c r="AQ888" s="42"/>
      <c r="AR888" s="42"/>
      <c r="AS888" s="42"/>
      <c r="AT888" s="42"/>
      <c r="AU888" s="42"/>
      <c r="AV888" s="37">
        <f>COUNTIFS($S888:$AU888,"P")</f>
        <v>11</v>
      </c>
      <c r="AW888" s="37">
        <f>COUNTIFS($S888:$AU888,"HD")/2</f>
        <v>0</v>
      </c>
      <c r="AX888" s="37">
        <f>COUNTIFS($S888:$AU888,"DO")</f>
        <v>6</v>
      </c>
      <c r="AY888" s="1">
        <f>COUNTIFS($S888:$AU888,"UPL")</f>
        <v>1</v>
      </c>
      <c r="AZ888" s="37">
        <f>COUNTIFS($S888:$AU888,"LWP")</f>
        <v>0</v>
      </c>
      <c r="BA888" s="37">
        <f>SUM(COUNTIFS($S888:$AU888,{"PAT","MAT"}))</f>
        <v>0</v>
      </c>
      <c r="BB888" s="37">
        <f>COUNTIFS($S888:$AU888,"HO")</f>
        <v>0</v>
      </c>
      <c r="BC888" s="37">
        <f>COUNTIFS($S888:$AU888,"NA")</f>
        <v>0</v>
      </c>
      <c r="BD888" s="37">
        <f>COUNTIFS($S888:$AU888,"PL")</f>
        <v>1</v>
      </c>
      <c r="BE888" s="37">
        <f>COUNTIFS($S888:$AU888,"CL")</f>
        <v>0</v>
      </c>
      <c r="BF888" s="37">
        <f>COUNTIFS($S888:$AU888,"BL")</f>
        <v>0</v>
      </c>
      <c r="BG888" s="37">
        <f>COUNTIFS($S888:$AU888,"CO")</f>
        <v>0</v>
      </c>
      <c r="BH888" s="37">
        <f>SUM(BD888:BG888)</f>
        <v>1</v>
      </c>
      <c r="BI888" s="37">
        <f>IF(SUM(AV888+AW888)&gt;=17,1,0)</f>
        <v>0</v>
      </c>
      <c r="BJ888" s="37">
        <f>IF(SUM(AV888+AW888)&gt;=13,1,0)</f>
        <v>0</v>
      </c>
      <c r="BK888" s="37">
        <f>SUM(AV888:BG888)+SUM(COUNTIFS(R888:AU888,{"TERM","RESIGNED"}))</f>
        <v>19</v>
      </c>
      <c r="BL888" s="1" t="s">
        <v>41</v>
      </c>
      <c r="BM888" s="37" t="s">
        <v>936</v>
      </c>
    </row>
    <row r="889" spans="1:65" x14ac:dyDescent="0.25">
      <c r="A889" s="30">
        <f>A888+1</f>
        <v>887</v>
      </c>
      <c r="B889" s="1" t="s">
        <v>163</v>
      </c>
      <c r="C889" s="1">
        <v>105529</v>
      </c>
      <c r="D889" s="25">
        <v>105529</v>
      </c>
      <c r="E889" s="1" t="s">
        <v>863</v>
      </c>
      <c r="F889" s="32" t="s">
        <v>1097</v>
      </c>
      <c r="G889" s="32" t="s">
        <v>117</v>
      </c>
      <c r="H889" s="28">
        <v>45163</v>
      </c>
      <c r="I889" s="28" t="s">
        <v>36</v>
      </c>
      <c r="J889" s="28" t="s">
        <v>36</v>
      </c>
      <c r="K889" s="37">
        <f ca="1">IF(O889="ACTIVE",(TODAY()-H889),(J889-H889))</f>
        <v>179</v>
      </c>
      <c r="L889" s="39" t="str">
        <f>IF(OR(M889="Email Verification",M889="Operations",M889="OJT",M889="Bottom Quartile Group",M889="Training"),"Billable","Non Billable")</f>
        <v>Billable</v>
      </c>
      <c r="M889" s="32" t="s">
        <v>118</v>
      </c>
      <c r="N889" s="1" t="s">
        <v>38</v>
      </c>
      <c r="O889" s="1" t="s">
        <v>39</v>
      </c>
      <c r="P889" s="1"/>
      <c r="Q889" s="1"/>
      <c r="R889" s="31" t="s">
        <v>293</v>
      </c>
      <c r="S889" s="42" t="s">
        <v>880</v>
      </c>
      <c r="T889" s="42" t="s">
        <v>880</v>
      </c>
      <c r="U889" s="42" t="s">
        <v>17</v>
      </c>
      <c r="V889" s="42" t="s">
        <v>17</v>
      </c>
      <c r="W889" s="42" t="s">
        <v>880</v>
      </c>
      <c r="X889" s="42" t="s">
        <v>880</v>
      </c>
      <c r="Y889" s="42" t="s">
        <v>880</v>
      </c>
      <c r="Z889" s="42" t="s">
        <v>880</v>
      </c>
      <c r="AA889" s="42" t="s">
        <v>880</v>
      </c>
      <c r="AB889" s="42" t="s">
        <v>17</v>
      </c>
      <c r="AC889" s="42" t="s">
        <v>17</v>
      </c>
      <c r="AD889" s="42" t="s">
        <v>880</v>
      </c>
      <c r="AE889" s="42" t="s">
        <v>880</v>
      </c>
      <c r="AF889" s="42" t="s">
        <v>880</v>
      </c>
      <c r="AG889" s="42" t="s">
        <v>880</v>
      </c>
      <c r="AH889" s="42" t="s">
        <v>880</v>
      </c>
      <c r="AI889" s="42" t="s">
        <v>17</v>
      </c>
      <c r="AJ889" s="42" t="s">
        <v>17</v>
      </c>
      <c r="AK889" s="42" t="s">
        <v>880</v>
      </c>
      <c r="AL889" s="42"/>
      <c r="AM889" s="42"/>
      <c r="AN889" s="42"/>
      <c r="AO889" s="42"/>
      <c r="AP889" s="42"/>
      <c r="AQ889" s="42"/>
      <c r="AR889" s="42"/>
      <c r="AS889" s="42"/>
      <c r="AT889" s="42"/>
      <c r="AU889" s="42"/>
      <c r="AV889" s="37">
        <f>COUNTIFS($S889:$AU889,"P")</f>
        <v>13</v>
      </c>
      <c r="AW889" s="37">
        <f>COUNTIFS($S889:$AU889,"HD")/2</f>
        <v>0</v>
      </c>
      <c r="AX889" s="37">
        <f>COUNTIFS($S889:$AU889,"DO")</f>
        <v>6</v>
      </c>
      <c r="AY889" s="1">
        <f>COUNTIFS($S889:$AU889,"UPL")</f>
        <v>0</v>
      </c>
      <c r="AZ889" s="37">
        <f>COUNTIFS($S889:$AU889,"LWP")</f>
        <v>0</v>
      </c>
      <c r="BA889" s="37">
        <f>SUM(COUNTIFS($S889:$AU889,{"PAT","MAT"}))</f>
        <v>0</v>
      </c>
      <c r="BB889" s="37">
        <f>COUNTIFS($S889:$AU889,"HO")</f>
        <v>0</v>
      </c>
      <c r="BC889" s="37">
        <f>COUNTIFS($S889:$AU889,"NA")</f>
        <v>0</v>
      </c>
      <c r="BD889" s="37">
        <f>COUNTIFS($S889:$AU889,"PL")</f>
        <v>0</v>
      </c>
      <c r="BE889" s="37">
        <f>COUNTIFS($S889:$AU889,"CL")</f>
        <v>0</v>
      </c>
      <c r="BF889" s="37">
        <f>COUNTIFS($S889:$AU889,"BL")</f>
        <v>0</v>
      </c>
      <c r="BG889" s="37">
        <f>COUNTIFS($S889:$AU889,"CO")</f>
        <v>0</v>
      </c>
      <c r="BH889" s="37">
        <f>SUM(BD889:BG889)</f>
        <v>0</v>
      </c>
      <c r="BI889" s="37">
        <f>IF(SUM(AV889+AW889)&gt;=17,1,0)</f>
        <v>0</v>
      </c>
      <c r="BJ889" s="37">
        <f>IF(SUM(AV889+AW889)&gt;=13,1,0)</f>
        <v>1</v>
      </c>
      <c r="BK889" s="37">
        <f>SUM(AV889:BG889)+SUM(COUNTIFS(R889:AU889,{"TERM","RESIGNED"}))</f>
        <v>19</v>
      </c>
      <c r="BL889" s="1" t="s">
        <v>41</v>
      </c>
      <c r="BM889" s="37" t="s">
        <v>933</v>
      </c>
    </row>
    <row r="890" spans="1:65" x14ac:dyDescent="0.25">
      <c r="A890" s="30">
        <f>A889+1</f>
        <v>888</v>
      </c>
      <c r="B890" s="1" t="s">
        <v>163</v>
      </c>
      <c r="C890" s="1">
        <v>105530</v>
      </c>
      <c r="D890" s="25">
        <v>105530</v>
      </c>
      <c r="E890" s="1" t="s">
        <v>863</v>
      </c>
      <c r="F890" s="32" t="s">
        <v>1098</v>
      </c>
      <c r="G890" s="32" t="s">
        <v>117</v>
      </c>
      <c r="H890" s="28">
        <v>45163</v>
      </c>
      <c r="I890" s="28" t="s">
        <v>36</v>
      </c>
      <c r="J890" s="28" t="s">
        <v>36</v>
      </c>
      <c r="K890" s="37">
        <f ca="1">IF(O890="ACTIVE",(TODAY()-H890),(J890-H890))</f>
        <v>179</v>
      </c>
      <c r="L890" s="39" t="str">
        <f>IF(OR(M890="Email Verification",M890="Operations",M890="OJT",M890="Bottom Quartile Group",M890="Training"),"Billable","Non Billable")</f>
        <v>Billable</v>
      </c>
      <c r="M890" s="32" t="s">
        <v>118</v>
      </c>
      <c r="N890" s="1" t="s">
        <v>38</v>
      </c>
      <c r="O890" s="1" t="s">
        <v>39</v>
      </c>
      <c r="P890" s="1"/>
      <c r="Q890" s="1"/>
      <c r="R890" s="31" t="s">
        <v>126</v>
      </c>
      <c r="S890" s="42" t="s">
        <v>880</v>
      </c>
      <c r="T890" s="42" t="s">
        <v>880</v>
      </c>
      <c r="U890" s="42" t="s">
        <v>17</v>
      </c>
      <c r="V890" s="42" t="s">
        <v>17</v>
      </c>
      <c r="W890" s="42" t="s">
        <v>880</v>
      </c>
      <c r="X890" s="42" t="s">
        <v>880</v>
      </c>
      <c r="Y890" s="42" t="s">
        <v>880</v>
      </c>
      <c r="Z890" s="42" t="s">
        <v>880</v>
      </c>
      <c r="AA890" s="42" t="s">
        <v>880</v>
      </c>
      <c r="AB890" s="42" t="s">
        <v>17</v>
      </c>
      <c r="AC890" s="42" t="s">
        <v>17</v>
      </c>
      <c r="AD890" s="42" t="s">
        <v>880</v>
      </c>
      <c r="AE890" s="42" t="s">
        <v>880</v>
      </c>
      <c r="AF890" s="42" t="s">
        <v>880</v>
      </c>
      <c r="AG890" s="42" t="s">
        <v>880</v>
      </c>
      <c r="AH890" s="42" t="s">
        <v>880</v>
      </c>
      <c r="AI890" s="42" t="s">
        <v>17</v>
      </c>
      <c r="AJ890" s="42" t="s">
        <v>17</v>
      </c>
      <c r="AK890" s="42" t="s">
        <v>882</v>
      </c>
      <c r="AL890" s="42"/>
      <c r="AM890" s="42"/>
      <c r="AN890" s="42"/>
      <c r="AO890" s="42"/>
      <c r="AP890" s="42"/>
      <c r="AQ890" s="42"/>
      <c r="AR890" s="42"/>
      <c r="AS890" s="42"/>
      <c r="AT890" s="42"/>
      <c r="AU890" s="42"/>
      <c r="AV890" s="37">
        <f>COUNTIFS($S890:$AU890,"P")</f>
        <v>12</v>
      </c>
      <c r="AW890" s="37">
        <f>COUNTIFS($S890:$AU890,"HD")/2</f>
        <v>0</v>
      </c>
      <c r="AX890" s="37">
        <f>COUNTIFS($S890:$AU890,"DO")</f>
        <v>6</v>
      </c>
      <c r="AY890" s="1">
        <f>COUNTIFS($S890:$AU890,"UPL")</f>
        <v>0</v>
      </c>
      <c r="AZ890" s="37">
        <f>COUNTIFS($S890:$AU890,"LWP")</f>
        <v>0</v>
      </c>
      <c r="BA890" s="37">
        <f>SUM(COUNTIFS($S890:$AU890,{"PAT","MAT"}))</f>
        <v>0</v>
      </c>
      <c r="BB890" s="37">
        <f>COUNTIFS($S890:$AU890,"HO")</f>
        <v>0</v>
      </c>
      <c r="BC890" s="37">
        <f>COUNTIFS($S890:$AU890,"NA")</f>
        <v>0</v>
      </c>
      <c r="BD890" s="37">
        <f>COUNTIFS($S890:$AU890,"PL")</f>
        <v>0</v>
      </c>
      <c r="BE890" s="37">
        <f>COUNTIFS($S890:$AU890,"CL")</f>
        <v>1</v>
      </c>
      <c r="BF890" s="37">
        <f>COUNTIFS($S890:$AU890,"BL")</f>
        <v>0</v>
      </c>
      <c r="BG890" s="37">
        <f>COUNTIFS($S890:$AU890,"CO")</f>
        <v>0</v>
      </c>
      <c r="BH890" s="37">
        <f>SUM(BD890:BG890)</f>
        <v>1</v>
      </c>
      <c r="BI890" s="37">
        <f>IF(SUM(AV890+AW890)&gt;=17,1,0)</f>
        <v>0</v>
      </c>
      <c r="BJ890" s="37">
        <f>IF(SUM(AV890+AW890)&gt;=13,1,0)</f>
        <v>0</v>
      </c>
      <c r="BK890" s="37">
        <f>SUM(AV890:BG890)+SUM(COUNTIFS(R890:AU890,{"TERM","RESIGNED"}))</f>
        <v>19</v>
      </c>
      <c r="BL890" s="1" t="s">
        <v>41</v>
      </c>
      <c r="BM890" s="37" t="s">
        <v>936</v>
      </c>
    </row>
    <row r="891" spans="1:65" x14ac:dyDescent="0.25">
      <c r="A891" s="30">
        <f>A890+1</f>
        <v>889</v>
      </c>
      <c r="B891" s="1" t="s">
        <v>163</v>
      </c>
      <c r="C891" s="1">
        <v>105538</v>
      </c>
      <c r="D891" s="25">
        <v>105538</v>
      </c>
      <c r="E891" s="1" t="s">
        <v>863</v>
      </c>
      <c r="F891" s="32" t="s">
        <v>1099</v>
      </c>
      <c r="G891" s="32" t="s">
        <v>154</v>
      </c>
      <c r="H891" s="28">
        <v>45163</v>
      </c>
      <c r="I891" s="28" t="s">
        <v>36</v>
      </c>
      <c r="J891" s="28" t="s">
        <v>36</v>
      </c>
      <c r="K891" s="37">
        <f ca="1">IF(O891="ACTIVE",(TODAY()-H891),(J891-H891))</f>
        <v>179</v>
      </c>
      <c r="L891" s="39" t="str">
        <f>IF(OR(M891="Email Verification",M891="Operations",M891="OJT",M891="Bottom Quartile Group",M891="Training"),"Billable","Non Billable")</f>
        <v>Billable</v>
      </c>
      <c r="M891" s="32" t="s">
        <v>118</v>
      </c>
      <c r="N891" s="1" t="s">
        <v>38</v>
      </c>
      <c r="O891" s="1" t="s">
        <v>39</v>
      </c>
      <c r="P891" s="1"/>
      <c r="Q891" s="1"/>
      <c r="R891" s="31" t="s">
        <v>157</v>
      </c>
      <c r="S891" s="42" t="s">
        <v>880</v>
      </c>
      <c r="T891" s="42" t="s">
        <v>880</v>
      </c>
      <c r="U891" s="42" t="s">
        <v>17</v>
      </c>
      <c r="V891" s="42" t="s">
        <v>17</v>
      </c>
      <c r="W891" s="42" t="s">
        <v>880</v>
      </c>
      <c r="X891" s="42" t="s">
        <v>880</v>
      </c>
      <c r="Y891" s="42" t="s">
        <v>880</v>
      </c>
      <c r="Z891" s="42" t="s">
        <v>880</v>
      </c>
      <c r="AA891" s="42" t="s">
        <v>880</v>
      </c>
      <c r="AB891" s="42" t="s">
        <v>17</v>
      </c>
      <c r="AC891" s="42" t="s">
        <v>17</v>
      </c>
      <c r="AD891" s="42" t="s">
        <v>880</v>
      </c>
      <c r="AE891" s="42" t="s">
        <v>881</v>
      </c>
      <c r="AF891" s="42" t="s">
        <v>880</v>
      </c>
      <c r="AG891" s="42" t="s">
        <v>880</v>
      </c>
      <c r="AH891" s="42" t="s">
        <v>880</v>
      </c>
      <c r="AI891" s="42" t="s">
        <v>17</v>
      </c>
      <c r="AJ891" s="42" t="s">
        <v>17</v>
      </c>
      <c r="AK891" s="42" t="s">
        <v>18</v>
      </c>
      <c r="AL891" s="42"/>
      <c r="AM891" s="42"/>
      <c r="AN891" s="42"/>
      <c r="AO891" s="42"/>
      <c r="AP891" s="42"/>
      <c r="AQ891" s="42"/>
      <c r="AR891" s="42"/>
      <c r="AS891" s="42"/>
      <c r="AT891" s="42"/>
      <c r="AU891" s="42"/>
      <c r="AV891" s="37">
        <f>COUNTIFS($S891:$AU891,"P")</f>
        <v>11</v>
      </c>
      <c r="AW891" s="37">
        <f>COUNTIFS($S891:$AU891,"HD")/2</f>
        <v>0.5</v>
      </c>
      <c r="AX891" s="37">
        <f>COUNTIFS($S891:$AU891,"DO")</f>
        <v>6</v>
      </c>
      <c r="AY891" s="1">
        <f>COUNTIFS($S891:$AU891,"UPL")</f>
        <v>1</v>
      </c>
      <c r="AZ891" s="37">
        <f>COUNTIFS($S891:$AU891,"LWP")</f>
        <v>0</v>
      </c>
      <c r="BA891" s="37">
        <f>SUM(COUNTIFS($S891:$AU891,{"PAT","MAT"}))</f>
        <v>0</v>
      </c>
      <c r="BB891" s="37">
        <f>COUNTIFS($S891:$AU891,"HO")</f>
        <v>0</v>
      </c>
      <c r="BC891" s="37">
        <f>COUNTIFS($S891:$AU891,"NA")</f>
        <v>0</v>
      </c>
      <c r="BD891" s="37">
        <f>COUNTIFS($S891:$AU891,"PL")</f>
        <v>0</v>
      </c>
      <c r="BE891" s="37">
        <f>COUNTIFS($S891:$AU891,"CL")</f>
        <v>0</v>
      </c>
      <c r="BF891" s="37">
        <f>COUNTIFS($S891:$AU891,"BL")</f>
        <v>0</v>
      </c>
      <c r="BG891" s="37">
        <f>COUNTIFS($S891:$AU891,"CO")</f>
        <v>0</v>
      </c>
      <c r="BH891" s="37">
        <f>SUM(BD891:BG891)</f>
        <v>0</v>
      </c>
      <c r="BI891" s="37">
        <f>IF(SUM(AV891+AW891)&gt;=17,1,0)</f>
        <v>0</v>
      </c>
      <c r="BJ891" s="37">
        <f>IF(SUM(AV891+AW891)&gt;=13,1,0)</f>
        <v>0</v>
      </c>
      <c r="BK891" s="37">
        <f>SUM(AV891:BG891)+SUM(COUNTIFS(R891:AU891,{"TERM","RESIGNED"}))</f>
        <v>18.5</v>
      </c>
      <c r="BL891" s="1" t="s">
        <v>41</v>
      </c>
      <c r="BM891" s="37" t="s">
        <v>933</v>
      </c>
    </row>
    <row r="892" spans="1:65" x14ac:dyDescent="0.25">
      <c r="A892" s="30">
        <f>A891+1</f>
        <v>890</v>
      </c>
      <c r="B892" s="1" t="s">
        <v>163</v>
      </c>
      <c r="C892" s="1">
        <v>105539</v>
      </c>
      <c r="D892" s="25">
        <v>105539</v>
      </c>
      <c r="E892" s="1" t="s">
        <v>863</v>
      </c>
      <c r="F892" s="32" t="s">
        <v>1063</v>
      </c>
      <c r="G892" s="32" t="s">
        <v>154</v>
      </c>
      <c r="H892" s="28">
        <v>45163</v>
      </c>
      <c r="I892" s="28" t="s">
        <v>36</v>
      </c>
      <c r="J892" s="28" t="s">
        <v>36</v>
      </c>
      <c r="K892" s="37">
        <f ca="1">IF(O892="ACTIVE",(TODAY()-H892),(J892-H892))</f>
        <v>179</v>
      </c>
      <c r="L892" s="39" t="str">
        <f>IF(OR(M892="Email Verification",M892="Operations",M892="OJT",M892="Bottom Quartile Group",M892="Training"),"Billable","Non Billable")</f>
        <v>Billable</v>
      </c>
      <c r="M892" s="32" t="s">
        <v>118</v>
      </c>
      <c r="N892" s="1" t="s">
        <v>38</v>
      </c>
      <c r="O892" s="1" t="s">
        <v>39</v>
      </c>
      <c r="P892" s="1"/>
      <c r="Q892" s="1"/>
      <c r="R892" s="31" t="s">
        <v>157</v>
      </c>
      <c r="S892" s="42" t="s">
        <v>880</v>
      </c>
      <c r="T892" s="42" t="s">
        <v>880</v>
      </c>
      <c r="U892" s="42" t="s">
        <v>17</v>
      </c>
      <c r="V892" s="42" t="s">
        <v>17</v>
      </c>
      <c r="W892" s="42" t="s">
        <v>880</v>
      </c>
      <c r="X892" s="42" t="s">
        <v>880</v>
      </c>
      <c r="Y892" s="42" t="s">
        <v>880</v>
      </c>
      <c r="Z892" s="42" t="s">
        <v>880</v>
      </c>
      <c r="AA892" s="42" t="s">
        <v>880</v>
      </c>
      <c r="AB892" s="42" t="s">
        <v>17</v>
      </c>
      <c r="AC892" s="42" t="s">
        <v>17</v>
      </c>
      <c r="AD892" s="42" t="s">
        <v>880</v>
      </c>
      <c r="AE892" s="42" t="s">
        <v>880</v>
      </c>
      <c r="AF892" s="42" t="s">
        <v>880</v>
      </c>
      <c r="AG892" s="42" t="s">
        <v>880</v>
      </c>
      <c r="AH892" s="42" t="s">
        <v>880</v>
      </c>
      <c r="AI892" s="42" t="s">
        <v>17</v>
      </c>
      <c r="AJ892" s="42" t="s">
        <v>17</v>
      </c>
      <c r="AK892" s="42" t="s">
        <v>880</v>
      </c>
      <c r="AL892" s="42"/>
      <c r="AM892" s="42"/>
      <c r="AN892" s="42"/>
      <c r="AO892" s="42"/>
      <c r="AP892" s="42"/>
      <c r="AQ892" s="42"/>
      <c r="AR892" s="42"/>
      <c r="AS892" s="42"/>
      <c r="AT892" s="42"/>
      <c r="AU892" s="42"/>
      <c r="AV892" s="37">
        <f>COUNTIFS($S892:$AU892,"P")</f>
        <v>13</v>
      </c>
      <c r="AW892" s="37">
        <f>COUNTIFS($S892:$AU892,"HD")/2</f>
        <v>0</v>
      </c>
      <c r="AX892" s="37">
        <f>COUNTIFS($S892:$AU892,"DO")</f>
        <v>6</v>
      </c>
      <c r="AY892" s="1">
        <f>COUNTIFS($S892:$AU892,"UPL")</f>
        <v>0</v>
      </c>
      <c r="AZ892" s="37">
        <f>COUNTIFS($S892:$AU892,"LWP")</f>
        <v>0</v>
      </c>
      <c r="BA892" s="37">
        <f>SUM(COUNTIFS($S892:$AU892,{"PAT","MAT"}))</f>
        <v>0</v>
      </c>
      <c r="BB892" s="37">
        <f>COUNTIFS($S892:$AU892,"HO")</f>
        <v>0</v>
      </c>
      <c r="BC892" s="37">
        <f>COUNTIFS($S892:$AU892,"NA")</f>
        <v>0</v>
      </c>
      <c r="BD892" s="37">
        <f>COUNTIFS($S892:$AU892,"PL")</f>
        <v>0</v>
      </c>
      <c r="BE892" s="37">
        <f>COUNTIFS($S892:$AU892,"CL")</f>
        <v>0</v>
      </c>
      <c r="BF892" s="37">
        <f>COUNTIFS($S892:$AU892,"BL")</f>
        <v>0</v>
      </c>
      <c r="BG892" s="37">
        <f>COUNTIFS($S892:$AU892,"CO")</f>
        <v>0</v>
      </c>
      <c r="BH892" s="37">
        <f>SUM(BD892:BG892)</f>
        <v>0</v>
      </c>
      <c r="BI892" s="37">
        <f>IF(SUM(AV892+AW892)&gt;=17,1,0)</f>
        <v>0</v>
      </c>
      <c r="BJ892" s="37">
        <f>IF(SUM(AV892+AW892)&gt;=13,1,0)</f>
        <v>1</v>
      </c>
      <c r="BK892" s="37">
        <f>SUM(AV892:BG892)+SUM(COUNTIFS(R892:AU892,{"TERM","RESIGNED"}))</f>
        <v>19</v>
      </c>
      <c r="BL892" s="1" t="s">
        <v>41</v>
      </c>
      <c r="BM892" s="37" t="s">
        <v>937</v>
      </c>
    </row>
    <row r="893" spans="1:65" x14ac:dyDescent="0.25">
      <c r="A893" s="30">
        <f>A892+1</f>
        <v>891</v>
      </c>
      <c r="B893" s="1" t="s">
        <v>163</v>
      </c>
      <c r="C893" s="1">
        <v>105541</v>
      </c>
      <c r="D893" s="25">
        <v>105541</v>
      </c>
      <c r="E893" s="1" t="s">
        <v>862</v>
      </c>
      <c r="F893" s="32" t="s">
        <v>1064</v>
      </c>
      <c r="G893" s="32" t="s">
        <v>154</v>
      </c>
      <c r="H893" s="28">
        <v>45163</v>
      </c>
      <c r="I893" s="28" t="s">
        <v>36</v>
      </c>
      <c r="J893" s="28" t="s">
        <v>36</v>
      </c>
      <c r="K893" s="37">
        <f ca="1">IF(O893="ACTIVE",(TODAY()-H893),(J893-H893))</f>
        <v>179</v>
      </c>
      <c r="L893" s="39" t="str">
        <f>IF(OR(M893="Email Verification",M893="Operations",M893="OJT",M893="Bottom Quartile Group",M893="Training"),"Billable","Non Billable")</f>
        <v>Billable</v>
      </c>
      <c r="M893" s="32" t="s">
        <v>118</v>
      </c>
      <c r="N893" s="1" t="s">
        <v>38</v>
      </c>
      <c r="O893" s="1" t="s">
        <v>39</v>
      </c>
      <c r="P893" s="1"/>
      <c r="Q893" s="1"/>
      <c r="R893" s="31" t="s">
        <v>157</v>
      </c>
      <c r="S893" s="42" t="s">
        <v>880</v>
      </c>
      <c r="T893" s="42" t="s">
        <v>880</v>
      </c>
      <c r="U893" s="42" t="s">
        <v>17</v>
      </c>
      <c r="V893" s="42" t="s">
        <v>17</v>
      </c>
      <c r="W893" s="42" t="s">
        <v>880</v>
      </c>
      <c r="X893" s="42" t="s">
        <v>880</v>
      </c>
      <c r="Y893" s="42" t="s">
        <v>880</v>
      </c>
      <c r="Z893" s="42" t="s">
        <v>880</v>
      </c>
      <c r="AA893" s="42" t="s">
        <v>880</v>
      </c>
      <c r="AB893" s="42" t="s">
        <v>17</v>
      </c>
      <c r="AC893" s="42" t="s">
        <v>17</v>
      </c>
      <c r="AD893" s="42" t="s">
        <v>880</v>
      </c>
      <c r="AE893" s="42" t="s">
        <v>880</v>
      </c>
      <c r="AF893" s="42" t="s">
        <v>880</v>
      </c>
      <c r="AG893" s="42" t="s">
        <v>880</v>
      </c>
      <c r="AH893" s="42" t="s">
        <v>880</v>
      </c>
      <c r="AI893" s="42" t="s">
        <v>17</v>
      </c>
      <c r="AJ893" s="42" t="s">
        <v>17</v>
      </c>
      <c r="AK893" s="42" t="s">
        <v>880</v>
      </c>
      <c r="AL893" s="42"/>
      <c r="AM893" s="42"/>
      <c r="AN893" s="42"/>
      <c r="AO893" s="42"/>
      <c r="AP893" s="42"/>
      <c r="AQ893" s="42"/>
      <c r="AR893" s="42"/>
      <c r="AS893" s="42"/>
      <c r="AT893" s="42"/>
      <c r="AU893" s="42"/>
      <c r="AV893" s="37">
        <f>COUNTIFS($S893:$AU893,"P")</f>
        <v>13</v>
      </c>
      <c r="AW893" s="37">
        <f>COUNTIFS($S893:$AU893,"HD")/2</f>
        <v>0</v>
      </c>
      <c r="AX893" s="37">
        <f>COUNTIFS($S893:$AU893,"DO")</f>
        <v>6</v>
      </c>
      <c r="AY893" s="1">
        <f>COUNTIFS($S893:$AU893,"UPL")</f>
        <v>0</v>
      </c>
      <c r="AZ893" s="37">
        <f>COUNTIFS($S893:$AU893,"LWP")</f>
        <v>0</v>
      </c>
      <c r="BA893" s="37">
        <f>SUM(COUNTIFS($S893:$AU893,{"PAT","MAT"}))</f>
        <v>0</v>
      </c>
      <c r="BB893" s="37">
        <f>COUNTIFS($S893:$AU893,"HO")</f>
        <v>0</v>
      </c>
      <c r="BC893" s="37">
        <f>COUNTIFS($S893:$AU893,"NA")</f>
        <v>0</v>
      </c>
      <c r="BD893" s="37">
        <f>COUNTIFS($S893:$AU893,"PL")</f>
        <v>0</v>
      </c>
      <c r="BE893" s="37">
        <f>COUNTIFS($S893:$AU893,"CL")</f>
        <v>0</v>
      </c>
      <c r="BF893" s="37">
        <f>COUNTIFS($S893:$AU893,"BL")</f>
        <v>0</v>
      </c>
      <c r="BG893" s="37">
        <f>COUNTIFS($S893:$AU893,"CO")</f>
        <v>0</v>
      </c>
      <c r="BH893" s="37">
        <f>SUM(BD893:BG893)</f>
        <v>0</v>
      </c>
      <c r="BI893" s="37">
        <f>IF(SUM(AV893+AW893)&gt;=17,1,0)</f>
        <v>0</v>
      </c>
      <c r="BJ893" s="37">
        <f>IF(SUM(AV893+AW893)&gt;=13,1,0)</f>
        <v>1</v>
      </c>
      <c r="BK893" s="37">
        <f>SUM(AV893:BG893)+SUM(COUNTIFS(R893:AU893,{"TERM","RESIGNED"}))</f>
        <v>19</v>
      </c>
      <c r="BL893" s="1" t="s">
        <v>41</v>
      </c>
      <c r="BM893" s="37" t="s">
        <v>937</v>
      </c>
    </row>
    <row r="894" spans="1:65" x14ac:dyDescent="0.25">
      <c r="A894" s="30">
        <f>A893+1</f>
        <v>892</v>
      </c>
      <c r="B894" s="1" t="s">
        <v>163</v>
      </c>
      <c r="C894" s="1">
        <v>105542</v>
      </c>
      <c r="D894" s="25">
        <v>105542</v>
      </c>
      <c r="E894" s="1" t="s">
        <v>863</v>
      </c>
      <c r="F894" s="32" t="s">
        <v>1065</v>
      </c>
      <c r="G894" s="32" t="s">
        <v>154</v>
      </c>
      <c r="H894" s="28">
        <v>45163</v>
      </c>
      <c r="I894" s="28" t="s">
        <v>36</v>
      </c>
      <c r="J894" s="28" t="s">
        <v>36</v>
      </c>
      <c r="K894" s="37">
        <f ca="1">IF(O894="ACTIVE",(TODAY()-H894),(J894-H894))</f>
        <v>179</v>
      </c>
      <c r="L894" s="39" t="str">
        <f>IF(OR(M894="Email Verification",M894="Operations",M894="OJT",M894="Bottom Quartile Group",M894="Training"),"Billable","Non Billable")</f>
        <v>Billable</v>
      </c>
      <c r="M894" s="32" t="s">
        <v>118</v>
      </c>
      <c r="N894" s="1" t="s">
        <v>38</v>
      </c>
      <c r="O894" s="1" t="s">
        <v>39</v>
      </c>
      <c r="P894" s="1"/>
      <c r="Q894" s="1"/>
      <c r="R894" s="31" t="s">
        <v>155</v>
      </c>
      <c r="S894" s="42" t="s">
        <v>880</v>
      </c>
      <c r="T894" s="42" t="s">
        <v>880</v>
      </c>
      <c r="U894" s="42" t="s">
        <v>17</v>
      </c>
      <c r="V894" s="42" t="s">
        <v>17</v>
      </c>
      <c r="W894" s="42" t="s">
        <v>883</v>
      </c>
      <c r="X894" s="42" t="s">
        <v>883</v>
      </c>
      <c r="Y894" s="42" t="s">
        <v>883</v>
      </c>
      <c r="Z894" s="42" t="s">
        <v>882</v>
      </c>
      <c r="AA894" s="42" t="s">
        <v>19</v>
      </c>
      <c r="AB894" s="42" t="s">
        <v>17</v>
      </c>
      <c r="AC894" s="42" t="s">
        <v>17</v>
      </c>
      <c r="AD894" s="42" t="s">
        <v>880</v>
      </c>
      <c r="AE894" s="42" t="s">
        <v>880</v>
      </c>
      <c r="AF894" s="42" t="s">
        <v>880</v>
      </c>
      <c r="AG894" s="42" t="s">
        <v>880</v>
      </c>
      <c r="AH894" s="42" t="s">
        <v>880</v>
      </c>
      <c r="AI894" s="42" t="s">
        <v>17</v>
      </c>
      <c r="AJ894" s="42" t="s">
        <v>17</v>
      </c>
      <c r="AK894" s="42" t="s">
        <v>881</v>
      </c>
      <c r="AL894" s="42"/>
      <c r="AM894" s="42"/>
      <c r="AN894" s="42"/>
      <c r="AO894" s="42"/>
      <c r="AP894" s="42"/>
      <c r="AQ894" s="42"/>
      <c r="AR894" s="42"/>
      <c r="AS894" s="42"/>
      <c r="AT894" s="42"/>
      <c r="AU894" s="42"/>
      <c r="AV894" s="37">
        <f>COUNTIFS($S894:$AU894,"P")</f>
        <v>7</v>
      </c>
      <c r="AW894" s="37">
        <f>COUNTIFS($S894:$AU894,"HD")/2</f>
        <v>0.5</v>
      </c>
      <c r="AX894" s="37">
        <f>COUNTIFS($S894:$AU894,"DO")</f>
        <v>6</v>
      </c>
      <c r="AY894" s="1">
        <f>COUNTIFS($S894:$AU894,"UPL")</f>
        <v>0</v>
      </c>
      <c r="AZ894" s="37">
        <f>COUNTIFS($S894:$AU894,"LWP")</f>
        <v>1</v>
      </c>
      <c r="BA894" s="37">
        <f>SUM(COUNTIFS($S894:$AU894,{"PAT","MAT"}))</f>
        <v>0</v>
      </c>
      <c r="BB894" s="37">
        <f>COUNTIFS($S894:$AU894,"HO")</f>
        <v>0</v>
      </c>
      <c r="BC894" s="37">
        <f>COUNTIFS($S894:$AU894,"NA")</f>
        <v>0</v>
      </c>
      <c r="BD894" s="37">
        <f>COUNTIFS($S894:$AU894,"PL")</f>
        <v>3</v>
      </c>
      <c r="BE894" s="37">
        <f>COUNTIFS($S894:$AU894,"CL")</f>
        <v>1</v>
      </c>
      <c r="BF894" s="37">
        <f>COUNTIFS($S894:$AU894,"BL")</f>
        <v>0</v>
      </c>
      <c r="BG894" s="37">
        <f>COUNTIFS($S894:$AU894,"CO")</f>
        <v>0</v>
      </c>
      <c r="BH894" s="37">
        <f>SUM(BD894:BG894)</f>
        <v>4</v>
      </c>
      <c r="BI894" s="37">
        <f>IF(SUM(AV894+AW894)&gt;=17,1,0)</f>
        <v>0</v>
      </c>
      <c r="BJ894" s="37">
        <f>IF(SUM(AV894+AW894)&gt;=13,1,0)</f>
        <v>0</v>
      </c>
      <c r="BK894" s="37">
        <f>SUM(AV894:BG894)+SUM(COUNTIFS(R894:AU894,{"TERM","RESIGNED"}))</f>
        <v>18.5</v>
      </c>
      <c r="BL894" s="1" t="s">
        <v>41</v>
      </c>
      <c r="BM894" s="37" t="s">
        <v>933</v>
      </c>
    </row>
    <row r="895" spans="1:65" x14ac:dyDescent="0.25">
      <c r="A895" s="30">
        <f>A894+1</f>
        <v>893</v>
      </c>
      <c r="B895" s="1" t="s">
        <v>163</v>
      </c>
      <c r="C895" s="1">
        <v>105546</v>
      </c>
      <c r="D895" s="25">
        <v>105546</v>
      </c>
      <c r="E895" s="1" t="s">
        <v>863</v>
      </c>
      <c r="F895" s="32" t="s">
        <v>1066</v>
      </c>
      <c r="G895" s="32" t="s">
        <v>154</v>
      </c>
      <c r="H895" s="28">
        <v>45163</v>
      </c>
      <c r="I895" s="28" t="s">
        <v>36</v>
      </c>
      <c r="J895" s="28" t="s">
        <v>36</v>
      </c>
      <c r="K895" s="37">
        <f ca="1">IF(O895="ACTIVE",(TODAY()-H895),(J895-H895))</f>
        <v>179</v>
      </c>
      <c r="L895" s="39" t="str">
        <f>IF(OR(M895="Email Verification",M895="Operations",M895="OJT",M895="Bottom Quartile Group",M895="Training"),"Billable","Non Billable")</f>
        <v>Billable</v>
      </c>
      <c r="M895" s="32" t="s">
        <v>118</v>
      </c>
      <c r="N895" s="1" t="s">
        <v>38</v>
      </c>
      <c r="O895" s="1" t="s">
        <v>39</v>
      </c>
      <c r="P895" s="1"/>
      <c r="Q895" s="1"/>
      <c r="R895" s="31" t="s">
        <v>136</v>
      </c>
      <c r="S895" s="42" t="s">
        <v>880</v>
      </c>
      <c r="T895" s="42" t="s">
        <v>883</v>
      </c>
      <c r="U895" s="42" t="s">
        <v>17</v>
      </c>
      <c r="V895" s="42" t="s">
        <v>17</v>
      </c>
      <c r="W895" s="42" t="s">
        <v>880</v>
      </c>
      <c r="X895" s="42" t="s">
        <v>880</v>
      </c>
      <c r="Y895" s="42" t="s">
        <v>880</v>
      </c>
      <c r="Z895" s="42" t="s">
        <v>880</v>
      </c>
      <c r="AA895" s="42" t="s">
        <v>880</v>
      </c>
      <c r="AB895" s="42" t="s">
        <v>17</v>
      </c>
      <c r="AC895" s="42" t="s">
        <v>17</v>
      </c>
      <c r="AD895" s="42" t="s">
        <v>880</v>
      </c>
      <c r="AE895" s="42" t="s">
        <v>881</v>
      </c>
      <c r="AF895" s="42" t="s">
        <v>880</v>
      </c>
      <c r="AG895" s="42" t="s">
        <v>880</v>
      </c>
      <c r="AH895" s="42" t="s">
        <v>880</v>
      </c>
      <c r="AI895" s="42" t="s">
        <v>17</v>
      </c>
      <c r="AJ895" s="42" t="s">
        <v>17</v>
      </c>
      <c r="AK895" s="42" t="s">
        <v>880</v>
      </c>
      <c r="AL895" s="42"/>
      <c r="AM895" s="42"/>
      <c r="AN895" s="42"/>
      <c r="AO895" s="42"/>
      <c r="AP895" s="42"/>
      <c r="AQ895" s="42"/>
      <c r="AR895" s="42"/>
      <c r="AS895" s="42"/>
      <c r="AT895" s="42"/>
      <c r="AU895" s="42"/>
      <c r="AV895" s="37">
        <f>COUNTIFS($S895:$AU895,"P")</f>
        <v>11</v>
      </c>
      <c r="AW895" s="37">
        <f>COUNTIFS($S895:$AU895,"HD")/2</f>
        <v>0.5</v>
      </c>
      <c r="AX895" s="37">
        <f>COUNTIFS($S895:$AU895,"DO")</f>
        <v>6</v>
      </c>
      <c r="AY895" s="1">
        <f>COUNTIFS($S895:$AU895,"UPL")</f>
        <v>0</v>
      </c>
      <c r="AZ895" s="37">
        <f>COUNTIFS($S895:$AU895,"LWP")</f>
        <v>0</v>
      </c>
      <c r="BA895" s="37">
        <f>SUM(COUNTIFS($S895:$AU895,{"PAT","MAT"}))</f>
        <v>0</v>
      </c>
      <c r="BB895" s="37">
        <f>COUNTIFS($S895:$AU895,"HO")</f>
        <v>0</v>
      </c>
      <c r="BC895" s="37">
        <f>COUNTIFS($S895:$AU895,"NA")</f>
        <v>0</v>
      </c>
      <c r="BD895" s="37">
        <f>COUNTIFS($S895:$AU895,"PL")</f>
        <v>1</v>
      </c>
      <c r="BE895" s="37">
        <f>COUNTIFS($S895:$AU895,"CL")</f>
        <v>0</v>
      </c>
      <c r="BF895" s="37">
        <f>COUNTIFS($S895:$AU895,"BL")</f>
        <v>0</v>
      </c>
      <c r="BG895" s="37">
        <f>COUNTIFS($S895:$AU895,"CO")</f>
        <v>0</v>
      </c>
      <c r="BH895" s="37">
        <f>SUM(BD895:BG895)</f>
        <v>1</v>
      </c>
      <c r="BI895" s="37">
        <f>IF(SUM(AV895+AW895)&gt;=17,1,0)</f>
        <v>0</v>
      </c>
      <c r="BJ895" s="37">
        <f>IF(SUM(AV895+AW895)&gt;=13,1,0)</f>
        <v>0</v>
      </c>
      <c r="BK895" s="37">
        <f>SUM(AV895:BG895)+SUM(COUNTIFS(R895:AU895,{"TERM","RESIGNED"}))</f>
        <v>18.5</v>
      </c>
      <c r="BL895" s="1" t="s">
        <v>41</v>
      </c>
      <c r="BM895" s="37" t="s">
        <v>934</v>
      </c>
    </row>
    <row r="896" spans="1:65" x14ac:dyDescent="0.25">
      <c r="A896" s="30">
        <f>A895+1</f>
        <v>894</v>
      </c>
      <c r="B896" s="1" t="s">
        <v>163</v>
      </c>
      <c r="C896" s="1">
        <v>105547</v>
      </c>
      <c r="D896" s="25">
        <v>105547</v>
      </c>
      <c r="E896" s="1" t="s">
        <v>863</v>
      </c>
      <c r="F896" s="32" t="s">
        <v>1067</v>
      </c>
      <c r="G896" s="32" t="s">
        <v>154</v>
      </c>
      <c r="H896" s="28">
        <v>45163</v>
      </c>
      <c r="I896" s="28" t="s">
        <v>36</v>
      </c>
      <c r="J896" s="28" t="s">
        <v>36</v>
      </c>
      <c r="K896" s="37">
        <f ca="1">IF(O896="ACTIVE",(TODAY()-H896),(J896-H896))</f>
        <v>179</v>
      </c>
      <c r="L896" s="39" t="str">
        <f>IF(OR(M896="Email Verification",M896="Operations",M896="OJT",M896="Bottom Quartile Group",M896="Training"),"Billable","Non Billable")</f>
        <v>Billable</v>
      </c>
      <c r="M896" s="32" t="s">
        <v>118</v>
      </c>
      <c r="N896" s="1" t="s">
        <v>38</v>
      </c>
      <c r="O896" s="1" t="s">
        <v>39</v>
      </c>
      <c r="P896" s="1"/>
      <c r="Q896" s="1"/>
      <c r="R896" s="31" t="s">
        <v>136</v>
      </c>
      <c r="S896" s="42" t="s">
        <v>880</v>
      </c>
      <c r="T896" s="42" t="s">
        <v>880</v>
      </c>
      <c r="U896" s="42" t="s">
        <v>17</v>
      </c>
      <c r="V896" s="42" t="s">
        <v>17</v>
      </c>
      <c r="W896" s="42" t="s">
        <v>880</v>
      </c>
      <c r="X896" s="42" t="s">
        <v>880</v>
      </c>
      <c r="Y896" s="42" t="s">
        <v>880</v>
      </c>
      <c r="Z896" s="42" t="s">
        <v>880</v>
      </c>
      <c r="AA896" s="42" t="s">
        <v>880</v>
      </c>
      <c r="AB896" s="42" t="s">
        <v>17</v>
      </c>
      <c r="AC896" s="42" t="s">
        <v>17</v>
      </c>
      <c r="AD896" s="42" t="s">
        <v>880</v>
      </c>
      <c r="AE896" s="42" t="s">
        <v>880</v>
      </c>
      <c r="AF896" s="42" t="s">
        <v>880</v>
      </c>
      <c r="AG896" s="42" t="s">
        <v>880</v>
      </c>
      <c r="AH896" s="42" t="s">
        <v>880</v>
      </c>
      <c r="AI896" s="42" t="s">
        <v>17</v>
      </c>
      <c r="AJ896" s="42" t="s">
        <v>17</v>
      </c>
      <c r="AK896" s="42" t="s">
        <v>880</v>
      </c>
      <c r="AL896" s="42"/>
      <c r="AM896" s="42"/>
      <c r="AN896" s="42"/>
      <c r="AO896" s="42"/>
      <c r="AP896" s="42"/>
      <c r="AQ896" s="42"/>
      <c r="AR896" s="42"/>
      <c r="AS896" s="42"/>
      <c r="AT896" s="42"/>
      <c r="AU896" s="42"/>
      <c r="AV896" s="37">
        <f>COUNTIFS($S896:$AU896,"P")</f>
        <v>13</v>
      </c>
      <c r="AW896" s="37">
        <f>COUNTIFS($S896:$AU896,"HD")/2</f>
        <v>0</v>
      </c>
      <c r="AX896" s="37">
        <f>COUNTIFS($S896:$AU896,"DO")</f>
        <v>6</v>
      </c>
      <c r="AY896" s="1">
        <f>COUNTIFS($S896:$AU896,"UPL")</f>
        <v>0</v>
      </c>
      <c r="AZ896" s="37">
        <f>COUNTIFS($S896:$AU896,"LWP")</f>
        <v>0</v>
      </c>
      <c r="BA896" s="37">
        <f>SUM(COUNTIFS($S896:$AU896,{"PAT","MAT"}))</f>
        <v>0</v>
      </c>
      <c r="BB896" s="37">
        <f>COUNTIFS($S896:$AU896,"HO")</f>
        <v>0</v>
      </c>
      <c r="BC896" s="37">
        <f>COUNTIFS($S896:$AU896,"NA")</f>
        <v>0</v>
      </c>
      <c r="BD896" s="37">
        <f>COUNTIFS($S896:$AU896,"PL")</f>
        <v>0</v>
      </c>
      <c r="BE896" s="37">
        <f>COUNTIFS($S896:$AU896,"CL")</f>
        <v>0</v>
      </c>
      <c r="BF896" s="37">
        <f>COUNTIFS($S896:$AU896,"BL")</f>
        <v>0</v>
      </c>
      <c r="BG896" s="37">
        <f>COUNTIFS($S896:$AU896,"CO")</f>
        <v>0</v>
      </c>
      <c r="BH896" s="37">
        <f>SUM(BD896:BG896)</f>
        <v>0</v>
      </c>
      <c r="BI896" s="37">
        <f>IF(SUM(AV896+AW896)&gt;=17,1,0)</f>
        <v>0</v>
      </c>
      <c r="BJ896" s="37">
        <f>IF(SUM(AV896+AW896)&gt;=13,1,0)</f>
        <v>1</v>
      </c>
      <c r="BK896" s="37">
        <f>SUM(AV896:BG896)+SUM(COUNTIFS(R896:AU896,{"TERM","RESIGNED"}))</f>
        <v>19</v>
      </c>
      <c r="BL896" s="1" t="s">
        <v>41</v>
      </c>
      <c r="BM896" s="37" t="s">
        <v>934</v>
      </c>
    </row>
    <row r="897" spans="1:65" x14ac:dyDescent="0.25">
      <c r="A897" s="30">
        <f>A896+1</f>
        <v>895</v>
      </c>
      <c r="B897" s="1" t="s">
        <v>163</v>
      </c>
      <c r="C897" s="1">
        <v>105548</v>
      </c>
      <c r="D897" s="25">
        <v>105548</v>
      </c>
      <c r="E897" s="1" t="s">
        <v>863</v>
      </c>
      <c r="F897" s="32" t="s">
        <v>1068</v>
      </c>
      <c r="G897" s="32" t="s">
        <v>154</v>
      </c>
      <c r="H897" s="28">
        <v>45163</v>
      </c>
      <c r="I897" s="28" t="s">
        <v>36</v>
      </c>
      <c r="J897" s="28" t="s">
        <v>36</v>
      </c>
      <c r="K897" s="37">
        <f ca="1">IF(O897="ACTIVE",(TODAY()-H897),(J897-H897))</f>
        <v>179</v>
      </c>
      <c r="L897" s="39" t="str">
        <f>IF(OR(M897="Email Verification",M897="Operations",M897="OJT",M897="Bottom Quartile Group",M897="Training"),"Billable","Non Billable")</f>
        <v>Billable</v>
      </c>
      <c r="M897" s="32" t="s">
        <v>118</v>
      </c>
      <c r="N897" s="1" t="s">
        <v>38</v>
      </c>
      <c r="O897" s="1" t="s">
        <v>39</v>
      </c>
      <c r="P897" s="1"/>
      <c r="Q897" s="1"/>
      <c r="R897" s="31" t="s">
        <v>155</v>
      </c>
      <c r="S897" s="42" t="s">
        <v>880</v>
      </c>
      <c r="T897" s="42" t="s">
        <v>880</v>
      </c>
      <c r="U897" s="42" t="s">
        <v>17</v>
      </c>
      <c r="V897" s="42" t="s">
        <v>17</v>
      </c>
      <c r="W897" s="42" t="s">
        <v>880</v>
      </c>
      <c r="X897" s="42" t="s">
        <v>880</v>
      </c>
      <c r="Y897" s="42" t="s">
        <v>880</v>
      </c>
      <c r="Z897" s="42" t="s">
        <v>880</v>
      </c>
      <c r="AA897" s="42" t="s">
        <v>880</v>
      </c>
      <c r="AB897" s="42" t="s">
        <v>17</v>
      </c>
      <c r="AC897" s="42" t="s">
        <v>17</v>
      </c>
      <c r="AD897" s="42" t="s">
        <v>880</v>
      </c>
      <c r="AE897" s="42" t="s">
        <v>880</v>
      </c>
      <c r="AF897" s="42" t="s">
        <v>880</v>
      </c>
      <c r="AG897" s="42" t="s">
        <v>880</v>
      </c>
      <c r="AH897" s="42" t="s">
        <v>880</v>
      </c>
      <c r="AI897" s="42" t="s">
        <v>17</v>
      </c>
      <c r="AJ897" s="42" t="s">
        <v>17</v>
      </c>
      <c r="AK897" s="42" t="s">
        <v>882</v>
      </c>
      <c r="AL897" s="42"/>
      <c r="AM897" s="42"/>
      <c r="AN897" s="42"/>
      <c r="AO897" s="42"/>
      <c r="AP897" s="42"/>
      <c r="AQ897" s="42"/>
      <c r="AR897" s="42"/>
      <c r="AS897" s="42"/>
      <c r="AT897" s="42"/>
      <c r="AU897" s="42"/>
      <c r="AV897" s="37">
        <f>COUNTIFS($S897:$AU897,"P")</f>
        <v>12</v>
      </c>
      <c r="AW897" s="37">
        <f>COUNTIFS($S897:$AU897,"HD")/2</f>
        <v>0</v>
      </c>
      <c r="AX897" s="37">
        <f>COUNTIFS($S897:$AU897,"DO")</f>
        <v>6</v>
      </c>
      <c r="AY897" s="1">
        <f>COUNTIFS($S897:$AU897,"UPL")</f>
        <v>0</v>
      </c>
      <c r="AZ897" s="37">
        <f>COUNTIFS($S897:$AU897,"LWP")</f>
        <v>0</v>
      </c>
      <c r="BA897" s="37">
        <f>SUM(COUNTIFS($S897:$AU897,{"PAT","MAT"}))</f>
        <v>0</v>
      </c>
      <c r="BB897" s="37">
        <f>COUNTIFS($S897:$AU897,"HO")</f>
        <v>0</v>
      </c>
      <c r="BC897" s="37">
        <f>COUNTIFS($S897:$AU897,"NA")</f>
        <v>0</v>
      </c>
      <c r="BD897" s="37">
        <f>COUNTIFS($S897:$AU897,"PL")</f>
        <v>0</v>
      </c>
      <c r="BE897" s="37">
        <f>COUNTIFS($S897:$AU897,"CL")</f>
        <v>1</v>
      </c>
      <c r="BF897" s="37">
        <f>COUNTIFS($S897:$AU897,"BL")</f>
        <v>0</v>
      </c>
      <c r="BG897" s="37">
        <f>COUNTIFS($S897:$AU897,"CO")</f>
        <v>0</v>
      </c>
      <c r="BH897" s="37">
        <f>SUM(BD897:BG897)</f>
        <v>1</v>
      </c>
      <c r="BI897" s="37">
        <f>IF(SUM(AV897+AW897)&gt;=17,1,0)</f>
        <v>0</v>
      </c>
      <c r="BJ897" s="37">
        <f>IF(SUM(AV897+AW897)&gt;=13,1,0)</f>
        <v>0</v>
      </c>
      <c r="BK897" s="37">
        <f>SUM(AV897:BG897)+SUM(COUNTIFS(R897:AU897,{"TERM","RESIGNED"}))</f>
        <v>19</v>
      </c>
      <c r="BL897" s="1" t="s">
        <v>41</v>
      </c>
      <c r="BM897" s="37" t="s">
        <v>933</v>
      </c>
    </row>
    <row r="898" spans="1:65" x14ac:dyDescent="0.25">
      <c r="A898" s="30">
        <f>A897+1</f>
        <v>896</v>
      </c>
      <c r="B898" s="1" t="s">
        <v>163</v>
      </c>
      <c r="C898" s="1">
        <v>105549</v>
      </c>
      <c r="D898" s="25">
        <v>105549</v>
      </c>
      <c r="E898" s="1" t="s">
        <v>862</v>
      </c>
      <c r="F898" s="32" t="s">
        <v>1069</v>
      </c>
      <c r="G898" s="32" t="s">
        <v>154</v>
      </c>
      <c r="H898" s="28">
        <v>45163</v>
      </c>
      <c r="I898" s="28" t="s">
        <v>36</v>
      </c>
      <c r="J898" s="28" t="s">
        <v>36</v>
      </c>
      <c r="K898" s="37">
        <f ca="1">IF(O898="ACTIVE",(TODAY()-H898),(J898-H898))</f>
        <v>179</v>
      </c>
      <c r="L898" s="39" t="str">
        <f>IF(OR(M898="Email Verification",M898="Operations",M898="OJT",M898="Bottom Quartile Group",M898="Training"),"Billable","Non Billable")</f>
        <v>Billable</v>
      </c>
      <c r="M898" s="32" t="s">
        <v>118</v>
      </c>
      <c r="N898" s="1" t="s">
        <v>38</v>
      </c>
      <c r="O898" s="1" t="s">
        <v>39</v>
      </c>
      <c r="P898" s="1"/>
      <c r="Q898" s="1"/>
      <c r="R898" s="31" t="s">
        <v>155</v>
      </c>
      <c r="S898" s="42" t="s">
        <v>880</v>
      </c>
      <c r="T898" s="42" t="s">
        <v>880</v>
      </c>
      <c r="U898" s="42" t="s">
        <v>17</v>
      </c>
      <c r="V898" s="42" t="s">
        <v>17</v>
      </c>
      <c r="W898" s="42" t="s">
        <v>883</v>
      </c>
      <c r="X898" s="42" t="s">
        <v>883</v>
      </c>
      <c r="Y898" s="42" t="s">
        <v>883</v>
      </c>
      <c r="Z898" s="42" t="s">
        <v>880</v>
      </c>
      <c r="AA898" s="42" t="s">
        <v>880</v>
      </c>
      <c r="AB898" s="42" t="s">
        <v>17</v>
      </c>
      <c r="AC898" s="42" t="s">
        <v>17</v>
      </c>
      <c r="AD898" s="42" t="s">
        <v>880</v>
      </c>
      <c r="AE898" s="42" t="s">
        <v>880</v>
      </c>
      <c r="AF898" s="42" t="s">
        <v>880</v>
      </c>
      <c r="AG898" s="42" t="s">
        <v>880</v>
      </c>
      <c r="AH898" s="42" t="s">
        <v>880</v>
      </c>
      <c r="AI898" s="42" t="s">
        <v>17</v>
      </c>
      <c r="AJ898" s="42" t="s">
        <v>17</v>
      </c>
      <c r="AK898" s="42" t="s">
        <v>881</v>
      </c>
      <c r="AL898" s="42"/>
      <c r="AM898" s="42"/>
      <c r="AN898" s="42"/>
      <c r="AO898" s="42"/>
      <c r="AP898" s="42"/>
      <c r="AQ898" s="42"/>
      <c r="AR898" s="42"/>
      <c r="AS898" s="42"/>
      <c r="AT898" s="42"/>
      <c r="AU898" s="42"/>
      <c r="AV898" s="37">
        <f>COUNTIFS($S898:$AU898,"P")</f>
        <v>9</v>
      </c>
      <c r="AW898" s="37">
        <f>COUNTIFS($S898:$AU898,"HD")/2</f>
        <v>0.5</v>
      </c>
      <c r="AX898" s="37">
        <f>COUNTIFS($S898:$AU898,"DO")</f>
        <v>6</v>
      </c>
      <c r="AY898" s="1">
        <f>COUNTIFS($S898:$AU898,"UPL")</f>
        <v>0</v>
      </c>
      <c r="AZ898" s="37">
        <f>COUNTIFS($S898:$AU898,"LWP")</f>
        <v>0</v>
      </c>
      <c r="BA898" s="37">
        <f>SUM(COUNTIFS($S898:$AU898,{"PAT","MAT"}))</f>
        <v>0</v>
      </c>
      <c r="BB898" s="37">
        <f>COUNTIFS($S898:$AU898,"HO")</f>
        <v>0</v>
      </c>
      <c r="BC898" s="37">
        <f>COUNTIFS($S898:$AU898,"NA")</f>
        <v>0</v>
      </c>
      <c r="BD898" s="37">
        <f>COUNTIFS($S898:$AU898,"PL")</f>
        <v>3</v>
      </c>
      <c r="BE898" s="37">
        <f>COUNTIFS($S898:$AU898,"CL")</f>
        <v>0</v>
      </c>
      <c r="BF898" s="37">
        <f>COUNTIFS($S898:$AU898,"BL")</f>
        <v>0</v>
      </c>
      <c r="BG898" s="37">
        <f>COUNTIFS($S898:$AU898,"CO")</f>
        <v>0</v>
      </c>
      <c r="BH898" s="37">
        <f>SUM(BD898:BG898)</f>
        <v>3</v>
      </c>
      <c r="BI898" s="37">
        <f>IF(SUM(AV898+AW898)&gt;=17,1,0)</f>
        <v>0</v>
      </c>
      <c r="BJ898" s="37">
        <f>IF(SUM(AV898+AW898)&gt;=13,1,0)</f>
        <v>0</v>
      </c>
      <c r="BK898" s="37">
        <f>SUM(AV898:BG898)+SUM(COUNTIFS(R898:AU898,{"TERM","RESIGNED"}))</f>
        <v>18.5</v>
      </c>
      <c r="BL898" s="1" t="s">
        <v>41</v>
      </c>
      <c r="BM898" s="37" t="s">
        <v>933</v>
      </c>
    </row>
    <row r="899" spans="1:65" x14ac:dyDescent="0.25">
      <c r="A899" s="30">
        <f>A898+1</f>
        <v>897</v>
      </c>
      <c r="B899" s="1" t="s">
        <v>163</v>
      </c>
      <c r="C899" s="1">
        <v>105552</v>
      </c>
      <c r="D899" s="25">
        <v>105552</v>
      </c>
      <c r="E899" s="1" t="s">
        <v>862</v>
      </c>
      <c r="F899" s="32" t="s">
        <v>1071</v>
      </c>
      <c r="G899" s="32" t="s">
        <v>154</v>
      </c>
      <c r="H899" s="28">
        <v>45163</v>
      </c>
      <c r="I899" s="28" t="s">
        <v>36</v>
      </c>
      <c r="J899" s="28" t="s">
        <v>36</v>
      </c>
      <c r="K899" s="37">
        <f ca="1">IF(O899="ACTIVE",(TODAY()-H899),(J899-H899))</f>
        <v>179</v>
      </c>
      <c r="L899" s="39" t="str">
        <f>IF(OR(M899="Email Verification",M899="Operations",M899="OJT",M899="Bottom Quartile Group",M899="Training"),"Billable","Non Billable")</f>
        <v>Billable</v>
      </c>
      <c r="M899" s="32" t="s">
        <v>118</v>
      </c>
      <c r="N899" s="1" t="s">
        <v>38</v>
      </c>
      <c r="O899" s="1" t="s">
        <v>39</v>
      </c>
      <c r="P899" s="1"/>
      <c r="Q899" s="1"/>
      <c r="R899" s="31" t="s">
        <v>157</v>
      </c>
      <c r="S899" s="42" t="s">
        <v>880</v>
      </c>
      <c r="T899" s="42" t="s">
        <v>880</v>
      </c>
      <c r="U899" s="42" t="s">
        <v>17</v>
      </c>
      <c r="V899" s="42" t="s">
        <v>17</v>
      </c>
      <c r="W899" s="42" t="s">
        <v>880</v>
      </c>
      <c r="X899" s="42" t="s">
        <v>880</v>
      </c>
      <c r="Y899" s="42" t="s">
        <v>880</v>
      </c>
      <c r="Z899" s="42" t="s">
        <v>880</v>
      </c>
      <c r="AA899" s="42" t="s">
        <v>880</v>
      </c>
      <c r="AB899" s="42" t="s">
        <v>17</v>
      </c>
      <c r="AC899" s="42" t="s">
        <v>17</v>
      </c>
      <c r="AD899" s="42" t="s">
        <v>880</v>
      </c>
      <c r="AE899" s="42" t="s">
        <v>880</v>
      </c>
      <c r="AF899" s="42" t="s">
        <v>880</v>
      </c>
      <c r="AG899" s="42" t="s">
        <v>880</v>
      </c>
      <c r="AH899" s="42" t="s">
        <v>880</v>
      </c>
      <c r="AI899" s="42" t="s">
        <v>17</v>
      </c>
      <c r="AJ899" s="42" t="s">
        <v>17</v>
      </c>
      <c r="AK899" s="42" t="s">
        <v>880</v>
      </c>
      <c r="AL899" s="42"/>
      <c r="AM899" s="42"/>
      <c r="AN899" s="42"/>
      <c r="AO899" s="42"/>
      <c r="AP899" s="42"/>
      <c r="AQ899" s="42"/>
      <c r="AR899" s="42"/>
      <c r="AS899" s="42"/>
      <c r="AT899" s="42"/>
      <c r="AU899" s="42"/>
      <c r="AV899" s="37">
        <f>COUNTIFS($S899:$AU899,"P")</f>
        <v>13</v>
      </c>
      <c r="AW899" s="37">
        <f>COUNTIFS($S899:$AU899,"HD")/2</f>
        <v>0</v>
      </c>
      <c r="AX899" s="37">
        <f>COUNTIFS($S899:$AU899,"DO")</f>
        <v>6</v>
      </c>
      <c r="AY899" s="1">
        <f>COUNTIFS($S899:$AU899,"UPL")</f>
        <v>0</v>
      </c>
      <c r="AZ899" s="37">
        <f>COUNTIFS($S899:$AU899,"LWP")</f>
        <v>0</v>
      </c>
      <c r="BA899" s="37">
        <f>SUM(COUNTIFS($S899:$AU899,{"PAT","MAT"}))</f>
        <v>0</v>
      </c>
      <c r="BB899" s="37">
        <f>COUNTIFS($S899:$AU899,"HO")</f>
        <v>0</v>
      </c>
      <c r="BC899" s="37">
        <f>COUNTIFS($S899:$AU899,"NA")</f>
        <v>0</v>
      </c>
      <c r="BD899" s="37">
        <f>COUNTIFS($S899:$AU899,"PL")</f>
        <v>0</v>
      </c>
      <c r="BE899" s="37">
        <f>COUNTIFS($S899:$AU899,"CL")</f>
        <v>0</v>
      </c>
      <c r="BF899" s="37">
        <f>COUNTIFS($S899:$AU899,"BL")</f>
        <v>0</v>
      </c>
      <c r="BG899" s="37">
        <f>COUNTIFS($S899:$AU899,"CO")</f>
        <v>0</v>
      </c>
      <c r="BH899" s="37">
        <f>SUM(BD899:BG899)</f>
        <v>0</v>
      </c>
      <c r="BI899" s="37">
        <f>IF(SUM(AV899+AW899)&gt;=17,1,0)</f>
        <v>0</v>
      </c>
      <c r="BJ899" s="37">
        <f>IF(SUM(AV899+AW899)&gt;=13,1,0)</f>
        <v>1</v>
      </c>
      <c r="BK899" s="37">
        <f>SUM(AV899:BG899)+SUM(COUNTIFS(R899:AU899,{"TERM","RESIGNED"}))</f>
        <v>19</v>
      </c>
      <c r="BL899" s="1" t="s">
        <v>41</v>
      </c>
      <c r="BM899" s="37" t="s">
        <v>937</v>
      </c>
    </row>
    <row r="900" spans="1:65" x14ac:dyDescent="0.25">
      <c r="A900" s="30">
        <f>A899+1</f>
        <v>898</v>
      </c>
      <c r="B900" s="1" t="s">
        <v>163</v>
      </c>
      <c r="C900" s="1">
        <v>105554</v>
      </c>
      <c r="D900" s="25">
        <v>105554</v>
      </c>
      <c r="E900" s="1" t="s">
        <v>862</v>
      </c>
      <c r="F900" s="32" t="s">
        <v>1100</v>
      </c>
      <c r="G900" s="32" t="s">
        <v>154</v>
      </c>
      <c r="H900" s="28">
        <v>45163</v>
      </c>
      <c r="I900" s="28" t="s">
        <v>36</v>
      </c>
      <c r="J900" s="28" t="s">
        <v>36</v>
      </c>
      <c r="K900" s="37">
        <f ca="1">IF(O900="ACTIVE",(TODAY()-H900),(J900-H900))</f>
        <v>179</v>
      </c>
      <c r="L900" s="39" t="str">
        <f>IF(OR(M900="Email Verification",M900="Operations",M900="OJT",M900="Bottom Quartile Group",M900="Training"),"Billable","Non Billable")</f>
        <v>Billable</v>
      </c>
      <c r="M900" s="32" t="s">
        <v>118</v>
      </c>
      <c r="N900" s="1" t="s">
        <v>38</v>
      </c>
      <c r="O900" s="1" t="s">
        <v>39</v>
      </c>
      <c r="P900" s="1"/>
      <c r="Q900" s="1"/>
      <c r="R900" s="31" t="s">
        <v>157</v>
      </c>
      <c r="S900" s="42" t="s">
        <v>883</v>
      </c>
      <c r="T900" s="42" t="s">
        <v>883</v>
      </c>
      <c r="U900" s="42" t="s">
        <v>17</v>
      </c>
      <c r="V900" s="42" t="s">
        <v>17</v>
      </c>
      <c r="W900" s="42" t="s">
        <v>882</v>
      </c>
      <c r="X900" s="42" t="s">
        <v>883</v>
      </c>
      <c r="Y900" s="42" t="s">
        <v>883</v>
      </c>
      <c r="Z900" s="42" t="s">
        <v>880</v>
      </c>
      <c r="AA900" s="42" t="s">
        <v>19</v>
      </c>
      <c r="AB900" s="42" t="s">
        <v>17</v>
      </c>
      <c r="AC900" s="42" t="s">
        <v>17</v>
      </c>
      <c r="AD900" s="42" t="s">
        <v>880</v>
      </c>
      <c r="AE900" s="42" t="s">
        <v>880</v>
      </c>
      <c r="AF900" s="42" t="s">
        <v>880</v>
      </c>
      <c r="AG900" s="42" t="s">
        <v>880</v>
      </c>
      <c r="AH900" s="42" t="s">
        <v>880</v>
      </c>
      <c r="AI900" s="42" t="s">
        <v>17</v>
      </c>
      <c r="AJ900" s="42" t="s">
        <v>17</v>
      </c>
      <c r="AK900" s="42" t="s">
        <v>880</v>
      </c>
      <c r="AL900" s="42"/>
      <c r="AM900" s="42"/>
      <c r="AN900" s="42"/>
      <c r="AO900" s="42"/>
      <c r="AP900" s="42"/>
      <c r="AQ900" s="42"/>
      <c r="AR900" s="42"/>
      <c r="AS900" s="42"/>
      <c r="AT900" s="42"/>
      <c r="AU900" s="42"/>
      <c r="AV900" s="37">
        <f>COUNTIFS($S900:$AU900,"P")</f>
        <v>7</v>
      </c>
      <c r="AW900" s="37">
        <f>COUNTIFS($S900:$AU900,"HD")/2</f>
        <v>0</v>
      </c>
      <c r="AX900" s="37">
        <f>COUNTIFS($S900:$AU900,"DO")</f>
        <v>6</v>
      </c>
      <c r="AY900" s="1">
        <f>COUNTIFS($S900:$AU900,"UPL")</f>
        <v>0</v>
      </c>
      <c r="AZ900" s="37">
        <f>COUNTIFS($S900:$AU900,"LWP")</f>
        <v>1</v>
      </c>
      <c r="BA900" s="37">
        <f>SUM(COUNTIFS($S900:$AU900,{"PAT","MAT"}))</f>
        <v>0</v>
      </c>
      <c r="BB900" s="37">
        <f>COUNTIFS($S900:$AU900,"HO")</f>
        <v>0</v>
      </c>
      <c r="BC900" s="37">
        <f>COUNTIFS($S900:$AU900,"NA")</f>
        <v>0</v>
      </c>
      <c r="BD900" s="37">
        <f>COUNTIFS($S900:$AU900,"PL")</f>
        <v>4</v>
      </c>
      <c r="BE900" s="37">
        <f>COUNTIFS($S900:$AU900,"CL")</f>
        <v>1</v>
      </c>
      <c r="BF900" s="37">
        <f>COUNTIFS($S900:$AU900,"BL")</f>
        <v>0</v>
      </c>
      <c r="BG900" s="37">
        <f>COUNTIFS($S900:$AU900,"CO")</f>
        <v>0</v>
      </c>
      <c r="BH900" s="37">
        <f>SUM(BD900:BG900)</f>
        <v>5</v>
      </c>
      <c r="BI900" s="37">
        <f>IF(SUM(AV900+AW900)&gt;=17,1,0)</f>
        <v>0</v>
      </c>
      <c r="BJ900" s="37">
        <f>IF(SUM(AV900+AW900)&gt;=13,1,0)</f>
        <v>0</v>
      </c>
      <c r="BK900" s="37">
        <f>SUM(AV900:BG900)+SUM(COUNTIFS(R900:AU900,{"TERM","RESIGNED"}))</f>
        <v>19</v>
      </c>
      <c r="BL900" s="1" t="s">
        <v>41</v>
      </c>
      <c r="BM900" s="37" t="s">
        <v>937</v>
      </c>
    </row>
    <row r="901" spans="1:65" x14ac:dyDescent="0.25">
      <c r="A901" s="30">
        <f>A900+1</f>
        <v>899</v>
      </c>
      <c r="B901" s="1" t="s">
        <v>163</v>
      </c>
      <c r="C901" s="1">
        <v>105558</v>
      </c>
      <c r="D901" s="25">
        <v>105558</v>
      </c>
      <c r="E901" s="1" t="s">
        <v>863</v>
      </c>
      <c r="F901" s="32" t="s">
        <v>1072</v>
      </c>
      <c r="G901" s="32" t="s">
        <v>177</v>
      </c>
      <c r="H901" s="28">
        <v>45163</v>
      </c>
      <c r="I901" s="28" t="s">
        <v>36</v>
      </c>
      <c r="J901" s="28" t="s">
        <v>36</v>
      </c>
      <c r="K901" s="37">
        <f ca="1">IF(O901="ACTIVE",(TODAY()-H901),(J901-H901))</f>
        <v>179</v>
      </c>
      <c r="L901" s="39" t="str">
        <f>IF(OR(M901="Email Verification",M901="Operations",M901="OJT",M901="Bottom Quartile Group",M901="Training"),"Billable","Non Billable")</f>
        <v>Billable</v>
      </c>
      <c r="M901" s="32" t="s">
        <v>178</v>
      </c>
      <c r="N901" s="1" t="s">
        <v>38</v>
      </c>
      <c r="O901" s="1" t="s">
        <v>39</v>
      </c>
      <c r="P901" s="1"/>
      <c r="Q901" s="1"/>
      <c r="R901" s="31" t="s">
        <v>239</v>
      </c>
      <c r="S901" s="42" t="s">
        <v>880</v>
      </c>
      <c r="T901" s="42" t="s">
        <v>880</v>
      </c>
      <c r="U901" s="42" t="s">
        <v>17</v>
      </c>
      <c r="V901" s="42" t="s">
        <v>17</v>
      </c>
      <c r="W901" s="42" t="s">
        <v>880</v>
      </c>
      <c r="X901" s="42" t="s">
        <v>880</v>
      </c>
      <c r="Y901" s="42" t="s">
        <v>880</v>
      </c>
      <c r="Z901" s="42" t="s">
        <v>880</v>
      </c>
      <c r="AA901" s="42" t="s">
        <v>880</v>
      </c>
      <c r="AB901" s="42" t="s">
        <v>17</v>
      </c>
      <c r="AC901" s="42" t="s">
        <v>17</v>
      </c>
      <c r="AD901" s="42" t="s">
        <v>882</v>
      </c>
      <c r="AE901" s="42" t="s">
        <v>883</v>
      </c>
      <c r="AF901" s="42" t="s">
        <v>880</v>
      </c>
      <c r="AG901" s="42" t="s">
        <v>19</v>
      </c>
      <c r="AH901" s="42" t="s">
        <v>880</v>
      </c>
      <c r="AI901" s="42" t="s">
        <v>17</v>
      </c>
      <c r="AJ901" s="42" t="s">
        <v>17</v>
      </c>
      <c r="AK901" s="42" t="s">
        <v>880</v>
      </c>
      <c r="AL901" s="42"/>
      <c r="AM901" s="42"/>
      <c r="AN901" s="42"/>
      <c r="AO901" s="42"/>
      <c r="AP901" s="42"/>
      <c r="AQ901" s="42"/>
      <c r="AR901" s="42"/>
      <c r="AS901" s="42"/>
      <c r="AT901" s="42"/>
      <c r="AU901" s="42"/>
      <c r="AV901" s="37">
        <f>COUNTIFS($S901:$AU901,"P")</f>
        <v>10</v>
      </c>
      <c r="AW901" s="37">
        <f>COUNTIFS($S901:$AU901,"HD")/2</f>
        <v>0</v>
      </c>
      <c r="AX901" s="37">
        <f>COUNTIFS($S901:$AU901,"DO")</f>
        <v>6</v>
      </c>
      <c r="AY901" s="1">
        <f>COUNTIFS($S901:$AU901,"UPL")</f>
        <v>0</v>
      </c>
      <c r="AZ901" s="37">
        <f>COUNTIFS($S901:$AU901,"LWP")</f>
        <v>1</v>
      </c>
      <c r="BA901" s="37">
        <f>SUM(COUNTIFS($S901:$AU901,{"PAT","MAT"}))</f>
        <v>0</v>
      </c>
      <c r="BB901" s="37">
        <f>COUNTIFS($S901:$AU901,"HO")</f>
        <v>0</v>
      </c>
      <c r="BC901" s="37">
        <f>COUNTIFS($S901:$AU901,"NA")</f>
        <v>0</v>
      </c>
      <c r="BD901" s="37">
        <f>COUNTIFS($S901:$AU901,"PL")</f>
        <v>1</v>
      </c>
      <c r="BE901" s="37">
        <f>COUNTIFS($S901:$AU901,"CL")</f>
        <v>1</v>
      </c>
      <c r="BF901" s="37">
        <f>COUNTIFS($S901:$AU901,"BL")</f>
        <v>0</v>
      </c>
      <c r="BG901" s="37">
        <f>COUNTIFS($S901:$AU901,"CO")</f>
        <v>0</v>
      </c>
      <c r="BH901" s="37">
        <f>SUM(BD901:BG901)</f>
        <v>2</v>
      </c>
      <c r="BI901" s="37">
        <f>IF(SUM(AV901+AW901)&gt;=17,1,0)</f>
        <v>0</v>
      </c>
      <c r="BJ901" s="37">
        <f>IF(SUM(AV901+AW901)&gt;=13,1,0)</f>
        <v>0</v>
      </c>
      <c r="BK901" s="37">
        <f>SUM(AV901:BG901)+SUM(COUNTIFS(R901:AU901,{"TERM","RESIGNED"}))</f>
        <v>19</v>
      </c>
      <c r="BL901" s="1" t="s">
        <v>41</v>
      </c>
      <c r="BM901" s="37" t="s">
        <v>933</v>
      </c>
    </row>
    <row r="902" spans="1:65" x14ac:dyDescent="0.25">
      <c r="A902" s="30">
        <f>A901+1</f>
        <v>900</v>
      </c>
      <c r="B902" s="1" t="s">
        <v>163</v>
      </c>
      <c r="C902" s="1">
        <v>105564</v>
      </c>
      <c r="D902" s="25">
        <v>105564</v>
      </c>
      <c r="E902" s="1" t="s">
        <v>863</v>
      </c>
      <c r="F902" s="32" t="s">
        <v>1073</v>
      </c>
      <c r="G902" s="32" t="s">
        <v>154</v>
      </c>
      <c r="H902" s="28">
        <v>45163</v>
      </c>
      <c r="I902" s="28" t="s">
        <v>36</v>
      </c>
      <c r="J902" s="28" t="s">
        <v>36</v>
      </c>
      <c r="K902" s="37">
        <f ca="1">IF(O902="ACTIVE",(TODAY()-H902),(J902-H902))</f>
        <v>179</v>
      </c>
      <c r="L902" s="39" t="str">
        <f>IF(OR(M902="Email Verification",M902="Operations",M902="OJT",M902="Bottom Quartile Group",M902="Training"),"Billable","Non Billable")</f>
        <v>Billable</v>
      </c>
      <c r="M902" s="32" t="s">
        <v>118</v>
      </c>
      <c r="N902" s="1" t="s">
        <v>38</v>
      </c>
      <c r="O902" s="1" t="s">
        <v>39</v>
      </c>
      <c r="P902" s="1"/>
      <c r="Q902" s="1"/>
      <c r="R902" s="31" t="s">
        <v>157</v>
      </c>
      <c r="S902" s="42" t="s">
        <v>880</v>
      </c>
      <c r="T902" s="42" t="s">
        <v>882</v>
      </c>
      <c r="U902" s="42" t="s">
        <v>17</v>
      </c>
      <c r="V902" s="42" t="s">
        <v>17</v>
      </c>
      <c r="W902" s="42" t="s">
        <v>880</v>
      </c>
      <c r="X902" s="42" t="s">
        <v>880</v>
      </c>
      <c r="Y902" s="42" t="s">
        <v>883</v>
      </c>
      <c r="Z902" s="42" t="s">
        <v>880</v>
      </c>
      <c r="AA902" s="42" t="s">
        <v>880</v>
      </c>
      <c r="AB902" s="42" t="s">
        <v>17</v>
      </c>
      <c r="AC902" s="42" t="s">
        <v>17</v>
      </c>
      <c r="AD902" s="42" t="s">
        <v>880</v>
      </c>
      <c r="AE902" s="42" t="s">
        <v>880</v>
      </c>
      <c r="AF902" s="42" t="s">
        <v>880</v>
      </c>
      <c r="AG902" s="42" t="s">
        <v>880</v>
      </c>
      <c r="AH902" s="42" t="s">
        <v>881</v>
      </c>
      <c r="AI902" s="42" t="s">
        <v>17</v>
      </c>
      <c r="AJ902" s="42" t="s">
        <v>17</v>
      </c>
      <c r="AK902" s="42" t="s">
        <v>880</v>
      </c>
      <c r="AL902" s="42"/>
      <c r="AM902" s="42"/>
      <c r="AN902" s="42"/>
      <c r="AO902" s="42"/>
      <c r="AP902" s="42"/>
      <c r="AQ902" s="42"/>
      <c r="AR902" s="42"/>
      <c r="AS902" s="42"/>
      <c r="AT902" s="42"/>
      <c r="AU902" s="42"/>
      <c r="AV902" s="37">
        <f>COUNTIFS($S902:$AU902,"P")</f>
        <v>10</v>
      </c>
      <c r="AW902" s="37">
        <f>COUNTIFS($S902:$AU902,"HD")/2</f>
        <v>0.5</v>
      </c>
      <c r="AX902" s="37">
        <f>COUNTIFS($S902:$AU902,"DO")</f>
        <v>6</v>
      </c>
      <c r="AY902" s="1">
        <f>COUNTIFS($S902:$AU902,"UPL")</f>
        <v>0</v>
      </c>
      <c r="AZ902" s="37">
        <f>COUNTIFS($S902:$AU902,"LWP")</f>
        <v>0</v>
      </c>
      <c r="BA902" s="37">
        <f>SUM(COUNTIFS($S902:$AU902,{"PAT","MAT"}))</f>
        <v>0</v>
      </c>
      <c r="BB902" s="37">
        <f>COUNTIFS($S902:$AU902,"HO")</f>
        <v>0</v>
      </c>
      <c r="BC902" s="37">
        <f>COUNTIFS($S902:$AU902,"NA")</f>
        <v>0</v>
      </c>
      <c r="BD902" s="37">
        <f>COUNTIFS($S902:$AU902,"PL")</f>
        <v>1</v>
      </c>
      <c r="BE902" s="37">
        <f>COUNTIFS($S902:$AU902,"CL")</f>
        <v>1</v>
      </c>
      <c r="BF902" s="37">
        <f>COUNTIFS($S902:$AU902,"BL")</f>
        <v>0</v>
      </c>
      <c r="BG902" s="37">
        <f>COUNTIFS($S902:$AU902,"CO")</f>
        <v>0</v>
      </c>
      <c r="BH902" s="37">
        <f>SUM(BD902:BG902)</f>
        <v>2</v>
      </c>
      <c r="BI902" s="37">
        <f>IF(SUM(AV902+AW902)&gt;=17,1,0)</f>
        <v>0</v>
      </c>
      <c r="BJ902" s="37">
        <f>IF(SUM(AV902+AW902)&gt;=13,1,0)</f>
        <v>0</v>
      </c>
      <c r="BK902" s="37">
        <f>SUM(AV902:BG902)+SUM(COUNTIFS(R902:AU902,{"TERM","RESIGNED"}))</f>
        <v>18.5</v>
      </c>
      <c r="BL902" s="1" t="s">
        <v>41</v>
      </c>
      <c r="BM902" s="37" t="s">
        <v>937</v>
      </c>
    </row>
    <row r="903" spans="1:65" x14ac:dyDescent="0.25">
      <c r="A903" s="30">
        <f>A902+1</f>
        <v>901</v>
      </c>
      <c r="B903" s="1" t="s">
        <v>163</v>
      </c>
      <c r="C903" s="1">
        <v>105566</v>
      </c>
      <c r="D903" s="25">
        <v>105566</v>
      </c>
      <c r="E903" s="1" t="s">
        <v>863</v>
      </c>
      <c r="F903" s="32" t="s">
        <v>1074</v>
      </c>
      <c r="G903" s="32" t="s">
        <v>117</v>
      </c>
      <c r="H903" s="28">
        <v>45163</v>
      </c>
      <c r="I903" s="28" t="s">
        <v>36</v>
      </c>
      <c r="J903" s="28" t="s">
        <v>36</v>
      </c>
      <c r="K903" s="37">
        <f ca="1">IF(O903="ACTIVE",(TODAY()-H903),(J903-H903))</f>
        <v>179</v>
      </c>
      <c r="L903" s="39" t="str">
        <f>IF(OR(M903="Email Verification",M903="Operations",M903="OJT",M903="Bottom Quartile Group",M903="Training"),"Billable","Non Billable")</f>
        <v>Billable</v>
      </c>
      <c r="M903" s="32" t="s">
        <v>118</v>
      </c>
      <c r="N903" s="1" t="s">
        <v>38</v>
      </c>
      <c r="O903" s="1" t="s">
        <v>39</v>
      </c>
      <c r="P903" s="1"/>
      <c r="Q903" s="1"/>
      <c r="R903" s="31" t="s">
        <v>120</v>
      </c>
      <c r="S903" s="42" t="s">
        <v>880</v>
      </c>
      <c r="T903" s="42" t="s">
        <v>880</v>
      </c>
      <c r="U903" s="42" t="s">
        <v>17</v>
      </c>
      <c r="V903" s="42" t="s">
        <v>17</v>
      </c>
      <c r="W903" s="42" t="s">
        <v>880</v>
      </c>
      <c r="X903" s="42" t="s">
        <v>19</v>
      </c>
      <c r="Y903" s="42" t="s">
        <v>19</v>
      </c>
      <c r="Z903" s="42" t="s">
        <v>19</v>
      </c>
      <c r="AA903" s="42" t="s">
        <v>880</v>
      </c>
      <c r="AB903" s="42" t="s">
        <v>17</v>
      </c>
      <c r="AC903" s="42" t="s">
        <v>17</v>
      </c>
      <c r="AD903" s="42" t="s">
        <v>880</v>
      </c>
      <c r="AE903" s="42" t="s">
        <v>880</v>
      </c>
      <c r="AF903" s="42" t="s">
        <v>880</v>
      </c>
      <c r="AG903" s="42" t="s">
        <v>880</v>
      </c>
      <c r="AH903" s="42" t="s">
        <v>880</v>
      </c>
      <c r="AI903" s="42" t="s">
        <v>17</v>
      </c>
      <c r="AJ903" s="42" t="s">
        <v>17</v>
      </c>
      <c r="AK903" s="42" t="s">
        <v>880</v>
      </c>
      <c r="AL903" s="42"/>
      <c r="AM903" s="42"/>
      <c r="AN903" s="42"/>
      <c r="AO903" s="42"/>
      <c r="AP903" s="42"/>
      <c r="AQ903" s="42"/>
      <c r="AR903" s="42"/>
      <c r="AS903" s="42"/>
      <c r="AT903" s="42"/>
      <c r="AU903" s="42"/>
      <c r="AV903" s="37">
        <f>COUNTIFS($S903:$AU903,"P")</f>
        <v>10</v>
      </c>
      <c r="AW903" s="37">
        <f>COUNTIFS($S903:$AU903,"HD")/2</f>
        <v>0</v>
      </c>
      <c r="AX903" s="37">
        <f>COUNTIFS($S903:$AU903,"DO")</f>
        <v>6</v>
      </c>
      <c r="AY903" s="1">
        <f>COUNTIFS($S903:$AU903,"UPL")</f>
        <v>0</v>
      </c>
      <c r="AZ903" s="37">
        <f>COUNTIFS($S903:$AU903,"LWP")</f>
        <v>3</v>
      </c>
      <c r="BA903" s="37">
        <f>SUM(COUNTIFS($S903:$AU903,{"PAT","MAT"}))</f>
        <v>0</v>
      </c>
      <c r="BB903" s="37">
        <f>COUNTIFS($S903:$AU903,"HO")</f>
        <v>0</v>
      </c>
      <c r="BC903" s="37">
        <f>COUNTIFS($S903:$AU903,"NA")</f>
        <v>0</v>
      </c>
      <c r="BD903" s="37">
        <f>COUNTIFS($S903:$AU903,"PL")</f>
        <v>0</v>
      </c>
      <c r="BE903" s="37">
        <f>COUNTIFS($S903:$AU903,"CL")</f>
        <v>0</v>
      </c>
      <c r="BF903" s="37">
        <f>COUNTIFS($S903:$AU903,"BL")</f>
        <v>0</v>
      </c>
      <c r="BG903" s="37">
        <f>COUNTIFS($S903:$AU903,"CO")</f>
        <v>0</v>
      </c>
      <c r="BH903" s="37">
        <f>SUM(BD903:BG903)</f>
        <v>0</v>
      </c>
      <c r="BI903" s="37">
        <f>IF(SUM(AV903+AW903)&gt;=17,1,0)</f>
        <v>0</v>
      </c>
      <c r="BJ903" s="37">
        <f>IF(SUM(AV903+AW903)&gt;=13,1,0)</f>
        <v>0</v>
      </c>
      <c r="BK903" s="37">
        <f>SUM(AV903:BG903)+SUM(COUNTIFS(R903:AU903,{"TERM","RESIGNED"}))</f>
        <v>19</v>
      </c>
      <c r="BL903" s="1" t="s">
        <v>41</v>
      </c>
      <c r="BM903" s="37" t="s">
        <v>934</v>
      </c>
    </row>
    <row r="904" spans="1:65" x14ac:dyDescent="0.25">
      <c r="A904" s="30">
        <f>A903+1</f>
        <v>902</v>
      </c>
      <c r="B904" s="1" t="s">
        <v>163</v>
      </c>
      <c r="C904" s="1">
        <v>105570</v>
      </c>
      <c r="D904" s="25">
        <v>105570</v>
      </c>
      <c r="E904" s="1" t="s">
        <v>863</v>
      </c>
      <c r="F904" s="32" t="s">
        <v>1075</v>
      </c>
      <c r="G904" s="32" t="s">
        <v>154</v>
      </c>
      <c r="H904" s="28">
        <v>45163</v>
      </c>
      <c r="I904" s="28" t="s">
        <v>36</v>
      </c>
      <c r="J904" s="28" t="s">
        <v>36</v>
      </c>
      <c r="K904" s="37">
        <f ca="1">IF(O904="ACTIVE",(TODAY()-H904),(J904-H904))</f>
        <v>179</v>
      </c>
      <c r="L904" s="39" t="str">
        <f>IF(OR(M904="Email Verification",M904="Operations",M904="OJT",M904="Bottom Quartile Group",M904="Training"),"Billable","Non Billable")</f>
        <v>Billable</v>
      </c>
      <c r="M904" s="32" t="s">
        <v>118</v>
      </c>
      <c r="N904" s="1" t="s">
        <v>38</v>
      </c>
      <c r="O904" s="1" t="s">
        <v>39</v>
      </c>
      <c r="P904" s="1"/>
      <c r="Q904" s="1"/>
      <c r="R904" s="31" t="s">
        <v>155</v>
      </c>
      <c r="S904" s="42" t="s">
        <v>880</v>
      </c>
      <c r="T904" s="42" t="s">
        <v>880</v>
      </c>
      <c r="U904" s="42" t="s">
        <v>17</v>
      </c>
      <c r="V904" s="42" t="s">
        <v>17</v>
      </c>
      <c r="W904" s="42" t="s">
        <v>880</v>
      </c>
      <c r="X904" s="42" t="s">
        <v>880</v>
      </c>
      <c r="Y904" s="42" t="s">
        <v>880</v>
      </c>
      <c r="Z904" s="42" t="s">
        <v>880</v>
      </c>
      <c r="AA904" s="42" t="s">
        <v>880</v>
      </c>
      <c r="AB904" s="42" t="s">
        <v>17</v>
      </c>
      <c r="AC904" s="42" t="s">
        <v>17</v>
      </c>
      <c r="AD904" s="42" t="s">
        <v>885</v>
      </c>
      <c r="AE904" s="42" t="s">
        <v>882</v>
      </c>
      <c r="AF904" s="42" t="s">
        <v>880</v>
      </c>
      <c r="AG904" s="42" t="s">
        <v>880</v>
      </c>
      <c r="AH904" s="42" t="s">
        <v>880</v>
      </c>
      <c r="AI904" s="42" t="s">
        <v>17</v>
      </c>
      <c r="AJ904" s="42" t="s">
        <v>17</v>
      </c>
      <c r="AK904" s="42" t="s">
        <v>881</v>
      </c>
      <c r="AL904" s="42"/>
      <c r="AM904" s="42"/>
      <c r="AN904" s="42"/>
      <c r="AO904" s="42"/>
      <c r="AP904" s="42"/>
      <c r="AQ904" s="42"/>
      <c r="AR904" s="42"/>
      <c r="AS904" s="42"/>
      <c r="AT904" s="42"/>
      <c r="AU904" s="42"/>
      <c r="AV904" s="37">
        <f>COUNTIFS($S904:$AU904,"P")</f>
        <v>10</v>
      </c>
      <c r="AW904" s="37">
        <f>COUNTIFS($S904:$AU904,"HD")/2</f>
        <v>0.5</v>
      </c>
      <c r="AX904" s="37">
        <f>COUNTIFS($S904:$AU904,"DO")</f>
        <v>6</v>
      </c>
      <c r="AY904" s="1">
        <f>COUNTIFS($S904:$AU904,"UPL")</f>
        <v>0</v>
      </c>
      <c r="AZ904" s="37">
        <f>COUNTIFS($S904:$AU904,"LWP")</f>
        <v>0</v>
      </c>
      <c r="BA904" s="37">
        <f>SUM(COUNTIFS($S904:$AU904,{"PAT","MAT"}))</f>
        <v>0</v>
      </c>
      <c r="BB904" s="37">
        <f>COUNTIFS($S904:$AU904,"HO")</f>
        <v>0</v>
      </c>
      <c r="BC904" s="37">
        <f>COUNTIFS($S904:$AU904,"NA")</f>
        <v>0</v>
      </c>
      <c r="BD904" s="37">
        <f>COUNTIFS($S904:$AU904,"PL")</f>
        <v>0</v>
      </c>
      <c r="BE904" s="37">
        <f>COUNTIFS($S904:$AU904,"CL")</f>
        <v>1</v>
      </c>
      <c r="BF904" s="37">
        <f>COUNTIFS($S904:$AU904,"BL")</f>
        <v>1</v>
      </c>
      <c r="BG904" s="37">
        <f>COUNTIFS($S904:$AU904,"CO")</f>
        <v>0</v>
      </c>
      <c r="BH904" s="37">
        <f>SUM(BD904:BG904)</f>
        <v>2</v>
      </c>
      <c r="BI904" s="37">
        <f>IF(SUM(AV904+AW904)&gt;=17,1,0)</f>
        <v>0</v>
      </c>
      <c r="BJ904" s="37">
        <f>IF(SUM(AV904+AW904)&gt;=13,1,0)</f>
        <v>0</v>
      </c>
      <c r="BK904" s="37">
        <f>SUM(AV904:BG904)+SUM(COUNTIFS(R904:AU904,{"TERM","RESIGNED"}))</f>
        <v>18.5</v>
      </c>
      <c r="BL904" s="1" t="s">
        <v>41</v>
      </c>
      <c r="BM904" s="37" t="s">
        <v>933</v>
      </c>
    </row>
    <row r="905" spans="1:65" x14ac:dyDescent="0.25">
      <c r="A905" s="30">
        <f>A904+1</f>
        <v>903</v>
      </c>
      <c r="B905" s="1" t="s">
        <v>163</v>
      </c>
      <c r="C905" s="1">
        <v>600456</v>
      </c>
      <c r="D905" s="25">
        <v>600456</v>
      </c>
      <c r="E905" s="1" t="s">
        <v>863</v>
      </c>
      <c r="F905" s="32" t="s">
        <v>1076</v>
      </c>
      <c r="G905" s="32" t="s">
        <v>181</v>
      </c>
      <c r="H905" s="28">
        <v>45163</v>
      </c>
      <c r="I905" s="28" t="s">
        <v>36</v>
      </c>
      <c r="J905" s="28" t="s">
        <v>36</v>
      </c>
      <c r="K905" s="37">
        <f ca="1">IF(O905="ACTIVE",(TODAY()-H905),(J905-H905))</f>
        <v>179</v>
      </c>
      <c r="L905" s="39" t="str">
        <f>IF(OR(M905="Email Verification",M905="Operations",M905="OJT",M905="Bottom Quartile Group",M905="Training"),"Billable","Non Billable")</f>
        <v>Billable</v>
      </c>
      <c r="M905" s="32" t="s">
        <v>178</v>
      </c>
      <c r="N905" s="1" t="s">
        <v>260</v>
      </c>
      <c r="O905" s="1" t="s">
        <v>39</v>
      </c>
      <c r="P905" s="1"/>
      <c r="Q905" s="1"/>
      <c r="R905" s="31" t="s">
        <v>282</v>
      </c>
      <c r="S905" s="42" t="s">
        <v>880</v>
      </c>
      <c r="T905" s="42" t="s">
        <v>880</v>
      </c>
      <c r="U905" s="42" t="s">
        <v>17</v>
      </c>
      <c r="V905" s="42" t="s">
        <v>17</v>
      </c>
      <c r="W905" s="42" t="s">
        <v>880</v>
      </c>
      <c r="X905" s="42" t="s">
        <v>882</v>
      </c>
      <c r="Y905" s="42" t="s">
        <v>880</v>
      </c>
      <c r="Z905" s="42" t="s">
        <v>880</v>
      </c>
      <c r="AA905" s="42" t="s">
        <v>880</v>
      </c>
      <c r="AB905" s="42" t="s">
        <v>17</v>
      </c>
      <c r="AC905" s="42" t="s">
        <v>17</v>
      </c>
      <c r="AD905" s="42" t="s">
        <v>880</v>
      </c>
      <c r="AE905" s="42" t="s">
        <v>880</v>
      </c>
      <c r="AF905" s="42" t="s">
        <v>880</v>
      </c>
      <c r="AG905" s="42" t="s">
        <v>880</v>
      </c>
      <c r="AH905" s="42" t="s">
        <v>18</v>
      </c>
      <c r="AI905" s="42" t="s">
        <v>17</v>
      </c>
      <c r="AJ905" s="42" t="s">
        <v>17</v>
      </c>
      <c r="AK905" s="42" t="s">
        <v>880</v>
      </c>
      <c r="AL905" s="42"/>
      <c r="AM905" s="42"/>
      <c r="AN905" s="42"/>
      <c r="AO905" s="42"/>
      <c r="AP905" s="42"/>
      <c r="AQ905" s="42"/>
      <c r="AR905" s="42"/>
      <c r="AS905" s="42"/>
      <c r="AT905" s="42"/>
      <c r="AU905" s="42"/>
      <c r="AV905" s="37">
        <f>COUNTIFS($S905:$AU905,"P")</f>
        <v>11</v>
      </c>
      <c r="AW905" s="37">
        <f>COUNTIFS($S905:$AU905,"HD")/2</f>
        <v>0</v>
      </c>
      <c r="AX905" s="37">
        <f>COUNTIFS($S905:$AU905,"DO")</f>
        <v>6</v>
      </c>
      <c r="AY905" s="1">
        <f>COUNTIFS($S905:$AU905,"UPL")</f>
        <v>1</v>
      </c>
      <c r="AZ905" s="37">
        <f>COUNTIFS($S905:$AU905,"LWP")</f>
        <v>0</v>
      </c>
      <c r="BA905" s="37">
        <f>SUM(COUNTIFS($S905:$AU905,{"PAT","MAT"}))</f>
        <v>0</v>
      </c>
      <c r="BB905" s="37">
        <f>COUNTIFS($S905:$AU905,"HO")</f>
        <v>0</v>
      </c>
      <c r="BC905" s="37">
        <f>COUNTIFS($S905:$AU905,"NA")</f>
        <v>0</v>
      </c>
      <c r="BD905" s="37">
        <f>COUNTIFS($S905:$AU905,"PL")</f>
        <v>0</v>
      </c>
      <c r="BE905" s="37">
        <f>COUNTIFS($S905:$AU905,"CL")</f>
        <v>1</v>
      </c>
      <c r="BF905" s="37">
        <f>COUNTIFS($S905:$AU905,"BL")</f>
        <v>0</v>
      </c>
      <c r="BG905" s="37">
        <f>COUNTIFS($S905:$AU905,"CO")</f>
        <v>0</v>
      </c>
      <c r="BH905" s="37">
        <f>SUM(BD905:BG905)</f>
        <v>1</v>
      </c>
      <c r="BI905" s="37">
        <f>IF(SUM(AV905+AW905)&gt;=17,1,0)</f>
        <v>0</v>
      </c>
      <c r="BJ905" s="37">
        <f>IF(SUM(AV905+AW905)&gt;=13,1,0)</f>
        <v>0</v>
      </c>
      <c r="BK905" s="37">
        <f>SUM(AV905:BG905)+SUM(COUNTIFS(R905:AU905,{"TERM","RESIGNED"}))</f>
        <v>19</v>
      </c>
      <c r="BL905" s="1" t="s">
        <v>41</v>
      </c>
      <c r="BM905" s="37" t="s">
        <v>931</v>
      </c>
    </row>
    <row r="906" spans="1:65" x14ac:dyDescent="0.25">
      <c r="A906" s="30">
        <f>A905+1</f>
        <v>904</v>
      </c>
      <c r="B906" s="1" t="s">
        <v>163</v>
      </c>
      <c r="C906" s="1">
        <v>600458</v>
      </c>
      <c r="D906" s="25">
        <v>600458</v>
      </c>
      <c r="E906" s="1" t="s">
        <v>863</v>
      </c>
      <c r="F906" s="32" t="s">
        <v>1077</v>
      </c>
      <c r="G906" s="32" t="s">
        <v>181</v>
      </c>
      <c r="H906" s="28">
        <v>45163</v>
      </c>
      <c r="I906" s="28" t="s">
        <v>36</v>
      </c>
      <c r="J906" s="28" t="s">
        <v>36</v>
      </c>
      <c r="K906" s="37">
        <f ca="1">IF(O906="ACTIVE",(TODAY()-H906),(J906-H906))</f>
        <v>179</v>
      </c>
      <c r="L906" s="39" t="str">
        <f>IF(OR(M906="Email Verification",M906="Operations",M906="OJT",M906="Bottom Quartile Group",M906="Training"),"Billable","Non Billable")</f>
        <v>Billable</v>
      </c>
      <c r="M906" s="32" t="s">
        <v>178</v>
      </c>
      <c r="N906" s="1" t="s">
        <v>260</v>
      </c>
      <c r="O906" s="1" t="s">
        <v>39</v>
      </c>
      <c r="P906" s="1"/>
      <c r="Q906" s="1"/>
      <c r="R906" s="31" t="s">
        <v>282</v>
      </c>
      <c r="S906" s="42" t="s">
        <v>883</v>
      </c>
      <c r="T906" s="42" t="s">
        <v>883</v>
      </c>
      <c r="U906" s="42" t="s">
        <v>17</v>
      </c>
      <c r="V906" s="42" t="s">
        <v>17</v>
      </c>
      <c r="W906" s="42" t="s">
        <v>883</v>
      </c>
      <c r="X906" s="42" t="s">
        <v>883</v>
      </c>
      <c r="Y906" s="42" t="s">
        <v>880</v>
      </c>
      <c r="Z906" s="42" t="s">
        <v>880</v>
      </c>
      <c r="AA906" s="42" t="s">
        <v>880</v>
      </c>
      <c r="AB906" s="42" t="s">
        <v>17</v>
      </c>
      <c r="AC906" s="42" t="s">
        <v>17</v>
      </c>
      <c r="AD906" s="42" t="s">
        <v>880</v>
      </c>
      <c r="AE906" s="42" t="s">
        <v>880</v>
      </c>
      <c r="AF906" s="42" t="s">
        <v>880</v>
      </c>
      <c r="AG906" s="42" t="s">
        <v>880</v>
      </c>
      <c r="AH906" s="42" t="s">
        <v>880</v>
      </c>
      <c r="AI906" s="42" t="s">
        <v>17</v>
      </c>
      <c r="AJ906" s="42" t="s">
        <v>17</v>
      </c>
      <c r="AK906" s="42" t="s">
        <v>880</v>
      </c>
      <c r="AL906" s="42"/>
      <c r="AM906" s="42"/>
      <c r="AN906" s="42"/>
      <c r="AO906" s="42"/>
      <c r="AP906" s="42"/>
      <c r="AQ906" s="42"/>
      <c r="AR906" s="42"/>
      <c r="AS906" s="42"/>
      <c r="AT906" s="42"/>
      <c r="AU906" s="42"/>
      <c r="AV906" s="37">
        <f>COUNTIFS($S906:$AU906,"P")</f>
        <v>9</v>
      </c>
      <c r="AW906" s="37">
        <f>COUNTIFS($S906:$AU906,"HD")/2</f>
        <v>0</v>
      </c>
      <c r="AX906" s="37">
        <f>COUNTIFS($S906:$AU906,"DO")</f>
        <v>6</v>
      </c>
      <c r="AY906" s="1">
        <f>COUNTIFS($S906:$AU906,"UPL")</f>
        <v>0</v>
      </c>
      <c r="AZ906" s="37">
        <f>COUNTIFS($S906:$AU906,"LWP")</f>
        <v>0</v>
      </c>
      <c r="BA906" s="37">
        <f>SUM(COUNTIFS($S906:$AU906,{"PAT","MAT"}))</f>
        <v>0</v>
      </c>
      <c r="BB906" s="37">
        <f>COUNTIFS($S906:$AU906,"HO")</f>
        <v>0</v>
      </c>
      <c r="BC906" s="37">
        <f>COUNTIFS($S906:$AU906,"NA")</f>
        <v>0</v>
      </c>
      <c r="BD906" s="37">
        <f>COUNTIFS($S906:$AU906,"PL")</f>
        <v>4</v>
      </c>
      <c r="BE906" s="37">
        <f>COUNTIFS($S906:$AU906,"CL")</f>
        <v>0</v>
      </c>
      <c r="BF906" s="37">
        <f>COUNTIFS($S906:$AU906,"BL")</f>
        <v>0</v>
      </c>
      <c r="BG906" s="37">
        <f>COUNTIFS($S906:$AU906,"CO")</f>
        <v>0</v>
      </c>
      <c r="BH906" s="37">
        <f>SUM(BD906:BG906)</f>
        <v>4</v>
      </c>
      <c r="BI906" s="37">
        <f>IF(SUM(AV906+AW906)&gt;=17,1,0)</f>
        <v>0</v>
      </c>
      <c r="BJ906" s="37">
        <f>IF(SUM(AV906+AW906)&gt;=13,1,0)</f>
        <v>0</v>
      </c>
      <c r="BK906" s="37">
        <f>SUM(AV906:BG906)+SUM(COUNTIFS(R906:AU906,{"TERM","RESIGNED"}))</f>
        <v>19</v>
      </c>
      <c r="BL906" s="1" t="s">
        <v>41</v>
      </c>
      <c r="BM906" s="37" t="s">
        <v>931</v>
      </c>
    </row>
    <row r="907" spans="1:65" x14ac:dyDescent="0.25">
      <c r="A907" s="30">
        <f>A906+1</f>
        <v>905</v>
      </c>
      <c r="B907" s="1" t="s">
        <v>163</v>
      </c>
      <c r="C907" s="1">
        <v>105573</v>
      </c>
      <c r="D907" s="25">
        <v>105573</v>
      </c>
      <c r="E907" s="1" t="s">
        <v>862</v>
      </c>
      <c r="F907" s="32" t="s">
        <v>1078</v>
      </c>
      <c r="G907" s="32" t="s">
        <v>181</v>
      </c>
      <c r="H907" s="28">
        <v>45167</v>
      </c>
      <c r="I907" s="28" t="s">
        <v>36</v>
      </c>
      <c r="J907" s="28" t="s">
        <v>36</v>
      </c>
      <c r="K907" s="37">
        <f ca="1">IF(O907="ACTIVE",(TODAY()-H907),(J907-H907))</f>
        <v>175</v>
      </c>
      <c r="L907" s="39" t="str">
        <f>IF(OR(M907="Email Verification",M907="Operations",M907="OJT",M907="Bottom Quartile Group",M907="Training"),"Billable","Non Billable")</f>
        <v>Billable</v>
      </c>
      <c r="M907" s="32" t="s">
        <v>178</v>
      </c>
      <c r="N907" s="1" t="s">
        <v>38</v>
      </c>
      <c r="O907" s="1" t="s">
        <v>39</v>
      </c>
      <c r="P907" s="1"/>
      <c r="Q907" s="1"/>
      <c r="R907" s="31" t="s">
        <v>179</v>
      </c>
      <c r="S907" s="42" t="s">
        <v>880</v>
      </c>
      <c r="T907" s="42" t="s">
        <v>880</v>
      </c>
      <c r="U907" s="42" t="s">
        <v>17</v>
      </c>
      <c r="V907" s="42" t="s">
        <v>17</v>
      </c>
      <c r="W907" s="42" t="s">
        <v>880</v>
      </c>
      <c r="X907" s="42" t="s">
        <v>18</v>
      </c>
      <c r="Y907" s="42" t="s">
        <v>18</v>
      </c>
      <c r="Z907" s="42" t="s">
        <v>880</v>
      </c>
      <c r="AA907" s="42" t="s">
        <v>880</v>
      </c>
      <c r="AB907" s="42" t="s">
        <v>17</v>
      </c>
      <c r="AC907" s="42" t="s">
        <v>17</v>
      </c>
      <c r="AD907" s="42" t="s">
        <v>18</v>
      </c>
      <c r="AE907" s="42" t="s">
        <v>880</v>
      </c>
      <c r="AF907" s="42" t="s">
        <v>880</v>
      </c>
      <c r="AG907" s="42" t="s">
        <v>880</v>
      </c>
      <c r="AH907" s="42" t="s">
        <v>880</v>
      </c>
      <c r="AI907" s="42" t="s">
        <v>17</v>
      </c>
      <c r="AJ907" s="42" t="s">
        <v>17</v>
      </c>
      <c r="AK907" s="42" t="s">
        <v>880</v>
      </c>
      <c r="AL907" s="42"/>
      <c r="AM907" s="42"/>
      <c r="AN907" s="42"/>
      <c r="AO907" s="42"/>
      <c r="AP907" s="42"/>
      <c r="AQ907" s="42"/>
      <c r="AR907" s="42"/>
      <c r="AS907" s="42"/>
      <c r="AT907" s="42"/>
      <c r="AU907" s="42"/>
      <c r="AV907" s="37">
        <f>COUNTIFS($S907:$AU907,"P")</f>
        <v>10</v>
      </c>
      <c r="AW907" s="37">
        <f>COUNTIFS($S907:$AU907,"HD")/2</f>
        <v>0</v>
      </c>
      <c r="AX907" s="37">
        <f>COUNTIFS($S907:$AU907,"DO")</f>
        <v>6</v>
      </c>
      <c r="AY907" s="1">
        <f>COUNTIFS($S907:$AU907,"UPL")</f>
        <v>3</v>
      </c>
      <c r="AZ907" s="37">
        <f>COUNTIFS($S907:$AU907,"LWP")</f>
        <v>0</v>
      </c>
      <c r="BA907" s="37">
        <f>SUM(COUNTIFS($S907:$AU907,{"PAT","MAT"}))</f>
        <v>0</v>
      </c>
      <c r="BB907" s="37">
        <f>COUNTIFS($S907:$AU907,"HO")</f>
        <v>0</v>
      </c>
      <c r="BC907" s="37">
        <f>COUNTIFS($S907:$AU907,"NA")</f>
        <v>0</v>
      </c>
      <c r="BD907" s="37">
        <f>COUNTIFS($S907:$AU907,"PL")</f>
        <v>0</v>
      </c>
      <c r="BE907" s="37">
        <f>COUNTIFS($S907:$AU907,"CL")</f>
        <v>0</v>
      </c>
      <c r="BF907" s="37">
        <f>COUNTIFS($S907:$AU907,"BL")</f>
        <v>0</v>
      </c>
      <c r="BG907" s="37">
        <f>COUNTIFS($S907:$AU907,"CO")</f>
        <v>0</v>
      </c>
      <c r="BH907" s="37">
        <f>SUM(BD907:BG907)</f>
        <v>0</v>
      </c>
      <c r="BI907" s="37">
        <f>IF(SUM(AV907+AW907)&gt;=17,1,0)</f>
        <v>0</v>
      </c>
      <c r="BJ907" s="37">
        <f>IF(SUM(AV907+AW907)&gt;=13,1,0)</f>
        <v>0</v>
      </c>
      <c r="BK907" s="37">
        <f>SUM(AV907:BG907)+SUM(COUNTIFS(R907:AU907,{"TERM","RESIGNED"}))</f>
        <v>19</v>
      </c>
      <c r="BL907" s="1" t="s">
        <v>41</v>
      </c>
      <c r="BM907" s="37"/>
    </row>
    <row r="908" spans="1:65" x14ac:dyDescent="0.25">
      <c r="A908" s="30">
        <f>A907+1</f>
        <v>906</v>
      </c>
      <c r="B908" s="1" t="s">
        <v>163</v>
      </c>
      <c r="C908" s="1">
        <v>105582</v>
      </c>
      <c r="D908" s="25">
        <v>105582</v>
      </c>
      <c r="E908" s="1" t="s">
        <v>863</v>
      </c>
      <c r="F908" s="32" t="s">
        <v>1079</v>
      </c>
      <c r="G908" s="32" t="s">
        <v>117</v>
      </c>
      <c r="H908" s="28">
        <v>45167</v>
      </c>
      <c r="I908" s="28" t="s">
        <v>36</v>
      </c>
      <c r="J908" s="28" t="s">
        <v>36</v>
      </c>
      <c r="K908" s="37">
        <f ca="1">IF(O908="ACTIVE",(TODAY()-H908),(J908-H908))</f>
        <v>175</v>
      </c>
      <c r="L908" s="39" t="str">
        <f>IF(OR(M908="Email Verification",M908="Operations",M908="OJT",M908="Bottom Quartile Group",M908="Training"),"Billable","Non Billable")</f>
        <v>Billable</v>
      </c>
      <c r="M908" s="32" t="s">
        <v>118</v>
      </c>
      <c r="N908" s="1" t="s">
        <v>38</v>
      </c>
      <c r="O908" s="1" t="s">
        <v>39</v>
      </c>
      <c r="P908" s="1"/>
      <c r="Q908" s="1"/>
      <c r="R908" s="31" t="s">
        <v>293</v>
      </c>
      <c r="S908" s="42" t="s">
        <v>880</v>
      </c>
      <c r="T908" s="42" t="s">
        <v>880</v>
      </c>
      <c r="U908" s="42" t="s">
        <v>17</v>
      </c>
      <c r="V908" s="42" t="s">
        <v>17</v>
      </c>
      <c r="W908" s="42" t="s">
        <v>880</v>
      </c>
      <c r="X908" s="42" t="s">
        <v>880</v>
      </c>
      <c r="Y908" s="42" t="s">
        <v>880</v>
      </c>
      <c r="Z908" s="42" t="s">
        <v>880</v>
      </c>
      <c r="AA908" s="42" t="s">
        <v>880</v>
      </c>
      <c r="AB908" s="42" t="s">
        <v>17</v>
      </c>
      <c r="AC908" s="42" t="s">
        <v>17</v>
      </c>
      <c r="AD908" s="42" t="s">
        <v>880</v>
      </c>
      <c r="AE908" s="42" t="s">
        <v>880</v>
      </c>
      <c r="AF908" s="42" t="s">
        <v>880</v>
      </c>
      <c r="AG908" s="42" t="s">
        <v>880</v>
      </c>
      <c r="AH908" s="42" t="s">
        <v>880</v>
      </c>
      <c r="AI908" s="42" t="s">
        <v>17</v>
      </c>
      <c r="AJ908" s="42" t="s">
        <v>17</v>
      </c>
      <c r="AK908" s="42" t="s">
        <v>880</v>
      </c>
      <c r="AL908" s="42"/>
      <c r="AM908" s="42"/>
      <c r="AN908" s="42"/>
      <c r="AO908" s="42"/>
      <c r="AP908" s="42"/>
      <c r="AQ908" s="42"/>
      <c r="AR908" s="42"/>
      <c r="AS908" s="42"/>
      <c r="AT908" s="42"/>
      <c r="AU908" s="42"/>
      <c r="AV908" s="37">
        <f>COUNTIFS($S908:$AU908,"P")</f>
        <v>13</v>
      </c>
      <c r="AW908" s="37">
        <f>COUNTIFS($S908:$AU908,"HD")/2</f>
        <v>0</v>
      </c>
      <c r="AX908" s="37">
        <f>COUNTIFS($S908:$AU908,"DO")</f>
        <v>6</v>
      </c>
      <c r="AY908" s="1">
        <f>COUNTIFS($S908:$AU908,"UPL")</f>
        <v>0</v>
      </c>
      <c r="AZ908" s="37">
        <f>COUNTIFS($S908:$AU908,"LWP")</f>
        <v>0</v>
      </c>
      <c r="BA908" s="37">
        <f>SUM(COUNTIFS($S908:$AU908,{"PAT","MAT"}))</f>
        <v>0</v>
      </c>
      <c r="BB908" s="37">
        <f>COUNTIFS($S908:$AU908,"HO")</f>
        <v>0</v>
      </c>
      <c r="BC908" s="37">
        <f>COUNTIFS($S908:$AU908,"NA")</f>
        <v>0</v>
      </c>
      <c r="BD908" s="37">
        <f>COUNTIFS($S908:$AU908,"PL")</f>
        <v>0</v>
      </c>
      <c r="BE908" s="37">
        <f>COUNTIFS($S908:$AU908,"CL")</f>
        <v>0</v>
      </c>
      <c r="BF908" s="37">
        <f>COUNTIFS($S908:$AU908,"BL")</f>
        <v>0</v>
      </c>
      <c r="BG908" s="37">
        <f>COUNTIFS($S908:$AU908,"CO")</f>
        <v>0</v>
      </c>
      <c r="BH908" s="37">
        <f>SUM(BD908:BG908)</f>
        <v>0</v>
      </c>
      <c r="BI908" s="37">
        <f>IF(SUM(AV908+AW908)&gt;=17,1,0)</f>
        <v>0</v>
      </c>
      <c r="BJ908" s="37">
        <f>IF(SUM(AV908+AW908)&gt;=13,1,0)</f>
        <v>1</v>
      </c>
      <c r="BK908" s="37">
        <f>SUM(AV908:BG908)+SUM(COUNTIFS(R908:AU908,{"TERM","RESIGNED"}))</f>
        <v>19</v>
      </c>
      <c r="BL908" s="1" t="s">
        <v>41</v>
      </c>
      <c r="BM908" s="37" t="s">
        <v>933</v>
      </c>
    </row>
    <row r="909" spans="1:65" x14ac:dyDescent="0.25">
      <c r="A909" s="30">
        <f>A908+1</f>
        <v>907</v>
      </c>
      <c r="B909" s="1" t="s">
        <v>163</v>
      </c>
      <c r="C909" s="1">
        <v>105593</v>
      </c>
      <c r="D909" s="25">
        <v>105593</v>
      </c>
      <c r="E909" s="1" t="s">
        <v>863</v>
      </c>
      <c r="F909" s="32" t="s">
        <v>1080</v>
      </c>
      <c r="G909" s="32" t="s">
        <v>154</v>
      </c>
      <c r="H909" s="28">
        <v>45167</v>
      </c>
      <c r="I909" s="28" t="s">
        <v>36</v>
      </c>
      <c r="J909" s="28" t="s">
        <v>36</v>
      </c>
      <c r="K909" s="37">
        <f ca="1">IF(O909="ACTIVE",(TODAY()-H909),(J909-H909))</f>
        <v>175</v>
      </c>
      <c r="L909" s="39" t="str">
        <f>IF(OR(M909="Email Verification",M909="Operations",M909="OJT",M909="Bottom Quartile Group",M909="Training"),"Billable","Non Billable")</f>
        <v>Billable</v>
      </c>
      <c r="M909" s="32" t="s">
        <v>118</v>
      </c>
      <c r="N909" s="1" t="s">
        <v>38</v>
      </c>
      <c r="O909" s="1" t="s">
        <v>39</v>
      </c>
      <c r="P909" s="1"/>
      <c r="Q909" s="1"/>
      <c r="R909" s="31" t="s">
        <v>136</v>
      </c>
      <c r="S909" s="42" t="s">
        <v>880</v>
      </c>
      <c r="T909" s="42" t="s">
        <v>880</v>
      </c>
      <c r="U909" s="42" t="s">
        <v>17</v>
      </c>
      <c r="V909" s="42" t="s">
        <v>17</v>
      </c>
      <c r="W909" s="42" t="s">
        <v>880</v>
      </c>
      <c r="X909" s="42" t="s">
        <v>880</v>
      </c>
      <c r="Y909" s="42" t="s">
        <v>880</v>
      </c>
      <c r="Z909" s="42" t="s">
        <v>880</v>
      </c>
      <c r="AA909" s="42" t="s">
        <v>880</v>
      </c>
      <c r="AB909" s="42" t="s">
        <v>17</v>
      </c>
      <c r="AC909" s="42" t="s">
        <v>17</v>
      </c>
      <c r="AD909" s="42" t="s">
        <v>880</v>
      </c>
      <c r="AE909" s="42" t="s">
        <v>880</v>
      </c>
      <c r="AF909" s="42" t="s">
        <v>880</v>
      </c>
      <c r="AG909" s="42" t="s">
        <v>18</v>
      </c>
      <c r="AH909" s="42" t="s">
        <v>18</v>
      </c>
      <c r="AI909" s="42" t="s">
        <v>17</v>
      </c>
      <c r="AJ909" s="42" t="s">
        <v>17</v>
      </c>
      <c r="AK909" s="42" t="s">
        <v>880</v>
      </c>
      <c r="AL909" s="42"/>
      <c r="AM909" s="42"/>
      <c r="AN909" s="42"/>
      <c r="AO909" s="42"/>
      <c r="AP909" s="42"/>
      <c r="AQ909" s="42"/>
      <c r="AR909" s="42"/>
      <c r="AS909" s="42"/>
      <c r="AT909" s="42"/>
      <c r="AU909" s="42"/>
      <c r="AV909" s="37">
        <f>COUNTIFS($S909:$AU909,"P")</f>
        <v>11</v>
      </c>
      <c r="AW909" s="37">
        <f>COUNTIFS($S909:$AU909,"HD")/2</f>
        <v>0</v>
      </c>
      <c r="AX909" s="37">
        <f>COUNTIFS($S909:$AU909,"DO")</f>
        <v>6</v>
      </c>
      <c r="AY909" s="1">
        <f>COUNTIFS($S909:$AU909,"UPL")</f>
        <v>2</v>
      </c>
      <c r="AZ909" s="37">
        <f>COUNTIFS($S909:$AU909,"LWP")</f>
        <v>0</v>
      </c>
      <c r="BA909" s="37">
        <f>SUM(COUNTIFS($S909:$AU909,{"PAT","MAT"}))</f>
        <v>0</v>
      </c>
      <c r="BB909" s="37">
        <f>COUNTIFS($S909:$AU909,"HO")</f>
        <v>0</v>
      </c>
      <c r="BC909" s="37">
        <f>COUNTIFS($S909:$AU909,"NA")</f>
        <v>0</v>
      </c>
      <c r="BD909" s="37">
        <f>COUNTIFS($S909:$AU909,"PL")</f>
        <v>0</v>
      </c>
      <c r="BE909" s="37">
        <f>COUNTIFS($S909:$AU909,"CL")</f>
        <v>0</v>
      </c>
      <c r="BF909" s="37">
        <f>COUNTIFS($S909:$AU909,"BL")</f>
        <v>0</v>
      </c>
      <c r="BG909" s="37">
        <f>COUNTIFS($S909:$AU909,"CO")</f>
        <v>0</v>
      </c>
      <c r="BH909" s="37">
        <f>SUM(BD909:BG909)</f>
        <v>0</v>
      </c>
      <c r="BI909" s="37">
        <f>IF(SUM(AV909+AW909)&gt;=17,1,0)</f>
        <v>0</v>
      </c>
      <c r="BJ909" s="37">
        <f>IF(SUM(AV909+AW909)&gt;=13,1,0)</f>
        <v>0</v>
      </c>
      <c r="BK909" s="37">
        <f>SUM(AV909:BG909)+SUM(COUNTIFS(R909:AU909,{"TERM","RESIGNED"}))</f>
        <v>19</v>
      </c>
      <c r="BL909" s="1" t="s">
        <v>41</v>
      </c>
      <c r="BM909" s="37" t="s">
        <v>934</v>
      </c>
    </row>
    <row r="910" spans="1:65" x14ac:dyDescent="0.25">
      <c r="A910" s="30">
        <f>A909+1</f>
        <v>908</v>
      </c>
      <c r="B910" s="1" t="s">
        <v>163</v>
      </c>
      <c r="C910" s="1">
        <v>105594</v>
      </c>
      <c r="D910" s="25">
        <v>105594</v>
      </c>
      <c r="E910" s="1" t="s">
        <v>863</v>
      </c>
      <c r="F910" s="32" t="s">
        <v>1081</v>
      </c>
      <c r="G910" s="32" t="s">
        <v>154</v>
      </c>
      <c r="H910" s="28">
        <v>45167</v>
      </c>
      <c r="I910" s="28" t="s">
        <v>36</v>
      </c>
      <c r="J910" s="28" t="s">
        <v>36</v>
      </c>
      <c r="K910" s="37">
        <f ca="1">IF(O910="ACTIVE",(TODAY()-H910),(J910-H910))</f>
        <v>175</v>
      </c>
      <c r="L910" s="39" t="str">
        <f>IF(OR(M910="Email Verification",M910="Operations",M910="OJT",M910="Bottom Quartile Group",M910="Training"),"Billable","Non Billable")</f>
        <v>Billable</v>
      </c>
      <c r="M910" s="32" t="s">
        <v>118</v>
      </c>
      <c r="N910" s="1" t="s">
        <v>38</v>
      </c>
      <c r="O910" s="1" t="s">
        <v>39</v>
      </c>
      <c r="P910" s="1"/>
      <c r="Q910" s="1"/>
      <c r="R910" s="31" t="s">
        <v>136</v>
      </c>
      <c r="S910" s="42" t="s">
        <v>880</v>
      </c>
      <c r="T910" s="42" t="s">
        <v>880</v>
      </c>
      <c r="U910" s="42" t="s">
        <v>17</v>
      </c>
      <c r="V910" s="42" t="s">
        <v>17</v>
      </c>
      <c r="W910" s="42" t="s">
        <v>882</v>
      </c>
      <c r="X910" s="42" t="s">
        <v>880</v>
      </c>
      <c r="Y910" s="42" t="s">
        <v>880</v>
      </c>
      <c r="Z910" s="42" t="s">
        <v>880</v>
      </c>
      <c r="AA910" s="42" t="s">
        <v>18</v>
      </c>
      <c r="AB910" s="42" t="s">
        <v>17</v>
      </c>
      <c r="AC910" s="42" t="s">
        <v>17</v>
      </c>
      <c r="AD910" s="42" t="s">
        <v>880</v>
      </c>
      <c r="AE910" s="42" t="s">
        <v>880</v>
      </c>
      <c r="AF910" s="42" t="s">
        <v>880</v>
      </c>
      <c r="AG910" s="42" t="s">
        <v>880</v>
      </c>
      <c r="AH910" s="42" t="s">
        <v>880</v>
      </c>
      <c r="AI910" s="42" t="s">
        <v>17</v>
      </c>
      <c r="AJ910" s="42" t="s">
        <v>17</v>
      </c>
      <c r="AK910" s="42" t="s">
        <v>880</v>
      </c>
      <c r="AL910" s="42"/>
      <c r="AM910" s="42"/>
      <c r="AN910" s="42"/>
      <c r="AO910" s="42"/>
      <c r="AP910" s="42"/>
      <c r="AQ910" s="42"/>
      <c r="AR910" s="42"/>
      <c r="AS910" s="42"/>
      <c r="AT910" s="42"/>
      <c r="AU910" s="42"/>
      <c r="AV910" s="37">
        <f>COUNTIFS($S910:$AU910,"P")</f>
        <v>11</v>
      </c>
      <c r="AW910" s="37">
        <f>COUNTIFS($S910:$AU910,"HD")/2</f>
        <v>0</v>
      </c>
      <c r="AX910" s="37">
        <f>COUNTIFS($S910:$AU910,"DO")</f>
        <v>6</v>
      </c>
      <c r="AY910" s="1">
        <f>COUNTIFS($S910:$AU910,"UPL")</f>
        <v>1</v>
      </c>
      <c r="AZ910" s="37">
        <f>COUNTIFS($S910:$AU910,"LWP")</f>
        <v>0</v>
      </c>
      <c r="BA910" s="37">
        <f>SUM(COUNTIFS($S910:$AU910,{"PAT","MAT"}))</f>
        <v>0</v>
      </c>
      <c r="BB910" s="37">
        <f>COUNTIFS($S910:$AU910,"HO")</f>
        <v>0</v>
      </c>
      <c r="BC910" s="37">
        <f>COUNTIFS($S910:$AU910,"NA")</f>
        <v>0</v>
      </c>
      <c r="BD910" s="37">
        <f>COUNTIFS($S910:$AU910,"PL")</f>
        <v>0</v>
      </c>
      <c r="BE910" s="37">
        <f>COUNTIFS($S910:$AU910,"CL")</f>
        <v>1</v>
      </c>
      <c r="BF910" s="37">
        <f>COUNTIFS($S910:$AU910,"BL")</f>
        <v>0</v>
      </c>
      <c r="BG910" s="37">
        <f>COUNTIFS($S910:$AU910,"CO")</f>
        <v>0</v>
      </c>
      <c r="BH910" s="37">
        <f>SUM(BD910:BG910)</f>
        <v>1</v>
      </c>
      <c r="BI910" s="37">
        <f>IF(SUM(AV910+AW910)&gt;=17,1,0)</f>
        <v>0</v>
      </c>
      <c r="BJ910" s="37">
        <f>IF(SUM(AV910+AW910)&gt;=13,1,0)</f>
        <v>0</v>
      </c>
      <c r="BK910" s="37">
        <f>SUM(AV910:BG910)+SUM(COUNTIFS(R910:AU910,{"TERM","RESIGNED"}))</f>
        <v>19</v>
      </c>
      <c r="BL910" s="1" t="s">
        <v>41</v>
      </c>
      <c r="BM910" s="37" t="s">
        <v>934</v>
      </c>
    </row>
    <row r="911" spans="1:65" x14ac:dyDescent="0.25">
      <c r="A911" s="30">
        <f>A910+1</f>
        <v>909</v>
      </c>
      <c r="B911" s="1" t="s">
        <v>163</v>
      </c>
      <c r="C911" s="1">
        <v>105596</v>
      </c>
      <c r="D911" s="25">
        <v>105596</v>
      </c>
      <c r="E911" s="1" t="s">
        <v>862</v>
      </c>
      <c r="F911" s="32" t="s">
        <v>1082</v>
      </c>
      <c r="G911" s="32" t="s">
        <v>154</v>
      </c>
      <c r="H911" s="28">
        <v>45167</v>
      </c>
      <c r="I911" s="28" t="s">
        <v>36</v>
      </c>
      <c r="J911" s="28" t="s">
        <v>36</v>
      </c>
      <c r="K911" s="37">
        <f ca="1">IF(O911="ACTIVE",(TODAY()-H911),(J911-H911))</f>
        <v>175</v>
      </c>
      <c r="L911" s="39" t="str">
        <f>IF(OR(M911="Email Verification",M911="Operations",M911="OJT",M911="Bottom Quartile Group",M911="Training"),"Billable","Non Billable")</f>
        <v>Billable</v>
      </c>
      <c r="M911" s="32" t="s">
        <v>118</v>
      </c>
      <c r="N911" s="1" t="s">
        <v>38</v>
      </c>
      <c r="O911" s="1" t="s">
        <v>39</v>
      </c>
      <c r="P911" s="1"/>
      <c r="Q911" s="1"/>
      <c r="R911" s="31" t="s">
        <v>155</v>
      </c>
      <c r="S911" s="42" t="s">
        <v>880</v>
      </c>
      <c r="T911" s="42" t="s">
        <v>880</v>
      </c>
      <c r="U911" s="42" t="s">
        <v>17</v>
      </c>
      <c r="V911" s="42" t="s">
        <v>17</v>
      </c>
      <c r="W911" s="42" t="s">
        <v>880</v>
      </c>
      <c r="X911" s="42" t="s">
        <v>880</v>
      </c>
      <c r="Y911" s="42" t="s">
        <v>880</v>
      </c>
      <c r="Z911" s="42" t="s">
        <v>880</v>
      </c>
      <c r="AA911" s="42" t="s">
        <v>880</v>
      </c>
      <c r="AB911" s="42" t="s">
        <v>17</v>
      </c>
      <c r="AC911" s="42" t="s">
        <v>17</v>
      </c>
      <c r="AD911" s="42" t="s">
        <v>19</v>
      </c>
      <c r="AE911" s="42" t="s">
        <v>880</v>
      </c>
      <c r="AF911" s="42" t="s">
        <v>880</v>
      </c>
      <c r="AG911" s="42" t="s">
        <v>880</v>
      </c>
      <c r="AH911" s="42" t="s">
        <v>880</v>
      </c>
      <c r="AI911" s="42" t="s">
        <v>17</v>
      </c>
      <c r="AJ911" s="42" t="s">
        <v>17</v>
      </c>
      <c r="AK911" s="42" t="s">
        <v>881</v>
      </c>
      <c r="AL911" s="42"/>
      <c r="AM911" s="42"/>
      <c r="AN911" s="42"/>
      <c r="AO911" s="42"/>
      <c r="AP911" s="42"/>
      <c r="AQ911" s="42"/>
      <c r="AR911" s="42"/>
      <c r="AS911" s="42"/>
      <c r="AT911" s="42"/>
      <c r="AU911" s="42"/>
      <c r="AV911" s="37">
        <f>COUNTIFS($S911:$AU911,"P")</f>
        <v>11</v>
      </c>
      <c r="AW911" s="37">
        <f>COUNTIFS($S911:$AU911,"HD")/2</f>
        <v>0.5</v>
      </c>
      <c r="AX911" s="37">
        <f>COUNTIFS($S911:$AU911,"DO")</f>
        <v>6</v>
      </c>
      <c r="AY911" s="1">
        <f>COUNTIFS($S911:$AU911,"UPL")</f>
        <v>0</v>
      </c>
      <c r="AZ911" s="37">
        <f>COUNTIFS($S911:$AU911,"LWP")</f>
        <v>1</v>
      </c>
      <c r="BA911" s="37">
        <f>SUM(COUNTIFS($S911:$AU911,{"PAT","MAT"}))</f>
        <v>0</v>
      </c>
      <c r="BB911" s="37">
        <f>COUNTIFS($S911:$AU911,"HO")</f>
        <v>0</v>
      </c>
      <c r="BC911" s="37">
        <f>COUNTIFS($S911:$AU911,"NA")</f>
        <v>0</v>
      </c>
      <c r="BD911" s="37">
        <f>COUNTIFS($S911:$AU911,"PL")</f>
        <v>0</v>
      </c>
      <c r="BE911" s="37">
        <f>COUNTIFS($S911:$AU911,"CL")</f>
        <v>0</v>
      </c>
      <c r="BF911" s="37">
        <f>COUNTIFS($S911:$AU911,"BL")</f>
        <v>0</v>
      </c>
      <c r="BG911" s="37">
        <f>COUNTIFS($S911:$AU911,"CO")</f>
        <v>0</v>
      </c>
      <c r="BH911" s="37">
        <f>SUM(BD911:BG911)</f>
        <v>0</v>
      </c>
      <c r="BI911" s="37">
        <f>IF(SUM(AV911+AW911)&gt;=17,1,0)</f>
        <v>0</v>
      </c>
      <c r="BJ911" s="37">
        <f>IF(SUM(AV911+AW911)&gt;=13,1,0)</f>
        <v>0</v>
      </c>
      <c r="BK911" s="37">
        <f>SUM(AV911:BG911)+SUM(COUNTIFS(R911:AU911,{"TERM","RESIGNED"}))</f>
        <v>18.5</v>
      </c>
      <c r="BL911" s="1" t="s">
        <v>41</v>
      </c>
      <c r="BM911" s="37" t="s">
        <v>933</v>
      </c>
    </row>
    <row r="912" spans="1:65" x14ac:dyDescent="0.25">
      <c r="A912" s="30">
        <f>A911+1</f>
        <v>910</v>
      </c>
      <c r="B912" s="1" t="s">
        <v>163</v>
      </c>
      <c r="C912" s="1">
        <v>105597</v>
      </c>
      <c r="D912" s="25">
        <v>105597</v>
      </c>
      <c r="E912" s="1" t="s">
        <v>862</v>
      </c>
      <c r="F912" s="32" t="s">
        <v>1083</v>
      </c>
      <c r="G912" s="32" t="s">
        <v>154</v>
      </c>
      <c r="H912" s="28">
        <v>45167</v>
      </c>
      <c r="I912" s="28" t="s">
        <v>36</v>
      </c>
      <c r="J912" s="28" t="s">
        <v>36</v>
      </c>
      <c r="K912" s="37">
        <f ca="1">IF(O912="ACTIVE",(TODAY()-H912),(J912-H912))</f>
        <v>175</v>
      </c>
      <c r="L912" s="39" t="str">
        <f>IF(OR(M912="Email Verification",M912="Operations",M912="OJT",M912="Bottom Quartile Group",M912="Training"),"Billable","Non Billable")</f>
        <v>Billable</v>
      </c>
      <c r="M912" s="32" t="s">
        <v>118</v>
      </c>
      <c r="N912" s="1" t="s">
        <v>38</v>
      </c>
      <c r="O912" s="1" t="s">
        <v>39</v>
      </c>
      <c r="P912" s="1"/>
      <c r="Q912" s="1"/>
      <c r="R912" s="31" t="s">
        <v>136</v>
      </c>
      <c r="S912" s="42" t="s">
        <v>880</v>
      </c>
      <c r="T912" s="42" t="s">
        <v>880</v>
      </c>
      <c r="U912" s="42" t="s">
        <v>17</v>
      </c>
      <c r="V912" s="42" t="s">
        <v>17</v>
      </c>
      <c r="W912" s="42" t="s">
        <v>880</v>
      </c>
      <c r="X912" s="42" t="s">
        <v>880</v>
      </c>
      <c r="Y912" s="42" t="s">
        <v>880</v>
      </c>
      <c r="Z912" s="42" t="s">
        <v>880</v>
      </c>
      <c r="AA912" s="42" t="s">
        <v>880</v>
      </c>
      <c r="AB912" s="42" t="s">
        <v>17</v>
      </c>
      <c r="AC912" s="42" t="s">
        <v>17</v>
      </c>
      <c r="AD912" s="42" t="s">
        <v>880</v>
      </c>
      <c r="AE912" s="42" t="s">
        <v>880</v>
      </c>
      <c r="AF912" s="42" t="s">
        <v>880</v>
      </c>
      <c r="AG912" s="42" t="s">
        <v>880</v>
      </c>
      <c r="AH912" s="42" t="s">
        <v>880</v>
      </c>
      <c r="AI912" s="42" t="s">
        <v>17</v>
      </c>
      <c r="AJ912" s="42" t="s">
        <v>17</v>
      </c>
      <c r="AK912" s="42" t="s">
        <v>880</v>
      </c>
      <c r="AL912" s="42"/>
      <c r="AM912" s="42"/>
      <c r="AN912" s="42"/>
      <c r="AO912" s="42"/>
      <c r="AP912" s="42"/>
      <c r="AQ912" s="42"/>
      <c r="AR912" s="42"/>
      <c r="AS912" s="42"/>
      <c r="AT912" s="42"/>
      <c r="AU912" s="42"/>
      <c r="AV912" s="37">
        <f>COUNTIFS($S912:$AU912,"P")</f>
        <v>13</v>
      </c>
      <c r="AW912" s="37">
        <f>COUNTIFS($S912:$AU912,"HD")/2</f>
        <v>0</v>
      </c>
      <c r="AX912" s="37">
        <f>COUNTIFS($S912:$AU912,"DO")</f>
        <v>6</v>
      </c>
      <c r="AY912" s="1">
        <f>COUNTIFS($S912:$AU912,"UPL")</f>
        <v>0</v>
      </c>
      <c r="AZ912" s="37">
        <f>COUNTIFS($S912:$AU912,"LWP")</f>
        <v>0</v>
      </c>
      <c r="BA912" s="37">
        <f>SUM(COUNTIFS($S912:$AU912,{"PAT","MAT"}))</f>
        <v>0</v>
      </c>
      <c r="BB912" s="37">
        <f>COUNTIFS($S912:$AU912,"HO")</f>
        <v>0</v>
      </c>
      <c r="BC912" s="37">
        <f>COUNTIFS($S912:$AU912,"NA")</f>
        <v>0</v>
      </c>
      <c r="BD912" s="37">
        <f>COUNTIFS($S912:$AU912,"PL")</f>
        <v>0</v>
      </c>
      <c r="BE912" s="37">
        <f>COUNTIFS($S912:$AU912,"CL")</f>
        <v>0</v>
      </c>
      <c r="BF912" s="37">
        <f>COUNTIFS($S912:$AU912,"BL")</f>
        <v>0</v>
      </c>
      <c r="BG912" s="37">
        <f>COUNTIFS($S912:$AU912,"CO")</f>
        <v>0</v>
      </c>
      <c r="BH912" s="37">
        <f>SUM(BD912:BG912)</f>
        <v>0</v>
      </c>
      <c r="BI912" s="37">
        <f>IF(SUM(AV912+AW912)&gt;=17,1,0)</f>
        <v>0</v>
      </c>
      <c r="BJ912" s="37">
        <f>IF(SUM(AV912+AW912)&gt;=13,1,0)</f>
        <v>1</v>
      </c>
      <c r="BK912" s="37">
        <f>SUM(AV912:BG912)+SUM(COUNTIFS(R912:AU912,{"TERM","RESIGNED"}))</f>
        <v>19</v>
      </c>
      <c r="BL912" s="1" t="s">
        <v>41</v>
      </c>
      <c r="BM912" s="37" t="s">
        <v>934</v>
      </c>
    </row>
    <row r="913" spans="1:66" x14ac:dyDescent="0.25">
      <c r="A913" s="30">
        <f>A912+1</f>
        <v>911</v>
      </c>
      <c r="B913" s="1" t="s">
        <v>163</v>
      </c>
      <c r="C913" s="1">
        <v>105599</v>
      </c>
      <c r="D913" s="25">
        <v>105599</v>
      </c>
      <c r="E913" s="1" t="s">
        <v>863</v>
      </c>
      <c r="F913" s="32" t="s">
        <v>1084</v>
      </c>
      <c r="G913" s="32" t="s">
        <v>154</v>
      </c>
      <c r="H913" s="28">
        <v>45167</v>
      </c>
      <c r="I913" s="28" t="s">
        <v>36</v>
      </c>
      <c r="J913" s="28" t="s">
        <v>36</v>
      </c>
      <c r="K913" s="37">
        <f ca="1">IF(O913="ACTIVE",(TODAY()-H913),(J913-H913))</f>
        <v>175</v>
      </c>
      <c r="L913" s="39" t="str">
        <f>IF(OR(M913="Email Verification",M913="Operations",M913="OJT",M913="Bottom Quartile Group",M913="Training"),"Billable","Non Billable")</f>
        <v>Billable</v>
      </c>
      <c r="M913" s="32" t="s">
        <v>118</v>
      </c>
      <c r="N913" s="1" t="s">
        <v>38</v>
      </c>
      <c r="O913" s="1" t="s">
        <v>39</v>
      </c>
      <c r="P913" s="1"/>
      <c r="Q913" s="1"/>
      <c r="R913" s="31" t="s">
        <v>155</v>
      </c>
      <c r="S913" s="42" t="s">
        <v>880</v>
      </c>
      <c r="T913" s="42" t="s">
        <v>880</v>
      </c>
      <c r="U913" s="42" t="s">
        <v>17</v>
      </c>
      <c r="V913" s="42" t="s">
        <v>17</v>
      </c>
      <c r="W913" s="42" t="s">
        <v>880</v>
      </c>
      <c r="X913" s="42" t="s">
        <v>880</v>
      </c>
      <c r="Y913" s="42" t="s">
        <v>880</v>
      </c>
      <c r="Z913" s="42" t="s">
        <v>880</v>
      </c>
      <c r="AA913" s="42" t="s">
        <v>880</v>
      </c>
      <c r="AB913" s="42" t="s">
        <v>17</v>
      </c>
      <c r="AC913" s="42" t="s">
        <v>17</v>
      </c>
      <c r="AD913" s="42" t="s">
        <v>880</v>
      </c>
      <c r="AE913" s="42" t="s">
        <v>880</v>
      </c>
      <c r="AF913" s="42" t="s">
        <v>880</v>
      </c>
      <c r="AG913" s="42" t="s">
        <v>880</v>
      </c>
      <c r="AH913" s="42" t="s">
        <v>880</v>
      </c>
      <c r="AI913" s="42" t="s">
        <v>17</v>
      </c>
      <c r="AJ913" s="42" t="s">
        <v>17</v>
      </c>
      <c r="AK913" s="42" t="s">
        <v>882</v>
      </c>
      <c r="AL913" s="42"/>
      <c r="AM913" s="42"/>
      <c r="AN913" s="42"/>
      <c r="AO913" s="42"/>
      <c r="AP913" s="42"/>
      <c r="AQ913" s="42"/>
      <c r="AR913" s="42"/>
      <c r="AS913" s="42"/>
      <c r="AT913" s="42"/>
      <c r="AU913" s="42"/>
      <c r="AV913" s="37">
        <f>COUNTIFS($S913:$AU913,"P")</f>
        <v>12</v>
      </c>
      <c r="AW913" s="37">
        <f>COUNTIFS($S913:$AU913,"HD")/2</f>
        <v>0</v>
      </c>
      <c r="AX913" s="37">
        <f>COUNTIFS($S913:$AU913,"DO")</f>
        <v>6</v>
      </c>
      <c r="AY913" s="1">
        <f>COUNTIFS($S913:$AU913,"UPL")</f>
        <v>0</v>
      </c>
      <c r="AZ913" s="37">
        <f>COUNTIFS($S913:$AU913,"LWP")</f>
        <v>0</v>
      </c>
      <c r="BA913" s="37">
        <f>SUM(COUNTIFS($S913:$AU913,{"PAT","MAT"}))</f>
        <v>0</v>
      </c>
      <c r="BB913" s="37">
        <f>COUNTIFS($S913:$AU913,"HO")</f>
        <v>0</v>
      </c>
      <c r="BC913" s="37">
        <f>COUNTIFS($S913:$AU913,"NA")</f>
        <v>0</v>
      </c>
      <c r="BD913" s="37">
        <f>COUNTIFS($S913:$AU913,"PL")</f>
        <v>0</v>
      </c>
      <c r="BE913" s="37">
        <f>COUNTIFS($S913:$AU913,"CL")</f>
        <v>1</v>
      </c>
      <c r="BF913" s="37">
        <f>COUNTIFS($S913:$AU913,"BL")</f>
        <v>0</v>
      </c>
      <c r="BG913" s="37">
        <f>COUNTIFS($S913:$AU913,"CO")</f>
        <v>0</v>
      </c>
      <c r="BH913" s="37">
        <f>SUM(BD913:BG913)</f>
        <v>1</v>
      </c>
      <c r="BI913" s="37">
        <f>IF(SUM(AV913+AW913)&gt;=17,1,0)</f>
        <v>0</v>
      </c>
      <c r="BJ913" s="37">
        <f>IF(SUM(AV913+AW913)&gt;=13,1,0)</f>
        <v>0</v>
      </c>
      <c r="BK913" s="37">
        <f>SUM(AV913:BG913)+SUM(COUNTIFS(R913:AU913,{"TERM","RESIGNED"}))</f>
        <v>19</v>
      </c>
      <c r="BL913" s="1" t="s">
        <v>41</v>
      </c>
      <c r="BM913" s="37" t="s">
        <v>933</v>
      </c>
    </row>
    <row r="914" spans="1:66" x14ac:dyDescent="0.25">
      <c r="A914" s="30">
        <f>A913+1</f>
        <v>912</v>
      </c>
      <c r="B914" s="1" t="s">
        <v>163</v>
      </c>
      <c r="C914" s="1">
        <v>105601</v>
      </c>
      <c r="D914" s="25">
        <v>105601</v>
      </c>
      <c r="E914" s="1" t="s">
        <v>863</v>
      </c>
      <c r="F914" s="32" t="s">
        <v>1085</v>
      </c>
      <c r="G914" s="32" t="s">
        <v>117</v>
      </c>
      <c r="H914" s="28">
        <v>45167</v>
      </c>
      <c r="I914" s="28" t="s">
        <v>36</v>
      </c>
      <c r="J914" s="28" t="s">
        <v>36</v>
      </c>
      <c r="K914" s="37">
        <f ca="1">IF(O914="ACTIVE",(TODAY()-H914),(J914-H914))</f>
        <v>175</v>
      </c>
      <c r="L914" s="39" t="str">
        <f>IF(OR(M914="Email Verification",M914="Operations",M914="OJT",M914="Bottom Quartile Group",M914="Training"),"Billable","Non Billable")</f>
        <v>Billable</v>
      </c>
      <c r="M914" s="32" t="s">
        <v>118</v>
      </c>
      <c r="N914" s="1" t="s">
        <v>38</v>
      </c>
      <c r="O914" s="1" t="s">
        <v>39</v>
      </c>
      <c r="P914" s="1"/>
      <c r="Q914" s="1"/>
      <c r="R914" s="31" t="s">
        <v>89</v>
      </c>
      <c r="S914" s="42" t="s">
        <v>880</v>
      </c>
      <c r="T914" s="42" t="s">
        <v>880</v>
      </c>
      <c r="U914" s="42" t="s">
        <v>17</v>
      </c>
      <c r="V914" s="42" t="s">
        <v>17</v>
      </c>
      <c r="W914" s="42" t="s">
        <v>882</v>
      </c>
      <c r="X914" s="42" t="s">
        <v>880</v>
      </c>
      <c r="Y914" s="42" t="s">
        <v>880</v>
      </c>
      <c r="Z914" s="42" t="s">
        <v>880</v>
      </c>
      <c r="AA914" s="42" t="s">
        <v>880</v>
      </c>
      <c r="AB914" s="42" t="s">
        <v>17</v>
      </c>
      <c r="AC914" s="42" t="s">
        <v>17</v>
      </c>
      <c r="AD914" s="42" t="s">
        <v>883</v>
      </c>
      <c r="AE914" s="42" t="s">
        <v>880</v>
      </c>
      <c r="AF914" s="42" t="s">
        <v>880</v>
      </c>
      <c r="AG914" s="42" t="s">
        <v>880</v>
      </c>
      <c r="AH914" s="42" t="s">
        <v>880</v>
      </c>
      <c r="AI914" s="42" t="s">
        <v>17</v>
      </c>
      <c r="AJ914" s="42" t="s">
        <v>17</v>
      </c>
      <c r="AK914" s="42" t="s">
        <v>881</v>
      </c>
      <c r="AL914" s="42"/>
      <c r="AM914" s="42"/>
      <c r="AN914" s="42"/>
      <c r="AO914" s="42"/>
      <c r="AP914" s="42"/>
      <c r="AQ914" s="42"/>
      <c r="AR914" s="42"/>
      <c r="AS914" s="42"/>
      <c r="AT914" s="42"/>
      <c r="AU914" s="42"/>
      <c r="AV914" s="37">
        <f>COUNTIFS($S914:$AU914,"P")</f>
        <v>10</v>
      </c>
      <c r="AW914" s="37">
        <f>COUNTIFS($S914:$AU914,"HD")/2</f>
        <v>0.5</v>
      </c>
      <c r="AX914" s="37">
        <f>COUNTIFS($S914:$AU914,"DO")</f>
        <v>6</v>
      </c>
      <c r="AY914" s="1">
        <f>COUNTIFS($S914:$AU914,"UPL")</f>
        <v>0</v>
      </c>
      <c r="AZ914" s="37">
        <f>COUNTIFS($S914:$AU914,"LWP")</f>
        <v>0</v>
      </c>
      <c r="BA914" s="37">
        <f>SUM(COUNTIFS($S914:$AU914,{"PAT","MAT"}))</f>
        <v>0</v>
      </c>
      <c r="BB914" s="37">
        <f>COUNTIFS($S914:$AU914,"HO")</f>
        <v>0</v>
      </c>
      <c r="BC914" s="37">
        <f>COUNTIFS($S914:$AU914,"NA")</f>
        <v>0</v>
      </c>
      <c r="BD914" s="37">
        <f>COUNTIFS($S914:$AU914,"PL")</f>
        <v>1</v>
      </c>
      <c r="BE914" s="37">
        <f>COUNTIFS($S914:$AU914,"CL")</f>
        <v>1</v>
      </c>
      <c r="BF914" s="37">
        <f>COUNTIFS($S914:$AU914,"BL")</f>
        <v>0</v>
      </c>
      <c r="BG914" s="37">
        <f>COUNTIFS($S914:$AU914,"CO")</f>
        <v>0</v>
      </c>
      <c r="BH914" s="37">
        <f>SUM(BD914:BG914)</f>
        <v>2</v>
      </c>
      <c r="BI914" s="37">
        <f>IF(SUM(AV914+AW914)&gt;=17,1,0)</f>
        <v>0</v>
      </c>
      <c r="BJ914" s="37">
        <f>IF(SUM(AV914+AW914)&gt;=13,1,0)</f>
        <v>0</v>
      </c>
      <c r="BK914" s="37">
        <f>SUM(AV914:BG914)+SUM(COUNTIFS(R914:AU914,{"TERM","RESIGNED"}))</f>
        <v>18.5</v>
      </c>
      <c r="BL914" s="1" t="s">
        <v>41</v>
      </c>
      <c r="BM914" s="37" t="s">
        <v>931</v>
      </c>
    </row>
    <row r="915" spans="1:66" x14ac:dyDescent="0.25">
      <c r="A915" s="30">
        <f>A914+1</f>
        <v>913</v>
      </c>
      <c r="B915" s="1" t="s">
        <v>163</v>
      </c>
      <c r="C915" s="1">
        <v>105602</v>
      </c>
      <c r="D915" s="25">
        <v>105602</v>
      </c>
      <c r="E915" s="1" t="s">
        <v>863</v>
      </c>
      <c r="F915" s="32" t="s">
        <v>1086</v>
      </c>
      <c r="G915" s="32" t="s">
        <v>154</v>
      </c>
      <c r="H915" s="28">
        <v>45167</v>
      </c>
      <c r="I915" s="28" t="s">
        <v>36</v>
      </c>
      <c r="J915" s="28" t="s">
        <v>36</v>
      </c>
      <c r="K915" s="37">
        <f ca="1">IF(O915="ACTIVE",(TODAY()-H915),(J915-H915))</f>
        <v>175</v>
      </c>
      <c r="L915" s="39" t="str">
        <f>IF(OR(M915="Email Verification",M915="Operations",M915="OJT",M915="Bottom Quartile Group",M915="Training"),"Billable","Non Billable")</f>
        <v>Billable</v>
      </c>
      <c r="M915" s="32" t="s">
        <v>118</v>
      </c>
      <c r="N915" s="1" t="s">
        <v>38</v>
      </c>
      <c r="O915" s="1" t="s">
        <v>39</v>
      </c>
      <c r="P915" s="1"/>
      <c r="Q915" s="1"/>
      <c r="R915" s="31" t="s">
        <v>155</v>
      </c>
      <c r="S915" s="42" t="s">
        <v>880</v>
      </c>
      <c r="T915" s="42" t="s">
        <v>880</v>
      </c>
      <c r="U915" s="42" t="s">
        <v>17</v>
      </c>
      <c r="V915" s="42" t="s">
        <v>17</v>
      </c>
      <c r="W915" s="42" t="s">
        <v>880</v>
      </c>
      <c r="X915" s="42" t="s">
        <v>880</v>
      </c>
      <c r="Y915" s="42" t="s">
        <v>880</v>
      </c>
      <c r="Z915" s="42" t="s">
        <v>880</v>
      </c>
      <c r="AA915" s="42" t="s">
        <v>880</v>
      </c>
      <c r="AB915" s="42" t="s">
        <v>17</v>
      </c>
      <c r="AC915" s="42" t="s">
        <v>17</v>
      </c>
      <c r="AD915" s="42" t="s">
        <v>880</v>
      </c>
      <c r="AE915" s="42" t="s">
        <v>880</v>
      </c>
      <c r="AF915" s="42" t="s">
        <v>880</v>
      </c>
      <c r="AG915" s="42" t="s">
        <v>880</v>
      </c>
      <c r="AH915" s="42" t="s">
        <v>885</v>
      </c>
      <c r="AI915" s="42" t="s">
        <v>17</v>
      </c>
      <c r="AJ915" s="42" t="s">
        <v>17</v>
      </c>
      <c r="AK915" s="42" t="s">
        <v>881</v>
      </c>
      <c r="AL915" s="42"/>
      <c r="AM915" s="42"/>
      <c r="AN915" s="42"/>
      <c r="AO915" s="42"/>
      <c r="AP915" s="42"/>
      <c r="AQ915" s="42"/>
      <c r="AR915" s="42"/>
      <c r="AS915" s="42"/>
      <c r="AT915" s="42"/>
      <c r="AU915" s="42"/>
      <c r="AV915" s="37">
        <f>COUNTIFS($S915:$AU915,"P")</f>
        <v>11</v>
      </c>
      <c r="AW915" s="37">
        <f>COUNTIFS($S915:$AU915,"HD")/2</f>
        <v>0.5</v>
      </c>
      <c r="AX915" s="37">
        <f>COUNTIFS($S915:$AU915,"DO")</f>
        <v>6</v>
      </c>
      <c r="AY915" s="1">
        <f>COUNTIFS($S915:$AU915,"UPL")</f>
        <v>0</v>
      </c>
      <c r="AZ915" s="37">
        <f>COUNTIFS($S915:$AU915,"LWP")</f>
        <v>0</v>
      </c>
      <c r="BA915" s="37">
        <f>SUM(COUNTIFS($S915:$AU915,{"PAT","MAT"}))</f>
        <v>0</v>
      </c>
      <c r="BB915" s="37">
        <f>COUNTIFS($S915:$AU915,"HO")</f>
        <v>0</v>
      </c>
      <c r="BC915" s="37">
        <f>COUNTIFS($S915:$AU915,"NA")</f>
        <v>0</v>
      </c>
      <c r="BD915" s="37">
        <f>COUNTIFS($S915:$AU915,"PL")</f>
        <v>0</v>
      </c>
      <c r="BE915" s="37">
        <f>COUNTIFS($S915:$AU915,"CL")</f>
        <v>0</v>
      </c>
      <c r="BF915" s="37">
        <f>COUNTIFS($S915:$AU915,"BL")</f>
        <v>1</v>
      </c>
      <c r="BG915" s="37">
        <f>COUNTIFS($S915:$AU915,"CO")</f>
        <v>0</v>
      </c>
      <c r="BH915" s="37">
        <f>SUM(BD915:BG915)</f>
        <v>1</v>
      </c>
      <c r="BI915" s="37">
        <f>IF(SUM(AV915+AW915)&gt;=17,1,0)</f>
        <v>0</v>
      </c>
      <c r="BJ915" s="37">
        <f>IF(SUM(AV915+AW915)&gt;=13,1,0)</f>
        <v>0</v>
      </c>
      <c r="BK915" s="37">
        <f>SUM(AV915:BG915)+SUM(COUNTIFS(R915:AU915,{"TERM","RESIGNED"}))</f>
        <v>18.5</v>
      </c>
      <c r="BL915" s="1" t="s">
        <v>41</v>
      </c>
      <c r="BM915" s="37" t="s">
        <v>933</v>
      </c>
    </row>
    <row r="916" spans="1:66" x14ac:dyDescent="0.25">
      <c r="A916" s="30">
        <f>A915+1</f>
        <v>914</v>
      </c>
      <c r="B916" s="1" t="s">
        <v>163</v>
      </c>
      <c r="C916" s="1">
        <v>105603</v>
      </c>
      <c r="D916" s="25">
        <v>105603</v>
      </c>
      <c r="E916" s="1" t="s">
        <v>863</v>
      </c>
      <c r="F916" s="32" t="s">
        <v>1087</v>
      </c>
      <c r="G916" s="32" t="s">
        <v>154</v>
      </c>
      <c r="H916" s="28">
        <v>45167</v>
      </c>
      <c r="I916" s="28" t="s">
        <v>36</v>
      </c>
      <c r="J916" s="28" t="s">
        <v>36</v>
      </c>
      <c r="K916" s="37">
        <f ca="1">IF(O916="ACTIVE",(TODAY()-H916),(J916-H916))</f>
        <v>175</v>
      </c>
      <c r="L916" s="39" t="str">
        <f>IF(OR(M916="Email Verification",M916="Operations",M916="OJT",M916="Bottom Quartile Group",M916="Training"),"Billable","Non Billable")</f>
        <v>Billable</v>
      </c>
      <c r="M916" s="32" t="s">
        <v>118</v>
      </c>
      <c r="N916" s="1" t="s">
        <v>38</v>
      </c>
      <c r="O916" s="1" t="s">
        <v>39</v>
      </c>
      <c r="P916" s="1"/>
      <c r="Q916" s="1"/>
      <c r="R916" s="31" t="s">
        <v>155</v>
      </c>
      <c r="S916" s="42" t="s">
        <v>880</v>
      </c>
      <c r="T916" s="42" t="s">
        <v>880</v>
      </c>
      <c r="U916" s="42" t="s">
        <v>17</v>
      </c>
      <c r="V916" s="42" t="s">
        <v>17</v>
      </c>
      <c r="W916" s="42" t="s">
        <v>880</v>
      </c>
      <c r="X916" s="42" t="s">
        <v>880</v>
      </c>
      <c r="Y916" s="42" t="s">
        <v>880</v>
      </c>
      <c r="Z916" s="42" t="s">
        <v>880</v>
      </c>
      <c r="AA916" s="42" t="s">
        <v>880</v>
      </c>
      <c r="AB916" s="42" t="s">
        <v>17</v>
      </c>
      <c r="AC916" s="42" t="s">
        <v>17</v>
      </c>
      <c r="AD916" s="42" t="s">
        <v>880</v>
      </c>
      <c r="AE916" s="42" t="s">
        <v>880</v>
      </c>
      <c r="AF916" s="42" t="s">
        <v>880</v>
      </c>
      <c r="AG916" s="42" t="s">
        <v>882</v>
      </c>
      <c r="AH916" s="42" t="s">
        <v>880</v>
      </c>
      <c r="AI916" s="42" t="s">
        <v>17</v>
      </c>
      <c r="AJ916" s="42" t="s">
        <v>17</v>
      </c>
      <c r="AK916" s="42" t="s">
        <v>881</v>
      </c>
      <c r="AL916" s="42"/>
      <c r="AM916" s="42"/>
      <c r="AN916" s="42"/>
      <c r="AO916" s="42"/>
      <c r="AP916" s="42"/>
      <c r="AQ916" s="42"/>
      <c r="AR916" s="42"/>
      <c r="AS916" s="42"/>
      <c r="AT916" s="42"/>
      <c r="AU916" s="42"/>
      <c r="AV916" s="37">
        <f>COUNTIFS($S916:$AU916,"P")</f>
        <v>11</v>
      </c>
      <c r="AW916" s="37">
        <f>COUNTIFS($S916:$AU916,"HD")/2</f>
        <v>0.5</v>
      </c>
      <c r="AX916" s="37">
        <f>COUNTIFS($S916:$AU916,"DO")</f>
        <v>6</v>
      </c>
      <c r="AY916" s="1">
        <f>COUNTIFS($S916:$AU916,"UPL")</f>
        <v>0</v>
      </c>
      <c r="AZ916" s="37">
        <f>COUNTIFS($S916:$AU916,"LWP")</f>
        <v>0</v>
      </c>
      <c r="BA916" s="37">
        <f>SUM(COUNTIFS($S916:$AU916,{"PAT","MAT"}))</f>
        <v>0</v>
      </c>
      <c r="BB916" s="37">
        <f>COUNTIFS($S916:$AU916,"HO")</f>
        <v>0</v>
      </c>
      <c r="BC916" s="37">
        <f>COUNTIFS($S916:$AU916,"NA")</f>
        <v>0</v>
      </c>
      <c r="BD916" s="37">
        <f>COUNTIFS($S916:$AU916,"PL")</f>
        <v>0</v>
      </c>
      <c r="BE916" s="37">
        <f>COUNTIFS($S916:$AU916,"CL")</f>
        <v>1</v>
      </c>
      <c r="BF916" s="37">
        <f>COUNTIFS($S916:$AU916,"BL")</f>
        <v>0</v>
      </c>
      <c r="BG916" s="37">
        <f>COUNTIFS($S916:$AU916,"CO")</f>
        <v>0</v>
      </c>
      <c r="BH916" s="37">
        <f>SUM(BD916:BG916)</f>
        <v>1</v>
      </c>
      <c r="BI916" s="37">
        <f>IF(SUM(AV916+AW916)&gt;=17,1,0)</f>
        <v>0</v>
      </c>
      <c r="BJ916" s="37">
        <f>IF(SUM(AV916+AW916)&gt;=13,1,0)</f>
        <v>0</v>
      </c>
      <c r="BK916" s="37">
        <f>SUM(AV916:BG916)+SUM(COUNTIFS(R916:AU916,{"TERM","RESIGNED"}))</f>
        <v>18.5</v>
      </c>
      <c r="BL916" s="1" t="s">
        <v>41</v>
      </c>
      <c r="BM916" s="37" t="s">
        <v>933</v>
      </c>
    </row>
    <row r="917" spans="1:66" x14ac:dyDescent="0.25">
      <c r="A917" s="30">
        <f>A916+1</f>
        <v>915</v>
      </c>
      <c r="B917" s="1" t="s">
        <v>163</v>
      </c>
      <c r="C917" s="1">
        <v>105606</v>
      </c>
      <c r="D917" s="25">
        <v>105606</v>
      </c>
      <c r="E917" s="1" t="s">
        <v>863</v>
      </c>
      <c r="F917" s="32" t="s">
        <v>1088</v>
      </c>
      <c r="G917" s="32" t="s">
        <v>181</v>
      </c>
      <c r="H917" s="28">
        <v>45167</v>
      </c>
      <c r="I917" s="28" t="s">
        <v>36</v>
      </c>
      <c r="J917" s="28" t="s">
        <v>36</v>
      </c>
      <c r="K917" s="37">
        <f ca="1">IF(O917="ACTIVE",(TODAY()-H917),(J917-H917))</f>
        <v>175</v>
      </c>
      <c r="L917" s="39" t="str">
        <f>IF(OR(M917="Email Verification",M917="Operations",M917="OJT",M917="Bottom Quartile Group",M917="Training"),"Billable","Non Billable")</f>
        <v>Billable</v>
      </c>
      <c r="M917" s="32" t="s">
        <v>178</v>
      </c>
      <c r="N917" s="1" t="s">
        <v>38</v>
      </c>
      <c r="O917" s="1" t="s">
        <v>39</v>
      </c>
      <c r="P917" s="1"/>
      <c r="Q917" s="1"/>
      <c r="R917" s="31" t="s">
        <v>239</v>
      </c>
      <c r="S917" s="42" t="s">
        <v>880</v>
      </c>
      <c r="T917" s="42" t="s">
        <v>880</v>
      </c>
      <c r="U917" s="42" t="s">
        <v>17</v>
      </c>
      <c r="V917" s="42" t="s">
        <v>17</v>
      </c>
      <c r="W917" s="42" t="s">
        <v>880</v>
      </c>
      <c r="X917" s="42" t="s">
        <v>880</v>
      </c>
      <c r="Y917" s="42" t="s">
        <v>880</v>
      </c>
      <c r="Z917" s="42" t="s">
        <v>880</v>
      </c>
      <c r="AA917" s="42" t="s">
        <v>880</v>
      </c>
      <c r="AB917" s="42" t="s">
        <v>17</v>
      </c>
      <c r="AC917" s="42" t="s">
        <v>17</v>
      </c>
      <c r="AD917" s="42" t="s">
        <v>880</v>
      </c>
      <c r="AE917" s="42" t="s">
        <v>880</v>
      </c>
      <c r="AF917" s="42" t="s">
        <v>880</v>
      </c>
      <c r="AG917" s="42" t="s">
        <v>880</v>
      </c>
      <c r="AH917" s="42" t="s">
        <v>880</v>
      </c>
      <c r="AI917" s="42" t="s">
        <v>17</v>
      </c>
      <c r="AJ917" s="42" t="s">
        <v>17</v>
      </c>
      <c r="AK917" s="42" t="s">
        <v>880</v>
      </c>
      <c r="AL917" s="42"/>
      <c r="AM917" s="42"/>
      <c r="AN917" s="42"/>
      <c r="AO917" s="42"/>
      <c r="AP917" s="42"/>
      <c r="AQ917" s="42"/>
      <c r="AR917" s="42"/>
      <c r="AS917" s="42"/>
      <c r="AT917" s="42"/>
      <c r="AU917" s="42"/>
      <c r="AV917" s="37">
        <f>COUNTIFS($S917:$AU917,"P")</f>
        <v>13</v>
      </c>
      <c r="AW917" s="37">
        <f>COUNTIFS($S917:$AU917,"HD")/2</f>
        <v>0</v>
      </c>
      <c r="AX917" s="37">
        <f>COUNTIFS($S917:$AU917,"DO")</f>
        <v>6</v>
      </c>
      <c r="AY917" s="1">
        <f>COUNTIFS($S917:$AU917,"UPL")</f>
        <v>0</v>
      </c>
      <c r="AZ917" s="37">
        <f>COUNTIFS($S917:$AU917,"LWP")</f>
        <v>0</v>
      </c>
      <c r="BA917" s="37">
        <f>SUM(COUNTIFS($S917:$AU917,{"PAT","MAT"}))</f>
        <v>0</v>
      </c>
      <c r="BB917" s="37">
        <f>COUNTIFS($S917:$AU917,"HO")</f>
        <v>0</v>
      </c>
      <c r="BC917" s="37">
        <f>COUNTIFS($S917:$AU917,"NA")</f>
        <v>0</v>
      </c>
      <c r="BD917" s="37">
        <f>COUNTIFS($S917:$AU917,"PL")</f>
        <v>0</v>
      </c>
      <c r="BE917" s="37">
        <f>COUNTIFS($S917:$AU917,"CL")</f>
        <v>0</v>
      </c>
      <c r="BF917" s="37">
        <f>COUNTIFS($S917:$AU917,"BL")</f>
        <v>0</v>
      </c>
      <c r="BG917" s="37">
        <f>COUNTIFS($S917:$AU917,"CO")</f>
        <v>0</v>
      </c>
      <c r="BH917" s="37">
        <f>SUM(BD917:BG917)</f>
        <v>0</v>
      </c>
      <c r="BI917" s="37">
        <f>IF(SUM(AV917+AW917)&gt;=17,1,0)</f>
        <v>0</v>
      </c>
      <c r="BJ917" s="37">
        <f>IF(SUM(AV917+AW917)&gt;=13,1,0)</f>
        <v>1</v>
      </c>
      <c r="BK917" s="37">
        <f>SUM(AV917:BG917)+SUM(COUNTIFS(R917:AU917,{"TERM","RESIGNED"}))</f>
        <v>19</v>
      </c>
      <c r="BL917" s="1" t="s">
        <v>41</v>
      </c>
      <c r="BM917" s="37" t="s">
        <v>933</v>
      </c>
    </row>
    <row r="918" spans="1:66" x14ac:dyDescent="0.25">
      <c r="A918" s="30">
        <f>A917+1</f>
        <v>916</v>
      </c>
      <c r="B918" s="1" t="s">
        <v>163</v>
      </c>
      <c r="C918" s="1">
        <v>105608</v>
      </c>
      <c r="D918" s="25">
        <v>105608</v>
      </c>
      <c r="E918" s="1" t="s">
        <v>863</v>
      </c>
      <c r="F918" s="32" t="s">
        <v>1103</v>
      </c>
      <c r="G918" s="32" t="s">
        <v>100</v>
      </c>
      <c r="H918" s="28">
        <v>45170</v>
      </c>
      <c r="I918" s="28" t="s">
        <v>36</v>
      </c>
      <c r="J918" s="28" t="s">
        <v>36</v>
      </c>
      <c r="K918" s="37">
        <f ca="1">IF(O918="ACTIVE",(TODAY()-H918),(J918-H918))</f>
        <v>172</v>
      </c>
      <c r="L918" s="39" t="str">
        <f>IF(OR(M918="Email Verification",M918="Operations",M918="OJT",M918="Bottom Quartile Group",M918="Training"),"Billable","Non Billable")</f>
        <v>Non Billable</v>
      </c>
      <c r="M918" s="32" t="s">
        <v>43</v>
      </c>
      <c r="N918" s="1" t="s">
        <v>38</v>
      </c>
      <c r="O918" s="1" t="s">
        <v>39</v>
      </c>
      <c r="P918" s="1"/>
      <c r="Q918" s="1"/>
      <c r="R918" s="31" t="s">
        <v>926</v>
      </c>
      <c r="S918" s="42" t="s">
        <v>880</v>
      </c>
      <c r="T918" s="42" t="s">
        <v>880</v>
      </c>
      <c r="U918" s="42" t="s">
        <v>17</v>
      </c>
      <c r="V918" s="42" t="s">
        <v>17</v>
      </c>
      <c r="W918" s="42" t="s">
        <v>880</v>
      </c>
      <c r="X918" s="42" t="s">
        <v>880</v>
      </c>
      <c r="Y918" s="42" t="s">
        <v>885</v>
      </c>
      <c r="Z918" s="42" t="s">
        <v>880</v>
      </c>
      <c r="AA918" s="42" t="s">
        <v>880</v>
      </c>
      <c r="AB918" s="42" t="s">
        <v>17</v>
      </c>
      <c r="AC918" s="42" t="s">
        <v>17</v>
      </c>
      <c r="AD918" s="42" t="s">
        <v>880</v>
      </c>
      <c r="AE918" s="42" t="s">
        <v>880</v>
      </c>
      <c r="AF918" s="42" t="s">
        <v>880</v>
      </c>
      <c r="AG918" s="42" t="s">
        <v>881</v>
      </c>
      <c r="AH918" s="42" t="s">
        <v>882</v>
      </c>
      <c r="AI918" s="42" t="s">
        <v>17</v>
      </c>
      <c r="AJ918" s="42" t="s">
        <v>17</v>
      </c>
      <c r="AK918" s="42" t="s">
        <v>883</v>
      </c>
      <c r="AL918" s="42"/>
      <c r="AM918" s="42"/>
      <c r="AN918" s="42"/>
      <c r="AO918" s="42"/>
      <c r="AP918" s="42"/>
      <c r="AQ918" s="42"/>
      <c r="AR918" s="42"/>
      <c r="AS918" s="42"/>
      <c r="AT918" s="42"/>
      <c r="AU918" s="42"/>
      <c r="AV918" s="37">
        <f>COUNTIFS($S918:$AU918,"P")</f>
        <v>9</v>
      </c>
      <c r="AW918" s="37">
        <f>COUNTIFS($S918:$AU918,"HD")/2</f>
        <v>0.5</v>
      </c>
      <c r="AX918" s="37">
        <f>COUNTIFS($S918:$AU918,"DO")</f>
        <v>6</v>
      </c>
      <c r="AY918" s="1">
        <f>COUNTIFS($S918:$AU918,"UPL")</f>
        <v>0</v>
      </c>
      <c r="AZ918" s="37">
        <f>COUNTIFS($S918:$AU918,"LWP")</f>
        <v>0</v>
      </c>
      <c r="BA918" s="37">
        <f>SUM(COUNTIFS($S918:$AU918,{"PAT","MAT"}))</f>
        <v>0</v>
      </c>
      <c r="BB918" s="37">
        <f>COUNTIFS($S918:$AU918,"HO")</f>
        <v>0</v>
      </c>
      <c r="BC918" s="37">
        <f>COUNTIFS($S918:$AU918,"NA")</f>
        <v>0</v>
      </c>
      <c r="BD918" s="37">
        <f>COUNTIFS($S918:$AU918,"PL")</f>
        <v>1</v>
      </c>
      <c r="BE918" s="37">
        <f>COUNTIFS($S918:$AU918,"CL")</f>
        <v>1</v>
      </c>
      <c r="BF918" s="37">
        <f>COUNTIFS($S918:$AU918,"BL")</f>
        <v>1</v>
      </c>
      <c r="BG918" s="37">
        <f>COUNTIFS($S918:$AU918,"CO")</f>
        <v>0</v>
      </c>
      <c r="BH918" s="37">
        <f>SUM(BD918:BG918)</f>
        <v>3</v>
      </c>
      <c r="BI918" s="37">
        <f>IF(SUM(AV918+AW918)&gt;=17,1,0)</f>
        <v>0</v>
      </c>
      <c r="BJ918" s="37">
        <f>IF(SUM(AV918+AW918)&gt;=13,1,0)</f>
        <v>0</v>
      </c>
      <c r="BK918" s="37">
        <f>SUM(AV918:BG918)+SUM(COUNTIFS(R918:AU918,{"TERM","RESIGNED"}))</f>
        <v>18.5</v>
      </c>
      <c r="BL918" s="1" t="s">
        <v>41</v>
      </c>
      <c r="BM918" s="37" t="s">
        <v>1569</v>
      </c>
    </row>
    <row r="919" spans="1:66" x14ac:dyDescent="0.25">
      <c r="A919" s="30">
        <f>A918+1</f>
        <v>917</v>
      </c>
      <c r="B919" s="1" t="s">
        <v>163</v>
      </c>
      <c r="C919" s="1">
        <v>105611</v>
      </c>
      <c r="D919" s="25">
        <v>105611</v>
      </c>
      <c r="E919" s="1" t="s">
        <v>863</v>
      </c>
      <c r="F919" s="32" t="s">
        <v>1104</v>
      </c>
      <c r="G919" s="32" t="s">
        <v>177</v>
      </c>
      <c r="H919" s="28">
        <v>45170</v>
      </c>
      <c r="I919" s="28" t="s">
        <v>36</v>
      </c>
      <c r="J919" s="28" t="s">
        <v>36</v>
      </c>
      <c r="K919" s="37">
        <f ca="1">IF(O919="ACTIVE",(TODAY()-H919),(J919-H919))</f>
        <v>172</v>
      </c>
      <c r="L919" s="39" t="str">
        <f>IF(OR(M919="Email Verification",M919="Operations",M919="OJT",M919="Bottom Quartile Group",M919="Training"),"Billable","Non Billable")</f>
        <v>Billable</v>
      </c>
      <c r="M919" s="32" t="s">
        <v>178</v>
      </c>
      <c r="N919" s="1" t="s">
        <v>38</v>
      </c>
      <c r="O919" s="1" t="s">
        <v>39</v>
      </c>
      <c r="P919" s="1"/>
      <c r="Q919" s="1"/>
      <c r="R919" s="31" t="s">
        <v>239</v>
      </c>
      <c r="S919" s="42" t="s">
        <v>880</v>
      </c>
      <c r="T919" s="42" t="s">
        <v>880</v>
      </c>
      <c r="U919" s="42" t="s">
        <v>17</v>
      </c>
      <c r="V919" s="42" t="s">
        <v>17</v>
      </c>
      <c r="W919" s="42" t="s">
        <v>882</v>
      </c>
      <c r="X919" s="42" t="s">
        <v>883</v>
      </c>
      <c r="Y919" s="42" t="s">
        <v>19</v>
      </c>
      <c r="Z919" s="42" t="s">
        <v>880</v>
      </c>
      <c r="AA919" s="42" t="s">
        <v>880</v>
      </c>
      <c r="AB919" s="42" t="s">
        <v>17</v>
      </c>
      <c r="AC919" s="42" t="s">
        <v>17</v>
      </c>
      <c r="AD919" s="42" t="s">
        <v>880</v>
      </c>
      <c r="AE919" s="42" t="s">
        <v>880</v>
      </c>
      <c r="AF919" s="42" t="s">
        <v>880</v>
      </c>
      <c r="AG919" s="42" t="s">
        <v>880</v>
      </c>
      <c r="AH919" s="42" t="s">
        <v>880</v>
      </c>
      <c r="AI919" s="42" t="s">
        <v>17</v>
      </c>
      <c r="AJ919" s="42" t="s">
        <v>17</v>
      </c>
      <c r="AK919" s="42" t="s">
        <v>880</v>
      </c>
      <c r="AL919" s="42"/>
      <c r="AM919" s="42"/>
      <c r="AN919" s="42"/>
      <c r="AO919" s="42"/>
      <c r="AP919" s="42"/>
      <c r="AQ919" s="42"/>
      <c r="AR919" s="42"/>
      <c r="AS919" s="42"/>
      <c r="AT919" s="42"/>
      <c r="AU919" s="42"/>
      <c r="AV919" s="37">
        <f>COUNTIFS($S919:$AU919,"P")</f>
        <v>10</v>
      </c>
      <c r="AW919" s="37">
        <f>COUNTIFS($S919:$AU919,"HD")/2</f>
        <v>0</v>
      </c>
      <c r="AX919" s="37">
        <f>COUNTIFS($S919:$AU919,"DO")</f>
        <v>6</v>
      </c>
      <c r="AY919" s="1">
        <f>COUNTIFS($S919:$AU919,"UPL")</f>
        <v>0</v>
      </c>
      <c r="AZ919" s="37">
        <f>COUNTIFS($S919:$AU919,"LWP")</f>
        <v>1</v>
      </c>
      <c r="BA919" s="37">
        <f>SUM(COUNTIFS($S919:$AU919,{"PAT","MAT"}))</f>
        <v>0</v>
      </c>
      <c r="BB919" s="37">
        <f>COUNTIFS($S919:$AU919,"HO")</f>
        <v>0</v>
      </c>
      <c r="BC919" s="37">
        <f>COUNTIFS($S919:$AU919,"NA")</f>
        <v>0</v>
      </c>
      <c r="BD919" s="37">
        <f>COUNTIFS($S919:$AU919,"PL")</f>
        <v>1</v>
      </c>
      <c r="BE919" s="37">
        <f>COUNTIFS($S919:$AU919,"CL")</f>
        <v>1</v>
      </c>
      <c r="BF919" s="37">
        <f>COUNTIFS($S919:$AU919,"BL")</f>
        <v>0</v>
      </c>
      <c r="BG919" s="37">
        <f>COUNTIFS($S919:$AU919,"CO")</f>
        <v>0</v>
      </c>
      <c r="BH919" s="37">
        <f>SUM(BD919:BG919)</f>
        <v>2</v>
      </c>
      <c r="BI919" s="37">
        <f>IF(SUM(AV919+AW919)&gt;=17,1,0)</f>
        <v>0</v>
      </c>
      <c r="BJ919" s="37">
        <f>IF(SUM(AV919+AW919)&gt;=13,1,0)</f>
        <v>0</v>
      </c>
      <c r="BK919" s="37">
        <f>SUM(AV919:BG919)+SUM(COUNTIFS(R919:AU919,{"TERM","RESIGNED"}))</f>
        <v>19</v>
      </c>
      <c r="BL919" s="1" t="s">
        <v>41</v>
      </c>
      <c r="BM919" s="37" t="s">
        <v>933</v>
      </c>
    </row>
    <row r="920" spans="1:66" x14ac:dyDescent="0.25">
      <c r="A920" s="30">
        <f>A919+1</f>
        <v>918</v>
      </c>
      <c r="B920" s="1" t="s">
        <v>163</v>
      </c>
      <c r="C920" s="1">
        <v>105622</v>
      </c>
      <c r="D920" s="25">
        <v>105622</v>
      </c>
      <c r="E920" s="1" t="s">
        <v>863</v>
      </c>
      <c r="F920" s="32" t="s">
        <v>1105</v>
      </c>
      <c r="G920" s="32" t="s">
        <v>117</v>
      </c>
      <c r="H920" s="28">
        <v>45170</v>
      </c>
      <c r="I920" s="28" t="s">
        <v>36</v>
      </c>
      <c r="J920" s="28" t="s">
        <v>36</v>
      </c>
      <c r="K920" s="37">
        <f ca="1">IF(O920="ACTIVE",(TODAY()-H920),(J920-H920))</f>
        <v>172</v>
      </c>
      <c r="L920" s="39" t="str">
        <f>IF(OR(M920="Email Verification",M920="Operations",M920="OJT",M920="Bottom Quartile Group",M920="Training"),"Billable","Non Billable")</f>
        <v>Billable</v>
      </c>
      <c r="M920" s="32" t="s">
        <v>118</v>
      </c>
      <c r="N920" s="1" t="s">
        <v>38</v>
      </c>
      <c r="O920" s="1" t="s">
        <v>39</v>
      </c>
      <c r="P920" s="1"/>
      <c r="Q920" s="1"/>
      <c r="R920" s="31" t="s">
        <v>355</v>
      </c>
      <c r="S920" s="42" t="s">
        <v>880</v>
      </c>
      <c r="T920" s="42" t="s">
        <v>18</v>
      </c>
      <c r="U920" s="42" t="s">
        <v>17</v>
      </c>
      <c r="V920" s="42" t="s">
        <v>17</v>
      </c>
      <c r="W920" s="42" t="s">
        <v>880</v>
      </c>
      <c r="X920" s="42" t="s">
        <v>880</v>
      </c>
      <c r="Y920" s="42" t="s">
        <v>880</v>
      </c>
      <c r="Z920" s="42" t="s">
        <v>880</v>
      </c>
      <c r="AA920" s="42" t="s">
        <v>880</v>
      </c>
      <c r="AB920" s="42" t="s">
        <v>17</v>
      </c>
      <c r="AC920" s="42" t="s">
        <v>17</v>
      </c>
      <c r="AD920" s="42" t="s">
        <v>880</v>
      </c>
      <c r="AE920" s="42" t="s">
        <v>880</v>
      </c>
      <c r="AF920" s="42" t="s">
        <v>880</v>
      </c>
      <c r="AG920" s="42" t="s">
        <v>880</v>
      </c>
      <c r="AH920" s="42" t="s">
        <v>880</v>
      </c>
      <c r="AI920" s="42" t="s">
        <v>17</v>
      </c>
      <c r="AJ920" s="42" t="s">
        <v>17</v>
      </c>
      <c r="AK920" s="42" t="s">
        <v>880</v>
      </c>
      <c r="AL920" s="42"/>
      <c r="AM920" s="42"/>
      <c r="AN920" s="42"/>
      <c r="AO920" s="42"/>
      <c r="AP920" s="42"/>
      <c r="AQ920" s="42"/>
      <c r="AR920" s="42"/>
      <c r="AS920" s="42"/>
      <c r="AT920" s="42"/>
      <c r="AU920" s="42"/>
      <c r="AV920" s="37">
        <f>COUNTIFS($S920:$AU920,"P")</f>
        <v>12</v>
      </c>
      <c r="AW920" s="37">
        <f>COUNTIFS($S920:$AU920,"HD")/2</f>
        <v>0</v>
      </c>
      <c r="AX920" s="37">
        <f>COUNTIFS($S920:$AU920,"DO")</f>
        <v>6</v>
      </c>
      <c r="AY920" s="1">
        <f>COUNTIFS($S920:$AU920,"UPL")</f>
        <v>1</v>
      </c>
      <c r="AZ920" s="37">
        <f>COUNTIFS($S920:$AU920,"LWP")</f>
        <v>0</v>
      </c>
      <c r="BA920" s="37">
        <f>SUM(COUNTIFS($S920:$AU920,{"PAT","MAT"}))</f>
        <v>0</v>
      </c>
      <c r="BB920" s="37">
        <f>COUNTIFS($S920:$AU920,"HO")</f>
        <v>0</v>
      </c>
      <c r="BC920" s="37">
        <f>COUNTIFS($S920:$AU920,"NA")</f>
        <v>0</v>
      </c>
      <c r="BD920" s="37">
        <f>COUNTIFS($S920:$AU920,"PL")</f>
        <v>0</v>
      </c>
      <c r="BE920" s="37">
        <f>COUNTIFS($S920:$AU920,"CL")</f>
        <v>0</v>
      </c>
      <c r="BF920" s="37">
        <f>COUNTIFS($S920:$AU920,"BL")</f>
        <v>0</v>
      </c>
      <c r="BG920" s="37">
        <f>COUNTIFS($S920:$AU920,"CO")</f>
        <v>0</v>
      </c>
      <c r="BH920" s="37">
        <f>SUM(BD920:BG920)</f>
        <v>0</v>
      </c>
      <c r="BI920" s="37">
        <f>IF(SUM(AV920+AW920)&gt;=17,1,0)</f>
        <v>0</v>
      </c>
      <c r="BJ920" s="37">
        <f>IF(SUM(AV920+AW920)&gt;=13,1,0)</f>
        <v>0</v>
      </c>
      <c r="BK920" s="37">
        <f>SUM(AV920:BG920)+SUM(COUNTIFS(R920:AU920,{"TERM","RESIGNED"}))</f>
        <v>19</v>
      </c>
      <c r="BL920" s="1" t="s">
        <v>41</v>
      </c>
      <c r="BM920" s="37" t="s">
        <v>933</v>
      </c>
    </row>
    <row r="921" spans="1:66" x14ac:dyDescent="0.25">
      <c r="A921" s="30">
        <f>A920+1</f>
        <v>919</v>
      </c>
      <c r="B921" s="1" t="s">
        <v>163</v>
      </c>
      <c r="C921" s="1">
        <v>105628</v>
      </c>
      <c r="D921" s="25">
        <v>105628</v>
      </c>
      <c r="E921" s="1" t="s">
        <v>862</v>
      </c>
      <c r="F921" s="32" t="s">
        <v>1106</v>
      </c>
      <c r="G921" s="32" t="s">
        <v>117</v>
      </c>
      <c r="H921" s="28">
        <v>45170</v>
      </c>
      <c r="I921" s="28" t="s">
        <v>36</v>
      </c>
      <c r="J921" s="28" t="s">
        <v>36</v>
      </c>
      <c r="K921" s="37">
        <f ca="1">IF(O921="ACTIVE",(TODAY()-H921),(J921-H921))</f>
        <v>172</v>
      </c>
      <c r="L921" s="39" t="str">
        <f>IF(OR(M921="Email Verification",M921="Operations",M921="OJT",M921="Bottom Quartile Group",M921="Training"),"Billable","Non Billable")</f>
        <v>Billable</v>
      </c>
      <c r="M921" s="32" t="s">
        <v>118</v>
      </c>
      <c r="N921" s="1" t="s">
        <v>38</v>
      </c>
      <c r="O921" s="1" t="s">
        <v>39</v>
      </c>
      <c r="P921" s="1"/>
      <c r="Q921" s="1"/>
      <c r="R921" s="31" t="s">
        <v>353</v>
      </c>
      <c r="S921" s="42" t="s">
        <v>880</v>
      </c>
      <c r="T921" s="42" t="s">
        <v>880</v>
      </c>
      <c r="U921" s="42" t="s">
        <v>17</v>
      </c>
      <c r="V921" s="42" t="s">
        <v>17</v>
      </c>
      <c r="W921" s="42" t="s">
        <v>880</v>
      </c>
      <c r="X921" s="42" t="s">
        <v>880</v>
      </c>
      <c r="Y921" s="42" t="s">
        <v>880</v>
      </c>
      <c r="Z921" s="42" t="s">
        <v>880</v>
      </c>
      <c r="AA921" s="42" t="s">
        <v>882</v>
      </c>
      <c r="AB921" s="42" t="s">
        <v>17</v>
      </c>
      <c r="AC921" s="42" t="s">
        <v>17</v>
      </c>
      <c r="AD921" s="42" t="s">
        <v>883</v>
      </c>
      <c r="AE921" s="42" t="s">
        <v>883</v>
      </c>
      <c r="AF921" s="42" t="s">
        <v>883</v>
      </c>
      <c r="AG921" s="42" t="s">
        <v>18</v>
      </c>
      <c r="AH921" s="42" t="s">
        <v>18</v>
      </c>
      <c r="AI921" s="42" t="s">
        <v>17</v>
      </c>
      <c r="AJ921" s="42" t="s">
        <v>17</v>
      </c>
      <c r="AK921" s="42" t="s">
        <v>18</v>
      </c>
      <c r="AL921" s="42"/>
      <c r="AM921" s="42"/>
      <c r="AN921" s="42"/>
      <c r="AO921" s="42"/>
      <c r="AP921" s="42"/>
      <c r="AQ921" s="42"/>
      <c r="AR921" s="42"/>
      <c r="AS921" s="42"/>
      <c r="AT921" s="42"/>
      <c r="AU921" s="42"/>
      <c r="AV921" s="37">
        <f>COUNTIFS($S921:$AU921,"P")</f>
        <v>6</v>
      </c>
      <c r="AW921" s="37">
        <f>COUNTIFS($S921:$AU921,"HD")/2</f>
        <v>0</v>
      </c>
      <c r="AX921" s="37">
        <f>COUNTIFS($S921:$AU921,"DO")</f>
        <v>6</v>
      </c>
      <c r="AY921" s="1">
        <f>COUNTIFS($S921:$AU921,"UPL")</f>
        <v>3</v>
      </c>
      <c r="AZ921" s="37">
        <f>COUNTIFS($S921:$AU921,"LWP")</f>
        <v>0</v>
      </c>
      <c r="BA921" s="37">
        <f>SUM(COUNTIFS($S921:$AU921,{"PAT","MAT"}))</f>
        <v>0</v>
      </c>
      <c r="BB921" s="37">
        <f>COUNTIFS($S921:$AU921,"HO")</f>
        <v>0</v>
      </c>
      <c r="BC921" s="37">
        <f>COUNTIFS($S921:$AU921,"NA")</f>
        <v>0</v>
      </c>
      <c r="BD921" s="37">
        <f>COUNTIFS($S921:$AU921,"PL")</f>
        <v>3</v>
      </c>
      <c r="BE921" s="37">
        <f>COUNTIFS($S921:$AU921,"CL")</f>
        <v>1</v>
      </c>
      <c r="BF921" s="37">
        <f>COUNTIFS($S921:$AU921,"BL")</f>
        <v>0</v>
      </c>
      <c r="BG921" s="37">
        <f>COUNTIFS($S921:$AU921,"CO")</f>
        <v>0</v>
      </c>
      <c r="BH921" s="37">
        <f>SUM(BD921:BG921)</f>
        <v>4</v>
      </c>
      <c r="BI921" s="37">
        <f>IF(SUM(AV921+AW921)&gt;=17,1,0)</f>
        <v>0</v>
      </c>
      <c r="BJ921" s="37">
        <f>IF(SUM(AV921+AW921)&gt;=13,1,0)</f>
        <v>0</v>
      </c>
      <c r="BK921" s="37">
        <f>SUM(AV921:BG921)+SUM(COUNTIFS(R921:AU921,{"TERM","RESIGNED"}))</f>
        <v>19</v>
      </c>
      <c r="BL921" s="1" t="s">
        <v>41</v>
      </c>
      <c r="BM921" s="37" t="s">
        <v>934</v>
      </c>
      <c r="BN921" t="s">
        <v>1652</v>
      </c>
    </row>
    <row r="922" spans="1:66" x14ac:dyDescent="0.25">
      <c r="A922" s="30">
        <f>A921+1</f>
        <v>920</v>
      </c>
      <c r="B922" s="1" t="s">
        <v>163</v>
      </c>
      <c r="C922" s="1">
        <v>105639</v>
      </c>
      <c r="D922" s="25">
        <v>105639</v>
      </c>
      <c r="E922" s="1" t="s">
        <v>863</v>
      </c>
      <c r="F922" s="32" t="s">
        <v>1107</v>
      </c>
      <c r="G922" s="32" t="s">
        <v>74</v>
      </c>
      <c r="H922" s="28">
        <v>45174</v>
      </c>
      <c r="I922" s="28" t="s">
        <v>36</v>
      </c>
      <c r="J922" s="28" t="s">
        <v>36</v>
      </c>
      <c r="K922" s="37">
        <f ca="1">IF(O922="ACTIVE",(TODAY()-H922),(J922-H922))</f>
        <v>168</v>
      </c>
      <c r="L922" s="39" t="str">
        <f>IF(OR(M922="Email Verification",M922="Operations",M922="OJT",M922="Bottom Quartile Group",M922="Training"),"Billable","Non Billable")</f>
        <v>Non Billable</v>
      </c>
      <c r="M922" s="32" t="s">
        <v>51</v>
      </c>
      <c r="N922" s="1" t="s">
        <v>38</v>
      </c>
      <c r="O922" s="1" t="s">
        <v>39</v>
      </c>
      <c r="P922" s="1"/>
      <c r="Q922" s="1"/>
      <c r="R922" s="31" t="s">
        <v>78</v>
      </c>
      <c r="S922" s="42" t="s">
        <v>880</v>
      </c>
      <c r="T922" s="42" t="s">
        <v>880</v>
      </c>
      <c r="U922" s="42" t="s">
        <v>17</v>
      </c>
      <c r="V922" s="42" t="s">
        <v>17</v>
      </c>
      <c r="W922" s="42" t="s">
        <v>883</v>
      </c>
      <c r="X922" s="42" t="s">
        <v>880</v>
      </c>
      <c r="Y922" s="42" t="s">
        <v>880</v>
      </c>
      <c r="Z922" s="42" t="s">
        <v>880</v>
      </c>
      <c r="AA922" s="42" t="s">
        <v>880</v>
      </c>
      <c r="AB922" s="42" t="s">
        <v>17</v>
      </c>
      <c r="AC922" s="42" t="s">
        <v>17</v>
      </c>
      <c r="AD922" s="42" t="s">
        <v>880</v>
      </c>
      <c r="AE922" s="42" t="s">
        <v>880</v>
      </c>
      <c r="AF922" s="42" t="s">
        <v>880</v>
      </c>
      <c r="AG922" s="42" t="s">
        <v>880</v>
      </c>
      <c r="AH922" s="42" t="s">
        <v>880</v>
      </c>
      <c r="AI922" s="42" t="s">
        <v>17</v>
      </c>
      <c r="AJ922" s="42" t="s">
        <v>17</v>
      </c>
      <c r="AK922" s="42" t="s">
        <v>880</v>
      </c>
      <c r="AL922" s="42"/>
      <c r="AM922" s="42"/>
      <c r="AN922" s="42"/>
      <c r="AO922" s="42"/>
      <c r="AP922" s="42"/>
      <c r="AQ922" s="42"/>
      <c r="AR922" s="42"/>
      <c r="AS922" s="42"/>
      <c r="AT922" s="42"/>
      <c r="AU922" s="42"/>
      <c r="AV922" s="37">
        <f>COUNTIFS($S922:$AU922,"P")</f>
        <v>12</v>
      </c>
      <c r="AW922" s="37">
        <f>COUNTIFS($S922:$AU922,"HD")/2</f>
        <v>0</v>
      </c>
      <c r="AX922" s="37">
        <f>COUNTIFS($S922:$AU922,"DO")</f>
        <v>6</v>
      </c>
      <c r="AY922" s="1">
        <f>COUNTIFS($S922:$AU922,"UPL")</f>
        <v>0</v>
      </c>
      <c r="AZ922" s="37">
        <f>COUNTIFS($S922:$AU922,"LWP")</f>
        <v>0</v>
      </c>
      <c r="BA922" s="37">
        <f>SUM(COUNTIFS($S922:$AU922,{"PAT","MAT"}))</f>
        <v>0</v>
      </c>
      <c r="BB922" s="37">
        <f>COUNTIFS($S922:$AU922,"HO")</f>
        <v>0</v>
      </c>
      <c r="BC922" s="37">
        <f>COUNTIFS($S922:$AU922,"NA")</f>
        <v>0</v>
      </c>
      <c r="BD922" s="37">
        <f>COUNTIFS($S922:$AU922,"PL")</f>
        <v>1</v>
      </c>
      <c r="BE922" s="37">
        <f>COUNTIFS($S922:$AU922,"CL")</f>
        <v>0</v>
      </c>
      <c r="BF922" s="37">
        <f>COUNTIFS($S922:$AU922,"BL")</f>
        <v>0</v>
      </c>
      <c r="BG922" s="37">
        <f>COUNTIFS($S922:$AU922,"CO")</f>
        <v>0</v>
      </c>
      <c r="BH922" s="37">
        <f>SUM(BD922:BG922)</f>
        <v>1</v>
      </c>
      <c r="BI922" s="37">
        <f>IF(SUM(AV922+AW922)&gt;=17,1,0)</f>
        <v>0</v>
      </c>
      <c r="BJ922" s="37">
        <f>IF(SUM(AV922+AW922)&gt;=13,1,0)</f>
        <v>0</v>
      </c>
      <c r="BK922" s="37">
        <f>SUM(AV922:BG922)+SUM(COUNTIFS(R922:AU922,{"TERM","RESIGNED"}))</f>
        <v>19</v>
      </c>
      <c r="BL922" s="1" t="s">
        <v>41</v>
      </c>
      <c r="BM922" s="37" t="s">
        <v>934</v>
      </c>
    </row>
    <row r="923" spans="1:66" x14ac:dyDescent="0.25">
      <c r="A923" s="30">
        <f>A922+1</f>
        <v>921</v>
      </c>
      <c r="B923" s="1" t="s">
        <v>163</v>
      </c>
      <c r="C923" s="1">
        <v>105652</v>
      </c>
      <c r="D923" s="25">
        <v>105652</v>
      </c>
      <c r="E923" s="1" t="s">
        <v>863</v>
      </c>
      <c r="F923" s="32" t="s">
        <v>1108</v>
      </c>
      <c r="G923" s="32" t="s">
        <v>117</v>
      </c>
      <c r="H923" s="28">
        <v>45174</v>
      </c>
      <c r="I923" s="28" t="s">
        <v>36</v>
      </c>
      <c r="J923" s="28" t="s">
        <v>36</v>
      </c>
      <c r="K923" s="37">
        <f ca="1">IF(O923="ACTIVE",(TODAY()-H923),(J923-H923))</f>
        <v>168</v>
      </c>
      <c r="L923" s="39" t="str">
        <f>IF(OR(M923="Email Verification",M923="Operations",M923="OJT",M923="Bottom Quartile Group",M923="Training"),"Billable","Non Billable")</f>
        <v>Billable</v>
      </c>
      <c r="M923" s="32" t="s">
        <v>118</v>
      </c>
      <c r="N923" s="1" t="s">
        <v>38</v>
      </c>
      <c r="O923" s="1" t="s">
        <v>39</v>
      </c>
      <c r="P923" s="1"/>
      <c r="Q923" s="1"/>
      <c r="R923" s="31" t="s">
        <v>353</v>
      </c>
      <c r="S923" s="42" t="s">
        <v>880</v>
      </c>
      <c r="T923" s="42" t="s">
        <v>880</v>
      </c>
      <c r="U923" s="42" t="s">
        <v>17</v>
      </c>
      <c r="V923" s="42" t="s">
        <v>17</v>
      </c>
      <c r="W923" s="42" t="s">
        <v>880</v>
      </c>
      <c r="X923" s="42" t="s">
        <v>880</v>
      </c>
      <c r="Y923" s="42" t="s">
        <v>880</v>
      </c>
      <c r="Z923" s="42" t="s">
        <v>880</v>
      </c>
      <c r="AA923" s="42" t="s">
        <v>880</v>
      </c>
      <c r="AB923" s="42" t="s">
        <v>17</v>
      </c>
      <c r="AC923" s="42" t="s">
        <v>17</v>
      </c>
      <c r="AD923" s="42" t="s">
        <v>880</v>
      </c>
      <c r="AE923" s="42" t="s">
        <v>880</v>
      </c>
      <c r="AF923" s="42" t="s">
        <v>880</v>
      </c>
      <c r="AG923" s="42" t="s">
        <v>880</v>
      </c>
      <c r="AH923" s="42" t="s">
        <v>880</v>
      </c>
      <c r="AI923" s="42" t="s">
        <v>17</v>
      </c>
      <c r="AJ923" s="42" t="s">
        <v>17</v>
      </c>
      <c r="AK923" s="42" t="s">
        <v>880</v>
      </c>
      <c r="AL923" s="42"/>
      <c r="AM923" s="42"/>
      <c r="AN923" s="42"/>
      <c r="AO923" s="42"/>
      <c r="AP923" s="42"/>
      <c r="AQ923" s="42"/>
      <c r="AR923" s="42"/>
      <c r="AS923" s="42"/>
      <c r="AT923" s="42"/>
      <c r="AU923" s="42"/>
      <c r="AV923" s="37">
        <f>COUNTIFS($S923:$AU923,"P")</f>
        <v>13</v>
      </c>
      <c r="AW923" s="37">
        <f>COUNTIFS($S923:$AU923,"HD")/2</f>
        <v>0</v>
      </c>
      <c r="AX923" s="37">
        <f>COUNTIFS($S923:$AU923,"DO")</f>
        <v>6</v>
      </c>
      <c r="AY923" s="1">
        <f>COUNTIFS($S923:$AU923,"UPL")</f>
        <v>0</v>
      </c>
      <c r="AZ923" s="37">
        <f>COUNTIFS($S923:$AU923,"LWP")</f>
        <v>0</v>
      </c>
      <c r="BA923" s="37">
        <f>SUM(COUNTIFS($S923:$AU923,{"PAT","MAT"}))</f>
        <v>0</v>
      </c>
      <c r="BB923" s="37">
        <f>COUNTIFS($S923:$AU923,"HO")</f>
        <v>0</v>
      </c>
      <c r="BC923" s="37">
        <f>COUNTIFS($S923:$AU923,"NA")</f>
        <v>0</v>
      </c>
      <c r="BD923" s="37">
        <f>COUNTIFS($S923:$AU923,"PL")</f>
        <v>0</v>
      </c>
      <c r="BE923" s="37">
        <f>COUNTIFS($S923:$AU923,"CL")</f>
        <v>0</v>
      </c>
      <c r="BF923" s="37">
        <f>COUNTIFS($S923:$AU923,"BL")</f>
        <v>0</v>
      </c>
      <c r="BG923" s="37">
        <f>COUNTIFS($S923:$AU923,"CO")</f>
        <v>0</v>
      </c>
      <c r="BH923" s="37">
        <f>SUM(BD923:BG923)</f>
        <v>0</v>
      </c>
      <c r="BI923" s="37">
        <f>IF(SUM(AV923+AW923)&gt;=17,1,0)</f>
        <v>0</v>
      </c>
      <c r="BJ923" s="37">
        <f>IF(SUM(AV923+AW923)&gt;=13,1,0)</f>
        <v>1</v>
      </c>
      <c r="BK923" s="37">
        <f>SUM(AV923:BG923)+SUM(COUNTIFS(R923:AU923,{"TERM","RESIGNED"}))</f>
        <v>19</v>
      </c>
      <c r="BL923" s="1" t="s">
        <v>41</v>
      </c>
      <c r="BM923" s="37" t="s">
        <v>934</v>
      </c>
    </row>
    <row r="924" spans="1:66" x14ac:dyDescent="0.25">
      <c r="A924" s="30">
        <f>A923+1</f>
        <v>922</v>
      </c>
      <c r="B924" s="1" t="s">
        <v>163</v>
      </c>
      <c r="C924" s="1">
        <v>105656</v>
      </c>
      <c r="D924" s="25">
        <v>105656</v>
      </c>
      <c r="E924" s="1" t="s">
        <v>863</v>
      </c>
      <c r="F924" s="32" t="s">
        <v>1109</v>
      </c>
      <c r="G924" s="32" t="s">
        <v>117</v>
      </c>
      <c r="H924" s="28">
        <v>45174</v>
      </c>
      <c r="I924" s="28" t="s">
        <v>36</v>
      </c>
      <c r="J924" s="28" t="s">
        <v>36</v>
      </c>
      <c r="K924" s="37">
        <f ca="1">IF(O924="ACTIVE",(TODAY()-H924),(J924-H924))</f>
        <v>168</v>
      </c>
      <c r="L924" s="39" t="str">
        <f>IF(OR(M924="Email Verification",M924="Operations",M924="OJT",M924="Bottom Quartile Group",M924="Training"),"Billable","Non Billable")</f>
        <v>Billable</v>
      </c>
      <c r="M924" s="32" t="s">
        <v>118</v>
      </c>
      <c r="N924" s="1" t="s">
        <v>38</v>
      </c>
      <c r="O924" s="1" t="s">
        <v>39</v>
      </c>
      <c r="P924" s="1"/>
      <c r="Q924" s="1"/>
      <c r="R924" s="31" t="s">
        <v>353</v>
      </c>
      <c r="S924" s="42" t="s">
        <v>880</v>
      </c>
      <c r="T924" s="42" t="s">
        <v>880</v>
      </c>
      <c r="U924" s="42" t="s">
        <v>17</v>
      </c>
      <c r="V924" s="42" t="s">
        <v>17</v>
      </c>
      <c r="W924" s="42" t="s">
        <v>880</v>
      </c>
      <c r="X924" s="42" t="s">
        <v>880</v>
      </c>
      <c r="Y924" s="42" t="s">
        <v>19</v>
      </c>
      <c r="Z924" s="42" t="s">
        <v>880</v>
      </c>
      <c r="AA924" s="42" t="s">
        <v>18</v>
      </c>
      <c r="AB924" s="42" t="s">
        <v>17</v>
      </c>
      <c r="AC924" s="42" t="s">
        <v>17</v>
      </c>
      <c r="AD924" s="42" t="s">
        <v>880</v>
      </c>
      <c r="AE924" s="42" t="s">
        <v>881</v>
      </c>
      <c r="AF924" s="42" t="s">
        <v>881</v>
      </c>
      <c r="AG924" s="42" t="s">
        <v>18</v>
      </c>
      <c r="AH924" s="42" t="s">
        <v>881</v>
      </c>
      <c r="AI924" s="42" t="s">
        <v>17</v>
      </c>
      <c r="AJ924" s="42" t="s">
        <v>17</v>
      </c>
      <c r="AK924" s="42" t="s">
        <v>881</v>
      </c>
      <c r="AL924" s="42"/>
      <c r="AM924" s="42"/>
      <c r="AN924" s="42"/>
      <c r="AO924" s="42"/>
      <c r="AP924" s="42"/>
      <c r="AQ924" s="42"/>
      <c r="AR924" s="42"/>
      <c r="AS924" s="42"/>
      <c r="AT924" s="42"/>
      <c r="AU924" s="42"/>
      <c r="AV924" s="37">
        <f>COUNTIFS($S924:$AU924,"P")</f>
        <v>6</v>
      </c>
      <c r="AW924" s="37">
        <f>COUNTIFS($S924:$AU924,"HD")/2</f>
        <v>2</v>
      </c>
      <c r="AX924" s="37">
        <f>COUNTIFS($S924:$AU924,"DO")</f>
        <v>6</v>
      </c>
      <c r="AY924" s="1">
        <f>COUNTIFS($S924:$AU924,"UPL")</f>
        <v>2</v>
      </c>
      <c r="AZ924" s="37">
        <f>COUNTIFS($S924:$AU924,"LWP")</f>
        <v>1</v>
      </c>
      <c r="BA924" s="37">
        <f>SUM(COUNTIFS($S924:$AU924,{"PAT","MAT"}))</f>
        <v>0</v>
      </c>
      <c r="BB924" s="37">
        <f>COUNTIFS($S924:$AU924,"HO")</f>
        <v>0</v>
      </c>
      <c r="BC924" s="37">
        <f>COUNTIFS($S924:$AU924,"NA")</f>
        <v>0</v>
      </c>
      <c r="BD924" s="37">
        <f>COUNTIFS($S924:$AU924,"PL")</f>
        <v>0</v>
      </c>
      <c r="BE924" s="37">
        <f>COUNTIFS($S924:$AU924,"CL")</f>
        <v>0</v>
      </c>
      <c r="BF924" s="37">
        <f>COUNTIFS($S924:$AU924,"BL")</f>
        <v>0</v>
      </c>
      <c r="BG924" s="37">
        <f>COUNTIFS($S924:$AU924,"CO")</f>
        <v>0</v>
      </c>
      <c r="BH924" s="37">
        <f>SUM(BD924:BG924)</f>
        <v>0</v>
      </c>
      <c r="BI924" s="37">
        <f>IF(SUM(AV924+AW924)&gt;=17,1,0)</f>
        <v>0</v>
      </c>
      <c r="BJ924" s="37">
        <f>IF(SUM(AV924+AW924)&gt;=13,1,0)</f>
        <v>0</v>
      </c>
      <c r="BK924" s="37">
        <f>SUM(AV924:BG924)+SUM(COUNTIFS(R924:AU924,{"TERM","RESIGNED"}))</f>
        <v>17</v>
      </c>
      <c r="BL924" s="1" t="s">
        <v>41</v>
      </c>
      <c r="BM924" s="37" t="s">
        <v>934</v>
      </c>
    </row>
    <row r="925" spans="1:66" x14ac:dyDescent="0.25">
      <c r="A925" s="30">
        <f>A924+1</f>
        <v>923</v>
      </c>
      <c r="B925" s="1" t="s">
        <v>163</v>
      </c>
      <c r="C925" s="1">
        <v>105662</v>
      </c>
      <c r="D925" s="25">
        <v>105662</v>
      </c>
      <c r="E925" s="1" t="s">
        <v>863</v>
      </c>
      <c r="F925" s="32" t="s">
        <v>1110</v>
      </c>
      <c r="G925" s="32" t="s">
        <v>117</v>
      </c>
      <c r="H925" s="28">
        <v>45174</v>
      </c>
      <c r="I925" s="28" t="s">
        <v>36</v>
      </c>
      <c r="J925" s="28" t="s">
        <v>36</v>
      </c>
      <c r="K925" s="37">
        <f ca="1">IF(O925="ACTIVE",(TODAY()-H925),(J925-H925))</f>
        <v>168</v>
      </c>
      <c r="L925" s="39" t="str">
        <f>IF(OR(M925="Email Verification",M925="Operations",M925="OJT",M925="Bottom Quartile Group",M925="Training"),"Billable","Non Billable")</f>
        <v>Billable</v>
      </c>
      <c r="M925" s="32" t="s">
        <v>118</v>
      </c>
      <c r="N925" s="1" t="s">
        <v>38</v>
      </c>
      <c r="O925" s="1" t="s">
        <v>39</v>
      </c>
      <c r="P925" s="1"/>
      <c r="Q925" s="1"/>
      <c r="R925" s="31" t="s">
        <v>189</v>
      </c>
      <c r="S925" s="42" t="s">
        <v>880</v>
      </c>
      <c r="T925" s="42" t="s">
        <v>880</v>
      </c>
      <c r="U925" s="42" t="s">
        <v>17</v>
      </c>
      <c r="V925" s="42" t="s">
        <v>17</v>
      </c>
      <c r="W925" s="42" t="s">
        <v>19</v>
      </c>
      <c r="X925" s="42" t="s">
        <v>19</v>
      </c>
      <c r="Y925" s="42" t="s">
        <v>880</v>
      </c>
      <c r="Z925" s="42" t="s">
        <v>880</v>
      </c>
      <c r="AA925" s="42" t="s">
        <v>880</v>
      </c>
      <c r="AB925" s="42" t="s">
        <v>17</v>
      </c>
      <c r="AC925" s="42" t="s">
        <v>17</v>
      </c>
      <c r="AD925" s="42" t="s">
        <v>880</v>
      </c>
      <c r="AE925" s="42" t="s">
        <v>880</v>
      </c>
      <c r="AF925" s="42" t="s">
        <v>880</v>
      </c>
      <c r="AG925" s="42" t="s">
        <v>880</v>
      </c>
      <c r="AH925" s="42" t="s">
        <v>880</v>
      </c>
      <c r="AI925" s="42" t="s">
        <v>17</v>
      </c>
      <c r="AJ925" s="42" t="s">
        <v>17</v>
      </c>
      <c r="AK925" s="42" t="s">
        <v>880</v>
      </c>
      <c r="AL925" s="42"/>
      <c r="AM925" s="42"/>
      <c r="AN925" s="42"/>
      <c r="AO925" s="42"/>
      <c r="AP925" s="42"/>
      <c r="AQ925" s="42"/>
      <c r="AR925" s="42"/>
      <c r="AS925" s="42"/>
      <c r="AT925" s="42"/>
      <c r="AU925" s="42"/>
      <c r="AV925" s="37">
        <f>COUNTIFS($S925:$AU925,"P")</f>
        <v>11</v>
      </c>
      <c r="AW925" s="37">
        <f>COUNTIFS($S925:$AU925,"HD")/2</f>
        <v>0</v>
      </c>
      <c r="AX925" s="37">
        <f>COUNTIFS($S925:$AU925,"DO")</f>
        <v>6</v>
      </c>
      <c r="AY925" s="1">
        <f>COUNTIFS($S925:$AU925,"UPL")</f>
        <v>0</v>
      </c>
      <c r="AZ925" s="37">
        <f>COUNTIFS($S925:$AU925,"LWP")</f>
        <v>2</v>
      </c>
      <c r="BA925" s="37">
        <f>SUM(COUNTIFS($S925:$AU925,{"PAT","MAT"}))</f>
        <v>0</v>
      </c>
      <c r="BB925" s="37">
        <f>COUNTIFS($S925:$AU925,"HO")</f>
        <v>0</v>
      </c>
      <c r="BC925" s="37">
        <f>COUNTIFS($S925:$AU925,"NA")</f>
        <v>0</v>
      </c>
      <c r="BD925" s="37">
        <f>COUNTIFS($S925:$AU925,"PL")</f>
        <v>0</v>
      </c>
      <c r="BE925" s="37">
        <f>COUNTIFS($S925:$AU925,"CL")</f>
        <v>0</v>
      </c>
      <c r="BF925" s="37">
        <f>COUNTIFS($S925:$AU925,"BL")</f>
        <v>0</v>
      </c>
      <c r="BG925" s="37">
        <f>COUNTIFS($S925:$AU925,"CO")</f>
        <v>0</v>
      </c>
      <c r="BH925" s="37">
        <f>SUM(BD925:BG925)</f>
        <v>0</v>
      </c>
      <c r="BI925" s="37">
        <f>IF(SUM(AV925+AW925)&gt;=17,1,0)</f>
        <v>0</v>
      </c>
      <c r="BJ925" s="37">
        <f>IF(SUM(AV925+AW925)&gt;=13,1,0)</f>
        <v>0</v>
      </c>
      <c r="BK925" s="37">
        <f>SUM(AV925:BG925)+SUM(COUNTIFS(R925:AU925,{"TERM","RESIGNED"}))</f>
        <v>19</v>
      </c>
      <c r="BL925" s="1" t="s">
        <v>41</v>
      </c>
      <c r="BM925" s="37" t="s">
        <v>936</v>
      </c>
    </row>
    <row r="926" spans="1:66" x14ac:dyDescent="0.25">
      <c r="A926" s="30">
        <f>A925+1</f>
        <v>924</v>
      </c>
      <c r="B926" s="1" t="s">
        <v>163</v>
      </c>
      <c r="C926" s="1">
        <v>105663</v>
      </c>
      <c r="D926" s="25">
        <v>105663</v>
      </c>
      <c r="E926" s="1" t="s">
        <v>863</v>
      </c>
      <c r="F926" s="32" t="s">
        <v>1111</v>
      </c>
      <c r="G926" s="32" t="s">
        <v>117</v>
      </c>
      <c r="H926" s="28">
        <v>45174</v>
      </c>
      <c r="I926" s="28" t="s">
        <v>36</v>
      </c>
      <c r="J926" s="28" t="s">
        <v>36</v>
      </c>
      <c r="K926" s="37">
        <f ca="1">IF(O926="ACTIVE",(TODAY()-H926),(J926-H926))</f>
        <v>168</v>
      </c>
      <c r="L926" s="39" t="str">
        <f>IF(OR(M926="Email Verification",M926="Operations",M926="OJT",M926="Bottom Quartile Group",M926="Training"),"Billable","Non Billable")</f>
        <v>Billable</v>
      </c>
      <c r="M926" s="32" t="s">
        <v>118</v>
      </c>
      <c r="N926" s="1" t="s">
        <v>38</v>
      </c>
      <c r="O926" s="1" t="s">
        <v>39</v>
      </c>
      <c r="P926" s="1"/>
      <c r="Q926" s="1"/>
      <c r="R926" s="31" t="s">
        <v>189</v>
      </c>
      <c r="S926" s="42" t="s">
        <v>880</v>
      </c>
      <c r="T926" s="42" t="s">
        <v>880</v>
      </c>
      <c r="U926" s="42" t="s">
        <v>17</v>
      </c>
      <c r="V926" s="42" t="s">
        <v>17</v>
      </c>
      <c r="W926" s="42" t="s">
        <v>880</v>
      </c>
      <c r="X926" s="42" t="s">
        <v>880</v>
      </c>
      <c r="Y926" s="42" t="s">
        <v>880</v>
      </c>
      <c r="Z926" s="42" t="s">
        <v>880</v>
      </c>
      <c r="AA926" s="42" t="s">
        <v>880</v>
      </c>
      <c r="AB926" s="42" t="s">
        <v>17</v>
      </c>
      <c r="AC926" s="42" t="s">
        <v>17</v>
      </c>
      <c r="AD926" s="42" t="s">
        <v>880</v>
      </c>
      <c r="AE926" s="42" t="s">
        <v>880</v>
      </c>
      <c r="AF926" s="42" t="s">
        <v>880</v>
      </c>
      <c r="AG926" s="42" t="s">
        <v>880</v>
      </c>
      <c r="AH926" s="42" t="s">
        <v>880</v>
      </c>
      <c r="AI926" s="42" t="s">
        <v>17</v>
      </c>
      <c r="AJ926" s="42" t="s">
        <v>17</v>
      </c>
      <c r="AK926" s="42" t="s">
        <v>18</v>
      </c>
      <c r="AL926" s="42"/>
      <c r="AM926" s="42"/>
      <c r="AN926" s="42"/>
      <c r="AO926" s="42"/>
      <c r="AP926" s="42"/>
      <c r="AQ926" s="42"/>
      <c r="AR926" s="42"/>
      <c r="AS926" s="42"/>
      <c r="AT926" s="42"/>
      <c r="AU926" s="42"/>
      <c r="AV926" s="37">
        <f>COUNTIFS($S926:$AU926,"P")</f>
        <v>12</v>
      </c>
      <c r="AW926" s="37">
        <f>COUNTIFS($S926:$AU926,"HD")/2</f>
        <v>0</v>
      </c>
      <c r="AX926" s="37">
        <f>COUNTIFS($S926:$AU926,"DO")</f>
        <v>6</v>
      </c>
      <c r="AY926" s="1">
        <f>COUNTIFS($S926:$AU926,"UPL")</f>
        <v>1</v>
      </c>
      <c r="AZ926" s="37">
        <f>COUNTIFS($S926:$AU926,"LWP")</f>
        <v>0</v>
      </c>
      <c r="BA926" s="37">
        <f>SUM(COUNTIFS($S926:$AU926,{"PAT","MAT"}))</f>
        <v>0</v>
      </c>
      <c r="BB926" s="37">
        <f>COUNTIFS($S926:$AU926,"HO")</f>
        <v>0</v>
      </c>
      <c r="BC926" s="37">
        <f>COUNTIFS($S926:$AU926,"NA")</f>
        <v>0</v>
      </c>
      <c r="BD926" s="37">
        <f>COUNTIFS($S926:$AU926,"PL")</f>
        <v>0</v>
      </c>
      <c r="BE926" s="37">
        <f>COUNTIFS($S926:$AU926,"CL")</f>
        <v>0</v>
      </c>
      <c r="BF926" s="37">
        <f>COUNTIFS($S926:$AU926,"BL")</f>
        <v>0</v>
      </c>
      <c r="BG926" s="37">
        <f>COUNTIFS($S926:$AU926,"CO")</f>
        <v>0</v>
      </c>
      <c r="BH926" s="37">
        <f>SUM(BD926:BG926)</f>
        <v>0</v>
      </c>
      <c r="BI926" s="37">
        <f>IF(SUM(AV926+AW926)&gt;=17,1,0)</f>
        <v>0</v>
      </c>
      <c r="BJ926" s="37">
        <f>IF(SUM(AV926+AW926)&gt;=13,1,0)</f>
        <v>0</v>
      </c>
      <c r="BK926" s="37">
        <f>SUM(AV926:BG926)+SUM(COUNTIFS(R926:AU926,{"TERM","RESIGNED"}))</f>
        <v>19</v>
      </c>
      <c r="BL926" s="1" t="s">
        <v>41</v>
      </c>
      <c r="BM926" s="37" t="s">
        <v>936</v>
      </c>
    </row>
    <row r="927" spans="1:66" x14ac:dyDescent="0.25">
      <c r="A927" s="30">
        <f>A926+1</f>
        <v>925</v>
      </c>
      <c r="B927" s="1" t="s">
        <v>163</v>
      </c>
      <c r="C927" s="1">
        <v>105664</v>
      </c>
      <c r="D927" s="25">
        <v>105664</v>
      </c>
      <c r="E927" s="1" t="s">
        <v>863</v>
      </c>
      <c r="F927" s="32" t="s">
        <v>1112</v>
      </c>
      <c r="G927" s="32" t="s">
        <v>117</v>
      </c>
      <c r="H927" s="28">
        <v>45174</v>
      </c>
      <c r="I927" s="28" t="s">
        <v>36</v>
      </c>
      <c r="J927" s="28" t="s">
        <v>36</v>
      </c>
      <c r="K927" s="37">
        <f ca="1">IF(O927="ACTIVE",(TODAY()-H927),(J927-H927))</f>
        <v>168</v>
      </c>
      <c r="L927" s="39" t="str">
        <f>IF(OR(M927="Email Verification",M927="Operations",M927="OJT",M927="Bottom Quartile Group",M927="Training"),"Billable","Non Billable")</f>
        <v>Billable</v>
      </c>
      <c r="M927" s="32" t="s">
        <v>118</v>
      </c>
      <c r="N927" s="1" t="s">
        <v>38</v>
      </c>
      <c r="O927" s="1" t="s">
        <v>39</v>
      </c>
      <c r="P927" s="1"/>
      <c r="Q927" s="1"/>
      <c r="R927" s="31" t="s">
        <v>353</v>
      </c>
      <c r="S927" s="42" t="s">
        <v>880</v>
      </c>
      <c r="T927" s="42" t="s">
        <v>880</v>
      </c>
      <c r="U927" s="42" t="s">
        <v>17</v>
      </c>
      <c r="V927" s="42" t="s">
        <v>17</v>
      </c>
      <c r="W927" s="42" t="s">
        <v>880</v>
      </c>
      <c r="X927" s="42" t="s">
        <v>880</v>
      </c>
      <c r="Y927" s="42" t="s">
        <v>880</v>
      </c>
      <c r="Z927" s="42" t="s">
        <v>880</v>
      </c>
      <c r="AA927" s="42" t="s">
        <v>880</v>
      </c>
      <c r="AB927" s="42" t="s">
        <v>17</v>
      </c>
      <c r="AC927" s="42" t="s">
        <v>17</v>
      </c>
      <c r="AD927" s="42" t="s">
        <v>880</v>
      </c>
      <c r="AE927" s="42" t="s">
        <v>880</v>
      </c>
      <c r="AF927" s="42" t="s">
        <v>880</v>
      </c>
      <c r="AG927" s="42" t="s">
        <v>880</v>
      </c>
      <c r="AH927" s="42" t="s">
        <v>880</v>
      </c>
      <c r="AI927" s="42" t="s">
        <v>17</v>
      </c>
      <c r="AJ927" s="42" t="s">
        <v>17</v>
      </c>
      <c r="AK927" s="42" t="s">
        <v>880</v>
      </c>
      <c r="AL927" s="42"/>
      <c r="AM927" s="42"/>
      <c r="AN927" s="42"/>
      <c r="AO927" s="42"/>
      <c r="AP927" s="42"/>
      <c r="AQ927" s="42"/>
      <c r="AR927" s="42"/>
      <c r="AS927" s="42"/>
      <c r="AT927" s="42"/>
      <c r="AU927" s="42"/>
      <c r="AV927" s="37">
        <f>COUNTIFS($S927:$AU927,"P")</f>
        <v>13</v>
      </c>
      <c r="AW927" s="37">
        <f>COUNTIFS($S927:$AU927,"HD")/2</f>
        <v>0</v>
      </c>
      <c r="AX927" s="37">
        <f>COUNTIFS($S927:$AU927,"DO")</f>
        <v>6</v>
      </c>
      <c r="AY927" s="1">
        <f>COUNTIFS($S927:$AU927,"UPL")</f>
        <v>0</v>
      </c>
      <c r="AZ927" s="37">
        <f>COUNTIFS($S927:$AU927,"LWP")</f>
        <v>0</v>
      </c>
      <c r="BA927" s="37">
        <f>SUM(COUNTIFS($S927:$AU927,{"PAT","MAT"}))</f>
        <v>0</v>
      </c>
      <c r="BB927" s="37">
        <f>COUNTIFS($S927:$AU927,"HO")</f>
        <v>0</v>
      </c>
      <c r="BC927" s="37">
        <f>COUNTIFS($S927:$AU927,"NA")</f>
        <v>0</v>
      </c>
      <c r="BD927" s="37">
        <f>COUNTIFS($S927:$AU927,"PL")</f>
        <v>0</v>
      </c>
      <c r="BE927" s="37">
        <f>COUNTIFS($S927:$AU927,"CL")</f>
        <v>0</v>
      </c>
      <c r="BF927" s="37">
        <f>COUNTIFS($S927:$AU927,"BL")</f>
        <v>0</v>
      </c>
      <c r="BG927" s="37">
        <f>COUNTIFS($S927:$AU927,"CO")</f>
        <v>0</v>
      </c>
      <c r="BH927" s="37">
        <f>SUM(BD927:BG927)</f>
        <v>0</v>
      </c>
      <c r="BI927" s="37">
        <f>IF(SUM(AV927+AW927)&gt;=17,1,0)</f>
        <v>0</v>
      </c>
      <c r="BJ927" s="37">
        <f>IF(SUM(AV927+AW927)&gt;=13,1,0)</f>
        <v>1</v>
      </c>
      <c r="BK927" s="37">
        <f>SUM(AV927:BG927)+SUM(COUNTIFS(R927:AU927,{"TERM","RESIGNED"}))</f>
        <v>19</v>
      </c>
      <c r="BL927" s="1" t="s">
        <v>41</v>
      </c>
      <c r="BM927" s="37" t="s">
        <v>934</v>
      </c>
    </row>
    <row r="928" spans="1:66" x14ac:dyDescent="0.25">
      <c r="A928" s="30">
        <f>A927+1</f>
        <v>926</v>
      </c>
      <c r="B928" s="1" t="s">
        <v>163</v>
      </c>
      <c r="C928" s="1">
        <v>105669</v>
      </c>
      <c r="D928" s="25">
        <v>105669</v>
      </c>
      <c r="E928" s="1" t="s">
        <v>863</v>
      </c>
      <c r="F928" s="32" t="s">
        <v>1114</v>
      </c>
      <c r="G928" s="32" t="s">
        <v>117</v>
      </c>
      <c r="H928" s="28">
        <v>45174</v>
      </c>
      <c r="I928" s="28" t="s">
        <v>36</v>
      </c>
      <c r="J928" s="28" t="s">
        <v>36</v>
      </c>
      <c r="K928" s="37">
        <f ca="1">IF(O928="ACTIVE",(TODAY()-H928),(J928-H928))</f>
        <v>168</v>
      </c>
      <c r="L928" s="39" t="str">
        <f>IF(OR(M928="Email Verification",M928="Operations",M928="OJT",M928="Bottom Quartile Group",M928="Training"),"Billable","Non Billable")</f>
        <v>Billable</v>
      </c>
      <c r="M928" s="32" t="s">
        <v>118</v>
      </c>
      <c r="N928" s="1" t="s">
        <v>38</v>
      </c>
      <c r="O928" s="1" t="s">
        <v>39</v>
      </c>
      <c r="P928" s="1"/>
      <c r="Q928" s="1"/>
      <c r="R928" s="31" t="s">
        <v>120</v>
      </c>
      <c r="S928" s="42" t="s">
        <v>880</v>
      </c>
      <c r="T928" s="42" t="s">
        <v>880</v>
      </c>
      <c r="U928" s="42" t="s">
        <v>17</v>
      </c>
      <c r="V928" s="42" t="s">
        <v>17</v>
      </c>
      <c r="W928" s="42" t="s">
        <v>880</v>
      </c>
      <c r="X928" s="42" t="s">
        <v>880</v>
      </c>
      <c r="Y928" s="42" t="s">
        <v>18</v>
      </c>
      <c r="Z928" s="42" t="s">
        <v>880</v>
      </c>
      <c r="AA928" s="42" t="s">
        <v>880</v>
      </c>
      <c r="AB928" s="42" t="s">
        <v>17</v>
      </c>
      <c r="AC928" s="42" t="s">
        <v>17</v>
      </c>
      <c r="AD928" s="42" t="s">
        <v>880</v>
      </c>
      <c r="AE928" s="42" t="s">
        <v>880</v>
      </c>
      <c r="AF928" s="42" t="s">
        <v>880</v>
      </c>
      <c r="AG928" s="42" t="s">
        <v>880</v>
      </c>
      <c r="AH928" s="42" t="s">
        <v>880</v>
      </c>
      <c r="AI928" s="42" t="s">
        <v>17</v>
      </c>
      <c r="AJ928" s="42" t="s">
        <v>17</v>
      </c>
      <c r="AK928" s="42" t="s">
        <v>18</v>
      </c>
      <c r="AL928" s="42"/>
      <c r="AM928" s="42"/>
      <c r="AN928" s="42"/>
      <c r="AO928" s="42"/>
      <c r="AP928" s="42"/>
      <c r="AQ928" s="42"/>
      <c r="AR928" s="42"/>
      <c r="AS928" s="42"/>
      <c r="AT928" s="42"/>
      <c r="AU928" s="42"/>
      <c r="AV928" s="37">
        <f>COUNTIFS($S928:$AU928,"P")</f>
        <v>11</v>
      </c>
      <c r="AW928" s="37">
        <f>COUNTIFS($S928:$AU928,"HD")/2</f>
        <v>0</v>
      </c>
      <c r="AX928" s="37">
        <f>COUNTIFS($S928:$AU928,"DO")</f>
        <v>6</v>
      </c>
      <c r="AY928" s="1">
        <f>COUNTIFS($S928:$AU928,"UPL")</f>
        <v>2</v>
      </c>
      <c r="AZ928" s="37">
        <f>COUNTIFS($S928:$AU928,"LWP")</f>
        <v>0</v>
      </c>
      <c r="BA928" s="37">
        <f>SUM(COUNTIFS($S928:$AU928,{"PAT","MAT"}))</f>
        <v>0</v>
      </c>
      <c r="BB928" s="37">
        <f>COUNTIFS($S928:$AU928,"HO")</f>
        <v>0</v>
      </c>
      <c r="BC928" s="37">
        <f>COUNTIFS($S928:$AU928,"NA")</f>
        <v>0</v>
      </c>
      <c r="BD928" s="37">
        <f>COUNTIFS($S928:$AU928,"PL")</f>
        <v>0</v>
      </c>
      <c r="BE928" s="37">
        <f>COUNTIFS($S928:$AU928,"CL")</f>
        <v>0</v>
      </c>
      <c r="BF928" s="37">
        <f>COUNTIFS($S928:$AU928,"BL")</f>
        <v>0</v>
      </c>
      <c r="BG928" s="37">
        <f>COUNTIFS($S928:$AU928,"CO")</f>
        <v>0</v>
      </c>
      <c r="BH928" s="37">
        <f>SUM(BD928:BG928)</f>
        <v>0</v>
      </c>
      <c r="BI928" s="37">
        <f>IF(SUM(AV928+AW928)&gt;=17,1,0)</f>
        <v>0</v>
      </c>
      <c r="BJ928" s="37">
        <f>IF(SUM(AV928+AW928)&gt;=13,1,0)</f>
        <v>0</v>
      </c>
      <c r="BK928" s="37">
        <f>SUM(AV928:BG928)+SUM(COUNTIFS(R928:AU928,{"TERM","RESIGNED"}))</f>
        <v>19</v>
      </c>
      <c r="BL928" s="1" t="s">
        <v>41</v>
      </c>
      <c r="BM928" s="37" t="s">
        <v>934</v>
      </c>
    </row>
    <row r="929" spans="1:65" x14ac:dyDescent="0.25">
      <c r="A929" s="30">
        <f>A928+1</f>
        <v>927</v>
      </c>
      <c r="B929" s="1" t="s">
        <v>163</v>
      </c>
      <c r="C929" s="1">
        <v>105671</v>
      </c>
      <c r="D929" s="25">
        <v>105671</v>
      </c>
      <c r="E929" s="1" t="s">
        <v>862</v>
      </c>
      <c r="F929" s="32" t="s">
        <v>1116</v>
      </c>
      <c r="G929" s="32" t="s">
        <v>117</v>
      </c>
      <c r="H929" s="28">
        <v>45174</v>
      </c>
      <c r="I929" s="28" t="s">
        <v>36</v>
      </c>
      <c r="J929" s="28" t="s">
        <v>36</v>
      </c>
      <c r="K929" s="37">
        <f ca="1">IF(O929="ACTIVE",(TODAY()-H929),(J929-H929))</f>
        <v>168</v>
      </c>
      <c r="L929" s="39" t="str">
        <f>IF(OR(M929="Email Verification",M929="Operations",M929="OJT",M929="Bottom Quartile Group",M929="Training"),"Billable","Non Billable")</f>
        <v>Billable</v>
      </c>
      <c r="M929" s="32" t="s">
        <v>118</v>
      </c>
      <c r="N929" s="1" t="s">
        <v>38</v>
      </c>
      <c r="O929" s="1" t="s">
        <v>39</v>
      </c>
      <c r="P929" s="1"/>
      <c r="Q929" s="1"/>
      <c r="R929" s="31" t="s">
        <v>120</v>
      </c>
      <c r="S929" s="42" t="s">
        <v>880</v>
      </c>
      <c r="T929" s="42" t="s">
        <v>880</v>
      </c>
      <c r="U929" s="42" t="s">
        <v>17</v>
      </c>
      <c r="V929" s="42" t="s">
        <v>17</v>
      </c>
      <c r="W929" s="42" t="s">
        <v>880</v>
      </c>
      <c r="X929" s="42" t="s">
        <v>880</v>
      </c>
      <c r="Y929" s="42" t="s">
        <v>880</v>
      </c>
      <c r="Z929" s="42" t="s">
        <v>880</v>
      </c>
      <c r="AA929" s="42" t="s">
        <v>880</v>
      </c>
      <c r="AB929" s="42" t="s">
        <v>17</v>
      </c>
      <c r="AC929" s="42" t="s">
        <v>17</v>
      </c>
      <c r="AD929" s="42" t="s">
        <v>880</v>
      </c>
      <c r="AE929" s="42" t="s">
        <v>880</v>
      </c>
      <c r="AF929" s="42" t="s">
        <v>880</v>
      </c>
      <c r="AG929" s="42" t="s">
        <v>880</v>
      </c>
      <c r="AH929" s="42" t="s">
        <v>880</v>
      </c>
      <c r="AI929" s="42" t="s">
        <v>17</v>
      </c>
      <c r="AJ929" s="42" t="s">
        <v>17</v>
      </c>
      <c r="AK929" s="42" t="s">
        <v>880</v>
      </c>
      <c r="AL929" s="42"/>
      <c r="AM929" s="42"/>
      <c r="AN929" s="42"/>
      <c r="AO929" s="42"/>
      <c r="AP929" s="42"/>
      <c r="AQ929" s="42"/>
      <c r="AR929" s="42"/>
      <c r="AS929" s="42"/>
      <c r="AT929" s="42"/>
      <c r="AU929" s="42"/>
      <c r="AV929" s="37">
        <f>COUNTIFS($S929:$AU929,"P")</f>
        <v>13</v>
      </c>
      <c r="AW929" s="37">
        <f>COUNTIFS($S929:$AU929,"HD")/2</f>
        <v>0</v>
      </c>
      <c r="AX929" s="37">
        <f>COUNTIFS($S929:$AU929,"DO")</f>
        <v>6</v>
      </c>
      <c r="AY929" s="1">
        <f>COUNTIFS($S929:$AU929,"UPL")</f>
        <v>0</v>
      </c>
      <c r="AZ929" s="37">
        <f>COUNTIFS($S929:$AU929,"LWP")</f>
        <v>0</v>
      </c>
      <c r="BA929" s="37">
        <f>SUM(COUNTIFS($S929:$AU929,{"PAT","MAT"}))</f>
        <v>0</v>
      </c>
      <c r="BB929" s="37">
        <f>COUNTIFS($S929:$AU929,"HO")</f>
        <v>0</v>
      </c>
      <c r="BC929" s="37">
        <f>COUNTIFS($S929:$AU929,"NA")</f>
        <v>0</v>
      </c>
      <c r="BD929" s="37">
        <f>COUNTIFS($S929:$AU929,"PL")</f>
        <v>0</v>
      </c>
      <c r="BE929" s="37">
        <f>COUNTIFS($S929:$AU929,"CL")</f>
        <v>0</v>
      </c>
      <c r="BF929" s="37">
        <f>COUNTIFS($S929:$AU929,"BL")</f>
        <v>0</v>
      </c>
      <c r="BG929" s="37">
        <f>COUNTIFS($S929:$AU929,"CO")</f>
        <v>0</v>
      </c>
      <c r="BH929" s="37">
        <f>SUM(BD929:BG929)</f>
        <v>0</v>
      </c>
      <c r="BI929" s="37">
        <f>IF(SUM(AV929+AW929)&gt;=17,1,0)</f>
        <v>0</v>
      </c>
      <c r="BJ929" s="37">
        <f>IF(SUM(AV929+AW929)&gt;=13,1,0)</f>
        <v>1</v>
      </c>
      <c r="BK929" s="37">
        <f>SUM(AV929:BG929)+SUM(COUNTIFS(R929:AU929,{"TERM","RESIGNED"}))</f>
        <v>19</v>
      </c>
      <c r="BL929" s="1" t="s">
        <v>41</v>
      </c>
      <c r="BM929" s="37" t="s">
        <v>934</v>
      </c>
    </row>
    <row r="930" spans="1:65" x14ac:dyDescent="0.25">
      <c r="A930" s="30">
        <f>A929+1</f>
        <v>928</v>
      </c>
      <c r="B930" s="1" t="s">
        <v>163</v>
      </c>
      <c r="C930" s="1">
        <v>105672</v>
      </c>
      <c r="D930" s="25">
        <v>105672</v>
      </c>
      <c r="E930" s="1" t="s">
        <v>862</v>
      </c>
      <c r="F930" s="32" t="s">
        <v>1117</v>
      </c>
      <c r="G930" s="32" t="s">
        <v>1118</v>
      </c>
      <c r="H930" s="28">
        <v>45175</v>
      </c>
      <c r="I930" s="28" t="s">
        <v>36</v>
      </c>
      <c r="J930" s="28" t="s">
        <v>36</v>
      </c>
      <c r="K930" s="37">
        <f ca="1">IF(O930="ACTIVE",(TODAY()-H930),(J930-H930))</f>
        <v>167</v>
      </c>
      <c r="L930" s="39" t="str">
        <f>IF(OR(M930="Email Verification",M930="Operations",M930="OJT",M930="Bottom Quartile Group",M930="Training"),"Billable","Non Billable")</f>
        <v>Non Billable</v>
      </c>
      <c r="M930" s="32" t="s">
        <v>124</v>
      </c>
      <c r="N930" s="1" t="s">
        <v>38</v>
      </c>
      <c r="O930" s="1" t="s">
        <v>39</v>
      </c>
      <c r="P930" s="1"/>
      <c r="Q930" s="1"/>
      <c r="R930" s="31" t="s">
        <v>249</v>
      </c>
      <c r="S930" s="42" t="s">
        <v>880</v>
      </c>
      <c r="T930" s="42" t="s">
        <v>880</v>
      </c>
      <c r="U930" s="42" t="s">
        <v>17</v>
      </c>
      <c r="V930" s="42" t="s">
        <v>17</v>
      </c>
      <c r="W930" s="42" t="s">
        <v>880</v>
      </c>
      <c r="X930" s="42" t="s">
        <v>880</v>
      </c>
      <c r="Y930" s="42" t="s">
        <v>880</v>
      </c>
      <c r="Z930" s="42" t="s">
        <v>880</v>
      </c>
      <c r="AA930" s="42" t="s">
        <v>880</v>
      </c>
      <c r="AB930" s="42" t="s">
        <v>17</v>
      </c>
      <c r="AC930" s="42" t="s">
        <v>17</v>
      </c>
      <c r="AD930" s="42" t="s">
        <v>880</v>
      </c>
      <c r="AE930" s="42" t="s">
        <v>880</v>
      </c>
      <c r="AF930" s="42" t="s">
        <v>880</v>
      </c>
      <c r="AG930" s="42" t="s">
        <v>880</v>
      </c>
      <c r="AH930" s="42" t="s">
        <v>880</v>
      </c>
      <c r="AI930" s="42" t="s">
        <v>17</v>
      </c>
      <c r="AJ930" s="42" t="s">
        <v>17</v>
      </c>
      <c r="AK930" s="42" t="s">
        <v>880</v>
      </c>
      <c r="AL930" s="42"/>
      <c r="AM930" s="42"/>
      <c r="AN930" s="42"/>
      <c r="AO930" s="42"/>
      <c r="AP930" s="42"/>
      <c r="AQ930" s="42"/>
      <c r="AR930" s="42"/>
      <c r="AS930" s="42"/>
      <c r="AT930" s="42"/>
      <c r="AU930" s="42"/>
      <c r="AV930" s="37">
        <f>COUNTIFS($S930:$AU930,"P")</f>
        <v>13</v>
      </c>
      <c r="AW930" s="37">
        <f>COUNTIFS($S930:$AU930,"HD")/2</f>
        <v>0</v>
      </c>
      <c r="AX930" s="37">
        <f>COUNTIFS($S930:$AU930,"DO")</f>
        <v>6</v>
      </c>
      <c r="AY930" s="1">
        <f>COUNTIFS($S930:$AU930,"UPL")</f>
        <v>0</v>
      </c>
      <c r="AZ930" s="37">
        <f>COUNTIFS($S930:$AU930,"LWP")</f>
        <v>0</v>
      </c>
      <c r="BA930" s="37">
        <f>SUM(COUNTIFS($S930:$AU930,{"PAT","MAT"}))</f>
        <v>0</v>
      </c>
      <c r="BB930" s="37">
        <f>COUNTIFS($S930:$AU930,"HO")</f>
        <v>0</v>
      </c>
      <c r="BC930" s="37">
        <f>COUNTIFS($S930:$AU930,"NA")</f>
        <v>0</v>
      </c>
      <c r="BD930" s="37">
        <f>COUNTIFS($S930:$AU930,"PL")</f>
        <v>0</v>
      </c>
      <c r="BE930" s="37">
        <f>COUNTIFS($S930:$AU930,"CL")</f>
        <v>0</v>
      </c>
      <c r="BF930" s="37">
        <f>COUNTIFS($S930:$AU930,"BL")</f>
        <v>0</v>
      </c>
      <c r="BG930" s="37">
        <f>COUNTIFS($S930:$AU930,"CO")</f>
        <v>0</v>
      </c>
      <c r="BH930" s="37">
        <f>SUM(BD930:BG930)</f>
        <v>0</v>
      </c>
      <c r="BI930" s="37">
        <f>IF(SUM(AV930+AW930)&gt;=17,1,0)</f>
        <v>0</v>
      </c>
      <c r="BJ930" s="37">
        <f>IF(SUM(AV930+AW930)&gt;=13,1,0)</f>
        <v>1</v>
      </c>
      <c r="BK930" s="37">
        <f>SUM(AV930:BG930)+SUM(COUNTIFS(R930:AU930,{"TERM","RESIGNED"}))</f>
        <v>19</v>
      </c>
      <c r="BL930" s="1" t="s">
        <v>41</v>
      </c>
      <c r="BM930" s="37" t="s">
        <v>935</v>
      </c>
    </row>
    <row r="931" spans="1:65" x14ac:dyDescent="0.25">
      <c r="A931" s="30">
        <f>A930+1</f>
        <v>929</v>
      </c>
      <c r="B931" s="1" t="s">
        <v>163</v>
      </c>
      <c r="C931" s="1">
        <v>105673</v>
      </c>
      <c r="D931" s="25">
        <v>105673</v>
      </c>
      <c r="E931" s="1" t="s">
        <v>862</v>
      </c>
      <c r="F931" s="32" t="s">
        <v>1120</v>
      </c>
      <c r="G931" s="32" t="s">
        <v>74</v>
      </c>
      <c r="H931" s="28">
        <v>45177</v>
      </c>
      <c r="I931" s="28" t="s">
        <v>36</v>
      </c>
      <c r="J931" s="28" t="s">
        <v>36</v>
      </c>
      <c r="K931" s="37">
        <f ca="1">IF(O931="ACTIVE",(TODAY()-H931),(J931-H931))</f>
        <v>165</v>
      </c>
      <c r="L931" s="39" t="str">
        <f>IF(OR(M931="Email Verification",M931="Operations",M931="OJT",M931="Bottom Quartile Group",M931="Training"),"Billable","Non Billable")</f>
        <v>Non Billable</v>
      </c>
      <c r="M931" s="32" t="s">
        <v>51</v>
      </c>
      <c r="N931" s="1" t="s">
        <v>38</v>
      </c>
      <c r="O931" s="1" t="s">
        <v>39</v>
      </c>
      <c r="P931" s="1"/>
      <c r="Q931" s="1"/>
      <c r="R931" s="31" t="s">
        <v>78</v>
      </c>
      <c r="S931" s="42" t="s">
        <v>880</v>
      </c>
      <c r="T931" s="42" t="s">
        <v>880</v>
      </c>
      <c r="U931" s="42" t="s">
        <v>17</v>
      </c>
      <c r="V931" s="42" t="s">
        <v>17</v>
      </c>
      <c r="W931" s="42" t="s">
        <v>880</v>
      </c>
      <c r="X931" s="42" t="s">
        <v>880</v>
      </c>
      <c r="Y931" s="42" t="s">
        <v>880</v>
      </c>
      <c r="Z931" s="42" t="s">
        <v>880</v>
      </c>
      <c r="AA931" s="42" t="s">
        <v>880</v>
      </c>
      <c r="AB931" s="42" t="s">
        <v>17</v>
      </c>
      <c r="AC931" s="42" t="s">
        <v>17</v>
      </c>
      <c r="AD931" s="42" t="s">
        <v>880</v>
      </c>
      <c r="AE931" s="42" t="s">
        <v>880</v>
      </c>
      <c r="AF931" s="42" t="s">
        <v>880</v>
      </c>
      <c r="AG931" s="42" t="s">
        <v>880</v>
      </c>
      <c r="AH931" s="42" t="s">
        <v>880</v>
      </c>
      <c r="AI931" s="42" t="s">
        <v>17</v>
      </c>
      <c r="AJ931" s="42" t="s">
        <v>17</v>
      </c>
      <c r="AK931" s="42" t="s">
        <v>880</v>
      </c>
      <c r="AL931" s="42"/>
      <c r="AM931" s="42"/>
      <c r="AN931" s="42"/>
      <c r="AO931" s="42"/>
      <c r="AP931" s="42"/>
      <c r="AQ931" s="42"/>
      <c r="AR931" s="42"/>
      <c r="AS931" s="42"/>
      <c r="AT931" s="42"/>
      <c r="AU931" s="42"/>
      <c r="AV931" s="37">
        <f>COUNTIFS($S931:$AU931,"P")</f>
        <v>13</v>
      </c>
      <c r="AW931" s="37">
        <f>COUNTIFS($S931:$AU931,"HD")/2</f>
        <v>0</v>
      </c>
      <c r="AX931" s="37">
        <f>COUNTIFS($S931:$AU931,"DO")</f>
        <v>6</v>
      </c>
      <c r="AY931" s="1">
        <f>COUNTIFS($S931:$AU931,"UPL")</f>
        <v>0</v>
      </c>
      <c r="AZ931" s="37">
        <f>COUNTIFS($S931:$AU931,"LWP")</f>
        <v>0</v>
      </c>
      <c r="BA931" s="37">
        <f>SUM(COUNTIFS($S931:$AU931,{"PAT","MAT"}))</f>
        <v>0</v>
      </c>
      <c r="BB931" s="37">
        <f>COUNTIFS($S931:$AU931,"HO")</f>
        <v>0</v>
      </c>
      <c r="BC931" s="37">
        <f>COUNTIFS($S931:$AU931,"NA")</f>
        <v>0</v>
      </c>
      <c r="BD931" s="37">
        <f>COUNTIFS($S931:$AU931,"PL")</f>
        <v>0</v>
      </c>
      <c r="BE931" s="37">
        <f>COUNTIFS($S931:$AU931,"CL")</f>
        <v>0</v>
      </c>
      <c r="BF931" s="37">
        <f>COUNTIFS($S931:$AU931,"BL")</f>
        <v>0</v>
      </c>
      <c r="BG931" s="37">
        <f>COUNTIFS($S931:$AU931,"CO")</f>
        <v>0</v>
      </c>
      <c r="BH931" s="37">
        <f>SUM(BD931:BG931)</f>
        <v>0</v>
      </c>
      <c r="BI931" s="37">
        <f>IF(SUM(AV931+AW931)&gt;=17,1,0)</f>
        <v>0</v>
      </c>
      <c r="BJ931" s="37">
        <f>IF(SUM(AV931+AW931)&gt;=13,1,0)</f>
        <v>1</v>
      </c>
      <c r="BK931" s="37">
        <f>SUM(AV931:BG931)+SUM(COUNTIFS(R931:AU931,{"TERM","RESIGNED"}))</f>
        <v>19</v>
      </c>
      <c r="BL931" s="1" t="s">
        <v>41</v>
      </c>
      <c r="BM931" s="37" t="s">
        <v>1571</v>
      </c>
    </row>
    <row r="932" spans="1:65" x14ac:dyDescent="0.25">
      <c r="A932" s="30">
        <f>A931+1</f>
        <v>930</v>
      </c>
      <c r="B932" s="1" t="s">
        <v>163</v>
      </c>
      <c r="C932" s="1">
        <v>105674</v>
      </c>
      <c r="D932" s="25">
        <v>105674</v>
      </c>
      <c r="E932" s="1" t="s">
        <v>863</v>
      </c>
      <c r="F932" s="32" t="s">
        <v>1121</v>
      </c>
      <c r="G932" s="32" t="s">
        <v>74</v>
      </c>
      <c r="H932" s="28">
        <v>45177</v>
      </c>
      <c r="I932" s="28" t="s">
        <v>36</v>
      </c>
      <c r="J932" s="28" t="s">
        <v>36</v>
      </c>
      <c r="K932" s="37">
        <f ca="1">IF(O932="ACTIVE",(TODAY()-H932),(J932-H932))</f>
        <v>165</v>
      </c>
      <c r="L932" s="39" t="str">
        <f>IF(OR(M932="Email Verification",M932="Operations",M932="OJT",M932="Bottom Quartile Group",M932="Training"),"Billable","Non Billable")</f>
        <v>Non Billable</v>
      </c>
      <c r="M932" s="32" t="s">
        <v>51</v>
      </c>
      <c r="N932" s="1" t="s">
        <v>38</v>
      </c>
      <c r="O932" s="1" t="s">
        <v>39</v>
      </c>
      <c r="P932" s="1"/>
      <c r="Q932" s="1"/>
      <c r="R932" s="31" t="s">
        <v>78</v>
      </c>
      <c r="S932" s="42" t="s">
        <v>883</v>
      </c>
      <c r="T932" s="42" t="s">
        <v>880</v>
      </c>
      <c r="U932" s="42" t="s">
        <v>17</v>
      </c>
      <c r="V932" s="42" t="s">
        <v>17</v>
      </c>
      <c r="W932" s="42" t="s">
        <v>880</v>
      </c>
      <c r="X932" s="42" t="s">
        <v>880</v>
      </c>
      <c r="Y932" s="42" t="s">
        <v>880</v>
      </c>
      <c r="Z932" s="42" t="s">
        <v>880</v>
      </c>
      <c r="AA932" s="42" t="s">
        <v>880</v>
      </c>
      <c r="AB932" s="42" t="s">
        <v>17</v>
      </c>
      <c r="AC932" s="42" t="s">
        <v>17</v>
      </c>
      <c r="AD932" s="42" t="s">
        <v>880</v>
      </c>
      <c r="AE932" s="42" t="s">
        <v>880</v>
      </c>
      <c r="AF932" s="42" t="s">
        <v>880</v>
      </c>
      <c r="AG932" s="42" t="s">
        <v>880</v>
      </c>
      <c r="AH932" s="42" t="s">
        <v>880</v>
      </c>
      <c r="AI932" s="42" t="s">
        <v>17</v>
      </c>
      <c r="AJ932" s="42" t="s">
        <v>17</v>
      </c>
      <c r="AK932" s="42" t="s">
        <v>880</v>
      </c>
      <c r="AL932" s="42"/>
      <c r="AM932" s="42"/>
      <c r="AN932" s="42"/>
      <c r="AO932" s="42"/>
      <c r="AP932" s="42"/>
      <c r="AQ932" s="42"/>
      <c r="AR932" s="42"/>
      <c r="AS932" s="42"/>
      <c r="AT932" s="42"/>
      <c r="AU932" s="42"/>
      <c r="AV932" s="37">
        <f>COUNTIFS($S932:$AU932,"P")</f>
        <v>12</v>
      </c>
      <c r="AW932" s="37">
        <f>COUNTIFS($S932:$AU932,"HD")/2</f>
        <v>0</v>
      </c>
      <c r="AX932" s="37">
        <f>COUNTIFS($S932:$AU932,"DO")</f>
        <v>6</v>
      </c>
      <c r="AY932" s="1">
        <f>COUNTIFS($S932:$AU932,"UPL")</f>
        <v>0</v>
      </c>
      <c r="AZ932" s="37">
        <f>COUNTIFS($S932:$AU932,"LWP")</f>
        <v>0</v>
      </c>
      <c r="BA932" s="37">
        <f>SUM(COUNTIFS($S932:$AU932,{"PAT","MAT"}))</f>
        <v>0</v>
      </c>
      <c r="BB932" s="37">
        <f>COUNTIFS($S932:$AU932,"HO")</f>
        <v>0</v>
      </c>
      <c r="BC932" s="37">
        <f>COUNTIFS($S932:$AU932,"NA")</f>
        <v>0</v>
      </c>
      <c r="BD932" s="37">
        <f>COUNTIFS($S932:$AU932,"PL")</f>
        <v>1</v>
      </c>
      <c r="BE932" s="37">
        <f>COUNTIFS($S932:$AU932,"CL")</f>
        <v>0</v>
      </c>
      <c r="BF932" s="37">
        <f>COUNTIFS($S932:$AU932,"BL")</f>
        <v>0</v>
      </c>
      <c r="BG932" s="37">
        <f>COUNTIFS($S932:$AU932,"CO")</f>
        <v>0</v>
      </c>
      <c r="BH932" s="37">
        <f>SUM(BD932:BG932)</f>
        <v>1</v>
      </c>
      <c r="BI932" s="37">
        <f>IF(SUM(AV932+AW932)&gt;=17,1,0)</f>
        <v>0</v>
      </c>
      <c r="BJ932" s="37">
        <f>IF(SUM(AV932+AW932)&gt;=13,1,0)</f>
        <v>0</v>
      </c>
      <c r="BK932" s="37">
        <f>SUM(AV932:BG932)+SUM(COUNTIFS(R932:AU932,{"TERM","RESIGNED"}))</f>
        <v>19</v>
      </c>
      <c r="BL932" s="1" t="s">
        <v>41</v>
      </c>
      <c r="BM932" s="37" t="s">
        <v>934</v>
      </c>
    </row>
    <row r="933" spans="1:65" x14ac:dyDescent="0.25">
      <c r="A933" s="30">
        <f>A932+1</f>
        <v>931</v>
      </c>
      <c r="B933" s="1" t="s">
        <v>163</v>
      </c>
      <c r="C933" s="1">
        <v>105676</v>
      </c>
      <c r="D933" s="25">
        <v>105676</v>
      </c>
      <c r="E933" s="1" t="s">
        <v>863</v>
      </c>
      <c r="F933" s="32" t="s">
        <v>1122</v>
      </c>
      <c r="G933" s="32" t="s">
        <v>74</v>
      </c>
      <c r="H933" s="28">
        <v>45177</v>
      </c>
      <c r="I933" s="28" t="s">
        <v>36</v>
      </c>
      <c r="J933" s="28" t="s">
        <v>36</v>
      </c>
      <c r="K933" s="37">
        <f ca="1">IF(O933="ACTIVE",(TODAY()-H933),(J933-H933))</f>
        <v>165</v>
      </c>
      <c r="L933" s="39" t="str">
        <f>IF(OR(M933="Email Verification",M933="Operations",M933="OJT",M933="Bottom Quartile Group",M933="Training"),"Billable","Non Billable")</f>
        <v>Non Billable</v>
      </c>
      <c r="M933" s="32" t="s">
        <v>51</v>
      </c>
      <c r="N933" s="1" t="s">
        <v>38</v>
      </c>
      <c r="O933" s="1" t="s">
        <v>39</v>
      </c>
      <c r="P933" s="1"/>
      <c r="Q933" s="1"/>
      <c r="R933" s="31" t="s">
        <v>185</v>
      </c>
      <c r="S933" s="42" t="s">
        <v>882</v>
      </c>
      <c r="T933" s="42" t="s">
        <v>880</v>
      </c>
      <c r="U933" s="42" t="s">
        <v>17</v>
      </c>
      <c r="V933" s="42" t="s">
        <v>17</v>
      </c>
      <c r="W933" s="42" t="s">
        <v>880</v>
      </c>
      <c r="X933" s="42" t="s">
        <v>880</v>
      </c>
      <c r="Y933" s="42" t="s">
        <v>880</v>
      </c>
      <c r="Z933" s="42" t="s">
        <v>880</v>
      </c>
      <c r="AA933" s="42" t="s">
        <v>880</v>
      </c>
      <c r="AB933" s="42" t="s">
        <v>17</v>
      </c>
      <c r="AC933" s="42" t="s">
        <v>17</v>
      </c>
      <c r="AD933" s="42" t="s">
        <v>880</v>
      </c>
      <c r="AE933" s="42" t="s">
        <v>880</v>
      </c>
      <c r="AF933" s="42" t="s">
        <v>880</v>
      </c>
      <c r="AG933" s="42" t="s">
        <v>880</v>
      </c>
      <c r="AH933" s="42" t="s">
        <v>880</v>
      </c>
      <c r="AI933" s="42" t="s">
        <v>17</v>
      </c>
      <c r="AJ933" s="42" t="s">
        <v>17</v>
      </c>
      <c r="AK933" s="42" t="s">
        <v>18</v>
      </c>
      <c r="AL933" s="42"/>
      <c r="AM933" s="42"/>
      <c r="AN933" s="42"/>
      <c r="AO933" s="42"/>
      <c r="AP933" s="42"/>
      <c r="AQ933" s="42"/>
      <c r="AR933" s="42"/>
      <c r="AS933" s="42"/>
      <c r="AT933" s="42"/>
      <c r="AU933" s="42"/>
      <c r="AV933" s="37">
        <f>COUNTIFS($S933:$AU933,"P")</f>
        <v>11</v>
      </c>
      <c r="AW933" s="37">
        <f>COUNTIFS($S933:$AU933,"HD")/2</f>
        <v>0</v>
      </c>
      <c r="AX933" s="37">
        <f>COUNTIFS($S933:$AU933,"DO")</f>
        <v>6</v>
      </c>
      <c r="AY933" s="1">
        <f>COUNTIFS($S933:$AU933,"UPL")</f>
        <v>1</v>
      </c>
      <c r="AZ933" s="37">
        <f>COUNTIFS($S933:$AU933,"LWP")</f>
        <v>0</v>
      </c>
      <c r="BA933" s="37">
        <f>SUM(COUNTIFS($S933:$AU933,{"PAT","MAT"}))</f>
        <v>0</v>
      </c>
      <c r="BB933" s="37">
        <f>COUNTIFS($S933:$AU933,"HO")</f>
        <v>0</v>
      </c>
      <c r="BC933" s="37">
        <f>COUNTIFS($S933:$AU933,"NA")</f>
        <v>0</v>
      </c>
      <c r="BD933" s="37">
        <f>COUNTIFS($S933:$AU933,"PL")</f>
        <v>0</v>
      </c>
      <c r="BE933" s="37">
        <f>COUNTIFS($S933:$AU933,"CL")</f>
        <v>1</v>
      </c>
      <c r="BF933" s="37">
        <f>COUNTIFS($S933:$AU933,"BL")</f>
        <v>0</v>
      </c>
      <c r="BG933" s="37">
        <f>COUNTIFS($S933:$AU933,"CO")</f>
        <v>0</v>
      </c>
      <c r="BH933" s="37">
        <f>SUM(BD933:BG933)</f>
        <v>1</v>
      </c>
      <c r="BI933" s="37">
        <f>IF(SUM(AV933+AW933)&gt;=17,1,0)</f>
        <v>0</v>
      </c>
      <c r="BJ933" s="37">
        <f>IF(SUM(AV933+AW933)&gt;=13,1,0)</f>
        <v>0</v>
      </c>
      <c r="BK933" s="37">
        <f>SUM(AV933:BG933)+SUM(COUNTIFS(R933:AU933,{"TERM","RESIGNED"}))</f>
        <v>19</v>
      </c>
      <c r="BL933" s="1" t="s">
        <v>41</v>
      </c>
      <c r="BM933" s="37" t="s">
        <v>1564</v>
      </c>
    </row>
    <row r="934" spans="1:65" x14ac:dyDescent="0.25">
      <c r="A934" s="30">
        <f>A933+1</f>
        <v>932</v>
      </c>
      <c r="B934" s="1" t="s">
        <v>163</v>
      </c>
      <c r="C934" s="1">
        <v>105687</v>
      </c>
      <c r="D934" s="25">
        <v>105687</v>
      </c>
      <c r="E934" s="1" t="s">
        <v>863</v>
      </c>
      <c r="F934" s="32" t="s">
        <v>1123</v>
      </c>
      <c r="G934" s="32" t="s">
        <v>117</v>
      </c>
      <c r="H934" s="28">
        <v>45177</v>
      </c>
      <c r="I934" s="28" t="s">
        <v>36</v>
      </c>
      <c r="J934" s="28" t="s">
        <v>36</v>
      </c>
      <c r="K934" s="37">
        <f ca="1">IF(O934="ACTIVE",(TODAY()-H934),(J934-H934))</f>
        <v>165</v>
      </c>
      <c r="L934" s="39" t="str">
        <f>IF(OR(M934="Email Verification",M934="Operations",M934="OJT",M934="Bottom Quartile Group",M934="Training"),"Billable","Non Billable")</f>
        <v>Billable</v>
      </c>
      <c r="M934" s="32" t="s">
        <v>118</v>
      </c>
      <c r="N934" s="1" t="s">
        <v>38</v>
      </c>
      <c r="O934" s="1" t="s">
        <v>39</v>
      </c>
      <c r="P934" s="1"/>
      <c r="Q934" s="1"/>
      <c r="R934" s="31" t="s">
        <v>120</v>
      </c>
      <c r="S934" s="42" t="s">
        <v>880</v>
      </c>
      <c r="T934" s="42" t="s">
        <v>880</v>
      </c>
      <c r="U934" s="42" t="s">
        <v>17</v>
      </c>
      <c r="V934" s="42" t="s">
        <v>17</v>
      </c>
      <c r="W934" s="42" t="s">
        <v>880</v>
      </c>
      <c r="X934" s="42" t="s">
        <v>880</v>
      </c>
      <c r="Y934" s="42" t="s">
        <v>880</v>
      </c>
      <c r="Z934" s="42" t="s">
        <v>880</v>
      </c>
      <c r="AA934" s="42" t="s">
        <v>880</v>
      </c>
      <c r="AB934" s="42" t="s">
        <v>17</v>
      </c>
      <c r="AC934" s="42" t="s">
        <v>17</v>
      </c>
      <c r="AD934" s="42" t="s">
        <v>880</v>
      </c>
      <c r="AE934" s="42" t="s">
        <v>880</v>
      </c>
      <c r="AF934" s="42" t="s">
        <v>880</v>
      </c>
      <c r="AG934" s="42" t="s">
        <v>880</v>
      </c>
      <c r="AH934" s="42" t="s">
        <v>880</v>
      </c>
      <c r="AI934" s="42" t="s">
        <v>17</v>
      </c>
      <c r="AJ934" s="42" t="s">
        <v>17</v>
      </c>
      <c r="AK934" s="42" t="s">
        <v>18</v>
      </c>
      <c r="AL934" s="42"/>
      <c r="AM934" s="42"/>
      <c r="AN934" s="42"/>
      <c r="AO934" s="42"/>
      <c r="AP934" s="42"/>
      <c r="AQ934" s="42"/>
      <c r="AR934" s="42"/>
      <c r="AS934" s="42"/>
      <c r="AT934" s="42"/>
      <c r="AU934" s="42"/>
      <c r="AV934" s="37">
        <f>COUNTIFS($S934:$AU934,"P")</f>
        <v>12</v>
      </c>
      <c r="AW934" s="37">
        <f>COUNTIFS($S934:$AU934,"HD")/2</f>
        <v>0</v>
      </c>
      <c r="AX934" s="37">
        <f>COUNTIFS($S934:$AU934,"DO")</f>
        <v>6</v>
      </c>
      <c r="AY934" s="1">
        <f>COUNTIFS($S934:$AU934,"UPL")</f>
        <v>1</v>
      </c>
      <c r="AZ934" s="37">
        <f>COUNTIFS($S934:$AU934,"LWP")</f>
        <v>0</v>
      </c>
      <c r="BA934" s="37">
        <f>SUM(COUNTIFS($S934:$AU934,{"PAT","MAT"}))</f>
        <v>0</v>
      </c>
      <c r="BB934" s="37">
        <f>COUNTIFS($S934:$AU934,"HO")</f>
        <v>0</v>
      </c>
      <c r="BC934" s="37">
        <f>COUNTIFS($S934:$AU934,"NA")</f>
        <v>0</v>
      </c>
      <c r="BD934" s="37">
        <f>COUNTIFS($S934:$AU934,"PL")</f>
        <v>0</v>
      </c>
      <c r="BE934" s="37">
        <f>COUNTIFS($S934:$AU934,"CL")</f>
        <v>0</v>
      </c>
      <c r="BF934" s="37">
        <f>COUNTIFS($S934:$AU934,"BL")</f>
        <v>0</v>
      </c>
      <c r="BG934" s="37">
        <f>COUNTIFS($S934:$AU934,"CO")</f>
        <v>0</v>
      </c>
      <c r="BH934" s="37">
        <f>SUM(BD934:BG934)</f>
        <v>0</v>
      </c>
      <c r="BI934" s="37">
        <f>IF(SUM(AV934+AW934)&gt;=17,1,0)</f>
        <v>0</v>
      </c>
      <c r="BJ934" s="37">
        <f>IF(SUM(AV934+AW934)&gt;=13,1,0)</f>
        <v>0</v>
      </c>
      <c r="BK934" s="37">
        <f>SUM(AV934:BG934)+SUM(COUNTIFS(R934:AU934,{"TERM","RESIGNED"}))</f>
        <v>19</v>
      </c>
      <c r="BL934" s="1" t="s">
        <v>41</v>
      </c>
      <c r="BM934" s="37" t="s">
        <v>934</v>
      </c>
    </row>
    <row r="935" spans="1:65" x14ac:dyDescent="0.25">
      <c r="A935" s="30">
        <f>A934+1</f>
        <v>933</v>
      </c>
      <c r="B935" s="1" t="s">
        <v>163</v>
      </c>
      <c r="C935" s="1">
        <v>105693</v>
      </c>
      <c r="D935" s="25">
        <v>105693</v>
      </c>
      <c r="E935" s="1" t="s">
        <v>863</v>
      </c>
      <c r="F935" s="32" t="s">
        <v>1124</v>
      </c>
      <c r="G935" s="32" t="s">
        <v>117</v>
      </c>
      <c r="H935" s="28">
        <v>45177</v>
      </c>
      <c r="I935" s="28" t="s">
        <v>36</v>
      </c>
      <c r="J935" s="28" t="s">
        <v>36</v>
      </c>
      <c r="K935" s="37">
        <f ca="1">IF(O935="ACTIVE",(TODAY()-H935),(J935-H935))</f>
        <v>165</v>
      </c>
      <c r="L935" s="39" t="str">
        <f>IF(OR(M935="Email Verification",M935="Operations",M935="OJT",M935="Bottom Quartile Group",M935="Training"),"Billable","Non Billable")</f>
        <v>Billable</v>
      </c>
      <c r="M935" s="32" t="s">
        <v>118</v>
      </c>
      <c r="N935" s="1" t="s">
        <v>38</v>
      </c>
      <c r="O935" s="1" t="s">
        <v>39</v>
      </c>
      <c r="P935" s="1"/>
      <c r="Q935" s="1"/>
      <c r="R935" s="31" t="s">
        <v>353</v>
      </c>
      <c r="S935" s="42" t="s">
        <v>880</v>
      </c>
      <c r="T935" s="42" t="s">
        <v>880</v>
      </c>
      <c r="U935" s="42" t="s">
        <v>17</v>
      </c>
      <c r="V935" s="42" t="s">
        <v>17</v>
      </c>
      <c r="W935" s="42" t="s">
        <v>880</v>
      </c>
      <c r="X935" s="42" t="s">
        <v>880</v>
      </c>
      <c r="Y935" s="42" t="s">
        <v>880</v>
      </c>
      <c r="Z935" s="42" t="s">
        <v>880</v>
      </c>
      <c r="AA935" s="42" t="s">
        <v>880</v>
      </c>
      <c r="AB935" s="42" t="s">
        <v>17</v>
      </c>
      <c r="AC935" s="42" t="s">
        <v>17</v>
      </c>
      <c r="AD935" s="42" t="s">
        <v>880</v>
      </c>
      <c r="AE935" s="42" t="s">
        <v>880</v>
      </c>
      <c r="AF935" s="42" t="s">
        <v>880</v>
      </c>
      <c r="AG935" s="42" t="s">
        <v>880</v>
      </c>
      <c r="AH935" s="42" t="s">
        <v>880</v>
      </c>
      <c r="AI935" s="42" t="s">
        <v>17</v>
      </c>
      <c r="AJ935" s="42" t="s">
        <v>17</v>
      </c>
      <c r="AK935" s="42" t="s">
        <v>18</v>
      </c>
      <c r="AL935" s="42"/>
      <c r="AM935" s="42"/>
      <c r="AN935" s="42"/>
      <c r="AO935" s="42"/>
      <c r="AP935" s="42"/>
      <c r="AQ935" s="42"/>
      <c r="AR935" s="42"/>
      <c r="AS935" s="42"/>
      <c r="AT935" s="42"/>
      <c r="AU935" s="42"/>
      <c r="AV935" s="37">
        <f>COUNTIFS($S935:$AU935,"P")</f>
        <v>12</v>
      </c>
      <c r="AW935" s="37">
        <f>COUNTIFS($S935:$AU935,"HD")/2</f>
        <v>0</v>
      </c>
      <c r="AX935" s="37">
        <f>COUNTIFS($S935:$AU935,"DO")</f>
        <v>6</v>
      </c>
      <c r="AY935" s="1">
        <f>COUNTIFS($S935:$AU935,"UPL")</f>
        <v>1</v>
      </c>
      <c r="AZ935" s="37">
        <f>COUNTIFS($S935:$AU935,"LWP")</f>
        <v>0</v>
      </c>
      <c r="BA935" s="37">
        <f>SUM(COUNTIFS($S935:$AU935,{"PAT","MAT"}))</f>
        <v>0</v>
      </c>
      <c r="BB935" s="37">
        <f>COUNTIFS($S935:$AU935,"HO")</f>
        <v>0</v>
      </c>
      <c r="BC935" s="37">
        <f>COUNTIFS($S935:$AU935,"NA")</f>
        <v>0</v>
      </c>
      <c r="BD935" s="37">
        <f>COUNTIFS($S935:$AU935,"PL")</f>
        <v>0</v>
      </c>
      <c r="BE935" s="37">
        <f>COUNTIFS($S935:$AU935,"CL")</f>
        <v>0</v>
      </c>
      <c r="BF935" s="37">
        <f>COUNTIFS($S935:$AU935,"BL")</f>
        <v>0</v>
      </c>
      <c r="BG935" s="37">
        <f>COUNTIFS($S935:$AU935,"CO")</f>
        <v>0</v>
      </c>
      <c r="BH935" s="37">
        <f>SUM(BD935:BG935)</f>
        <v>0</v>
      </c>
      <c r="BI935" s="37">
        <f>IF(SUM(AV935+AW935)&gt;=17,1,0)</f>
        <v>0</v>
      </c>
      <c r="BJ935" s="37">
        <f>IF(SUM(AV935+AW935)&gt;=13,1,0)</f>
        <v>0</v>
      </c>
      <c r="BK935" s="37">
        <f>SUM(AV935:BG935)+SUM(COUNTIFS(R935:AU935,{"TERM","RESIGNED"}))</f>
        <v>19</v>
      </c>
      <c r="BL935" s="1" t="s">
        <v>41</v>
      </c>
      <c r="BM935" s="37" t="s">
        <v>934</v>
      </c>
    </row>
    <row r="936" spans="1:65" x14ac:dyDescent="0.25">
      <c r="A936" s="30">
        <f>A935+1</f>
        <v>934</v>
      </c>
      <c r="B936" s="1" t="s">
        <v>163</v>
      </c>
      <c r="C936" s="1">
        <v>105695</v>
      </c>
      <c r="D936" s="25">
        <v>105695</v>
      </c>
      <c r="E936" s="1" t="s">
        <v>863</v>
      </c>
      <c r="F936" s="32" t="s">
        <v>1125</v>
      </c>
      <c r="G936" s="32" t="s">
        <v>117</v>
      </c>
      <c r="H936" s="28">
        <v>45177</v>
      </c>
      <c r="I936" s="28" t="s">
        <v>36</v>
      </c>
      <c r="J936" s="28" t="s">
        <v>36</v>
      </c>
      <c r="K936" s="37">
        <f ca="1">IF(O936="ACTIVE",(TODAY()-H936),(J936-H936))</f>
        <v>165</v>
      </c>
      <c r="L936" s="39" t="str">
        <f>IF(OR(M936="Email Verification",M936="Operations",M936="OJT",M936="Bottom Quartile Group",M936="Training"),"Billable","Non Billable")</f>
        <v>Billable</v>
      </c>
      <c r="M936" s="32" t="s">
        <v>118</v>
      </c>
      <c r="N936" s="1" t="s">
        <v>38</v>
      </c>
      <c r="O936" s="1" t="s">
        <v>39</v>
      </c>
      <c r="P936" s="1"/>
      <c r="Q936" s="1"/>
      <c r="R936" s="31" t="s">
        <v>189</v>
      </c>
      <c r="S936" s="42" t="s">
        <v>880</v>
      </c>
      <c r="T936" s="42" t="s">
        <v>880</v>
      </c>
      <c r="U936" s="42" t="s">
        <v>17</v>
      </c>
      <c r="V936" s="42" t="s">
        <v>17</v>
      </c>
      <c r="W936" s="42" t="s">
        <v>880</v>
      </c>
      <c r="X936" s="42" t="s">
        <v>880</v>
      </c>
      <c r="Y936" s="42" t="s">
        <v>883</v>
      </c>
      <c r="Z936" s="42" t="s">
        <v>880</v>
      </c>
      <c r="AA936" s="42" t="s">
        <v>880</v>
      </c>
      <c r="AB936" s="42" t="s">
        <v>17</v>
      </c>
      <c r="AC936" s="42" t="s">
        <v>17</v>
      </c>
      <c r="AD936" s="42" t="s">
        <v>880</v>
      </c>
      <c r="AE936" s="42" t="s">
        <v>880</v>
      </c>
      <c r="AF936" s="42" t="s">
        <v>880</v>
      </c>
      <c r="AG936" s="42" t="s">
        <v>880</v>
      </c>
      <c r="AH936" s="42" t="s">
        <v>880</v>
      </c>
      <c r="AI936" s="42" t="s">
        <v>17</v>
      </c>
      <c r="AJ936" s="42" t="s">
        <v>17</v>
      </c>
      <c r="AK936" s="42" t="s">
        <v>880</v>
      </c>
      <c r="AL936" s="42"/>
      <c r="AM936" s="42"/>
      <c r="AN936" s="42"/>
      <c r="AO936" s="42"/>
      <c r="AP936" s="42"/>
      <c r="AQ936" s="42"/>
      <c r="AR936" s="42"/>
      <c r="AS936" s="42"/>
      <c r="AT936" s="42"/>
      <c r="AU936" s="42"/>
      <c r="AV936" s="37">
        <f>COUNTIFS($S936:$AU936,"P")</f>
        <v>12</v>
      </c>
      <c r="AW936" s="37">
        <f>COUNTIFS($S936:$AU936,"HD")/2</f>
        <v>0</v>
      </c>
      <c r="AX936" s="37">
        <f>COUNTIFS($S936:$AU936,"DO")</f>
        <v>6</v>
      </c>
      <c r="AY936" s="1">
        <f>COUNTIFS($S936:$AU936,"UPL")</f>
        <v>0</v>
      </c>
      <c r="AZ936" s="37">
        <f>COUNTIFS($S936:$AU936,"LWP")</f>
        <v>0</v>
      </c>
      <c r="BA936" s="37">
        <f>SUM(COUNTIFS($S936:$AU936,{"PAT","MAT"}))</f>
        <v>0</v>
      </c>
      <c r="BB936" s="37">
        <f>COUNTIFS($S936:$AU936,"HO")</f>
        <v>0</v>
      </c>
      <c r="BC936" s="37">
        <f>COUNTIFS($S936:$AU936,"NA")</f>
        <v>0</v>
      </c>
      <c r="BD936" s="37">
        <f>COUNTIFS($S936:$AU936,"PL")</f>
        <v>1</v>
      </c>
      <c r="BE936" s="37">
        <f>COUNTIFS($S936:$AU936,"CL")</f>
        <v>0</v>
      </c>
      <c r="BF936" s="37">
        <f>COUNTIFS($S936:$AU936,"BL")</f>
        <v>0</v>
      </c>
      <c r="BG936" s="37">
        <f>COUNTIFS($S936:$AU936,"CO")</f>
        <v>0</v>
      </c>
      <c r="BH936" s="37">
        <f>SUM(BD936:BG936)</f>
        <v>1</v>
      </c>
      <c r="BI936" s="37">
        <f>IF(SUM(AV936+AW936)&gt;=17,1,0)</f>
        <v>0</v>
      </c>
      <c r="BJ936" s="37">
        <f>IF(SUM(AV936+AW936)&gt;=13,1,0)</f>
        <v>0</v>
      </c>
      <c r="BK936" s="37">
        <f>SUM(AV936:BG936)+SUM(COUNTIFS(R936:AU936,{"TERM","RESIGNED"}))</f>
        <v>19</v>
      </c>
      <c r="BL936" s="1" t="s">
        <v>41</v>
      </c>
      <c r="BM936" s="37" t="s">
        <v>936</v>
      </c>
    </row>
    <row r="937" spans="1:65" x14ac:dyDescent="0.25">
      <c r="A937" s="30">
        <f>A936+1</f>
        <v>935</v>
      </c>
      <c r="B937" s="1" t="s">
        <v>163</v>
      </c>
      <c r="C937" s="1">
        <v>105696</v>
      </c>
      <c r="D937" s="25">
        <v>105696</v>
      </c>
      <c r="E937" s="1" t="s">
        <v>863</v>
      </c>
      <c r="F937" s="32" t="s">
        <v>1126</v>
      </c>
      <c r="G937" s="32" t="s">
        <v>117</v>
      </c>
      <c r="H937" s="28">
        <v>45177</v>
      </c>
      <c r="I937" s="28" t="s">
        <v>36</v>
      </c>
      <c r="J937" s="28" t="s">
        <v>36</v>
      </c>
      <c r="K937" s="37">
        <f ca="1">IF(O937="ACTIVE",(TODAY()-H937),(J937-H937))</f>
        <v>165</v>
      </c>
      <c r="L937" s="39" t="str">
        <f>IF(OR(M937="Email Verification",M937="Operations",M937="OJT",M937="Bottom Quartile Group",M937="Training"),"Billable","Non Billable")</f>
        <v>Billable</v>
      </c>
      <c r="M937" s="32" t="s">
        <v>118</v>
      </c>
      <c r="N937" s="1" t="s">
        <v>38</v>
      </c>
      <c r="O937" s="1" t="s">
        <v>39</v>
      </c>
      <c r="P937" s="1"/>
      <c r="Q937" s="1"/>
      <c r="R937" s="31" t="s">
        <v>244</v>
      </c>
      <c r="S937" s="42" t="s">
        <v>18</v>
      </c>
      <c r="T937" s="42" t="s">
        <v>18</v>
      </c>
      <c r="U937" s="42" t="s">
        <v>17</v>
      </c>
      <c r="V937" s="42" t="s">
        <v>17</v>
      </c>
      <c r="W937" s="42" t="s">
        <v>18</v>
      </c>
      <c r="X937" s="42" t="s">
        <v>880</v>
      </c>
      <c r="Y937" s="42" t="s">
        <v>880</v>
      </c>
      <c r="Z937" s="42" t="s">
        <v>18</v>
      </c>
      <c r="AA937" s="42" t="s">
        <v>880</v>
      </c>
      <c r="AB937" s="42" t="s">
        <v>17</v>
      </c>
      <c r="AC937" s="42" t="s">
        <v>17</v>
      </c>
      <c r="AD937" s="42" t="s">
        <v>880</v>
      </c>
      <c r="AE937" s="42" t="s">
        <v>18</v>
      </c>
      <c r="AF937" s="42" t="s">
        <v>880</v>
      </c>
      <c r="AG937" s="42" t="s">
        <v>19</v>
      </c>
      <c r="AH937" s="42" t="s">
        <v>18</v>
      </c>
      <c r="AI937" s="42" t="s">
        <v>17</v>
      </c>
      <c r="AJ937" s="42" t="s">
        <v>17</v>
      </c>
      <c r="AK937" s="42" t="s">
        <v>880</v>
      </c>
      <c r="AL937" s="42"/>
      <c r="AM937" s="42"/>
      <c r="AN937" s="42"/>
      <c r="AO937" s="42"/>
      <c r="AP937" s="42"/>
      <c r="AQ937" s="42"/>
      <c r="AR937" s="42"/>
      <c r="AS937" s="42"/>
      <c r="AT937" s="42"/>
      <c r="AU937" s="42"/>
      <c r="AV937" s="37">
        <f>COUNTIFS($S937:$AU937,"P")</f>
        <v>6</v>
      </c>
      <c r="AW937" s="37">
        <f>COUNTIFS($S937:$AU937,"HD")/2</f>
        <v>0</v>
      </c>
      <c r="AX937" s="37">
        <f>COUNTIFS($S937:$AU937,"DO")</f>
        <v>6</v>
      </c>
      <c r="AY937" s="1">
        <f>COUNTIFS($S937:$AU937,"UPL")</f>
        <v>6</v>
      </c>
      <c r="AZ937" s="37">
        <f>COUNTIFS($S937:$AU937,"LWP")</f>
        <v>1</v>
      </c>
      <c r="BA937" s="37">
        <f>SUM(COUNTIFS($S937:$AU937,{"PAT","MAT"}))</f>
        <v>0</v>
      </c>
      <c r="BB937" s="37">
        <f>COUNTIFS($S937:$AU937,"HO")</f>
        <v>0</v>
      </c>
      <c r="BC937" s="37">
        <f>COUNTIFS($S937:$AU937,"NA")</f>
        <v>0</v>
      </c>
      <c r="BD937" s="37">
        <f>COUNTIFS($S937:$AU937,"PL")</f>
        <v>0</v>
      </c>
      <c r="BE937" s="37">
        <f>COUNTIFS($S937:$AU937,"CL")</f>
        <v>0</v>
      </c>
      <c r="BF937" s="37">
        <f>COUNTIFS($S937:$AU937,"BL")</f>
        <v>0</v>
      </c>
      <c r="BG937" s="37">
        <f>COUNTIFS($S937:$AU937,"CO")</f>
        <v>0</v>
      </c>
      <c r="BH937" s="37">
        <f>SUM(BD937:BG937)</f>
        <v>0</v>
      </c>
      <c r="BI937" s="37">
        <f>IF(SUM(AV937+AW937)&gt;=17,1,0)</f>
        <v>0</v>
      </c>
      <c r="BJ937" s="37">
        <f>IF(SUM(AV937+AW937)&gt;=13,1,0)</f>
        <v>0</v>
      </c>
      <c r="BK937" s="37">
        <f>SUM(AV937:BG937)+SUM(COUNTIFS(R937:AU937,{"TERM","RESIGNED"}))</f>
        <v>19</v>
      </c>
      <c r="BL937" s="1" t="s">
        <v>41</v>
      </c>
      <c r="BM937" s="37" t="s">
        <v>931</v>
      </c>
    </row>
    <row r="938" spans="1:65" x14ac:dyDescent="0.25">
      <c r="A938" s="30">
        <f>A937+1</f>
        <v>936</v>
      </c>
      <c r="B938" s="1" t="s">
        <v>163</v>
      </c>
      <c r="C938" s="1">
        <v>105698</v>
      </c>
      <c r="D938" s="25">
        <v>105698</v>
      </c>
      <c r="E938" s="1" t="s">
        <v>863</v>
      </c>
      <c r="F938" s="32" t="s">
        <v>1127</v>
      </c>
      <c r="G938" s="32" t="s">
        <v>117</v>
      </c>
      <c r="H938" s="28">
        <v>45177</v>
      </c>
      <c r="I938" s="28" t="s">
        <v>36</v>
      </c>
      <c r="J938" s="28" t="s">
        <v>36</v>
      </c>
      <c r="K938" s="37">
        <f ca="1">IF(O938="ACTIVE",(TODAY()-H938),(J938-H938))</f>
        <v>165</v>
      </c>
      <c r="L938" s="39" t="str">
        <f>IF(OR(M938="Email Verification",M938="Operations",M938="OJT",M938="Bottom Quartile Group",M938="Training"),"Billable","Non Billable")</f>
        <v>Billable</v>
      </c>
      <c r="M938" s="32" t="s">
        <v>118</v>
      </c>
      <c r="N938" s="1" t="s">
        <v>38</v>
      </c>
      <c r="O938" s="1" t="s">
        <v>39</v>
      </c>
      <c r="P938" s="1"/>
      <c r="Q938" s="1"/>
      <c r="R938" s="31" t="s">
        <v>353</v>
      </c>
      <c r="S938" s="42" t="s">
        <v>880</v>
      </c>
      <c r="T938" s="42" t="s">
        <v>880</v>
      </c>
      <c r="U938" s="42" t="s">
        <v>17</v>
      </c>
      <c r="V938" s="42" t="s">
        <v>17</v>
      </c>
      <c r="W938" s="42" t="s">
        <v>880</v>
      </c>
      <c r="X938" s="42" t="s">
        <v>880</v>
      </c>
      <c r="Y938" s="42" t="s">
        <v>880</v>
      </c>
      <c r="Z938" s="42" t="s">
        <v>880</v>
      </c>
      <c r="AA938" s="42" t="s">
        <v>880</v>
      </c>
      <c r="AB938" s="42" t="s">
        <v>17</v>
      </c>
      <c r="AC938" s="42" t="s">
        <v>17</v>
      </c>
      <c r="AD938" s="42" t="s">
        <v>880</v>
      </c>
      <c r="AE938" s="42" t="s">
        <v>880</v>
      </c>
      <c r="AF938" s="42" t="s">
        <v>880</v>
      </c>
      <c r="AG938" s="42" t="s">
        <v>880</v>
      </c>
      <c r="AH938" s="42" t="s">
        <v>880</v>
      </c>
      <c r="AI938" s="42" t="s">
        <v>17</v>
      </c>
      <c r="AJ938" s="42" t="s">
        <v>17</v>
      </c>
      <c r="AK938" s="42" t="s">
        <v>880</v>
      </c>
      <c r="AL938" s="42"/>
      <c r="AM938" s="42"/>
      <c r="AN938" s="42"/>
      <c r="AO938" s="42"/>
      <c r="AP938" s="42"/>
      <c r="AQ938" s="42"/>
      <c r="AR938" s="42"/>
      <c r="AS938" s="42"/>
      <c r="AT938" s="42"/>
      <c r="AU938" s="42"/>
      <c r="AV938" s="37">
        <f>COUNTIFS($S938:$AU938,"P")</f>
        <v>13</v>
      </c>
      <c r="AW938" s="37">
        <f>COUNTIFS($S938:$AU938,"HD")/2</f>
        <v>0</v>
      </c>
      <c r="AX938" s="37">
        <f>COUNTIFS($S938:$AU938,"DO")</f>
        <v>6</v>
      </c>
      <c r="AY938" s="1">
        <f>COUNTIFS($S938:$AU938,"UPL")</f>
        <v>0</v>
      </c>
      <c r="AZ938" s="37">
        <f>COUNTIFS($S938:$AU938,"LWP")</f>
        <v>0</v>
      </c>
      <c r="BA938" s="37">
        <f>SUM(COUNTIFS($S938:$AU938,{"PAT","MAT"}))</f>
        <v>0</v>
      </c>
      <c r="BB938" s="37">
        <f>COUNTIFS($S938:$AU938,"HO")</f>
        <v>0</v>
      </c>
      <c r="BC938" s="37">
        <f>COUNTIFS($S938:$AU938,"NA")</f>
        <v>0</v>
      </c>
      <c r="BD938" s="37">
        <f>COUNTIFS($S938:$AU938,"PL")</f>
        <v>0</v>
      </c>
      <c r="BE938" s="37">
        <f>COUNTIFS($S938:$AU938,"CL")</f>
        <v>0</v>
      </c>
      <c r="BF938" s="37">
        <f>COUNTIFS($S938:$AU938,"BL")</f>
        <v>0</v>
      </c>
      <c r="BG938" s="37">
        <f>COUNTIFS($S938:$AU938,"CO")</f>
        <v>0</v>
      </c>
      <c r="BH938" s="37">
        <f>SUM(BD938:BG938)</f>
        <v>0</v>
      </c>
      <c r="BI938" s="37">
        <f>IF(SUM(AV938+AW938)&gt;=17,1,0)</f>
        <v>0</v>
      </c>
      <c r="BJ938" s="37">
        <f>IF(SUM(AV938+AW938)&gt;=13,1,0)</f>
        <v>1</v>
      </c>
      <c r="BK938" s="37">
        <f>SUM(AV938:BG938)+SUM(COUNTIFS(R938:AU938,{"TERM","RESIGNED"}))</f>
        <v>19</v>
      </c>
      <c r="BL938" s="1" t="s">
        <v>41</v>
      </c>
      <c r="BM938" s="37" t="s">
        <v>934</v>
      </c>
    </row>
    <row r="939" spans="1:65" x14ac:dyDescent="0.25">
      <c r="A939" s="30">
        <f>A938+1</f>
        <v>937</v>
      </c>
      <c r="B939" s="1" t="s">
        <v>163</v>
      </c>
      <c r="C939" s="1">
        <v>105700</v>
      </c>
      <c r="D939" s="25">
        <v>105700</v>
      </c>
      <c r="E939" s="1" t="s">
        <v>863</v>
      </c>
      <c r="F939" s="32" t="s">
        <v>1113</v>
      </c>
      <c r="G939" s="32" t="s">
        <v>117</v>
      </c>
      <c r="H939" s="28">
        <v>45177</v>
      </c>
      <c r="I939" s="28" t="s">
        <v>36</v>
      </c>
      <c r="J939" s="28" t="s">
        <v>36</v>
      </c>
      <c r="K939" s="37">
        <f ca="1">IF(O939="ACTIVE",(TODAY()-H939),(J939-H939))</f>
        <v>165</v>
      </c>
      <c r="L939" s="39" t="str">
        <f>IF(OR(M939="Email Verification",M939="Operations",M939="OJT",M939="Bottom Quartile Group",M939="Training"),"Billable","Non Billable")</f>
        <v>Billable</v>
      </c>
      <c r="M939" s="32" t="s">
        <v>118</v>
      </c>
      <c r="N939" s="1" t="s">
        <v>38</v>
      </c>
      <c r="O939" s="1" t="s">
        <v>39</v>
      </c>
      <c r="P939" s="1"/>
      <c r="Q939" s="1"/>
      <c r="R939" s="31" t="s">
        <v>353</v>
      </c>
      <c r="S939" s="42" t="s">
        <v>880</v>
      </c>
      <c r="T939" s="42" t="s">
        <v>880</v>
      </c>
      <c r="U939" s="42" t="s">
        <v>17</v>
      </c>
      <c r="V939" s="42" t="s">
        <v>17</v>
      </c>
      <c r="W939" s="42" t="s">
        <v>880</v>
      </c>
      <c r="X939" s="42" t="s">
        <v>880</v>
      </c>
      <c r="Y939" s="42" t="s">
        <v>880</v>
      </c>
      <c r="Z939" s="42" t="s">
        <v>880</v>
      </c>
      <c r="AA939" s="42" t="s">
        <v>880</v>
      </c>
      <c r="AB939" s="42" t="s">
        <v>17</v>
      </c>
      <c r="AC939" s="42" t="s">
        <v>17</v>
      </c>
      <c r="AD939" s="42" t="s">
        <v>882</v>
      </c>
      <c r="AE939" s="42" t="s">
        <v>883</v>
      </c>
      <c r="AF939" s="42" t="s">
        <v>18</v>
      </c>
      <c r="AG939" s="42" t="s">
        <v>18</v>
      </c>
      <c r="AH939" s="42" t="s">
        <v>18</v>
      </c>
      <c r="AI939" s="42" t="s">
        <v>17</v>
      </c>
      <c r="AJ939" s="42" t="s">
        <v>17</v>
      </c>
      <c r="AK939" s="42" t="s">
        <v>880</v>
      </c>
      <c r="AL939" s="42"/>
      <c r="AM939" s="42"/>
      <c r="AN939" s="42"/>
      <c r="AO939" s="42"/>
      <c r="AP939" s="42"/>
      <c r="AQ939" s="42"/>
      <c r="AR939" s="42"/>
      <c r="AS939" s="42"/>
      <c r="AT939" s="42"/>
      <c r="AU939" s="42"/>
      <c r="AV939" s="37">
        <f>COUNTIFS($S939:$AU939,"P")</f>
        <v>8</v>
      </c>
      <c r="AW939" s="37">
        <f>COUNTIFS($S939:$AU939,"HD")/2</f>
        <v>0</v>
      </c>
      <c r="AX939" s="37">
        <f>COUNTIFS($S939:$AU939,"DO")</f>
        <v>6</v>
      </c>
      <c r="AY939" s="1">
        <f>COUNTIFS($S939:$AU939,"UPL")</f>
        <v>3</v>
      </c>
      <c r="AZ939" s="37">
        <f>COUNTIFS($S939:$AU939,"LWP")</f>
        <v>0</v>
      </c>
      <c r="BA939" s="37">
        <f>SUM(COUNTIFS($S939:$AU939,{"PAT","MAT"}))</f>
        <v>0</v>
      </c>
      <c r="BB939" s="37">
        <f>COUNTIFS($S939:$AU939,"HO")</f>
        <v>0</v>
      </c>
      <c r="BC939" s="37">
        <f>COUNTIFS($S939:$AU939,"NA")</f>
        <v>0</v>
      </c>
      <c r="BD939" s="37">
        <f>COUNTIFS($S939:$AU939,"PL")</f>
        <v>1</v>
      </c>
      <c r="BE939" s="37">
        <f>COUNTIFS($S939:$AU939,"CL")</f>
        <v>1</v>
      </c>
      <c r="BF939" s="37">
        <f>COUNTIFS($S939:$AU939,"BL")</f>
        <v>0</v>
      </c>
      <c r="BG939" s="37">
        <f>COUNTIFS($S939:$AU939,"CO")</f>
        <v>0</v>
      </c>
      <c r="BH939" s="37">
        <f>SUM(BD939:BG939)</f>
        <v>2</v>
      </c>
      <c r="BI939" s="37">
        <f>IF(SUM(AV939+AW939)&gt;=17,1,0)</f>
        <v>0</v>
      </c>
      <c r="BJ939" s="37">
        <f>IF(SUM(AV939+AW939)&gt;=13,1,0)</f>
        <v>0</v>
      </c>
      <c r="BK939" s="37">
        <f>SUM(AV939:BG939)+SUM(COUNTIFS(R939:AU939,{"TERM","RESIGNED"}))</f>
        <v>19</v>
      </c>
      <c r="BL939" s="1" t="s">
        <v>41</v>
      </c>
      <c r="BM939" s="37" t="s">
        <v>934</v>
      </c>
    </row>
    <row r="940" spans="1:65" x14ac:dyDescent="0.25">
      <c r="A940" s="30">
        <f>A939+1</f>
        <v>938</v>
      </c>
      <c r="B940" s="1" t="s">
        <v>163</v>
      </c>
      <c r="C940" s="1">
        <v>105701</v>
      </c>
      <c r="D940" s="25">
        <v>105701</v>
      </c>
      <c r="E940" s="1" t="s">
        <v>863</v>
      </c>
      <c r="F940" s="32" t="s">
        <v>1128</v>
      </c>
      <c r="G940" s="32" t="s">
        <v>117</v>
      </c>
      <c r="H940" s="28">
        <v>45177</v>
      </c>
      <c r="I940" s="28" t="s">
        <v>36</v>
      </c>
      <c r="J940" s="28" t="s">
        <v>36</v>
      </c>
      <c r="K940" s="37">
        <f ca="1">IF(O940="ACTIVE",(TODAY()-H940),(J940-H940))</f>
        <v>165</v>
      </c>
      <c r="L940" s="39" t="str">
        <f>IF(OR(M940="Email Verification",M940="Operations",M940="OJT",M940="Bottom Quartile Group",M940="Training"),"Billable","Non Billable")</f>
        <v>Billable</v>
      </c>
      <c r="M940" s="32" t="s">
        <v>118</v>
      </c>
      <c r="N940" s="1" t="s">
        <v>38</v>
      </c>
      <c r="O940" s="1" t="s">
        <v>39</v>
      </c>
      <c r="P940" s="1"/>
      <c r="Q940" s="1"/>
      <c r="R940" s="31" t="s">
        <v>244</v>
      </c>
      <c r="S940" s="42" t="s">
        <v>880</v>
      </c>
      <c r="T940" s="42" t="s">
        <v>880</v>
      </c>
      <c r="U940" s="42" t="s">
        <v>17</v>
      </c>
      <c r="V940" s="42" t="s">
        <v>17</v>
      </c>
      <c r="W940" s="42" t="s">
        <v>880</v>
      </c>
      <c r="X940" s="42" t="s">
        <v>880</v>
      </c>
      <c r="Y940" s="42" t="s">
        <v>880</v>
      </c>
      <c r="Z940" s="42" t="s">
        <v>880</v>
      </c>
      <c r="AA940" s="42" t="s">
        <v>880</v>
      </c>
      <c r="AB940" s="42" t="s">
        <v>17</v>
      </c>
      <c r="AC940" s="42" t="s">
        <v>17</v>
      </c>
      <c r="AD940" s="42" t="s">
        <v>880</v>
      </c>
      <c r="AE940" s="42" t="s">
        <v>880</v>
      </c>
      <c r="AF940" s="42" t="s">
        <v>880</v>
      </c>
      <c r="AG940" s="42" t="s">
        <v>880</v>
      </c>
      <c r="AH940" s="42" t="s">
        <v>880</v>
      </c>
      <c r="AI940" s="42" t="s">
        <v>17</v>
      </c>
      <c r="AJ940" s="42" t="s">
        <v>17</v>
      </c>
      <c r="AK940" s="42" t="s">
        <v>19</v>
      </c>
      <c r="AL940" s="42"/>
      <c r="AM940" s="42"/>
      <c r="AN940" s="42"/>
      <c r="AO940" s="42"/>
      <c r="AP940" s="42"/>
      <c r="AQ940" s="42"/>
      <c r="AR940" s="42"/>
      <c r="AS940" s="42"/>
      <c r="AT940" s="42"/>
      <c r="AU940" s="42"/>
      <c r="AV940" s="37">
        <f>COUNTIFS($S940:$AU940,"P")</f>
        <v>12</v>
      </c>
      <c r="AW940" s="37">
        <f>COUNTIFS($S940:$AU940,"HD")/2</f>
        <v>0</v>
      </c>
      <c r="AX940" s="37">
        <f>COUNTIFS($S940:$AU940,"DO")</f>
        <v>6</v>
      </c>
      <c r="AY940" s="1">
        <f>COUNTIFS($S940:$AU940,"UPL")</f>
        <v>0</v>
      </c>
      <c r="AZ940" s="37">
        <f>COUNTIFS($S940:$AU940,"LWP")</f>
        <v>1</v>
      </c>
      <c r="BA940" s="37">
        <f>SUM(COUNTIFS($S940:$AU940,{"PAT","MAT"}))</f>
        <v>0</v>
      </c>
      <c r="BB940" s="37">
        <f>COUNTIFS($S940:$AU940,"HO")</f>
        <v>0</v>
      </c>
      <c r="BC940" s="37">
        <f>COUNTIFS($S940:$AU940,"NA")</f>
        <v>0</v>
      </c>
      <c r="BD940" s="37">
        <f>COUNTIFS($S940:$AU940,"PL")</f>
        <v>0</v>
      </c>
      <c r="BE940" s="37">
        <f>COUNTIFS($S940:$AU940,"CL")</f>
        <v>0</v>
      </c>
      <c r="BF940" s="37">
        <f>COUNTIFS($S940:$AU940,"BL")</f>
        <v>0</v>
      </c>
      <c r="BG940" s="37">
        <f>COUNTIFS($S940:$AU940,"CO")</f>
        <v>0</v>
      </c>
      <c r="BH940" s="37">
        <f>SUM(BD940:BG940)</f>
        <v>0</v>
      </c>
      <c r="BI940" s="37">
        <f>IF(SUM(AV940+AW940)&gt;=17,1,0)</f>
        <v>0</v>
      </c>
      <c r="BJ940" s="37">
        <f>IF(SUM(AV940+AW940)&gt;=13,1,0)</f>
        <v>0</v>
      </c>
      <c r="BK940" s="37">
        <f>SUM(AV940:BG940)+SUM(COUNTIFS(R940:AU940,{"TERM","RESIGNED"}))</f>
        <v>19</v>
      </c>
      <c r="BL940" s="1" t="s">
        <v>41</v>
      </c>
      <c r="BM940" s="37" t="s">
        <v>931</v>
      </c>
    </row>
    <row r="941" spans="1:65" x14ac:dyDescent="0.25">
      <c r="A941" s="30">
        <f>A940+1</f>
        <v>939</v>
      </c>
      <c r="B941" s="1" t="s">
        <v>163</v>
      </c>
      <c r="C941" s="1">
        <v>105702</v>
      </c>
      <c r="D941" s="25">
        <v>105702</v>
      </c>
      <c r="E941" s="1" t="s">
        <v>863</v>
      </c>
      <c r="F941" s="32" t="s">
        <v>1129</v>
      </c>
      <c r="G941" s="32" t="s">
        <v>117</v>
      </c>
      <c r="H941" s="28">
        <v>45177</v>
      </c>
      <c r="I941" s="28" t="s">
        <v>36</v>
      </c>
      <c r="J941" s="28" t="s">
        <v>36</v>
      </c>
      <c r="K941" s="37">
        <f ca="1">IF(O941="ACTIVE",(TODAY()-H941),(J941-H941))</f>
        <v>165</v>
      </c>
      <c r="L941" s="39" t="str">
        <f>IF(OR(M941="Email Verification",M941="Operations",M941="OJT",M941="Bottom Quartile Group",M941="Training"),"Billable","Non Billable")</f>
        <v>Billable</v>
      </c>
      <c r="M941" s="32" t="s">
        <v>118</v>
      </c>
      <c r="N941" s="1" t="s">
        <v>38</v>
      </c>
      <c r="O941" s="1" t="s">
        <v>39</v>
      </c>
      <c r="P941" s="1"/>
      <c r="Q941" s="1"/>
      <c r="R941" s="31" t="s">
        <v>120</v>
      </c>
      <c r="S941" s="42" t="s">
        <v>880</v>
      </c>
      <c r="T941" s="42" t="s">
        <v>880</v>
      </c>
      <c r="U941" s="42" t="s">
        <v>17</v>
      </c>
      <c r="V941" s="42" t="s">
        <v>17</v>
      </c>
      <c r="W941" s="42" t="s">
        <v>880</v>
      </c>
      <c r="X941" s="42" t="s">
        <v>880</v>
      </c>
      <c r="Y941" s="42" t="s">
        <v>18</v>
      </c>
      <c r="Z941" s="42" t="s">
        <v>880</v>
      </c>
      <c r="AA941" s="42" t="s">
        <v>880</v>
      </c>
      <c r="AB941" s="42" t="s">
        <v>17</v>
      </c>
      <c r="AC941" s="42" t="s">
        <v>17</v>
      </c>
      <c r="AD941" s="42" t="s">
        <v>880</v>
      </c>
      <c r="AE941" s="42" t="s">
        <v>880</v>
      </c>
      <c r="AF941" s="42" t="s">
        <v>880</v>
      </c>
      <c r="AG941" s="42" t="s">
        <v>880</v>
      </c>
      <c r="AH941" s="42" t="s">
        <v>880</v>
      </c>
      <c r="AI941" s="42" t="s">
        <v>17</v>
      </c>
      <c r="AJ941" s="42" t="s">
        <v>17</v>
      </c>
      <c r="AK941" s="42" t="s">
        <v>880</v>
      </c>
      <c r="AL941" s="42"/>
      <c r="AM941" s="42"/>
      <c r="AN941" s="42"/>
      <c r="AO941" s="42"/>
      <c r="AP941" s="42"/>
      <c r="AQ941" s="42"/>
      <c r="AR941" s="42"/>
      <c r="AS941" s="42"/>
      <c r="AT941" s="42"/>
      <c r="AU941" s="42"/>
      <c r="AV941" s="37">
        <f>COUNTIFS($S941:$AU941,"P")</f>
        <v>12</v>
      </c>
      <c r="AW941" s="37">
        <f>COUNTIFS($S941:$AU941,"HD")/2</f>
        <v>0</v>
      </c>
      <c r="AX941" s="37">
        <f>COUNTIFS($S941:$AU941,"DO")</f>
        <v>6</v>
      </c>
      <c r="AY941" s="1">
        <f>COUNTIFS($S941:$AU941,"UPL")</f>
        <v>1</v>
      </c>
      <c r="AZ941" s="37">
        <f>COUNTIFS($S941:$AU941,"LWP")</f>
        <v>0</v>
      </c>
      <c r="BA941" s="37">
        <f>SUM(COUNTIFS($S941:$AU941,{"PAT","MAT"}))</f>
        <v>0</v>
      </c>
      <c r="BB941" s="37">
        <f>COUNTIFS($S941:$AU941,"HO")</f>
        <v>0</v>
      </c>
      <c r="BC941" s="37">
        <f>COUNTIFS($S941:$AU941,"NA")</f>
        <v>0</v>
      </c>
      <c r="BD941" s="37">
        <f>COUNTIFS($S941:$AU941,"PL")</f>
        <v>0</v>
      </c>
      <c r="BE941" s="37">
        <f>COUNTIFS($S941:$AU941,"CL")</f>
        <v>0</v>
      </c>
      <c r="BF941" s="37">
        <f>COUNTIFS($S941:$AU941,"BL")</f>
        <v>0</v>
      </c>
      <c r="BG941" s="37">
        <f>COUNTIFS($S941:$AU941,"CO")</f>
        <v>0</v>
      </c>
      <c r="BH941" s="37">
        <f>SUM(BD941:BG941)</f>
        <v>0</v>
      </c>
      <c r="BI941" s="37">
        <f>IF(SUM(AV941+AW941)&gt;=17,1,0)</f>
        <v>0</v>
      </c>
      <c r="BJ941" s="37">
        <f>IF(SUM(AV941+AW941)&gt;=13,1,0)</f>
        <v>0</v>
      </c>
      <c r="BK941" s="37">
        <f>SUM(AV941:BG941)+SUM(COUNTIFS(R941:AU941,{"TERM","RESIGNED"}))</f>
        <v>19</v>
      </c>
      <c r="BL941" s="1" t="s">
        <v>41</v>
      </c>
      <c r="BM941" s="37" t="s">
        <v>934</v>
      </c>
    </row>
    <row r="942" spans="1:65" x14ac:dyDescent="0.25">
      <c r="A942" s="30">
        <f>A941+1</f>
        <v>940</v>
      </c>
      <c r="B942" s="1" t="s">
        <v>163</v>
      </c>
      <c r="C942" s="1">
        <v>105704</v>
      </c>
      <c r="D942" s="25">
        <v>105704</v>
      </c>
      <c r="E942" s="1" t="s">
        <v>863</v>
      </c>
      <c r="F942" s="32" t="s">
        <v>1131</v>
      </c>
      <c r="G942" s="32" t="s">
        <v>117</v>
      </c>
      <c r="H942" s="28">
        <v>45177</v>
      </c>
      <c r="I942" s="28" t="s">
        <v>36</v>
      </c>
      <c r="J942" s="28" t="s">
        <v>36</v>
      </c>
      <c r="K942" s="37">
        <f ca="1">IF(O942="ACTIVE",(TODAY()-H942),(J942-H942))</f>
        <v>165</v>
      </c>
      <c r="L942" s="39" t="str">
        <f>IF(OR(M942="Email Verification",M942="Operations",M942="OJT",M942="Bottom Quartile Group",M942="Training"),"Billable","Non Billable")</f>
        <v>Billable</v>
      </c>
      <c r="M942" s="32" t="s">
        <v>118</v>
      </c>
      <c r="N942" s="1" t="s">
        <v>38</v>
      </c>
      <c r="O942" s="1" t="s">
        <v>39</v>
      </c>
      <c r="P942" s="1"/>
      <c r="Q942" s="1"/>
      <c r="R942" s="31" t="s">
        <v>355</v>
      </c>
      <c r="S942" s="42" t="s">
        <v>880</v>
      </c>
      <c r="T942" s="42" t="s">
        <v>880</v>
      </c>
      <c r="U942" s="42" t="s">
        <v>17</v>
      </c>
      <c r="V942" s="42" t="s">
        <v>17</v>
      </c>
      <c r="W942" s="42" t="s">
        <v>880</v>
      </c>
      <c r="X942" s="42" t="s">
        <v>880</v>
      </c>
      <c r="Y942" s="42" t="s">
        <v>880</v>
      </c>
      <c r="Z942" s="42" t="s">
        <v>880</v>
      </c>
      <c r="AA942" s="42" t="s">
        <v>880</v>
      </c>
      <c r="AB942" s="42" t="s">
        <v>17</v>
      </c>
      <c r="AC942" s="42" t="s">
        <v>17</v>
      </c>
      <c r="AD942" s="42" t="s">
        <v>880</v>
      </c>
      <c r="AE942" s="42" t="s">
        <v>880</v>
      </c>
      <c r="AF942" s="42" t="s">
        <v>880</v>
      </c>
      <c r="AG942" s="42" t="s">
        <v>880</v>
      </c>
      <c r="AH942" s="42" t="s">
        <v>18</v>
      </c>
      <c r="AI942" s="42" t="s">
        <v>17</v>
      </c>
      <c r="AJ942" s="42" t="s">
        <v>17</v>
      </c>
      <c r="AK942" s="42" t="s">
        <v>880</v>
      </c>
      <c r="AL942" s="42"/>
      <c r="AM942" s="42"/>
      <c r="AN942" s="42"/>
      <c r="AO942" s="42"/>
      <c r="AP942" s="42"/>
      <c r="AQ942" s="42"/>
      <c r="AR942" s="42"/>
      <c r="AS942" s="42"/>
      <c r="AT942" s="42"/>
      <c r="AU942" s="42"/>
      <c r="AV942" s="37">
        <f>COUNTIFS($S942:$AU942,"P")</f>
        <v>12</v>
      </c>
      <c r="AW942" s="37">
        <f>COUNTIFS($S942:$AU942,"HD")/2</f>
        <v>0</v>
      </c>
      <c r="AX942" s="37">
        <f>COUNTIFS($S942:$AU942,"DO")</f>
        <v>6</v>
      </c>
      <c r="AY942" s="1">
        <f>COUNTIFS($S942:$AU942,"UPL")</f>
        <v>1</v>
      </c>
      <c r="AZ942" s="37">
        <f>COUNTIFS($S942:$AU942,"LWP")</f>
        <v>0</v>
      </c>
      <c r="BA942" s="37">
        <f>SUM(COUNTIFS($S942:$AU942,{"PAT","MAT"}))</f>
        <v>0</v>
      </c>
      <c r="BB942" s="37">
        <f>COUNTIFS($S942:$AU942,"HO")</f>
        <v>0</v>
      </c>
      <c r="BC942" s="37">
        <f>COUNTIFS($S942:$AU942,"NA")</f>
        <v>0</v>
      </c>
      <c r="BD942" s="37">
        <f>COUNTIFS($S942:$AU942,"PL")</f>
        <v>0</v>
      </c>
      <c r="BE942" s="37">
        <f>COUNTIFS($S942:$AU942,"CL")</f>
        <v>0</v>
      </c>
      <c r="BF942" s="37">
        <f>COUNTIFS($S942:$AU942,"BL")</f>
        <v>0</v>
      </c>
      <c r="BG942" s="37">
        <f>COUNTIFS($S942:$AU942,"CO")</f>
        <v>0</v>
      </c>
      <c r="BH942" s="37">
        <f>SUM(BD942:BG942)</f>
        <v>0</v>
      </c>
      <c r="BI942" s="37">
        <f>IF(SUM(AV942+AW942)&gt;=17,1,0)</f>
        <v>0</v>
      </c>
      <c r="BJ942" s="37">
        <f>IF(SUM(AV942+AW942)&gt;=13,1,0)</f>
        <v>0</v>
      </c>
      <c r="BK942" s="37">
        <f>SUM(AV942:BG942)+SUM(COUNTIFS(R942:AU942,{"TERM","RESIGNED"}))</f>
        <v>19</v>
      </c>
      <c r="BL942" s="1" t="s">
        <v>41</v>
      </c>
      <c r="BM942" s="37" t="s">
        <v>933</v>
      </c>
    </row>
    <row r="943" spans="1:65" x14ac:dyDescent="0.25">
      <c r="A943" s="30">
        <f>A942+1</f>
        <v>941</v>
      </c>
      <c r="B943" s="1" t="s">
        <v>163</v>
      </c>
      <c r="C943" s="1">
        <v>105710</v>
      </c>
      <c r="D943" s="25">
        <v>105710</v>
      </c>
      <c r="E943" s="1" t="s">
        <v>863</v>
      </c>
      <c r="F943" s="32" t="s">
        <v>1132</v>
      </c>
      <c r="G943" s="32" t="s">
        <v>74</v>
      </c>
      <c r="H943" s="28">
        <v>45181</v>
      </c>
      <c r="I943" s="28" t="s">
        <v>36</v>
      </c>
      <c r="J943" s="28" t="s">
        <v>36</v>
      </c>
      <c r="K943" s="37">
        <f ca="1">IF(O943="ACTIVE",(TODAY()-H943),(J943-H943))</f>
        <v>161</v>
      </c>
      <c r="L943" s="39" t="str">
        <f>IF(OR(M943="Email Verification",M943="Operations",M943="OJT",M943="Bottom Quartile Group",M943="Training"),"Billable","Non Billable")</f>
        <v>Non Billable</v>
      </c>
      <c r="M943" s="32" t="s">
        <v>51</v>
      </c>
      <c r="N943" s="1" t="s">
        <v>38</v>
      </c>
      <c r="O943" s="1" t="s">
        <v>39</v>
      </c>
      <c r="P943" s="1"/>
      <c r="Q943" s="1"/>
      <c r="R943" s="31" t="s">
        <v>78</v>
      </c>
      <c r="S943" s="42" t="s">
        <v>880</v>
      </c>
      <c r="T943" s="42" t="s">
        <v>880</v>
      </c>
      <c r="U943" s="42" t="s">
        <v>17</v>
      </c>
      <c r="V943" s="42" t="s">
        <v>17</v>
      </c>
      <c r="W943" s="42" t="s">
        <v>880</v>
      </c>
      <c r="X943" s="42" t="s">
        <v>880</v>
      </c>
      <c r="Y943" s="42" t="s">
        <v>880</v>
      </c>
      <c r="Z943" s="42" t="s">
        <v>880</v>
      </c>
      <c r="AA943" s="42" t="s">
        <v>880</v>
      </c>
      <c r="AB943" s="42" t="s">
        <v>17</v>
      </c>
      <c r="AC943" s="42" t="s">
        <v>17</v>
      </c>
      <c r="AD943" s="42" t="s">
        <v>880</v>
      </c>
      <c r="AE943" s="42" t="s">
        <v>880</v>
      </c>
      <c r="AF943" s="42" t="s">
        <v>880</v>
      </c>
      <c r="AG943" s="42" t="s">
        <v>880</v>
      </c>
      <c r="AH943" s="42" t="s">
        <v>880</v>
      </c>
      <c r="AI943" s="42" t="s">
        <v>17</v>
      </c>
      <c r="AJ943" s="42" t="s">
        <v>17</v>
      </c>
      <c r="AK943" s="42" t="s">
        <v>880</v>
      </c>
      <c r="AL943" s="42"/>
      <c r="AM943" s="42"/>
      <c r="AN943" s="42"/>
      <c r="AO943" s="42"/>
      <c r="AP943" s="42"/>
      <c r="AQ943" s="42"/>
      <c r="AR943" s="42"/>
      <c r="AS943" s="42"/>
      <c r="AT943" s="42"/>
      <c r="AU943" s="42"/>
      <c r="AV943" s="37">
        <f>COUNTIFS($S943:$AU943,"P")</f>
        <v>13</v>
      </c>
      <c r="AW943" s="37">
        <f>COUNTIFS($S943:$AU943,"HD")/2</f>
        <v>0</v>
      </c>
      <c r="AX943" s="37">
        <f>COUNTIFS($S943:$AU943,"DO")</f>
        <v>6</v>
      </c>
      <c r="AY943" s="1">
        <f>COUNTIFS($S943:$AU943,"UPL")</f>
        <v>0</v>
      </c>
      <c r="AZ943" s="37">
        <f>COUNTIFS($S943:$AU943,"LWP")</f>
        <v>0</v>
      </c>
      <c r="BA943" s="37">
        <f>SUM(COUNTIFS($S943:$AU943,{"PAT","MAT"}))</f>
        <v>0</v>
      </c>
      <c r="BB943" s="37">
        <f>COUNTIFS($S943:$AU943,"HO")</f>
        <v>0</v>
      </c>
      <c r="BC943" s="37">
        <f>COUNTIFS($S943:$AU943,"NA")</f>
        <v>0</v>
      </c>
      <c r="BD943" s="37">
        <f>COUNTIFS($S943:$AU943,"PL")</f>
        <v>0</v>
      </c>
      <c r="BE943" s="37">
        <f>COUNTIFS($S943:$AU943,"CL")</f>
        <v>0</v>
      </c>
      <c r="BF943" s="37">
        <f>COUNTIFS($S943:$AU943,"BL")</f>
        <v>0</v>
      </c>
      <c r="BG943" s="37">
        <f>COUNTIFS($S943:$AU943,"CO")</f>
        <v>0</v>
      </c>
      <c r="BH943" s="37">
        <f>SUM(BD943:BG943)</f>
        <v>0</v>
      </c>
      <c r="BI943" s="37">
        <f>IF(SUM(AV943+AW943)&gt;=17,1,0)</f>
        <v>0</v>
      </c>
      <c r="BJ943" s="37">
        <f>IF(SUM(AV943+AW943)&gt;=13,1,0)</f>
        <v>1</v>
      </c>
      <c r="BK943" s="37">
        <f>SUM(AV943:BG943)+SUM(COUNTIFS(R943:AU943,{"TERM","RESIGNED"}))</f>
        <v>19</v>
      </c>
      <c r="BL943" s="1" t="s">
        <v>41</v>
      </c>
      <c r="BM943" s="37" t="s">
        <v>1572</v>
      </c>
    </row>
    <row r="944" spans="1:65" x14ac:dyDescent="0.25">
      <c r="A944" s="30">
        <f>A943+1</f>
        <v>942</v>
      </c>
      <c r="B944" s="1" t="s">
        <v>163</v>
      </c>
      <c r="C944" s="1">
        <v>105712</v>
      </c>
      <c r="D944" s="25">
        <v>105712</v>
      </c>
      <c r="E944" s="1" t="s">
        <v>862</v>
      </c>
      <c r="F944" s="32" t="s">
        <v>1134</v>
      </c>
      <c r="G944" s="32" t="s">
        <v>181</v>
      </c>
      <c r="H944" s="28">
        <v>45181</v>
      </c>
      <c r="I944" s="28" t="s">
        <v>36</v>
      </c>
      <c r="J944" s="28" t="s">
        <v>36</v>
      </c>
      <c r="K944" s="37">
        <f ca="1">IF(O944="ACTIVE",(TODAY()-H944),(J944-H944))</f>
        <v>161</v>
      </c>
      <c r="L944" s="39" t="str">
        <f>IF(OR(M944="Email Verification",M944="Operations",M944="OJT",M944="Bottom Quartile Group",M944="Training"),"Billable","Non Billable")</f>
        <v>Billable</v>
      </c>
      <c r="M944" s="32" t="s">
        <v>178</v>
      </c>
      <c r="N944" s="1" t="s">
        <v>38</v>
      </c>
      <c r="O944" s="1" t="s">
        <v>39</v>
      </c>
      <c r="P944" s="1"/>
      <c r="Q944" s="1"/>
      <c r="R944" s="31" t="s">
        <v>425</v>
      </c>
      <c r="S944" s="42" t="s">
        <v>880</v>
      </c>
      <c r="T944" s="42" t="s">
        <v>880</v>
      </c>
      <c r="U944" s="42" t="s">
        <v>17</v>
      </c>
      <c r="V944" s="42" t="s">
        <v>17</v>
      </c>
      <c r="W944" s="42" t="s">
        <v>880</v>
      </c>
      <c r="X944" s="42" t="s">
        <v>880</v>
      </c>
      <c r="Y944" s="42" t="s">
        <v>880</v>
      </c>
      <c r="Z944" s="42" t="s">
        <v>880</v>
      </c>
      <c r="AA944" s="42" t="s">
        <v>880</v>
      </c>
      <c r="AB944" s="42" t="s">
        <v>17</v>
      </c>
      <c r="AC944" s="42" t="s">
        <v>17</v>
      </c>
      <c r="AD944" s="42" t="s">
        <v>880</v>
      </c>
      <c r="AE944" s="42" t="s">
        <v>18</v>
      </c>
      <c r="AF944" s="42" t="s">
        <v>880</v>
      </c>
      <c r="AG944" s="42" t="s">
        <v>880</v>
      </c>
      <c r="AH944" s="42" t="s">
        <v>880</v>
      </c>
      <c r="AI944" s="42" t="s">
        <v>17</v>
      </c>
      <c r="AJ944" s="42" t="s">
        <v>17</v>
      </c>
      <c r="AK944" s="42" t="s">
        <v>880</v>
      </c>
      <c r="AL944" s="42"/>
      <c r="AM944" s="42"/>
      <c r="AN944" s="42"/>
      <c r="AO944" s="42"/>
      <c r="AP944" s="42"/>
      <c r="AQ944" s="42"/>
      <c r="AR944" s="42"/>
      <c r="AS944" s="42"/>
      <c r="AT944" s="42"/>
      <c r="AU944" s="42"/>
      <c r="AV944" s="37">
        <f>COUNTIFS($S944:$AU944,"P")</f>
        <v>12</v>
      </c>
      <c r="AW944" s="37">
        <f>COUNTIFS($S944:$AU944,"HD")/2</f>
        <v>0</v>
      </c>
      <c r="AX944" s="37">
        <f>COUNTIFS($S944:$AU944,"DO")</f>
        <v>6</v>
      </c>
      <c r="AY944" s="1">
        <f>COUNTIFS($S944:$AU944,"UPL")</f>
        <v>1</v>
      </c>
      <c r="AZ944" s="37">
        <f>COUNTIFS($S944:$AU944,"LWP")</f>
        <v>0</v>
      </c>
      <c r="BA944" s="37">
        <f>SUM(COUNTIFS($S944:$AU944,{"PAT","MAT"}))</f>
        <v>0</v>
      </c>
      <c r="BB944" s="37">
        <f>COUNTIFS($S944:$AU944,"HO")</f>
        <v>0</v>
      </c>
      <c r="BC944" s="37">
        <f>COUNTIFS($S944:$AU944,"NA")</f>
        <v>0</v>
      </c>
      <c r="BD944" s="37">
        <f>COUNTIFS($S944:$AU944,"PL")</f>
        <v>0</v>
      </c>
      <c r="BE944" s="37">
        <f>COUNTIFS($S944:$AU944,"CL")</f>
        <v>0</v>
      </c>
      <c r="BF944" s="37">
        <f>COUNTIFS($S944:$AU944,"BL")</f>
        <v>0</v>
      </c>
      <c r="BG944" s="37">
        <f>COUNTIFS($S944:$AU944,"CO")</f>
        <v>0</v>
      </c>
      <c r="BH944" s="37">
        <f>SUM(BD944:BG944)</f>
        <v>0</v>
      </c>
      <c r="BI944" s="37">
        <f>IF(SUM(AV944+AW944)&gt;=17,1,0)</f>
        <v>0</v>
      </c>
      <c r="BJ944" s="37">
        <f>IF(SUM(AV944+AW944)&gt;=13,1,0)</f>
        <v>0</v>
      </c>
      <c r="BK944" s="37">
        <f>SUM(AV944:BG944)+SUM(COUNTIFS(R944:AU944,{"TERM","RESIGNED"}))</f>
        <v>19</v>
      </c>
      <c r="BL944" s="1" t="s">
        <v>41</v>
      </c>
      <c r="BM944" s="37" t="s">
        <v>931</v>
      </c>
    </row>
    <row r="945" spans="1:65" x14ac:dyDescent="0.25">
      <c r="A945" s="30">
        <f>A944+1</f>
        <v>943</v>
      </c>
      <c r="B945" s="1" t="s">
        <v>163</v>
      </c>
      <c r="C945" s="1">
        <v>105714</v>
      </c>
      <c r="D945" s="25">
        <v>105714</v>
      </c>
      <c r="E945" s="1" t="s">
        <v>863</v>
      </c>
      <c r="F945" s="32" t="s">
        <v>1135</v>
      </c>
      <c r="G945" s="32" t="s">
        <v>181</v>
      </c>
      <c r="H945" s="28">
        <v>45181</v>
      </c>
      <c r="I945" s="28" t="s">
        <v>36</v>
      </c>
      <c r="J945" s="28" t="s">
        <v>36</v>
      </c>
      <c r="K945" s="37">
        <f ca="1">IF(O945="ACTIVE",(TODAY()-H945),(J945-H945))</f>
        <v>161</v>
      </c>
      <c r="L945" s="39" t="str">
        <f>IF(OR(M945="Email Verification",M945="Operations",M945="OJT",M945="Bottom Quartile Group",M945="Training"),"Billable","Non Billable")</f>
        <v>Billable</v>
      </c>
      <c r="M945" s="32" t="s">
        <v>178</v>
      </c>
      <c r="N945" s="1" t="s">
        <v>38</v>
      </c>
      <c r="O945" s="1" t="s">
        <v>39</v>
      </c>
      <c r="P945" s="1"/>
      <c r="Q945" s="1"/>
      <c r="R945" s="31" t="s">
        <v>226</v>
      </c>
      <c r="S945" s="42" t="s">
        <v>18</v>
      </c>
      <c r="T945" s="42" t="s">
        <v>18</v>
      </c>
      <c r="U945" s="42" t="s">
        <v>17</v>
      </c>
      <c r="V945" s="42" t="s">
        <v>17</v>
      </c>
      <c r="W945" s="42" t="s">
        <v>18</v>
      </c>
      <c r="X945" s="42" t="s">
        <v>19</v>
      </c>
      <c r="Y945" s="42" t="s">
        <v>880</v>
      </c>
      <c r="Z945" s="42" t="s">
        <v>880</v>
      </c>
      <c r="AA945" s="42" t="s">
        <v>880</v>
      </c>
      <c r="AB945" s="42" t="s">
        <v>17</v>
      </c>
      <c r="AC945" s="42" t="s">
        <v>17</v>
      </c>
      <c r="AD945" s="42" t="s">
        <v>880</v>
      </c>
      <c r="AE945" s="42" t="s">
        <v>880</v>
      </c>
      <c r="AF945" s="42" t="s">
        <v>880</v>
      </c>
      <c r="AG945" s="42" t="s">
        <v>880</v>
      </c>
      <c r="AH945" s="42" t="s">
        <v>880</v>
      </c>
      <c r="AI945" s="42" t="s">
        <v>17</v>
      </c>
      <c r="AJ945" s="42" t="s">
        <v>17</v>
      </c>
      <c r="AK945" s="42" t="s">
        <v>880</v>
      </c>
      <c r="AL945" s="42"/>
      <c r="AM945" s="42"/>
      <c r="AN945" s="42"/>
      <c r="AO945" s="42"/>
      <c r="AP945" s="42"/>
      <c r="AQ945" s="42"/>
      <c r="AR945" s="42"/>
      <c r="AS945" s="42"/>
      <c r="AT945" s="42"/>
      <c r="AU945" s="42"/>
      <c r="AV945" s="37">
        <f>COUNTIFS($S945:$AU945,"P")</f>
        <v>9</v>
      </c>
      <c r="AW945" s="37">
        <f>COUNTIFS($S945:$AU945,"HD")/2</f>
        <v>0</v>
      </c>
      <c r="AX945" s="37">
        <f>COUNTIFS($S945:$AU945,"DO")</f>
        <v>6</v>
      </c>
      <c r="AY945" s="1">
        <f>COUNTIFS($S945:$AU945,"UPL")</f>
        <v>3</v>
      </c>
      <c r="AZ945" s="37">
        <f>COUNTIFS($S945:$AU945,"LWP")</f>
        <v>1</v>
      </c>
      <c r="BA945" s="37">
        <f>SUM(COUNTIFS($S945:$AU945,{"PAT","MAT"}))</f>
        <v>0</v>
      </c>
      <c r="BB945" s="37">
        <f>COUNTIFS($S945:$AU945,"HO")</f>
        <v>0</v>
      </c>
      <c r="BC945" s="37">
        <f>COUNTIFS($S945:$AU945,"NA")</f>
        <v>0</v>
      </c>
      <c r="BD945" s="37">
        <f>COUNTIFS($S945:$AU945,"PL")</f>
        <v>0</v>
      </c>
      <c r="BE945" s="37">
        <f>COUNTIFS($S945:$AU945,"CL")</f>
        <v>0</v>
      </c>
      <c r="BF945" s="37">
        <f>COUNTIFS($S945:$AU945,"BL")</f>
        <v>0</v>
      </c>
      <c r="BG945" s="37">
        <f>COUNTIFS($S945:$AU945,"CO")</f>
        <v>0</v>
      </c>
      <c r="BH945" s="37">
        <f>SUM(BD945:BG945)</f>
        <v>0</v>
      </c>
      <c r="BI945" s="37">
        <f>IF(SUM(AV945+AW945)&gt;=17,1,0)</f>
        <v>0</v>
      </c>
      <c r="BJ945" s="37">
        <f>IF(SUM(AV945+AW945)&gt;=13,1,0)</f>
        <v>0</v>
      </c>
      <c r="BK945" s="37">
        <f>SUM(AV945:BG945)+SUM(COUNTIFS(R945:AU945,{"TERM","RESIGNED"}))</f>
        <v>19</v>
      </c>
      <c r="BL945" s="1" t="s">
        <v>41</v>
      </c>
      <c r="BM945" s="37" t="s">
        <v>931</v>
      </c>
    </row>
    <row r="946" spans="1:65" x14ac:dyDescent="0.25">
      <c r="A946" s="30">
        <f>A945+1</f>
        <v>944</v>
      </c>
      <c r="B946" s="1" t="s">
        <v>163</v>
      </c>
      <c r="C946" s="1">
        <v>105715</v>
      </c>
      <c r="D946" s="25">
        <v>105715</v>
      </c>
      <c r="E946" s="1" t="s">
        <v>862</v>
      </c>
      <c r="F946" s="32" t="s">
        <v>1136</v>
      </c>
      <c r="G946" s="32" t="s">
        <v>181</v>
      </c>
      <c r="H946" s="28">
        <v>45181</v>
      </c>
      <c r="I946" s="28" t="s">
        <v>36</v>
      </c>
      <c r="J946" s="28" t="s">
        <v>36</v>
      </c>
      <c r="K946" s="37">
        <f ca="1">IF(O946="ACTIVE",(TODAY()-H946),(J946-H946))</f>
        <v>161</v>
      </c>
      <c r="L946" s="39" t="str">
        <f>IF(OR(M946="Email Verification",M946="Operations",M946="OJT",M946="Bottom Quartile Group",M946="Training"),"Billable","Non Billable")</f>
        <v>Billable</v>
      </c>
      <c r="M946" s="32" t="s">
        <v>178</v>
      </c>
      <c r="N946" s="1" t="s">
        <v>38</v>
      </c>
      <c r="O946" s="1" t="s">
        <v>39</v>
      </c>
      <c r="P946" s="1"/>
      <c r="Q946" s="1"/>
      <c r="R946" s="31" t="s">
        <v>230</v>
      </c>
      <c r="S946" s="42" t="s">
        <v>880</v>
      </c>
      <c r="T946" s="42" t="s">
        <v>880</v>
      </c>
      <c r="U946" s="42" t="s">
        <v>17</v>
      </c>
      <c r="V946" s="42" t="s">
        <v>17</v>
      </c>
      <c r="W946" s="42" t="s">
        <v>880</v>
      </c>
      <c r="X946" s="42" t="s">
        <v>880</v>
      </c>
      <c r="Y946" s="42" t="s">
        <v>880</v>
      </c>
      <c r="Z946" s="42" t="s">
        <v>880</v>
      </c>
      <c r="AA946" s="42" t="s">
        <v>880</v>
      </c>
      <c r="AB946" s="42" t="s">
        <v>17</v>
      </c>
      <c r="AC946" s="42" t="s">
        <v>17</v>
      </c>
      <c r="AD946" s="42" t="s">
        <v>880</v>
      </c>
      <c r="AE946" s="42" t="s">
        <v>880</v>
      </c>
      <c r="AF946" s="42" t="s">
        <v>880</v>
      </c>
      <c r="AG946" s="42" t="s">
        <v>880</v>
      </c>
      <c r="AH946" s="42" t="s">
        <v>880</v>
      </c>
      <c r="AI946" s="42" t="s">
        <v>17</v>
      </c>
      <c r="AJ946" s="42" t="s">
        <v>17</v>
      </c>
      <c r="AK946" s="42" t="s">
        <v>880</v>
      </c>
      <c r="AL946" s="42"/>
      <c r="AM946" s="42"/>
      <c r="AN946" s="42"/>
      <c r="AO946" s="42"/>
      <c r="AP946" s="42"/>
      <c r="AQ946" s="42"/>
      <c r="AR946" s="42"/>
      <c r="AS946" s="42"/>
      <c r="AT946" s="42"/>
      <c r="AU946" s="42"/>
      <c r="AV946" s="37">
        <f>COUNTIFS($S946:$AU946,"P")</f>
        <v>13</v>
      </c>
      <c r="AW946" s="37">
        <f>COUNTIFS($S946:$AU946,"HD")/2</f>
        <v>0</v>
      </c>
      <c r="AX946" s="37">
        <f>COUNTIFS($S946:$AU946,"DO")</f>
        <v>6</v>
      </c>
      <c r="AY946" s="1">
        <f>COUNTIFS($S946:$AU946,"UPL")</f>
        <v>0</v>
      </c>
      <c r="AZ946" s="37">
        <f>COUNTIFS($S946:$AU946,"LWP")</f>
        <v>0</v>
      </c>
      <c r="BA946" s="37">
        <f>SUM(COUNTIFS($S946:$AU946,{"PAT","MAT"}))</f>
        <v>0</v>
      </c>
      <c r="BB946" s="37">
        <f>COUNTIFS($S946:$AU946,"HO")</f>
        <v>0</v>
      </c>
      <c r="BC946" s="37">
        <f>COUNTIFS($S946:$AU946,"NA")</f>
        <v>0</v>
      </c>
      <c r="BD946" s="37">
        <f>COUNTIFS($S946:$AU946,"PL")</f>
        <v>0</v>
      </c>
      <c r="BE946" s="37">
        <f>COUNTIFS($S946:$AU946,"CL")</f>
        <v>0</v>
      </c>
      <c r="BF946" s="37">
        <f>COUNTIFS($S946:$AU946,"BL")</f>
        <v>0</v>
      </c>
      <c r="BG946" s="37">
        <f>COUNTIFS($S946:$AU946,"CO")</f>
        <v>0</v>
      </c>
      <c r="BH946" s="37">
        <f>SUM(BD946:BG946)</f>
        <v>0</v>
      </c>
      <c r="BI946" s="37">
        <f>IF(SUM(AV946+AW946)&gt;=17,1,0)</f>
        <v>0</v>
      </c>
      <c r="BJ946" s="37">
        <f>IF(SUM(AV946+AW946)&gt;=13,1,0)</f>
        <v>1</v>
      </c>
      <c r="BK946" s="37">
        <f>SUM(AV946:BG946)+SUM(COUNTIFS(R946:AU946,{"TERM","RESIGNED"}))</f>
        <v>19</v>
      </c>
      <c r="BL946" s="1" t="s">
        <v>41</v>
      </c>
      <c r="BM946" s="37" t="s">
        <v>931</v>
      </c>
    </row>
    <row r="947" spans="1:65" x14ac:dyDescent="0.25">
      <c r="A947" s="30">
        <f>A946+1</f>
        <v>945</v>
      </c>
      <c r="B947" s="1" t="s">
        <v>163</v>
      </c>
      <c r="C947" s="1">
        <v>105723</v>
      </c>
      <c r="D947" s="25">
        <v>105723</v>
      </c>
      <c r="E947" s="1" t="s">
        <v>863</v>
      </c>
      <c r="F947" s="32" t="s">
        <v>1138</v>
      </c>
      <c r="G947" s="32" t="s">
        <v>117</v>
      </c>
      <c r="H947" s="28">
        <v>45181</v>
      </c>
      <c r="I947" s="28" t="s">
        <v>36</v>
      </c>
      <c r="J947" s="28" t="s">
        <v>36</v>
      </c>
      <c r="K947" s="37">
        <f ca="1">IF(O947="ACTIVE",(TODAY()-H947),(J947-H947))</f>
        <v>161</v>
      </c>
      <c r="L947" s="39" t="str">
        <f>IF(OR(M947="Email Verification",M947="Operations",M947="OJT",M947="Bottom Quartile Group",M947="Training"),"Billable","Non Billable")</f>
        <v>Billable</v>
      </c>
      <c r="M947" s="32" t="s">
        <v>118</v>
      </c>
      <c r="N947" s="1" t="s">
        <v>38</v>
      </c>
      <c r="O947" s="1" t="s">
        <v>39</v>
      </c>
      <c r="P947" s="1"/>
      <c r="Q947" s="1"/>
      <c r="R947" s="31" t="s">
        <v>244</v>
      </c>
      <c r="S947" s="42" t="s">
        <v>880</v>
      </c>
      <c r="T947" s="42" t="s">
        <v>880</v>
      </c>
      <c r="U947" s="42" t="s">
        <v>17</v>
      </c>
      <c r="V947" s="42" t="s">
        <v>17</v>
      </c>
      <c r="W947" s="42" t="s">
        <v>880</v>
      </c>
      <c r="X947" s="42" t="s">
        <v>880</v>
      </c>
      <c r="Y947" s="42" t="s">
        <v>880</v>
      </c>
      <c r="Z947" s="42" t="s">
        <v>880</v>
      </c>
      <c r="AA947" s="42" t="s">
        <v>880</v>
      </c>
      <c r="AB947" s="42" t="s">
        <v>17</v>
      </c>
      <c r="AC947" s="42" t="s">
        <v>17</v>
      </c>
      <c r="AD947" s="42" t="s">
        <v>880</v>
      </c>
      <c r="AE947" s="42" t="s">
        <v>880</v>
      </c>
      <c r="AF947" s="42" t="s">
        <v>880</v>
      </c>
      <c r="AG947" s="42" t="s">
        <v>880</v>
      </c>
      <c r="AH947" s="42" t="s">
        <v>880</v>
      </c>
      <c r="AI947" s="42" t="s">
        <v>17</v>
      </c>
      <c r="AJ947" s="42" t="s">
        <v>17</v>
      </c>
      <c r="AK947" s="42" t="s">
        <v>880</v>
      </c>
      <c r="AL947" s="42"/>
      <c r="AM947" s="42"/>
      <c r="AN947" s="42"/>
      <c r="AO947" s="42"/>
      <c r="AP947" s="42"/>
      <c r="AQ947" s="42"/>
      <c r="AR947" s="42"/>
      <c r="AS947" s="42"/>
      <c r="AT947" s="42"/>
      <c r="AU947" s="42"/>
      <c r="AV947" s="37">
        <f>COUNTIFS($S947:$AU947,"P")</f>
        <v>13</v>
      </c>
      <c r="AW947" s="37">
        <f>COUNTIFS($S947:$AU947,"HD")/2</f>
        <v>0</v>
      </c>
      <c r="AX947" s="37">
        <f>COUNTIFS($S947:$AU947,"DO")</f>
        <v>6</v>
      </c>
      <c r="AY947" s="1">
        <f>COUNTIFS($S947:$AU947,"UPL")</f>
        <v>0</v>
      </c>
      <c r="AZ947" s="37">
        <f>COUNTIFS($S947:$AU947,"LWP")</f>
        <v>0</v>
      </c>
      <c r="BA947" s="37">
        <f>SUM(COUNTIFS($S947:$AU947,{"PAT","MAT"}))</f>
        <v>0</v>
      </c>
      <c r="BB947" s="37">
        <f>COUNTIFS($S947:$AU947,"HO")</f>
        <v>0</v>
      </c>
      <c r="BC947" s="37">
        <f>COUNTIFS($S947:$AU947,"NA")</f>
        <v>0</v>
      </c>
      <c r="BD947" s="37">
        <f>COUNTIFS($S947:$AU947,"PL")</f>
        <v>0</v>
      </c>
      <c r="BE947" s="37">
        <f>COUNTIFS($S947:$AU947,"CL")</f>
        <v>0</v>
      </c>
      <c r="BF947" s="37">
        <f>COUNTIFS($S947:$AU947,"BL")</f>
        <v>0</v>
      </c>
      <c r="BG947" s="37">
        <f>COUNTIFS($S947:$AU947,"CO")</f>
        <v>0</v>
      </c>
      <c r="BH947" s="37">
        <f>SUM(BD947:BG947)</f>
        <v>0</v>
      </c>
      <c r="BI947" s="37">
        <f>IF(SUM(AV947+AW947)&gt;=17,1,0)</f>
        <v>0</v>
      </c>
      <c r="BJ947" s="37">
        <f>IF(SUM(AV947+AW947)&gt;=13,1,0)</f>
        <v>1</v>
      </c>
      <c r="BK947" s="37">
        <f>SUM(AV947:BG947)+SUM(COUNTIFS(R947:AU947,{"TERM","RESIGNED"}))</f>
        <v>19</v>
      </c>
      <c r="BL947" s="1" t="s">
        <v>41</v>
      </c>
      <c r="BM947" s="37" t="s">
        <v>931</v>
      </c>
    </row>
    <row r="948" spans="1:65" x14ac:dyDescent="0.25">
      <c r="A948" s="30">
        <f>A947+1</f>
        <v>946</v>
      </c>
      <c r="B948" s="1" t="s">
        <v>163</v>
      </c>
      <c r="C948" s="1">
        <v>105726</v>
      </c>
      <c r="D948" s="25">
        <v>105726</v>
      </c>
      <c r="E948" s="1" t="s">
        <v>863</v>
      </c>
      <c r="F948" s="32" t="s">
        <v>1139</v>
      </c>
      <c r="G948" s="32" t="s">
        <v>117</v>
      </c>
      <c r="H948" s="28">
        <v>45181</v>
      </c>
      <c r="I948" s="28" t="s">
        <v>36</v>
      </c>
      <c r="J948" s="28" t="s">
        <v>36</v>
      </c>
      <c r="K948" s="37">
        <f ca="1">IF(O948="ACTIVE",(TODAY()-H948),(J948-H948))</f>
        <v>161</v>
      </c>
      <c r="L948" s="39" t="str">
        <f>IF(OR(M948="Email Verification",M948="Operations",M948="OJT",M948="Bottom Quartile Group",M948="Training"),"Billable","Non Billable")</f>
        <v>Billable</v>
      </c>
      <c r="M948" s="32" t="s">
        <v>118</v>
      </c>
      <c r="N948" s="1" t="s">
        <v>38</v>
      </c>
      <c r="O948" s="1" t="s">
        <v>39</v>
      </c>
      <c r="P948" s="1"/>
      <c r="Q948" s="1"/>
      <c r="R948" s="31" t="s">
        <v>244</v>
      </c>
      <c r="S948" s="42" t="s">
        <v>880</v>
      </c>
      <c r="T948" s="42" t="s">
        <v>880</v>
      </c>
      <c r="U948" s="42" t="s">
        <v>17</v>
      </c>
      <c r="V948" s="42" t="s">
        <v>17</v>
      </c>
      <c r="W948" s="42" t="s">
        <v>880</v>
      </c>
      <c r="X948" s="42" t="s">
        <v>880</v>
      </c>
      <c r="Y948" s="42" t="s">
        <v>880</v>
      </c>
      <c r="Z948" s="42" t="s">
        <v>880</v>
      </c>
      <c r="AA948" s="42" t="s">
        <v>880</v>
      </c>
      <c r="AB948" s="42" t="s">
        <v>17</v>
      </c>
      <c r="AC948" s="42" t="s">
        <v>17</v>
      </c>
      <c r="AD948" s="42" t="s">
        <v>880</v>
      </c>
      <c r="AE948" s="42" t="s">
        <v>880</v>
      </c>
      <c r="AF948" s="42" t="s">
        <v>880</v>
      </c>
      <c r="AG948" s="42" t="s">
        <v>880</v>
      </c>
      <c r="AH948" s="42" t="s">
        <v>880</v>
      </c>
      <c r="AI948" s="42" t="s">
        <v>17</v>
      </c>
      <c r="AJ948" s="42" t="s">
        <v>17</v>
      </c>
      <c r="AK948" s="42" t="s">
        <v>880</v>
      </c>
      <c r="AL948" s="42"/>
      <c r="AM948" s="42"/>
      <c r="AN948" s="42"/>
      <c r="AO948" s="42"/>
      <c r="AP948" s="42"/>
      <c r="AQ948" s="42"/>
      <c r="AR948" s="42"/>
      <c r="AS948" s="42"/>
      <c r="AT948" s="42"/>
      <c r="AU948" s="42"/>
      <c r="AV948" s="37">
        <f>COUNTIFS($S948:$AU948,"P")</f>
        <v>13</v>
      </c>
      <c r="AW948" s="37">
        <f>COUNTIFS($S948:$AU948,"HD")/2</f>
        <v>0</v>
      </c>
      <c r="AX948" s="37">
        <f>COUNTIFS($S948:$AU948,"DO")</f>
        <v>6</v>
      </c>
      <c r="AY948" s="1">
        <f>COUNTIFS($S948:$AU948,"UPL")</f>
        <v>0</v>
      </c>
      <c r="AZ948" s="37">
        <f>COUNTIFS($S948:$AU948,"LWP")</f>
        <v>0</v>
      </c>
      <c r="BA948" s="37">
        <f>SUM(COUNTIFS($S948:$AU948,{"PAT","MAT"}))</f>
        <v>0</v>
      </c>
      <c r="BB948" s="37">
        <f>COUNTIFS($S948:$AU948,"HO")</f>
        <v>0</v>
      </c>
      <c r="BC948" s="37">
        <f>COUNTIFS($S948:$AU948,"NA")</f>
        <v>0</v>
      </c>
      <c r="BD948" s="37">
        <f>COUNTIFS($S948:$AU948,"PL")</f>
        <v>0</v>
      </c>
      <c r="BE948" s="37">
        <f>COUNTIFS($S948:$AU948,"CL")</f>
        <v>0</v>
      </c>
      <c r="BF948" s="37">
        <f>COUNTIFS($S948:$AU948,"BL")</f>
        <v>0</v>
      </c>
      <c r="BG948" s="37">
        <f>COUNTIFS($S948:$AU948,"CO")</f>
        <v>0</v>
      </c>
      <c r="BH948" s="37">
        <f>SUM(BD948:BG948)</f>
        <v>0</v>
      </c>
      <c r="BI948" s="37">
        <f>IF(SUM(AV948+AW948)&gt;=17,1,0)</f>
        <v>0</v>
      </c>
      <c r="BJ948" s="37">
        <f>IF(SUM(AV948+AW948)&gt;=13,1,0)</f>
        <v>1</v>
      </c>
      <c r="BK948" s="37">
        <f>SUM(AV948:BG948)+SUM(COUNTIFS(R948:AU948,{"TERM","RESIGNED"}))</f>
        <v>19</v>
      </c>
      <c r="BL948" s="1" t="s">
        <v>41</v>
      </c>
      <c r="BM948" s="37" t="s">
        <v>931</v>
      </c>
    </row>
    <row r="949" spans="1:65" x14ac:dyDescent="0.25">
      <c r="A949" s="30">
        <f>A948+1</f>
        <v>947</v>
      </c>
      <c r="B949" s="1" t="s">
        <v>163</v>
      </c>
      <c r="C949" s="1">
        <v>105727</v>
      </c>
      <c r="D949" s="25">
        <v>105727</v>
      </c>
      <c r="E949" s="1" t="s">
        <v>863</v>
      </c>
      <c r="F949" s="32" t="s">
        <v>1140</v>
      </c>
      <c r="G949" s="32" t="s">
        <v>117</v>
      </c>
      <c r="H949" s="28">
        <v>45181</v>
      </c>
      <c r="I949" s="28" t="s">
        <v>36</v>
      </c>
      <c r="J949" s="28" t="s">
        <v>36</v>
      </c>
      <c r="K949" s="37">
        <f ca="1">IF(O949="ACTIVE",(TODAY()-H949),(J949-H949))</f>
        <v>161</v>
      </c>
      <c r="L949" s="39" t="str">
        <f>IF(OR(M949="Email Verification",M949="Operations",M949="OJT",M949="Bottom Quartile Group",M949="Training"),"Billable","Non Billable")</f>
        <v>Billable</v>
      </c>
      <c r="M949" s="32" t="s">
        <v>118</v>
      </c>
      <c r="N949" s="1" t="s">
        <v>38</v>
      </c>
      <c r="O949" s="1" t="s">
        <v>39</v>
      </c>
      <c r="P949" s="1"/>
      <c r="Q949" s="1"/>
      <c r="R949" s="31" t="s">
        <v>244</v>
      </c>
      <c r="S949" s="42" t="s">
        <v>880</v>
      </c>
      <c r="T949" s="42" t="s">
        <v>880</v>
      </c>
      <c r="U949" s="42" t="s">
        <v>17</v>
      </c>
      <c r="V949" s="42" t="s">
        <v>17</v>
      </c>
      <c r="W949" s="42" t="s">
        <v>880</v>
      </c>
      <c r="X949" s="42" t="s">
        <v>880</v>
      </c>
      <c r="Y949" s="42" t="s">
        <v>880</v>
      </c>
      <c r="Z949" s="42" t="s">
        <v>880</v>
      </c>
      <c r="AA949" s="42" t="s">
        <v>880</v>
      </c>
      <c r="AB949" s="42" t="s">
        <v>17</v>
      </c>
      <c r="AC949" s="42" t="s">
        <v>17</v>
      </c>
      <c r="AD949" s="42" t="s">
        <v>882</v>
      </c>
      <c r="AE949" s="42" t="s">
        <v>19</v>
      </c>
      <c r="AF949" s="42" t="s">
        <v>880</v>
      </c>
      <c r="AG949" s="42" t="s">
        <v>880</v>
      </c>
      <c r="AH949" s="42" t="s">
        <v>880</v>
      </c>
      <c r="AI949" s="42" t="s">
        <v>17</v>
      </c>
      <c r="AJ949" s="42" t="s">
        <v>17</v>
      </c>
      <c r="AK949" s="42" t="s">
        <v>880</v>
      </c>
      <c r="AL949" s="42"/>
      <c r="AM949" s="42"/>
      <c r="AN949" s="42"/>
      <c r="AO949" s="42"/>
      <c r="AP949" s="42"/>
      <c r="AQ949" s="42"/>
      <c r="AR949" s="42"/>
      <c r="AS949" s="42"/>
      <c r="AT949" s="42"/>
      <c r="AU949" s="42"/>
      <c r="AV949" s="37">
        <f>COUNTIFS($S949:$AU949,"P")</f>
        <v>11</v>
      </c>
      <c r="AW949" s="37">
        <f>COUNTIFS($S949:$AU949,"HD")/2</f>
        <v>0</v>
      </c>
      <c r="AX949" s="37">
        <f>COUNTIFS($S949:$AU949,"DO")</f>
        <v>6</v>
      </c>
      <c r="AY949" s="1">
        <f>COUNTIFS($S949:$AU949,"UPL")</f>
        <v>0</v>
      </c>
      <c r="AZ949" s="37">
        <f>COUNTIFS($S949:$AU949,"LWP")</f>
        <v>1</v>
      </c>
      <c r="BA949" s="37">
        <f>SUM(COUNTIFS($S949:$AU949,{"PAT","MAT"}))</f>
        <v>0</v>
      </c>
      <c r="BB949" s="37">
        <f>COUNTIFS($S949:$AU949,"HO")</f>
        <v>0</v>
      </c>
      <c r="BC949" s="37">
        <f>COUNTIFS($S949:$AU949,"NA")</f>
        <v>0</v>
      </c>
      <c r="BD949" s="37">
        <f>COUNTIFS($S949:$AU949,"PL")</f>
        <v>0</v>
      </c>
      <c r="BE949" s="37">
        <f>COUNTIFS($S949:$AU949,"CL")</f>
        <v>1</v>
      </c>
      <c r="BF949" s="37">
        <f>COUNTIFS($S949:$AU949,"BL")</f>
        <v>0</v>
      </c>
      <c r="BG949" s="37">
        <f>COUNTIFS($S949:$AU949,"CO")</f>
        <v>0</v>
      </c>
      <c r="BH949" s="37">
        <f>SUM(BD949:BG949)</f>
        <v>1</v>
      </c>
      <c r="BI949" s="37">
        <f>IF(SUM(AV949+AW949)&gt;=17,1,0)</f>
        <v>0</v>
      </c>
      <c r="BJ949" s="37">
        <f>IF(SUM(AV949+AW949)&gt;=13,1,0)</f>
        <v>0</v>
      </c>
      <c r="BK949" s="37">
        <f>SUM(AV949:BG949)+SUM(COUNTIFS(R949:AU949,{"TERM","RESIGNED"}))</f>
        <v>19</v>
      </c>
      <c r="BL949" s="1" t="s">
        <v>41</v>
      </c>
      <c r="BM949" s="37" t="s">
        <v>934</v>
      </c>
    </row>
    <row r="950" spans="1:65" x14ac:dyDescent="0.25">
      <c r="A950" s="30">
        <f>A949+1</f>
        <v>948</v>
      </c>
      <c r="B950" s="1" t="s">
        <v>163</v>
      </c>
      <c r="C950" s="1">
        <v>105730</v>
      </c>
      <c r="D950" s="25">
        <v>105730</v>
      </c>
      <c r="E950" s="1" t="s">
        <v>863</v>
      </c>
      <c r="F950" s="32" t="s">
        <v>1141</v>
      </c>
      <c r="G950" s="32" t="s">
        <v>117</v>
      </c>
      <c r="H950" s="28">
        <v>45181</v>
      </c>
      <c r="I950" s="28" t="s">
        <v>36</v>
      </c>
      <c r="J950" s="28" t="s">
        <v>36</v>
      </c>
      <c r="K950" s="37">
        <f ca="1">IF(O950="ACTIVE",(TODAY()-H950),(J950-H950))</f>
        <v>161</v>
      </c>
      <c r="L950" s="39" t="str">
        <f>IF(OR(M950="Email Verification",M950="Operations",M950="OJT",M950="Bottom Quartile Group",M950="Training"),"Billable","Non Billable")</f>
        <v>Billable</v>
      </c>
      <c r="M950" s="32" t="s">
        <v>118</v>
      </c>
      <c r="N950" s="1" t="s">
        <v>38</v>
      </c>
      <c r="O950" s="1" t="s">
        <v>39</v>
      </c>
      <c r="P950" s="1"/>
      <c r="Q950" s="1"/>
      <c r="R950" s="31" t="s">
        <v>244</v>
      </c>
      <c r="S950" s="42" t="s">
        <v>880</v>
      </c>
      <c r="T950" s="42" t="s">
        <v>880</v>
      </c>
      <c r="U950" s="42" t="s">
        <v>17</v>
      </c>
      <c r="V950" s="42" t="s">
        <v>17</v>
      </c>
      <c r="W950" s="42" t="s">
        <v>880</v>
      </c>
      <c r="X950" s="42" t="s">
        <v>880</v>
      </c>
      <c r="Y950" s="42" t="s">
        <v>880</v>
      </c>
      <c r="Z950" s="42" t="s">
        <v>880</v>
      </c>
      <c r="AA950" s="42" t="s">
        <v>880</v>
      </c>
      <c r="AB950" s="42" t="s">
        <v>17</v>
      </c>
      <c r="AC950" s="42" t="s">
        <v>17</v>
      </c>
      <c r="AD950" s="42" t="s">
        <v>880</v>
      </c>
      <c r="AE950" s="42" t="s">
        <v>880</v>
      </c>
      <c r="AF950" s="42" t="s">
        <v>880</v>
      </c>
      <c r="AG950" s="42" t="s">
        <v>880</v>
      </c>
      <c r="AH950" s="42" t="s">
        <v>880</v>
      </c>
      <c r="AI950" s="42" t="s">
        <v>17</v>
      </c>
      <c r="AJ950" s="42" t="s">
        <v>17</v>
      </c>
      <c r="AK950" s="42" t="s">
        <v>19</v>
      </c>
      <c r="AL950" s="42"/>
      <c r="AM950" s="42"/>
      <c r="AN950" s="42"/>
      <c r="AO950" s="42"/>
      <c r="AP950" s="42"/>
      <c r="AQ950" s="42"/>
      <c r="AR950" s="42"/>
      <c r="AS950" s="42"/>
      <c r="AT950" s="42"/>
      <c r="AU950" s="42"/>
      <c r="AV950" s="37">
        <f>COUNTIFS($S950:$AU950,"P")</f>
        <v>12</v>
      </c>
      <c r="AW950" s="37">
        <f>COUNTIFS($S950:$AU950,"HD")/2</f>
        <v>0</v>
      </c>
      <c r="AX950" s="37">
        <f>COUNTIFS($S950:$AU950,"DO")</f>
        <v>6</v>
      </c>
      <c r="AY950" s="1">
        <f>COUNTIFS($S950:$AU950,"UPL")</f>
        <v>0</v>
      </c>
      <c r="AZ950" s="37">
        <f>COUNTIFS($S950:$AU950,"LWP")</f>
        <v>1</v>
      </c>
      <c r="BA950" s="37">
        <f>SUM(COUNTIFS($S950:$AU950,{"PAT","MAT"}))</f>
        <v>0</v>
      </c>
      <c r="BB950" s="37">
        <f>COUNTIFS($S950:$AU950,"HO")</f>
        <v>0</v>
      </c>
      <c r="BC950" s="37">
        <f>COUNTIFS($S950:$AU950,"NA")</f>
        <v>0</v>
      </c>
      <c r="BD950" s="37">
        <f>COUNTIFS($S950:$AU950,"PL")</f>
        <v>0</v>
      </c>
      <c r="BE950" s="37">
        <f>COUNTIFS($S950:$AU950,"CL")</f>
        <v>0</v>
      </c>
      <c r="BF950" s="37">
        <f>COUNTIFS($S950:$AU950,"BL")</f>
        <v>0</v>
      </c>
      <c r="BG950" s="37">
        <f>COUNTIFS($S950:$AU950,"CO")</f>
        <v>0</v>
      </c>
      <c r="BH950" s="37">
        <f>SUM(BD950:BG950)</f>
        <v>0</v>
      </c>
      <c r="BI950" s="37">
        <f>IF(SUM(AV950+AW950)&gt;=17,1,0)</f>
        <v>0</v>
      </c>
      <c r="BJ950" s="37">
        <f>IF(SUM(AV950+AW950)&gt;=13,1,0)</f>
        <v>0</v>
      </c>
      <c r="BK950" s="37">
        <f>SUM(AV950:BG950)+SUM(COUNTIFS(R950:AU950,{"TERM","RESIGNED"}))</f>
        <v>19</v>
      </c>
      <c r="BL950" s="1" t="s">
        <v>41</v>
      </c>
      <c r="BM950" s="37" t="s">
        <v>931</v>
      </c>
    </row>
    <row r="951" spans="1:65" x14ac:dyDescent="0.25">
      <c r="A951" s="30">
        <f>A950+1</f>
        <v>949</v>
      </c>
      <c r="B951" s="1" t="s">
        <v>163</v>
      </c>
      <c r="C951" s="1">
        <v>105732</v>
      </c>
      <c r="D951" s="25">
        <v>105732</v>
      </c>
      <c r="E951" s="1" t="s">
        <v>862</v>
      </c>
      <c r="F951" s="32" t="s">
        <v>1142</v>
      </c>
      <c r="G951" s="32" t="s">
        <v>74</v>
      </c>
      <c r="H951" s="28">
        <v>45181</v>
      </c>
      <c r="I951" s="28" t="s">
        <v>36</v>
      </c>
      <c r="J951" s="28" t="s">
        <v>36</v>
      </c>
      <c r="K951" s="37">
        <f ca="1">IF(O951="ACTIVE",(TODAY()-H951),(J951-H951))</f>
        <v>161</v>
      </c>
      <c r="L951" s="39" t="str">
        <f>IF(OR(M951="Email Verification",M951="Operations",M951="OJT",M951="Bottom Quartile Group",M951="Training"),"Billable","Non Billable")</f>
        <v>Non Billable</v>
      </c>
      <c r="M951" s="32" t="s">
        <v>51</v>
      </c>
      <c r="N951" s="1" t="s">
        <v>38</v>
      </c>
      <c r="O951" s="1" t="s">
        <v>39</v>
      </c>
      <c r="P951" s="1"/>
      <c r="Q951" s="1"/>
      <c r="R951" s="31" t="s">
        <v>78</v>
      </c>
      <c r="S951" s="42" t="s">
        <v>881</v>
      </c>
      <c r="T951" s="42" t="s">
        <v>880</v>
      </c>
      <c r="U951" s="42" t="s">
        <v>17</v>
      </c>
      <c r="V951" s="42" t="s">
        <v>17</v>
      </c>
      <c r="W951" s="42" t="s">
        <v>880</v>
      </c>
      <c r="X951" s="42" t="s">
        <v>880</v>
      </c>
      <c r="Y951" s="42" t="s">
        <v>883</v>
      </c>
      <c r="Z951" s="42" t="s">
        <v>880</v>
      </c>
      <c r="AA951" s="42" t="s">
        <v>880</v>
      </c>
      <c r="AB951" s="42" t="s">
        <v>17</v>
      </c>
      <c r="AC951" s="42" t="s">
        <v>17</v>
      </c>
      <c r="AD951" s="42" t="s">
        <v>880</v>
      </c>
      <c r="AE951" s="42" t="s">
        <v>880</v>
      </c>
      <c r="AF951" s="42" t="s">
        <v>880</v>
      </c>
      <c r="AG951" s="42" t="s">
        <v>880</v>
      </c>
      <c r="AH951" s="42" t="s">
        <v>880</v>
      </c>
      <c r="AI951" s="42" t="s">
        <v>17</v>
      </c>
      <c r="AJ951" s="42" t="s">
        <v>17</v>
      </c>
      <c r="AK951" s="42" t="s">
        <v>880</v>
      </c>
      <c r="AL951" s="42"/>
      <c r="AM951" s="42"/>
      <c r="AN951" s="42"/>
      <c r="AO951" s="42"/>
      <c r="AP951" s="42"/>
      <c r="AQ951" s="42"/>
      <c r="AR951" s="42"/>
      <c r="AS951" s="42"/>
      <c r="AT951" s="42"/>
      <c r="AU951" s="42"/>
      <c r="AV951" s="37">
        <f>COUNTIFS($S951:$AU951,"P")</f>
        <v>11</v>
      </c>
      <c r="AW951" s="37">
        <f>COUNTIFS($S951:$AU951,"HD")/2</f>
        <v>0.5</v>
      </c>
      <c r="AX951" s="37">
        <f>COUNTIFS($S951:$AU951,"DO")</f>
        <v>6</v>
      </c>
      <c r="AY951" s="1">
        <f>COUNTIFS($S951:$AU951,"UPL")</f>
        <v>0</v>
      </c>
      <c r="AZ951" s="37">
        <f>COUNTIFS($S951:$AU951,"LWP")</f>
        <v>0</v>
      </c>
      <c r="BA951" s="37">
        <f>SUM(COUNTIFS($S951:$AU951,{"PAT","MAT"}))</f>
        <v>0</v>
      </c>
      <c r="BB951" s="37">
        <f>COUNTIFS($S951:$AU951,"HO")</f>
        <v>0</v>
      </c>
      <c r="BC951" s="37">
        <f>COUNTIFS($S951:$AU951,"NA")</f>
        <v>0</v>
      </c>
      <c r="BD951" s="37">
        <f>COUNTIFS($S951:$AU951,"PL")</f>
        <v>1</v>
      </c>
      <c r="BE951" s="37">
        <f>COUNTIFS($S951:$AU951,"CL")</f>
        <v>0</v>
      </c>
      <c r="BF951" s="37">
        <f>COUNTIFS($S951:$AU951,"BL")</f>
        <v>0</v>
      </c>
      <c r="BG951" s="37">
        <f>COUNTIFS($S951:$AU951,"CO")</f>
        <v>0</v>
      </c>
      <c r="BH951" s="37">
        <f>SUM(BD951:BG951)</f>
        <v>1</v>
      </c>
      <c r="BI951" s="37">
        <f>IF(SUM(AV951+AW951)&gt;=17,1,0)</f>
        <v>0</v>
      </c>
      <c r="BJ951" s="37">
        <f>IF(SUM(AV951+AW951)&gt;=13,1,0)</f>
        <v>0</v>
      </c>
      <c r="BK951" s="37">
        <f>SUM(AV951:BG951)+SUM(COUNTIFS(R951:AU951,{"TERM","RESIGNED"}))</f>
        <v>18.5</v>
      </c>
      <c r="BL951" s="1" t="s">
        <v>41</v>
      </c>
      <c r="BM951" s="37" t="s">
        <v>1569</v>
      </c>
    </row>
    <row r="952" spans="1:65" x14ac:dyDescent="0.25">
      <c r="A952" s="30">
        <f>A951+1</f>
        <v>950</v>
      </c>
      <c r="B952" s="1" t="s">
        <v>163</v>
      </c>
      <c r="C952" s="1">
        <v>105733</v>
      </c>
      <c r="D952" s="25">
        <v>105733</v>
      </c>
      <c r="E952" s="1" t="s">
        <v>863</v>
      </c>
      <c r="F952" s="32" t="s">
        <v>1143</v>
      </c>
      <c r="G952" s="32" t="s">
        <v>74</v>
      </c>
      <c r="H952" s="28">
        <v>45181</v>
      </c>
      <c r="I952" s="28" t="s">
        <v>36</v>
      </c>
      <c r="J952" s="28" t="s">
        <v>36</v>
      </c>
      <c r="K952" s="37">
        <f ca="1">IF(O952="ACTIVE",(TODAY()-H952),(J952-H952))</f>
        <v>161</v>
      </c>
      <c r="L952" s="39" t="str">
        <f>IF(OR(M952="Email Verification",M952="Operations",M952="OJT",M952="Bottom Quartile Group",M952="Training"),"Billable","Non Billable")</f>
        <v>Non Billable</v>
      </c>
      <c r="M952" s="32" t="s">
        <v>51</v>
      </c>
      <c r="N952" s="1" t="s">
        <v>38</v>
      </c>
      <c r="O952" s="1" t="s">
        <v>39</v>
      </c>
      <c r="P952" s="1"/>
      <c r="Q952" s="1"/>
      <c r="R952" s="31" t="s">
        <v>78</v>
      </c>
      <c r="S952" s="42" t="s">
        <v>882</v>
      </c>
      <c r="T952" s="42" t="s">
        <v>883</v>
      </c>
      <c r="U952" s="42" t="s">
        <v>17</v>
      </c>
      <c r="V952" s="42" t="s">
        <v>17</v>
      </c>
      <c r="W952" s="42" t="s">
        <v>880</v>
      </c>
      <c r="X952" s="42" t="s">
        <v>880</v>
      </c>
      <c r="Y952" s="42" t="s">
        <v>880</v>
      </c>
      <c r="Z952" s="42" t="s">
        <v>880</v>
      </c>
      <c r="AA952" s="42" t="s">
        <v>880</v>
      </c>
      <c r="AB952" s="42" t="s">
        <v>17</v>
      </c>
      <c r="AC952" s="42" t="s">
        <v>17</v>
      </c>
      <c r="AD952" s="42" t="s">
        <v>19</v>
      </c>
      <c r="AE952" s="42" t="s">
        <v>19</v>
      </c>
      <c r="AF952" s="42" t="s">
        <v>880</v>
      </c>
      <c r="AG952" s="42" t="s">
        <v>880</v>
      </c>
      <c r="AH952" s="42" t="s">
        <v>880</v>
      </c>
      <c r="AI952" s="42" t="s">
        <v>17</v>
      </c>
      <c r="AJ952" s="42" t="s">
        <v>17</v>
      </c>
      <c r="AK952" s="42" t="s">
        <v>880</v>
      </c>
      <c r="AL952" s="42"/>
      <c r="AM952" s="42"/>
      <c r="AN952" s="42"/>
      <c r="AO952" s="42"/>
      <c r="AP952" s="42"/>
      <c r="AQ952" s="42"/>
      <c r="AR952" s="42"/>
      <c r="AS952" s="42"/>
      <c r="AT952" s="42"/>
      <c r="AU952" s="42"/>
      <c r="AV952" s="37">
        <f>COUNTIFS($S952:$AU952,"P")</f>
        <v>9</v>
      </c>
      <c r="AW952" s="37">
        <f>COUNTIFS($S952:$AU952,"HD")/2</f>
        <v>0</v>
      </c>
      <c r="AX952" s="37">
        <f>COUNTIFS($S952:$AU952,"DO")</f>
        <v>6</v>
      </c>
      <c r="AY952" s="1">
        <f>COUNTIFS($S952:$AU952,"UPL")</f>
        <v>0</v>
      </c>
      <c r="AZ952" s="37">
        <f>COUNTIFS($S952:$AU952,"LWP")</f>
        <v>2</v>
      </c>
      <c r="BA952" s="37">
        <f>SUM(COUNTIFS($S952:$AU952,{"PAT","MAT"}))</f>
        <v>0</v>
      </c>
      <c r="BB952" s="37">
        <f>COUNTIFS($S952:$AU952,"HO")</f>
        <v>0</v>
      </c>
      <c r="BC952" s="37">
        <f>COUNTIFS($S952:$AU952,"NA")</f>
        <v>0</v>
      </c>
      <c r="BD952" s="37">
        <f>COUNTIFS($S952:$AU952,"PL")</f>
        <v>1</v>
      </c>
      <c r="BE952" s="37">
        <f>COUNTIFS($S952:$AU952,"CL")</f>
        <v>1</v>
      </c>
      <c r="BF952" s="37">
        <f>COUNTIFS($S952:$AU952,"BL")</f>
        <v>0</v>
      </c>
      <c r="BG952" s="37">
        <f>COUNTIFS($S952:$AU952,"CO")</f>
        <v>0</v>
      </c>
      <c r="BH952" s="37">
        <f>SUM(BD952:BG952)</f>
        <v>2</v>
      </c>
      <c r="BI952" s="37">
        <f>IF(SUM(AV952+AW952)&gt;=17,1,0)</f>
        <v>0</v>
      </c>
      <c r="BJ952" s="37">
        <f>IF(SUM(AV952+AW952)&gt;=13,1,0)</f>
        <v>0</v>
      </c>
      <c r="BK952" s="37">
        <f>SUM(AV952:BG952)+SUM(COUNTIFS(R952:AU952,{"TERM","RESIGNED"}))</f>
        <v>19</v>
      </c>
      <c r="BL952" s="1" t="s">
        <v>41</v>
      </c>
      <c r="BM952" s="37" t="s">
        <v>1571</v>
      </c>
    </row>
    <row r="953" spans="1:65" x14ac:dyDescent="0.25">
      <c r="A953" s="30">
        <f>A952+1</f>
        <v>951</v>
      </c>
      <c r="B953" s="1" t="s">
        <v>163</v>
      </c>
      <c r="C953" s="1">
        <v>105734</v>
      </c>
      <c r="D953" s="25">
        <v>105734</v>
      </c>
      <c r="E953" s="1" t="s">
        <v>863</v>
      </c>
      <c r="F953" s="32" t="s">
        <v>1144</v>
      </c>
      <c r="G953" s="32" t="s">
        <v>74</v>
      </c>
      <c r="H953" s="28">
        <v>45181</v>
      </c>
      <c r="I953" s="28" t="s">
        <v>36</v>
      </c>
      <c r="J953" s="28" t="s">
        <v>36</v>
      </c>
      <c r="K953" s="37">
        <f ca="1">IF(O953="ACTIVE",(TODAY()-H953),(J953-H953))</f>
        <v>161</v>
      </c>
      <c r="L953" s="39" t="str">
        <f>IF(OR(M953="Email Verification",M953="Operations",M953="OJT",M953="Bottom Quartile Group",M953="Training"),"Billable","Non Billable")</f>
        <v>Non Billable</v>
      </c>
      <c r="M953" s="32" t="s">
        <v>51</v>
      </c>
      <c r="N953" s="1" t="s">
        <v>38</v>
      </c>
      <c r="O953" s="1" t="s">
        <v>39</v>
      </c>
      <c r="P953" s="1"/>
      <c r="Q953" s="1"/>
      <c r="R953" s="31" t="s">
        <v>78</v>
      </c>
      <c r="S953" s="42" t="s">
        <v>882</v>
      </c>
      <c r="T953" s="42" t="s">
        <v>883</v>
      </c>
      <c r="U953" s="42" t="s">
        <v>17</v>
      </c>
      <c r="V953" s="42" t="s">
        <v>17</v>
      </c>
      <c r="W953" s="42" t="s">
        <v>883</v>
      </c>
      <c r="X953" s="42" t="s">
        <v>880</v>
      </c>
      <c r="Y953" s="42" t="s">
        <v>19</v>
      </c>
      <c r="Z953" s="42" t="s">
        <v>880</v>
      </c>
      <c r="AA953" s="42" t="s">
        <v>880</v>
      </c>
      <c r="AB953" s="42" t="s">
        <v>17</v>
      </c>
      <c r="AC953" s="42" t="s">
        <v>17</v>
      </c>
      <c r="AD953" s="42" t="s">
        <v>880</v>
      </c>
      <c r="AE953" s="42" t="s">
        <v>880</v>
      </c>
      <c r="AF953" s="42" t="s">
        <v>880</v>
      </c>
      <c r="AG953" s="42" t="s">
        <v>880</v>
      </c>
      <c r="AH953" s="42" t="s">
        <v>880</v>
      </c>
      <c r="AI953" s="42" t="s">
        <v>17</v>
      </c>
      <c r="AJ953" s="42" t="s">
        <v>17</v>
      </c>
      <c r="AK953" s="42" t="s">
        <v>880</v>
      </c>
      <c r="AL953" s="42"/>
      <c r="AM953" s="42"/>
      <c r="AN953" s="42"/>
      <c r="AO953" s="42"/>
      <c r="AP953" s="42"/>
      <c r="AQ953" s="42"/>
      <c r="AR953" s="42"/>
      <c r="AS953" s="42"/>
      <c r="AT953" s="42"/>
      <c r="AU953" s="42"/>
      <c r="AV953" s="37">
        <f>COUNTIFS($S953:$AU953,"P")</f>
        <v>9</v>
      </c>
      <c r="AW953" s="37">
        <f>COUNTIFS($S953:$AU953,"HD")/2</f>
        <v>0</v>
      </c>
      <c r="AX953" s="37">
        <f>COUNTIFS($S953:$AU953,"DO")</f>
        <v>6</v>
      </c>
      <c r="AY953" s="1">
        <f>COUNTIFS($S953:$AU953,"UPL")</f>
        <v>0</v>
      </c>
      <c r="AZ953" s="37">
        <f>COUNTIFS($S953:$AU953,"LWP")</f>
        <v>1</v>
      </c>
      <c r="BA953" s="37">
        <f>SUM(COUNTIFS($S953:$AU953,{"PAT","MAT"}))</f>
        <v>0</v>
      </c>
      <c r="BB953" s="37">
        <f>COUNTIFS($S953:$AU953,"HO")</f>
        <v>0</v>
      </c>
      <c r="BC953" s="37">
        <f>COUNTIFS($S953:$AU953,"NA")</f>
        <v>0</v>
      </c>
      <c r="BD953" s="37">
        <f>COUNTIFS($S953:$AU953,"PL")</f>
        <v>2</v>
      </c>
      <c r="BE953" s="37">
        <f>COUNTIFS($S953:$AU953,"CL")</f>
        <v>1</v>
      </c>
      <c r="BF953" s="37">
        <f>COUNTIFS($S953:$AU953,"BL")</f>
        <v>0</v>
      </c>
      <c r="BG953" s="37">
        <f>COUNTIFS($S953:$AU953,"CO")</f>
        <v>0</v>
      </c>
      <c r="BH953" s="37">
        <f>SUM(BD953:BG953)</f>
        <v>3</v>
      </c>
      <c r="BI953" s="37">
        <f>IF(SUM(AV953+AW953)&gt;=17,1,0)</f>
        <v>0</v>
      </c>
      <c r="BJ953" s="37">
        <f>IF(SUM(AV953+AW953)&gt;=13,1,0)</f>
        <v>0</v>
      </c>
      <c r="BK953" s="37">
        <f>SUM(AV953:BG953)+SUM(COUNTIFS(R953:AU953,{"TERM","RESIGNED"}))</f>
        <v>19</v>
      </c>
      <c r="BL953" s="1" t="s">
        <v>41</v>
      </c>
      <c r="BM953" s="37" t="s">
        <v>933</v>
      </c>
    </row>
    <row r="954" spans="1:65" x14ac:dyDescent="0.25">
      <c r="A954" s="30">
        <f>A953+1</f>
        <v>952</v>
      </c>
      <c r="B954" s="1" t="s">
        <v>163</v>
      </c>
      <c r="C954" s="1">
        <v>105735</v>
      </c>
      <c r="D954" s="25">
        <v>105735</v>
      </c>
      <c r="E954" s="1" t="s">
        <v>863</v>
      </c>
      <c r="F954" s="32" t="s">
        <v>1145</v>
      </c>
      <c r="G954" s="32" t="s">
        <v>117</v>
      </c>
      <c r="H954" s="28">
        <v>45181</v>
      </c>
      <c r="I954" s="28" t="s">
        <v>36</v>
      </c>
      <c r="J954" s="28" t="s">
        <v>36</v>
      </c>
      <c r="K954" s="37">
        <f ca="1">IF(O954="ACTIVE",(TODAY()-H954),(J954-H954))</f>
        <v>161</v>
      </c>
      <c r="L954" s="39" t="str">
        <f>IF(OR(M954="Email Verification",M954="Operations",M954="OJT",M954="Bottom Quartile Group",M954="Training"),"Billable","Non Billable")</f>
        <v>Billable</v>
      </c>
      <c r="M954" s="32" t="s">
        <v>118</v>
      </c>
      <c r="N954" s="1" t="s">
        <v>38</v>
      </c>
      <c r="O954" s="1" t="s">
        <v>39</v>
      </c>
      <c r="P954" s="1"/>
      <c r="Q954" s="1"/>
      <c r="R954" s="31" t="s">
        <v>244</v>
      </c>
      <c r="S954" s="42" t="s">
        <v>880</v>
      </c>
      <c r="T954" s="42" t="s">
        <v>880</v>
      </c>
      <c r="U954" s="42" t="s">
        <v>17</v>
      </c>
      <c r="V954" s="42" t="s">
        <v>17</v>
      </c>
      <c r="W954" s="42" t="s">
        <v>880</v>
      </c>
      <c r="X954" s="42" t="s">
        <v>880</v>
      </c>
      <c r="Y954" s="42" t="s">
        <v>880</v>
      </c>
      <c r="Z954" s="42" t="s">
        <v>880</v>
      </c>
      <c r="AA954" s="42" t="s">
        <v>880</v>
      </c>
      <c r="AB954" s="42" t="s">
        <v>17</v>
      </c>
      <c r="AC954" s="42" t="s">
        <v>17</v>
      </c>
      <c r="AD954" s="42" t="s">
        <v>880</v>
      </c>
      <c r="AE954" s="42" t="s">
        <v>880</v>
      </c>
      <c r="AF954" s="42" t="s">
        <v>880</v>
      </c>
      <c r="AG954" s="42" t="s">
        <v>880</v>
      </c>
      <c r="AH954" s="42" t="s">
        <v>880</v>
      </c>
      <c r="AI954" s="42" t="s">
        <v>17</v>
      </c>
      <c r="AJ954" s="42" t="s">
        <v>17</v>
      </c>
      <c r="AK954" s="42" t="s">
        <v>880</v>
      </c>
      <c r="AL954" s="42"/>
      <c r="AM954" s="42"/>
      <c r="AN954" s="42"/>
      <c r="AO954" s="42"/>
      <c r="AP954" s="42"/>
      <c r="AQ954" s="42"/>
      <c r="AR954" s="42"/>
      <c r="AS954" s="42"/>
      <c r="AT954" s="42"/>
      <c r="AU954" s="42"/>
      <c r="AV954" s="37">
        <f>COUNTIFS($S954:$AU954,"P")</f>
        <v>13</v>
      </c>
      <c r="AW954" s="37">
        <f>COUNTIFS($S954:$AU954,"HD")/2</f>
        <v>0</v>
      </c>
      <c r="AX954" s="37">
        <f>COUNTIFS($S954:$AU954,"DO")</f>
        <v>6</v>
      </c>
      <c r="AY954" s="1">
        <f>COUNTIFS($S954:$AU954,"UPL")</f>
        <v>0</v>
      </c>
      <c r="AZ954" s="37">
        <f>COUNTIFS($S954:$AU954,"LWP")</f>
        <v>0</v>
      </c>
      <c r="BA954" s="37">
        <f>SUM(COUNTIFS($S954:$AU954,{"PAT","MAT"}))</f>
        <v>0</v>
      </c>
      <c r="BB954" s="37">
        <f>COUNTIFS($S954:$AU954,"HO")</f>
        <v>0</v>
      </c>
      <c r="BC954" s="37">
        <f>COUNTIFS($S954:$AU954,"NA")</f>
        <v>0</v>
      </c>
      <c r="BD954" s="37">
        <f>COUNTIFS($S954:$AU954,"PL")</f>
        <v>0</v>
      </c>
      <c r="BE954" s="37">
        <f>COUNTIFS($S954:$AU954,"CL")</f>
        <v>0</v>
      </c>
      <c r="BF954" s="37">
        <f>COUNTIFS($S954:$AU954,"BL")</f>
        <v>0</v>
      </c>
      <c r="BG954" s="37">
        <f>COUNTIFS($S954:$AU954,"CO")</f>
        <v>0</v>
      </c>
      <c r="BH954" s="37">
        <f>SUM(BD954:BG954)</f>
        <v>0</v>
      </c>
      <c r="BI954" s="37">
        <f>IF(SUM(AV954+AW954)&gt;=17,1,0)</f>
        <v>0</v>
      </c>
      <c r="BJ954" s="37">
        <f>IF(SUM(AV954+AW954)&gt;=13,1,0)</f>
        <v>1</v>
      </c>
      <c r="BK954" s="37">
        <f>SUM(AV954:BG954)+SUM(COUNTIFS(R954:AU954,{"TERM","RESIGNED"}))</f>
        <v>19</v>
      </c>
      <c r="BL954" s="1" t="s">
        <v>41</v>
      </c>
      <c r="BM954" s="37" t="s">
        <v>931</v>
      </c>
    </row>
    <row r="955" spans="1:65" x14ac:dyDescent="0.25">
      <c r="A955" s="30">
        <f>A954+1</f>
        <v>953</v>
      </c>
      <c r="B955" s="1" t="s">
        <v>163</v>
      </c>
      <c r="C955" s="1">
        <v>105739</v>
      </c>
      <c r="D955" s="1">
        <v>105739</v>
      </c>
      <c r="E955" s="1" t="s">
        <v>863</v>
      </c>
      <c r="F955" s="32" t="s">
        <v>1147</v>
      </c>
      <c r="G955" s="32" t="s">
        <v>74</v>
      </c>
      <c r="H955" s="28">
        <v>45184</v>
      </c>
      <c r="I955" s="28" t="s">
        <v>36</v>
      </c>
      <c r="J955" s="28" t="s">
        <v>36</v>
      </c>
      <c r="K955" s="37">
        <f ca="1">IF(O955="ACTIVE",(TODAY()-H955),(J955-H955))</f>
        <v>158</v>
      </c>
      <c r="L955" s="39" t="str">
        <f>IF(OR(M955="Email Verification",M955="Operations",M955="OJT",M955="Bottom Quartile Group",M955="Training"),"Billable","Non Billable")</f>
        <v>Non Billable</v>
      </c>
      <c r="M955" s="32" t="s">
        <v>51</v>
      </c>
      <c r="N955" s="1" t="s">
        <v>38</v>
      </c>
      <c r="O955" s="1" t="s">
        <v>39</v>
      </c>
      <c r="P955" s="1"/>
      <c r="Q955" s="1"/>
      <c r="R955" s="31" t="s">
        <v>78</v>
      </c>
      <c r="S955" s="42" t="s">
        <v>880</v>
      </c>
      <c r="T955" s="42" t="s">
        <v>880</v>
      </c>
      <c r="U955" s="42" t="s">
        <v>17</v>
      </c>
      <c r="V955" s="42" t="s">
        <v>17</v>
      </c>
      <c r="W955" s="42" t="s">
        <v>880</v>
      </c>
      <c r="X955" s="42" t="s">
        <v>880</v>
      </c>
      <c r="Y955" s="42" t="s">
        <v>880</v>
      </c>
      <c r="Z955" s="42" t="s">
        <v>880</v>
      </c>
      <c r="AA955" s="42" t="s">
        <v>880</v>
      </c>
      <c r="AB955" s="42" t="s">
        <v>17</v>
      </c>
      <c r="AC955" s="42" t="s">
        <v>17</v>
      </c>
      <c r="AD955" s="42" t="s">
        <v>880</v>
      </c>
      <c r="AE955" s="42" t="s">
        <v>880</v>
      </c>
      <c r="AF955" s="42" t="s">
        <v>880</v>
      </c>
      <c r="AG955" s="42" t="s">
        <v>880</v>
      </c>
      <c r="AH955" s="42" t="s">
        <v>881</v>
      </c>
      <c r="AI955" s="42" t="s">
        <v>17</v>
      </c>
      <c r="AJ955" s="42" t="s">
        <v>17</v>
      </c>
      <c r="AK955" s="42" t="s">
        <v>880</v>
      </c>
      <c r="AL955" s="42"/>
      <c r="AM955" s="42"/>
      <c r="AN955" s="42"/>
      <c r="AO955" s="42"/>
      <c r="AP955" s="42"/>
      <c r="AQ955" s="42"/>
      <c r="AR955" s="42"/>
      <c r="AS955" s="42"/>
      <c r="AT955" s="42"/>
      <c r="AU955" s="42"/>
      <c r="AV955" s="37">
        <f>COUNTIFS($S955:$AU955,"P")</f>
        <v>12</v>
      </c>
      <c r="AW955" s="37">
        <f>COUNTIFS($S955:$AU955,"HD")/2</f>
        <v>0.5</v>
      </c>
      <c r="AX955" s="37">
        <f>COUNTIFS($S955:$AU955,"DO")</f>
        <v>6</v>
      </c>
      <c r="AY955" s="1">
        <f>COUNTIFS($S955:$AU955,"UPL")</f>
        <v>0</v>
      </c>
      <c r="AZ955" s="37">
        <f>COUNTIFS($S955:$AU955,"LWP")</f>
        <v>0</v>
      </c>
      <c r="BA955" s="37">
        <f>SUM(COUNTIFS($S955:$AU955,{"PAT","MAT"}))</f>
        <v>0</v>
      </c>
      <c r="BB955" s="37">
        <f>COUNTIFS($S955:$AU955,"HO")</f>
        <v>0</v>
      </c>
      <c r="BC955" s="37">
        <f>COUNTIFS($S955:$AU955,"NA")</f>
        <v>0</v>
      </c>
      <c r="BD955" s="37">
        <f>COUNTIFS($S955:$AU955,"PL")</f>
        <v>0</v>
      </c>
      <c r="BE955" s="37">
        <f>COUNTIFS($S955:$AU955,"CL")</f>
        <v>0</v>
      </c>
      <c r="BF955" s="37">
        <f>COUNTIFS($S955:$AU955,"BL")</f>
        <v>0</v>
      </c>
      <c r="BG955" s="37">
        <f>COUNTIFS($S955:$AU955,"CO")</f>
        <v>0</v>
      </c>
      <c r="BH955" s="37">
        <f>SUM(BD955:BG955)</f>
        <v>0</v>
      </c>
      <c r="BI955" s="37">
        <f>IF(SUM(AV955+AW955)&gt;=17,1,0)</f>
        <v>0</v>
      </c>
      <c r="BJ955" s="37">
        <f>IF(SUM(AV955+AW955)&gt;=13,1,0)</f>
        <v>0</v>
      </c>
      <c r="BK955" s="37">
        <f>SUM(AV955:BG955)+SUM(COUNTIFS(R955:AU955,{"TERM","RESIGNED"}))</f>
        <v>18.5</v>
      </c>
      <c r="BL955" s="1" t="s">
        <v>41</v>
      </c>
      <c r="BM955" s="37" t="s">
        <v>1568</v>
      </c>
    </row>
    <row r="956" spans="1:65" x14ac:dyDescent="0.25">
      <c r="A956" s="30">
        <f>A955+1</f>
        <v>954</v>
      </c>
      <c r="B956" s="1" t="s">
        <v>163</v>
      </c>
      <c r="C956" s="1">
        <v>105740</v>
      </c>
      <c r="D956" s="1">
        <v>105740</v>
      </c>
      <c r="E956" s="1" t="s">
        <v>862</v>
      </c>
      <c r="F956" s="32" t="s">
        <v>1148</v>
      </c>
      <c r="G956" s="32" t="s">
        <v>100</v>
      </c>
      <c r="H956" s="28">
        <v>45184</v>
      </c>
      <c r="I956" s="28" t="s">
        <v>36</v>
      </c>
      <c r="J956" s="28" t="s">
        <v>36</v>
      </c>
      <c r="K956" s="37">
        <f ca="1">IF(O956="ACTIVE",(TODAY()-H956),(J956-H956))</f>
        <v>158</v>
      </c>
      <c r="L956" s="39" t="str">
        <f>IF(OR(M956="Email Verification",M956="Operations",M956="OJT",M956="Bottom Quartile Group",M956="Training"),"Billable","Non Billable")</f>
        <v>Non Billable</v>
      </c>
      <c r="M956" s="32" t="s">
        <v>43</v>
      </c>
      <c r="N956" s="1" t="s">
        <v>38</v>
      </c>
      <c r="O956" s="1" t="s">
        <v>39</v>
      </c>
      <c r="P956" s="1"/>
      <c r="Q956" s="1"/>
      <c r="R956" s="31" t="s">
        <v>77</v>
      </c>
      <c r="S956" s="42" t="s">
        <v>880</v>
      </c>
      <c r="T956" s="42" t="s">
        <v>881</v>
      </c>
      <c r="U956" s="42" t="s">
        <v>17</v>
      </c>
      <c r="V956" s="42" t="s">
        <v>17</v>
      </c>
      <c r="W956" s="42" t="s">
        <v>880</v>
      </c>
      <c r="X956" s="42" t="s">
        <v>880</v>
      </c>
      <c r="Y956" s="42" t="s">
        <v>880</v>
      </c>
      <c r="Z956" s="42" t="s">
        <v>880</v>
      </c>
      <c r="AA956" s="42" t="s">
        <v>19</v>
      </c>
      <c r="AB956" s="42" t="s">
        <v>17</v>
      </c>
      <c r="AC956" s="42" t="s">
        <v>17</v>
      </c>
      <c r="AD956" s="42" t="s">
        <v>880</v>
      </c>
      <c r="AE956" s="42" t="s">
        <v>880</v>
      </c>
      <c r="AF956" s="42" t="s">
        <v>880</v>
      </c>
      <c r="AG956" s="42" t="s">
        <v>880</v>
      </c>
      <c r="AH956" s="42" t="s">
        <v>880</v>
      </c>
      <c r="AI956" s="42" t="s">
        <v>17</v>
      </c>
      <c r="AJ956" s="42" t="s">
        <v>17</v>
      </c>
      <c r="AK956" s="42" t="s">
        <v>880</v>
      </c>
      <c r="AL956" s="42"/>
      <c r="AM956" s="42"/>
      <c r="AN956" s="42"/>
      <c r="AO956" s="42"/>
      <c r="AP956" s="42"/>
      <c r="AQ956" s="42"/>
      <c r="AR956" s="42"/>
      <c r="AS956" s="42"/>
      <c r="AT956" s="42"/>
      <c r="AU956" s="42"/>
      <c r="AV956" s="37">
        <f>COUNTIFS($S956:$AU956,"P")</f>
        <v>11</v>
      </c>
      <c r="AW956" s="37">
        <f>COUNTIFS($S956:$AU956,"HD")/2</f>
        <v>0.5</v>
      </c>
      <c r="AX956" s="37">
        <f>COUNTIFS($S956:$AU956,"DO")</f>
        <v>6</v>
      </c>
      <c r="AY956" s="1">
        <f>COUNTIFS($S956:$AU956,"UPL")</f>
        <v>0</v>
      </c>
      <c r="AZ956" s="37">
        <f>COUNTIFS($S956:$AU956,"LWP")</f>
        <v>1</v>
      </c>
      <c r="BA956" s="37">
        <f>SUM(COUNTIFS($S956:$AU956,{"PAT","MAT"}))</f>
        <v>0</v>
      </c>
      <c r="BB956" s="37">
        <f>COUNTIFS($S956:$AU956,"HO")</f>
        <v>0</v>
      </c>
      <c r="BC956" s="37">
        <f>COUNTIFS($S956:$AU956,"NA")</f>
        <v>0</v>
      </c>
      <c r="BD956" s="37">
        <f>COUNTIFS($S956:$AU956,"PL")</f>
        <v>0</v>
      </c>
      <c r="BE956" s="37">
        <f>COUNTIFS($S956:$AU956,"CL")</f>
        <v>0</v>
      </c>
      <c r="BF956" s="37">
        <f>COUNTIFS($S956:$AU956,"BL")</f>
        <v>0</v>
      </c>
      <c r="BG956" s="37">
        <f>COUNTIFS($S956:$AU956,"CO")</f>
        <v>0</v>
      </c>
      <c r="BH956" s="37">
        <f>SUM(BD956:BG956)</f>
        <v>0</v>
      </c>
      <c r="BI956" s="37">
        <f>IF(SUM(AV956+AW956)&gt;=17,1,0)</f>
        <v>0</v>
      </c>
      <c r="BJ956" s="37">
        <f>IF(SUM(AV956+AW956)&gt;=13,1,0)</f>
        <v>0</v>
      </c>
      <c r="BK956" s="37">
        <f>SUM(AV956:BG956)+SUM(COUNTIFS(R956:AU956,{"TERM","RESIGNED"}))</f>
        <v>18.5</v>
      </c>
      <c r="BL956" s="1" t="s">
        <v>41</v>
      </c>
      <c r="BM956" s="37" t="s">
        <v>934</v>
      </c>
    </row>
    <row r="957" spans="1:65" x14ac:dyDescent="0.25">
      <c r="A957" s="30">
        <f>A956+1</f>
        <v>955</v>
      </c>
      <c r="B957" s="1" t="s">
        <v>163</v>
      </c>
      <c r="C957" s="1">
        <v>105743</v>
      </c>
      <c r="D957" s="1">
        <v>105743</v>
      </c>
      <c r="E957" s="1" t="s">
        <v>863</v>
      </c>
      <c r="F957" s="32" t="s">
        <v>1149</v>
      </c>
      <c r="G957" s="32" t="s">
        <v>181</v>
      </c>
      <c r="H957" s="28">
        <v>45184</v>
      </c>
      <c r="I957" s="28" t="s">
        <v>36</v>
      </c>
      <c r="J957" s="28" t="s">
        <v>36</v>
      </c>
      <c r="K957" s="37">
        <f ca="1">IF(O957="ACTIVE",(TODAY()-H957),(J957-H957))</f>
        <v>158</v>
      </c>
      <c r="L957" s="39" t="str">
        <f>IF(OR(M957="Email Verification",M957="Operations",M957="OJT",M957="Bottom Quartile Group",M957="Training"),"Billable","Non Billable")</f>
        <v>Billable</v>
      </c>
      <c r="M957" s="32" t="s">
        <v>178</v>
      </c>
      <c r="N957" s="1" t="s">
        <v>38</v>
      </c>
      <c r="O957" s="1" t="s">
        <v>39</v>
      </c>
      <c r="P957" s="1"/>
      <c r="Q957" s="1"/>
      <c r="R957" s="31" t="s">
        <v>225</v>
      </c>
      <c r="S957" s="42" t="s">
        <v>880</v>
      </c>
      <c r="T957" s="42" t="s">
        <v>880</v>
      </c>
      <c r="U957" s="42" t="s">
        <v>17</v>
      </c>
      <c r="V957" s="42" t="s">
        <v>17</v>
      </c>
      <c r="W957" s="42" t="s">
        <v>880</v>
      </c>
      <c r="X957" s="42" t="s">
        <v>880</v>
      </c>
      <c r="Y957" s="42" t="s">
        <v>880</v>
      </c>
      <c r="Z957" s="42" t="s">
        <v>880</v>
      </c>
      <c r="AA957" s="42" t="s">
        <v>880</v>
      </c>
      <c r="AB957" s="42" t="s">
        <v>17</v>
      </c>
      <c r="AC957" s="42" t="s">
        <v>17</v>
      </c>
      <c r="AD957" s="42" t="s">
        <v>880</v>
      </c>
      <c r="AE957" s="42" t="s">
        <v>880</v>
      </c>
      <c r="AF957" s="42" t="s">
        <v>880</v>
      </c>
      <c r="AG957" s="42" t="s">
        <v>880</v>
      </c>
      <c r="AH957" s="42" t="s">
        <v>880</v>
      </c>
      <c r="AI957" s="42" t="s">
        <v>17</v>
      </c>
      <c r="AJ957" s="42" t="s">
        <v>17</v>
      </c>
      <c r="AK957" s="42" t="s">
        <v>18</v>
      </c>
      <c r="AL957" s="42"/>
      <c r="AM957" s="42"/>
      <c r="AN957" s="42"/>
      <c r="AO957" s="42"/>
      <c r="AP957" s="42"/>
      <c r="AQ957" s="42"/>
      <c r="AR957" s="42"/>
      <c r="AS957" s="42"/>
      <c r="AT957" s="42"/>
      <c r="AU957" s="42"/>
      <c r="AV957" s="37">
        <f>COUNTIFS($S957:$AU957,"P")</f>
        <v>12</v>
      </c>
      <c r="AW957" s="37">
        <f>COUNTIFS($S957:$AU957,"HD")/2</f>
        <v>0</v>
      </c>
      <c r="AX957" s="37">
        <f>COUNTIFS($S957:$AU957,"DO")</f>
        <v>6</v>
      </c>
      <c r="AY957" s="1">
        <f>COUNTIFS($S957:$AU957,"UPL")</f>
        <v>1</v>
      </c>
      <c r="AZ957" s="37">
        <f>COUNTIFS($S957:$AU957,"LWP")</f>
        <v>0</v>
      </c>
      <c r="BA957" s="37">
        <f>SUM(COUNTIFS($S957:$AU957,{"PAT","MAT"}))</f>
        <v>0</v>
      </c>
      <c r="BB957" s="37">
        <f>COUNTIFS($S957:$AU957,"HO")</f>
        <v>0</v>
      </c>
      <c r="BC957" s="37">
        <f>COUNTIFS($S957:$AU957,"NA")</f>
        <v>0</v>
      </c>
      <c r="BD957" s="37">
        <f>COUNTIFS($S957:$AU957,"PL")</f>
        <v>0</v>
      </c>
      <c r="BE957" s="37">
        <f>COUNTIFS($S957:$AU957,"CL")</f>
        <v>0</v>
      </c>
      <c r="BF957" s="37">
        <f>COUNTIFS($S957:$AU957,"BL")</f>
        <v>0</v>
      </c>
      <c r="BG957" s="37">
        <f>COUNTIFS($S957:$AU957,"CO")</f>
        <v>0</v>
      </c>
      <c r="BH957" s="37">
        <f>SUM(BD957:BG957)</f>
        <v>0</v>
      </c>
      <c r="BI957" s="37">
        <f>IF(SUM(AV957+AW957)&gt;=17,1,0)</f>
        <v>0</v>
      </c>
      <c r="BJ957" s="37">
        <f>IF(SUM(AV957+AW957)&gt;=13,1,0)</f>
        <v>0</v>
      </c>
      <c r="BK957" s="37">
        <f>SUM(AV957:BG957)+SUM(COUNTIFS(R957:AU957,{"TERM","RESIGNED"}))</f>
        <v>19</v>
      </c>
      <c r="BL957" s="1" t="s">
        <v>41</v>
      </c>
      <c r="BM957" s="37"/>
    </row>
    <row r="958" spans="1:65" x14ac:dyDescent="0.25">
      <c r="A958" s="30">
        <f>A957+1</f>
        <v>956</v>
      </c>
      <c r="B958" s="1" t="s">
        <v>163</v>
      </c>
      <c r="C958" s="1">
        <v>105750</v>
      </c>
      <c r="D958" s="1">
        <v>105750</v>
      </c>
      <c r="E958" s="1" t="s">
        <v>863</v>
      </c>
      <c r="F958" s="32" t="s">
        <v>1150</v>
      </c>
      <c r="G958" s="32" t="s">
        <v>181</v>
      </c>
      <c r="H958" s="28">
        <v>45184</v>
      </c>
      <c r="I958" s="28" t="s">
        <v>36</v>
      </c>
      <c r="J958" s="28" t="s">
        <v>36</v>
      </c>
      <c r="K958" s="37">
        <f ca="1">IF(O958="ACTIVE",(TODAY()-H958),(J958-H958))</f>
        <v>158</v>
      </c>
      <c r="L958" s="39" t="str">
        <f>IF(OR(M958="Email Verification",M958="Operations",M958="OJT",M958="Bottom Quartile Group",M958="Training"),"Billable","Non Billable")</f>
        <v>Billable</v>
      </c>
      <c r="M958" s="32" t="s">
        <v>178</v>
      </c>
      <c r="N958" s="1" t="s">
        <v>38</v>
      </c>
      <c r="O958" s="1" t="s">
        <v>39</v>
      </c>
      <c r="P958" s="1"/>
      <c r="Q958" s="1"/>
      <c r="R958" s="31" t="s">
        <v>425</v>
      </c>
      <c r="S958" s="42" t="s">
        <v>880</v>
      </c>
      <c r="T958" s="42" t="s">
        <v>18</v>
      </c>
      <c r="U958" s="42" t="s">
        <v>17</v>
      </c>
      <c r="V958" s="42" t="s">
        <v>17</v>
      </c>
      <c r="W958" s="42" t="s">
        <v>880</v>
      </c>
      <c r="X958" s="42" t="s">
        <v>880</v>
      </c>
      <c r="Y958" s="42" t="s">
        <v>19</v>
      </c>
      <c r="Z958" s="42" t="s">
        <v>880</v>
      </c>
      <c r="AA958" s="42" t="s">
        <v>19</v>
      </c>
      <c r="AB958" s="42" t="s">
        <v>17</v>
      </c>
      <c r="AC958" s="42" t="s">
        <v>17</v>
      </c>
      <c r="AD958" s="42" t="s">
        <v>880</v>
      </c>
      <c r="AE958" s="42" t="s">
        <v>880</v>
      </c>
      <c r="AF958" s="42" t="s">
        <v>18</v>
      </c>
      <c r="AG958" s="42" t="s">
        <v>880</v>
      </c>
      <c r="AH958" s="42" t="s">
        <v>880</v>
      </c>
      <c r="AI958" s="42" t="s">
        <v>17</v>
      </c>
      <c r="AJ958" s="42" t="s">
        <v>17</v>
      </c>
      <c r="AK958" s="42" t="s">
        <v>880</v>
      </c>
      <c r="AL958" s="42"/>
      <c r="AM958" s="42"/>
      <c r="AN958" s="42"/>
      <c r="AO958" s="42"/>
      <c r="AP958" s="42"/>
      <c r="AQ958" s="42"/>
      <c r="AR958" s="42"/>
      <c r="AS958" s="42"/>
      <c r="AT958" s="42"/>
      <c r="AU958" s="42"/>
      <c r="AV958" s="37">
        <f>COUNTIFS($S958:$AU958,"P")</f>
        <v>9</v>
      </c>
      <c r="AW958" s="37">
        <f>COUNTIFS($S958:$AU958,"HD")/2</f>
        <v>0</v>
      </c>
      <c r="AX958" s="37">
        <f>COUNTIFS($S958:$AU958,"DO")</f>
        <v>6</v>
      </c>
      <c r="AY958" s="1">
        <f>COUNTIFS($S958:$AU958,"UPL")</f>
        <v>2</v>
      </c>
      <c r="AZ958" s="37">
        <f>COUNTIFS($S958:$AU958,"LWP")</f>
        <v>2</v>
      </c>
      <c r="BA958" s="37">
        <f>SUM(COUNTIFS($S958:$AU958,{"PAT","MAT"}))</f>
        <v>0</v>
      </c>
      <c r="BB958" s="37">
        <f>COUNTIFS($S958:$AU958,"HO")</f>
        <v>0</v>
      </c>
      <c r="BC958" s="37">
        <f>COUNTIFS($S958:$AU958,"NA")</f>
        <v>0</v>
      </c>
      <c r="BD958" s="37">
        <f>COUNTIFS($S958:$AU958,"PL")</f>
        <v>0</v>
      </c>
      <c r="BE958" s="37">
        <f>COUNTIFS($S958:$AU958,"CL")</f>
        <v>0</v>
      </c>
      <c r="BF958" s="37">
        <f>COUNTIFS($S958:$AU958,"BL")</f>
        <v>0</v>
      </c>
      <c r="BG958" s="37">
        <f>COUNTIFS($S958:$AU958,"CO")</f>
        <v>0</v>
      </c>
      <c r="BH958" s="37">
        <f>SUM(BD958:BG958)</f>
        <v>0</v>
      </c>
      <c r="BI958" s="37">
        <f>IF(SUM(AV958+AW958)&gt;=17,1,0)</f>
        <v>0</v>
      </c>
      <c r="BJ958" s="37">
        <f>IF(SUM(AV958+AW958)&gt;=13,1,0)</f>
        <v>0</v>
      </c>
      <c r="BK958" s="37">
        <f>SUM(AV958:BG958)+SUM(COUNTIFS(R958:AU958,{"TERM","RESIGNED"}))</f>
        <v>19</v>
      </c>
      <c r="BL958" s="1" t="s">
        <v>41</v>
      </c>
      <c r="BM958" s="37" t="s">
        <v>931</v>
      </c>
    </row>
    <row r="959" spans="1:65" x14ac:dyDescent="0.25">
      <c r="A959" s="30">
        <f>A958+1</f>
        <v>957</v>
      </c>
      <c r="B959" s="1" t="s">
        <v>163</v>
      </c>
      <c r="C959" s="1">
        <v>105752</v>
      </c>
      <c r="D959" s="1">
        <v>105752</v>
      </c>
      <c r="E959" s="1" t="s">
        <v>863</v>
      </c>
      <c r="F959" s="32" t="s">
        <v>1151</v>
      </c>
      <c r="G959" s="32" t="s">
        <v>117</v>
      </c>
      <c r="H959" s="28">
        <v>45184</v>
      </c>
      <c r="I959" s="28" t="s">
        <v>36</v>
      </c>
      <c r="J959" s="28" t="s">
        <v>36</v>
      </c>
      <c r="K959" s="37">
        <f ca="1">IF(O959="ACTIVE",(TODAY()-H959),(J959-H959))</f>
        <v>158</v>
      </c>
      <c r="L959" s="39" t="str">
        <f>IF(OR(M959="Email Verification",M959="Operations",M959="OJT",M959="Bottom Quartile Group",M959="Training"),"Billable","Non Billable")</f>
        <v>Billable</v>
      </c>
      <c r="M959" s="32" t="s">
        <v>118</v>
      </c>
      <c r="N959" s="1" t="s">
        <v>38</v>
      </c>
      <c r="O959" s="1" t="s">
        <v>39</v>
      </c>
      <c r="P959" s="1"/>
      <c r="Q959" s="1"/>
      <c r="R959" s="31" t="s">
        <v>60</v>
      </c>
      <c r="S959" s="42" t="s">
        <v>880</v>
      </c>
      <c r="T959" s="42" t="s">
        <v>880</v>
      </c>
      <c r="U959" s="42" t="s">
        <v>17</v>
      </c>
      <c r="V959" s="42" t="s">
        <v>17</v>
      </c>
      <c r="W959" s="42" t="s">
        <v>880</v>
      </c>
      <c r="X959" s="42" t="s">
        <v>880</v>
      </c>
      <c r="Y959" s="42" t="s">
        <v>880</v>
      </c>
      <c r="Z959" s="42" t="s">
        <v>880</v>
      </c>
      <c r="AA959" s="42" t="s">
        <v>880</v>
      </c>
      <c r="AB959" s="42" t="s">
        <v>17</v>
      </c>
      <c r="AC959" s="42" t="s">
        <v>17</v>
      </c>
      <c r="AD959" s="42" t="s">
        <v>880</v>
      </c>
      <c r="AE959" s="42" t="s">
        <v>880</v>
      </c>
      <c r="AF959" s="42" t="s">
        <v>880</v>
      </c>
      <c r="AG959" s="42" t="s">
        <v>880</v>
      </c>
      <c r="AH959" s="42" t="s">
        <v>880</v>
      </c>
      <c r="AI959" s="42" t="s">
        <v>17</v>
      </c>
      <c r="AJ959" s="42" t="s">
        <v>17</v>
      </c>
      <c r="AK959" s="42" t="s">
        <v>880</v>
      </c>
      <c r="AL959" s="42"/>
      <c r="AM959" s="42"/>
      <c r="AN959" s="42"/>
      <c r="AO959" s="42"/>
      <c r="AP959" s="42"/>
      <c r="AQ959" s="42"/>
      <c r="AR959" s="42"/>
      <c r="AS959" s="42"/>
      <c r="AT959" s="42"/>
      <c r="AU959" s="42"/>
      <c r="AV959" s="37">
        <f>COUNTIFS($S959:$AU959,"P")</f>
        <v>13</v>
      </c>
      <c r="AW959" s="37">
        <f>COUNTIFS($S959:$AU959,"HD")/2</f>
        <v>0</v>
      </c>
      <c r="AX959" s="37">
        <f>COUNTIFS($S959:$AU959,"DO")</f>
        <v>6</v>
      </c>
      <c r="AY959" s="1">
        <f>COUNTIFS($S959:$AU959,"UPL")</f>
        <v>0</v>
      </c>
      <c r="AZ959" s="37">
        <f>COUNTIFS($S959:$AU959,"LWP")</f>
        <v>0</v>
      </c>
      <c r="BA959" s="37">
        <f>SUM(COUNTIFS($S959:$AU959,{"PAT","MAT"}))</f>
        <v>0</v>
      </c>
      <c r="BB959" s="37">
        <f>COUNTIFS($S959:$AU959,"HO")</f>
        <v>0</v>
      </c>
      <c r="BC959" s="37">
        <f>COUNTIFS($S959:$AU959,"NA")</f>
        <v>0</v>
      </c>
      <c r="BD959" s="37">
        <f>COUNTIFS($S959:$AU959,"PL")</f>
        <v>0</v>
      </c>
      <c r="BE959" s="37">
        <f>COUNTIFS($S959:$AU959,"CL")</f>
        <v>0</v>
      </c>
      <c r="BF959" s="37">
        <f>COUNTIFS($S959:$AU959,"BL")</f>
        <v>0</v>
      </c>
      <c r="BG959" s="37">
        <f>COUNTIFS($S959:$AU959,"CO")</f>
        <v>0</v>
      </c>
      <c r="BH959" s="37">
        <f>SUM(BD959:BG959)</f>
        <v>0</v>
      </c>
      <c r="BI959" s="37">
        <f>IF(SUM(AV959+AW959)&gt;=17,1,0)</f>
        <v>0</v>
      </c>
      <c r="BJ959" s="37">
        <f>IF(SUM(AV959+AW959)&gt;=13,1,0)</f>
        <v>1</v>
      </c>
      <c r="BK959" s="37">
        <f>SUM(AV959:BG959)+SUM(COUNTIFS(R959:AU959,{"TERM","RESIGNED"}))</f>
        <v>19</v>
      </c>
      <c r="BL959" s="1" t="s">
        <v>41</v>
      </c>
      <c r="BM959" s="37" t="s">
        <v>931</v>
      </c>
    </row>
    <row r="960" spans="1:65" x14ac:dyDescent="0.25">
      <c r="A960" s="30">
        <f>A959+1</f>
        <v>958</v>
      </c>
      <c r="B960" s="1" t="s">
        <v>163</v>
      </c>
      <c r="C960" s="1">
        <v>105757</v>
      </c>
      <c r="D960" s="1">
        <v>105757</v>
      </c>
      <c r="E960" s="1" t="s">
        <v>863</v>
      </c>
      <c r="F960" s="32" t="s">
        <v>1152</v>
      </c>
      <c r="G960" s="32" t="s">
        <v>117</v>
      </c>
      <c r="H960" s="28">
        <v>45184</v>
      </c>
      <c r="I960" s="28" t="s">
        <v>36</v>
      </c>
      <c r="J960" s="28" t="s">
        <v>36</v>
      </c>
      <c r="K960" s="37">
        <f ca="1">IF(O960="ACTIVE",(TODAY()-H960),(J960-H960))</f>
        <v>158</v>
      </c>
      <c r="L960" s="39" t="str">
        <f>IF(OR(M960="Email Verification",M960="Operations",M960="OJT",M960="Bottom Quartile Group",M960="Training"),"Billable","Non Billable")</f>
        <v>Billable</v>
      </c>
      <c r="M960" s="32" t="s">
        <v>118</v>
      </c>
      <c r="N960" s="1" t="s">
        <v>38</v>
      </c>
      <c r="O960" s="1" t="s">
        <v>39</v>
      </c>
      <c r="P960" s="1"/>
      <c r="Q960" s="1"/>
      <c r="R960" s="31" t="s">
        <v>353</v>
      </c>
      <c r="S960" s="42" t="s">
        <v>880</v>
      </c>
      <c r="T960" s="42" t="s">
        <v>882</v>
      </c>
      <c r="U960" s="42" t="s">
        <v>17</v>
      </c>
      <c r="V960" s="42" t="s">
        <v>17</v>
      </c>
      <c r="W960" s="42" t="s">
        <v>883</v>
      </c>
      <c r="X960" s="42" t="s">
        <v>880</v>
      </c>
      <c r="Y960" s="42" t="s">
        <v>880</v>
      </c>
      <c r="Z960" s="42" t="s">
        <v>880</v>
      </c>
      <c r="AA960" s="42" t="s">
        <v>880</v>
      </c>
      <c r="AB960" s="42" t="s">
        <v>17</v>
      </c>
      <c r="AC960" s="42" t="s">
        <v>17</v>
      </c>
      <c r="AD960" s="42" t="s">
        <v>880</v>
      </c>
      <c r="AE960" s="42" t="s">
        <v>880</v>
      </c>
      <c r="AF960" s="42" t="s">
        <v>880</v>
      </c>
      <c r="AG960" s="42" t="s">
        <v>880</v>
      </c>
      <c r="AH960" s="42" t="s">
        <v>880</v>
      </c>
      <c r="AI960" s="42" t="s">
        <v>17</v>
      </c>
      <c r="AJ960" s="42" t="s">
        <v>17</v>
      </c>
      <c r="AK960" s="42" t="s">
        <v>880</v>
      </c>
      <c r="AL960" s="42"/>
      <c r="AM960" s="42"/>
      <c r="AN960" s="42"/>
      <c r="AO960" s="42"/>
      <c r="AP960" s="42"/>
      <c r="AQ960" s="42"/>
      <c r="AR960" s="42"/>
      <c r="AS960" s="42"/>
      <c r="AT960" s="42"/>
      <c r="AU960" s="42"/>
      <c r="AV960" s="37">
        <f>COUNTIFS($S960:$AU960,"P")</f>
        <v>11</v>
      </c>
      <c r="AW960" s="37">
        <f>COUNTIFS($S960:$AU960,"HD")/2</f>
        <v>0</v>
      </c>
      <c r="AX960" s="37">
        <f>COUNTIFS($S960:$AU960,"DO")</f>
        <v>6</v>
      </c>
      <c r="AY960" s="1">
        <f>COUNTIFS($S960:$AU960,"UPL")</f>
        <v>0</v>
      </c>
      <c r="AZ960" s="37">
        <f>COUNTIFS($S960:$AU960,"LWP")</f>
        <v>0</v>
      </c>
      <c r="BA960" s="37">
        <f>SUM(COUNTIFS($S960:$AU960,{"PAT","MAT"}))</f>
        <v>0</v>
      </c>
      <c r="BB960" s="37">
        <f>COUNTIFS($S960:$AU960,"HO")</f>
        <v>0</v>
      </c>
      <c r="BC960" s="37">
        <f>COUNTIFS($S960:$AU960,"NA")</f>
        <v>0</v>
      </c>
      <c r="BD960" s="37">
        <f>COUNTIFS($S960:$AU960,"PL")</f>
        <v>1</v>
      </c>
      <c r="BE960" s="37">
        <f>COUNTIFS($S960:$AU960,"CL")</f>
        <v>1</v>
      </c>
      <c r="BF960" s="37">
        <f>COUNTIFS($S960:$AU960,"BL")</f>
        <v>0</v>
      </c>
      <c r="BG960" s="37">
        <f>COUNTIFS($S960:$AU960,"CO")</f>
        <v>0</v>
      </c>
      <c r="BH960" s="37">
        <f>SUM(BD960:BG960)</f>
        <v>2</v>
      </c>
      <c r="BI960" s="37">
        <f>IF(SUM(AV960+AW960)&gt;=17,1,0)</f>
        <v>0</v>
      </c>
      <c r="BJ960" s="37">
        <f>IF(SUM(AV960+AW960)&gt;=13,1,0)</f>
        <v>0</v>
      </c>
      <c r="BK960" s="37">
        <f>SUM(AV960:BG960)+SUM(COUNTIFS(R960:AU960,{"TERM","RESIGNED"}))</f>
        <v>19</v>
      </c>
      <c r="BL960" s="1" t="s">
        <v>41</v>
      </c>
      <c r="BM960" s="37" t="s">
        <v>934</v>
      </c>
    </row>
    <row r="961" spans="1:66" x14ac:dyDescent="0.25">
      <c r="A961" s="30">
        <f>A960+1</f>
        <v>959</v>
      </c>
      <c r="B961" s="1" t="s">
        <v>163</v>
      </c>
      <c r="C961" s="1">
        <v>105765</v>
      </c>
      <c r="D961" s="1">
        <v>105765</v>
      </c>
      <c r="E961" s="1" t="s">
        <v>863</v>
      </c>
      <c r="F961" s="32" t="s">
        <v>1153</v>
      </c>
      <c r="G961" s="32" t="s">
        <v>117</v>
      </c>
      <c r="H961" s="28">
        <v>45184</v>
      </c>
      <c r="I961" s="28" t="s">
        <v>36</v>
      </c>
      <c r="J961" s="28" t="s">
        <v>36</v>
      </c>
      <c r="K961" s="37">
        <f ca="1">IF(O961="ACTIVE",(TODAY()-H961),(J961-H961))</f>
        <v>158</v>
      </c>
      <c r="L961" s="39" t="str">
        <f>IF(OR(M961="Email Verification",M961="Operations",M961="OJT",M961="Bottom Quartile Group",M961="Training"),"Billable","Non Billable")</f>
        <v>Billable</v>
      </c>
      <c r="M961" s="32" t="s">
        <v>118</v>
      </c>
      <c r="N961" s="1" t="s">
        <v>38</v>
      </c>
      <c r="O961" s="1" t="s">
        <v>39</v>
      </c>
      <c r="P961" s="1"/>
      <c r="Q961" s="1"/>
      <c r="R961" s="31" t="s">
        <v>353</v>
      </c>
      <c r="S961" s="42" t="s">
        <v>880</v>
      </c>
      <c r="T961" s="42" t="s">
        <v>880</v>
      </c>
      <c r="U961" s="42" t="s">
        <v>17</v>
      </c>
      <c r="V961" s="42" t="s">
        <v>17</v>
      </c>
      <c r="W961" s="42" t="s">
        <v>882</v>
      </c>
      <c r="X961" s="42" t="s">
        <v>880</v>
      </c>
      <c r="Y961" s="42" t="s">
        <v>883</v>
      </c>
      <c r="Z961" s="42" t="s">
        <v>880</v>
      </c>
      <c r="AA961" s="42" t="s">
        <v>880</v>
      </c>
      <c r="AB961" s="42" t="s">
        <v>17</v>
      </c>
      <c r="AC961" s="42" t="s">
        <v>17</v>
      </c>
      <c r="AD961" s="42" t="s">
        <v>880</v>
      </c>
      <c r="AE961" s="42" t="s">
        <v>880</v>
      </c>
      <c r="AF961" s="42" t="s">
        <v>880</v>
      </c>
      <c r="AG961" s="42" t="s">
        <v>880</v>
      </c>
      <c r="AH961" s="42" t="s">
        <v>880</v>
      </c>
      <c r="AI961" s="42" t="s">
        <v>17</v>
      </c>
      <c r="AJ961" s="42" t="s">
        <v>17</v>
      </c>
      <c r="AK961" s="42" t="s">
        <v>880</v>
      </c>
      <c r="AL961" s="42"/>
      <c r="AM961" s="42"/>
      <c r="AN961" s="42"/>
      <c r="AO961" s="42"/>
      <c r="AP961" s="42"/>
      <c r="AQ961" s="42"/>
      <c r="AR961" s="42"/>
      <c r="AS961" s="42"/>
      <c r="AT961" s="42"/>
      <c r="AU961" s="42"/>
      <c r="AV961" s="37">
        <f>COUNTIFS($S961:$AU961,"P")</f>
        <v>11</v>
      </c>
      <c r="AW961" s="37">
        <f>COUNTIFS($S961:$AU961,"HD")/2</f>
        <v>0</v>
      </c>
      <c r="AX961" s="37">
        <f>COUNTIFS($S961:$AU961,"DO")</f>
        <v>6</v>
      </c>
      <c r="AY961" s="1">
        <f>COUNTIFS($S961:$AU961,"UPL")</f>
        <v>0</v>
      </c>
      <c r="AZ961" s="37">
        <f>COUNTIFS($S961:$AU961,"LWP")</f>
        <v>0</v>
      </c>
      <c r="BA961" s="37">
        <f>SUM(COUNTIFS($S961:$AU961,{"PAT","MAT"}))</f>
        <v>0</v>
      </c>
      <c r="BB961" s="37">
        <f>COUNTIFS($S961:$AU961,"HO")</f>
        <v>0</v>
      </c>
      <c r="BC961" s="37">
        <f>COUNTIFS($S961:$AU961,"NA")</f>
        <v>0</v>
      </c>
      <c r="BD961" s="37">
        <f>COUNTIFS($S961:$AU961,"PL")</f>
        <v>1</v>
      </c>
      <c r="BE961" s="37">
        <f>COUNTIFS($S961:$AU961,"CL")</f>
        <v>1</v>
      </c>
      <c r="BF961" s="37">
        <f>COUNTIFS($S961:$AU961,"BL")</f>
        <v>0</v>
      </c>
      <c r="BG961" s="37">
        <f>COUNTIFS($S961:$AU961,"CO")</f>
        <v>0</v>
      </c>
      <c r="BH961" s="37">
        <f>SUM(BD961:BG961)</f>
        <v>2</v>
      </c>
      <c r="BI961" s="37">
        <f>IF(SUM(AV961+AW961)&gt;=17,1,0)</f>
        <v>0</v>
      </c>
      <c r="BJ961" s="37">
        <f>IF(SUM(AV961+AW961)&gt;=13,1,0)</f>
        <v>0</v>
      </c>
      <c r="BK961" s="37">
        <f>SUM(AV961:BG961)+SUM(COUNTIFS(R961:AU961,{"TERM","RESIGNED"}))</f>
        <v>19</v>
      </c>
      <c r="BL961" s="1" t="s">
        <v>41</v>
      </c>
      <c r="BM961" s="37" t="s">
        <v>934</v>
      </c>
    </row>
    <row r="962" spans="1:66" x14ac:dyDescent="0.25">
      <c r="A962" s="30">
        <f>A961+1</f>
        <v>960</v>
      </c>
      <c r="B962" s="1" t="s">
        <v>163</v>
      </c>
      <c r="C962" s="1">
        <v>105767</v>
      </c>
      <c r="D962" s="1">
        <v>105767</v>
      </c>
      <c r="E962" s="1" t="s">
        <v>863</v>
      </c>
      <c r="F962" s="32" t="s">
        <v>1154</v>
      </c>
      <c r="G962" s="32" t="s">
        <v>117</v>
      </c>
      <c r="H962" s="28">
        <v>45184</v>
      </c>
      <c r="I962" s="28" t="s">
        <v>36</v>
      </c>
      <c r="J962" s="28" t="s">
        <v>36</v>
      </c>
      <c r="K962" s="37">
        <f ca="1">IF(O962="ACTIVE",(TODAY()-H962),(J962-H962))</f>
        <v>158</v>
      </c>
      <c r="L962" s="39" t="str">
        <f>IF(OR(M962="Email Verification",M962="Operations",M962="OJT",M962="Bottom Quartile Group",M962="Training"),"Billable","Non Billable")</f>
        <v>Billable</v>
      </c>
      <c r="M962" s="32" t="s">
        <v>118</v>
      </c>
      <c r="N962" s="1" t="s">
        <v>38</v>
      </c>
      <c r="O962" s="1" t="s">
        <v>39</v>
      </c>
      <c r="P962" s="1"/>
      <c r="Q962" s="1"/>
      <c r="R962" s="31" t="s">
        <v>60</v>
      </c>
      <c r="S962" s="42" t="s">
        <v>882</v>
      </c>
      <c r="T962" s="42" t="s">
        <v>883</v>
      </c>
      <c r="U962" s="42" t="s">
        <v>17</v>
      </c>
      <c r="V962" s="42" t="s">
        <v>17</v>
      </c>
      <c r="W962" s="42" t="s">
        <v>880</v>
      </c>
      <c r="X962" s="42" t="s">
        <v>880</v>
      </c>
      <c r="Y962" s="42" t="s">
        <v>880</v>
      </c>
      <c r="Z962" s="42" t="s">
        <v>880</v>
      </c>
      <c r="AA962" s="42" t="s">
        <v>18</v>
      </c>
      <c r="AB962" s="42" t="s">
        <v>17</v>
      </c>
      <c r="AC962" s="42" t="s">
        <v>17</v>
      </c>
      <c r="AD962" s="42" t="s">
        <v>880</v>
      </c>
      <c r="AE962" s="42" t="s">
        <v>880</v>
      </c>
      <c r="AF962" s="42" t="s">
        <v>880</v>
      </c>
      <c r="AG962" s="42" t="s">
        <v>883</v>
      </c>
      <c r="AH962" s="42" t="s">
        <v>883</v>
      </c>
      <c r="AI962" s="42" t="s">
        <v>17</v>
      </c>
      <c r="AJ962" s="42" t="s">
        <v>17</v>
      </c>
      <c r="AK962" s="42" t="s">
        <v>19</v>
      </c>
      <c r="AL962" s="42"/>
      <c r="AM962" s="42"/>
      <c r="AN962" s="42"/>
      <c r="AO962" s="42"/>
      <c r="AP962" s="42"/>
      <c r="AQ962" s="42"/>
      <c r="AR962" s="42"/>
      <c r="AS962" s="42"/>
      <c r="AT962" s="42"/>
      <c r="AU962" s="42"/>
      <c r="AV962" s="37">
        <f>COUNTIFS($S962:$AU962,"P")</f>
        <v>7</v>
      </c>
      <c r="AW962" s="37">
        <f>COUNTIFS($S962:$AU962,"HD")/2</f>
        <v>0</v>
      </c>
      <c r="AX962" s="37">
        <f>COUNTIFS($S962:$AU962,"DO")</f>
        <v>6</v>
      </c>
      <c r="AY962" s="1">
        <f>COUNTIFS($S962:$AU962,"UPL")</f>
        <v>1</v>
      </c>
      <c r="AZ962" s="37">
        <f>COUNTIFS($S962:$AU962,"LWP")</f>
        <v>1</v>
      </c>
      <c r="BA962" s="37">
        <f>SUM(COUNTIFS($S962:$AU962,{"PAT","MAT"}))</f>
        <v>0</v>
      </c>
      <c r="BB962" s="37">
        <f>COUNTIFS($S962:$AU962,"HO")</f>
        <v>0</v>
      </c>
      <c r="BC962" s="37">
        <f>COUNTIFS($S962:$AU962,"NA")</f>
        <v>0</v>
      </c>
      <c r="BD962" s="37">
        <f>COUNTIFS($S962:$AU962,"PL")</f>
        <v>3</v>
      </c>
      <c r="BE962" s="37">
        <f>COUNTIFS($S962:$AU962,"CL")</f>
        <v>1</v>
      </c>
      <c r="BF962" s="37">
        <f>COUNTIFS($S962:$AU962,"BL")</f>
        <v>0</v>
      </c>
      <c r="BG962" s="37">
        <f>COUNTIFS($S962:$AU962,"CO")</f>
        <v>0</v>
      </c>
      <c r="BH962" s="37">
        <f>SUM(BD962:BG962)</f>
        <v>4</v>
      </c>
      <c r="BI962" s="37">
        <f>IF(SUM(AV962+AW962)&gt;=17,1,0)</f>
        <v>0</v>
      </c>
      <c r="BJ962" s="37">
        <f>IF(SUM(AV962+AW962)&gt;=13,1,0)</f>
        <v>0</v>
      </c>
      <c r="BK962" s="37">
        <f>SUM(AV962:BG962)+SUM(COUNTIFS(R962:AU962,{"TERM","RESIGNED"}))</f>
        <v>19</v>
      </c>
      <c r="BL962" s="1" t="s">
        <v>41</v>
      </c>
      <c r="BM962" s="37" t="s">
        <v>931</v>
      </c>
    </row>
    <row r="963" spans="1:66" x14ac:dyDescent="0.25">
      <c r="A963" s="30">
        <f>A962+1</f>
        <v>961</v>
      </c>
      <c r="B963" s="1" t="s">
        <v>163</v>
      </c>
      <c r="C963" s="1">
        <v>105775</v>
      </c>
      <c r="D963" s="1">
        <v>105775</v>
      </c>
      <c r="E963" s="1" t="s">
        <v>863</v>
      </c>
      <c r="F963" s="32" t="s">
        <v>1155</v>
      </c>
      <c r="G963" s="32" t="s">
        <v>117</v>
      </c>
      <c r="H963" s="28">
        <v>45190</v>
      </c>
      <c r="I963" s="28" t="s">
        <v>36</v>
      </c>
      <c r="J963" s="28" t="s">
        <v>36</v>
      </c>
      <c r="K963" s="37">
        <f ca="1">IF(O963="ACTIVE",(TODAY()-H963),(J963-H963))</f>
        <v>152</v>
      </c>
      <c r="L963" s="39" t="str">
        <f>IF(OR(M963="Email Verification",M963="Operations",M963="OJT",M963="Bottom Quartile Group",M963="Training"),"Billable","Non Billable")</f>
        <v>Billable</v>
      </c>
      <c r="M963" s="32" t="s">
        <v>118</v>
      </c>
      <c r="N963" s="1" t="s">
        <v>38</v>
      </c>
      <c r="O963" s="1" t="s">
        <v>39</v>
      </c>
      <c r="P963" s="1"/>
      <c r="Q963" s="1"/>
      <c r="R963" s="31" t="s">
        <v>60</v>
      </c>
      <c r="S963" s="42" t="s">
        <v>880</v>
      </c>
      <c r="T963" s="42" t="s">
        <v>19</v>
      </c>
      <c r="U963" s="42" t="s">
        <v>17</v>
      </c>
      <c r="V963" s="42" t="s">
        <v>17</v>
      </c>
      <c r="W963" s="42" t="s">
        <v>880</v>
      </c>
      <c r="X963" s="42" t="s">
        <v>880</v>
      </c>
      <c r="Y963" s="42" t="s">
        <v>880</v>
      </c>
      <c r="Z963" s="42" t="s">
        <v>880</v>
      </c>
      <c r="AA963" s="42" t="s">
        <v>880</v>
      </c>
      <c r="AB963" s="42" t="s">
        <v>17</v>
      </c>
      <c r="AC963" s="42" t="s">
        <v>17</v>
      </c>
      <c r="AD963" s="42" t="s">
        <v>19</v>
      </c>
      <c r="AE963" s="42" t="s">
        <v>880</v>
      </c>
      <c r="AF963" s="42" t="s">
        <v>880</v>
      </c>
      <c r="AG963" s="42" t="s">
        <v>18</v>
      </c>
      <c r="AH963" s="42" t="s">
        <v>880</v>
      </c>
      <c r="AI963" s="42" t="s">
        <v>17</v>
      </c>
      <c r="AJ963" s="42" t="s">
        <v>17</v>
      </c>
      <c r="AK963" s="42" t="s">
        <v>18</v>
      </c>
      <c r="AL963" s="42"/>
      <c r="AM963" s="42"/>
      <c r="AN963" s="42"/>
      <c r="AO963" s="42"/>
      <c r="AP963" s="42"/>
      <c r="AQ963" s="42"/>
      <c r="AR963" s="42"/>
      <c r="AS963" s="42"/>
      <c r="AT963" s="42"/>
      <c r="AU963" s="42"/>
      <c r="AV963" s="37">
        <f>COUNTIFS($S963:$AU963,"P")</f>
        <v>9</v>
      </c>
      <c r="AW963" s="37">
        <f>COUNTIFS($S963:$AU963,"HD")/2</f>
        <v>0</v>
      </c>
      <c r="AX963" s="37">
        <f>COUNTIFS($S963:$AU963,"DO")</f>
        <v>6</v>
      </c>
      <c r="AY963" s="1">
        <f>COUNTIFS($S963:$AU963,"UPL")</f>
        <v>2</v>
      </c>
      <c r="AZ963" s="37">
        <f>COUNTIFS($S963:$AU963,"LWP")</f>
        <v>2</v>
      </c>
      <c r="BA963" s="37">
        <f>SUM(COUNTIFS($S963:$AU963,{"PAT","MAT"}))</f>
        <v>0</v>
      </c>
      <c r="BB963" s="37">
        <f>COUNTIFS($S963:$AU963,"HO")</f>
        <v>0</v>
      </c>
      <c r="BC963" s="37">
        <f>COUNTIFS($S963:$AU963,"NA")</f>
        <v>0</v>
      </c>
      <c r="BD963" s="37">
        <f>COUNTIFS($S963:$AU963,"PL")</f>
        <v>0</v>
      </c>
      <c r="BE963" s="37">
        <f>COUNTIFS($S963:$AU963,"CL")</f>
        <v>0</v>
      </c>
      <c r="BF963" s="37">
        <f>COUNTIFS($S963:$AU963,"BL")</f>
        <v>0</v>
      </c>
      <c r="BG963" s="37">
        <f>COUNTIFS($S963:$AU963,"CO")</f>
        <v>0</v>
      </c>
      <c r="BH963" s="37">
        <f>SUM(BD963:BG963)</f>
        <v>0</v>
      </c>
      <c r="BI963" s="37">
        <f>IF(SUM(AV963+AW963)&gt;=17,1,0)</f>
        <v>0</v>
      </c>
      <c r="BJ963" s="37">
        <f>IF(SUM(AV963+AW963)&gt;=13,1,0)</f>
        <v>0</v>
      </c>
      <c r="BK963" s="37">
        <f>SUM(AV963:BG963)+SUM(COUNTIFS(R963:AU963,{"TERM","RESIGNED"}))</f>
        <v>19</v>
      </c>
      <c r="BL963" s="1" t="s">
        <v>41</v>
      </c>
      <c r="BM963" s="37" t="s">
        <v>931</v>
      </c>
    </row>
    <row r="964" spans="1:66" x14ac:dyDescent="0.25">
      <c r="A964" s="30">
        <f>A963+1</f>
        <v>962</v>
      </c>
      <c r="B964" s="1" t="s">
        <v>163</v>
      </c>
      <c r="C964" s="1">
        <v>105778</v>
      </c>
      <c r="D964" s="1">
        <v>105778</v>
      </c>
      <c r="E964" s="1" t="s">
        <v>863</v>
      </c>
      <c r="F964" s="32" t="s">
        <v>1156</v>
      </c>
      <c r="G964" s="32" t="s">
        <v>117</v>
      </c>
      <c r="H964" s="28">
        <v>45190</v>
      </c>
      <c r="I964" s="28" t="s">
        <v>36</v>
      </c>
      <c r="J964" s="28" t="s">
        <v>36</v>
      </c>
      <c r="K964" s="37">
        <f ca="1">IF(O964="ACTIVE",(TODAY()-H964),(J964-H964))</f>
        <v>152</v>
      </c>
      <c r="L964" s="39" t="str">
        <f>IF(OR(M964="Email Verification",M964="Operations",M964="OJT",M964="Bottom Quartile Group",M964="Training"),"Billable","Non Billable")</f>
        <v>Billable</v>
      </c>
      <c r="M964" s="32" t="s">
        <v>118</v>
      </c>
      <c r="N964" s="1" t="s">
        <v>38</v>
      </c>
      <c r="O964" s="1" t="s">
        <v>39</v>
      </c>
      <c r="P964" s="1"/>
      <c r="Q964" s="1"/>
      <c r="R964" s="31" t="s">
        <v>353</v>
      </c>
      <c r="S964" s="42" t="s">
        <v>880</v>
      </c>
      <c r="T964" s="42" t="s">
        <v>880</v>
      </c>
      <c r="U964" s="42" t="s">
        <v>17</v>
      </c>
      <c r="V964" s="42" t="s">
        <v>17</v>
      </c>
      <c r="W964" s="42" t="s">
        <v>880</v>
      </c>
      <c r="X964" s="42" t="s">
        <v>880</v>
      </c>
      <c r="Y964" s="42" t="s">
        <v>880</v>
      </c>
      <c r="Z964" s="42" t="s">
        <v>880</v>
      </c>
      <c r="AA964" s="42" t="s">
        <v>882</v>
      </c>
      <c r="AB964" s="42" t="s">
        <v>17</v>
      </c>
      <c r="AC964" s="42" t="s">
        <v>17</v>
      </c>
      <c r="AD964" s="42" t="s">
        <v>880</v>
      </c>
      <c r="AE964" s="42" t="s">
        <v>880</v>
      </c>
      <c r="AF964" s="42" t="s">
        <v>880</v>
      </c>
      <c r="AG964" s="42" t="s">
        <v>880</v>
      </c>
      <c r="AH964" s="42" t="s">
        <v>880</v>
      </c>
      <c r="AI964" s="42" t="s">
        <v>17</v>
      </c>
      <c r="AJ964" s="42" t="s">
        <v>17</v>
      </c>
      <c r="AK964" s="42" t="s">
        <v>880</v>
      </c>
      <c r="AL964" s="42"/>
      <c r="AM964" s="42"/>
      <c r="AN964" s="42"/>
      <c r="AO964" s="42"/>
      <c r="AP964" s="42"/>
      <c r="AQ964" s="42"/>
      <c r="AR964" s="42"/>
      <c r="AS964" s="42"/>
      <c r="AT964" s="42"/>
      <c r="AU964" s="42"/>
      <c r="AV964" s="37">
        <f>COUNTIFS($S964:$AU964,"P")</f>
        <v>12</v>
      </c>
      <c r="AW964" s="37">
        <f>COUNTIFS($S964:$AU964,"HD")/2</f>
        <v>0</v>
      </c>
      <c r="AX964" s="37">
        <f>COUNTIFS($S964:$AU964,"DO")</f>
        <v>6</v>
      </c>
      <c r="AY964" s="1">
        <f>COUNTIFS($S964:$AU964,"UPL")</f>
        <v>0</v>
      </c>
      <c r="AZ964" s="37">
        <f>COUNTIFS($S964:$AU964,"LWP")</f>
        <v>0</v>
      </c>
      <c r="BA964" s="37">
        <f>SUM(COUNTIFS($S964:$AU964,{"PAT","MAT"}))</f>
        <v>0</v>
      </c>
      <c r="BB964" s="37">
        <f>COUNTIFS($S964:$AU964,"HO")</f>
        <v>0</v>
      </c>
      <c r="BC964" s="37">
        <f>COUNTIFS($S964:$AU964,"NA")</f>
        <v>0</v>
      </c>
      <c r="BD964" s="37">
        <f>COUNTIFS($S964:$AU964,"PL")</f>
        <v>0</v>
      </c>
      <c r="BE964" s="37">
        <f>COUNTIFS($S964:$AU964,"CL")</f>
        <v>1</v>
      </c>
      <c r="BF964" s="37">
        <f>COUNTIFS($S964:$AU964,"BL")</f>
        <v>0</v>
      </c>
      <c r="BG964" s="37">
        <f>COUNTIFS($S964:$AU964,"CO")</f>
        <v>0</v>
      </c>
      <c r="BH964" s="37">
        <f>SUM(BD964:BG964)</f>
        <v>1</v>
      </c>
      <c r="BI964" s="37">
        <f>IF(SUM(AV964+AW964)&gt;=17,1,0)</f>
        <v>0</v>
      </c>
      <c r="BJ964" s="37">
        <f>IF(SUM(AV964+AW964)&gt;=13,1,0)</f>
        <v>0</v>
      </c>
      <c r="BK964" s="37">
        <f>SUM(AV964:BG964)+SUM(COUNTIFS(R964:AU964,{"TERM","RESIGNED"}))</f>
        <v>19</v>
      </c>
      <c r="BL964" s="1" t="s">
        <v>41</v>
      </c>
      <c r="BM964" s="37" t="s">
        <v>934</v>
      </c>
    </row>
    <row r="965" spans="1:66" x14ac:dyDescent="0.25">
      <c r="A965" s="30">
        <f>A964+1</f>
        <v>963</v>
      </c>
      <c r="B965" s="1" t="s">
        <v>163</v>
      </c>
      <c r="C965" s="1">
        <v>105781</v>
      </c>
      <c r="D965" s="1">
        <v>105781</v>
      </c>
      <c r="E965" s="1" t="s">
        <v>863</v>
      </c>
      <c r="F965" s="32" t="s">
        <v>1160</v>
      </c>
      <c r="G965" s="32" t="s">
        <v>117</v>
      </c>
      <c r="H965" s="28">
        <v>45190</v>
      </c>
      <c r="I965" s="28" t="s">
        <v>36</v>
      </c>
      <c r="J965" s="28" t="s">
        <v>36</v>
      </c>
      <c r="K965" s="37">
        <f ca="1">IF(O965="ACTIVE",(TODAY()-H965),(J965-H965))</f>
        <v>152</v>
      </c>
      <c r="L965" s="39" t="str">
        <f>IF(OR(M965="Email Verification",M965="Operations",M965="OJT",M965="Bottom Quartile Group",M965="Training"),"Billable","Non Billable")</f>
        <v>Billable</v>
      </c>
      <c r="M965" s="32" t="s">
        <v>118</v>
      </c>
      <c r="N965" s="1" t="s">
        <v>38</v>
      </c>
      <c r="O965" s="1" t="s">
        <v>39</v>
      </c>
      <c r="P965" s="1"/>
      <c r="Q965" s="1"/>
      <c r="R965" s="31" t="s">
        <v>129</v>
      </c>
      <c r="S965" s="42" t="s">
        <v>880</v>
      </c>
      <c r="T965" s="42" t="s">
        <v>880</v>
      </c>
      <c r="U965" s="42" t="s">
        <v>17</v>
      </c>
      <c r="V965" s="42" t="s">
        <v>17</v>
      </c>
      <c r="W965" s="42" t="s">
        <v>880</v>
      </c>
      <c r="X965" s="42" t="s">
        <v>880</v>
      </c>
      <c r="Y965" s="42" t="s">
        <v>880</v>
      </c>
      <c r="Z965" s="42" t="s">
        <v>880</v>
      </c>
      <c r="AA965" s="42" t="s">
        <v>880</v>
      </c>
      <c r="AB965" s="42" t="s">
        <v>17</v>
      </c>
      <c r="AC965" s="42" t="s">
        <v>17</v>
      </c>
      <c r="AD965" s="42" t="s">
        <v>880</v>
      </c>
      <c r="AE965" s="42" t="s">
        <v>19</v>
      </c>
      <c r="AF965" s="42" t="s">
        <v>880</v>
      </c>
      <c r="AG965" s="42" t="s">
        <v>18</v>
      </c>
      <c r="AH965" s="42" t="s">
        <v>880</v>
      </c>
      <c r="AI965" s="42" t="s">
        <v>17</v>
      </c>
      <c r="AJ965" s="42" t="s">
        <v>17</v>
      </c>
      <c r="AK965" s="42" t="s">
        <v>880</v>
      </c>
      <c r="AL965" s="42"/>
      <c r="AM965" s="42"/>
      <c r="AN965" s="42"/>
      <c r="AO965" s="42"/>
      <c r="AP965" s="42"/>
      <c r="AQ965" s="42"/>
      <c r="AR965" s="42"/>
      <c r="AS965" s="42"/>
      <c r="AT965" s="42"/>
      <c r="AU965" s="42"/>
      <c r="AV965" s="37">
        <f>COUNTIFS($S965:$AU965,"P")</f>
        <v>11</v>
      </c>
      <c r="AW965" s="37">
        <f>COUNTIFS($S965:$AU965,"HD")/2</f>
        <v>0</v>
      </c>
      <c r="AX965" s="37">
        <f>COUNTIFS($S965:$AU965,"DO")</f>
        <v>6</v>
      </c>
      <c r="AY965" s="1">
        <f>COUNTIFS($S965:$AU965,"UPL")</f>
        <v>1</v>
      </c>
      <c r="AZ965" s="37">
        <f>COUNTIFS($S965:$AU965,"LWP")</f>
        <v>1</v>
      </c>
      <c r="BA965" s="37">
        <f>SUM(COUNTIFS($S965:$AU965,{"PAT","MAT"}))</f>
        <v>0</v>
      </c>
      <c r="BB965" s="37">
        <f>COUNTIFS($S965:$AU965,"HO")</f>
        <v>0</v>
      </c>
      <c r="BC965" s="37">
        <f>COUNTIFS($S965:$AU965,"NA")</f>
        <v>0</v>
      </c>
      <c r="BD965" s="37">
        <f>COUNTIFS($S965:$AU965,"PL")</f>
        <v>0</v>
      </c>
      <c r="BE965" s="37">
        <f>COUNTIFS($S965:$AU965,"CL")</f>
        <v>0</v>
      </c>
      <c r="BF965" s="37">
        <f>COUNTIFS($S965:$AU965,"BL")</f>
        <v>0</v>
      </c>
      <c r="BG965" s="37">
        <f>COUNTIFS($S965:$AU965,"CO")</f>
        <v>0</v>
      </c>
      <c r="BH965" s="37">
        <f>SUM(BD965:BG965)</f>
        <v>0</v>
      </c>
      <c r="BI965" s="37">
        <f>IF(SUM(AV965+AW965)&gt;=17,1,0)</f>
        <v>0</v>
      </c>
      <c r="BJ965" s="37">
        <f>IF(SUM(AV965+AW965)&gt;=13,1,0)</f>
        <v>0</v>
      </c>
      <c r="BK965" s="37">
        <f>SUM(AV965:BG965)+SUM(COUNTIFS(R965:AU965,{"TERM","RESIGNED"}))</f>
        <v>19</v>
      </c>
      <c r="BL965" s="1" t="s">
        <v>41</v>
      </c>
      <c r="BM965" s="37" t="s">
        <v>931</v>
      </c>
    </row>
    <row r="966" spans="1:66" x14ac:dyDescent="0.25">
      <c r="A966" s="30">
        <f>A965+1</f>
        <v>964</v>
      </c>
      <c r="B966" s="1" t="s">
        <v>163</v>
      </c>
      <c r="C966" s="1">
        <v>105782</v>
      </c>
      <c r="D966" s="1">
        <v>105782</v>
      </c>
      <c r="E966" s="1" t="s">
        <v>862</v>
      </c>
      <c r="F966" s="32" t="s">
        <v>1157</v>
      </c>
      <c r="G966" s="32" t="s">
        <v>117</v>
      </c>
      <c r="H966" s="28">
        <v>45190</v>
      </c>
      <c r="I966" s="28" t="s">
        <v>36</v>
      </c>
      <c r="J966" s="28" t="s">
        <v>36</v>
      </c>
      <c r="K966" s="37">
        <f ca="1">IF(O966="ACTIVE",(TODAY()-H966),(J966-H966))</f>
        <v>152</v>
      </c>
      <c r="L966" s="39" t="str">
        <f>IF(OR(M966="Email Verification",M966="Operations",M966="OJT",M966="Bottom Quartile Group",M966="Training"),"Billable","Non Billable")</f>
        <v>Billable</v>
      </c>
      <c r="M966" s="32" t="s">
        <v>118</v>
      </c>
      <c r="N966" s="1" t="s">
        <v>38</v>
      </c>
      <c r="O966" s="1" t="s">
        <v>39</v>
      </c>
      <c r="P966" s="1"/>
      <c r="Q966" s="1"/>
      <c r="R966" s="31" t="s">
        <v>60</v>
      </c>
      <c r="S966" s="42" t="s">
        <v>880</v>
      </c>
      <c r="T966" s="42" t="s">
        <v>880</v>
      </c>
      <c r="U966" s="42" t="s">
        <v>17</v>
      </c>
      <c r="V966" s="42" t="s">
        <v>17</v>
      </c>
      <c r="W966" s="42" t="s">
        <v>882</v>
      </c>
      <c r="X966" s="42" t="s">
        <v>880</v>
      </c>
      <c r="Y966" s="42" t="s">
        <v>880</v>
      </c>
      <c r="Z966" s="42" t="s">
        <v>880</v>
      </c>
      <c r="AA966" s="42" t="s">
        <v>883</v>
      </c>
      <c r="AB966" s="42" t="s">
        <v>17</v>
      </c>
      <c r="AC966" s="42" t="s">
        <v>17</v>
      </c>
      <c r="AD966" s="42" t="s">
        <v>883</v>
      </c>
      <c r="AE966" s="42" t="s">
        <v>880</v>
      </c>
      <c r="AF966" s="42" t="s">
        <v>880</v>
      </c>
      <c r="AG966" s="42" t="s">
        <v>880</v>
      </c>
      <c r="AH966" s="42" t="s">
        <v>880</v>
      </c>
      <c r="AI966" s="42" t="s">
        <v>17</v>
      </c>
      <c r="AJ966" s="42" t="s">
        <v>17</v>
      </c>
      <c r="AK966" s="42" t="s">
        <v>880</v>
      </c>
      <c r="AL966" s="42"/>
      <c r="AM966" s="42"/>
      <c r="AN966" s="42"/>
      <c r="AO966" s="42"/>
      <c r="AP966" s="42"/>
      <c r="AQ966" s="42"/>
      <c r="AR966" s="42"/>
      <c r="AS966" s="42"/>
      <c r="AT966" s="42"/>
      <c r="AU966" s="42"/>
      <c r="AV966" s="37">
        <f>COUNTIFS($S966:$AU966,"P")</f>
        <v>10</v>
      </c>
      <c r="AW966" s="37">
        <f>COUNTIFS($S966:$AU966,"HD")/2</f>
        <v>0</v>
      </c>
      <c r="AX966" s="37">
        <f>COUNTIFS($S966:$AU966,"DO")</f>
        <v>6</v>
      </c>
      <c r="AY966" s="1">
        <f>COUNTIFS($S966:$AU966,"UPL")</f>
        <v>0</v>
      </c>
      <c r="AZ966" s="37">
        <f>COUNTIFS($S966:$AU966,"LWP")</f>
        <v>0</v>
      </c>
      <c r="BA966" s="37">
        <f>SUM(COUNTIFS($S966:$AU966,{"PAT","MAT"}))</f>
        <v>0</v>
      </c>
      <c r="BB966" s="37">
        <f>COUNTIFS($S966:$AU966,"HO")</f>
        <v>0</v>
      </c>
      <c r="BC966" s="37">
        <f>COUNTIFS($S966:$AU966,"NA")</f>
        <v>0</v>
      </c>
      <c r="BD966" s="37">
        <f>COUNTIFS($S966:$AU966,"PL")</f>
        <v>2</v>
      </c>
      <c r="BE966" s="37">
        <f>COUNTIFS($S966:$AU966,"CL")</f>
        <v>1</v>
      </c>
      <c r="BF966" s="37">
        <f>COUNTIFS($S966:$AU966,"BL")</f>
        <v>0</v>
      </c>
      <c r="BG966" s="37">
        <f>COUNTIFS($S966:$AU966,"CO")</f>
        <v>0</v>
      </c>
      <c r="BH966" s="37">
        <f>SUM(BD966:BG966)</f>
        <v>3</v>
      </c>
      <c r="BI966" s="37">
        <f>IF(SUM(AV966+AW966)&gt;=17,1,0)</f>
        <v>0</v>
      </c>
      <c r="BJ966" s="37">
        <f>IF(SUM(AV966+AW966)&gt;=13,1,0)</f>
        <v>0</v>
      </c>
      <c r="BK966" s="37">
        <f>SUM(AV966:BG966)+SUM(COUNTIFS(R966:AU966,{"TERM","RESIGNED"}))</f>
        <v>19</v>
      </c>
      <c r="BL966" s="1" t="s">
        <v>41</v>
      </c>
      <c r="BM966" s="37" t="s">
        <v>931</v>
      </c>
    </row>
    <row r="967" spans="1:66" x14ac:dyDescent="0.25">
      <c r="A967" s="30">
        <f>A966+1</f>
        <v>965</v>
      </c>
      <c r="B967" s="1" t="s">
        <v>163</v>
      </c>
      <c r="C967" s="1">
        <v>105788</v>
      </c>
      <c r="D967" s="1">
        <v>105788</v>
      </c>
      <c r="E967" s="1" t="s">
        <v>863</v>
      </c>
      <c r="F967" s="32" t="s">
        <v>1161</v>
      </c>
      <c r="G967" s="32" t="s">
        <v>177</v>
      </c>
      <c r="H967" s="28">
        <v>45190</v>
      </c>
      <c r="I967" s="28" t="s">
        <v>36</v>
      </c>
      <c r="J967" s="28" t="s">
        <v>36</v>
      </c>
      <c r="K967" s="37">
        <f ca="1">IF(O967="ACTIVE",(TODAY()-H967),(J967-H967))</f>
        <v>152</v>
      </c>
      <c r="L967" s="39" t="str">
        <f>IF(OR(M967="Email Verification",M967="Operations",M967="OJT",M967="Bottom Quartile Group",M967="Training"),"Billable","Non Billable")</f>
        <v>Billable</v>
      </c>
      <c r="M967" s="32" t="s">
        <v>178</v>
      </c>
      <c r="N967" s="1" t="s">
        <v>38</v>
      </c>
      <c r="O967" s="1" t="s">
        <v>39</v>
      </c>
      <c r="P967" s="1"/>
      <c r="Q967" s="1"/>
      <c r="R967" s="31" t="s">
        <v>246</v>
      </c>
      <c r="S967" s="42" t="s">
        <v>880</v>
      </c>
      <c r="T967" s="42" t="s">
        <v>880</v>
      </c>
      <c r="U967" s="42" t="s">
        <v>17</v>
      </c>
      <c r="V967" s="42" t="s">
        <v>17</v>
      </c>
      <c r="W967" s="42" t="s">
        <v>880</v>
      </c>
      <c r="X967" s="42" t="s">
        <v>880</v>
      </c>
      <c r="Y967" s="42" t="s">
        <v>880</v>
      </c>
      <c r="Z967" s="42" t="s">
        <v>880</v>
      </c>
      <c r="AA967" s="42" t="s">
        <v>880</v>
      </c>
      <c r="AB967" s="42" t="s">
        <v>17</v>
      </c>
      <c r="AC967" s="42" t="s">
        <v>17</v>
      </c>
      <c r="AD967" s="42" t="s">
        <v>883</v>
      </c>
      <c r="AE967" s="42" t="s">
        <v>883</v>
      </c>
      <c r="AF967" s="42" t="s">
        <v>881</v>
      </c>
      <c r="AG967" s="42" t="s">
        <v>882</v>
      </c>
      <c r="AH967" s="42" t="s">
        <v>880</v>
      </c>
      <c r="AI967" s="42" t="s">
        <v>17</v>
      </c>
      <c r="AJ967" s="42" t="s">
        <v>17</v>
      </c>
      <c r="AK967" s="42" t="s">
        <v>880</v>
      </c>
      <c r="AL967" s="42"/>
      <c r="AM967" s="42"/>
      <c r="AN967" s="42"/>
      <c r="AO967" s="42"/>
      <c r="AP967" s="42"/>
      <c r="AQ967" s="42"/>
      <c r="AR967" s="42"/>
      <c r="AS967" s="42"/>
      <c r="AT967" s="42"/>
      <c r="AU967" s="42"/>
      <c r="AV967" s="37">
        <f>COUNTIFS($S967:$AU967,"P")</f>
        <v>9</v>
      </c>
      <c r="AW967" s="37">
        <f>COUNTIFS($S967:$AU967,"HD")/2</f>
        <v>0.5</v>
      </c>
      <c r="AX967" s="37">
        <f>COUNTIFS($S967:$AU967,"DO")</f>
        <v>6</v>
      </c>
      <c r="AY967" s="1">
        <f>COUNTIFS($S967:$AU967,"UPL")</f>
        <v>0</v>
      </c>
      <c r="AZ967" s="37">
        <f>COUNTIFS($S967:$AU967,"LWP")</f>
        <v>0</v>
      </c>
      <c r="BA967" s="37">
        <f>SUM(COUNTIFS($S967:$AU967,{"PAT","MAT"}))</f>
        <v>0</v>
      </c>
      <c r="BB967" s="37">
        <f>COUNTIFS($S967:$AU967,"HO")</f>
        <v>0</v>
      </c>
      <c r="BC967" s="37">
        <f>COUNTIFS($S967:$AU967,"NA")</f>
        <v>0</v>
      </c>
      <c r="BD967" s="37">
        <f>COUNTIFS($S967:$AU967,"PL")</f>
        <v>2</v>
      </c>
      <c r="BE967" s="37">
        <f>COUNTIFS($S967:$AU967,"CL")</f>
        <v>1</v>
      </c>
      <c r="BF967" s="37">
        <f>COUNTIFS($S967:$AU967,"BL")</f>
        <v>0</v>
      </c>
      <c r="BG967" s="37">
        <f>COUNTIFS($S967:$AU967,"CO")</f>
        <v>0</v>
      </c>
      <c r="BH967" s="37">
        <f>SUM(BD967:BG967)</f>
        <v>3</v>
      </c>
      <c r="BI967" s="37">
        <f>IF(SUM(AV967+AW967)&gt;=17,1,0)</f>
        <v>0</v>
      </c>
      <c r="BJ967" s="37">
        <f>IF(SUM(AV967+AW967)&gt;=13,1,0)</f>
        <v>0</v>
      </c>
      <c r="BK967" s="37">
        <f>SUM(AV967:BG967)+SUM(COUNTIFS(R967:AU967,{"TERM","RESIGNED"}))</f>
        <v>18.5</v>
      </c>
      <c r="BL967" s="1" t="s">
        <v>41</v>
      </c>
      <c r="BM967" s="37" t="s">
        <v>931</v>
      </c>
    </row>
    <row r="968" spans="1:66" x14ac:dyDescent="0.25">
      <c r="A968" s="30">
        <f>A967+1</f>
        <v>966</v>
      </c>
      <c r="B968" s="1" t="s">
        <v>163</v>
      </c>
      <c r="C968" s="1">
        <v>105793</v>
      </c>
      <c r="D968" s="1">
        <v>105793</v>
      </c>
      <c r="E968" s="1" t="s">
        <v>863</v>
      </c>
      <c r="F968" s="32" t="s">
        <v>1158</v>
      </c>
      <c r="G968" s="32" t="s">
        <v>181</v>
      </c>
      <c r="H968" s="28">
        <v>45190</v>
      </c>
      <c r="I968" s="28" t="s">
        <v>36</v>
      </c>
      <c r="J968" s="28" t="s">
        <v>36</v>
      </c>
      <c r="K968" s="37">
        <f ca="1">IF(O968="ACTIVE",(TODAY()-H968),(J968-H968))</f>
        <v>152</v>
      </c>
      <c r="L968" s="39" t="str">
        <f>IF(OR(M968="Email Verification",M968="Operations",M968="OJT",M968="Bottom Quartile Group",M968="Training"),"Billable","Non Billable")</f>
        <v>Billable</v>
      </c>
      <c r="M968" s="32" t="s">
        <v>178</v>
      </c>
      <c r="N968" s="1" t="s">
        <v>38</v>
      </c>
      <c r="O968" s="1" t="s">
        <v>39</v>
      </c>
      <c r="P968" s="1"/>
      <c r="Q968" s="1"/>
      <c r="R968" s="31" t="s">
        <v>294</v>
      </c>
      <c r="S968" s="42" t="s">
        <v>880</v>
      </c>
      <c r="T968" s="42" t="s">
        <v>880</v>
      </c>
      <c r="U968" s="42" t="s">
        <v>17</v>
      </c>
      <c r="V968" s="42" t="s">
        <v>17</v>
      </c>
      <c r="W968" s="42" t="s">
        <v>882</v>
      </c>
      <c r="X968" s="42" t="s">
        <v>880</v>
      </c>
      <c r="Y968" s="42" t="s">
        <v>880</v>
      </c>
      <c r="Z968" s="42" t="s">
        <v>880</v>
      </c>
      <c r="AA968" s="42" t="s">
        <v>880</v>
      </c>
      <c r="AB968" s="42" t="s">
        <v>17</v>
      </c>
      <c r="AC968" s="42" t="s">
        <v>17</v>
      </c>
      <c r="AD968" s="42" t="s">
        <v>880</v>
      </c>
      <c r="AE968" s="42" t="s">
        <v>880</v>
      </c>
      <c r="AF968" s="42" t="s">
        <v>19</v>
      </c>
      <c r="AG968" s="42" t="s">
        <v>880</v>
      </c>
      <c r="AH968" s="42" t="s">
        <v>880</v>
      </c>
      <c r="AI968" s="42" t="s">
        <v>17</v>
      </c>
      <c r="AJ968" s="42" t="s">
        <v>17</v>
      </c>
      <c r="AK968" s="42" t="s">
        <v>19</v>
      </c>
      <c r="AL968" s="42"/>
      <c r="AM968" s="42"/>
      <c r="AN968" s="42"/>
      <c r="AO968" s="42"/>
      <c r="AP968" s="42"/>
      <c r="AQ968" s="42"/>
      <c r="AR968" s="42"/>
      <c r="AS968" s="42"/>
      <c r="AT968" s="42"/>
      <c r="AU968" s="42"/>
      <c r="AV968" s="37">
        <f>COUNTIFS($S968:$AU968,"P")</f>
        <v>10</v>
      </c>
      <c r="AW968" s="37">
        <f>COUNTIFS($S968:$AU968,"HD")/2</f>
        <v>0</v>
      </c>
      <c r="AX968" s="37">
        <f>COUNTIFS($S968:$AU968,"DO")</f>
        <v>6</v>
      </c>
      <c r="AY968" s="1">
        <f>COUNTIFS($S968:$AU968,"UPL")</f>
        <v>0</v>
      </c>
      <c r="AZ968" s="37">
        <f>COUNTIFS($S968:$AU968,"LWP")</f>
        <v>2</v>
      </c>
      <c r="BA968" s="37">
        <f>SUM(COUNTIFS($S968:$AU968,{"PAT","MAT"}))</f>
        <v>0</v>
      </c>
      <c r="BB968" s="37">
        <f>COUNTIFS($S968:$AU968,"HO")</f>
        <v>0</v>
      </c>
      <c r="BC968" s="37">
        <f>COUNTIFS($S968:$AU968,"NA")</f>
        <v>0</v>
      </c>
      <c r="BD968" s="37">
        <f>COUNTIFS($S968:$AU968,"PL")</f>
        <v>0</v>
      </c>
      <c r="BE968" s="37">
        <f>COUNTIFS($S968:$AU968,"CL")</f>
        <v>1</v>
      </c>
      <c r="BF968" s="37">
        <f>COUNTIFS($S968:$AU968,"BL")</f>
        <v>0</v>
      </c>
      <c r="BG968" s="37">
        <f>COUNTIFS($S968:$AU968,"CO")</f>
        <v>0</v>
      </c>
      <c r="BH968" s="37">
        <f>SUM(BD968:BG968)</f>
        <v>1</v>
      </c>
      <c r="BI968" s="37">
        <f>IF(SUM(AV968+AW968)&gt;=17,1,0)</f>
        <v>0</v>
      </c>
      <c r="BJ968" s="37">
        <f>IF(SUM(AV968+AW968)&gt;=13,1,0)</f>
        <v>0</v>
      </c>
      <c r="BK968" s="37">
        <f>SUM(AV968:BG968)+SUM(COUNTIFS(R968:AU968,{"TERM","RESIGNED"}))</f>
        <v>19</v>
      </c>
      <c r="BL968" s="1" t="s">
        <v>41</v>
      </c>
      <c r="BM968" s="37" t="s">
        <v>936</v>
      </c>
    </row>
    <row r="969" spans="1:66" x14ac:dyDescent="0.25">
      <c r="A969" s="30">
        <f>A968+1</f>
        <v>967</v>
      </c>
      <c r="B969" s="1" t="s">
        <v>163</v>
      </c>
      <c r="C969" s="1">
        <v>105801</v>
      </c>
      <c r="D969" s="1">
        <v>105801</v>
      </c>
      <c r="E969" s="1" t="s">
        <v>862</v>
      </c>
      <c r="F969" s="32" t="s">
        <v>1162</v>
      </c>
      <c r="G969" s="32" t="s">
        <v>177</v>
      </c>
      <c r="H969" s="28">
        <v>45195</v>
      </c>
      <c r="I969" s="28" t="s">
        <v>36</v>
      </c>
      <c r="J969" s="28" t="s">
        <v>36</v>
      </c>
      <c r="K969" s="37">
        <f ca="1">IF(O969="ACTIVE",(TODAY()-H969),(J969-H969))</f>
        <v>147</v>
      </c>
      <c r="L969" s="39" t="str">
        <f>IF(OR(M969="Email Verification",M969="Operations",M969="OJT",M969="Bottom Quartile Group",M969="Training"),"Billable","Non Billable")</f>
        <v>Billable</v>
      </c>
      <c r="M969" s="32" t="s">
        <v>178</v>
      </c>
      <c r="N969" s="1" t="s">
        <v>38</v>
      </c>
      <c r="O969" s="1" t="s">
        <v>39</v>
      </c>
      <c r="P969" s="1"/>
      <c r="Q969" s="1"/>
      <c r="R969" s="31" t="s">
        <v>230</v>
      </c>
      <c r="S969" s="42" t="s">
        <v>880</v>
      </c>
      <c r="T969" s="42" t="s">
        <v>880</v>
      </c>
      <c r="U969" s="42" t="s">
        <v>17</v>
      </c>
      <c r="V969" s="42" t="s">
        <v>17</v>
      </c>
      <c r="W969" s="42" t="s">
        <v>880</v>
      </c>
      <c r="X969" s="42" t="s">
        <v>880</v>
      </c>
      <c r="Y969" s="42" t="s">
        <v>880</v>
      </c>
      <c r="Z969" s="42" t="s">
        <v>880</v>
      </c>
      <c r="AA969" s="42" t="s">
        <v>880</v>
      </c>
      <c r="AB969" s="42" t="s">
        <v>17</v>
      </c>
      <c r="AC969" s="42" t="s">
        <v>17</v>
      </c>
      <c r="AD969" s="42" t="s">
        <v>883</v>
      </c>
      <c r="AE969" s="42" t="s">
        <v>880</v>
      </c>
      <c r="AF969" s="42" t="s">
        <v>880</v>
      </c>
      <c r="AG969" s="42" t="s">
        <v>880</v>
      </c>
      <c r="AH969" s="42" t="s">
        <v>880</v>
      </c>
      <c r="AI969" s="42" t="s">
        <v>17</v>
      </c>
      <c r="AJ969" s="42" t="s">
        <v>17</v>
      </c>
      <c r="AK969" s="42" t="s">
        <v>880</v>
      </c>
      <c r="AL969" s="42"/>
      <c r="AM969" s="42"/>
      <c r="AN969" s="42"/>
      <c r="AO969" s="42"/>
      <c r="AP969" s="42"/>
      <c r="AQ969" s="42"/>
      <c r="AR969" s="42"/>
      <c r="AS969" s="42"/>
      <c r="AT969" s="42"/>
      <c r="AU969" s="42"/>
      <c r="AV969" s="37">
        <f>COUNTIFS($S969:$AU969,"P")</f>
        <v>12</v>
      </c>
      <c r="AW969" s="37">
        <f>COUNTIFS($S969:$AU969,"HD")/2</f>
        <v>0</v>
      </c>
      <c r="AX969" s="37">
        <f>COUNTIFS($S969:$AU969,"DO")</f>
        <v>6</v>
      </c>
      <c r="AY969" s="1">
        <f>COUNTIFS($S969:$AU969,"UPL")</f>
        <v>0</v>
      </c>
      <c r="AZ969" s="37">
        <f>COUNTIFS($S969:$AU969,"LWP")</f>
        <v>0</v>
      </c>
      <c r="BA969" s="37">
        <f>SUM(COUNTIFS($S969:$AU969,{"PAT","MAT"}))</f>
        <v>0</v>
      </c>
      <c r="BB969" s="37">
        <f>COUNTIFS($S969:$AU969,"HO")</f>
        <v>0</v>
      </c>
      <c r="BC969" s="37">
        <f>COUNTIFS($S969:$AU969,"NA")</f>
        <v>0</v>
      </c>
      <c r="BD969" s="37">
        <f>COUNTIFS($S969:$AU969,"PL")</f>
        <v>1</v>
      </c>
      <c r="BE969" s="37">
        <f>COUNTIFS($S969:$AU969,"CL")</f>
        <v>0</v>
      </c>
      <c r="BF969" s="37">
        <f>COUNTIFS($S969:$AU969,"BL")</f>
        <v>0</v>
      </c>
      <c r="BG969" s="37">
        <f>COUNTIFS($S969:$AU969,"CO")</f>
        <v>0</v>
      </c>
      <c r="BH969" s="37">
        <f>SUM(BD969:BG969)</f>
        <v>1</v>
      </c>
      <c r="BI969" s="37">
        <f>IF(SUM(AV969+AW969)&gt;=17,1,0)</f>
        <v>0</v>
      </c>
      <c r="BJ969" s="37">
        <f>IF(SUM(AV969+AW969)&gt;=13,1,0)</f>
        <v>0</v>
      </c>
      <c r="BK969" s="37">
        <f>SUM(AV969:BG969)+SUM(COUNTIFS(R969:AU969,{"TERM","RESIGNED"}))</f>
        <v>19</v>
      </c>
      <c r="BL969" s="1" t="s">
        <v>41</v>
      </c>
      <c r="BM969" s="37" t="s">
        <v>931</v>
      </c>
    </row>
    <row r="970" spans="1:66" x14ac:dyDescent="0.25">
      <c r="A970" s="30">
        <f>A969+1</f>
        <v>968</v>
      </c>
      <c r="B970" s="1" t="s">
        <v>163</v>
      </c>
      <c r="C970" s="1">
        <v>105804</v>
      </c>
      <c r="D970" s="1">
        <v>105804</v>
      </c>
      <c r="E970" s="1" t="s">
        <v>863</v>
      </c>
      <c r="F970" s="32" t="s">
        <v>1130</v>
      </c>
      <c r="G970" s="32" t="s">
        <v>117</v>
      </c>
      <c r="H970" s="28">
        <v>45195</v>
      </c>
      <c r="I970" s="28" t="s">
        <v>36</v>
      </c>
      <c r="J970" s="28" t="s">
        <v>36</v>
      </c>
      <c r="K970" s="37">
        <f ca="1">IF(O970="ACTIVE",(TODAY()-H970),(J970-H970))</f>
        <v>147</v>
      </c>
      <c r="L970" s="39" t="str">
        <f>IF(OR(M970="Email Verification",M970="Operations",M970="OJT",M970="Bottom Quartile Group",M970="Training"),"Billable","Non Billable")</f>
        <v>Billable</v>
      </c>
      <c r="M970" s="32" t="s">
        <v>118</v>
      </c>
      <c r="N970" s="1" t="s">
        <v>38</v>
      </c>
      <c r="O970" s="1" t="s">
        <v>39</v>
      </c>
      <c r="P970" s="1"/>
      <c r="Q970" s="1"/>
      <c r="R970" s="31" t="s">
        <v>129</v>
      </c>
      <c r="S970" s="42" t="s">
        <v>19</v>
      </c>
      <c r="T970" s="42" t="s">
        <v>880</v>
      </c>
      <c r="U970" s="42" t="s">
        <v>17</v>
      </c>
      <c r="V970" s="42" t="s">
        <v>17</v>
      </c>
      <c r="W970" s="42" t="s">
        <v>18</v>
      </c>
      <c r="X970" s="42" t="s">
        <v>19</v>
      </c>
      <c r="Y970" s="42" t="s">
        <v>880</v>
      </c>
      <c r="Z970" s="42" t="s">
        <v>880</v>
      </c>
      <c r="AA970" s="42" t="s">
        <v>880</v>
      </c>
      <c r="AB970" s="42" t="s">
        <v>17</v>
      </c>
      <c r="AC970" s="42" t="s">
        <v>17</v>
      </c>
      <c r="AD970" s="42" t="s">
        <v>18</v>
      </c>
      <c r="AE970" s="42" t="s">
        <v>18</v>
      </c>
      <c r="AF970" s="42" t="s">
        <v>19</v>
      </c>
      <c r="AG970" s="42" t="s">
        <v>880</v>
      </c>
      <c r="AH970" s="42" t="s">
        <v>19</v>
      </c>
      <c r="AI970" s="42" t="s">
        <v>17</v>
      </c>
      <c r="AJ970" s="42" t="s">
        <v>17</v>
      </c>
      <c r="AK970" s="42" t="s">
        <v>19</v>
      </c>
      <c r="AL970" s="42"/>
      <c r="AM970" s="42"/>
      <c r="AN970" s="42"/>
      <c r="AO970" s="42"/>
      <c r="AP970" s="42"/>
      <c r="AQ970" s="42"/>
      <c r="AR970" s="42"/>
      <c r="AS970" s="42"/>
      <c r="AT970" s="42"/>
      <c r="AU970" s="42"/>
      <c r="AV970" s="37">
        <f>COUNTIFS($S970:$AU970,"P")</f>
        <v>5</v>
      </c>
      <c r="AW970" s="37">
        <f>COUNTIFS($S970:$AU970,"HD")/2</f>
        <v>0</v>
      </c>
      <c r="AX970" s="37">
        <f>COUNTIFS($S970:$AU970,"DO")</f>
        <v>6</v>
      </c>
      <c r="AY970" s="1">
        <f>COUNTIFS($S970:$AU970,"UPL")</f>
        <v>3</v>
      </c>
      <c r="AZ970" s="37">
        <f>COUNTIFS($S970:$AU970,"LWP")</f>
        <v>5</v>
      </c>
      <c r="BA970" s="37">
        <f>SUM(COUNTIFS($S970:$AU970,{"PAT","MAT"}))</f>
        <v>0</v>
      </c>
      <c r="BB970" s="37">
        <f>COUNTIFS($S970:$AU970,"HO")</f>
        <v>0</v>
      </c>
      <c r="BC970" s="37">
        <f>COUNTIFS($S970:$AU970,"NA")</f>
        <v>0</v>
      </c>
      <c r="BD970" s="37">
        <f>COUNTIFS($S970:$AU970,"PL")</f>
        <v>0</v>
      </c>
      <c r="BE970" s="37">
        <f>COUNTIFS($S970:$AU970,"CL")</f>
        <v>0</v>
      </c>
      <c r="BF970" s="37">
        <f>COUNTIFS($S970:$AU970,"BL")</f>
        <v>0</v>
      </c>
      <c r="BG970" s="37">
        <f>COUNTIFS($S970:$AU970,"CO")</f>
        <v>0</v>
      </c>
      <c r="BH970" s="37">
        <f>SUM(BD970:BG970)</f>
        <v>0</v>
      </c>
      <c r="BI970" s="37">
        <f>IF(SUM(AV970+AW970)&gt;=17,1,0)</f>
        <v>0</v>
      </c>
      <c r="BJ970" s="37">
        <f>IF(SUM(AV970+AW970)&gt;=13,1,0)</f>
        <v>0</v>
      </c>
      <c r="BK970" s="37">
        <f>SUM(AV970:BG970)+SUM(COUNTIFS(R970:AU970,{"TERM","RESIGNED"}))</f>
        <v>19</v>
      </c>
      <c r="BL970" s="1" t="s">
        <v>41</v>
      </c>
      <c r="BM970" s="37"/>
    </row>
    <row r="971" spans="1:66" x14ac:dyDescent="0.25">
      <c r="A971" s="30">
        <f>A970+1</f>
        <v>969</v>
      </c>
      <c r="B971" s="1" t="s">
        <v>163</v>
      </c>
      <c r="C971" s="1">
        <v>105808</v>
      </c>
      <c r="D971" s="1">
        <v>105808</v>
      </c>
      <c r="E971" s="1" t="s">
        <v>863</v>
      </c>
      <c r="F971" s="32" t="s">
        <v>1163</v>
      </c>
      <c r="G971" s="32" t="s">
        <v>117</v>
      </c>
      <c r="H971" s="28">
        <v>45195</v>
      </c>
      <c r="I971" s="28" t="s">
        <v>36</v>
      </c>
      <c r="J971" s="28" t="s">
        <v>36</v>
      </c>
      <c r="K971" s="37">
        <f ca="1">IF(O971="ACTIVE",(TODAY()-H971),(J971-H971))</f>
        <v>147</v>
      </c>
      <c r="L971" s="39" t="str">
        <f>IF(OR(M971="Email Verification",M971="Operations",M971="OJT",M971="Bottom Quartile Group",M971="Training"),"Billable","Non Billable")</f>
        <v>Billable</v>
      </c>
      <c r="M971" s="32" t="s">
        <v>118</v>
      </c>
      <c r="N971" s="1" t="s">
        <v>38</v>
      </c>
      <c r="O971" s="1" t="s">
        <v>39</v>
      </c>
      <c r="P971" s="1"/>
      <c r="Q971" s="1"/>
      <c r="R971" s="31" t="s">
        <v>353</v>
      </c>
      <c r="S971" s="42" t="s">
        <v>880</v>
      </c>
      <c r="T971" s="42" t="s">
        <v>882</v>
      </c>
      <c r="U971" s="42" t="s">
        <v>17</v>
      </c>
      <c r="V971" s="42" t="s">
        <v>17</v>
      </c>
      <c r="W971" s="42" t="s">
        <v>880</v>
      </c>
      <c r="X971" s="42" t="s">
        <v>883</v>
      </c>
      <c r="Y971" s="42" t="s">
        <v>880</v>
      </c>
      <c r="Z971" s="42" t="s">
        <v>880</v>
      </c>
      <c r="AA971" s="42" t="s">
        <v>18</v>
      </c>
      <c r="AB971" s="42" t="s">
        <v>17</v>
      </c>
      <c r="AC971" s="42" t="s">
        <v>17</v>
      </c>
      <c r="AD971" s="42" t="s">
        <v>880</v>
      </c>
      <c r="AE971" s="42" t="s">
        <v>880</v>
      </c>
      <c r="AF971" s="42" t="s">
        <v>880</v>
      </c>
      <c r="AG971" s="42" t="s">
        <v>880</v>
      </c>
      <c r="AH971" s="42" t="s">
        <v>880</v>
      </c>
      <c r="AI971" s="42" t="s">
        <v>17</v>
      </c>
      <c r="AJ971" s="42" t="s">
        <v>17</v>
      </c>
      <c r="AK971" s="42" t="s">
        <v>19</v>
      </c>
      <c r="AL971" s="42"/>
      <c r="AM971" s="42"/>
      <c r="AN971" s="42"/>
      <c r="AO971" s="42"/>
      <c r="AP971" s="42"/>
      <c r="AQ971" s="42"/>
      <c r="AR971" s="42"/>
      <c r="AS971" s="42"/>
      <c r="AT971" s="42"/>
      <c r="AU971" s="42"/>
      <c r="AV971" s="37">
        <f>COUNTIFS($S971:$AU971,"P")</f>
        <v>9</v>
      </c>
      <c r="AW971" s="37">
        <f>COUNTIFS($S971:$AU971,"HD")/2</f>
        <v>0</v>
      </c>
      <c r="AX971" s="37">
        <f>COUNTIFS($S971:$AU971,"DO")</f>
        <v>6</v>
      </c>
      <c r="AY971" s="1">
        <f>COUNTIFS($S971:$AU971,"UPL")</f>
        <v>1</v>
      </c>
      <c r="AZ971" s="37">
        <f>COUNTIFS($S971:$AU971,"LWP")</f>
        <v>1</v>
      </c>
      <c r="BA971" s="37">
        <f>SUM(COUNTIFS($S971:$AU971,{"PAT","MAT"}))</f>
        <v>0</v>
      </c>
      <c r="BB971" s="37">
        <f>COUNTIFS($S971:$AU971,"HO")</f>
        <v>0</v>
      </c>
      <c r="BC971" s="37">
        <f>COUNTIFS($S971:$AU971,"NA")</f>
        <v>0</v>
      </c>
      <c r="BD971" s="37">
        <f>COUNTIFS($S971:$AU971,"PL")</f>
        <v>1</v>
      </c>
      <c r="BE971" s="37">
        <f>COUNTIFS($S971:$AU971,"CL")</f>
        <v>1</v>
      </c>
      <c r="BF971" s="37">
        <f>COUNTIFS($S971:$AU971,"BL")</f>
        <v>0</v>
      </c>
      <c r="BG971" s="37">
        <f>COUNTIFS($S971:$AU971,"CO")</f>
        <v>0</v>
      </c>
      <c r="BH971" s="37">
        <f>SUM(BD971:BG971)</f>
        <v>2</v>
      </c>
      <c r="BI971" s="37">
        <f>IF(SUM(AV971+AW971)&gt;=17,1,0)</f>
        <v>0</v>
      </c>
      <c r="BJ971" s="37">
        <f>IF(SUM(AV971+AW971)&gt;=13,1,0)</f>
        <v>0</v>
      </c>
      <c r="BK971" s="37">
        <f>SUM(AV971:BG971)+SUM(COUNTIFS(R971:AU971,{"TERM","RESIGNED"}))</f>
        <v>19</v>
      </c>
      <c r="BL971" s="1" t="s">
        <v>41</v>
      </c>
      <c r="BM971" s="37" t="s">
        <v>934</v>
      </c>
    </row>
    <row r="972" spans="1:66" x14ac:dyDescent="0.25">
      <c r="A972" s="30">
        <f>A971+1</f>
        <v>970</v>
      </c>
      <c r="B972" s="1" t="s">
        <v>163</v>
      </c>
      <c r="C972" s="1">
        <v>105813</v>
      </c>
      <c r="D972" s="1">
        <v>105813</v>
      </c>
      <c r="E972" s="1" t="s">
        <v>863</v>
      </c>
      <c r="F972" s="32" t="s">
        <v>1164</v>
      </c>
      <c r="G972" s="32" t="s">
        <v>117</v>
      </c>
      <c r="H972" s="28">
        <v>45195</v>
      </c>
      <c r="I972" s="28" t="s">
        <v>36</v>
      </c>
      <c r="J972" s="28" t="s">
        <v>36</v>
      </c>
      <c r="K972" s="37">
        <f ca="1">IF(O972="ACTIVE",(TODAY()-H972),(J972-H972))</f>
        <v>147</v>
      </c>
      <c r="L972" s="39" t="str">
        <f>IF(OR(M972="Email Verification",M972="Operations",M972="OJT",M972="Bottom Quartile Group",M972="Training"),"Billable","Non Billable")</f>
        <v>Billable</v>
      </c>
      <c r="M972" s="32" t="s">
        <v>118</v>
      </c>
      <c r="N972" s="1" t="s">
        <v>38</v>
      </c>
      <c r="O972" s="1" t="s">
        <v>39</v>
      </c>
      <c r="P972" s="1"/>
      <c r="Q972" s="1"/>
      <c r="R972" s="31" t="s">
        <v>129</v>
      </c>
      <c r="S972" s="42" t="s">
        <v>880</v>
      </c>
      <c r="T972" s="42" t="s">
        <v>880</v>
      </c>
      <c r="U972" s="42" t="s">
        <v>17</v>
      </c>
      <c r="V972" s="42" t="s">
        <v>17</v>
      </c>
      <c r="W972" s="42" t="s">
        <v>880</v>
      </c>
      <c r="X972" s="42" t="s">
        <v>882</v>
      </c>
      <c r="Y972" s="42" t="s">
        <v>883</v>
      </c>
      <c r="Z972" s="42" t="s">
        <v>880</v>
      </c>
      <c r="AA972" s="42" t="s">
        <v>880</v>
      </c>
      <c r="AB972" s="42" t="s">
        <v>17</v>
      </c>
      <c r="AC972" s="42" t="s">
        <v>17</v>
      </c>
      <c r="AD972" s="42" t="s">
        <v>880</v>
      </c>
      <c r="AE972" s="42" t="s">
        <v>880</v>
      </c>
      <c r="AF972" s="42" t="s">
        <v>880</v>
      </c>
      <c r="AG972" s="42" t="s">
        <v>880</v>
      </c>
      <c r="AH972" s="42" t="s">
        <v>880</v>
      </c>
      <c r="AI972" s="42" t="s">
        <v>17</v>
      </c>
      <c r="AJ972" s="42" t="s">
        <v>17</v>
      </c>
      <c r="AK972" s="42" t="s">
        <v>18</v>
      </c>
      <c r="AL972" s="42"/>
      <c r="AM972" s="42"/>
      <c r="AN972" s="42"/>
      <c r="AO972" s="42"/>
      <c r="AP972" s="42"/>
      <c r="AQ972" s="42"/>
      <c r="AR972" s="42"/>
      <c r="AS972" s="42"/>
      <c r="AT972" s="42"/>
      <c r="AU972" s="42"/>
      <c r="AV972" s="37">
        <f>COUNTIFS($S972:$AU972,"P")</f>
        <v>10</v>
      </c>
      <c r="AW972" s="37">
        <f>COUNTIFS($S972:$AU972,"HD")/2</f>
        <v>0</v>
      </c>
      <c r="AX972" s="37">
        <f>COUNTIFS($S972:$AU972,"DO")</f>
        <v>6</v>
      </c>
      <c r="AY972" s="1">
        <f>COUNTIFS($S972:$AU972,"UPL")</f>
        <v>1</v>
      </c>
      <c r="AZ972" s="37">
        <f>COUNTIFS($S972:$AU972,"LWP")</f>
        <v>0</v>
      </c>
      <c r="BA972" s="37">
        <f>SUM(COUNTIFS($S972:$AU972,{"PAT","MAT"}))</f>
        <v>0</v>
      </c>
      <c r="BB972" s="37">
        <f>COUNTIFS($S972:$AU972,"HO")</f>
        <v>0</v>
      </c>
      <c r="BC972" s="37">
        <f>COUNTIFS($S972:$AU972,"NA")</f>
        <v>0</v>
      </c>
      <c r="BD972" s="37">
        <f>COUNTIFS($S972:$AU972,"PL")</f>
        <v>1</v>
      </c>
      <c r="BE972" s="37">
        <f>COUNTIFS($S972:$AU972,"CL")</f>
        <v>1</v>
      </c>
      <c r="BF972" s="37">
        <f>COUNTIFS($S972:$AU972,"BL")</f>
        <v>0</v>
      </c>
      <c r="BG972" s="37">
        <f>COUNTIFS($S972:$AU972,"CO")</f>
        <v>0</v>
      </c>
      <c r="BH972" s="37">
        <f>SUM(BD972:BG972)</f>
        <v>2</v>
      </c>
      <c r="BI972" s="37">
        <f>IF(SUM(AV972+AW972)&gt;=17,1,0)</f>
        <v>0</v>
      </c>
      <c r="BJ972" s="37">
        <f>IF(SUM(AV972+AW972)&gt;=13,1,0)</f>
        <v>0</v>
      </c>
      <c r="BK972" s="37">
        <f>SUM(AV972:BG972)+SUM(COUNTIFS(R972:AU972,{"TERM","RESIGNED"}))</f>
        <v>19</v>
      </c>
      <c r="BL972" s="1" t="s">
        <v>41</v>
      </c>
      <c r="BM972" s="37" t="s">
        <v>931</v>
      </c>
    </row>
    <row r="973" spans="1:66" x14ac:dyDescent="0.25">
      <c r="A973" s="30">
        <f>A972+1</f>
        <v>971</v>
      </c>
      <c r="B973" s="1" t="s">
        <v>163</v>
      </c>
      <c r="C973" s="1">
        <v>105814</v>
      </c>
      <c r="D973" s="1">
        <v>105814</v>
      </c>
      <c r="E973" s="1" t="s">
        <v>862</v>
      </c>
      <c r="F973" s="32" t="s">
        <v>1165</v>
      </c>
      <c r="G973" s="32" t="s">
        <v>117</v>
      </c>
      <c r="H973" s="28">
        <v>45195</v>
      </c>
      <c r="I973" s="28" t="s">
        <v>36</v>
      </c>
      <c r="J973" s="28" t="s">
        <v>36</v>
      </c>
      <c r="K973" s="37">
        <f ca="1">IF(O973="ACTIVE",(TODAY()-H973),(J973-H973))</f>
        <v>147</v>
      </c>
      <c r="L973" s="39" t="str">
        <f>IF(OR(M973="Email Verification",M973="Operations",M973="OJT",M973="Bottom Quartile Group",M973="Training"),"Billable","Non Billable")</f>
        <v>Billable</v>
      </c>
      <c r="M973" s="32" t="s">
        <v>118</v>
      </c>
      <c r="N973" s="1" t="s">
        <v>38</v>
      </c>
      <c r="O973" s="1" t="s">
        <v>39</v>
      </c>
      <c r="P973" s="1"/>
      <c r="Q973" s="1"/>
      <c r="R973" s="31" t="s">
        <v>126</v>
      </c>
      <c r="S973" s="42" t="s">
        <v>880</v>
      </c>
      <c r="T973" s="42" t="s">
        <v>880</v>
      </c>
      <c r="U973" s="42" t="s">
        <v>17</v>
      </c>
      <c r="V973" s="42" t="s">
        <v>17</v>
      </c>
      <c r="W973" s="42" t="s">
        <v>880</v>
      </c>
      <c r="X973" s="42" t="s">
        <v>880</v>
      </c>
      <c r="Y973" s="42" t="s">
        <v>880</v>
      </c>
      <c r="Z973" s="42" t="s">
        <v>880</v>
      </c>
      <c r="AA973" s="42" t="s">
        <v>880</v>
      </c>
      <c r="AB973" s="42" t="s">
        <v>17</v>
      </c>
      <c r="AC973" s="42" t="s">
        <v>17</v>
      </c>
      <c r="AD973" s="42" t="s">
        <v>880</v>
      </c>
      <c r="AE973" s="42" t="s">
        <v>880</v>
      </c>
      <c r="AF973" s="42" t="s">
        <v>880</v>
      </c>
      <c r="AG973" s="42" t="s">
        <v>880</v>
      </c>
      <c r="AH973" s="42" t="s">
        <v>880</v>
      </c>
      <c r="AI973" s="42" t="s">
        <v>17</v>
      </c>
      <c r="AJ973" s="42" t="s">
        <v>17</v>
      </c>
      <c r="AK973" s="42" t="s">
        <v>880</v>
      </c>
      <c r="AL973" s="42"/>
      <c r="AM973" s="42"/>
      <c r="AN973" s="42"/>
      <c r="AO973" s="42"/>
      <c r="AP973" s="42"/>
      <c r="AQ973" s="42"/>
      <c r="AR973" s="42"/>
      <c r="AS973" s="42"/>
      <c r="AT973" s="42"/>
      <c r="AU973" s="42"/>
      <c r="AV973" s="37">
        <f>COUNTIFS($S973:$AU973,"P")</f>
        <v>13</v>
      </c>
      <c r="AW973" s="37">
        <f>COUNTIFS($S973:$AU973,"HD")/2</f>
        <v>0</v>
      </c>
      <c r="AX973" s="37">
        <f>COUNTIFS($S973:$AU973,"DO")</f>
        <v>6</v>
      </c>
      <c r="AY973" s="1">
        <f>COUNTIFS($S973:$AU973,"UPL")</f>
        <v>0</v>
      </c>
      <c r="AZ973" s="37">
        <f>COUNTIFS($S973:$AU973,"LWP")</f>
        <v>0</v>
      </c>
      <c r="BA973" s="37">
        <f>SUM(COUNTIFS($S973:$AU973,{"PAT","MAT"}))</f>
        <v>0</v>
      </c>
      <c r="BB973" s="37">
        <f>COUNTIFS($S973:$AU973,"HO")</f>
        <v>0</v>
      </c>
      <c r="BC973" s="37">
        <f>COUNTIFS($S973:$AU973,"NA")</f>
        <v>0</v>
      </c>
      <c r="BD973" s="37">
        <f>COUNTIFS($S973:$AU973,"PL")</f>
        <v>0</v>
      </c>
      <c r="BE973" s="37">
        <f>COUNTIFS($S973:$AU973,"CL")</f>
        <v>0</v>
      </c>
      <c r="BF973" s="37">
        <f>COUNTIFS($S973:$AU973,"BL")</f>
        <v>0</v>
      </c>
      <c r="BG973" s="37">
        <f>COUNTIFS($S973:$AU973,"CO")</f>
        <v>0</v>
      </c>
      <c r="BH973" s="37">
        <f>SUM(BD973:BG973)</f>
        <v>0</v>
      </c>
      <c r="BI973" s="37">
        <f>IF(SUM(AV973+AW973)&gt;=17,1,0)</f>
        <v>0</v>
      </c>
      <c r="BJ973" s="37">
        <f>IF(SUM(AV973+AW973)&gt;=13,1,0)</f>
        <v>1</v>
      </c>
      <c r="BK973" s="37">
        <f>SUM(AV973:BG973)+SUM(COUNTIFS(R973:AU973,{"TERM","RESIGNED"}))</f>
        <v>19</v>
      </c>
      <c r="BL973" s="1" t="s">
        <v>41</v>
      </c>
      <c r="BM973" s="37" t="s">
        <v>936</v>
      </c>
    </row>
    <row r="974" spans="1:66" x14ac:dyDescent="0.25">
      <c r="A974" s="30">
        <f>A973+1</f>
        <v>972</v>
      </c>
      <c r="B974" s="1" t="s">
        <v>163</v>
      </c>
      <c r="C974" s="1">
        <v>105826</v>
      </c>
      <c r="D974" s="1">
        <v>105826</v>
      </c>
      <c r="E974" s="1" t="s">
        <v>862</v>
      </c>
      <c r="F974" s="32" t="s">
        <v>1166</v>
      </c>
      <c r="G974" s="32" t="s">
        <v>117</v>
      </c>
      <c r="H974" s="28">
        <v>45195</v>
      </c>
      <c r="I974" s="28" t="s">
        <v>36</v>
      </c>
      <c r="J974" s="28" t="s">
        <v>36</v>
      </c>
      <c r="K974" s="37">
        <f ca="1">IF(O974="ACTIVE",(TODAY()-H974),(J974-H974))</f>
        <v>147</v>
      </c>
      <c r="L974" s="39" t="str">
        <f>IF(OR(M974="Email Verification",M974="Operations",M974="OJT",M974="Bottom Quartile Group",M974="Training"),"Billable","Non Billable")</f>
        <v>Billable</v>
      </c>
      <c r="M974" s="32" t="s">
        <v>118</v>
      </c>
      <c r="N974" s="1" t="s">
        <v>38</v>
      </c>
      <c r="O974" s="1" t="s">
        <v>39</v>
      </c>
      <c r="P974" s="1"/>
      <c r="Q974" s="1"/>
      <c r="R974" s="31" t="s">
        <v>129</v>
      </c>
      <c r="S974" s="42" t="s">
        <v>880</v>
      </c>
      <c r="T974" s="42" t="s">
        <v>880</v>
      </c>
      <c r="U974" s="42" t="s">
        <v>17</v>
      </c>
      <c r="V974" s="42" t="s">
        <v>17</v>
      </c>
      <c r="W974" s="42" t="s">
        <v>880</v>
      </c>
      <c r="X974" s="42" t="s">
        <v>880</v>
      </c>
      <c r="Y974" s="42" t="s">
        <v>880</v>
      </c>
      <c r="Z974" s="42" t="s">
        <v>880</v>
      </c>
      <c r="AA974" s="42" t="s">
        <v>880</v>
      </c>
      <c r="AB974" s="42" t="s">
        <v>17</v>
      </c>
      <c r="AC974" s="42" t="s">
        <v>17</v>
      </c>
      <c r="AD974" s="42" t="s">
        <v>880</v>
      </c>
      <c r="AE974" s="42" t="s">
        <v>880</v>
      </c>
      <c r="AF974" s="42" t="s">
        <v>880</v>
      </c>
      <c r="AG974" s="42" t="s">
        <v>880</v>
      </c>
      <c r="AH974" s="42" t="s">
        <v>880</v>
      </c>
      <c r="AI974" s="42" t="s">
        <v>17</v>
      </c>
      <c r="AJ974" s="42" t="s">
        <v>17</v>
      </c>
      <c r="AK974" s="42" t="s">
        <v>880</v>
      </c>
      <c r="AL974" s="42"/>
      <c r="AM974" s="42"/>
      <c r="AN974" s="42"/>
      <c r="AO974" s="42"/>
      <c r="AP974" s="42"/>
      <c r="AQ974" s="42"/>
      <c r="AR974" s="42"/>
      <c r="AS974" s="42"/>
      <c r="AT974" s="42"/>
      <c r="AU974" s="42"/>
      <c r="AV974" s="37">
        <f>COUNTIFS($S974:$AU974,"P")</f>
        <v>13</v>
      </c>
      <c r="AW974" s="37">
        <f>COUNTIFS($S974:$AU974,"HD")/2</f>
        <v>0</v>
      </c>
      <c r="AX974" s="37">
        <f>COUNTIFS($S974:$AU974,"DO")</f>
        <v>6</v>
      </c>
      <c r="AY974" s="1">
        <f>COUNTIFS($S974:$AU974,"UPL")</f>
        <v>0</v>
      </c>
      <c r="AZ974" s="37">
        <f>COUNTIFS($S974:$AU974,"LWP")</f>
        <v>0</v>
      </c>
      <c r="BA974" s="37">
        <f>SUM(COUNTIFS($S974:$AU974,{"PAT","MAT"}))</f>
        <v>0</v>
      </c>
      <c r="BB974" s="37">
        <f>COUNTIFS($S974:$AU974,"HO")</f>
        <v>0</v>
      </c>
      <c r="BC974" s="37">
        <f>COUNTIFS($S974:$AU974,"NA")</f>
        <v>0</v>
      </c>
      <c r="BD974" s="37">
        <f>COUNTIFS($S974:$AU974,"PL")</f>
        <v>0</v>
      </c>
      <c r="BE974" s="37">
        <f>COUNTIFS($S974:$AU974,"CL")</f>
        <v>0</v>
      </c>
      <c r="BF974" s="37">
        <f>COUNTIFS($S974:$AU974,"BL")</f>
        <v>0</v>
      </c>
      <c r="BG974" s="37">
        <f>COUNTIFS($S974:$AU974,"CO")</f>
        <v>0</v>
      </c>
      <c r="BH974" s="37">
        <f>SUM(BD974:BG974)</f>
        <v>0</v>
      </c>
      <c r="BI974" s="37">
        <f>IF(SUM(AV974+AW974)&gt;=17,1,0)</f>
        <v>0</v>
      </c>
      <c r="BJ974" s="37">
        <f>IF(SUM(AV974+AW974)&gt;=13,1,0)</f>
        <v>1</v>
      </c>
      <c r="BK974" s="37">
        <f>SUM(AV974:BG974)+SUM(COUNTIFS(R974:AU974,{"TERM","RESIGNED"}))</f>
        <v>19</v>
      </c>
      <c r="BL974" s="1" t="s">
        <v>41</v>
      </c>
      <c r="BM974" s="37" t="s">
        <v>931</v>
      </c>
    </row>
    <row r="975" spans="1:66" x14ac:dyDescent="0.25">
      <c r="A975" s="30">
        <f>A974+1</f>
        <v>973</v>
      </c>
      <c r="B975" s="1" t="s">
        <v>163</v>
      </c>
      <c r="C975" s="1">
        <v>105827</v>
      </c>
      <c r="D975" s="1">
        <v>105827</v>
      </c>
      <c r="E975" s="1" t="s">
        <v>863</v>
      </c>
      <c r="F975" s="32" t="s">
        <v>1167</v>
      </c>
      <c r="G975" s="32" t="s">
        <v>117</v>
      </c>
      <c r="H975" s="28">
        <v>45195</v>
      </c>
      <c r="I975" s="28" t="s">
        <v>36</v>
      </c>
      <c r="J975" s="28" t="s">
        <v>36</v>
      </c>
      <c r="K975" s="37">
        <f ca="1">IF(O975="ACTIVE",(TODAY()-H975),(J975-H975))</f>
        <v>147</v>
      </c>
      <c r="L975" s="39" t="str">
        <f>IF(OR(M975="Email Verification",M975="Operations",M975="OJT",M975="Bottom Quartile Group",M975="Training"),"Billable","Non Billable")</f>
        <v>Billable</v>
      </c>
      <c r="M975" s="32" t="s">
        <v>118</v>
      </c>
      <c r="N975" s="1" t="s">
        <v>38</v>
      </c>
      <c r="O975" s="1" t="s">
        <v>39</v>
      </c>
      <c r="P975" s="1"/>
      <c r="Q975" s="1"/>
      <c r="R975" s="31" t="s">
        <v>60</v>
      </c>
      <c r="S975" s="42" t="s">
        <v>18</v>
      </c>
      <c r="T975" s="42" t="s">
        <v>18</v>
      </c>
      <c r="U975" s="42" t="s">
        <v>17</v>
      </c>
      <c r="V975" s="42" t="s">
        <v>17</v>
      </c>
      <c r="W975" s="42" t="s">
        <v>18</v>
      </c>
      <c r="X975" s="42" t="s">
        <v>18</v>
      </c>
      <c r="Y975" s="42" t="s">
        <v>18</v>
      </c>
      <c r="Z975" s="42" t="s">
        <v>18</v>
      </c>
      <c r="AA975" s="42" t="s">
        <v>18</v>
      </c>
      <c r="AB975" s="42" t="s">
        <v>17</v>
      </c>
      <c r="AC975" s="42" t="s">
        <v>17</v>
      </c>
      <c r="AD975" s="42" t="s">
        <v>18</v>
      </c>
      <c r="AE975" s="42" t="s">
        <v>18</v>
      </c>
      <c r="AF975" s="42" t="s">
        <v>18</v>
      </c>
      <c r="AG975" s="42" t="s">
        <v>18</v>
      </c>
      <c r="AH975" s="42" t="s">
        <v>18</v>
      </c>
      <c r="AI975" s="42" t="s">
        <v>17</v>
      </c>
      <c r="AJ975" s="42" t="s">
        <v>17</v>
      </c>
      <c r="AK975" s="42" t="s">
        <v>18</v>
      </c>
      <c r="AL975" s="42"/>
      <c r="AM975" s="42"/>
      <c r="AN975" s="42"/>
      <c r="AO975" s="42"/>
      <c r="AP975" s="42"/>
      <c r="AQ975" s="42"/>
      <c r="AR975" s="42"/>
      <c r="AS975" s="42"/>
      <c r="AT975" s="42"/>
      <c r="AU975" s="42"/>
      <c r="AV975" s="37">
        <f>COUNTIFS($S975:$AU975,"P")</f>
        <v>0</v>
      </c>
      <c r="AW975" s="37">
        <f>COUNTIFS($S975:$AU975,"HD")/2</f>
        <v>0</v>
      </c>
      <c r="AX975" s="37">
        <f>COUNTIFS($S975:$AU975,"DO")</f>
        <v>6</v>
      </c>
      <c r="AY975" s="1">
        <f>COUNTIFS($S975:$AU975,"UPL")</f>
        <v>13</v>
      </c>
      <c r="AZ975" s="37">
        <f>COUNTIFS($S975:$AU975,"LWP")</f>
        <v>0</v>
      </c>
      <c r="BA975" s="37">
        <f>SUM(COUNTIFS($S975:$AU975,{"PAT","MAT"}))</f>
        <v>0</v>
      </c>
      <c r="BB975" s="37">
        <f>COUNTIFS($S975:$AU975,"HO")</f>
        <v>0</v>
      </c>
      <c r="BC975" s="37">
        <f>COUNTIFS($S975:$AU975,"NA")</f>
        <v>0</v>
      </c>
      <c r="BD975" s="37">
        <f>COUNTIFS($S975:$AU975,"PL")</f>
        <v>0</v>
      </c>
      <c r="BE975" s="37">
        <f>COUNTIFS($S975:$AU975,"CL")</f>
        <v>0</v>
      </c>
      <c r="BF975" s="37">
        <f>COUNTIFS($S975:$AU975,"BL")</f>
        <v>0</v>
      </c>
      <c r="BG975" s="37">
        <f>COUNTIFS($S975:$AU975,"CO")</f>
        <v>0</v>
      </c>
      <c r="BH975" s="37">
        <f>SUM(BD975:BG975)</f>
        <v>0</v>
      </c>
      <c r="BI975" s="37">
        <f>IF(SUM(AV975+AW975)&gt;=17,1,0)</f>
        <v>0</v>
      </c>
      <c r="BJ975" s="37">
        <f>IF(SUM(AV975+AW975)&gt;=13,1,0)</f>
        <v>0</v>
      </c>
      <c r="BK975" s="37">
        <f>SUM(AV975:BG975)+SUM(COUNTIFS(R975:AU975,{"TERM","RESIGNED"}))</f>
        <v>19</v>
      </c>
      <c r="BL975" s="1" t="s">
        <v>41</v>
      </c>
      <c r="BM975" s="37" t="s">
        <v>931</v>
      </c>
      <c r="BN975" s="47"/>
    </row>
    <row r="976" spans="1:66" x14ac:dyDescent="0.25">
      <c r="A976" s="30">
        <f>A975+1</f>
        <v>974</v>
      </c>
      <c r="B976" s="1" t="s">
        <v>33</v>
      </c>
      <c r="C976" s="1">
        <v>19226</v>
      </c>
      <c r="D976" s="1">
        <v>19226</v>
      </c>
      <c r="E976" s="1" t="s">
        <v>863</v>
      </c>
      <c r="F976" s="32" t="s">
        <v>1207</v>
      </c>
      <c r="G976" s="32" t="s">
        <v>1223</v>
      </c>
      <c r="H976" s="28">
        <v>45196</v>
      </c>
      <c r="I976" s="28" t="s">
        <v>36</v>
      </c>
      <c r="J976" s="28" t="s">
        <v>36</v>
      </c>
      <c r="K976" s="37">
        <f ca="1">IF(O976="ACTIVE",(TODAY()-H976),(J976-H976))</f>
        <v>146</v>
      </c>
      <c r="L976" s="39" t="str">
        <f>IF(OR(M976="Email Verification",M976="Operations",M976="OJT",M976="Bottom Quartile Group",M976="Training"),"Billable","Non Billable")</f>
        <v>Non Billable</v>
      </c>
      <c r="M976" s="32" t="s">
        <v>85</v>
      </c>
      <c r="N976" s="1" t="s">
        <v>38</v>
      </c>
      <c r="O976" s="1" t="s">
        <v>39</v>
      </c>
      <c r="P976" s="1"/>
      <c r="Q976" s="1"/>
      <c r="R976" s="31" t="s">
        <v>762</v>
      </c>
      <c r="S976" s="42" t="s">
        <v>880</v>
      </c>
      <c r="T976" s="42" t="s">
        <v>880</v>
      </c>
      <c r="U976" s="42" t="s">
        <v>17</v>
      </c>
      <c r="V976" s="42" t="s">
        <v>17</v>
      </c>
      <c r="W976" s="42" t="s">
        <v>880</v>
      </c>
      <c r="X976" s="42" t="s">
        <v>880</v>
      </c>
      <c r="Y976" s="42" t="s">
        <v>880</v>
      </c>
      <c r="Z976" s="42" t="s">
        <v>880</v>
      </c>
      <c r="AA976" s="42" t="s">
        <v>880</v>
      </c>
      <c r="AB976" s="42" t="s">
        <v>17</v>
      </c>
      <c r="AC976" s="42" t="s">
        <v>17</v>
      </c>
      <c r="AD976" s="42" t="s">
        <v>880</v>
      </c>
      <c r="AE976" s="42" t="s">
        <v>880</v>
      </c>
      <c r="AF976" s="42" t="s">
        <v>880</v>
      </c>
      <c r="AG976" s="42" t="s">
        <v>880</v>
      </c>
      <c r="AH976" s="42" t="s">
        <v>880</v>
      </c>
      <c r="AI976" s="42" t="s">
        <v>17</v>
      </c>
      <c r="AJ976" s="42" t="s">
        <v>17</v>
      </c>
      <c r="AK976" s="42" t="s">
        <v>882</v>
      </c>
      <c r="AL976" s="42"/>
      <c r="AM976" s="42"/>
      <c r="AN976" s="42"/>
      <c r="AO976" s="42"/>
      <c r="AP976" s="42"/>
      <c r="AQ976" s="42"/>
      <c r="AR976" s="42"/>
      <c r="AS976" s="42"/>
      <c r="AT976" s="42"/>
      <c r="AU976" s="42"/>
      <c r="AV976" s="37">
        <f>COUNTIFS($S976:$AU976,"P")</f>
        <v>12</v>
      </c>
      <c r="AW976" s="37">
        <f>COUNTIFS($S976:$AU976,"HD")/2</f>
        <v>0</v>
      </c>
      <c r="AX976" s="37">
        <f>COUNTIFS($S976:$AU976,"DO")</f>
        <v>6</v>
      </c>
      <c r="AY976" s="1">
        <f>COUNTIFS($S976:$AU976,"UPL")</f>
        <v>0</v>
      </c>
      <c r="AZ976" s="37">
        <f>COUNTIFS($S976:$AU976,"LWP")</f>
        <v>0</v>
      </c>
      <c r="BA976" s="37">
        <f>SUM(COUNTIFS($S976:$AU976,{"PAT","MAT"}))</f>
        <v>0</v>
      </c>
      <c r="BB976" s="37">
        <f>COUNTIFS($S976:$AU976,"HO")</f>
        <v>0</v>
      </c>
      <c r="BC976" s="37">
        <f>COUNTIFS($S976:$AU976,"NA")</f>
        <v>0</v>
      </c>
      <c r="BD976" s="37">
        <f>COUNTIFS($S976:$AU976,"PL")</f>
        <v>0</v>
      </c>
      <c r="BE976" s="37">
        <f>COUNTIFS($S976:$AU976,"CL")</f>
        <v>1</v>
      </c>
      <c r="BF976" s="37">
        <f>COUNTIFS($S976:$AU976,"BL")</f>
        <v>0</v>
      </c>
      <c r="BG976" s="37">
        <f>COUNTIFS($S976:$AU976,"CO")</f>
        <v>0</v>
      </c>
      <c r="BH976" s="37">
        <f>SUM(BD976:BG976)</f>
        <v>1</v>
      </c>
      <c r="BI976" s="37">
        <f>IF(SUM(AV976+AW976)&gt;=17,1,0)</f>
        <v>0</v>
      </c>
      <c r="BJ976" s="37">
        <f>IF(SUM(AV976+AW976)&gt;=13,1,0)</f>
        <v>0</v>
      </c>
      <c r="BK976" s="37">
        <f>SUM(AV976:BG976)+SUM(COUNTIFS(R976:AU976,{"TERM","RESIGNED"}))</f>
        <v>19</v>
      </c>
      <c r="BL976" s="1" t="s">
        <v>41</v>
      </c>
      <c r="BM976" s="37" t="s">
        <v>1571</v>
      </c>
    </row>
    <row r="977" spans="1:65" x14ac:dyDescent="0.25">
      <c r="A977" s="30">
        <f>A976+1</f>
        <v>975</v>
      </c>
      <c r="B977" s="1" t="s">
        <v>163</v>
      </c>
      <c r="C977" s="1">
        <v>600476</v>
      </c>
      <c r="D977" s="1">
        <v>600476</v>
      </c>
      <c r="E977" s="1" t="s">
        <v>863</v>
      </c>
      <c r="F977" s="32" t="s">
        <v>1168</v>
      </c>
      <c r="G977" s="32" t="s">
        <v>181</v>
      </c>
      <c r="H977" s="28">
        <v>45196</v>
      </c>
      <c r="I977" s="28" t="s">
        <v>36</v>
      </c>
      <c r="J977" s="28" t="s">
        <v>36</v>
      </c>
      <c r="K977" s="37">
        <f ca="1">IF(O977="ACTIVE",(TODAY()-H977),(J977-H977))</f>
        <v>146</v>
      </c>
      <c r="L977" s="39" t="str">
        <f>IF(OR(M977="Email Verification",M977="Operations",M977="OJT",M977="Bottom Quartile Group",M977="Training"),"Billable","Non Billable")</f>
        <v>Billable</v>
      </c>
      <c r="M977" s="32" t="s">
        <v>178</v>
      </c>
      <c r="N977" s="1" t="s">
        <v>260</v>
      </c>
      <c r="O977" s="1" t="s">
        <v>39</v>
      </c>
      <c r="P977" s="1"/>
      <c r="Q977" s="1"/>
      <c r="R977" s="31" t="s">
        <v>267</v>
      </c>
      <c r="S977" s="42" t="s">
        <v>880</v>
      </c>
      <c r="T977" s="42" t="s">
        <v>882</v>
      </c>
      <c r="U977" s="42" t="s">
        <v>17</v>
      </c>
      <c r="V977" s="42" t="s">
        <v>17</v>
      </c>
      <c r="W977" s="42" t="s">
        <v>880</v>
      </c>
      <c r="X977" s="42" t="s">
        <v>880</v>
      </c>
      <c r="Y977" s="42" t="s">
        <v>881</v>
      </c>
      <c r="Z977" s="42" t="s">
        <v>880</v>
      </c>
      <c r="AA977" s="42" t="s">
        <v>881</v>
      </c>
      <c r="AB977" s="42" t="s">
        <v>17</v>
      </c>
      <c r="AC977" s="42" t="s">
        <v>17</v>
      </c>
      <c r="AD977" s="42" t="s">
        <v>880</v>
      </c>
      <c r="AE977" s="42" t="s">
        <v>880</v>
      </c>
      <c r="AF977" s="42" t="s">
        <v>881</v>
      </c>
      <c r="AG977" s="42" t="s">
        <v>880</v>
      </c>
      <c r="AH977" s="42" t="s">
        <v>18</v>
      </c>
      <c r="AI977" s="42" t="s">
        <v>17</v>
      </c>
      <c r="AJ977" s="42" t="s">
        <v>17</v>
      </c>
      <c r="AK977" s="42" t="s">
        <v>880</v>
      </c>
      <c r="AL977" s="42"/>
      <c r="AM977" s="42"/>
      <c r="AN977" s="42"/>
      <c r="AO977" s="42"/>
      <c r="AP977" s="42"/>
      <c r="AQ977" s="42"/>
      <c r="AR977" s="42"/>
      <c r="AS977" s="42"/>
      <c r="AT977" s="42"/>
      <c r="AU977" s="42"/>
      <c r="AV977" s="37">
        <f>COUNTIFS($S977:$AU977,"P")</f>
        <v>8</v>
      </c>
      <c r="AW977" s="37">
        <f>COUNTIFS($S977:$AU977,"HD")/2</f>
        <v>1.5</v>
      </c>
      <c r="AX977" s="37">
        <f>COUNTIFS($S977:$AU977,"DO")</f>
        <v>6</v>
      </c>
      <c r="AY977" s="1">
        <f>COUNTIFS($S977:$AU977,"UPL")</f>
        <v>1</v>
      </c>
      <c r="AZ977" s="37">
        <f>COUNTIFS($S977:$AU977,"LWP")</f>
        <v>0</v>
      </c>
      <c r="BA977" s="37">
        <f>SUM(COUNTIFS($S977:$AU977,{"PAT","MAT"}))</f>
        <v>0</v>
      </c>
      <c r="BB977" s="37">
        <f>COUNTIFS($S977:$AU977,"HO")</f>
        <v>0</v>
      </c>
      <c r="BC977" s="37">
        <f>COUNTIFS($S977:$AU977,"NA")</f>
        <v>0</v>
      </c>
      <c r="BD977" s="37">
        <f>COUNTIFS($S977:$AU977,"PL")</f>
        <v>0</v>
      </c>
      <c r="BE977" s="37">
        <f>COUNTIFS($S977:$AU977,"CL")</f>
        <v>1</v>
      </c>
      <c r="BF977" s="37">
        <f>COUNTIFS($S977:$AU977,"BL")</f>
        <v>0</v>
      </c>
      <c r="BG977" s="37">
        <f>COUNTIFS($S977:$AU977,"CO")</f>
        <v>0</v>
      </c>
      <c r="BH977" s="37">
        <f>SUM(BD977:BG977)</f>
        <v>1</v>
      </c>
      <c r="BI977" s="37">
        <f>IF(SUM(AV977+AW977)&gt;=17,1,0)</f>
        <v>0</v>
      </c>
      <c r="BJ977" s="37">
        <f>IF(SUM(AV977+AW977)&gt;=13,1,0)</f>
        <v>0</v>
      </c>
      <c r="BK977" s="37">
        <f>SUM(AV977:BG977)+SUM(COUNTIFS(R977:AU977,{"TERM","RESIGNED"}))</f>
        <v>17.5</v>
      </c>
      <c r="BL977" s="1" t="s">
        <v>41</v>
      </c>
      <c r="BM977" s="37" t="s">
        <v>931</v>
      </c>
    </row>
    <row r="978" spans="1:65" x14ac:dyDescent="0.25">
      <c r="A978" s="30">
        <f>A977+1</f>
        <v>976</v>
      </c>
      <c r="B978" s="1" t="s">
        <v>163</v>
      </c>
      <c r="C978" s="1">
        <v>600477</v>
      </c>
      <c r="D978" s="1">
        <v>600477</v>
      </c>
      <c r="E978" s="1" t="s">
        <v>863</v>
      </c>
      <c r="F978" s="32" t="s">
        <v>1169</v>
      </c>
      <c r="G978" s="32" t="s">
        <v>181</v>
      </c>
      <c r="H978" s="28">
        <v>45196</v>
      </c>
      <c r="I978" s="28" t="s">
        <v>36</v>
      </c>
      <c r="J978" s="28" t="s">
        <v>36</v>
      </c>
      <c r="K978" s="37">
        <f ca="1">IF(O978="ACTIVE",(TODAY()-H978),(J978-H978))</f>
        <v>146</v>
      </c>
      <c r="L978" s="39" t="str">
        <f>IF(OR(M978="Email Verification",M978="Operations",M978="OJT",M978="Bottom Quartile Group",M978="Training"),"Billable","Non Billable")</f>
        <v>Billable</v>
      </c>
      <c r="M978" s="32" t="s">
        <v>178</v>
      </c>
      <c r="N978" s="1" t="s">
        <v>260</v>
      </c>
      <c r="O978" s="1" t="s">
        <v>39</v>
      </c>
      <c r="P978" s="1"/>
      <c r="Q978" s="1"/>
      <c r="R978" s="31" t="s">
        <v>267</v>
      </c>
      <c r="S978" s="42" t="s">
        <v>880</v>
      </c>
      <c r="T978" s="42" t="s">
        <v>880</v>
      </c>
      <c r="U978" s="42" t="s">
        <v>17</v>
      </c>
      <c r="V978" s="42" t="s">
        <v>17</v>
      </c>
      <c r="W978" s="42" t="s">
        <v>18</v>
      </c>
      <c r="X978" s="42" t="s">
        <v>880</v>
      </c>
      <c r="Y978" s="42" t="s">
        <v>880</v>
      </c>
      <c r="Z978" s="42" t="s">
        <v>880</v>
      </c>
      <c r="AA978" s="42" t="s">
        <v>880</v>
      </c>
      <c r="AB978" s="42" t="s">
        <v>17</v>
      </c>
      <c r="AC978" s="42" t="s">
        <v>17</v>
      </c>
      <c r="AD978" s="42" t="s">
        <v>880</v>
      </c>
      <c r="AE978" s="42" t="s">
        <v>880</v>
      </c>
      <c r="AF978" s="42" t="s">
        <v>880</v>
      </c>
      <c r="AG978" s="42" t="s">
        <v>880</v>
      </c>
      <c r="AH978" s="42" t="s">
        <v>880</v>
      </c>
      <c r="AI978" s="42" t="s">
        <v>17</v>
      </c>
      <c r="AJ978" s="42" t="s">
        <v>17</v>
      </c>
      <c r="AK978" s="42" t="s">
        <v>880</v>
      </c>
      <c r="AL978" s="42"/>
      <c r="AM978" s="42"/>
      <c r="AN978" s="42"/>
      <c r="AO978" s="42"/>
      <c r="AP978" s="42"/>
      <c r="AQ978" s="42"/>
      <c r="AR978" s="42"/>
      <c r="AS978" s="42"/>
      <c r="AT978" s="42"/>
      <c r="AU978" s="42"/>
      <c r="AV978" s="37">
        <f>COUNTIFS($S978:$AU978,"P")</f>
        <v>12</v>
      </c>
      <c r="AW978" s="37">
        <f>COUNTIFS($S978:$AU978,"HD")/2</f>
        <v>0</v>
      </c>
      <c r="AX978" s="37">
        <f>COUNTIFS($S978:$AU978,"DO")</f>
        <v>6</v>
      </c>
      <c r="AY978" s="1">
        <f>COUNTIFS($S978:$AU978,"UPL")</f>
        <v>1</v>
      </c>
      <c r="AZ978" s="37">
        <f>COUNTIFS($S978:$AU978,"LWP")</f>
        <v>0</v>
      </c>
      <c r="BA978" s="37">
        <f>SUM(COUNTIFS($S978:$AU978,{"PAT","MAT"}))</f>
        <v>0</v>
      </c>
      <c r="BB978" s="37">
        <f>COUNTIFS($S978:$AU978,"HO")</f>
        <v>0</v>
      </c>
      <c r="BC978" s="37">
        <f>COUNTIFS($S978:$AU978,"NA")</f>
        <v>0</v>
      </c>
      <c r="BD978" s="37">
        <f>COUNTIFS($S978:$AU978,"PL")</f>
        <v>0</v>
      </c>
      <c r="BE978" s="37">
        <f>COUNTIFS($S978:$AU978,"CL")</f>
        <v>0</v>
      </c>
      <c r="BF978" s="37">
        <f>COUNTIFS($S978:$AU978,"BL")</f>
        <v>0</v>
      </c>
      <c r="BG978" s="37">
        <f>COUNTIFS($S978:$AU978,"CO")</f>
        <v>0</v>
      </c>
      <c r="BH978" s="37">
        <f>SUM(BD978:BG978)</f>
        <v>0</v>
      </c>
      <c r="BI978" s="37">
        <f>IF(SUM(AV978+AW978)&gt;=17,1,0)</f>
        <v>0</v>
      </c>
      <c r="BJ978" s="37">
        <f>IF(SUM(AV978+AW978)&gt;=13,1,0)</f>
        <v>0</v>
      </c>
      <c r="BK978" s="37">
        <f>SUM(AV978:BG978)+SUM(COUNTIFS(R978:AU978,{"TERM","RESIGNED"}))</f>
        <v>19</v>
      </c>
      <c r="BL978" s="1" t="s">
        <v>41</v>
      </c>
      <c r="BM978" s="37" t="s">
        <v>931</v>
      </c>
    </row>
    <row r="979" spans="1:65" x14ac:dyDescent="0.25">
      <c r="A979" s="30">
        <f>A978+1</f>
        <v>977</v>
      </c>
      <c r="B979" s="1" t="s">
        <v>163</v>
      </c>
      <c r="C979" s="1">
        <v>105839</v>
      </c>
      <c r="D979" s="1">
        <v>105839</v>
      </c>
      <c r="E979" s="1" t="s">
        <v>863</v>
      </c>
      <c r="F979" s="32" t="s">
        <v>1170</v>
      </c>
      <c r="G979" s="32" t="s">
        <v>117</v>
      </c>
      <c r="H979" s="28">
        <v>45198</v>
      </c>
      <c r="I979" s="28" t="s">
        <v>36</v>
      </c>
      <c r="J979" s="28" t="s">
        <v>36</v>
      </c>
      <c r="K979" s="37">
        <f ca="1">IF(O979="ACTIVE",(TODAY()-H979),(J979-H979))</f>
        <v>144</v>
      </c>
      <c r="L979" s="39" t="str">
        <f>IF(OR(M979="Email Verification",M979="Operations",M979="OJT",M979="Bottom Quartile Group",M979="Training"),"Billable","Non Billable")</f>
        <v>Billable</v>
      </c>
      <c r="M979" s="32" t="s">
        <v>118</v>
      </c>
      <c r="N979" s="1" t="s">
        <v>38</v>
      </c>
      <c r="O979" s="1" t="s">
        <v>39</v>
      </c>
      <c r="P979" s="1"/>
      <c r="Q979" s="1"/>
      <c r="R979" s="31" t="s">
        <v>129</v>
      </c>
      <c r="S979" s="42" t="s">
        <v>880</v>
      </c>
      <c r="T979" s="42" t="s">
        <v>880</v>
      </c>
      <c r="U979" s="42" t="s">
        <v>17</v>
      </c>
      <c r="V979" s="42" t="s">
        <v>17</v>
      </c>
      <c r="W979" s="42" t="s">
        <v>882</v>
      </c>
      <c r="X979" s="42" t="s">
        <v>883</v>
      </c>
      <c r="Y979" s="42" t="s">
        <v>880</v>
      </c>
      <c r="Z979" s="42" t="s">
        <v>880</v>
      </c>
      <c r="AA979" s="42" t="s">
        <v>880</v>
      </c>
      <c r="AB979" s="42" t="s">
        <v>17</v>
      </c>
      <c r="AC979" s="42" t="s">
        <v>17</v>
      </c>
      <c r="AD979" s="42" t="s">
        <v>883</v>
      </c>
      <c r="AE979" s="42" t="s">
        <v>880</v>
      </c>
      <c r="AF979" s="42" t="s">
        <v>880</v>
      </c>
      <c r="AG979" s="42" t="s">
        <v>880</v>
      </c>
      <c r="AH979" s="42" t="s">
        <v>18</v>
      </c>
      <c r="AI979" s="42" t="s">
        <v>17</v>
      </c>
      <c r="AJ979" s="42" t="s">
        <v>17</v>
      </c>
      <c r="AK979" s="42" t="s">
        <v>880</v>
      </c>
      <c r="AL979" s="42"/>
      <c r="AM979" s="42"/>
      <c r="AN979" s="42"/>
      <c r="AO979" s="42"/>
      <c r="AP979" s="42"/>
      <c r="AQ979" s="42"/>
      <c r="AR979" s="42"/>
      <c r="AS979" s="42"/>
      <c r="AT979" s="42"/>
      <c r="AU979" s="42"/>
      <c r="AV979" s="37">
        <f>COUNTIFS($S979:$AU979,"P")</f>
        <v>9</v>
      </c>
      <c r="AW979" s="37">
        <f>COUNTIFS($S979:$AU979,"HD")/2</f>
        <v>0</v>
      </c>
      <c r="AX979" s="37">
        <f>COUNTIFS($S979:$AU979,"DO")</f>
        <v>6</v>
      </c>
      <c r="AY979" s="1">
        <f>COUNTIFS($S979:$AU979,"UPL")</f>
        <v>1</v>
      </c>
      <c r="AZ979" s="37">
        <f>COUNTIFS($S979:$AU979,"LWP")</f>
        <v>0</v>
      </c>
      <c r="BA979" s="37">
        <f>SUM(COUNTIFS($S979:$AU979,{"PAT","MAT"}))</f>
        <v>0</v>
      </c>
      <c r="BB979" s="37">
        <f>COUNTIFS($S979:$AU979,"HO")</f>
        <v>0</v>
      </c>
      <c r="BC979" s="37">
        <f>COUNTIFS($S979:$AU979,"NA")</f>
        <v>0</v>
      </c>
      <c r="BD979" s="37">
        <f>COUNTIFS($S979:$AU979,"PL")</f>
        <v>2</v>
      </c>
      <c r="BE979" s="37">
        <f>COUNTIFS($S979:$AU979,"CL")</f>
        <v>1</v>
      </c>
      <c r="BF979" s="37">
        <f>COUNTIFS($S979:$AU979,"BL")</f>
        <v>0</v>
      </c>
      <c r="BG979" s="37">
        <f>COUNTIFS($S979:$AU979,"CO")</f>
        <v>0</v>
      </c>
      <c r="BH979" s="37">
        <f>SUM(BD979:BG979)</f>
        <v>3</v>
      </c>
      <c r="BI979" s="37">
        <f>IF(SUM(AV979+AW979)&gt;=17,1,0)</f>
        <v>0</v>
      </c>
      <c r="BJ979" s="37">
        <f>IF(SUM(AV979+AW979)&gt;=13,1,0)</f>
        <v>0</v>
      </c>
      <c r="BK979" s="37">
        <f>SUM(AV979:BG979)+SUM(COUNTIFS(R979:AU979,{"TERM","RESIGNED"}))</f>
        <v>19</v>
      </c>
      <c r="BL979" s="1" t="s">
        <v>41</v>
      </c>
      <c r="BM979" s="37" t="s">
        <v>931</v>
      </c>
    </row>
    <row r="980" spans="1:65" x14ac:dyDescent="0.25">
      <c r="A980" s="30">
        <f>A979+1</f>
        <v>978</v>
      </c>
      <c r="B980" s="1" t="s">
        <v>163</v>
      </c>
      <c r="C980" s="1">
        <v>105841</v>
      </c>
      <c r="D980" s="1">
        <v>105841</v>
      </c>
      <c r="E980" s="1" t="s">
        <v>863</v>
      </c>
      <c r="F980" s="32" t="s">
        <v>1171</v>
      </c>
      <c r="G980" s="32" t="s">
        <v>117</v>
      </c>
      <c r="H980" s="28">
        <v>45198</v>
      </c>
      <c r="I980" s="28" t="s">
        <v>36</v>
      </c>
      <c r="J980" s="28" t="s">
        <v>36</v>
      </c>
      <c r="K980" s="37">
        <f ca="1">IF(O980="ACTIVE",(TODAY()-H980),(J980-H980))</f>
        <v>144</v>
      </c>
      <c r="L980" s="39" t="str">
        <f>IF(OR(M980="Email Verification",M980="Operations",M980="OJT",M980="Bottom Quartile Group",M980="Training"),"Billable","Non Billable")</f>
        <v>Billable</v>
      </c>
      <c r="M980" s="32" t="s">
        <v>118</v>
      </c>
      <c r="N980" s="1" t="s">
        <v>38</v>
      </c>
      <c r="O980" s="1" t="s">
        <v>39</v>
      </c>
      <c r="P980" s="1"/>
      <c r="Q980" s="1"/>
      <c r="R980" s="31" t="s">
        <v>129</v>
      </c>
      <c r="S980" s="42" t="s">
        <v>880</v>
      </c>
      <c r="T980" s="42" t="s">
        <v>881</v>
      </c>
      <c r="U980" s="42" t="s">
        <v>17</v>
      </c>
      <c r="V980" s="42" t="s">
        <v>17</v>
      </c>
      <c r="W980" s="42" t="s">
        <v>882</v>
      </c>
      <c r="X980" s="42" t="s">
        <v>880</v>
      </c>
      <c r="Y980" s="42" t="s">
        <v>880</v>
      </c>
      <c r="Z980" s="42" t="s">
        <v>880</v>
      </c>
      <c r="AA980" s="42" t="s">
        <v>880</v>
      </c>
      <c r="AB980" s="42" t="s">
        <v>17</v>
      </c>
      <c r="AC980" s="42" t="s">
        <v>17</v>
      </c>
      <c r="AD980" s="42" t="s">
        <v>880</v>
      </c>
      <c r="AE980" s="42" t="s">
        <v>880</v>
      </c>
      <c r="AF980" s="42" t="s">
        <v>880</v>
      </c>
      <c r="AG980" s="42" t="s">
        <v>880</v>
      </c>
      <c r="AH980" s="42" t="s">
        <v>880</v>
      </c>
      <c r="AI980" s="42" t="s">
        <v>17</v>
      </c>
      <c r="AJ980" s="42" t="s">
        <v>17</v>
      </c>
      <c r="AK980" s="42" t="s">
        <v>880</v>
      </c>
      <c r="AL980" s="42"/>
      <c r="AM980" s="42"/>
      <c r="AN980" s="42"/>
      <c r="AO980" s="42"/>
      <c r="AP980" s="42"/>
      <c r="AQ980" s="42"/>
      <c r="AR980" s="42"/>
      <c r="AS980" s="42"/>
      <c r="AT980" s="42"/>
      <c r="AU980" s="42"/>
      <c r="AV980" s="37">
        <f>COUNTIFS($S980:$AU980,"P")</f>
        <v>11</v>
      </c>
      <c r="AW980" s="37">
        <f>COUNTIFS($S980:$AU980,"HD")/2</f>
        <v>0.5</v>
      </c>
      <c r="AX980" s="37">
        <f>COUNTIFS($S980:$AU980,"DO")</f>
        <v>6</v>
      </c>
      <c r="AY980" s="1">
        <f>COUNTIFS($S980:$AU980,"UPL")</f>
        <v>0</v>
      </c>
      <c r="AZ980" s="37">
        <f>COUNTIFS($S980:$AU980,"LWP")</f>
        <v>0</v>
      </c>
      <c r="BA980" s="37">
        <f>SUM(COUNTIFS($S980:$AU980,{"PAT","MAT"}))</f>
        <v>0</v>
      </c>
      <c r="BB980" s="37">
        <f>COUNTIFS($S980:$AU980,"HO")</f>
        <v>0</v>
      </c>
      <c r="BC980" s="37">
        <f>COUNTIFS($S980:$AU980,"NA")</f>
        <v>0</v>
      </c>
      <c r="BD980" s="37">
        <f>COUNTIFS($S980:$AU980,"PL")</f>
        <v>0</v>
      </c>
      <c r="BE980" s="37">
        <f>COUNTIFS($S980:$AU980,"CL")</f>
        <v>1</v>
      </c>
      <c r="BF980" s="37">
        <f>COUNTIFS($S980:$AU980,"BL")</f>
        <v>0</v>
      </c>
      <c r="BG980" s="37">
        <f>COUNTIFS($S980:$AU980,"CO")</f>
        <v>0</v>
      </c>
      <c r="BH980" s="37">
        <f>SUM(BD980:BG980)</f>
        <v>1</v>
      </c>
      <c r="BI980" s="37">
        <f>IF(SUM(AV980+AW980)&gt;=17,1,0)</f>
        <v>0</v>
      </c>
      <c r="BJ980" s="37">
        <f>IF(SUM(AV980+AW980)&gt;=13,1,0)</f>
        <v>0</v>
      </c>
      <c r="BK980" s="37">
        <f>SUM(AV980:BG980)+SUM(COUNTIFS(R980:AU980,{"TERM","RESIGNED"}))</f>
        <v>18.5</v>
      </c>
      <c r="BL980" s="1" t="s">
        <v>41</v>
      </c>
      <c r="BM980" s="37" t="s">
        <v>931</v>
      </c>
    </row>
    <row r="981" spans="1:65" x14ac:dyDescent="0.25">
      <c r="A981" s="30">
        <f>A980+1</f>
        <v>979</v>
      </c>
      <c r="B981" s="1" t="s">
        <v>163</v>
      </c>
      <c r="C981" s="1">
        <v>105844</v>
      </c>
      <c r="D981" s="1">
        <v>105844</v>
      </c>
      <c r="E981" s="1" t="s">
        <v>862</v>
      </c>
      <c r="F981" s="32" t="s">
        <v>1172</v>
      </c>
      <c r="G981" s="32" t="s">
        <v>117</v>
      </c>
      <c r="H981" s="28">
        <v>45198</v>
      </c>
      <c r="I981" s="28" t="s">
        <v>36</v>
      </c>
      <c r="J981" s="28" t="s">
        <v>36</v>
      </c>
      <c r="K981" s="37">
        <f ca="1">IF(O981="ACTIVE",(TODAY()-H981),(J981-H981))</f>
        <v>144</v>
      </c>
      <c r="L981" s="39" t="str">
        <f>IF(OR(M981="Email Verification",M981="Operations",M981="OJT",M981="Bottom Quartile Group",M981="Training"),"Billable","Non Billable")</f>
        <v>Billable</v>
      </c>
      <c r="M981" s="32" t="s">
        <v>118</v>
      </c>
      <c r="N981" s="1" t="s">
        <v>38</v>
      </c>
      <c r="O981" s="1" t="s">
        <v>39</v>
      </c>
      <c r="P981" s="1"/>
      <c r="Q981" s="1"/>
      <c r="R981" s="31" t="s">
        <v>60</v>
      </c>
      <c r="S981" s="42" t="s">
        <v>880</v>
      </c>
      <c r="T981" s="42" t="s">
        <v>880</v>
      </c>
      <c r="U981" s="42" t="s">
        <v>17</v>
      </c>
      <c r="V981" s="42" t="s">
        <v>17</v>
      </c>
      <c r="W981" s="42" t="s">
        <v>880</v>
      </c>
      <c r="X981" s="42" t="s">
        <v>880</v>
      </c>
      <c r="Y981" s="42" t="s">
        <v>880</v>
      </c>
      <c r="Z981" s="42" t="s">
        <v>880</v>
      </c>
      <c r="AA981" s="42" t="s">
        <v>880</v>
      </c>
      <c r="AB981" s="42" t="s">
        <v>17</v>
      </c>
      <c r="AC981" s="42" t="s">
        <v>17</v>
      </c>
      <c r="AD981" s="42" t="s">
        <v>880</v>
      </c>
      <c r="AE981" s="42" t="s">
        <v>880</v>
      </c>
      <c r="AF981" s="42" t="s">
        <v>882</v>
      </c>
      <c r="AG981" s="42" t="s">
        <v>880</v>
      </c>
      <c r="AH981" s="42" t="s">
        <v>880</v>
      </c>
      <c r="AI981" s="42" t="s">
        <v>17</v>
      </c>
      <c r="AJ981" s="42" t="s">
        <v>17</v>
      </c>
      <c r="AK981" s="42" t="s">
        <v>880</v>
      </c>
      <c r="AL981" s="42"/>
      <c r="AM981" s="42"/>
      <c r="AN981" s="42"/>
      <c r="AO981" s="42"/>
      <c r="AP981" s="42"/>
      <c r="AQ981" s="42"/>
      <c r="AR981" s="42"/>
      <c r="AS981" s="42"/>
      <c r="AT981" s="42"/>
      <c r="AU981" s="42"/>
      <c r="AV981" s="37">
        <f>COUNTIFS($S981:$AU981,"P")</f>
        <v>12</v>
      </c>
      <c r="AW981" s="37">
        <f>COUNTIFS($S981:$AU981,"HD")/2</f>
        <v>0</v>
      </c>
      <c r="AX981" s="37">
        <f>COUNTIFS($S981:$AU981,"DO")</f>
        <v>6</v>
      </c>
      <c r="AY981" s="1">
        <f>COUNTIFS($S981:$AU981,"UPL")</f>
        <v>0</v>
      </c>
      <c r="AZ981" s="37">
        <f>COUNTIFS($S981:$AU981,"LWP")</f>
        <v>0</v>
      </c>
      <c r="BA981" s="37">
        <f>SUM(COUNTIFS($S981:$AU981,{"PAT","MAT"}))</f>
        <v>0</v>
      </c>
      <c r="BB981" s="37">
        <f>COUNTIFS($S981:$AU981,"HO")</f>
        <v>0</v>
      </c>
      <c r="BC981" s="37">
        <f>COUNTIFS($S981:$AU981,"NA")</f>
        <v>0</v>
      </c>
      <c r="BD981" s="37">
        <f>COUNTIFS($S981:$AU981,"PL")</f>
        <v>0</v>
      </c>
      <c r="BE981" s="37">
        <f>COUNTIFS($S981:$AU981,"CL")</f>
        <v>1</v>
      </c>
      <c r="BF981" s="37">
        <f>COUNTIFS($S981:$AU981,"BL")</f>
        <v>0</v>
      </c>
      <c r="BG981" s="37">
        <f>COUNTIFS($S981:$AU981,"CO")</f>
        <v>0</v>
      </c>
      <c r="BH981" s="37">
        <f>SUM(BD981:BG981)</f>
        <v>1</v>
      </c>
      <c r="BI981" s="37">
        <f>IF(SUM(AV981+AW981)&gt;=17,1,0)</f>
        <v>0</v>
      </c>
      <c r="BJ981" s="37">
        <f>IF(SUM(AV981+AW981)&gt;=13,1,0)</f>
        <v>0</v>
      </c>
      <c r="BK981" s="37">
        <f>SUM(AV981:BG981)+SUM(COUNTIFS(R981:AU981,{"TERM","RESIGNED"}))</f>
        <v>19</v>
      </c>
      <c r="BL981" s="1" t="s">
        <v>41</v>
      </c>
      <c r="BM981" s="37" t="s">
        <v>934</v>
      </c>
    </row>
    <row r="982" spans="1:65" x14ac:dyDescent="0.25">
      <c r="A982" s="30">
        <f>A981+1</f>
        <v>980</v>
      </c>
      <c r="B982" s="1" t="s">
        <v>163</v>
      </c>
      <c r="C982" s="1">
        <v>105858</v>
      </c>
      <c r="D982" s="1">
        <v>105858</v>
      </c>
      <c r="E982" s="1" t="s">
        <v>863</v>
      </c>
      <c r="F982" s="32" t="s">
        <v>1173</v>
      </c>
      <c r="G982" s="32" t="s">
        <v>117</v>
      </c>
      <c r="H982" s="28">
        <v>45203</v>
      </c>
      <c r="I982" s="28" t="s">
        <v>36</v>
      </c>
      <c r="J982" s="28" t="s">
        <v>36</v>
      </c>
      <c r="K982" s="37">
        <f ca="1">IF(O982="ACTIVE",(TODAY()-H982),(J982-H982))</f>
        <v>139</v>
      </c>
      <c r="L982" s="39" t="str">
        <f>IF(OR(M982="Email Verification",M982="Operations",M982="OJT",M982="Bottom Quartile Group",M982="Training"),"Billable","Non Billable")</f>
        <v>Billable</v>
      </c>
      <c r="M982" s="32" t="s">
        <v>118</v>
      </c>
      <c r="N982" s="1" t="s">
        <v>38</v>
      </c>
      <c r="O982" s="1" t="s">
        <v>39</v>
      </c>
      <c r="P982" s="1"/>
      <c r="Q982" s="1"/>
      <c r="R982" s="31" t="s">
        <v>277</v>
      </c>
      <c r="S982" s="42" t="s">
        <v>880</v>
      </c>
      <c r="T982" s="42" t="s">
        <v>880</v>
      </c>
      <c r="U982" s="42" t="s">
        <v>17</v>
      </c>
      <c r="V982" s="42" t="s">
        <v>17</v>
      </c>
      <c r="W982" s="42" t="s">
        <v>880</v>
      </c>
      <c r="X982" s="42" t="s">
        <v>19</v>
      </c>
      <c r="Y982" s="42" t="s">
        <v>18</v>
      </c>
      <c r="Z982" s="42" t="s">
        <v>880</v>
      </c>
      <c r="AA982" s="42" t="s">
        <v>880</v>
      </c>
      <c r="AB982" s="42" t="s">
        <v>17</v>
      </c>
      <c r="AC982" s="42" t="s">
        <v>17</v>
      </c>
      <c r="AD982" s="42" t="s">
        <v>880</v>
      </c>
      <c r="AE982" s="42" t="s">
        <v>880</v>
      </c>
      <c r="AF982" s="42" t="s">
        <v>880</v>
      </c>
      <c r="AG982" s="42" t="s">
        <v>880</v>
      </c>
      <c r="AH982" s="42" t="s">
        <v>19</v>
      </c>
      <c r="AI982" s="42" t="s">
        <v>17</v>
      </c>
      <c r="AJ982" s="42" t="s">
        <v>17</v>
      </c>
      <c r="AK982" s="42" t="s">
        <v>18</v>
      </c>
      <c r="AL982" s="42"/>
      <c r="AM982" s="42"/>
      <c r="AN982" s="42"/>
      <c r="AO982" s="42"/>
      <c r="AP982" s="42"/>
      <c r="AQ982" s="42"/>
      <c r="AR982" s="42"/>
      <c r="AS982" s="42"/>
      <c r="AT982" s="42"/>
      <c r="AU982" s="42"/>
      <c r="AV982" s="37">
        <f>COUNTIFS($S982:$AU982,"P")</f>
        <v>9</v>
      </c>
      <c r="AW982" s="37">
        <f>COUNTIFS($S982:$AU982,"HD")/2</f>
        <v>0</v>
      </c>
      <c r="AX982" s="37">
        <f>COUNTIFS($S982:$AU982,"DO")</f>
        <v>6</v>
      </c>
      <c r="AY982" s="1">
        <f>COUNTIFS($S982:$AU982,"UPL")</f>
        <v>2</v>
      </c>
      <c r="AZ982" s="37">
        <f>COUNTIFS($S982:$AU982,"LWP")</f>
        <v>2</v>
      </c>
      <c r="BA982" s="37">
        <f>SUM(COUNTIFS($S982:$AU982,{"PAT","MAT"}))</f>
        <v>0</v>
      </c>
      <c r="BB982" s="37">
        <f>COUNTIFS($S982:$AU982,"HO")</f>
        <v>0</v>
      </c>
      <c r="BC982" s="37">
        <f>COUNTIFS($S982:$AU982,"NA")</f>
        <v>0</v>
      </c>
      <c r="BD982" s="37">
        <f>COUNTIFS($S982:$AU982,"PL")</f>
        <v>0</v>
      </c>
      <c r="BE982" s="37">
        <f>COUNTIFS($S982:$AU982,"CL")</f>
        <v>0</v>
      </c>
      <c r="BF982" s="37">
        <f>COUNTIFS($S982:$AU982,"BL")</f>
        <v>0</v>
      </c>
      <c r="BG982" s="37">
        <f>COUNTIFS($S982:$AU982,"CO")</f>
        <v>0</v>
      </c>
      <c r="BH982" s="37">
        <f>SUM(BD982:BG982)</f>
        <v>0</v>
      </c>
      <c r="BI982" s="37">
        <f>IF(SUM(AV982+AW982)&gt;=17,1,0)</f>
        <v>0</v>
      </c>
      <c r="BJ982" s="37">
        <f>IF(SUM(AV982+AW982)&gt;=13,1,0)</f>
        <v>0</v>
      </c>
      <c r="BK982" s="37">
        <f>SUM(AV982:BG982)+SUM(COUNTIFS(R982:AU982,{"TERM","RESIGNED"}))</f>
        <v>19</v>
      </c>
      <c r="BL982" s="1" t="s">
        <v>41</v>
      </c>
      <c r="BM982" s="37" t="s">
        <v>934</v>
      </c>
    </row>
    <row r="983" spans="1:65" x14ac:dyDescent="0.25">
      <c r="A983" s="30">
        <f>A982+1</f>
        <v>981</v>
      </c>
      <c r="B983" s="1" t="s">
        <v>163</v>
      </c>
      <c r="C983" s="1">
        <v>105868</v>
      </c>
      <c r="D983" s="1">
        <v>105868</v>
      </c>
      <c r="E983" s="1" t="s">
        <v>862</v>
      </c>
      <c r="F983" s="32" t="s">
        <v>1174</v>
      </c>
      <c r="G983" s="32" t="s">
        <v>117</v>
      </c>
      <c r="H983" s="28">
        <v>45203</v>
      </c>
      <c r="I983" s="28" t="s">
        <v>36</v>
      </c>
      <c r="J983" s="28" t="s">
        <v>36</v>
      </c>
      <c r="K983" s="37">
        <f ca="1">IF(O983="ACTIVE",(TODAY()-H983),(J983-H983))</f>
        <v>139</v>
      </c>
      <c r="L983" s="39" t="str">
        <f>IF(OR(M983="Email Verification",M983="Operations",M983="OJT",M983="Bottom Quartile Group",M983="Training"),"Billable","Non Billable")</f>
        <v>Billable</v>
      </c>
      <c r="M983" s="32" t="s">
        <v>118</v>
      </c>
      <c r="N983" s="1" t="s">
        <v>38</v>
      </c>
      <c r="O983" s="1" t="s">
        <v>39</v>
      </c>
      <c r="P983" s="1"/>
      <c r="Q983" s="1"/>
      <c r="R983" s="31" t="s">
        <v>129</v>
      </c>
      <c r="S983" s="42" t="s">
        <v>880</v>
      </c>
      <c r="T983" s="42" t="s">
        <v>880</v>
      </c>
      <c r="U983" s="42" t="s">
        <v>17</v>
      </c>
      <c r="V983" s="42" t="s">
        <v>17</v>
      </c>
      <c r="W983" s="42" t="s">
        <v>880</v>
      </c>
      <c r="X983" s="42" t="s">
        <v>880</v>
      </c>
      <c r="Y983" s="42" t="s">
        <v>880</v>
      </c>
      <c r="Z983" s="42" t="s">
        <v>880</v>
      </c>
      <c r="AA983" s="42" t="s">
        <v>880</v>
      </c>
      <c r="AB983" s="42" t="s">
        <v>17</v>
      </c>
      <c r="AC983" s="42" t="s">
        <v>17</v>
      </c>
      <c r="AD983" s="42" t="s">
        <v>882</v>
      </c>
      <c r="AE983" s="42" t="s">
        <v>880</v>
      </c>
      <c r="AF983" s="42" t="s">
        <v>880</v>
      </c>
      <c r="AG983" s="42" t="s">
        <v>883</v>
      </c>
      <c r="AH983" s="42" t="s">
        <v>883</v>
      </c>
      <c r="AI983" s="42" t="s">
        <v>17</v>
      </c>
      <c r="AJ983" s="42" t="s">
        <v>17</v>
      </c>
      <c r="AK983" s="42" t="s">
        <v>880</v>
      </c>
      <c r="AL983" s="42"/>
      <c r="AM983" s="42"/>
      <c r="AN983" s="42"/>
      <c r="AO983" s="42"/>
      <c r="AP983" s="42"/>
      <c r="AQ983" s="42"/>
      <c r="AR983" s="42"/>
      <c r="AS983" s="42"/>
      <c r="AT983" s="42"/>
      <c r="AU983" s="42"/>
      <c r="AV983" s="37">
        <f>COUNTIFS($S983:$AU983,"P")</f>
        <v>10</v>
      </c>
      <c r="AW983" s="37">
        <f>COUNTIFS($S983:$AU983,"HD")/2</f>
        <v>0</v>
      </c>
      <c r="AX983" s="37">
        <f>COUNTIFS($S983:$AU983,"DO")</f>
        <v>6</v>
      </c>
      <c r="AY983" s="1">
        <f>COUNTIFS($S983:$AU983,"UPL")</f>
        <v>0</v>
      </c>
      <c r="AZ983" s="37">
        <f>COUNTIFS($S983:$AU983,"LWP")</f>
        <v>0</v>
      </c>
      <c r="BA983" s="37">
        <f>SUM(COUNTIFS($S983:$AU983,{"PAT","MAT"}))</f>
        <v>0</v>
      </c>
      <c r="BB983" s="37">
        <f>COUNTIFS($S983:$AU983,"HO")</f>
        <v>0</v>
      </c>
      <c r="BC983" s="37">
        <f>COUNTIFS($S983:$AU983,"NA")</f>
        <v>0</v>
      </c>
      <c r="BD983" s="37">
        <f>COUNTIFS($S983:$AU983,"PL")</f>
        <v>2</v>
      </c>
      <c r="BE983" s="37">
        <f>COUNTIFS($S983:$AU983,"CL")</f>
        <v>1</v>
      </c>
      <c r="BF983" s="37">
        <f>COUNTIFS($S983:$AU983,"BL")</f>
        <v>0</v>
      </c>
      <c r="BG983" s="37">
        <f>COUNTIFS($S983:$AU983,"CO")</f>
        <v>0</v>
      </c>
      <c r="BH983" s="37">
        <f>SUM(BD983:BG983)</f>
        <v>3</v>
      </c>
      <c r="BI983" s="37">
        <f>IF(SUM(AV983+AW983)&gt;=17,1,0)</f>
        <v>0</v>
      </c>
      <c r="BJ983" s="37">
        <f>IF(SUM(AV983+AW983)&gt;=13,1,0)</f>
        <v>0</v>
      </c>
      <c r="BK983" s="37">
        <f>SUM(AV983:BG983)+SUM(COUNTIFS(R983:AU983,{"TERM","RESIGNED"}))</f>
        <v>19</v>
      </c>
      <c r="BL983" s="1" t="s">
        <v>41</v>
      </c>
      <c r="BM983" s="37" t="s">
        <v>931</v>
      </c>
    </row>
    <row r="984" spans="1:65" x14ac:dyDescent="0.25">
      <c r="A984" s="30">
        <f>A983+1</f>
        <v>982</v>
      </c>
      <c r="B984" s="1" t="s">
        <v>163</v>
      </c>
      <c r="C984" s="1">
        <v>105870</v>
      </c>
      <c r="D984" s="1">
        <v>105870</v>
      </c>
      <c r="E984" s="1" t="s">
        <v>863</v>
      </c>
      <c r="F984" s="32" t="s">
        <v>1224</v>
      </c>
      <c r="G984" s="32" t="s">
        <v>117</v>
      </c>
      <c r="H984" s="28">
        <v>45203</v>
      </c>
      <c r="I984" s="28" t="s">
        <v>36</v>
      </c>
      <c r="J984" s="28" t="s">
        <v>36</v>
      </c>
      <c r="K984" s="37">
        <f ca="1">IF(O984="ACTIVE",(TODAY()-H984),(J984-H984))</f>
        <v>139</v>
      </c>
      <c r="L984" s="39" t="str">
        <f>IF(OR(M984="Email Verification",M984="Operations",M984="OJT",M984="Bottom Quartile Group",M984="Training"),"Billable","Non Billable")</f>
        <v>Billable</v>
      </c>
      <c r="M984" s="32" t="s">
        <v>118</v>
      </c>
      <c r="N984" s="1" t="s">
        <v>38</v>
      </c>
      <c r="O984" s="1" t="s">
        <v>39</v>
      </c>
      <c r="P984" s="1"/>
      <c r="Q984" s="1"/>
      <c r="R984" s="31" t="s">
        <v>887</v>
      </c>
      <c r="S984" s="42" t="s">
        <v>880</v>
      </c>
      <c r="T984" s="42" t="s">
        <v>880</v>
      </c>
      <c r="U984" s="42" t="s">
        <v>17</v>
      </c>
      <c r="V984" s="42" t="s">
        <v>17</v>
      </c>
      <c r="W984" s="42" t="s">
        <v>880</v>
      </c>
      <c r="X984" s="42" t="s">
        <v>880</v>
      </c>
      <c r="Y984" s="42" t="s">
        <v>880</v>
      </c>
      <c r="Z984" s="42" t="s">
        <v>880</v>
      </c>
      <c r="AA984" s="42" t="s">
        <v>880</v>
      </c>
      <c r="AB984" s="42" t="s">
        <v>17</v>
      </c>
      <c r="AC984" s="42" t="s">
        <v>17</v>
      </c>
      <c r="AD984" s="42" t="s">
        <v>880</v>
      </c>
      <c r="AE984" s="42" t="s">
        <v>880</v>
      </c>
      <c r="AF984" s="42" t="s">
        <v>880</v>
      </c>
      <c r="AG984" s="42" t="s">
        <v>880</v>
      </c>
      <c r="AH984" s="42" t="s">
        <v>880</v>
      </c>
      <c r="AI984" s="42" t="s">
        <v>17</v>
      </c>
      <c r="AJ984" s="42" t="s">
        <v>17</v>
      </c>
      <c r="AK984" s="42" t="s">
        <v>880</v>
      </c>
      <c r="AL984" s="42"/>
      <c r="AM984" s="42"/>
      <c r="AN984" s="42"/>
      <c r="AO984" s="42"/>
      <c r="AP984" s="42"/>
      <c r="AQ984" s="42"/>
      <c r="AR984" s="42"/>
      <c r="AS984" s="42"/>
      <c r="AT984" s="42"/>
      <c r="AU984" s="42"/>
      <c r="AV984" s="37">
        <f>COUNTIFS($S984:$AU984,"P")</f>
        <v>13</v>
      </c>
      <c r="AW984" s="37">
        <f>COUNTIFS($S984:$AU984,"HD")/2</f>
        <v>0</v>
      </c>
      <c r="AX984" s="37">
        <f>COUNTIFS($S984:$AU984,"DO")</f>
        <v>6</v>
      </c>
      <c r="AY984" s="1">
        <f>COUNTIFS($S984:$AU984,"UPL")</f>
        <v>0</v>
      </c>
      <c r="AZ984" s="37">
        <f>COUNTIFS($S984:$AU984,"LWP")</f>
        <v>0</v>
      </c>
      <c r="BA984" s="37">
        <f>SUM(COUNTIFS($S984:$AU984,{"PAT","MAT"}))</f>
        <v>0</v>
      </c>
      <c r="BB984" s="37">
        <f>COUNTIFS($S984:$AU984,"HO")</f>
        <v>0</v>
      </c>
      <c r="BC984" s="37">
        <f>COUNTIFS($S984:$AU984,"NA")</f>
        <v>0</v>
      </c>
      <c r="BD984" s="37">
        <f>COUNTIFS($S984:$AU984,"PL")</f>
        <v>0</v>
      </c>
      <c r="BE984" s="37">
        <f>COUNTIFS($S984:$AU984,"CL")</f>
        <v>0</v>
      </c>
      <c r="BF984" s="37">
        <f>COUNTIFS($S984:$AU984,"BL")</f>
        <v>0</v>
      </c>
      <c r="BG984" s="37">
        <f>COUNTIFS($S984:$AU984,"CO")</f>
        <v>0</v>
      </c>
      <c r="BH984" s="37">
        <f>SUM(BD984:BG984)</f>
        <v>0</v>
      </c>
      <c r="BI984" s="37">
        <f>IF(SUM(AV984+AW984)&gt;=17,1,0)</f>
        <v>0</v>
      </c>
      <c r="BJ984" s="37">
        <f>IF(SUM(AV984+AW984)&gt;=13,1,0)</f>
        <v>1</v>
      </c>
      <c r="BK984" s="37">
        <f>SUM(AV984:BG984)+SUM(COUNTIFS(R984:AU984,{"TERM","RESIGNED"}))</f>
        <v>19</v>
      </c>
      <c r="BL984" s="1" t="s">
        <v>41</v>
      </c>
      <c r="BM984" s="37" t="s">
        <v>934</v>
      </c>
    </row>
    <row r="985" spans="1:65" x14ac:dyDescent="0.25">
      <c r="A985" s="30">
        <f>A984+1</f>
        <v>983</v>
      </c>
      <c r="B985" s="1" t="s">
        <v>163</v>
      </c>
      <c r="C985" s="1">
        <v>105873</v>
      </c>
      <c r="D985" s="1">
        <v>105873</v>
      </c>
      <c r="E985" s="1" t="s">
        <v>863</v>
      </c>
      <c r="F985" s="32" t="s">
        <v>1175</v>
      </c>
      <c r="G985" s="32" t="s">
        <v>117</v>
      </c>
      <c r="H985" s="28">
        <v>45203</v>
      </c>
      <c r="I985" s="28" t="s">
        <v>36</v>
      </c>
      <c r="J985" s="28" t="s">
        <v>36</v>
      </c>
      <c r="K985" s="37">
        <f ca="1">IF(O985="ACTIVE",(TODAY()-H985),(J985-H985))</f>
        <v>139</v>
      </c>
      <c r="L985" s="39" t="str">
        <f>IF(OR(M985="Email Verification",M985="Operations",M985="OJT",M985="Bottom Quartile Group",M985="Training"),"Billable","Non Billable")</f>
        <v>Billable</v>
      </c>
      <c r="M985" s="32" t="s">
        <v>118</v>
      </c>
      <c r="N985" s="1" t="s">
        <v>38</v>
      </c>
      <c r="O985" s="1" t="s">
        <v>39</v>
      </c>
      <c r="P985" s="1"/>
      <c r="Q985" s="1"/>
      <c r="R985" s="31" t="s">
        <v>126</v>
      </c>
      <c r="S985" s="42" t="s">
        <v>880</v>
      </c>
      <c r="T985" s="42" t="s">
        <v>880</v>
      </c>
      <c r="U985" s="42" t="s">
        <v>17</v>
      </c>
      <c r="V985" s="42" t="s">
        <v>17</v>
      </c>
      <c r="W985" s="42" t="s">
        <v>880</v>
      </c>
      <c r="X985" s="42" t="s">
        <v>880</v>
      </c>
      <c r="Y985" s="42" t="s">
        <v>880</v>
      </c>
      <c r="Z985" s="42" t="s">
        <v>880</v>
      </c>
      <c r="AA985" s="42" t="s">
        <v>880</v>
      </c>
      <c r="AB985" s="42" t="s">
        <v>17</v>
      </c>
      <c r="AC985" s="42" t="s">
        <v>17</v>
      </c>
      <c r="AD985" s="42" t="s">
        <v>880</v>
      </c>
      <c r="AE985" s="42" t="s">
        <v>880</v>
      </c>
      <c r="AF985" s="42" t="s">
        <v>880</v>
      </c>
      <c r="AG985" s="42" t="s">
        <v>880</v>
      </c>
      <c r="AH985" s="42" t="s">
        <v>880</v>
      </c>
      <c r="AI985" s="42" t="s">
        <v>17</v>
      </c>
      <c r="AJ985" s="42" t="s">
        <v>17</v>
      </c>
      <c r="AK985" s="42" t="s">
        <v>880</v>
      </c>
      <c r="AL985" s="42"/>
      <c r="AM985" s="42"/>
      <c r="AN985" s="42"/>
      <c r="AO985" s="42"/>
      <c r="AP985" s="42"/>
      <c r="AQ985" s="42"/>
      <c r="AR985" s="42"/>
      <c r="AS985" s="42"/>
      <c r="AT985" s="42"/>
      <c r="AU985" s="42"/>
      <c r="AV985" s="37">
        <f>COUNTIFS($S985:$AU985,"P")</f>
        <v>13</v>
      </c>
      <c r="AW985" s="37">
        <f>COUNTIFS($S985:$AU985,"HD")/2</f>
        <v>0</v>
      </c>
      <c r="AX985" s="37">
        <f>COUNTIFS($S985:$AU985,"DO")</f>
        <v>6</v>
      </c>
      <c r="AY985" s="1">
        <f>COUNTIFS($S985:$AU985,"UPL")</f>
        <v>0</v>
      </c>
      <c r="AZ985" s="37">
        <f>COUNTIFS($S985:$AU985,"LWP")</f>
        <v>0</v>
      </c>
      <c r="BA985" s="37">
        <f>SUM(COUNTIFS($S985:$AU985,{"PAT","MAT"}))</f>
        <v>0</v>
      </c>
      <c r="BB985" s="37">
        <f>COUNTIFS($S985:$AU985,"HO")</f>
        <v>0</v>
      </c>
      <c r="BC985" s="37">
        <f>COUNTIFS($S985:$AU985,"NA")</f>
        <v>0</v>
      </c>
      <c r="BD985" s="37">
        <f>COUNTIFS($S985:$AU985,"PL")</f>
        <v>0</v>
      </c>
      <c r="BE985" s="37">
        <f>COUNTIFS($S985:$AU985,"CL")</f>
        <v>0</v>
      </c>
      <c r="BF985" s="37">
        <f>COUNTIFS($S985:$AU985,"BL")</f>
        <v>0</v>
      </c>
      <c r="BG985" s="37">
        <f>COUNTIFS($S985:$AU985,"CO")</f>
        <v>0</v>
      </c>
      <c r="BH985" s="37">
        <f>SUM(BD985:BG985)</f>
        <v>0</v>
      </c>
      <c r="BI985" s="37">
        <f>IF(SUM(AV985+AW985)&gt;=17,1,0)</f>
        <v>0</v>
      </c>
      <c r="BJ985" s="37">
        <f>IF(SUM(AV985+AW985)&gt;=13,1,0)</f>
        <v>1</v>
      </c>
      <c r="BK985" s="37">
        <f>SUM(AV985:BG985)+SUM(COUNTIFS(R985:AU985,{"TERM","RESIGNED"}))</f>
        <v>19</v>
      </c>
      <c r="BL985" s="1" t="s">
        <v>41</v>
      </c>
      <c r="BM985" s="37" t="s">
        <v>936</v>
      </c>
    </row>
    <row r="986" spans="1:65" x14ac:dyDescent="0.25">
      <c r="A986" s="30">
        <f>A985+1</f>
        <v>984</v>
      </c>
      <c r="B986" s="1" t="s">
        <v>163</v>
      </c>
      <c r="C986" s="1">
        <v>105874</v>
      </c>
      <c r="D986" s="1">
        <v>105874</v>
      </c>
      <c r="E986" s="1" t="s">
        <v>863</v>
      </c>
      <c r="F986" s="32" t="s">
        <v>1599</v>
      </c>
      <c r="G986" s="32" t="s">
        <v>117</v>
      </c>
      <c r="H986" s="28">
        <v>45203</v>
      </c>
      <c r="I986" s="28" t="s">
        <v>36</v>
      </c>
      <c r="J986" s="28" t="s">
        <v>36</v>
      </c>
      <c r="K986" s="37">
        <f ca="1">IF(O986="ACTIVE",(TODAY()-H986),(J986-H986))</f>
        <v>139</v>
      </c>
      <c r="L986" s="39" t="str">
        <f>IF(OR(M986="Email Verification",M986="Operations",M986="OJT",M986="Bottom Quartile Group",M986="Training"),"Billable","Non Billable")</f>
        <v>Billable</v>
      </c>
      <c r="M986" s="32" t="s">
        <v>118</v>
      </c>
      <c r="N986" s="1" t="s">
        <v>38</v>
      </c>
      <c r="O986" s="1" t="s">
        <v>39</v>
      </c>
      <c r="P986" s="1"/>
      <c r="Q986" s="1"/>
      <c r="R986" s="31" t="s">
        <v>887</v>
      </c>
      <c r="S986" s="42" t="s">
        <v>18</v>
      </c>
      <c r="T986" s="42" t="s">
        <v>18</v>
      </c>
      <c r="U986" s="42" t="s">
        <v>17</v>
      </c>
      <c r="V986" s="42" t="s">
        <v>17</v>
      </c>
      <c r="W986" s="42" t="s">
        <v>880</v>
      </c>
      <c r="X986" s="42" t="s">
        <v>880</v>
      </c>
      <c r="Y986" s="42" t="s">
        <v>880</v>
      </c>
      <c r="Z986" s="42" t="s">
        <v>880</v>
      </c>
      <c r="AA986" s="42" t="s">
        <v>880</v>
      </c>
      <c r="AB986" s="42" t="s">
        <v>17</v>
      </c>
      <c r="AC986" s="42" t="s">
        <v>17</v>
      </c>
      <c r="AD986" s="42" t="s">
        <v>880</v>
      </c>
      <c r="AE986" s="42" t="s">
        <v>880</v>
      </c>
      <c r="AF986" s="42" t="s">
        <v>880</v>
      </c>
      <c r="AG986" s="42" t="s">
        <v>880</v>
      </c>
      <c r="AH986" s="42" t="s">
        <v>880</v>
      </c>
      <c r="AI986" s="42" t="s">
        <v>17</v>
      </c>
      <c r="AJ986" s="42" t="s">
        <v>17</v>
      </c>
      <c r="AK986" s="42" t="s">
        <v>880</v>
      </c>
      <c r="AL986" s="42"/>
      <c r="AM986" s="42"/>
      <c r="AN986" s="42"/>
      <c r="AO986" s="42"/>
      <c r="AP986" s="42"/>
      <c r="AQ986" s="42"/>
      <c r="AR986" s="42"/>
      <c r="AS986" s="42"/>
      <c r="AT986" s="42"/>
      <c r="AU986" s="42"/>
      <c r="AV986" s="37">
        <f>COUNTIFS($S986:$AU986,"P")</f>
        <v>11</v>
      </c>
      <c r="AW986" s="37">
        <f>COUNTIFS($S986:$AU986,"HD")/2</f>
        <v>0</v>
      </c>
      <c r="AX986" s="37">
        <f>COUNTIFS($S986:$AU986,"DO")</f>
        <v>6</v>
      </c>
      <c r="AY986" s="1">
        <f>COUNTIFS($S986:$AU986,"UPL")</f>
        <v>2</v>
      </c>
      <c r="AZ986" s="37">
        <f>COUNTIFS($S986:$AU986,"LWP")</f>
        <v>0</v>
      </c>
      <c r="BA986" s="37">
        <f>SUM(COUNTIFS($S986:$AU986,{"PAT","MAT"}))</f>
        <v>0</v>
      </c>
      <c r="BB986" s="37">
        <f>COUNTIFS($S986:$AU986,"HO")</f>
        <v>0</v>
      </c>
      <c r="BC986" s="37">
        <f>COUNTIFS($S986:$AU986,"NA")</f>
        <v>0</v>
      </c>
      <c r="BD986" s="37">
        <f>COUNTIFS($S986:$AU986,"PL")</f>
        <v>0</v>
      </c>
      <c r="BE986" s="37">
        <f>COUNTIFS($S986:$AU986,"CL")</f>
        <v>0</v>
      </c>
      <c r="BF986" s="37">
        <f>COUNTIFS($S986:$AU986,"BL")</f>
        <v>0</v>
      </c>
      <c r="BG986" s="37">
        <f>COUNTIFS($S986:$AU986,"CO")</f>
        <v>0</v>
      </c>
      <c r="BH986" s="37">
        <f>SUM(BD986:BG986)</f>
        <v>0</v>
      </c>
      <c r="BI986" s="37">
        <f>IF(SUM(AV986+AW986)&gt;=17,1,0)</f>
        <v>0</v>
      </c>
      <c r="BJ986" s="37">
        <f>IF(SUM(AV986+AW986)&gt;=13,1,0)</f>
        <v>0</v>
      </c>
      <c r="BK986" s="37">
        <f>SUM(AV986:BG986)+SUM(COUNTIFS(R986:AU986,{"TERM","RESIGNED"}))</f>
        <v>19</v>
      </c>
      <c r="BL986" s="1" t="s">
        <v>41</v>
      </c>
      <c r="BM986" s="37" t="s">
        <v>934</v>
      </c>
    </row>
    <row r="987" spans="1:65" x14ac:dyDescent="0.25">
      <c r="A987" s="30">
        <f>A986+1</f>
        <v>985</v>
      </c>
      <c r="B987" s="1" t="s">
        <v>163</v>
      </c>
      <c r="C987" s="1">
        <v>105879</v>
      </c>
      <c r="D987" s="1">
        <v>105879</v>
      </c>
      <c r="E987" s="1" t="s">
        <v>863</v>
      </c>
      <c r="F987" s="32" t="s">
        <v>1176</v>
      </c>
      <c r="G987" s="32" t="s">
        <v>154</v>
      </c>
      <c r="H987" s="28">
        <v>45203</v>
      </c>
      <c r="I987" s="28" t="s">
        <v>36</v>
      </c>
      <c r="J987" s="28" t="s">
        <v>36</v>
      </c>
      <c r="K987" s="37">
        <f ca="1">IF(O987="ACTIVE",(TODAY()-H987),(J987-H987))</f>
        <v>139</v>
      </c>
      <c r="L987" s="39" t="str">
        <f>IF(OR(M987="Email Verification",M987="Operations",M987="OJT",M987="Bottom Quartile Group",M987="Training"),"Billable","Non Billable")</f>
        <v>Billable</v>
      </c>
      <c r="M987" s="32" t="s">
        <v>118</v>
      </c>
      <c r="N987" s="1" t="s">
        <v>38</v>
      </c>
      <c r="O987" s="1" t="s">
        <v>39</v>
      </c>
      <c r="P987" s="1"/>
      <c r="Q987" s="1"/>
      <c r="R987" s="31" t="s">
        <v>157</v>
      </c>
      <c r="S987" s="42" t="s">
        <v>880</v>
      </c>
      <c r="T987" s="42" t="s">
        <v>881</v>
      </c>
      <c r="U987" s="42" t="s">
        <v>17</v>
      </c>
      <c r="V987" s="42" t="s">
        <v>17</v>
      </c>
      <c r="W987" s="42" t="s">
        <v>880</v>
      </c>
      <c r="X987" s="42" t="s">
        <v>880</v>
      </c>
      <c r="Y987" s="42" t="s">
        <v>880</v>
      </c>
      <c r="Z987" s="42" t="s">
        <v>881</v>
      </c>
      <c r="AA987" s="42" t="s">
        <v>882</v>
      </c>
      <c r="AB987" s="42" t="s">
        <v>17</v>
      </c>
      <c r="AC987" s="42" t="s">
        <v>17</v>
      </c>
      <c r="AD987" s="42" t="s">
        <v>880</v>
      </c>
      <c r="AE987" s="42" t="s">
        <v>880</v>
      </c>
      <c r="AF987" s="42" t="s">
        <v>880</v>
      </c>
      <c r="AG987" s="42" t="s">
        <v>880</v>
      </c>
      <c r="AH987" s="42" t="s">
        <v>883</v>
      </c>
      <c r="AI987" s="42" t="s">
        <v>17</v>
      </c>
      <c r="AJ987" s="42" t="s">
        <v>17</v>
      </c>
      <c r="AK987" s="42" t="s">
        <v>880</v>
      </c>
      <c r="AL987" s="42"/>
      <c r="AM987" s="42"/>
      <c r="AN987" s="42"/>
      <c r="AO987" s="42"/>
      <c r="AP987" s="42"/>
      <c r="AQ987" s="42"/>
      <c r="AR987" s="42"/>
      <c r="AS987" s="42"/>
      <c r="AT987" s="42"/>
      <c r="AU987" s="42"/>
      <c r="AV987" s="37">
        <f>COUNTIFS($S987:$AU987,"P")</f>
        <v>9</v>
      </c>
      <c r="AW987" s="37">
        <f>COUNTIFS($S987:$AU987,"HD")/2</f>
        <v>1</v>
      </c>
      <c r="AX987" s="37">
        <f>COUNTIFS($S987:$AU987,"DO")</f>
        <v>6</v>
      </c>
      <c r="AY987" s="1">
        <f>COUNTIFS($S987:$AU987,"UPL")</f>
        <v>0</v>
      </c>
      <c r="AZ987" s="37">
        <f>COUNTIFS($S987:$AU987,"LWP")</f>
        <v>0</v>
      </c>
      <c r="BA987" s="37">
        <f>SUM(COUNTIFS($S987:$AU987,{"PAT","MAT"}))</f>
        <v>0</v>
      </c>
      <c r="BB987" s="37">
        <f>COUNTIFS($S987:$AU987,"HO")</f>
        <v>0</v>
      </c>
      <c r="BC987" s="37">
        <f>COUNTIFS($S987:$AU987,"NA")</f>
        <v>0</v>
      </c>
      <c r="BD987" s="37">
        <f>COUNTIFS($S987:$AU987,"PL")</f>
        <v>1</v>
      </c>
      <c r="BE987" s="37">
        <f>COUNTIFS($S987:$AU987,"CL")</f>
        <v>1</v>
      </c>
      <c r="BF987" s="37">
        <f>COUNTIFS($S987:$AU987,"BL")</f>
        <v>0</v>
      </c>
      <c r="BG987" s="37">
        <f>COUNTIFS($S987:$AU987,"CO")</f>
        <v>0</v>
      </c>
      <c r="BH987" s="37">
        <f>SUM(BD987:BG987)</f>
        <v>2</v>
      </c>
      <c r="BI987" s="37">
        <f>IF(SUM(AV987+AW987)&gt;=17,1,0)</f>
        <v>0</v>
      </c>
      <c r="BJ987" s="37">
        <f>IF(SUM(AV987+AW987)&gt;=13,1,0)</f>
        <v>0</v>
      </c>
      <c r="BK987" s="37">
        <f>SUM(AV987:BG987)+SUM(COUNTIFS(R987:AU987,{"TERM","RESIGNED"}))</f>
        <v>18</v>
      </c>
      <c r="BL987" s="1" t="s">
        <v>41</v>
      </c>
      <c r="BM987" s="37" t="s">
        <v>937</v>
      </c>
    </row>
    <row r="988" spans="1:65" x14ac:dyDescent="0.25">
      <c r="A988" s="30">
        <f>A987+1</f>
        <v>986</v>
      </c>
      <c r="B988" s="1" t="s">
        <v>163</v>
      </c>
      <c r="C988" s="1">
        <v>105889</v>
      </c>
      <c r="D988" s="1">
        <v>105889</v>
      </c>
      <c r="E988" s="1" t="s">
        <v>862</v>
      </c>
      <c r="F988" s="32" t="s">
        <v>1178</v>
      </c>
      <c r="G988" s="32" t="s">
        <v>177</v>
      </c>
      <c r="H988" s="28">
        <v>45203</v>
      </c>
      <c r="I988" s="28" t="s">
        <v>36</v>
      </c>
      <c r="J988" s="28" t="s">
        <v>36</v>
      </c>
      <c r="K988" s="37">
        <f ca="1">IF(O988="ACTIVE",(TODAY()-H988),(J988-H988))</f>
        <v>139</v>
      </c>
      <c r="L988" s="39" t="str">
        <f>IF(OR(M988="Email Verification",M988="Operations",M988="OJT",M988="Bottom Quartile Group",M988="Training"),"Billable","Non Billable")</f>
        <v>Billable</v>
      </c>
      <c r="M988" s="32" t="s">
        <v>178</v>
      </c>
      <c r="N988" s="1" t="s">
        <v>38</v>
      </c>
      <c r="O988" s="1" t="s">
        <v>39</v>
      </c>
      <c r="P988" s="1"/>
      <c r="Q988" s="1"/>
      <c r="R988" s="31" t="s">
        <v>230</v>
      </c>
      <c r="S988" s="42" t="s">
        <v>880</v>
      </c>
      <c r="T988" s="42" t="s">
        <v>880</v>
      </c>
      <c r="U988" s="42" t="s">
        <v>17</v>
      </c>
      <c r="V988" s="42" t="s">
        <v>17</v>
      </c>
      <c r="W988" s="42" t="s">
        <v>883</v>
      </c>
      <c r="X988" s="42" t="s">
        <v>880</v>
      </c>
      <c r="Y988" s="42" t="s">
        <v>880</v>
      </c>
      <c r="Z988" s="42" t="s">
        <v>880</v>
      </c>
      <c r="AA988" s="42" t="s">
        <v>880</v>
      </c>
      <c r="AB988" s="42" t="s">
        <v>17</v>
      </c>
      <c r="AC988" s="42" t="s">
        <v>17</v>
      </c>
      <c r="AD988" s="42" t="s">
        <v>880</v>
      </c>
      <c r="AE988" s="42" t="s">
        <v>880</v>
      </c>
      <c r="AF988" s="42" t="s">
        <v>880</v>
      </c>
      <c r="AG988" s="42" t="s">
        <v>880</v>
      </c>
      <c r="AH988" s="42" t="s">
        <v>880</v>
      </c>
      <c r="AI988" s="42" t="s">
        <v>17</v>
      </c>
      <c r="AJ988" s="42" t="s">
        <v>17</v>
      </c>
      <c r="AK988" s="42" t="s">
        <v>880</v>
      </c>
      <c r="AL988" s="42"/>
      <c r="AM988" s="42"/>
      <c r="AN988" s="42"/>
      <c r="AO988" s="42"/>
      <c r="AP988" s="42"/>
      <c r="AQ988" s="42"/>
      <c r="AR988" s="42"/>
      <c r="AS988" s="42"/>
      <c r="AT988" s="42"/>
      <c r="AU988" s="42"/>
      <c r="AV988" s="37">
        <f>COUNTIFS($S988:$AU988,"P")</f>
        <v>12</v>
      </c>
      <c r="AW988" s="37">
        <f>COUNTIFS($S988:$AU988,"HD")/2</f>
        <v>0</v>
      </c>
      <c r="AX988" s="37">
        <f>COUNTIFS($S988:$AU988,"DO")</f>
        <v>6</v>
      </c>
      <c r="AY988" s="1">
        <f>COUNTIFS($S988:$AU988,"UPL")</f>
        <v>0</v>
      </c>
      <c r="AZ988" s="37">
        <f>COUNTIFS($S988:$AU988,"LWP")</f>
        <v>0</v>
      </c>
      <c r="BA988" s="37">
        <f>SUM(COUNTIFS($S988:$AU988,{"PAT","MAT"}))</f>
        <v>0</v>
      </c>
      <c r="BB988" s="37">
        <f>COUNTIFS($S988:$AU988,"HO")</f>
        <v>0</v>
      </c>
      <c r="BC988" s="37">
        <f>COUNTIFS($S988:$AU988,"NA")</f>
        <v>0</v>
      </c>
      <c r="BD988" s="37">
        <f>COUNTIFS($S988:$AU988,"PL")</f>
        <v>1</v>
      </c>
      <c r="BE988" s="37">
        <f>COUNTIFS($S988:$AU988,"CL")</f>
        <v>0</v>
      </c>
      <c r="BF988" s="37">
        <f>COUNTIFS($S988:$AU988,"BL")</f>
        <v>0</v>
      </c>
      <c r="BG988" s="37">
        <f>COUNTIFS($S988:$AU988,"CO")</f>
        <v>0</v>
      </c>
      <c r="BH988" s="37">
        <f>SUM(BD988:BG988)</f>
        <v>1</v>
      </c>
      <c r="BI988" s="37">
        <f>IF(SUM(AV988+AW988)&gt;=17,1,0)</f>
        <v>0</v>
      </c>
      <c r="BJ988" s="37">
        <f>IF(SUM(AV988+AW988)&gt;=13,1,0)</f>
        <v>0</v>
      </c>
      <c r="BK988" s="37">
        <f>SUM(AV988:BG988)+SUM(COUNTIFS(R988:AU988,{"TERM","RESIGNED"}))</f>
        <v>19</v>
      </c>
      <c r="BL988" s="1" t="s">
        <v>41</v>
      </c>
      <c r="BM988" s="37" t="s">
        <v>931</v>
      </c>
    </row>
    <row r="989" spans="1:65" x14ac:dyDescent="0.25">
      <c r="A989" s="30">
        <f>A988+1</f>
        <v>987</v>
      </c>
      <c r="B989" s="1" t="s">
        <v>163</v>
      </c>
      <c r="C989" s="1">
        <v>105892</v>
      </c>
      <c r="D989" s="1">
        <v>105892</v>
      </c>
      <c r="E989" s="1" t="s">
        <v>863</v>
      </c>
      <c r="F989" s="32" t="s">
        <v>1179</v>
      </c>
      <c r="G989" s="32" t="s">
        <v>154</v>
      </c>
      <c r="H989" s="28">
        <v>45203</v>
      </c>
      <c r="I989" s="28" t="s">
        <v>36</v>
      </c>
      <c r="J989" s="28" t="s">
        <v>36</v>
      </c>
      <c r="K989" s="37">
        <f ca="1">IF(O989="ACTIVE",(TODAY()-H989),(J989-H989))</f>
        <v>139</v>
      </c>
      <c r="L989" s="39" t="str">
        <f>IF(OR(M989="Email Verification",M989="Operations",M989="OJT",M989="Bottom Quartile Group",M989="Training"),"Billable","Non Billable")</f>
        <v>Billable</v>
      </c>
      <c r="M989" s="32" t="s">
        <v>118</v>
      </c>
      <c r="N989" s="1" t="s">
        <v>38</v>
      </c>
      <c r="O989" s="1" t="s">
        <v>39</v>
      </c>
      <c r="P989" s="1"/>
      <c r="Q989" s="1"/>
      <c r="R989" s="31" t="s">
        <v>157</v>
      </c>
      <c r="S989" s="42" t="s">
        <v>880</v>
      </c>
      <c r="T989" s="42" t="s">
        <v>880</v>
      </c>
      <c r="U989" s="42" t="s">
        <v>17</v>
      </c>
      <c r="V989" s="42" t="s">
        <v>17</v>
      </c>
      <c r="W989" s="42" t="s">
        <v>880</v>
      </c>
      <c r="X989" s="42" t="s">
        <v>880</v>
      </c>
      <c r="Y989" s="42" t="s">
        <v>880</v>
      </c>
      <c r="Z989" s="42" t="s">
        <v>880</v>
      </c>
      <c r="AA989" s="42" t="s">
        <v>880</v>
      </c>
      <c r="AB989" s="42" t="s">
        <v>17</v>
      </c>
      <c r="AC989" s="42" t="s">
        <v>17</v>
      </c>
      <c r="AD989" s="42" t="s">
        <v>880</v>
      </c>
      <c r="AE989" s="42" t="s">
        <v>880</v>
      </c>
      <c r="AF989" s="42" t="s">
        <v>880</v>
      </c>
      <c r="AG989" s="42" t="s">
        <v>880</v>
      </c>
      <c r="AH989" s="42" t="s">
        <v>880</v>
      </c>
      <c r="AI989" s="42" t="s">
        <v>17</v>
      </c>
      <c r="AJ989" s="42" t="s">
        <v>17</v>
      </c>
      <c r="AK989" s="42" t="s">
        <v>883</v>
      </c>
      <c r="AL989" s="42"/>
      <c r="AM989" s="42"/>
      <c r="AN989" s="42"/>
      <c r="AO989" s="42"/>
      <c r="AP989" s="42"/>
      <c r="AQ989" s="42"/>
      <c r="AR989" s="42"/>
      <c r="AS989" s="42"/>
      <c r="AT989" s="42"/>
      <c r="AU989" s="42"/>
      <c r="AV989" s="37">
        <f>COUNTIFS($S989:$AU989,"P")</f>
        <v>12</v>
      </c>
      <c r="AW989" s="37">
        <f>COUNTIFS($S989:$AU989,"HD")/2</f>
        <v>0</v>
      </c>
      <c r="AX989" s="37">
        <f>COUNTIFS($S989:$AU989,"DO")</f>
        <v>6</v>
      </c>
      <c r="AY989" s="1">
        <f>COUNTIFS($S989:$AU989,"UPL")</f>
        <v>0</v>
      </c>
      <c r="AZ989" s="37">
        <f>COUNTIFS($S989:$AU989,"LWP")</f>
        <v>0</v>
      </c>
      <c r="BA989" s="37">
        <f>SUM(COUNTIFS($S989:$AU989,{"PAT","MAT"}))</f>
        <v>0</v>
      </c>
      <c r="BB989" s="37">
        <f>COUNTIFS($S989:$AU989,"HO")</f>
        <v>0</v>
      </c>
      <c r="BC989" s="37">
        <f>COUNTIFS($S989:$AU989,"NA")</f>
        <v>0</v>
      </c>
      <c r="BD989" s="37">
        <f>COUNTIFS($S989:$AU989,"PL")</f>
        <v>1</v>
      </c>
      <c r="BE989" s="37">
        <f>COUNTIFS($S989:$AU989,"CL")</f>
        <v>0</v>
      </c>
      <c r="BF989" s="37">
        <f>COUNTIFS($S989:$AU989,"BL")</f>
        <v>0</v>
      </c>
      <c r="BG989" s="37">
        <f>COUNTIFS($S989:$AU989,"CO")</f>
        <v>0</v>
      </c>
      <c r="BH989" s="37">
        <f>SUM(BD989:BG989)</f>
        <v>1</v>
      </c>
      <c r="BI989" s="37">
        <f>IF(SUM(AV989+AW989)&gt;=17,1,0)</f>
        <v>0</v>
      </c>
      <c r="BJ989" s="37">
        <f>IF(SUM(AV989+AW989)&gt;=13,1,0)</f>
        <v>0</v>
      </c>
      <c r="BK989" s="37">
        <f>SUM(AV989:BG989)+SUM(COUNTIFS(R989:AU989,{"TERM","RESIGNED"}))</f>
        <v>19</v>
      </c>
      <c r="BL989" s="1" t="s">
        <v>41</v>
      </c>
      <c r="BM989" s="37" t="s">
        <v>937</v>
      </c>
    </row>
    <row r="990" spans="1:65" x14ac:dyDescent="0.25">
      <c r="A990" s="30">
        <f>A989+1</f>
        <v>988</v>
      </c>
      <c r="B990" s="1" t="s">
        <v>163</v>
      </c>
      <c r="C990" s="1">
        <v>105893</v>
      </c>
      <c r="D990" s="1">
        <v>105893</v>
      </c>
      <c r="E990" s="1" t="s">
        <v>863</v>
      </c>
      <c r="F990" s="32" t="s">
        <v>1180</v>
      </c>
      <c r="G990" s="32" t="s">
        <v>154</v>
      </c>
      <c r="H990" s="28">
        <v>45203</v>
      </c>
      <c r="I990" s="28" t="s">
        <v>36</v>
      </c>
      <c r="J990" s="28" t="s">
        <v>36</v>
      </c>
      <c r="K990" s="37">
        <f ca="1">IF(O990="ACTIVE",(TODAY()-H990),(J990-H990))</f>
        <v>139</v>
      </c>
      <c r="L990" s="39" t="str">
        <f>IF(OR(M990="Email Verification",M990="Operations",M990="OJT",M990="Bottom Quartile Group",M990="Training"),"Billable","Non Billable")</f>
        <v>Billable</v>
      </c>
      <c r="M990" s="32" t="s">
        <v>118</v>
      </c>
      <c r="N990" s="1" t="s">
        <v>38</v>
      </c>
      <c r="O990" s="1" t="s">
        <v>39</v>
      </c>
      <c r="P990" s="1"/>
      <c r="Q990" s="1"/>
      <c r="R990" s="31" t="s">
        <v>157</v>
      </c>
      <c r="S990" s="42" t="s">
        <v>880</v>
      </c>
      <c r="T990" s="42" t="s">
        <v>880</v>
      </c>
      <c r="U990" s="42" t="s">
        <v>17</v>
      </c>
      <c r="V990" s="42" t="s">
        <v>17</v>
      </c>
      <c r="W990" s="42" t="s">
        <v>880</v>
      </c>
      <c r="X990" s="42" t="s">
        <v>880</v>
      </c>
      <c r="Y990" s="42" t="s">
        <v>883</v>
      </c>
      <c r="Z990" s="42" t="s">
        <v>883</v>
      </c>
      <c r="AA990" s="42" t="s">
        <v>883</v>
      </c>
      <c r="AB990" s="42" t="s">
        <v>17</v>
      </c>
      <c r="AC990" s="42" t="s">
        <v>17</v>
      </c>
      <c r="AD990" s="42" t="s">
        <v>880</v>
      </c>
      <c r="AE990" s="42" t="s">
        <v>880</v>
      </c>
      <c r="AF990" s="42" t="s">
        <v>880</v>
      </c>
      <c r="AG990" s="42" t="s">
        <v>880</v>
      </c>
      <c r="AH990" s="42" t="s">
        <v>880</v>
      </c>
      <c r="AI990" s="42" t="s">
        <v>17</v>
      </c>
      <c r="AJ990" s="42" t="s">
        <v>17</v>
      </c>
      <c r="AK990" s="42" t="s">
        <v>880</v>
      </c>
      <c r="AL990" s="42"/>
      <c r="AM990" s="42"/>
      <c r="AN990" s="42"/>
      <c r="AO990" s="42"/>
      <c r="AP990" s="42"/>
      <c r="AQ990" s="42"/>
      <c r="AR990" s="42"/>
      <c r="AS990" s="42"/>
      <c r="AT990" s="42"/>
      <c r="AU990" s="42"/>
      <c r="AV990" s="37">
        <f>COUNTIFS($S990:$AU990,"P")</f>
        <v>10</v>
      </c>
      <c r="AW990" s="37">
        <f>COUNTIFS($S990:$AU990,"HD")/2</f>
        <v>0</v>
      </c>
      <c r="AX990" s="37">
        <f>COUNTIFS($S990:$AU990,"DO")</f>
        <v>6</v>
      </c>
      <c r="AY990" s="1">
        <f>COUNTIFS($S990:$AU990,"UPL")</f>
        <v>0</v>
      </c>
      <c r="AZ990" s="37">
        <f>COUNTIFS($S990:$AU990,"LWP")</f>
        <v>0</v>
      </c>
      <c r="BA990" s="37">
        <f>SUM(COUNTIFS($S990:$AU990,{"PAT","MAT"}))</f>
        <v>0</v>
      </c>
      <c r="BB990" s="37">
        <f>COUNTIFS($S990:$AU990,"HO")</f>
        <v>0</v>
      </c>
      <c r="BC990" s="37">
        <f>COUNTIFS($S990:$AU990,"NA")</f>
        <v>0</v>
      </c>
      <c r="BD990" s="37">
        <f>COUNTIFS($S990:$AU990,"PL")</f>
        <v>3</v>
      </c>
      <c r="BE990" s="37">
        <f>COUNTIFS($S990:$AU990,"CL")</f>
        <v>0</v>
      </c>
      <c r="BF990" s="37">
        <f>COUNTIFS($S990:$AU990,"BL")</f>
        <v>0</v>
      </c>
      <c r="BG990" s="37">
        <f>COUNTIFS($S990:$AU990,"CO")</f>
        <v>0</v>
      </c>
      <c r="BH990" s="37">
        <f>SUM(BD990:BG990)</f>
        <v>3</v>
      </c>
      <c r="BI990" s="37">
        <f>IF(SUM(AV990+AW990)&gt;=17,1,0)</f>
        <v>0</v>
      </c>
      <c r="BJ990" s="37">
        <f>IF(SUM(AV990+AW990)&gt;=13,1,0)</f>
        <v>0</v>
      </c>
      <c r="BK990" s="37">
        <f>SUM(AV990:BG990)+SUM(COUNTIFS(R990:AU990,{"TERM","RESIGNED"}))</f>
        <v>19</v>
      </c>
      <c r="BL990" s="1" t="s">
        <v>41</v>
      </c>
      <c r="BM990" s="37" t="s">
        <v>937</v>
      </c>
    </row>
    <row r="991" spans="1:65" x14ac:dyDescent="0.25">
      <c r="A991" s="30">
        <f>A990+1</f>
        <v>989</v>
      </c>
      <c r="B991" s="1" t="s">
        <v>163</v>
      </c>
      <c r="C991" s="1">
        <v>105894</v>
      </c>
      <c r="D991" s="1">
        <v>105894</v>
      </c>
      <c r="E991" s="1" t="s">
        <v>863</v>
      </c>
      <c r="F991" s="32" t="s">
        <v>1181</v>
      </c>
      <c r="G991" s="32" t="s">
        <v>154</v>
      </c>
      <c r="H991" s="28">
        <v>45203</v>
      </c>
      <c r="I991" s="28" t="s">
        <v>36</v>
      </c>
      <c r="J991" s="28" t="s">
        <v>36</v>
      </c>
      <c r="K991" s="37">
        <f ca="1">IF(O991="ACTIVE",(TODAY()-H991),(J991-H991))</f>
        <v>139</v>
      </c>
      <c r="L991" s="39" t="str">
        <f>IF(OR(M991="Email Verification",M991="Operations",M991="OJT",M991="Bottom Quartile Group",M991="Training"),"Billable","Non Billable")</f>
        <v>Billable</v>
      </c>
      <c r="M991" s="32" t="s">
        <v>118</v>
      </c>
      <c r="N991" s="1" t="s">
        <v>38</v>
      </c>
      <c r="O991" s="1" t="s">
        <v>39</v>
      </c>
      <c r="P991" s="1"/>
      <c r="Q991" s="1"/>
      <c r="R991" s="31" t="s">
        <v>155</v>
      </c>
      <c r="S991" s="42" t="s">
        <v>880</v>
      </c>
      <c r="T991" s="42" t="s">
        <v>880</v>
      </c>
      <c r="U991" s="42" t="s">
        <v>17</v>
      </c>
      <c r="V991" s="42" t="s">
        <v>17</v>
      </c>
      <c r="W991" s="42" t="s">
        <v>883</v>
      </c>
      <c r="X991" s="42" t="s">
        <v>883</v>
      </c>
      <c r="Y991" s="42" t="s">
        <v>883</v>
      </c>
      <c r="Z991" s="42" t="s">
        <v>883</v>
      </c>
      <c r="AA991" s="42" t="s">
        <v>883</v>
      </c>
      <c r="AB991" s="42" t="s">
        <v>17</v>
      </c>
      <c r="AC991" s="42" t="s">
        <v>17</v>
      </c>
      <c r="AD991" s="42" t="s">
        <v>880</v>
      </c>
      <c r="AE991" s="42" t="s">
        <v>880</v>
      </c>
      <c r="AF991" s="42" t="s">
        <v>880</v>
      </c>
      <c r="AG991" s="42" t="s">
        <v>880</v>
      </c>
      <c r="AH991" s="42" t="s">
        <v>880</v>
      </c>
      <c r="AI991" s="42" t="s">
        <v>17</v>
      </c>
      <c r="AJ991" s="42" t="s">
        <v>17</v>
      </c>
      <c r="AK991" s="42" t="s">
        <v>881</v>
      </c>
      <c r="AL991" s="42"/>
      <c r="AM991" s="42"/>
      <c r="AN991" s="42"/>
      <c r="AO991" s="42"/>
      <c r="AP991" s="42"/>
      <c r="AQ991" s="42"/>
      <c r="AR991" s="42"/>
      <c r="AS991" s="42"/>
      <c r="AT991" s="42"/>
      <c r="AU991" s="42"/>
      <c r="AV991" s="37">
        <f>COUNTIFS($S991:$AU991,"P")</f>
        <v>7</v>
      </c>
      <c r="AW991" s="37">
        <f>COUNTIFS($S991:$AU991,"HD")/2</f>
        <v>0.5</v>
      </c>
      <c r="AX991" s="37">
        <f>COUNTIFS($S991:$AU991,"DO")</f>
        <v>6</v>
      </c>
      <c r="AY991" s="1">
        <f>COUNTIFS($S991:$AU991,"UPL")</f>
        <v>0</v>
      </c>
      <c r="AZ991" s="37">
        <f>COUNTIFS($S991:$AU991,"LWP")</f>
        <v>0</v>
      </c>
      <c r="BA991" s="37">
        <f>SUM(COUNTIFS($S991:$AU991,{"PAT","MAT"}))</f>
        <v>0</v>
      </c>
      <c r="BB991" s="37">
        <f>COUNTIFS($S991:$AU991,"HO")</f>
        <v>0</v>
      </c>
      <c r="BC991" s="37">
        <f>COUNTIFS($S991:$AU991,"NA")</f>
        <v>0</v>
      </c>
      <c r="BD991" s="37">
        <f>COUNTIFS($S991:$AU991,"PL")</f>
        <v>5</v>
      </c>
      <c r="BE991" s="37">
        <f>COUNTIFS($S991:$AU991,"CL")</f>
        <v>0</v>
      </c>
      <c r="BF991" s="37">
        <f>COUNTIFS($S991:$AU991,"BL")</f>
        <v>0</v>
      </c>
      <c r="BG991" s="37">
        <f>COUNTIFS($S991:$AU991,"CO")</f>
        <v>0</v>
      </c>
      <c r="BH991" s="37">
        <f>SUM(BD991:BG991)</f>
        <v>5</v>
      </c>
      <c r="BI991" s="37">
        <f>IF(SUM(AV991+AW991)&gt;=17,1,0)</f>
        <v>0</v>
      </c>
      <c r="BJ991" s="37">
        <f>IF(SUM(AV991+AW991)&gt;=13,1,0)</f>
        <v>0</v>
      </c>
      <c r="BK991" s="37">
        <f>SUM(AV991:BG991)+SUM(COUNTIFS(R991:AU991,{"TERM","RESIGNED"}))</f>
        <v>18.5</v>
      </c>
      <c r="BL991" s="1" t="s">
        <v>41</v>
      </c>
      <c r="BM991" s="37" t="s">
        <v>933</v>
      </c>
    </row>
    <row r="992" spans="1:65" x14ac:dyDescent="0.25">
      <c r="A992" s="30">
        <f>A991+1</f>
        <v>990</v>
      </c>
      <c r="B992" s="1" t="s">
        <v>163</v>
      </c>
      <c r="C992" s="1">
        <v>105897</v>
      </c>
      <c r="D992" s="1">
        <v>105897</v>
      </c>
      <c r="E992" s="1" t="s">
        <v>863</v>
      </c>
      <c r="F992" s="32" t="s">
        <v>1182</v>
      </c>
      <c r="G992" s="32" t="s">
        <v>117</v>
      </c>
      <c r="H992" s="28">
        <v>45203</v>
      </c>
      <c r="I992" s="28" t="s">
        <v>36</v>
      </c>
      <c r="J992" s="28" t="s">
        <v>36</v>
      </c>
      <c r="K992" s="37">
        <f ca="1">IF(O992="ACTIVE",(TODAY()-H992),(J992-H992))</f>
        <v>139</v>
      </c>
      <c r="L992" s="39" t="str">
        <f>IF(OR(M992="Email Verification",M992="Operations",M992="OJT",M992="Bottom Quartile Group",M992="Training"),"Billable","Non Billable")</f>
        <v>Billable</v>
      </c>
      <c r="M992" s="32" t="s">
        <v>118</v>
      </c>
      <c r="N992" s="1" t="s">
        <v>38</v>
      </c>
      <c r="O992" s="1" t="s">
        <v>39</v>
      </c>
      <c r="P992" s="1"/>
      <c r="Q992" s="1"/>
      <c r="R992" s="31" t="s">
        <v>887</v>
      </c>
      <c r="S992" s="42" t="s">
        <v>880</v>
      </c>
      <c r="T992" s="42" t="s">
        <v>880</v>
      </c>
      <c r="U992" s="42" t="s">
        <v>17</v>
      </c>
      <c r="V992" s="42" t="s">
        <v>17</v>
      </c>
      <c r="W992" s="42" t="s">
        <v>880</v>
      </c>
      <c r="X992" s="42" t="s">
        <v>880</v>
      </c>
      <c r="Y992" s="42" t="s">
        <v>880</v>
      </c>
      <c r="Z992" s="42" t="s">
        <v>883</v>
      </c>
      <c r="AA992" s="42" t="s">
        <v>880</v>
      </c>
      <c r="AB992" s="42" t="s">
        <v>17</v>
      </c>
      <c r="AC992" s="42" t="s">
        <v>17</v>
      </c>
      <c r="AD992" s="42" t="s">
        <v>880</v>
      </c>
      <c r="AE992" s="42" t="s">
        <v>880</v>
      </c>
      <c r="AF992" s="42" t="s">
        <v>880</v>
      </c>
      <c r="AG992" s="42" t="s">
        <v>880</v>
      </c>
      <c r="AH992" s="42" t="s">
        <v>880</v>
      </c>
      <c r="AI992" s="42" t="s">
        <v>17</v>
      </c>
      <c r="AJ992" s="42" t="s">
        <v>17</v>
      </c>
      <c r="AK992" s="42" t="s">
        <v>18</v>
      </c>
      <c r="AL992" s="42"/>
      <c r="AM992" s="42"/>
      <c r="AN992" s="42"/>
      <c r="AO992" s="42"/>
      <c r="AP992" s="42"/>
      <c r="AQ992" s="42"/>
      <c r="AR992" s="42"/>
      <c r="AS992" s="42"/>
      <c r="AT992" s="42"/>
      <c r="AU992" s="42"/>
      <c r="AV992" s="37">
        <f>COUNTIFS($S992:$AU992,"P")</f>
        <v>11</v>
      </c>
      <c r="AW992" s="37">
        <f>COUNTIFS($S992:$AU992,"HD")/2</f>
        <v>0</v>
      </c>
      <c r="AX992" s="37">
        <f>COUNTIFS($S992:$AU992,"DO")</f>
        <v>6</v>
      </c>
      <c r="AY992" s="1">
        <f>COUNTIFS($S992:$AU992,"UPL")</f>
        <v>1</v>
      </c>
      <c r="AZ992" s="37">
        <f>COUNTIFS($S992:$AU992,"LWP")</f>
        <v>0</v>
      </c>
      <c r="BA992" s="37">
        <f>SUM(COUNTIFS($S992:$AU992,{"PAT","MAT"}))</f>
        <v>0</v>
      </c>
      <c r="BB992" s="37">
        <f>COUNTIFS($S992:$AU992,"HO")</f>
        <v>0</v>
      </c>
      <c r="BC992" s="37">
        <f>COUNTIFS($S992:$AU992,"NA")</f>
        <v>0</v>
      </c>
      <c r="BD992" s="37">
        <f>COUNTIFS($S992:$AU992,"PL")</f>
        <v>1</v>
      </c>
      <c r="BE992" s="37">
        <f>COUNTIFS($S992:$AU992,"CL")</f>
        <v>0</v>
      </c>
      <c r="BF992" s="37">
        <f>COUNTIFS($S992:$AU992,"BL")</f>
        <v>0</v>
      </c>
      <c r="BG992" s="37">
        <f>COUNTIFS($S992:$AU992,"CO")</f>
        <v>0</v>
      </c>
      <c r="BH992" s="37">
        <f>SUM(BD992:BG992)</f>
        <v>1</v>
      </c>
      <c r="BI992" s="37">
        <f>IF(SUM(AV992+AW992)&gt;=17,1,0)</f>
        <v>0</v>
      </c>
      <c r="BJ992" s="37">
        <f>IF(SUM(AV992+AW992)&gt;=13,1,0)</f>
        <v>0</v>
      </c>
      <c r="BK992" s="37">
        <f>SUM(AV992:BG992)+SUM(COUNTIFS(R992:AU992,{"TERM","RESIGNED"}))</f>
        <v>19</v>
      </c>
      <c r="BL992" s="1" t="s">
        <v>41</v>
      </c>
      <c r="BM992" s="37" t="s">
        <v>934</v>
      </c>
    </row>
    <row r="993" spans="1:65" x14ac:dyDescent="0.25">
      <c r="A993" s="30">
        <f>A992+1</f>
        <v>991</v>
      </c>
      <c r="B993" s="1" t="s">
        <v>163</v>
      </c>
      <c r="C993" s="1">
        <v>105899</v>
      </c>
      <c r="D993" s="1">
        <v>105899</v>
      </c>
      <c r="E993" s="1" t="s">
        <v>862</v>
      </c>
      <c r="F993" s="32" t="s">
        <v>1183</v>
      </c>
      <c r="G993" s="32" t="s">
        <v>1040</v>
      </c>
      <c r="H993" s="28">
        <v>45205</v>
      </c>
      <c r="I993" s="28" t="s">
        <v>36</v>
      </c>
      <c r="J993" s="28" t="s">
        <v>36</v>
      </c>
      <c r="K993" s="37">
        <f ca="1">IF(O993="ACTIVE",(TODAY()-H993),(J993-H993))</f>
        <v>137</v>
      </c>
      <c r="L993" s="39" t="str">
        <f>IF(OR(M993="Email Verification",M993="Operations",M993="OJT",M993="Bottom Quartile Group",M993="Training"),"Billable","Non Billable")</f>
        <v>Non Billable</v>
      </c>
      <c r="M993" s="32" t="s">
        <v>990</v>
      </c>
      <c r="N993" s="1" t="s">
        <v>38</v>
      </c>
      <c r="O993" s="1" t="s">
        <v>39</v>
      </c>
      <c r="P993" s="1"/>
      <c r="Q993" s="1"/>
      <c r="R993" s="31" t="s">
        <v>203</v>
      </c>
      <c r="S993" s="42" t="s">
        <v>880</v>
      </c>
      <c r="T993" s="42" t="s">
        <v>880</v>
      </c>
      <c r="U993" s="42" t="s">
        <v>17</v>
      </c>
      <c r="V993" s="42" t="s">
        <v>17</v>
      </c>
      <c r="W993" s="42" t="s">
        <v>880</v>
      </c>
      <c r="X993" s="42" t="s">
        <v>880</v>
      </c>
      <c r="Y993" s="42" t="s">
        <v>880</v>
      </c>
      <c r="Z993" s="42" t="s">
        <v>880</v>
      </c>
      <c r="AA993" s="42" t="s">
        <v>880</v>
      </c>
      <c r="AB993" s="42" t="s">
        <v>17</v>
      </c>
      <c r="AC993" s="42" t="s">
        <v>17</v>
      </c>
      <c r="AD993" s="42" t="s">
        <v>880</v>
      </c>
      <c r="AE993" s="42" t="s">
        <v>18</v>
      </c>
      <c r="AF993" s="42" t="s">
        <v>880</v>
      </c>
      <c r="AG993" s="42" t="s">
        <v>880</v>
      </c>
      <c r="AH993" s="42" t="s">
        <v>19</v>
      </c>
      <c r="AI993" s="42" t="s">
        <v>17</v>
      </c>
      <c r="AJ993" s="42" t="s">
        <v>17</v>
      </c>
      <c r="AK993" s="42" t="s">
        <v>880</v>
      </c>
      <c r="AL993" s="42"/>
      <c r="AM993" s="42"/>
      <c r="AN993" s="42"/>
      <c r="AO993" s="42"/>
      <c r="AP993" s="42"/>
      <c r="AQ993" s="42"/>
      <c r="AR993" s="42"/>
      <c r="AS993" s="42"/>
      <c r="AT993" s="42"/>
      <c r="AU993" s="42"/>
      <c r="AV993" s="37">
        <f>COUNTIFS($S993:$AU993,"P")</f>
        <v>11</v>
      </c>
      <c r="AW993" s="37">
        <f>COUNTIFS($S993:$AU993,"HD")/2</f>
        <v>0</v>
      </c>
      <c r="AX993" s="37">
        <f>COUNTIFS($S993:$AU993,"DO")</f>
        <v>6</v>
      </c>
      <c r="AY993" s="1">
        <f>COUNTIFS($S993:$AU993,"UPL")</f>
        <v>1</v>
      </c>
      <c r="AZ993" s="37">
        <f>COUNTIFS($S993:$AU993,"LWP")</f>
        <v>1</v>
      </c>
      <c r="BA993" s="37">
        <f>SUM(COUNTIFS($S993:$AU993,{"PAT","MAT"}))</f>
        <v>0</v>
      </c>
      <c r="BB993" s="37">
        <f>COUNTIFS($S993:$AU993,"HO")</f>
        <v>0</v>
      </c>
      <c r="BC993" s="37">
        <f>COUNTIFS($S993:$AU993,"NA")</f>
        <v>0</v>
      </c>
      <c r="BD993" s="37">
        <f>COUNTIFS($S993:$AU993,"PL")</f>
        <v>0</v>
      </c>
      <c r="BE993" s="37">
        <f>COUNTIFS($S993:$AU993,"CL")</f>
        <v>0</v>
      </c>
      <c r="BF993" s="37">
        <f>COUNTIFS($S993:$AU993,"BL")</f>
        <v>0</v>
      </c>
      <c r="BG993" s="37">
        <f>COUNTIFS($S993:$AU993,"CO")</f>
        <v>0</v>
      </c>
      <c r="BH993" s="37">
        <f>SUM(BD993:BG993)</f>
        <v>0</v>
      </c>
      <c r="BI993" s="37">
        <f>IF(SUM(AV993+AW993)&gt;=17,1,0)</f>
        <v>0</v>
      </c>
      <c r="BJ993" s="37">
        <f>IF(SUM(AV993+AW993)&gt;=13,1,0)</f>
        <v>0</v>
      </c>
      <c r="BK993" s="37">
        <f>SUM(AV993:BG993)+SUM(COUNTIFS(R993:AU993,{"TERM","RESIGNED"}))</f>
        <v>19</v>
      </c>
      <c r="BL993" s="1" t="s">
        <v>41</v>
      </c>
      <c r="BM993" s="37" t="s">
        <v>936</v>
      </c>
    </row>
    <row r="994" spans="1:65" x14ac:dyDescent="0.25">
      <c r="A994" s="30">
        <f>A993+1</f>
        <v>992</v>
      </c>
      <c r="B994" s="1" t="s">
        <v>163</v>
      </c>
      <c r="C994" s="1">
        <v>105900</v>
      </c>
      <c r="D994" s="1">
        <v>105900</v>
      </c>
      <c r="E994" s="1" t="s">
        <v>863</v>
      </c>
      <c r="F994" s="32" t="s">
        <v>1184</v>
      </c>
      <c r="G994" s="32" t="s">
        <v>100</v>
      </c>
      <c r="H994" s="28">
        <v>45205</v>
      </c>
      <c r="I994" s="28" t="s">
        <v>36</v>
      </c>
      <c r="J994" s="28" t="s">
        <v>36</v>
      </c>
      <c r="K994" s="37">
        <f ca="1">IF(O994="ACTIVE",(TODAY()-H994),(J994-H994))</f>
        <v>137</v>
      </c>
      <c r="L994" s="39" t="str">
        <f>IF(OR(M994="Email Verification",M994="Operations",M994="OJT",M994="Bottom Quartile Group",M994="Training"),"Billable","Non Billable")</f>
        <v>Non Billable</v>
      </c>
      <c r="M994" s="32" t="s">
        <v>43</v>
      </c>
      <c r="N994" s="1" t="s">
        <v>38</v>
      </c>
      <c r="O994" s="1" t="s">
        <v>39</v>
      </c>
      <c r="P994" s="1"/>
      <c r="Q994" s="1"/>
      <c r="R994" s="31" t="s">
        <v>65</v>
      </c>
      <c r="S994" s="42" t="s">
        <v>880</v>
      </c>
      <c r="T994" s="42" t="s">
        <v>880</v>
      </c>
      <c r="U994" s="42" t="s">
        <v>17</v>
      </c>
      <c r="V994" s="42" t="s">
        <v>17</v>
      </c>
      <c r="W994" s="42" t="s">
        <v>880</v>
      </c>
      <c r="X994" s="42" t="s">
        <v>880</v>
      </c>
      <c r="Y994" s="42" t="s">
        <v>880</v>
      </c>
      <c r="Z994" s="42" t="s">
        <v>880</v>
      </c>
      <c r="AA994" s="42" t="s">
        <v>880</v>
      </c>
      <c r="AB994" s="42" t="s">
        <v>17</v>
      </c>
      <c r="AC994" s="42" t="s">
        <v>17</v>
      </c>
      <c r="AD994" s="42" t="s">
        <v>883</v>
      </c>
      <c r="AE994" s="42" t="s">
        <v>883</v>
      </c>
      <c r="AF994" s="42" t="s">
        <v>880</v>
      </c>
      <c r="AG994" s="42" t="s">
        <v>880</v>
      </c>
      <c r="AH994" s="42" t="s">
        <v>880</v>
      </c>
      <c r="AI994" s="42" t="s">
        <v>17</v>
      </c>
      <c r="AJ994" s="42" t="s">
        <v>17</v>
      </c>
      <c r="AK994" s="42" t="s">
        <v>880</v>
      </c>
      <c r="AL994" s="42"/>
      <c r="AM994" s="42"/>
      <c r="AN994" s="42"/>
      <c r="AO994" s="42"/>
      <c r="AP994" s="42"/>
      <c r="AQ994" s="42"/>
      <c r="AR994" s="42"/>
      <c r="AS994" s="42"/>
      <c r="AT994" s="42"/>
      <c r="AU994" s="42"/>
      <c r="AV994" s="37">
        <f>COUNTIFS($S994:$AU994,"P")</f>
        <v>11</v>
      </c>
      <c r="AW994" s="37">
        <f>COUNTIFS($S994:$AU994,"HD")/2</f>
        <v>0</v>
      </c>
      <c r="AX994" s="37">
        <f>COUNTIFS($S994:$AU994,"DO")</f>
        <v>6</v>
      </c>
      <c r="AY994" s="1">
        <f>COUNTIFS($S994:$AU994,"UPL")</f>
        <v>0</v>
      </c>
      <c r="AZ994" s="37">
        <f>COUNTIFS($S994:$AU994,"LWP")</f>
        <v>0</v>
      </c>
      <c r="BA994" s="37">
        <f>SUM(COUNTIFS($S994:$AU994,{"PAT","MAT"}))</f>
        <v>0</v>
      </c>
      <c r="BB994" s="37">
        <f>COUNTIFS($S994:$AU994,"HO")</f>
        <v>0</v>
      </c>
      <c r="BC994" s="37">
        <f>COUNTIFS($S994:$AU994,"NA")</f>
        <v>0</v>
      </c>
      <c r="BD994" s="37">
        <f>COUNTIFS($S994:$AU994,"PL")</f>
        <v>2</v>
      </c>
      <c r="BE994" s="37">
        <f>COUNTIFS($S994:$AU994,"CL")</f>
        <v>0</v>
      </c>
      <c r="BF994" s="37">
        <f>COUNTIFS($S994:$AU994,"BL")</f>
        <v>0</v>
      </c>
      <c r="BG994" s="37">
        <f>COUNTIFS($S994:$AU994,"CO")</f>
        <v>0</v>
      </c>
      <c r="BH994" s="37">
        <f>SUM(BD994:BG994)</f>
        <v>2</v>
      </c>
      <c r="BI994" s="37">
        <f>IF(SUM(AV994+AW994)&gt;=17,1,0)</f>
        <v>0</v>
      </c>
      <c r="BJ994" s="37">
        <f>IF(SUM(AV994+AW994)&gt;=13,1,0)</f>
        <v>0</v>
      </c>
      <c r="BK994" s="37">
        <f>SUM(AV994:BG994)+SUM(COUNTIFS(R994:AU994,{"TERM","RESIGNED"}))</f>
        <v>19</v>
      </c>
      <c r="BL994" s="1" t="s">
        <v>41</v>
      </c>
      <c r="BM994" s="37" t="s">
        <v>934</v>
      </c>
    </row>
    <row r="995" spans="1:65" x14ac:dyDescent="0.25">
      <c r="A995" s="30">
        <f>A994+1</f>
        <v>993</v>
      </c>
      <c r="B995" s="1" t="s">
        <v>163</v>
      </c>
      <c r="C995" s="1">
        <v>105901</v>
      </c>
      <c r="D995" s="1">
        <v>105901</v>
      </c>
      <c r="E995" s="1" t="s">
        <v>862</v>
      </c>
      <c r="F995" s="32" t="s">
        <v>1185</v>
      </c>
      <c r="G995" s="32" t="s">
        <v>181</v>
      </c>
      <c r="H995" s="28">
        <v>45205</v>
      </c>
      <c r="I995" s="28" t="s">
        <v>36</v>
      </c>
      <c r="J995" s="28" t="s">
        <v>36</v>
      </c>
      <c r="K995" s="37">
        <f ca="1">IF(O995="ACTIVE",(TODAY()-H995),(J995-H995))</f>
        <v>137</v>
      </c>
      <c r="L995" s="39" t="str">
        <f>IF(OR(M995="Email Verification",M995="Operations",M995="OJT",M995="Bottom Quartile Group",M995="Training"),"Billable","Non Billable")</f>
        <v>Billable</v>
      </c>
      <c r="M995" s="32" t="s">
        <v>178</v>
      </c>
      <c r="N995" s="1" t="s">
        <v>38</v>
      </c>
      <c r="O995" s="1" t="s">
        <v>39</v>
      </c>
      <c r="P995" s="1"/>
      <c r="Q995" s="1"/>
      <c r="R995" s="31" t="s">
        <v>292</v>
      </c>
      <c r="S995" s="42" t="s">
        <v>880</v>
      </c>
      <c r="T995" s="42" t="s">
        <v>882</v>
      </c>
      <c r="U995" s="42" t="s">
        <v>17</v>
      </c>
      <c r="V995" s="42" t="s">
        <v>17</v>
      </c>
      <c r="W995" s="42" t="s">
        <v>880</v>
      </c>
      <c r="X995" s="42" t="s">
        <v>880</v>
      </c>
      <c r="Y995" s="42" t="s">
        <v>880</v>
      </c>
      <c r="Z995" s="42" t="s">
        <v>880</v>
      </c>
      <c r="AA995" s="42" t="s">
        <v>19</v>
      </c>
      <c r="AB995" s="42" t="s">
        <v>17</v>
      </c>
      <c r="AC995" s="42" t="s">
        <v>17</v>
      </c>
      <c r="AD995" s="42" t="s">
        <v>883</v>
      </c>
      <c r="AE995" s="42" t="s">
        <v>883</v>
      </c>
      <c r="AF995" s="42" t="s">
        <v>883</v>
      </c>
      <c r="AG995" s="42" t="s">
        <v>880</v>
      </c>
      <c r="AH995" s="42" t="s">
        <v>880</v>
      </c>
      <c r="AI995" s="42" t="s">
        <v>17</v>
      </c>
      <c r="AJ995" s="42" t="s">
        <v>17</v>
      </c>
      <c r="AK995" s="42" t="s">
        <v>880</v>
      </c>
      <c r="AL995" s="42"/>
      <c r="AM995" s="42"/>
      <c r="AN995" s="42"/>
      <c r="AO995" s="42"/>
      <c r="AP995" s="42"/>
      <c r="AQ995" s="42"/>
      <c r="AR995" s="42"/>
      <c r="AS995" s="42"/>
      <c r="AT995" s="42"/>
      <c r="AU995" s="42"/>
      <c r="AV995" s="37">
        <f>COUNTIFS($S995:$AU995,"P")</f>
        <v>8</v>
      </c>
      <c r="AW995" s="37">
        <f>COUNTIFS($S995:$AU995,"HD")/2</f>
        <v>0</v>
      </c>
      <c r="AX995" s="37">
        <f>COUNTIFS($S995:$AU995,"DO")</f>
        <v>6</v>
      </c>
      <c r="AY995" s="1">
        <f>COUNTIFS($S995:$AU995,"UPL")</f>
        <v>0</v>
      </c>
      <c r="AZ995" s="37">
        <f>COUNTIFS($S995:$AU995,"LWP")</f>
        <v>1</v>
      </c>
      <c r="BA995" s="37">
        <f>SUM(COUNTIFS($S995:$AU995,{"PAT","MAT"}))</f>
        <v>0</v>
      </c>
      <c r="BB995" s="37">
        <f>COUNTIFS($S995:$AU995,"HO")</f>
        <v>0</v>
      </c>
      <c r="BC995" s="37">
        <f>COUNTIFS($S995:$AU995,"NA")</f>
        <v>0</v>
      </c>
      <c r="BD995" s="37">
        <f>COUNTIFS($S995:$AU995,"PL")</f>
        <v>3</v>
      </c>
      <c r="BE995" s="37">
        <f>COUNTIFS($S995:$AU995,"CL")</f>
        <v>1</v>
      </c>
      <c r="BF995" s="37">
        <f>COUNTIFS($S995:$AU995,"BL")</f>
        <v>0</v>
      </c>
      <c r="BG995" s="37">
        <f>COUNTIFS($S995:$AU995,"CO")</f>
        <v>0</v>
      </c>
      <c r="BH995" s="37">
        <f>SUM(BD995:BG995)</f>
        <v>4</v>
      </c>
      <c r="BI995" s="37">
        <f>IF(SUM(AV995+AW995)&gt;=17,1,0)</f>
        <v>0</v>
      </c>
      <c r="BJ995" s="37">
        <f>IF(SUM(AV995+AW995)&gt;=13,1,0)</f>
        <v>0</v>
      </c>
      <c r="BK995" s="37">
        <f>SUM(AV995:BG995)+SUM(COUNTIFS(R995:AU995,{"TERM","RESIGNED"}))</f>
        <v>19</v>
      </c>
      <c r="BL995" s="1" t="s">
        <v>41</v>
      </c>
      <c r="BM995" s="37" t="s">
        <v>932</v>
      </c>
    </row>
    <row r="996" spans="1:65" x14ac:dyDescent="0.25">
      <c r="A996" s="30">
        <f>A995+1</f>
        <v>994</v>
      </c>
      <c r="B996" s="1" t="s">
        <v>163</v>
      </c>
      <c r="C996" s="1">
        <v>105912</v>
      </c>
      <c r="D996" s="1">
        <v>105912</v>
      </c>
      <c r="E996" s="1" t="s">
        <v>863</v>
      </c>
      <c r="F996" s="32" t="s">
        <v>1187</v>
      </c>
      <c r="G996" s="32" t="s">
        <v>177</v>
      </c>
      <c r="H996" s="28">
        <v>45205</v>
      </c>
      <c r="I996" s="28" t="s">
        <v>36</v>
      </c>
      <c r="J996" s="28" t="s">
        <v>36</v>
      </c>
      <c r="K996" s="37">
        <f ca="1">IF(O996="ACTIVE",(TODAY()-H996),(J996-H996))</f>
        <v>137</v>
      </c>
      <c r="L996" s="39" t="str">
        <f>IF(OR(M996="Email Verification",M996="Operations",M996="OJT",M996="Bottom Quartile Group",M996="Training"),"Billable","Non Billable")</f>
        <v>Billable</v>
      </c>
      <c r="M996" s="32" t="s">
        <v>178</v>
      </c>
      <c r="N996" s="1" t="s">
        <v>38</v>
      </c>
      <c r="O996" s="1" t="s">
        <v>39</v>
      </c>
      <c r="P996" s="1"/>
      <c r="Q996" s="1"/>
      <c r="R996" s="31" t="s">
        <v>226</v>
      </c>
      <c r="S996" s="42" t="s">
        <v>880</v>
      </c>
      <c r="T996" s="42" t="s">
        <v>880</v>
      </c>
      <c r="U996" s="42" t="s">
        <v>17</v>
      </c>
      <c r="V996" s="42" t="s">
        <v>17</v>
      </c>
      <c r="W996" s="42" t="s">
        <v>880</v>
      </c>
      <c r="X996" s="42" t="s">
        <v>880</v>
      </c>
      <c r="Y996" s="42" t="s">
        <v>880</v>
      </c>
      <c r="Z996" s="42" t="s">
        <v>880</v>
      </c>
      <c r="AA996" s="42" t="s">
        <v>882</v>
      </c>
      <c r="AB996" s="42" t="s">
        <v>17</v>
      </c>
      <c r="AC996" s="42" t="s">
        <v>17</v>
      </c>
      <c r="AD996" s="42" t="s">
        <v>880</v>
      </c>
      <c r="AE996" s="42" t="s">
        <v>880</v>
      </c>
      <c r="AF996" s="42" t="s">
        <v>880</v>
      </c>
      <c r="AG996" s="42" t="s">
        <v>880</v>
      </c>
      <c r="AH996" s="42" t="s">
        <v>880</v>
      </c>
      <c r="AI996" s="42" t="s">
        <v>17</v>
      </c>
      <c r="AJ996" s="42" t="s">
        <v>17</v>
      </c>
      <c r="AK996" s="42" t="s">
        <v>880</v>
      </c>
      <c r="AL996" s="42"/>
      <c r="AM996" s="42"/>
      <c r="AN996" s="42"/>
      <c r="AO996" s="42"/>
      <c r="AP996" s="42"/>
      <c r="AQ996" s="42"/>
      <c r="AR996" s="42"/>
      <c r="AS996" s="42"/>
      <c r="AT996" s="42"/>
      <c r="AU996" s="42"/>
      <c r="AV996" s="37">
        <f>COUNTIFS($S996:$AU996,"P")</f>
        <v>12</v>
      </c>
      <c r="AW996" s="37">
        <f>COUNTIFS($S996:$AU996,"HD")/2</f>
        <v>0</v>
      </c>
      <c r="AX996" s="37">
        <f>COUNTIFS($S996:$AU996,"DO")</f>
        <v>6</v>
      </c>
      <c r="AY996" s="1">
        <f>COUNTIFS($S996:$AU996,"UPL")</f>
        <v>0</v>
      </c>
      <c r="AZ996" s="37">
        <f>COUNTIFS($S996:$AU996,"LWP")</f>
        <v>0</v>
      </c>
      <c r="BA996" s="37">
        <f>SUM(COUNTIFS($S996:$AU996,{"PAT","MAT"}))</f>
        <v>0</v>
      </c>
      <c r="BB996" s="37">
        <f>COUNTIFS($S996:$AU996,"HO")</f>
        <v>0</v>
      </c>
      <c r="BC996" s="37">
        <f>COUNTIFS($S996:$AU996,"NA")</f>
        <v>0</v>
      </c>
      <c r="BD996" s="37">
        <f>COUNTIFS($S996:$AU996,"PL")</f>
        <v>0</v>
      </c>
      <c r="BE996" s="37">
        <f>COUNTIFS($S996:$AU996,"CL")</f>
        <v>1</v>
      </c>
      <c r="BF996" s="37">
        <f>COUNTIFS($S996:$AU996,"BL")</f>
        <v>0</v>
      </c>
      <c r="BG996" s="37">
        <f>COUNTIFS($S996:$AU996,"CO")</f>
        <v>0</v>
      </c>
      <c r="BH996" s="37">
        <f>SUM(BD996:BG996)</f>
        <v>1</v>
      </c>
      <c r="BI996" s="37">
        <f>IF(SUM(AV996+AW996)&gt;=17,1,0)</f>
        <v>0</v>
      </c>
      <c r="BJ996" s="37">
        <f>IF(SUM(AV996+AW996)&gt;=13,1,0)</f>
        <v>0</v>
      </c>
      <c r="BK996" s="37">
        <f>SUM(AV996:BG996)+SUM(COUNTIFS(R996:AU996,{"TERM","RESIGNED"}))</f>
        <v>19</v>
      </c>
      <c r="BL996" s="1" t="s">
        <v>41</v>
      </c>
      <c r="BM996" s="37" t="s">
        <v>931</v>
      </c>
    </row>
    <row r="997" spans="1:65" x14ac:dyDescent="0.25">
      <c r="A997" s="30">
        <f>A996+1</f>
        <v>995</v>
      </c>
      <c r="B997" s="1" t="s">
        <v>163</v>
      </c>
      <c r="C997" s="1">
        <v>105913</v>
      </c>
      <c r="D997" s="1">
        <v>105913</v>
      </c>
      <c r="E997" s="1" t="s">
        <v>862</v>
      </c>
      <c r="F997" s="32" t="s">
        <v>1188</v>
      </c>
      <c r="G997" s="32" t="s">
        <v>177</v>
      </c>
      <c r="H997" s="28">
        <v>45205</v>
      </c>
      <c r="I997" s="28" t="s">
        <v>36</v>
      </c>
      <c r="J997" s="28" t="s">
        <v>36</v>
      </c>
      <c r="K997" s="37">
        <f ca="1">IF(O997="ACTIVE",(TODAY()-H997),(J997-H997))</f>
        <v>137</v>
      </c>
      <c r="L997" s="39" t="str">
        <f>IF(OR(M997="Email Verification",M997="Operations",M997="OJT",M997="Bottom Quartile Group",M997="Training"),"Billable","Non Billable")</f>
        <v>Billable</v>
      </c>
      <c r="M997" s="32" t="s">
        <v>178</v>
      </c>
      <c r="N997" s="1" t="s">
        <v>38</v>
      </c>
      <c r="O997" s="1" t="s">
        <v>39</v>
      </c>
      <c r="P997" s="1"/>
      <c r="Q997" s="1"/>
      <c r="R997" s="31" t="s">
        <v>226</v>
      </c>
      <c r="S997" s="42" t="s">
        <v>880</v>
      </c>
      <c r="T997" s="42" t="s">
        <v>880</v>
      </c>
      <c r="U997" s="42" t="s">
        <v>17</v>
      </c>
      <c r="V997" s="42" t="s">
        <v>17</v>
      </c>
      <c r="W997" s="42" t="s">
        <v>880</v>
      </c>
      <c r="X997" s="42" t="s">
        <v>883</v>
      </c>
      <c r="Y997" s="42" t="s">
        <v>880</v>
      </c>
      <c r="Z997" s="42" t="s">
        <v>880</v>
      </c>
      <c r="AA997" s="42" t="s">
        <v>883</v>
      </c>
      <c r="AB997" s="42" t="s">
        <v>17</v>
      </c>
      <c r="AC997" s="42" t="s">
        <v>17</v>
      </c>
      <c r="AD997" s="42" t="s">
        <v>880</v>
      </c>
      <c r="AE997" s="42" t="s">
        <v>880</v>
      </c>
      <c r="AF997" s="42" t="s">
        <v>880</v>
      </c>
      <c r="AG997" s="42" t="s">
        <v>880</v>
      </c>
      <c r="AH997" s="42" t="s">
        <v>880</v>
      </c>
      <c r="AI997" s="42" t="s">
        <v>17</v>
      </c>
      <c r="AJ997" s="42" t="s">
        <v>17</v>
      </c>
      <c r="AK997" s="42" t="s">
        <v>882</v>
      </c>
      <c r="AL997" s="42"/>
      <c r="AM997" s="42"/>
      <c r="AN997" s="42"/>
      <c r="AO997" s="42"/>
      <c r="AP997" s="42"/>
      <c r="AQ997" s="42"/>
      <c r="AR997" s="42"/>
      <c r="AS997" s="42"/>
      <c r="AT997" s="42"/>
      <c r="AU997" s="42"/>
      <c r="AV997" s="37">
        <f>COUNTIFS($S997:$AU997,"P")</f>
        <v>10</v>
      </c>
      <c r="AW997" s="37">
        <f>COUNTIFS($S997:$AU997,"HD")/2</f>
        <v>0</v>
      </c>
      <c r="AX997" s="37">
        <f>COUNTIFS($S997:$AU997,"DO")</f>
        <v>6</v>
      </c>
      <c r="AY997" s="1">
        <f>COUNTIFS($S997:$AU997,"UPL")</f>
        <v>0</v>
      </c>
      <c r="AZ997" s="37">
        <f>COUNTIFS($S997:$AU997,"LWP")</f>
        <v>0</v>
      </c>
      <c r="BA997" s="37">
        <f>SUM(COUNTIFS($S997:$AU997,{"PAT","MAT"}))</f>
        <v>0</v>
      </c>
      <c r="BB997" s="37">
        <f>COUNTIFS($S997:$AU997,"HO")</f>
        <v>0</v>
      </c>
      <c r="BC997" s="37">
        <f>COUNTIFS($S997:$AU997,"NA")</f>
        <v>0</v>
      </c>
      <c r="BD997" s="37">
        <f>COUNTIFS($S997:$AU997,"PL")</f>
        <v>2</v>
      </c>
      <c r="BE997" s="37">
        <f>COUNTIFS($S997:$AU997,"CL")</f>
        <v>1</v>
      </c>
      <c r="BF997" s="37">
        <f>COUNTIFS($S997:$AU997,"BL")</f>
        <v>0</v>
      </c>
      <c r="BG997" s="37">
        <f>COUNTIFS($S997:$AU997,"CO")</f>
        <v>0</v>
      </c>
      <c r="BH997" s="37">
        <f>SUM(BD997:BG997)</f>
        <v>3</v>
      </c>
      <c r="BI997" s="37">
        <f>IF(SUM(AV997+AW997)&gt;=17,1,0)</f>
        <v>0</v>
      </c>
      <c r="BJ997" s="37">
        <f>IF(SUM(AV997+AW997)&gt;=13,1,0)</f>
        <v>0</v>
      </c>
      <c r="BK997" s="37">
        <f>SUM(AV997:BG997)+SUM(COUNTIFS(R997:AU997,{"TERM","RESIGNED"}))</f>
        <v>19</v>
      </c>
      <c r="BL997" s="1" t="s">
        <v>41</v>
      </c>
      <c r="BM997" s="37" t="s">
        <v>931</v>
      </c>
    </row>
    <row r="998" spans="1:65" x14ac:dyDescent="0.25">
      <c r="A998" s="30">
        <f>A997+1</f>
        <v>996</v>
      </c>
      <c r="B998" s="1" t="s">
        <v>163</v>
      </c>
      <c r="C998" s="1">
        <v>105922</v>
      </c>
      <c r="D998" s="1">
        <v>105922</v>
      </c>
      <c r="E998" s="1" t="s">
        <v>863</v>
      </c>
      <c r="F998" s="32" t="s">
        <v>1189</v>
      </c>
      <c r="G998" s="32" t="s">
        <v>117</v>
      </c>
      <c r="H998" s="28">
        <v>45205</v>
      </c>
      <c r="I998" s="28" t="s">
        <v>36</v>
      </c>
      <c r="J998" s="28" t="s">
        <v>36</v>
      </c>
      <c r="K998" s="37">
        <f ca="1">IF(O998="ACTIVE",(TODAY()-H998),(J998-H998))</f>
        <v>137</v>
      </c>
      <c r="L998" s="39" t="str">
        <f>IF(OR(M998="Email Verification",M998="Operations",M998="OJT",M998="Bottom Quartile Group",M998="Training"),"Billable","Non Billable")</f>
        <v>Billable</v>
      </c>
      <c r="M998" s="32" t="s">
        <v>118</v>
      </c>
      <c r="N998" s="1" t="s">
        <v>38</v>
      </c>
      <c r="O998" s="1" t="s">
        <v>39</v>
      </c>
      <c r="P998" s="1"/>
      <c r="Q998" s="1"/>
      <c r="R998" s="31" t="s">
        <v>887</v>
      </c>
      <c r="S998" s="42" t="s">
        <v>880</v>
      </c>
      <c r="T998" s="42" t="s">
        <v>880</v>
      </c>
      <c r="U998" s="42" t="s">
        <v>17</v>
      </c>
      <c r="V998" s="42" t="s">
        <v>17</v>
      </c>
      <c r="W998" s="42" t="s">
        <v>880</v>
      </c>
      <c r="X998" s="42" t="s">
        <v>880</v>
      </c>
      <c r="Y998" s="42" t="s">
        <v>880</v>
      </c>
      <c r="Z998" s="42" t="s">
        <v>880</v>
      </c>
      <c r="AA998" s="42" t="s">
        <v>880</v>
      </c>
      <c r="AB998" s="42" t="s">
        <v>17</v>
      </c>
      <c r="AC998" s="42" t="s">
        <v>17</v>
      </c>
      <c r="AD998" s="42" t="s">
        <v>880</v>
      </c>
      <c r="AE998" s="42" t="s">
        <v>880</v>
      </c>
      <c r="AF998" s="42" t="s">
        <v>880</v>
      </c>
      <c r="AG998" s="42" t="s">
        <v>880</v>
      </c>
      <c r="AH998" s="42" t="s">
        <v>880</v>
      </c>
      <c r="AI998" s="42" t="s">
        <v>17</v>
      </c>
      <c r="AJ998" s="42" t="s">
        <v>17</v>
      </c>
      <c r="AK998" s="42" t="s">
        <v>18</v>
      </c>
      <c r="AL998" s="42"/>
      <c r="AM998" s="42"/>
      <c r="AN998" s="42"/>
      <c r="AO998" s="42"/>
      <c r="AP998" s="42"/>
      <c r="AQ998" s="42"/>
      <c r="AR998" s="42"/>
      <c r="AS998" s="42"/>
      <c r="AT998" s="42"/>
      <c r="AU998" s="42"/>
      <c r="AV998" s="37">
        <f>COUNTIFS($S998:$AU998,"P")</f>
        <v>12</v>
      </c>
      <c r="AW998" s="37">
        <f>COUNTIFS($S998:$AU998,"HD")/2</f>
        <v>0</v>
      </c>
      <c r="AX998" s="37">
        <f>COUNTIFS($S998:$AU998,"DO")</f>
        <v>6</v>
      </c>
      <c r="AY998" s="1">
        <f>COUNTIFS($S998:$AU998,"UPL")</f>
        <v>1</v>
      </c>
      <c r="AZ998" s="37">
        <f>COUNTIFS($S998:$AU998,"LWP")</f>
        <v>0</v>
      </c>
      <c r="BA998" s="37">
        <f>SUM(COUNTIFS($S998:$AU998,{"PAT","MAT"}))</f>
        <v>0</v>
      </c>
      <c r="BB998" s="37">
        <f>COUNTIFS($S998:$AU998,"HO")</f>
        <v>0</v>
      </c>
      <c r="BC998" s="37">
        <f>COUNTIFS($S998:$AU998,"NA")</f>
        <v>0</v>
      </c>
      <c r="BD998" s="37">
        <f>COUNTIFS($S998:$AU998,"PL")</f>
        <v>0</v>
      </c>
      <c r="BE998" s="37">
        <f>COUNTIFS($S998:$AU998,"CL")</f>
        <v>0</v>
      </c>
      <c r="BF998" s="37">
        <f>COUNTIFS($S998:$AU998,"BL")</f>
        <v>0</v>
      </c>
      <c r="BG998" s="37">
        <f>COUNTIFS($S998:$AU998,"CO")</f>
        <v>0</v>
      </c>
      <c r="BH998" s="37">
        <f>SUM(BD998:BG998)</f>
        <v>0</v>
      </c>
      <c r="BI998" s="37">
        <f>IF(SUM(AV998+AW998)&gt;=17,1,0)</f>
        <v>0</v>
      </c>
      <c r="BJ998" s="37">
        <f>IF(SUM(AV998+AW998)&gt;=13,1,0)</f>
        <v>0</v>
      </c>
      <c r="BK998" s="37">
        <f>SUM(AV998:BG998)+SUM(COUNTIFS(R998:AU998,{"TERM","RESIGNED"}))</f>
        <v>19</v>
      </c>
      <c r="BL998" s="1" t="s">
        <v>41</v>
      </c>
      <c r="BM998" s="37" t="s">
        <v>934</v>
      </c>
    </row>
    <row r="999" spans="1:65" x14ac:dyDescent="0.25">
      <c r="A999" s="30">
        <f>A998+1</f>
        <v>997</v>
      </c>
      <c r="B999" s="1" t="s">
        <v>163</v>
      </c>
      <c r="C999" s="1">
        <v>105934</v>
      </c>
      <c r="D999" s="1">
        <v>105934</v>
      </c>
      <c r="E999" s="1" t="s">
        <v>862</v>
      </c>
      <c r="F999" s="32" t="s">
        <v>1191</v>
      </c>
      <c r="G999" s="32" t="s">
        <v>154</v>
      </c>
      <c r="H999" s="28">
        <v>45205</v>
      </c>
      <c r="I999" s="28" t="s">
        <v>36</v>
      </c>
      <c r="J999" s="28" t="s">
        <v>36</v>
      </c>
      <c r="K999" s="37">
        <f ca="1">IF(O999="ACTIVE",(TODAY()-H999),(J999-H999))</f>
        <v>137</v>
      </c>
      <c r="L999" s="39" t="str">
        <f>IF(OR(M999="Email Verification",M999="Operations",M999="OJT",M999="Bottom Quartile Group",M999="Training"),"Billable","Non Billable")</f>
        <v>Billable</v>
      </c>
      <c r="M999" s="32" t="s">
        <v>118</v>
      </c>
      <c r="N999" s="1" t="s">
        <v>38</v>
      </c>
      <c r="O999" s="1" t="s">
        <v>39</v>
      </c>
      <c r="P999" s="1"/>
      <c r="Q999" s="1"/>
      <c r="R999" s="31" t="s">
        <v>157</v>
      </c>
      <c r="S999" s="42" t="s">
        <v>880</v>
      </c>
      <c r="T999" s="42" t="s">
        <v>880</v>
      </c>
      <c r="U999" s="42" t="s">
        <v>17</v>
      </c>
      <c r="V999" s="42" t="s">
        <v>17</v>
      </c>
      <c r="W999" s="42" t="s">
        <v>880</v>
      </c>
      <c r="X999" s="42" t="s">
        <v>880</v>
      </c>
      <c r="Y999" s="42" t="s">
        <v>881</v>
      </c>
      <c r="Z999" s="42" t="s">
        <v>880</v>
      </c>
      <c r="AA999" s="42" t="s">
        <v>880</v>
      </c>
      <c r="AB999" s="42" t="s">
        <v>17</v>
      </c>
      <c r="AC999" s="42" t="s">
        <v>17</v>
      </c>
      <c r="AD999" s="42" t="s">
        <v>880</v>
      </c>
      <c r="AE999" s="42" t="s">
        <v>880</v>
      </c>
      <c r="AF999" s="42" t="s">
        <v>880</v>
      </c>
      <c r="AG999" s="42" t="s">
        <v>880</v>
      </c>
      <c r="AH999" s="42" t="s">
        <v>880</v>
      </c>
      <c r="AI999" s="42" t="s">
        <v>17</v>
      </c>
      <c r="AJ999" s="42" t="s">
        <v>17</v>
      </c>
      <c r="AK999" s="42" t="s">
        <v>880</v>
      </c>
      <c r="AL999" s="42"/>
      <c r="AM999" s="42"/>
      <c r="AN999" s="42"/>
      <c r="AO999" s="42"/>
      <c r="AP999" s="42"/>
      <c r="AQ999" s="42"/>
      <c r="AR999" s="42"/>
      <c r="AS999" s="42"/>
      <c r="AT999" s="42"/>
      <c r="AU999" s="42"/>
      <c r="AV999" s="37">
        <f>COUNTIFS($S999:$AU999,"P")</f>
        <v>12</v>
      </c>
      <c r="AW999" s="37">
        <f>COUNTIFS($S999:$AU999,"HD")/2</f>
        <v>0.5</v>
      </c>
      <c r="AX999" s="37">
        <f>COUNTIFS($S999:$AU999,"DO")</f>
        <v>6</v>
      </c>
      <c r="AY999" s="1">
        <f>COUNTIFS($S999:$AU999,"UPL")</f>
        <v>0</v>
      </c>
      <c r="AZ999" s="37">
        <f>COUNTIFS($S999:$AU999,"LWP")</f>
        <v>0</v>
      </c>
      <c r="BA999" s="37">
        <f>SUM(COUNTIFS($S999:$AU999,{"PAT","MAT"}))</f>
        <v>0</v>
      </c>
      <c r="BB999" s="37">
        <f>COUNTIFS($S999:$AU999,"HO")</f>
        <v>0</v>
      </c>
      <c r="BC999" s="37">
        <f>COUNTIFS($S999:$AU999,"NA")</f>
        <v>0</v>
      </c>
      <c r="BD999" s="37">
        <f>COUNTIFS($S999:$AU999,"PL")</f>
        <v>0</v>
      </c>
      <c r="BE999" s="37">
        <f>COUNTIFS($S999:$AU999,"CL")</f>
        <v>0</v>
      </c>
      <c r="BF999" s="37">
        <f>COUNTIFS($S999:$AU999,"BL")</f>
        <v>0</v>
      </c>
      <c r="BG999" s="37">
        <f>COUNTIFS($S999:$AU999,"CO")</f>
        <v>0</v>
      </c>
      <c r="BH999" s="37">
        <f>SUM(BD999:BG999)</f>
        <v>0</v>
      </c>
      <c r="BI999" s="37">
        <f>IF(SUM(AV999+AW999)&gt;=17,1,0)</f>
        <v>0</v>
      </c>
      <c r="BJ999" s="37">
        <f>IF(SUM(AV999+AW999)&gt;=13,1,0)</f>
        <v>0</v>
      </c>
      <c r="BK999" s="37">
        <f>SUM(AV999:BG999)+SUM(COUNTIFS(R999:AU999,{"TERM","RESIGNED"}))</f>
        <v>18.5</v>
      </c>
      <c r="BL999" s="1" t="s">
        <v>41</v>
      </c>
      <c r="BM999" s="37" t="s">
        <v>937</v>
      </c>
    </row>
    <row r="1000" spans="1:65" x14ac:dyDescent="0.25">
      <c r="A1000" s="30">
        <f>A999+1</f>
        <v>998</v>
      </c>
      <c r="B1000" s="1" t="s">
        <v>163</v>
      </c>
      <c r="C1000" s="1">
        <v>105935</v>
      </c>
      <c r="D1000" s="1">
        <v>105935</v>
      </c>
      <c r="E1000" s="1" t="s">
        <v>863</v>
      </c>
      <c r="F1000" s="32" t="s">
        <v>1192</v>
      </c>
      <c r="G1000" s="32" t="s">
        <v>154</v>
      </c>
      <c r="H1000" s="28">
        <v>45205</v>
      </c>
      <c r="I1000" s="28" t="s">
        <v>36</v>
      </c>
      <c r="J1000" s="28" t="s">
        <v>36</v>
      </c>
      <c r="K1000" s="37">
        <f ca="1">IF(O1000="ACTIVE",(TODAY()-H1000),(J1000-H1000))</f>
        <v>137</v>
      </c>
      <c r="L1000" s="39" t="str">
        <f>IF(OR(M1000="Email Verification",M1000="Operations",M1000="OJT",M1000="Bottom Quartile Group",M1000="Training"),"Billable","Non Billable")</f>
        <v>Billable</v>
      </c>
      <c r="M1000" s="32" t="s">
        <v>118</v>
      </c>
      <c r="N1000" s="1" t="s">
        <v>38</v>
      </c>
      <c r="O1000" s="1" t="s">
        <v>39</v>
      </c>
      <c r="P1000" s="1"/>
      <c r="Q1000" s="1"/>
      <c r="R1000" s="31" t="s">
        <v>157</v>
      </c>
      <c r="S1000" s="42" t="s">
        <v>18</v>
      </c>
      <c r="T1000" s="42" t="s">
        <v>18</v>
      </c>
      <c r="U1000" s="42" t="s">
        <v>17</v>
      </c>
      <c r="V1000" s="42" t="s">
        <v>17</v>
      </c>
      <c r="W1000" s="42" t="s">
        <v>880</v>
      </c>
      <c r="X1000" s="42" t="s">
        <v>880</v>
      </c>
      <c r="Y1000" s="42" t="s">
        <v>880</v>
      </c>
      <c r="Z1000" s="42" t="s">
        <v>880</v>
      </c>
      <c r="AA1000" s="42" t="s">
        <v>880</v>
      </c>
      <c r="AB1000" s="42" t="s">
        <v>17</v>
      </c>
      <c r="AC1000" s="42" t="s">
        <v>17</v>
      </c>
      <c r="AD1000" s="42" t="s">
        <v>880</v>
      </c>
      <c r="AE1000" s="42" t="s">
        <v>880</v>
      </c>
      <c r="AF1000" s="42" t="s">
        <v>880</v>
      </c>
      <c r="AG1000" s="42" t="s">
        <v>880</v>
      </c>
      <c r="AH1000" s="42" t="s">
        <v>880</v>
      </c>
      <c r="AI1000" s="42" t="s">
        <v>17</v>
      </c>
      <c r="AJ1000" s="42" t="s">
        <v>17</v>
      </c>
      <c r="AK1000" s="42" t="s">
        <v>880</v>
      </c>
      <c r="AL1000" s="42"/>
      <c r="AM1000" s="42"/>
      <c r="AN1000" s="42"/>
      <c r="AO1000" s="42"/>
      <c r="AP1000" s="42"/>
      <c r="AQ1000" s="42"/>
      <c r="AR1000" s="42"/>
      <c r="AS1000" s="42"/>
      <c r="AT1000" s="42"/>
      <c r="AU1000" s="42"/>
      <c r="AV1000" s="37">
        <f>COUNTIFS($S1000:$AU1000,"P")</f>
        <v>11</v>
      </c>
      <c r="AW1000" s="37">
        <f>COUNTIFS($S1000:$AU1000,"HD")/2</f>
        <v>0</v>
      </c>
      <c r="AX1000" s="37">
        <f>COUNTIFS($S1000:$AU1000,"DO")</f>
        <v>6</v>
      </c>
      <c r="AY1000" s="1">
        <f>COUNTIFS($S1000:$AU1000,"UPL")</f>
        <v>2</v>
      </c>
      <c r="AZ1000" s="37">
        <f>COUNTIFS($S1000:$AU1000,"LWP")</f>
        <v>0</v>
      </c>
      <c r="BA1000" s="37">
        <f>SUM(COUNTIFS($S1000:$AU1000,{"PAT","MAT"}))</f>
        <v>0</v>
      </c>
      <c r="BB1000" s="37">
        <f>COUNTIFS($S1000:$AU1000,"HO")</f>
        <v>0</v>
      </c>
      <c r="BC1000" s="37">
        <f>COUNTIFS($S1000:$AU1000,"NA")</f>
        <v>0</v>
      </c>
      <c r="BD1000" s="37">
        <f>COUNTIFS($S1000:$AU1000,"PL")</f>
        <v>0</v>
      </c>
      <c r="BE1000" s="37">
        <f>COUNTIFS($S1000:$AU1000,"CL")</f>
        <v>0</v>
      </c>
      <c r="BF1000" s="37">
        <f>COUNTIFS($S1000:$AU1000,"BL")</f>
        <v>0</v>
      </c>
      <c r="BG1000" s="37">
        <f>COUNTIFS($S1000:$AU1000,"CO")</f>
        <v>0</v>
      </c>
      <c r="BH1000" s="37">
        <f>SUM(BD1000:BG1000)</f>
        <v>0</v>
      </c>
      <c r="BI1000" s="37">
        <f>IF(SUM(AV1000+AW1000)&gt;=17,1,0)</f>
        <v>0</v>
      </c>
      <c r="BJ1000" s="37">
        <f>IF(SUM(AV1000+AW1000)&gt;=13,1,0)</f>
        <v>0</v>
      </c>
      <c r="BK1000" s="37">
        <f>SUM(AV1000:BG1000)+SUM(COUNTIFS(R1000:AU1000,{"TERM","RESIGNED"}))</f>
        <v>19</v>
      </c>
      <c r="BL1000" s="1" t="s">
        <v>41</v>
      </c>
      <c r="BM1000" s="37" t="s">
        <v>937</v>
      </c>
    </row>
    <row r="1001" spans="1:65" x14ac:dyDescent="0.25">
      <c r="A1001" s="30">
        <f>A1000+1</f>
        <v>999</v>
      </c>
      <c r="B1001" s="1" t="s">
        <v>163</v>
      </c>
      <c r="C1001" s="1">
        <v>105942</v>
      </c>
      <c r="D1001" s="1">
        <v>105942</v>
      </c>
      <c r="E1001" s="1" t="s">
        <v>863</v>
      </c>
      <c r="F1001" s="32" t="s">
        <v>1193</v>
      </c>
      <c r="G1001" s="32" t="s">
        <v>224</v>
      </c>
      <c r="H1001" s="28">
        <v>45205</v>
      </c>
      <c r="I1001" s="28" t="s">
        <v>36</v>
      </c>
      <c r="J1001" s="28" t="s">
        <v>36</v>
      </c>
      <c r="K1001" s="37">
        <f ca="1">IF(O1001="ACTIVE",(TODAY()-H1001),(J1001-H1001))</f>
        <v>137</v>
      </c>
      <c r="L1001" s="39" t="str">
        <f>IF(OR(M1001="Email Verification",M1001="Operations",M1001="OJT",M1001="Bottom Quartile Group",M1001="Training"),"Billable","Non Billable")</f>
        <v>Non Billable</v>
      </c>
      <c r="M1001" s="32" t="s">
        <v>193</v>
      </c>
      <c r="N1001" s="1" t="s">
        <v>38</v>
      </c>
      <c r="O1001" s="1" t="s">
        <v>39</v>
      </c>
      <c r="P1001" s="1"/>
      <c r="Q1001" s="1"/>
      <c r="R1001" s="31" t="s">
        <v>194</v>
      </c>
      <c r="S1001" s="42" t="s">
        <v>880</v>
      </c>
      <c r="T1001" s="42" t="s">
        <v>880</v>
      </c>
      <c r="U1001" s="42" t="s">
        <v>17</v>
      </c>
      <c r="V1001" s="42" t="s">
        <v>17</v>
      </c>
      <c r="W1001" s="42" t="s">
        <v>880</v>
      </c>
      <c r="X1001" s="42" t="s">
        <v>880</v>
      </c>
      <c r="Y1001" s="42" t="s">
        <v>880</v>
      </c>
      <c r="Z1001" s="42" t="s">
        <v>880</v>
      </c>
      <c r="AA1001" s="42" t="s">
        <v>880</v>
      </c>
      <c r="AB1001" s="42" t="s">
        <v>17</v>
      </c>
      <c r="AC1001" s="42" t="s">
        <v>17</v>
      </c>
      <c r="AD1001" s="42" t="s">
        <v>880</v>
      </c>
      <c r="AE1001" s="42" t="s">
        <v>880</v>
      </c>
      <c r="AF1001" s="42" t="s">
        <v>880</v>
      </c>
      <c r="AG1001" s="42" t="s">
        <v>880</v>
      </c>
      <c r="AH1001" s="42" t="s">
        <v>880</v>
      </c>
      <c r="AI1001" s="42" t="s">
        <v>17</v>
      </c>
      <c r="AJ1001" s="42" t="s">
        <v>17</v>
      </c>
      <c r="AK1001" s="42" t="s">
        <v>880</v>
      </c>
      <c r="AL1001" s="42"/>
      <c r="AM1001" s="42"/>
      <c r="AN1001" s="42"/>
      <c r="AO1001" s="42"/>
      <c r="AP1001" s="42"/>
      <c r="AQ1001" s="42"/>
      <c r="AR1001" s="42"/>
      <c r="AS1001" s="42"/>
      <c r="AT1001" s="42"/>
      <c r="AU1001" s="42"/>
      <c r="AV1001" s="37">
        <f>COUNTIFS($S1001:$AU1001,"P")</f>
        <v>13</v>
      </c>
      <c r="AW1001" s="37">
        <f>COUNTIFS($S1001:$AU1001,"HD")/2</f>
        <v>0</v>
      </c>
      <c r="AX1001" s="37">
        <f>COUNTIFS($S1001:$AU1001,"DO")</f>
        <v>6</v>
      </c>
      <c r="AY1001" s="1">
        <f>COUNTIFS($S1001:$AU1001,"UPL")</f>
        <v>0</v>
      </c>
      <c r="AZ1001" s="37">
        <f>COUNTIFS($S1001:$AU1001,"LWP")</f>
        <v>0</v>
      </c>
      <c r="BA1001" s="37">
        <f>SUM(COUNTIFS($S1001:$AU1001,{"PAT","MAT"}))</f>
        <v>0</v>
      </c>
      <c r="BB1001" s="37">
        <f>COUNTIFS($S1001:$AU1001,"HO")</f>
        <v>0</v>
      </c>
      <c r="BC1001" s="37">
        <f>COUNTIFS($S1001:$AU1001,"NA")</f>
        <v>0</v>
      </c>
      <c r="BD1001" s="37">
        <f>COUNTIFS($S1001:$AU1001,"PL")</f>
        <v>0</v>
      </c>
      <c r="BE1001" s="37">
        <f>COUNTIFS($S1001:$AU1001,"CL")</f>
        <v>0</v>
      </c>
      <c r="BF1001" s="37">
        <f>COUNTIFS($S1001:$AU1001,"BL")</f>
        <v>0</v>
      </c>
      <c r="BG1001" s="37">
        <f>COUNTIFS($S1001:$AU1001,"CO")</f>
        <v>0</v>
      </c>
      <c r="BH1001" s="37">
        <f>SUM(BD1001:BG1001)</f>
        <v>0</v>
      </c>
      <c r="BI1001" s="37">
        <f>IF(SUM(AV1001+AW1001)&gt;=17,1,0)</f>
        <v>0</v>
      </c>
      <c r="BJ1001" s="37">
        <f>IF(SUM(AV1001+AW1001)&gt;=13,1,0)</f>
        <v>1</v>
      </c>
      <c r="BK1001" s="37">
        <f>SUM(AV1001:BG1001)+SUM(COUNTIFS(R1001:AU1001,{"TERM","RESIGNED"}))</f>
        <v>19</v>
      </c>
      <c r="BL1001" s="1" t="s">
        <v>41</v>
      </c>
      <c r="BM1001" s="37" t="s">
        <v>1566</v>
      </c>
    </row>
    <row r="1002" spans="1:65" x14ac:dyDescent="0.25">
      <c r="A1002" s="30">
        <f>A1001+1</f>
        <v>1000</v>
      </c>
      <c r="B1002" s="1" t="s">
        <v>163</v>
      </c>
      <c r="C1002" s="1">
        <v>105949</v>
      </c>
      <c r="D1002" s="1">
        <v>105949</v>
      </c>
      <c r="E1002" s="1" t="s">
        <v>863</v>
      </c>
      <c r="F1002" s="32" t="s">
        <v>1195</v>
      </c>
      <c r="G1002" s="32" t="s">
        <v>177</v>
      </c>
      <c r="H1002" s="28">
        <v>45209</v>
      </c>
      <c r="I1002" s="28" t="s">
        <v>36</v>
      </c>
      <c r="J1002" s="28" t="s">
        <v>36</v>
      </c>
      <c r="K1002" s="37">
        <f ca="1">IF(O1002="ACTIVE",(TODAY()-H1002),(J1002-H1002))</f>
        <v>133</v>
      </c>
      <c r="L1002" s="39" t="str">
        <f>IF(OR(M1002="Email Verification",M1002="Operations",M1002="OJT",M1002="Bottom Quartile Group",M1002="Training"),"Billable","Non Billable")</f>
        <v>Billable</v>
      </c>
      <c r="M1002" s="32" t="s">
        <v>178</v>
      </c>
      <c r="N1002" s="1" t="s">
        <v>38</v>
      </c>
      <c r="O1002" s="1" t="s">
        <v>39</v>
      </c>
      <c r="P1002" s="1"/>
      <c r="Q1002" s="1"/>
      <c r="R1002" s="31" t="s">
        <v>225</v>
      </c>
      <c r="S1002" s="42" t="s">
        <v>880</v>
      </c>
      <c r="T1002" s="42" t="s">
        <v>18</v>
      </c>
      <c r="U1002" s="42" t="s">
        <v>17</v>
      </c>
      <c r="V1002" s="42" t="s">
        <v>17</v>
      </c>
      <c r="W1002" s="42" t="s">
        <v>880</v>
      </c>
      <c r="X1002" s="42" t="s">
        <v>880</v>
      </c>
      <c r="Y1002" s="42" t="s">
        <v>880</v>
      </c>
      <c r="Z1002" s="42" t="s">
        <v>880</v>
      </c>
      <c r="AA1002" s="42" t="s">
        <v>880</v>
      </c>
      <c r="AB1002" s="42" t="s">
        <v>17</v>
      </c>
      <c r="AC1002" s="42" t="s">
        <v>17</v>
      </c>
      <c r="AD1002" s="42" t="s">
        <v>18</v>
      </c>
      <c r="AE1002" s="42" t="s">
        <v>19</v>
      </c>
      <c r="AF1002" s="42" t="s">
        <v>880</v>
      </c>
      <c r="AG1002" s="42" t="s">
        <v>880</v>
      </c>
      <c r="AH1002" s="42" t="s">
        <v>880</v>
      </c>
      <c r="AI1002" s="42" t="s">
        <v>17</v>
      </c>
      <c r="AJ1002" s="42" t="s">
        <v>17</v>
      </c>
      <c r="AK1002" s="42" t="s">
        <v>880</v>
      </c>
      <c r="AL1002" s="42"/>
      <c r="AM1002" s="42"/>
      <c r="AN1002" s="42"/>
      <c r="AO1002" s="42"/>
      <c r="AP1002" s="42"/>
      <c r="AQ1002" s="42"/>
      <c r="AR1002" s="42"/>
      <c r="AS1002" s="42"/>
      <c r="AT1002" s="42"/>
      <c r="AU1002" s="42"/>
      <c r="AV1002" s="37">
        <f>COUNTIFS($S1002:$AU1002,"P")</f>
        <v>10</v>
      </c>
      <c r="AW1002" s="37">
        <f>COUNTIFS($S1002:$AU1002,"HD")/2</f>
        <v>0</v>
      </c>
      <c r="AX1002" s="37">
        <f>COUNTIFS($S1002:$AU1002,"DO")</f>
        <v>6</v>
      </c>
      <c r="AY1002" s="1">
        <f>COUNTIFS($S1002:$AU1002,"UPL")</f>
        <v>2</v>
      </c>
      <c r="AZ1002" s="37">
        <f>COUNTIFS($S1002:$AU1002,"LWP")</f>
        <v>1</v>
      </c>
      <c r="BA1002" s="37">
        <f>SUM(COUNTIFS($S1002:$AU1002,{"PAT","MAT"}))</f>
        <v>0</v>
      </c>
      <c r="BB1002" s="37">
        <f>COUNTIFS($S1002:$AU1002,"HO")</f>
        <v>0</v>
      </c>
      <c r="BC1002" s="37">
        <f>COUNTIFS($S1002:$AU1002,"NA")</f>
        <v>0</v>
      </c>
      <c r="BD1002" s="37">
        <f>COUNTIFS($S1002:$AU1002,"PL")</f>
        <v>0</v>
      </c>
      <c r="BE1002" s="37">
        <f>COUNTIFS($S1002:$AU1002,"CL")</f>
        <v>0</v>
      </c>
      <c r="BF1002" s="37">
        <f>COUNTIFS($S1002:$AU1002,"BL")</f>
        <v>0</v>
      </c>
      <c r="BG1002" s="37">
        <f>COUNTIFS($S1002:$AU1002,"CO")</f>
        <v>0</v>
      </c>
      <c r="BH1002" s="37">
        <f>SUM(BD1002:BG1002)</f>
        <v>0</v>
      </c>
      <c r="BI1002" s="37">
        <f>IF(SUM(AV1002+AW1002)&gt;=17,1,0)</f>
        <v>0</v>
      </c>
      <c r="BJ1002" s="37">
        <f>IF(SUM(AV1002+AW1002)&gt;=13,1,0)</f>
        <v>0</v>
      </c>
      <c r="BK1002" s="37">
        <f>SUM(AV1002:BG1002)+SUM(COUNTIFS(R1002:AU1002,{"TERM","RESIGNED"}))</f>
        <v>19</v>
      </c>
      <c r="BL1002" s="1" t="s">
        <v>41</v>
      </c>
      <c r="BM1002" s="37"/>
    </row>
    <row r="1003" spans="1:65" x14ac:dyDescent="0.25">
      <c r="A1003" s="30">
        <f>A1002+1</f>
        <v>1001</v>
      </c>
      <c r="B1003" s="1" t="s">
        <v>163</v>
      </c>
      <c r="C1003" s="1">
        <v>105953</v>
      </c>
      <c r="D1003" s="1">
        <v>105953</v>
      </c>
      <c r="E1003" s="1" t="s">
        <v>862</v>
      </c>
      <c r="F1003" s="32" t="s">
        <v>1196</v>
      </c>
      <c r="G1003" s="32" t="s">
        <v>117</v>
      </c>
      <c r="H1003" s="28">
        <v>45209</v>
      </c>
      <c r="I1003" s="28" t="s">
        <v>36</v>
      </c>
      <c r="J1003" s="28" t="s">
        <v>36</v>
      </c>
      <c r="K1003" s="37">
        <f ca="1">IF(O1003="ACTIVE",(TODAY()-H1003),(J1003-H1003))</f>
        <v>133</v>
      </c>
      <c r="L1003" s="39" t="str">
        <f>IF(OR(M1003="Email Verification",M1003="Operations",M1003="OJT",M1003="Bottom Quartile Group",M1003="Training"),"Billable","Non Billable")</f>
        <v>Billable</v>
      </c>
      <c r="M1003" s="32" t="s">
        <v>118</v>
      </c>
      <c r="N1003" s="1" t="s">
        <v>38</v>
      </c>
      <c r="O1003" s="1" t="s">
        <v>39</v>
      </c>
      <c r="P1003" s="1"/>
      <c r="Q1003" s="1"/>
      <c r="R1003" s="31" t="s">
        <v>126</v>
      </c>
      <c r="S1003" s="42" t="s">
        <v>880</v>
      </c>
      <c r="T1003" s="42" t="s">
        <v>880</v>
      </c>
      <c r="U1003" s="42" t="s">
        <v>17</v>
      </c>
      <c r="V1003" s="42" t="s">
        <v>17</v>
      </c>
      <c r="W1003" s="42" t="s">
        <v>880</v>
      </c>
      <c r="X1003" s="42" t="s">
        <v>880</v>
      </c>
      <c r="Y1003" s="42" t="s">
        <v>880</v>
      </c>
      <c r="Z1003" s="42" t="s">
        <v>880</v>
      </c>
      <c r="AA1003" s="42" t="s">
        <v>880</v>
      </c>
      <c r="AB1003" s="42" t="s">
        <v>17</v>
      </c>
      <c r="AC1003" s="42" t="s">
        <v>17</v>
      </c>
      <c r="AD1003" s="42" t="s">
        <v>880</v>
      </c>
      <c r="AE1003" s="42" t="s">
        <v>880</v>
      </c>
      <c r="AF1003" s="42" t="s">
        <v>880</v>
      </c>
      <c r="AG1003" s="42" t="s">
        <v>880</v>
      </c>
      <c r="AH1003" s="42" t="s">
        <v>882</v>
      </c>
      <c r="AI1003" s="42" t="s">
        <v>17</v>
      </c>
      <c r="AJ1003" s="42" t="s">
        <v>17</v>
      </c>
      <c r="AK1003" s="42" t="s">
        <v>880</v>
      </c>
      <c r="AL1003" s="42"/>
      <c r="AM1003" s="42"/>
      <c r="AN1003" s="42"/>
      <c r="AO1003" s="42"/>
      <c r="AP1003" s="42"/>
      <c r="AQ1003" s="42"/>
      <c r="AR1003" s="42"/>
      <c r="AS1003" s="42"/>
      <c r="AT1003" s="42"/>
      <c r="AU1003" s="42"/>
      <c r="AV1003" s="37">
        <f>COUNTIFS($S1003:$AU1003,"P")</f>
        <v>12</v>
      </c>
      <c r="AW1003" s="37">
        <f>COUNTIFS($S1003:$AU1003,"HD")/2</f>
        <v>0</v>
      </c>
      <c r="AX1003" s="37">
        <f>COUNTIFS($S1003:$AU1003,"DO")</f>
        <v>6</v>
      </c>
      <c r="AY1003" s="1">
        <f>COUNTIFS($S1003:$AU1003,"UPL")</f>
        <v>0</v>
      </c>
      <c r="AZ1003" s="37">
        <f>COUNTIFS($S1003:$AU1003,"LWP")</f>
        <v>0</v>
      </c>
      <c r="BA1003" s="37">
        <f>SUM(COUNTIFS($S1003:$AU1003,{"PAT","MAT"}))</f>
        <v>0</v>
      </c>
      <c r="BB1003" s="37">
        <f>COUNTIFS($S1003:$AU1003,"HO")</f>
        <v>0</v>
      </c>
      <c r="BC1003" s="37">
        <f>COUNTIFS($S1003:$AU1003,"NA")</f>
        <v>0</v>
      </c>
      <c r="BD1003" s="37">
        <f>COUNTIFS($S1003:$AU1003,"PL")</f>
        <v>0</v>
      </c>
      <c r="BE1003" s="37">
        <f>COUNTIFS($S1003:$AU1003,"CL")</f>
        <v>1</v>
      </c>
      <c r="BF1003" s="37">
        <f>COUNTIFS($S1003:$AU1003,"BL")</f>
        <v>0</v>
      </c>
      <c r="BG1003" s="37">
        <f>COUNTIFS($S1003:$AU1003,"CO")</f>
        <v>0</v>
      </c>
      <c r="BH1003" s="37">
        <f>SUM(BD1003:BG1003)</f>
        <v>1</v>
      </c>
      <c r="BI1003" s="37">
        <f>IF(SUM(AV1003+AW1003)&gt;=17,1,0)</f>
        <v>0</v>
      </c>
      <c r="BJ1003" s="37">
        <f>IF(SUM(AV1003+AW1003)&gt;=13,1,0)</f>
        <v>0</v>
      </c>
      <c r="BK1003" s="37">
        <f>SUM(AV1003:BG1003)+SUM(COUNTIFS(R1003:AU1003,{"TERM","RESIGNED"}))</f>
        <v>19</v>
      </c>
      <c r="BL1003" s="1" t="s">
        <v>41</v>
      </c>
      <c r="BM1003" s="37" t="s">
        <v>936</v>
      </c>
    </row>
    <row r="1004" spans="1:65" x14ac:dyDescent="0.25">
      <c r="A1004" s="30">
        <f>A1003+1</f>
        <v>1002</v>
      </c>
      <c r="B1004" s="1" t="s">
        <v>163</v>
      </c>
      <c r="C1004" s="1">
        <v>105957</v>
      </c>
      <c r="D1004" s="1">
        <v>105957</v>
      </c>
      <c r="E1004" s="1" t="s">
        <v>862</v>
      </c>
      <c r="F1004" s="32" t="s">
        <v>1197</v>
      </c>
      <c r="G1004" s="32" t="s">
        <v>117</v>
      </c>
      <c r="H1004" s="28">
        <v>45209</v>
      </c>
      <c r="I1004" s="28" t="s">
        <v>36</v>
      </c>
      <c r="J1004" s="28" t="s">
        <v>36</v>
      </c>
      <c r="K1004" s="37">
        <f ca="1">IF(O1004="ACTIVE",(TODAY()-H1004),(J1004-H1004))</f>
        <v>133</v>
      </c>
      <c r="L1004" s="39" t="str">
        <f>IF(OR(M1004="Email Verification",M1004="Operations",M1004="OJT",M1004="Bottom Quartile Group",M1004="Training"),"Billable","Non Billable")</f>
        <v>Billable</v>
      </c>
      <c r="M1004" s="32" t="s">
        <v>118</v>
      </c>
      <c r="N1004" s="1" t="s">
        <v>38</v>
      </c>
      <c r="O1004" s="1" t="s">
        <v>39</v>
      </c>
      <c r="P1004" s="1"/>
      <c r="Q1004" s="1"/>
      <c r="R1004" s="31" t="s">
        <v>126</v>
      </c>
      <c r="S1004" s="42" t="s">
        <v>880</v>
      </c>
      <c r="T1004" s="42" t="s">
        <v>880</v>
      </c>
      <c r="U1004" s="42" t="s">
        <v>17</v>
      </c>
      <c r="V1004" s="42" t="s">
        <v>17</v>
      </c>
      <c r="W1004" s="42" t="s">
        <v>880</v>
      </c>
      <c r="X1004" s="42" t="s">
        <v>880</v>
      </c>
      <c r="Y1004" s="42" t="s">
        <v>880</v>
      </c>
      <c r="Z1004" s="42" t="s">
        <v>880</v>
      </c>
      <c r="AA1004" s="42" t="s">
        <v>880</v>
      </c>
      <c r="AB1004" s="42" t="s">
        <v>17</v>
      </c>
      <c r="AC1004" s="42" t="s">
        <v>17</v>
      </c>
      <c r="AD1004" s="42" t="s">
        <v>880</v>
      </c>
      <c r="AE1004" s="42" t="s">
        <v>880</v>
      </c>
      <c r="AF1004" s="42" t="s">
        <v>880</v>
      </c>
      <c r="AG1004" s="42" t="s">
        <v>880</v>
      </c>
      <c r="AH1004" s="42" t="s">
        <v>880</v>
      </c>
      <c r="AI1004" s="42" t="s">
        <v>17</v>
      </c>
      <c r="AJ1004" s="42" t="s">
        <v>17</v>
      </c>
      <c r="AK1004" s="42" t="s">
        <v>18</v>
      </c>
      <c r="AL1004" s="42"/>
      <c r="AM1004" s="42"/>
      <c r="AN1004" s="42"/>
      <c r="AO1004" s="42"/>
      <c r="AP1004" s="42"/>
      <c r="AQ1004" s="42"/>
      <c r="AR1004" s="42"/>
      <c r="AS1004" s="42"/>
      <c r="AT1004" s="42"/>
      <c r="AU1004" s="42"/>
      <c r="AV1004" s="37">
        <f>COUNTIFS($S1004:$AU1004,"P")</f>
        <v>12</v>
      </c>
      <c r="AW1004" s="37">
        <f>COUNTIFS($S1004:$AU1004,"HD")/2</f>
        <v>0</v>
      </c>
      <c r="AX1004" s="37">
        <f>COUNTIFS($S1004:$AU1004,"DO")</f>
        <v>6</v>
      </c>
      <c r="AY1004" s="1">
        <f>COUNTIFS($S1004:$AU1004,"UPL")</f>
        <v>1</v>
      </c>
      <c r="AZ1004" s="37">
        <f>COUNTIFS($S1004:$AU1004,"LWP")</f>
        <v>0</v>
      </c>
      <c r="BA1004" s="37">
        <f>SUM(COUNTIFS($S1004:$AU1004,{"PAT","MAT"}))</f>
        <v>0</v>
      </c>
      <c r="BB1004" s="37">
        <f>COUNTIFS($S1004:$AU1004,"HO")</f>
        <v>0</v>
      </c>
      <c r="BC1004" s="37">
        <f>COUNTIFS($S1004:$AU1004,"NA")</f>
        <v>0</v>
      </c>
      <c r="BD1004" s="37">
        <f>COUNTIFS($S1004:$AU1004,"PL")</f>
        <v>0</v>
      </c>
      <c r="BE1004" s="37">
        <f>COUNTIFS($S1004:$AU1004,"CL")</f>
        <v>0</v>
      </c>
      <c r="BF1004" s="37">
        <f>COUNTIFS($S1004:$AU1004,"BL")</f>
        <v>0</v>
      </c>
      <c r="BG1004" s="37">
        <f>COUNTIFS($S1004:$AU1004,"CO")</f>
        <v>0</v>
      </c>
      <c r="BH1004" s="37">
        <f>SUM(BD1004:BG1004)</f>
        <v>0</v>
      </c>
      <c r="BI1004" s="37">
        <f>IF(SUM(AV1004+AW1004)&gt;=17,1,0)</f>
        <v>0</v>
      </c>
      <c r="BJ1004" s="37">
        <f>IF(SUM(AV1004+AW1004)&gt;=13,1,0)</f>
        <v>0</v>
      </c>
      <c r="BK1004" s="37">
        <f>SUM(AV1004:BG1004)+SUM(COUNTIFS(R1004:AU1004,{"TERM","RESIGNED"}))</f>
        <v>19</v>
      </c>
      <c r="BL1004" s="1" t="s">
        <v>41</v>
      </c>
      <c r="BM1004" s="37" t="s">
        <v>936</v>
      </c>
    </row>
    <row r="1005" spans="1:65" x14ac:dyDescent="0.25">
      <c r="A1005" s="30">
        <f>A1004+1</f>
        <v>1003</v>
      </c>
      <c r="B1005" s="1" t="s">
        <v>163</v>
      </c>
      <c r="C1005" s="1">
        <v>105959</v>
      </c>
      <c r="D1005" s="1">
        <v>105959</v>
      </c>
      <c r="E1005" s="1" t="s">
        <v>863</v>
      </c>
      <c r="F1005" s="32" t="s">
        <v>1198</v>
      </c>
      <c r="G1005" s="32" t="s">
        <v>117</v>
      </c>
      <c r="H1005" s="28">
        <v>45209</v>
      </c>
      <c r="I1005" s="28" t="s">
        <v>36</v>
      </c>
      <c r="J1005" s="28" t="s">
        <v>36</v>
      </c>
      <c r="K1005" s="37">
        <f ca="1">IF(O1005="ACTIVE",(TODAY()-H1005),(J1005-H1005))</f>
        <v>133</v>
      </c>
      <c r="L1005" s="39" t="str">
        <f>IF(OR(M1005="Email Verification",M1005="Operations",M1005="OJT",M1005="Bottom Quartile Group",M1005="Training"),"Billable","Non Billable")</f>
        <v>Billable</v>
      </c>
      <c r="M1005" s="32" t="s">
        <v>118</v>
      </c>
      <c r="N1005" s="1" t="s">
        <v>38</v>
      </c>
      <c r="O1005" s="1" t="s">
        <v>39</v>
      </c>
      <c r="P1005" s="1"/>
      <c r="Q1005" s="1"/>
      <c r="R1005" s="31" t="s">
        <v>277</v>
      </c>
      <c r="S1005" s="42" t="s">
        <v>880</v>
      </c>
      <c r="T1005" s="42" t="s">
        <v>880</v>
      </c>
      <c r="U1005" s="42" t="s">
        <v>17</v>
      </c>
      <c r="V1005" s="42" t="s">
        <v>17</v>
      </c>
      <c r="W1005" s="42" t="s">
        <v>880</v>
      </c>
      <c r="X1005" s="42" t="s">
        <v>880</v>
      </c>
      <c r="Y1005" s="42" t="s">
        <v>880</v>
      </c>
      <c r="Z1005" s="42" t="s">
        <v>880</v>
      </c>
      <c r="AA1005" s="42" t="s">
        <v>880</v>
      </c>
      <c r="AB1005" s="42" t="s">
        <v>17</v>
      </c>
      <c r="AC1005" s="42" t="s">
        <v>17</v>
      </c>
      <c r="AD1005" s="42" t="s">
        <v>880</v>
      </c>
      <c r="AE1005" s="42" t="s">
        <v>880</v>
      </c>
      <c r="AF1005" s="42" t="s">
        <v>880</v>
      </c>
      <c r="AG1005" s="42" t="s">
        <v>18</v>
      </c>
      <c r="AH1005" s="42" t="s">
        <v>18</v>
      </c>
      <c r="AI1005" s="42" t="s">
        <v>17</v>
      </c>
      <c r="AJ1005" s="42" t="s">
        <v>17</v>
      </c>
      <c r="AK1005" s="42" t="s">
        <v>18</v>
      </c>
      <c r="AL1005" s="42"/>
      <c r="AM1005" s="42"/>
      <c r="AN1005" s="42"/>
      <c r="AO1005" s="42"/>
      <c r="AP1005" s="42"/>
      <c r="AQ1005" s="42"/>
      <c r="AR1005" s="42"/>
      <c r="AS1005" s="42"/>
      <c r="AT1005" s="42"/>
      <c r="AU1005" s="42"/>
      <c r="AV1005" s="37">
        <f>COUNTIFS($S1005:$AU1005,"P")</f>
        <v>10</v>
      </c>
      <c r="AW1005" s="37">
        <f>COUNTIFS($S1005:$AU1005,"HD")/2</f>
        <v>0</v>
      </c>
      <c r="AX1005" s="37">
        <f>COUNTIFS($S1005:$AU1005,"DO")</f>
        <v>6</v>
      </c>
      <c r="AY1005" s="1">
        <f>COUNTIFS($S1005:$AU1005,"UPL")</f>
        <v>3</v>
      </c>
      <c r="AZ1005" s="37">
        <f>COUNTIFS($S1005:$AU1005,"LWP")</f>
        <v>0</v>
      </c>
      <c r="BA1005" s="37">
        <f>SUM(COUNTIFS($S1005:$AU1005,{"PAT","MAT"}))</f>
        <v>0</v>
      </c>
      <c r="BB1005" s="37">
        <f>COUNTIFS($S1005:$AU1005,"HO")</f>
        <v>0</v>
      </c>
      <c r="BC1005" s="37">
        <f>COUNTIFS($S1005:$AU1005,"NA")</f>
        <v>0</v>
      </c>
      <c r="BD1005" s="37">
        <f>COUNTIFS($S1005:$AU1005,"PL")</f>
        <v>0</v>
      </c>
      <c r="BE1005" s="37">
        <f>COUNTIFS($S1005:$AU1005,"CL")</f>
        <v>0</v>
      </c>
      <c r="BF1005" s="37">
        <f>COUNTIFS($S1005:$AU1005,"BL")</f>
        <v>0</v>
      </c>
      <c r="BG1005" s="37">
        <f>COUNTIFS($S1005:$AU1005,"CO")</f>
        <v>0</v>
      </c>
      <c r="BH1005" s="37">
        <f>SUM(BD1005:BG1005)</f>
        <v>0</v>
      </c>
      <c r="BI1005" s="37">
        <f>IF(SUM(AV1005+AW1005)&gt;=17,1,0)</f>
        <v>0</v>
      </c>
      <c r="BJ1005" s="37">
        <f>IF(SUM(AV1005+AW1005)&gt;=13,1,0)</f>
        <v>0</v>
      </c>
      <c r="BK1005" s="37">
        <f>SUM(AV1005:BG1005)+SUM(COUNTIFS(R1005:AU1005,{"TERM","RESIGNED"}))</f>
        <v>19</v>
      </c>
      <c r="BL1005" s="1" t="s">
        <v>41</v>
      </c>
      <c r="BM1005" s="37" t="s">
        <v>934</v>
      </c>
    </row>
    <row r="1006" spans="1:65" x14ac:dyDescent="0.25">
      <c r="A1006" s="30">
        <f>A1005+1</f>
        <v>1004</v>
      </c>
      <c r="B1006" s="1" t="s">
        <v>163</v>
      </c>
      <c r="C1006" s="1">
        <v>105964</v>
      </c>
      <c r="D1006" s="1">
        <v>105964</v>
      </c>
      <c r="E1006" s="1" t="s">
        <v>863</v>
      </c>
      <c r="F1006" s="32" t="s">
        <v>1199</v>
      </c>
      <c r="G1006" s="32" t="s">
        <v>117</v>
      </c>
      <c r="H1006" s="28">
        <v>45209</v>
      </c>
      <c r="I1006" s="28" t="s">
        <v>36</v>
      </c>
      <c r="J1006" s="28" t="s">
        <v>36</v>
      </c>
      <c r="K1006" s="37">
        <f ca="1">IF(O1006="ACTIVE",(TODAY()-H1006),(J1006-H1006))</f>
        <v>133</v>
      </c>
      <c r="L1006" s="39" t="str">
        <f>IF(OR(M1006="Email Verification",M1006="Operations",M1006="OJT",M1006="Bottom Quartile Group",M1006="Training"),"Billable","Non Billable")</f>
        <v>Billable</v>
      </c>
      <c r="M1006" s="32" t="s">
        <v>118</v>
      </c>
      <c r="N1006" s="1" t="s">
        <v>38</v>
      </c>
      <c r="O1006" s="1" t="s">
        <v>39</v>
      </c>
      <c r="P1006" s="1"/>
      <c r="Q1006" s="1"/>
      <c r="R1006" s="31" t="s">
        <v>277</v>
      </c>
      <c r="S1006" s="42" t="s">
        <v>19</v>
      </c>
      <c r="T1006" s="42" t="s">
        <v>18</v>
      </c>
      <c r="U1006" s="42" t="s">
        <v>17</v>
      </c>
      <c r="V1006" s="42" t="s">
        <v>17</v>
      </c>
      <c r="W1006" s="42" t="s">
        <v>880</v>
      </c>
      <c r="X1006" s="42" t="s">
        <v>880</v>
      </c>
      <c r="Y1006" s="42" t="s">
        <v>19</v>
      </c>
      <c r="Z1006" s="42" t="s">
        <v>880</v>
      </c>
      <c r="AA1006" s="42" t="s">
        <v>880</v>
      </c>
      <c r="AB1006" s="42" t="s">
        <v>17</v>
      </c>
      <c r="AC1006" s="42" t="s">
        <v>17</v>
      </c>
      <c r="AD1006" s="42" t="s">
        <v>18</v>
      </c>
      <c r="AE1006" s="42" t="s">
        <v>18</v>
      </c>
      <c r="AF1006" s="42" t="s">
        <v>880</v>
      </c>
      <c r="AG1006" s="42" t="s">
        <v>880</v>
      </c>
      <c r="AH1006" s="42" t="s">
        <v>880</v>
      </c>
      <c r="AI1006" s="42" t="s">
        <v>17</v>
      </c>
      <c r="AJ1006" s="42" t="s">
        <v>17</v>
      </c>
      <c r="AK1006" s="42" t="s">
        <v>880</v>
      </c>
      <c r="AL1006" s="42"/>
      <c r="AM1006" s="42"/>
      <c r="AN1006" s="42"/>
      <c r="AO1006" s="42"/>
      <c r="AP1006" s="42"/>
      <c r="AQ1006" s="42"/>
      <c r="AR1006" s="42"/>
      <c r="AS1006" s="42"/>
      <c r="AT1006" s="42"/>
      <c r="AU1006" s="42"/>
      <c r="AV1006" s="37">
        <f>COUNTIFS($S1006:$AU1006,"P")</f>
        <v>8</v>
      </c>
      <c r="AW1006" s="37">
        <f>COUNTIFS($S1006:$AU1006,"HD")/2</f>
        <v>0</v>
      </c>
      <c r="AX1006" s="37">
        <f>COUNTIFS($S1006:$AU1006,"DO")</f>
        <v>6</v>
      </c>
      <c r="AY1006" s="1">
        <f>COUNTIFS($S1006:$AU1006,"UPL")</f>
        <v>3</v>
      </c>
      <c r="AZ1006" s="37">
        <f>COUNTIFS($S1006:$AU1006,"LWP")</f>
        <v>2</v>
      </c>
      <c r="BA1006" s="37">
        <f>SUM(COUNTIFS($S1006:$AU1006,{"PAT","MAT"}))</f>
        <v>0</v>
      </c>
      <c r="BB1006" s="37">
        <f>COUNTIFS($S1006:$AU1006,"HO")</f>
        <v>0</v>
      </c>
      <c r="BC1006" s="37">
        <f>COUNTIFS($S1006:$AU1006,"NA")</f>
        <v>0</v>
      </c>
      <c r="BD1006" s="37">
        <f>COUNTIFS($S1006:$AU1006,"PL")</f>
        <v>0</v>
      </c>
      <c r="BE1006" s="37">
        <f>COUNTIFS($S1006:$AU1006,"CL")</f>
        <v>0</v>
      </c>
      <c r="BF1006" s="37">
        <f>COUNTIFS($S1006:$AU1006,"BL")</f>
        <v>0</v>
      </c>
      <c r="BG1006" s="37">
        <f>COUNTIFS($S1006:$AU1006,"CO")</f>
        <v>0</v>
      </c>
      <c r="BH1006" s="37">
        <f>SUM(BD1006:BG1006)</f>
        <v>0</v>
      </c>
      <c r="BI1006" s="37">
        <f>IF(SUM(AV1006+AW1006)&gt;=17,1,0)</f>
        <v>0</v>
      </c>
      <c r="BJ1006" s="37">
        <f>IF(SUM(AV1006+AW1006)&gt;=13,1,0)</f>
        <v>0</v>
      </c>
      <c r="BK1006" s="37">
        <f>SUM(AV1006:BG1006)+SUM(COUNTIFS(R1006:AU1006,{"TERM","RESIGNED"}))</f>
        <v>19</v>
      </c>
      <c r="BL1006" s="1" t="s">
        <v>41</v>
      </c>
      <c r="BM1006" s="37" t="s">
        <v>931</v>
      </c>
    </row>
    <row r="1007" spans="1:65" x14ac:dyDescent="0.25">
      <c r="A1007" s="30">
        <f>A1006+1</f>
        <v>1005</v>
      </c>
      <c r="B1007" s="1" t="s">
        <v>163</v>
      </c>
      <c r="C1007" s="1">
        <v>105965</v>
      </c>
      <c r="D1007" s="1">
        <v>105965</v>
      </c>
      <c r="E1007" s="1" t="s">
        <v>862</v>
      </c>
      <c r="F1007" s="32" t="s">
        <v>1200</v>
      </c>
      <c r="G1007" s="32" t="s">
        <v>117</v>
      </c>
      <c r="H1007" s="28">
        <v>45209</v>
      </c>
      <c r="I1007" s="28" t="s">
        <v>36</v>
      </c>
      <c r="J1007" s="28" t="s">
        <v>36</v>
      </c>
      <c r="K1007" s="37">
        <f ca="1">IF(O1007="ACTIVE",(TODAY()-H1007),(J1007-H1007))</f>
        <v>133</v>
      </c>
      <c r="L1007" s="39" t="str">
        <f>IF(OR(M1007="Email Verification",M1007="Operations",M1007="OJT",M1007="Bottom Quartile Group",M1007="Training"),"Billable","Non Billable")</f>
        <v>Billable</v>
      </c>
      <c r="M1007" s="32" t="s">
        <v>118</v>
      </c>
      <c r="N1007" s="1" t="s">
        <v>38</v>
      </c>
      <c r="O1007" s="1" t="s">
        <v>39</v>
      </c>
      <c r="P1007" s="1"/>
      <c r="Q1007" s="1"/>
      <c r="R1007" s="31" t="s">
        <v>277</v>
      </c>
      <c r="S1007" s="42" t="s">
        <v>880</v>
      </c>
      <c r="T1007" s="42" t="s">
        <v>880</v>
      </c>
      <c r="U1007" s="42" t="s">
        <v>17</v>
      </c>
      <c r="V1007" s="42" t="s">
        <v>17</v>
      </c>
      <c r="W1007" s="42" t="s">
        <v>19</v>
      </c>
      <c r="X1007" s="42" t="s">
        <v>880</v>
      </c>
      <c r="Y1007" s="42" t="s">
        <v>880</v>
      </c>
      <c r="Z1007" s="42" t="s">
        <v>18</v>
      </c>
      <c r="AA1007" s="42" t="s">
        <v>880</v>
      </c>
      <c r="AB1007" s="42" t="s">
        <v>17</v>
      </c>
      <c r="AC1007" s="42" t="s">
        <v>17</v>
      </c>
      <c r="AD1007" s="42" t="s">
        <v>880</v>
      </c>
      <c r="AE1007" s="42" t="s">
        <v>880</v>
      </c>
      <c r="AF1007" s="42" t="s">
        <v>880</v>
      </c>
      <c r="AG1007" s="42" t="s">
        <v>19</v>
      </c>
      <c r="AH1007" s="42" t="s">
        <v>880</v>
      </c>
      <c r="AI1007" s="42" t="s">
        <v>17</v>
      </c>
      <c r="AJ1007" s="42" t="s">
        <v>17</v>
      </c>
      <c r="AK1007" s="42" t="s">
        <v>880</v>
      </c>
      <c r="AL1007" s="42"/>
      <c r="AM1007" s="42"/>
      <c r="AN1007" s="42"/>
      <c r="AO1007" s="42"/>
      <c r="AP1007" s="42"/>
      <c r="AQ1007" s="42"/>
      <c r="AR1007" s="42"/>
      <c r="AS1007" s="42"/>
      <c r="AT1007" s="42"/>
      <c r="AU1007" s="42"/>
      <c r="AV1007" s="37">
        <f>COUNTIFS($S1007:$AU1007,"P")</f>
        <v>10</v>
      </c>
      <c r="AW1007" s="37">
        <f>COUNTIFS($S1007:$AU1007,"HD")/2</f>
        <v>0</v>
      </c>
      <c r="AX1007" s="37">
        <f>COUNTIFS($S1007:$AU1007,"DO")</f>
        <v>6</v>
      </c>
      <c r="AY1007" s="1">
        <f>COUNTIFS($S1007:$AU1007,"UPL")</f>
        <v>1</v>
      </c>
      <c r="AZ1007" s="37">
        <f>COUNTIFS($S1007:$AU1007,"LWP")</f>
        <v>2</v>
      </c>
      <c r="BA1007" s="37">
        <f>SUM(COUNTIFS($S1007:$AU1007,{"PAT","MAT"}))</f>
        <v>0</v>
      </c>
      <c r="BB1007" s="37">
        <f>COUNTIFS($S1007:$AU1007,"HO")</f>
        <v>0</v>
      </c>
      <c r="BC1007" s="37">
        <f>COUNTIFS($S1007:$AU1007,"NA")</f>
        <v>0</v>
      </c>
      <c r="BD1007" s="37">
        <f>COUNTIFS($S1007:$AU1007,"PL")</f>
        <v>0</v>
      </c>
      <c r="BE1007" s="37">
        <f>COUNTIFS($S1007:$AU1007,"CL")</f>
        <v>0</v>
      </c>
      <c r="BF1007" s="37">
        <f>COUNTIFS($S1007:$AU1007,"BL")</f>
        <v>0</v>
      </c>
      <c r="BG1007" s="37">
        <f>COUNTIFS($S1007:$AU1007,"CO")</f>
        <v>0</v>
      </c>
      <c r="BH1007" s="37">
        <f>SUM(BD1007:BG1007)</f>
        <v>0</v>
      </c>
      <c r="BI1007" s="37">
        <f>IF(SUM(AV1007+AW1007)&gt;=17,1,0)</f>
        <v>0</v>
      </c>
      <c r="BJ1007" s="37">
        <f>IF(SUM(AV1007+AW1007)&gt;=13,1,0)</f>
        <v>0</v>
      </c>
      <c r="BK1007" s="37">
        <f>SUM(AV1007:BG1007)+SUM(COUNTIFS(R1007:AU1007,{"TERM","RESIGNED"}))</f>
        <v>19</v>
      </c>
      <c r="BL1007" s="1" t="s">
        <v>41</v>
      </c>
      <c r="BM1007" s="37" t="s">
        <v>931</v>
      </c>
    </row>
    <row r="1008" spans="1:65" x14ac:dyDescent="0.25">
      <c r="A1008" s="30">
        <f>A1007+1</f>
        <v>1006</v>
      </c>
      <c r="B1008" s="1" t="s">
        <v>163</v>
      </c>
      <c r="C1008" s="1">
        <v>105966</v>
      </c>
      <c r="D1008" s="1">
        <v>105966</v>
      </c>
      <c r="E1008" s="1" t="s">
        <v>863</v>
      </c>
      <c r="F1008" s="32" t="s">
        <v>1201</v>
      </c>
      <c r="G1008" s="32" t="s">
        <v>154</v>
      </c>
      <c r="H1008" s="28">
        <v>45209</v>
      </c>
      <c r="I1008" s="28" t="s">
        <v>36</v>
      </c>
      <c r="J1008" s="28" t="s">
        <v>36</v>
      </c>
      <c r="K1008" s="37">
        <f ca="1">IF(O1008="ACTIVE",(TODAY()-H1008),(J1008-H1008))</f>
        <v>133</v>
      </c>
      <c r="L1008" s="39" t="str">
        <f>IF(OR(M1008="Email Verification",M1008="Operations",M1008="OJT",M1008="Bottom Quartile Group",M1008="Training"),"Billable","Non Billable")</f>
        <v>Billable</v>
      </c>
      <c r="M1008" s="32" t="s">
        <v>118</v>
      </c>
      <c r="N1008" s="1" t="s">
        <v>38</v>
      </c>
      <c r="O1008" s="1" t="s">
        <v>39</v>
      </c>
      <c r="P1008" s="1"/>
      <c r="Q1008" s="1"/>
      <c r="R1008" s="31" t="s">
        <v>155</v>
      </c>
      <c r="S1008" s="42" t="s">
        <v>880</v>
      </c>
      <c r="T1008" s="42" t="s">
        <v>880</v>
      </c>
      <c r="U1008" s="42" t="s">
        <v>17</v>
      </c>
      <c r="V1008" s="42" t="s">
        <v>17</v>
      </c>
      <c r="W1008" s="42" t="s">
        <v>880</v>
      </c>
      <c r="X1008" s="42" t="s">
        <v>880</v>
      </c>
      <c r="Y1008" s="42" t="s">
        <v>880</v>
      </c>
      <c r="Z1008" s="42" t="s">
        <v>881</v>
      </c>
      <c r="AA1008" s="42" t="s">
        <v>880</v>
      </c>
      <c r="AB1008" s="42" t="s">
        <v>17</v>
      </c>
      <c r="AC1008" s="42" t="s">
        <v>17</v>
      </c>
      <c r="AD1008" s="42" t="s">
        <v>880</v>
      </c>
      <c r="AE1008" s="42" t="s">
        <v>880</v>
      </c>
      <c r="AF1008" s="42" t="s">
        <v>880</v>
      </c>
      <c r="AG1008" s="42" t="s">
        <v>880</v>
      </c>
      <c r="AH1008" s="42" t="s">
        <v>883</v>
      </c>
      <c r="AI1008" s="42" t="s">
        <v>17</v>
      </c>
      <c r="AJ1008" s="42" t="s">
        <v>17</v>
      </c>
      <c r="AK1008" s="42" t="s">
        <v>881</v>
      </c>
      <c r="AL1008" s="42"/>
      <c r="AM1008" s="42"/>
      <c r="AN1008" s="42"/>
      <c r="AO1008" s="42"/>
      <c r="AP1008" s="42"/>
      <c r="AQ1008" s="42"/>
      <c r="AR1008" s="42"/>
      <c r="AS1008" s="42"/>
      <c r="AT1008" s="42"/>
      <c r="AU1008" s="42"/>
      <c r="AV1008" s="37">
        <f>COUNTIFS($S1008:$AU1008,"P")</f>
        <v>10</v>
      </c>
      <c r="AW1008" s="37">
        <f>COUNTIFS($S1008:$AU1008,"HD")/2</f>
        <v>1</v>
      </c>
      <c r="AX1008" s="37">
        <f>COUNTIFS($S1008:$AU1008,"DO")</f>
        <v>6</v>
      </c>
      <c r="AY1008" s="1">
        <f>COUNTIFS($S1008:$AU1008,"UPL")</f>
        <v>0</v>
      </c>
      <c r="AZ1008" s="37">
        <f>COUNTIFS($S1008:$AU1008,"LWP")</f>
        <v>0</v>
      </c>
      <c r="BA1008" s="37">
        <f>SUM(COUNTIFS($S1008:$AU1008,{"PAT","MAT"}))</f>
        <v>0</v>
      </c>
      <c r="BB1008" s="37">
        <f>COUNTIFS($S1008:$AU1008,"HO")</f>
        <v>0</v>
      </c>
      <c r="BC1008" s="37">
        <f>COUNTIFS($S1008:$AU1008,"NA")</f>
        <v>0</v>
      </c>
      <c r="BD1008" s="37">
        <f>COUNTIFS($S1008:$AU1008,"PL")</f>
        <v>1</v>
      </c>
      <c r="BE1008" s="37">
        <f>COUNTIFS($S1008:$AU1008,"CL")</f>
        <v>0</v>
      </c>
      <c r="BF1008" s="37">
        <f>COUNTIFS($S1008:$AU1008,"BL")</f>
        <v>0</v>
      </c>
      <c r="BG1008" s="37">
        <f>COUNTIFS($S1008:$AU1008,"CO")</f>
        <v>0</v>
      </c>
      <c r="BH1008" s="37">
        <f>SUM(BD1008:BG1008)</f>
        <v>1</v>
      </c>
      <c r="BI1008" s="37">
        <f>IF(SUM(AV1008+AW1008)&gt;=17,1,0)</f>
        <v>0</v>
      </c>
      <c r="BJ1008" s="37">
        <f>IF(SUM(AV1008+AW1008)&gt;=13,1,0)</f>
        <v>0</v>
      </c>
      <c r="BK1008" s="37">
        <f>SUM(AV1008:BG1008)+SUM(COUNTIFS(R1008:AU1008,{"TERM","RESIGNED"}))</f>
        <v>18</v>
      </c>
      <c r="BL1008" s="1" t="s">
        <v>41</v>
      </c>
      <c r="BM1008" s="37" t="s">
        <v>933</v>
      </c>
    </row>
    <row r="1009" spans="1:65" x14ac:dyDescent="0.25">
      <c r="A1009" s="30">
        <f>A1008+1</f>
        <v>1007</v>
      </c>
      <c r="B1009" s="1" t="s">
        <v>163</v>
      </c>
      <c r="C1009" s="1">
        <v>105967</v>
      </c>
      <c r="D1009" s="1">
        <v>105967</v>
      </c>
      <c r="E1009" s="1" t="s">
        <v>863</v>
      </c>
      <c r="F1009" s="32" t="s">
        <v>1202</v>
      </c>
      <c r="G1009" s="32" t="s">
        <v>154</v>
      </c>
      <c r="H1009" s="28">
        <v>45209</v>
      </c>
      <c r="I1009" s="28" t="s">
        <v>36</v>
      </c>
      <c r="J1009" s="28" t="s">
        <v>36</v>
      </c>
      <c r="K1009" s="37">
        <f ca="1">IF(O1009="ACTIVE",(TODAY()-H1009),(J1009-H1009))</f>
        <v>133</v>
      </c>
      <c r="L1009" s="39" t="str">
        <f>IF(OR(M1009="Email Verification",M1009="Operations",M1009="OJT",M1009="Bottom Quartile Group",M1009="Training"),"Billable","Non Billable")</f>
        <v>Billable</v>
      </c>
      <c r="M1009" s="32" t="s">
        <v>118</v>
      </c>
      <c r="N1009" s="1" t="s">
        <v>38</v>
      </c>
      <c r="O1009" s="1" t="s">
        <v>39</v>
      </c>
      <c r="P1009" s="1"/>
      <c r="Q1009" s="1"/>
      <c r="R1009" s="31" t="s">
        <v>157</v>
      </c>
      <c r="S1009" s="42" t="s">
        <v>880</v>
      </c>
      <c r="T1009" s="42" t="s">
        <v>880</v>
      </c>
      <c r="U1009" s="42" t="s">
        <v>17</v>
      </c>
      <c r="V1009" s="42" t="s">
        <v>17</v>
      </c>
      <c r="W1009" s="42" t="s">
        <v>880</v>
      </c>
      <c r="X1009" s="42" t="s">
        <v>880</v>
      </c>
      <c r="Y1009" s="42" t="s">
        <v>880</v>
      </c>
      <c r="Z1009" s="42" t="s">
        <v>880</v>
      </c>
      <c r="AA1009" s="42" t="s">
        <v>880</v>
      </c>
      <c r="AB1009" s="42" t="s">
        <v>17</v>
      </c>
      <c r="AC1009" s="42" t="s">
        <v>17</v>
      </c>
      <c r="AD1009" s="42" t="s">
        <v>880</v>
      </c>
      <c r="AE1009" s="42" t="s">
        <v>880</v>
      </c>
      <c r="AF1009" s="42" t="s">
        <v>880</v>
      </c>
      <c r="AG1009" s="42" t="s">
        <v>880</v>
      </c>
      <c r="AH1009" s="42" t="s">
        <v>880</v>
      </c>
      <c r="AI1009" s="42" t="s">
        <v>17</v>
      </c>
      <c r="AJ1009" s="42" t="s">
        <v>17</v>
      </c>
      <c r="AK1009" s="42" t="s">
        <v>880</v>
      </c>
      <c r="AL1009" s="42"/>
      <c r="AM1009" s="42"/>
      <c r="AN1009" s="42"/>
      <c r="AO1009" s="42"/>
      <c r="AP1009" s="42"/>
      <c r="AQ1009" s="42"/>
      <c r="AR1009" s="42"/>
      <c r="AS1009" s="42"/>
      <c r="AT1009" s="42"/>
      <c r="AU1009" s="42"/>
      <c r="AV1009" s="37">
        <f>COUNTIFS($S1009:$AU1009,"P")</f>
        <v>13</v>
      </c>
      <c r="AW1009" s="37">
        <f>COUNTIFS($S1009:$AU1009,"HD")/2</f>
        <v>0</v>
      </c>
      <c r="AX1009" s="37">
        <f>COUNTIFS($S1009:$AU1009,"DO")</f>
        <v>6</v>
      </c>
      <c r="AY1009" s="1">
        <f>COUNTIFS($S1009:$AU1009,"UPL")</f>
        <v>0</v>
      </c>
      <c r="AZ1009" s="37">
        <f>COUNTIFS($S1009:$AU1009,"LWP")</f>
        <v>0</v>
      </c>
      <c r="BA1009" s="37">
        <f>SUM(COUNTIFS($S1009:$AU1009,{"PAT","MAT"}))</f>
        <v>0</v>
      </c>
      <c r="BB1009" s="37">
        <f>COUNTIFS($S1009:$AU1009,"HO")</f>
        <v>0</v>
      </c>
      <c r="BC1009" s="37">
        <f>COUNTIFS($S1009:$AU1009,"NA")</f>
        <v>0</v>
      </c>
      <c r="BD1009" s="37">
        <f>COUNTIFS($S1009:$AU1009,"PL")</f>
        <v>0</v>
      </c>
      <c r="BE1009" s="37">
        <f>COUNTIFS($S1009:$AU1009,"CL")</f>
        <v>0</v>
      </c>
      <c r="BF1009" s="37">
        <f>COUNTIFS($S1009:$AU1009,"BL")</f>
        <v>0</v>
      </c>
      <c r="BG1009" s="37">
        <f>COUNTIFS($S1009:$AU1009,"CO")</f>
        <v>0</v>
      </c>
      <c r="BH1009" s="37">
        <f>SUM(BD1009:BG1009)</f>
        <v>0</v>
      </c>
      <c r="BI1009" s="37">
        <f>IF(SUM(AV1009+AW1009)&gt;=17,1,0)</f>
        <v>0</v>
      </c>
      <c r="BJ1009" s="37">
        <f>IF(SUM(AV1009+AW1009)&gt;=13,1,0)</f>
        <v>1</v>
      </c>
      <c r="BK1009" s="37">
        <f>SUM(AV1009:BG1009)+SUM(COUNTIFS(R1009:AU1009,{"TERM","RESIGNED"}))</f>
        <v>19</v>
      </c>
      <c r="BL1009" s="1" t="s">
        <v>41</v>
      </c>
      <c r="BM1009" s="37" t="s">
        <v>937</v>
      </c>
    </row>
    <row r="1010" spans="1:65" x14ac:dyDescent="0.25">
      <c r="A1010" s="30">
        <f>A1009+1</f>
        <v>1008</v>
      </c>
      <c r="B1010" s="1" t="s">
        <v>163</v>
      </c>
      <c r="C1010" s="1">
        <v>105970</v>
      </c>
      <c r="D1010" s="1">
        <v>105970</v>
      </c>
      <c r="E1010" s="1" t="s">
        <v>863</v>
      </c>
      <c r="F1010" s="32" t="s">
        <v>1203</v>
      </c>
      <c r="G1010" s="32" t="s">
        <v>154</v>
      </c>
      <c r="H1010" s="28">
        <v>45209</v>
      </c>
      <c r="I1010" s="28" t="s">
        <v>36</v>
      </c>
      <c r="J1010" s="28" t="s">
        <v>36</v>
      </c>
      <c r="K1010" s="37">
        <f ca="1">IF(O1010="ACTIVE",(TODAY()-H1010),(J1010-H1010))</f>
        <v>133</v>
      </c>
      <c r="L1010" s="39" t="str">
        <f>IF(OR(M1010="Email Verification",M1010="Operations",M1010="OJT",M1010="Bottom Quartile Group",M1010="Training"),"Billable","Non Billable")</f>
        <v>Billable</v>
      </c>
      <c r="M1010" s="32" t="s">
        <v>118</v>
      </c>
      <c r="N1010" s="1" t="s">
        <v>38</v>
      </c>
      <c r="O1010" s="1" t="s">
        <v>39</v>
      </c>
      <c r="P1010" s="1"/>
      <c r="Q1010" s="1"/>
      <c r="R1010" s="31" t="s">
        <v>136</v>
      </c>
      <c r="S1010" s="42" t="s">
        <v>880</v>
      </c>
      <c r="T1010" s="42" t="s">
        <v>880</v>
      </c>
      <c r="U1010" s="42" t="s">
        <v>17</v>
      </c>
      <c r="V1010" s="42" t="s">
        <v>17</v>
      </c>
      <c r="W1010" s="42" t="s">
        <v>880</v>
      </c>
      <c r="X1010" s="42" t="s">
        <v>880</v>
      </c>
      <c r="Y1010" s="42" t="s">
        <v>883</v>
      </c>
      <c r="Z1010" s="42" t="s">
        <v>883</v>
      </c>
      <c r="AA1010" s="42" t="s">
        <v>883</v>
      </c>
      <c r="AB1010" s="42" t="s">
        <v>17</v>
      </c>
      <c r="AC1010" s="42" t="s">
        <v>17</v>
      </c>
      <c r="AD1010" s="42" t="s">
        <v>882</v>
      </c>
      <c r="AE1010" s="42" t="s">
        <v>880</v>
      </c>
      <c r="AF1010" s="42" t="s">
        <v>880</v>
      </c>
      <c r="AG1010" s="42" t="s">
        <v>880</v>
      </c>
      <c r="AH1010" s="42" t="s">
        <v>880</v>
      </c>
      <c r="AI1010" s="42" t="s">
        <v>17</v>
      </c>
      <c r="AJ1010" s="42" t="s">
        <v>17</v>
      </c>
      <c r="AK1010" s="42" t="s">
        <v>880</v>
      </c>
      <c r="AL1010" s="42"/>
      <c r="AM1010" s="42"/>
      <c r="AN1010" s="42"/>
      <c r="AO1010" s="42"/>
      <c r="AP1010" s="42"/>
      <c r="AQ1010" s="42"/>
      <c r="AR1010" s="42"/>
      <c r="AS1010" s="42"/>
      <c r="AT1010" s="42"/>
      <c r="AU1010" s="42"/>
      <c r="AV1010" s="37">
        <f>COUNTIFS($S1010:$AU1010,"P")</f>
        <v>9</v>
      </c>
      <c r="AW1010" s="37">
        <f>COUNTIFS($S1010:$AU1010,"HD")/2</f>
        <v>0</v>
      </c>
      <c r="AX1010" s="37">
        <f>COUNTIFS($S1010:$AU1010,"DO")</f>
        <v>6</v>
      </c>
      <c r="AY1010" s="1">
        <f>COUNTIFS($S1010:$AU1010,"UPL")</f>
        <v>0</v>
      </c>
      <c r="AZ1010" s="37">
        <f>COUNTIFS($S1010:$AU1010,"LWP")</f>
        <v>0</v>
      </c>
      <c r="BA1010" s="37">
        <f>SUM(COUNTIFS($S1010:$AU1010,{"PAT","MAT"}))</f>
        <v>0</v>
      </c>
      <c r="BB1010" s="37">
        <f>COUNTIFS($S1010:$AU1010,"HO")</f>
        <v>0</v>
      </c>
      <c r="BC1010" s="37">
        <f>COUNTIFS($S1010:$AU1010,"NA")</f>
        <v>0</v>
      </c>
      <c r="BD1010" s="37">
        <f>COUNTIFS($S1010:$AU1010,"PL")</f>
        <v>3</v>
      </c>
      <c r="BE1010" s="37">
        <f>COUNTIFS($S1010:$AU1010,"CL")</f>
        <v>1</v>
      </c>
      <c r="BF1010" s="37">
        <f>COUNTIFS($S1010:$AU1010,"BL")</f>
        <v>0</v>
      </c>
      <c r="BG1010" s="37">
        <f>COUNTIFS($S1010:$AU1010,"CO")</f>
        <v>0</v>
      </c>
      <c r="BH1010" s="37">
        <f>SUM(BD1010:BG1010)</f>
        <v>4</v>
      </c>
      <c r="BI1010" s="37">
        <f>IF(SUM(AV1010+AW1010)&gt;=17,1,0)</f>
        <v>0</v>
      </c>
      <c r="BJ1010" s="37">
        <f>IF(SUM(AV1010+AW1010)&gt;=13,1,0)</f>
        <v>0</v>
      </c>
      <c r="BK1010" s="37">
        <f>SUM(AV1010:BG1010)+SUM(COUNTIFS(R1010:AU1010,{"TERM","RESIGNED"}))</f>
        <v>19</v>
      </c>
      <c r="BL1010" s="1" t="s">
        <v>41</v>
      </c>
      <c r="BM1010" s="37" t="s">
        <v>934</v>
      </c>
    </row>
    <row r="1011" spans="1:65" x14ac:dyDescent="0.25">
      <c r="A1011" s="30">
        <f>A1010+1</f>
        <v>1009</v>
      </c>
      <c r="B1011" s="1" t="s">
        <v>163</v>
      </c>
      <c r="C1011" s="1">
        <v>600480</v>
      </c>
      <c r="D1011" s="1">
        <v>600480</v>
      </c>
      <c r="E1011" s="1" t="s">
        <v>863</v>
      </c>
      <c r="F1011" s="32" t="s">
        <v>1204</v>
      </c>
      <c r="G1011" s="32" t="s">
        <v>181</v>
      </c>
      <c r="H1011" s="28">
        <v>45211</v>
      </c>
      <c r="I1011" s="28" t="s">
        <v>36</v>
      </c>
      <c r="J1011" s="28" t="s">
        <v>36</v>
      </c>
      <c r="K1011" s="37">
        <f ca="1">IF(O1011="ACTIVE",(TODAY()-H1011),(J1011-H1011))</f>
        <v>131</v>
      </c>
      <c r="L1011" s="39" t="str">
        <f>IF(OR(M1011="Email Verification",M1011="Operations",M1011="OJT",M1011="Bottom Quartile Group",M1011="Training"),"Billable","Non Billable")</f>
        <v>Billable</v>
      </c>
      <c r="M1011" s="32" t="s">
        <v>178</v>
      </c>
      <c r="N1011" s="1" t="s">
        <v>260</v>
      </c>
      <c r="O1011" s="1" t="s">
        <v>39</v>
      </c>
      <c r="P1011" s="1"/>
      <c r="Q1011" s="1"/>
      <c r="R1011" s="31" t="s">
        <v>282</v>
      </c>
      <c r="S1011" s="42" t="s">
        <v>880</v>
      </c>
      <c r="T1011" s="42" t="s">
        <v>880</v>
      </c>
      <c r="U1011" s="42" t="s">
        <v>17</v>
      </c>
      <c r="V1011" s="42" t="s">
        <v>17</v>
      </c>
      <c r="W1011" s="42" t="s">
        <v>880</v>
      </c>
      <c r="X1011" s="42" t="s">
        <v>880</v>
      </c>
      <c r="Y1011" s="42" t="s">
        <v>880</v>
      </c>
      <c r="Z1011" s="42" t="s">
        <v>880</v>
      </c>
      <c r="AA1011" s="42" t="s">
        <v>19</v>
      </c>
      <c r="AB1011" s="42" t="s">
        <v>17</v>
      </c>
      <c r="AC1011" s="42" t="s">
        <v>17</v>
      </c>
      <c r="AD1011" s="42" t="s">
        <v>882</v>
      </c>
      <c r="AE1011" s="42" t="s">
        <v>880</v>
      </c>
      <c r="AF1011" s="42" t="s">
        <v>880</v>
      </c>
      <c r="AG1011" s="42" t="s">
        <v>880</v>
      </c>
      <c r="AH1011" s="42" t="s">
        <v>880</v>
      </c>
      <c r="AI1011" s="42" t="s">
        <v>17</v>
      </c>
      <c r="AJ1011" s="42" t="s">
        <v>17</v>
      </c>
      <c r="AK1011" s="42" t="s">
        <v>880</v>
      </c>
      <c r="AL1011" s="42"/>
      <c r="AM1011" s="42"/>
      <c r="AN1011" s="42"/>
      <c r="AO1011" s="42"/>
      <c r="AP1011" s="42"/>
      <c r="AQ1011" s="42"/>
      <c r="AR1011" s="42"/>
      <c r="AS1011" s="42"/>
      <c r="AT1011" s="42"/>
      <c r="AU1011" s="42"/>
      <c r="AV1011" s="37">
        <f>COUNTIFS($S1011:$AU1011,"P")</f>
        <v>11</v>
      </c>
      <c r="AW1011" s="37">
        <f>COUNTIFS($S1011:$AU1011,"HD")/2</f>
        <v>0</v>
      </c>
      <c r="AX1011" s="37">
        <f>COUNTIFS($S1011:$AU1011,"DO")</f>
        <v>6</v>
      </c>
      <c r="AY1011" s="1">
        <f>COUNTIFS($S1011:$AU1011,"UPL")</f>
        <v>0</v>
      </c>
      <c r="AZ1011" s="37">
        <f>COUNTIFS($S1011:$AU1011,"LWP")</f>
        <v>1</v>
      </c>
      <c r="BA1011" s="37">
        <f>SUM(COUNTIFS($S1011:$AU1011,{"PAT","MAT"}))</f>
        <v>0</v>
      </c>
      <c r="BB1011" s="37">
        <f>COUNTIFS($S1011:$AU1011,"HO")</f>
        <v>0</v>
      </c>
      <c r="BC1011" s="37">
        <f>COUNTIFS($S1011:$AU1011,"NA")</f>
        <v>0</v>
      </c>
      <c r="BD1011" s="37">
        <f>COUNTIFS($S1011:$AU1011,"PL")</f>
        <v>0</v>
      </c>
      <c r="BE1011" s="37">
        <f>COUNTIFS($S1011:$AU1011,"CL")</f>
        <v>1</v>
      </c>
      <c r="BF1011" s="37">
        <f>COUNTIFS($S1011:$AU1011,"BL")</f>
        <v>0</v>
      </c>
      <c r="BG1011" s="37">
        <f>COUNTIFS($S1011:$AU1011,"CO")</f>
        <v>0</v>
      </c>
      <c r="BH1011" s="37">
        <f>SUM(BD1011:BG1011)</f>
        <v>1</v>
      </c>
      <c r="BI1011" s="37">
        <f>IF(SUM(AV1011+AW1011)&gt;=17,1,0)</f>
        <v>0</v>
      </c>
      <c r="BJ1011" s="37">
        <f>IF(SUM(AV1011+AW1011)&gt;=13,1,0)</f>
        <v>0</v>
      </c>
      <c r="BK1011" s="37">
        <f>SUM(AV1011:BG1011)+SUM(COUNTIFS(R1011:AU1011,{"TERM","RESIGNED"}))</f>
        <v>19</v>
      </c>
      <c r="BL1011" s="1" t="s">
        <v>41</v>
      </c>
      <c r="BM1011" s="37" t="s">
        <v>931</v>
      </c>
    </row>
    <row r="1012" spans="1:65" x14ac:dyDescent="0.25">
      <c r="A1012" s="30">
        <f>A1011+1</f>
        <v>1010</v>
      </c>
      <c r="B1012" s="1" t="s">
        <v>163</v>
      </c>
      <c r="C1012" s="1">
        <v>600481</v>
      </c>
      <c r="D1012" s="1">
        <v>600481</v>
      </c>
      <c r="E1012" s="1" t="s">
        <v>862</v>
      </c>
      <c r="F1012" s="32" t="s">
        <v>1243</v>
      </c>
      <c r="G1012" s="32" t="s">
        <v>181</v>
      </c>
      <c r="H1012" s="28">
        <v>45211</v>
      </c>
      <c r="I1012" s="28" t="s">
        <v>36</v>
      </c>
      <c r="J1012" s="28" t="s">
        <v>36</v>
      </c>
      <c r="K1012" s="37">
        <f ca="1">IF(O1012="ACTIVE",(TODAY()-H1012),(J1012-H1012))</f>
        <v>131</v>
      </c>
      <c r="L1012" s="39" t="str">
        <f>IF(OR(M1012="Email Verification",M1012="Operations",M1012="OJT",M1012="Bottom Quartile Group",M1012="Training"),"Billable","Non Billable")</f>
        <v>Billable</v>
      </c>
      <c r="M1012" s="32" t="s">
        <v>178</v>
      </c>
      <c r="N1012" s="1" t="s">
        <v>260</v>
      </c>
      <c r="O1012" s="1" t="s">
        <v>39</v>
      </c>
      <c r="P1012" s="1"/>
      <c r="Q1012" s="1"/>
      <c r="R1012" s="31" t="s">
        <v>283</v>
      </c>
      <c r="S1012" s="42" t="s">
        <v>883</v>
      </c>
      <c r="T1012" s="42" t="s">
        <v>883</v>
      </c>
      <c r="U1012" s="42" t="s">
        <v>17</v>
      </c>
      <c r="V1012" s="42" t="s">
        <v>17</v>
      </c>
      <c r="W1012" s="42" t="s">
        <v>883</v>
      </c>
      <c r="X1012" s="42" t="s">
        <v>883</v>
      </c>
      <c r="Y1012" s="42" t="s">
        <v>880</v>
      </c>
      <c r="Z1012" s="42" t="s">
        <v>880</v>
      </c>
      <c r="AA1012" s="42" t="s">
        <v>880</v>
      </c>
      <c r="AB1012" s="42" t="s">
        <v>17</v>
      </c>
      <c r="AC1012" s="42" t="s">
        <v>17</v>
      </c>
      <c r="AD1012" s="42" t="s">
        <v>880</v>
      </c>
      <c r="AE1012" s="42" t="s">
        <v>880</v>
      </c>
      <c r="AF1012" s="42" t="s">
        <v>880</v>
      </c>
      <c r="AG1012" s="42" t="s">
        <v>880</v>
      </c>
      <c r="AH1012" s="42" t="s">
        <v>880</v>
      </c>
      <c r="AI1012" s="42" t="s">
        <v>17</v>
      </c>
      <c r="AJ1012" s="42" t="s">
        <v>17</v>
      </c>
      <c r="AK1012" s="42" t="s">
        <v>880</v>
      </c>
      <c r="AL1012" s="42"/>
      <c r="AM1012" s="42"/>
      <c r="AN1012" s="42"/>
      <c r="AO1012" s="42"/>
      <c r="AP1012" s="42"/>
      <c r="AQ1012" s="42"/>
      <c r="AR1012" s="42"/>
      <c r="AS1012" s="42"/>
      <c r="AT1012" s="42"/>
      <c r="AU1012" s="42"/>
      <c r="AV1012" s="37">
        <f>COUNTIFS($S1012:$AU1012,"P")</f>
        <v>9</v>
      </c>
      <c r="AW1012" s="37">
        <f>COUNTIFS($S1012:$AU1012,"HD")/2</f>
        <v>0</v>
      </c>
      <c r="AX1012" s="37">
        <f>COUNTIFS($S1012:$AU1012,"DO")</f>
        <v>6</v>
      </c>
      <c r="AY1012" s="1">
        <f>COUNTIFS($S1012:$AU1012,"UPL")</f>
        <v>0</v>
      </c>
      <c r="AZ1012" s="37">
        <f>COUNTIFS($S1012:$AU1012,"LWP")</f>
        <v>0</v>
      </c>
      <c r="BA1012" s="37">
        <f>SUM(COUNTIFS($S1012:$AU1012,{"PAT","MAT"}))</f>
        <v>0</v>
      </c>
      <c r="BB1012" s="37">
        <f>COUNTIFS($S1012:$AU1012,"HO")</f>
        <v>0</v>
      </c>
      <c r="BC1012" s="37">
        <f>COUNTIFS($S1012:$AU1012,"NA")</f>
        <v>0</v>
      </c>
      <c r="BD1012" s="37">
        <f>COUNTIFS($S1012:$AU1012,"PL")</f>
        <v>4</v>
      </c>
      <c r="BE1012" s="37">
        <f>COUNTIFS($S1012:$AU1012,"CL")</f>
        <v>0</v>
      </c>
      <c r="BF1012" s="37">
        <f>COUNTIFS($S1012:$AU1012,"BL")</f>
        <v>0</v>
      </c>
      <c r="BG1012" s="37">
        <f>COUNTIFS($S1012:$AU1012,"CO")</f>
        <v>0</v>
      </c>
      <c r="BH1012" s="37">
        <f>SUM(BD1012:BG1012)</f>
        <v>4</v>
      </c>
      <c r="BI1012" s="37">
        <f>IF(SUM(AV1012+AW1012)&gt;=17,1,0)</f>
        <v>0</v>
      </c>
      <c r="BJ1012" s="37">
        <f>IF(SUM(AV1012+AW1012)&gt;=13,1,0)</f>
        <v>0</v>
      </c>
      <c r="BK1012" s="37">
        <f>SUM(AV1012:BG1012)+SUM(COUNTIFS(R1012:AU1012,{"TERM","RESIGNED"}))</f>
        <v>19</v>
      </c>
      <c r="BL1012" s="1" t="s">
        <v>41</v>
      </c>
      <c r="BM1012" s="37" t="s">
        <v>931</v>
      </c>
    </row>
    <row r="1013" spans="1:65" x14ac:dyDescent="0.25">
      <c r="A1013" s="30">
        <f>A1012+1</f>
        <v>1011</v>
      </c>
      <c r="B1013" s="1" t="s">
        <v>163</v>
      </c>
      <c r="C1013" s="1">
        <v>600484</v>
      </c>
      <c r="D1013" s="1">
        <v>600484</v>
      </c>
      <c r="E1013" s="1" t="s">
        <v>863</v>
      </c>
      <c r="F1013" s="32" t="s">
        <v>1205</v>
      </c>
      <c r="G1013" s="32" t="s">
        <v>181</v>
      </c>
      <c r="H1013" s="28">
        <v>45211</v>
      </c>
      <c r="I1013" s="28" t="s">
        <v>36</v>
      </c>
      <c r="J1013" s="28" t="s">
        <v>36</v>
      </c>
      <c r="K1013" s="37">
        <f ca="1">IF(O1013="ACTIVE",(TODAY()-H1013),(J1013-H1013))</f>
        <v>131</v>
      </c>
      <c r="L1013" s="39" t="str">
        <f>IF(OR(M1013="Email Verification",M1013="Operations",M1013="OJT",M1013="Bottom Quartile Group",M1013="Training"),"Billable","Non Billable")</f>
        <v>Billable</v>
      </c>
      <c r="M1013" s="32" t="s">
        <v>178</v>
      </c>
      <c r="N1013" s="1" t="s">
        <v>260</v>
      </c>
      <c r="O1013" s="1" t="s">
        <v>39</v>
      </c>
      <c r="P1013" s="1"/>
      <c r="Q1013" s="1"/>
      <c r="R1013" s="31" t="s">
        <v>282</v>
      </c>
      <c r="S1013" s="42" t="s">
        <v>880</v>
      </c>
      <c r="T1013" s="42" t="s">
        <v>880</v>
      </c>
      <c r="U1013" s="42" t="s">
        <v>17</v>
      </c>
      <c r="V1013" s="42" t="s">
        <v>17</v>
      </c>
      <c r="W1013" s="42" t="s">
        <v>18</v>
      </c>
      <c r="X1013" s="42" t="s">
        <v>18</v>
      </c>
      <c r="Y1013" s="42" t="s">
        <v>880</v>
      </c>
      <c r="Z1013" s="42" t="s">
        <v>19</v>
      </c>
      <c r="AA1013" s="42" t="s">
        <v>880</v>
      </c>
      <c r="AB1013" s="42" t="s">
        <v>17</v>
      </c>
      <c r="AC1013" s="42" t="s">
        <v>17</v>
      </c>
      <c r="AD1013" s="42" t="s">
        <v>880</v>
      </c>
      <c r="AE1013" s="42" t="s">
        <v>880</v>
      </c>
      <c r="AF1013" s="42" t="s">
        <v>880</v>
      </c>
      <c r="AG1013" s="42" t="s">
        <v>880</v>
      </c>
      <c r="AH1013" s="42" t="s">
        <v>880</v>
      </c>
      <c r="AI1013" s="42" t="s">
        <v>17</v>
      </c>
      <c r="AJ1013" s="42" t="s">
        <v>17</v>
      </c>
      <c r="AK1013" s="42" t="s">
        <v>880</v>
      </c>
      <c r="AL1013" s="42"/>
      <c r="AM1013" s="42"/>
      <c r="AN1013" s="42"/>
      <c r="AO1013" s="42"/>
      <c r="AP1013" s="42"/>
      <c r="AQ1013" s="42"/>
      <c r="AR1013" s="42"/>
      <c r="AS1013" s="42"/>
      <c r="AT1013" s="42"/>
      <c r="AU1013" s="42"/>
      <c r="AV1013" s="37">
        <f>COUNTIFS($S1013:$AU1013,"P")</f>
        <v>10</v>
      </c>
      <c r="AW1013" s="37">
        <f>COUNTIFS($S1013:$AU1013,"HD")/2</f>
        <v>0</v>
      </c>
      <c r="AX1013" s="37">
        <f>COUNTIFS($S1013:$AU1013,"DO")</f>
        <v>6</v>
      </c>
      <c r="AY1013" s="1">
        <f>COUNTIFS($S1013:$AU1013,"UPL")</f>
        <v>2</v>
      </c>
      <c r="AZ1013" s="37">
        <f>COUNTIFS($S1013:$AU1013,"LWP")</f>
        <v>1</v>
      </c>
      <c r="BA1013" s="37">
        <f>SUM(COUNTIFS($S1013:$AU1013,{"PAT","MAT"}))</f>
        <v>0</v>
      </c>
      <c r="BB1013" s="37">
        <f>COUNTIFS($S1013:$AU1013,"HO")</f>
        <v>0</v>
      </c>
      <c r="BC1013" s="37">
        <f>COUNTIFS($S1013:$AU1013,"NA")</f>
        <v>0</v>
      </c>
      <c r="BD1013" s="37">
        <f>COUNTIFS($S1013:$AU1013,"PL")</f>
        <v>0</v>
      </c>
      <c r="BE1013" s="37">
        <f>COUNTIFS($S1013:$AU1013,"CL")</f>
        <v>0</v>
      </c>
      <c r="BF1013" s="37">
        <f>COUNTIFS($S1013:$AU1013,"BL")</f>
        <v>0</v>
      </c>
      <c r="BG1013" s="37">
        <f>COUNTIFS($S1013:$AU1013,"CO")</f>
        <v>0</v>
      </c>
      <c r="BH1013" s="37">
        <f>SUM(BD1013:BG1013)</f>
        <v>0</v>
      </c>
      <c r="BI1013" s="37">
        <f>IF(SUM(AV1013+AW1013)&gt;=17,1,0)</f>
        <v>0</v>
      </c>
      <c r="BJ1013" s="37">
        <f>IF(SUM(AV1013+AW1013)&gt;=13,1,0)</f>
        <v>0</v>
      </c>
      <c r="BK1013" s="37">
        <f>SUM(AV1013:BG1013)+SUM(COUNTIFS(R1013:AU1013,{"TERM","RESIGNED"}))</f>
        <v>19</v>
      </c>
      <c r="BL1013" s="1" t="s">
        <v>41</v>
      </c>
      <c r="BM1013" s="37" t="s">
        <v>931</v>
      </c>
    </row>
    <row r="1014" spans="1:65" x14ac:dyDescent="0.25">
      <c r="A1014" s="30">
        <f>A1013+1</f>
        <v>1012</v>
      </c>
      <c r="B1014" s="1" t="s">
        <v>33</v>
      </c>
      <c r="C1014" s="1">
        <v>19227</v>
      </c>
      <c r="D1014" s="1">
        <v>19227</v>
      </c>
      <c r="E1014" s="1" t="s">
        <v>863</v>
      </c>
      <c r="F1014" s="32" t="s">
        <v>1208</v>
      </c>
      <c r="G1014" s="32" t="s">
        <v>224</v>
      </c>
      <c r="H1014" s="28">
        <v>45212</v>
      </c>
      <c r="I1014" s="28" t="s">
        <v>36</v>
      </c>
      <c r="J1014" s="28" t="s">
        <v>36</v>
      </c>
      <c r="K1014" s="37">
        <f ca="1">IF(O1014="ACTIVE",(TODAY()-H1014),(J1014-H1014))</f>
        <v>130</v>
      </c>
      <c r="L1014" s="39" t="str">
        <f>IF(OR(M1014="Email Verification",M1014="Operations",M1014="OJT",M1014="Bottom Quartile Group",M1014="Training"),"Billable","Non Billable")</f>
        <v>Non Billable</v>
      </c>
      <c r="M1014" s="32" t="s">
        <v>193</v>
      </c>
      <c r="N1014" s="1" t="s">
        <v>38</v>
      </c>
      <c r="O1014" s="1" t="s">
        <v>39</v>
      </c>
      <c r="P1014" s="1"/>
      <c r="Q1014" s="1"/>
      <c r="R1014" s="31" t="s">
        <v>194</v>
      </c>
      <c r="S1014" s="42" t="s">
        <v>880</v>
      </c>
      <c r="T1014" s="42" t="s">
        <v>880</v>
      </c>
      <c r="U1014" s="42" t="s">
        <v>17</v>
      </c>
      <c r="V1014" s="42" t="s">
        <v>17</v>
      </c>
      <c r="W1014" s="42" t="s">
        <v>880</v>
      </c>
      <c r="X1014" s="42" t="s">
        <v>880</v>
      </c>
      <c r="Y1014" s="42" t="s">
        <v>882</v>
      </c>
      <c r="Z1014" s="42" t="s">
        <v>883</v>
      </c>
      <c r="AA1014" s="42" t="s">
        <v>883</v>
      </c>
      <c r="AB1014" s="42" t="s">
        <v>17</v>
      </c>
      <c r="AC1014" s="42" t="s">
        <v>17</v>
      </c>
      <c r="AD1014" s="42" t="s">
        <v>880</v>
      </c>
      <c r="AE1014" s="42" t="s">
        <v>883</v>
      </c>
      <c r="AF1014" s="42" t="s">
        <v>883</v>
      </c>
      <c r="AG1014" s="42" t="s">
        <v>883</v>
      </c>
      <c r="AH1014" s="42" t="s">
        <v>880</v>
      </c>
      <c r="AI1014" s="42" t="s">
        <v>17</v>
      </c>
      <c r="AJ1014" s="42" t="s">
        <v>17</v>
      </c>
      <c r="AK1014" s="42" t="s">
        <v>880</v>
      </c>
      <c r="AL1014" s="42"/>
      <c r="AM1014" s="42"/>
      <c r="AN1014" s="42"/>
      <c r="AO1014" s="42"/>
      <c r="AP1014" s="42"/>
      <c r="AQ1014" s="42"/>
      <c r="AR1014" s="42"/>
      <c r="AS1014" s="42"/>
      <c r="AT1014" s="42"/>
      <c r="AU1014" s="42"/>
      <c r="AV1014" s="37">
        <f>COUNTIFS($S1014:$AU1014,"P")</f>
        <v>7</v>
      </c>
      <c r="AW1014" s="37">
        <f>COUNTIFS($S1014:$AU1014,"HD")/2</f>
        <v>0</v>
      </c>
      <c r="AX1014" s="37">
        <f>COUNTIFS($S1014:$AU1014,"DO")</f>
        <v>6</v>
      </c>
      <c r="AY1014" s="1">
        <f>COUNTIFS($S1014:$AU1014,"UPL")</f>
        <v>0</v>
      </c>
      <c r="AZ1014" s="37">
        <f>COUNTIFS($S1014:$AU1014,"LWP")</f>
        <v>0</v>
      </c>
      <c r="BA1014" s="37">
        <f>SUM(COUNTIFS($S1014:$AU1014,{"PAT","MAT"}))</f>
        <v>0</v>
      </c>
      <c r="BB1014" s="37">
        <f>COUNTIFS($S1014:$AU1014,"HO")</f>
        <v>0</v>
      </c>
      <c r="BC1014" s="37">
        <f>COUNTIFS($S1014:$AU1014,"NA")</f>
        <v>0</v>
      </c>
      <c r="BD1014" s="37">
        <f>COUNTIFS($S1014:$AU1014,"PL")</f>
        <v>5</v>
      </c>
      <c r="BE1014" s="37">
        <f>COUNTIFS($S1014:$AU1014,"CL")</f>
        <v>1</v>
      </c>
      <c r="BF1014" s="37">
        <f>COUNTIFS($S1014:$AU1014,"BL")</f>
        <v>0</v>
      </c>
      <c r="BG1014" s="37">
        <f>COUNTIFS($S1014:$AU1014,"CO")</f>
        <v>0</v>
      </c>
      <c r="BH1014" s="37">
        <f>SUM(BD1014:BG1014)</f>
        <v>6</v>
      </c>
      <c r="BI1014" s="37">
        <f>IF(SUM(AV1014+AW1014)&gt;=17,1,0)</f>
        <v>0</v>
      </c>
      <c r="BJ1014" s="37">
        <f>IF(SUM(AV1014+AW1014)&gt;=13,1,0)</f>
        <v>0</v>
      </c>
      <c r="BK1014" s="37">
        <f>SUM(AV1014:BG1014)+SUM(COUNTIFS(R1014:AU1014,{"TERM","RESIGNED"}))</f>
        <v>19</v>
      </c>
      <c r="BL1014" s="1" t="s">
        <v>41</v>
      </c>
      <c r="BM1014" s="37" t="s">
        <v>1568</v>
      </c>
    </row>
    <row r="1015" spans="1:65" x14ac:dyDescent="0.25">
      <c r="A1015" s="30">
        <f>A1014+1</f>
        <v>1013</v>
      </c>
      <c r="B1015" s="1" t="s">
        <v>33</v>
      </c>
      <c r="C1015" s="1">
        <v>19229</v>
      </c>
      <c r="D1015" s="1">
        <v>19229</v>
      </c>
      <c r="E1015" s="1" t="s">
        <v>862</v>
      </c>
      <c r="F1015" s="32" t="s">
        <v>1209</v>
      </c>
      <c r="G1015" s="32" t="s">
        <v>181</v>
      </c>
      <c r="H1015" s="28">
        <v>45212</v>
      </c>
      <c r="I1015" s="28" t="s">
        <v>36</v>
      </c>
      <c r="J1015" s="28" t="s">
        <v>36</v>
      </c>
      <c r="K1015" s="37">
        <f ca="1">IF(O1015="ACTIVE",(TODAY()-H1015),(J1015-H1015))</f>
        <v>130</v>
      </c>
      <c r="L1015" s="39" t="str">
        <f>IF(OR(M1015="Email Verification",M1015="Operations",M1015="OJT",M1015="Bottom Quartile Group",M1015="Training"),"Billable","Non Billable")</f>
        <v>Billable</v>
      </c>
      <c r="M1015" s="32" t="s">
        <v>178</v>
      </c>
      <c r="N1015" s="1" t="s">
        <v>38</v>
      </c>
      <c r="O1015" s="1" t="s">
        <v>39</v>
      </c>
      <c r="P1015" s="1"/>
      <c r="Q1015" s="1"/>
      <c r="R1015" s="31" t="s">
        <v>425</v>
      </c>
      <c r="S1015" s="42" t="s">
        <v>880</v>
      </c>
      <c r="T1015" s="42" t="s">
        <v>880</v>
      </c>
      <c r="U1015" s="42" t="s">
        <v>17</v>
      </c>
      <c r="V1015" s="42" t="s">
        <v>17</v>
      </c>
      <c r="W1015" s="42" t="s">
        <v>880</v>
      </c>
      <c r="X1015" s="42" t="s">
        <v>880</v>
      </c>
      <c r="Y1015" s="42" t="s">
        <v>880</v>
      </c>
      <c r="Z1015" s="42" t="s">
        <v>880</v>
      </c>
      <c r="AA1015" s="42" t="s">
        <v>880</v>
      </c>
      <c r="AB1015" s="42" t="s">
        <v>17</v>
      </c>
      <c r="AC1015" s="42" t="s">
        <v>17</v>
      </c>
      <c r="AD1015" s="42" t="s">
        <v>18</v>
      </c>
      <c r="AE1015" s="42" t="s">
        <v>880</v>
      </c>
      <c r="AF1015" s="42" t="s">
        <v>880</v>
      </c>
      <c r="AG1015" s="42" t="s">
        <v>18</v>
      </c>
      <c r="AH1015" s="42" t="s">
        <v>880</v>
      </c>
      <c r="AI1015" s="42" t="s">
        <v>17</v>
      </c>
      <c r="AJ1015" s="42" t="s">
        <v>17</v>
      </c>
      <c r="AK1015" s="42" t="s">
        <v>880</v>
      </c>
      <c r="AL1015" s="42"/>
      <c r="AM1015" s="42"/>
      <c r="AN1015" s="42"/>
      <c r="AO1015" s="42"/>
      <c r="AP1015" s="42"/>
      <c r="AQ1015" s="42"/>
      <c r="AR1015" s="42"/>
      <c r="AS1015" s="42"/>
      <c r="AT1015" s="42"/>
      <c r="AU1015" s="42"/>
      <c r="AV1015" s="37">
        <f>COUNTIFS($S1015:$AU1015,"P")</f>
        <v>11</v>
      </c>
      <c r="AW1015" s="37">
        <f>COUNTIFS($S1015:$AU1015,"HD")/2</f>
        <v>0</v>
      </c>
      <c r="AX1015" s="37">
        <f>COUNTIFS($S1015:$AU1015,"DO")</f>
        <v>6</v>
      </c>
      <c r="AY1015" s="1">
        <f>COUNTIFS($S1015:$AU1015,"UPL")</f>
        <v>2</v>
      </c>
      <c r="AZ1015" s="37">
        <f>COUNTIFS($S1015:$AU1015,"LWP")</f>
        <v>0</v>
      </c>
      <c r="BA1015" s="37">
        <f>SUM(COUNTIFS($S1015:$AU1015,{"PAT","MAT"}))</f>
        <v>0</v>
      </c>
      <c r="BB1015" s="37">
        <f>COUNTIFS($S1015:$AU1015,"HO")</f>
        <v>0</v>
      </c>
      <c r="BC1015" s="37">
        <f>COUNTIFS($S1015:$AU1015,"NA")</f>
        <v>0</v>
      </c>
      <c r="BD1015" s="37">
        <f>COUNTIFS($S1015:$AU1015,"PL")</f>
        <v>0</v>
      </c>
      <c r="BE1015" s="37">
        <f>COUNTIFS($S1015:$AU1015,"CL")</f>
        <v>0</v>
      </c>
      <c r="BF1015" s="37">
        <f>COUNTIFS($S1015:$AU1015,"BL")</f>
        <v>0</v>
      </c>
      <c r="BG1015" s="37">
        <f>COUNTIFS($S1015:$AU1015,"CO")</f>
        <v>0</v>
      </c>
      <c r="BH1015" s="37">
        <f>SUM(BD1015:BG1015)</f>
        <v>0</v>
      </c>
      <c r="BI1015" s="37">
        <f>IF(SUM(AV1015+AW1015)&gt;=17,1,0)</f>
        <v>0</v>
      </c>
      <c r="BJ1015" s="37">
        <f>IF(SUM(AV1015+AW1015)&gt;=13,1,0)</f>
        <v>0</v>
      </c>
      <c r="BK1015" s="37">
        <f>SUM(AV1015:BG1015)+SUM(COUNTIFS(R1015:AU1015,{"TERM","RESIGNED"}))</f>
        <v>19</v>
      </c>
      <c r="BL1015" s="1" t="s">
        <v>41</v>
      </c>
      <c r="BM1015" s="37" t="s">
        <v>931</v>
      </c>
    </row>
    <row r="1016" spans="1:65" x14ac:dyDescent="0.25">
      <c r="A1016" s="30">
        <f>A1015+1</f>
        <v>1014</v>
      </c>
      <c r="B1016" s="1" t="s">
        <v>33</v>
      </c>
      <c r="C1016" s="1">
        <v>19236</v>
      </c>
      <c r="D1016" s="1">
        <v>19236</v>
      </c>
      <c r="E1016" s="1" t="s">
        <v>863</v>
      </c>
      <c r="F1016" s="32" t="s">
        <v>1210</v>
      </c>
      <c r="G1016" s="32" t="s">
        <v>177</v>
      </c>
      <c r="H1016" s="28">
        <v>45212</v>
      </c>
      <c r="I1016" s="28" t="s">
        <v>36</v>
      </c>
      <c r="J1016" s="28" t="s">
        <v>36</v>
      </c>
      <c r="K1016" s="37">
        <f ca="1">IF(O1016="ACTIVE",(TODAY()-H1016),(J1016-H1016))</f>
        <v>130</v>
      </c>
      <c r="L1016" s="39" t="str">
        <f>IF(OR(M1016="Email Verification",M1016="Operations",M1016="OJT",M1016="Bottom Quartile Group",M1016="Training"),"Billable","Non Billable")</f>
        <v>Billable</v>
      </c>
      <c r="M1016" s="32" t="s">
        <v>178</v>
      </c>
      <c r="N1016" s="1" t="s">
        <v>38</v>
      </c>
      <c r="O1016" s="1" t="s">
        <v>39</v>
      </c>
      <c r="P1016" s="1"/>
      <c r="Q1016" s="1"/>
      <c r="R1016" s="31" t="s">
        <v>425</v>
      </c>
      <c r="S1016" s="42" t="s">
        <v>880</v>
      </c>
      <c r="T1016" s="42" t="s">
        <v>880</v>
      </c>
      <c r="U1016" s="42" t="s">
        <v>17</v>
      </c>
      <c r="V1016" s="42" t="s">
        <v>17</v>
      </c>
      <c r="W1016" s="42" t="s">
        <v>880</v>
      </c>
      <c r="X1016" s="42" t="s">
        <v>880</v>
      </c>
      <c r="Y1016" s="42" t="s">
        <v>880</v>
      </c>
      <c r="Z1016" s="42" t="s">
        <v>880</v>
      </c>
      <c r="AA1016" s="42" t="s">
        <v>880</v>
      </c>
      <c r="AB1016" s="42" t="s">
        <v>17</v>
      </c>
      <c r="AC1016" s="42" t="s">
        <v>17</v>
      </c>
      <c r="AD1016" s="42" t="s">
        <v>880</v>
      </c>
      <c r="AE1016" s="42" t="s">
        <v>880</v>
      </c>
      <c r="AF1016" s="42" t="s">
        <v>880</v>
      </c>
      <c r="AG1016" s="42" t="s">
        <v>880</v>
      </c>
      <c r="AH1016" s="42" t="s">
        <v>880</v>
      </c>
      <c r="AI1016" s="42" t="s">
        <v>17</v>
      </c>
      <c r="AJ1016" s="42" t="s">
        <v>17</v>
      </c>
      <c r="AK1016" s="42" t="s">
        <v>880</v>
      </c>
      <c r="AL1016" s="42"/>
      <c r="AM1016" s="42"/>
      <c r="AN1016" s="42"/>
      <c r="AO1016" s="42"/>
      <c r="AP1016" s="42"/>
      <c r="AQ1016" s="42"/>
      <c r="AR1016" s="42"/>
      <c r="AS1016" s="42"/>
      <c r="AT1016" s="42"/>
      <c r="AU1016" s="42"/>
      <c r="AV1016" s="37">
        <f>COUNTIFS($S1016:$AU1016,"P")</f>
        <v>13</v>
      </c>
      <c r="AW1016" s="37">
        <f>COUNTIFS($S1016:$AU1016,"HD")/2</f>
        <v>0</v>
      </c>
      <c r="AX1016" s="37">
        <f>COUNTIFS($S1016:$AU1016,"DO")</f>
        <v>6</v>
      </c>
      <c r="AY1016" s="1">
        <f>COUNTIFS($S1016:$AU1016,"UPL")</f>
        <v>0</v>
      </c>
      <c r="AZ1016" s="37">
        <f>COUNTIFS($S1016:$AU1016,"LWP")</f>
        <v>0</v>
      </c>
      <c r="BA1016" s="37">
        <f>SUM(COUNTIFS($S1016:$AU1016,{"PAT","MAT"}))</f>
        <v>0</v>
      </c>
      <c r="BB1016" s="37">
        <f>COUNTIFS($S1016:$AU1016,"HO")</f>
        <v>0</v>
      </c>
      <c r="BC1016" s="37">
        <f>COUNTIFS($S1016:$AU1016,"NA")</f>
        <v>0</v>
      </c>
      <c r="BD1016" s="37">
        <f>COUNTIFS($S1016:$AU1016,"PL")</f>
        <v>0</v>
      </c>
      <c r="BE1016" s="37">
        <f>COUNTIFS($S1016:$AU1016,"CL")</f>
        <v>0</v>
      </c>
      <c r="BF1016" s="37">
        <f>COUNTIFS($S1016:$AU1016,"BL")</f>
        <v>0</v>
      </c>
      <c r="BG1016" s="37">
        <f>COUNTIFS($S1016:$AU1016,"CO")</f>
        <v>0</v>
      </c>
      <c r="BH1016" s="37">
        <f>SUM(BD1016:BG1016)</f>
        <v>0</v>
      </c>
      <c r="BI1016" s="37">
        <f>IF(SUM(AV1016+AW1016)&gt;=17,1,0)</f>
        <v>0</v>
      </c>
      <c r="BJ1016" s="37">
        <f>IF(SUM(AV1016+AW1016)&gt;=13,1,0)</f>
        <v>1</v>
      </c>
      <c r="BK1016" s="37">
        <f>SUM(AV1016:BG1016)+SUM(COUNTIFS(R1016:AU1016,{"TERM","RESIGNED"}))</f>
        <v>19</v>
      </c>
      <c r="BL1016" s="1" t="s">
        <v>41</v>
      </c>
      <c r="BM1016" s="37" t="s">
        <v>931</v>
      </c>
    </row>
    <row r="1017" spans="1:65" x14ac:dyDescent="0.25">
      <c r="A1017" s="30">
        <f>A1016+1</f>
        <v>1015</v>
      </c>
      <c r="B1017" s="1" t="s">
        <v>33</v>
      </c>
      <c r="C1017" s="1">
        <v>19239</v>
      </c>
      <c r="D1017" s="1">
        <v>19239</v>
      </c>
      <c r="E1017" s="1" t="s">
        <v>863</v>
      </c>
      <c r="F1017" s="32" t="s">
        <v>1211</v>
      </c>
      <c r="G1017" s="32" t="s">
        <v>117</v>
      </c>
      <c r="H1017" s="28">
        <v>45212</v>
      </c>
      <c r="I1017" s="28" t="s">
        <v>36</v>
      </c>
      <c r="J1017" s="28" t="s">
        <v>36</v>
      </c>
      <c r="K1017" s="37">
        <f ca="1">IF(O1017="ACTIVE",(TODAY()-H1017),(J1017-H1017))</f>
        <v>130</v>
      </c>
      <c r="L1017" s="39" t="str">
        <f>IF(OR(M1017="Email Verification",M1017="Operations",M1017="OJT",M1017="Bottom Quartile Group",M1017="Training"),"Billable","Non Billable")</f>
        <v>Billable</v>
      </c>
      <c r="M1017" s="32" t="s">
        <v>118</v>
      </c>
      <c r="N1017" s="1" t="s">
        <v>38</v>
      </c>
      <c r="O1017" s="1" t="s">
        <v>39</v>
      </c>
      <c r="P1017" s="1"/>
      <c r="Q1017" s="1"/>
      <c r="R1017" s="31" t="s">
        <v>355</v>
      </c>
      <c r="S1017" s="42" t="s">
        <v>880</v>
      </c>
      <c r="T1017" s="42" t="s">
        <v>880</v>
      </c>
      <c r="U1017" s="42" t="s">
        <v>17</v>
      </c>
      <c r="V1017" s="42" t="s">
        <v>17</v>
      </c>
      <c r="W1017" s="42" t="s">
        <v>880</v>
      </c>
      <c r="X1017" s="42" t="s">
        <v>880</v>
      </c>
      <c r="Y1017" s="42" t="s">
        <v>880</v>
      </c>
      <c r="Z1017" s="42" t="s">
        <v>880</v>
      </c>
      <c r="AA1017" s="42" t="s">
        <v>880</v>
      </c>
      <c r="AB1017" s="42" t="s">
        <v>17</v>
      </c>
      <c r="AC1017" s="42" t="s">
        <v>17</v>
      </c>
      <c r="AD1017" s="42" t="s">
        <v>880</v>
      </c>
      <c r="AE1017" s="42" t="s">
        <v>880</v>
      </c>
      <c r="AF1017" s="42" t="s">
        <v>880</v>
      </c>
      <c r="AG1017" s="42" t="s">
        <v>880</v>
      </c>
      <c r="AH1017" s="42" t="s">
        <v>880</v>
      </c>
      <c r="AI1017" s="42" t="s">
        <v>17</v>
      </c>
      <c r="AJ1017" s="42" t="s">
        <v>17</v>
      </c>
      <c r="AK1017" s="42" t="s">
        <v>880</v>
      </c>
      <c r="AL1017" s="42"/>
      <c r="AM1017" s="42"/>
      <c r="AN1017" s="42"/>
      <c r="AO1017" s="42"/>
      <c r="AP1017" s="42"/>
      <c r="AQ1017" s="42"/>
      <c r="AR1017" s="42"/>
      <c r="AS1017" s="42"/>
      <c r="AT1017" s="42"/>
      <c r="AU1017" s="42"/>
      <c r="AV1017" s="37">
        <f>COUNTIFS($S1017:$AU1017,"P")</f>
        <v>13</v>
      </c>
      <c r="AW1017" s="37">
        <f>COUNTIFS($S1017:$AU1017,"HD")/2</f>
        <v>0</v>
      </c>
      <c r="AX1017" s="37">
        <f>COUNTIFS($S1017:$AU1017,"DO")</f>
        <v>6</v>
      </c>
      <c r="AY1017" s="1">
        <f>COUNTIFS($S1017:$AU1017,"UPL")</f>
        <v>0</v>
      </c>
      <c r="AZ1017" s="37">
        <f>COUNTIFS($S1017:$AU1017,"LWP")</f>
        <v>0</v>
      </c>
      <c r="BA1017" s="37">
        <f>SUM(COUNTIFS($S1017:$AU1017,{"PAT","MAT"}))</f>
        <v>0</v>
      </c>
      <c r="BB1017" s="37">
        <f>COUNTIFS($S1017:$AU1017,"HO")</f>
        <v>0</v>
      </c>
      <c r="BC1017" s="37">
        <f>COUNTIFS($S1017:$AU1017,"NA")</f>
        <v>0</v>
      </c>
      <c r="BD1017" s="37">
        <f>COUNTIFS($S1017:$AU1017,"PL")</f>
        <v>0</v>
      </c>
      <c r="BE1017" s="37">
        <f>COUNTIFS($S1017:$AU1017,"CL")</f>
        <v>0</v>
      </c>
      <c r="BF1017" s="37">
        <f>COUNTIFS($S1017:$AU1017,"BL")</f>
        <v>0</v>
      </c>
      <c r="BG1017" s="37">
        <f>COUNTIFS($S1017:$AU1017,"CO")</f>
        <v>0</v>
      </c>
      <c r="BH1017" s="37">
        <f>SUM(BD1017:BG1017)</f>
        <v>0</v>
      </c>
      <c r="BI1017" s="37">
        <f>IF(SUM(AV1017+AW1017)&gt;=17,1,0)</f>
        <v>0</v>
      </c>
      <c r="BJ1017" s="37">
        <f>IF(SUM(AV1017+AW1017)&gt;=13,1,0)</f>
        <v>1</v>
      </c>
      <c r="BK1017" s="37">
        <f>SUM(AV1017:BG1017)+SUM(COUNTIFS(R1017:AU1017,{"TERM","RESIGNED"}))</f>
        <v>19</v>
      </c>
      <c r="BL1017" s="1" t="s">
        <v>41</v>
      </c>
      <c r="BM1017" s="37" t="s">
        <v>933</v>
      </c>
    </row>
    <row r="1018" spans="1:65" x14ac:dyDescent="0.25">
      <c r="A1018" s="30">
        <f>A1017+1</f>
        <v>1016</v>
      </c>
      <c r="B1018" s="1" t="s">
        <v>33</v>
      </c>
      <c r="C1018" s="1">
        <v>19244</v>
      </c>
      <c r="D1018" s="1">
        <v>19244</v>
      </c>
      <c r="E1018" s="1" t="s">
        <v>863</v>
      </c>
      <c r="F1018" s="32" t="s">
        <v>1213</v>
      </c>
      <c r="G1018" s="32" t="s">
        <v>117</v>
      </c>
      <c r="H1018" s="28">
        <v>45212</v>
      </c>
      <c r="I1018" s="28" t="s">
        <v>36</v>
      </c>
      <c r="J1018" s="28" t="s">
        <v>36</v>
      </c>
      <c r="K1018" s="37">
        <f ca="1">IF(O1018="ACTIVE",(TODAY()-H1018),(J1018-H1018))</f>
        <v>130</v>
      </c>
      <c r="L1018" s="39" t="str">
        <f>IF(OR(M1018="Email Verification",M1018="Operations",M1018="OJT",M1018="Bottom Quartile Group",M1018="Training"),"Billable","Non Billable")</f>
        <v>Billable</v>
      </c>
      <c r="M1018" s="32" t="s">
        <v>118</v>
      </c>
      <c r="N1018" s="1" t="s">
        <v>38</v>
      </c>
      <c r="O1018" s="1" t="s">
        <v>39</v>
      </c>
      <c r="P1018" s="1"/>
      <c r="Q1018" s="1"/>
      <c r="R1018" s="31" t="s">
        <v>355</v>
      </c>
      <c r="S1018" s="42" t="s">
        <v>880</v>
      </c>
      <c r="T1018" s="42" t="s">
        <v>880</v>
      </c>
      <c r="U1018" s="42" t="s">
        <v>17</v>
      </c>
      <c r="V1018" s="42" t="s">
        <v>17</v>
      </c>
      <c r="W1018" s="42" t="s">
        <v>880</v>
      </c>
      <c r="X1018" s="42" t="s">
        <v>880</v>
      </c>
      <c r="Y1018" s="42" t="s">
        <v>880</v>
      </c>
      <c r="Z1018" s="42" t="s">
        <v>880</v>
      </c>
      <c r="AA1018" s="42" t="s">
        <v>880</v>
      </c>
      <c r="AB1018" s="42" t="s">
        <v>17</v>
      </c>
      <c r="AC1018" s="42" t="s">
        <v>17</v>
      </c>
      <c r="AD1018" s="42" t="s">
        <v>880</v>
      </c>
      <c r="AE1018" s="42" t="s">
        <v>880</v>
      </c>
      <c r="AF1018" s="42" t="s">
        <v>880</v>
      </c>
      <c r="AG1018" s="42" t="s">
        <v>880</v>
      </c>
      <c r="AH1018" s="42" t="s">
        <v>880</v>
      </c>
      <c r="AI1018" s="42" t="s">
        <v>17</v>
      </c>
      <c r="AJ1018" s="42" t="s">
        <v>17</v>
      </c>
      <c r="AK1018" s="42" t="s">
        <v>880</v>
      </c>
      <c r="AL1018" s="42"/>
      <c r="AM1018" s="42"/>
      <c r="AN1018" s="42"/>
      <c r="AO1018" s="42"/>
      <c r="AP1018" s="42"/>
      <c r="AQ1018" s="42"/>
      <c r="AR1018" s="42"/>
      <c r="AS1018" s="42"/>
      <c r="AT1018" s="42"/>
      <c r="AU1018" s="42"/>
      <c r="AV1018" s="37">
        <f>COUNTIFS($S1018:$AU1018,"P")</f>
        <v>13</v>
      </c>
      <c r="AW1018" s="37">
        <f>COUNTIFS($S1018:$AU1018,"HD")/2</f>
        <v>0</v>
      </c>
      <c r="AX1018" s="37">
        <f>COUNTIFS($S1018:$AU1018,"DO")</f>
        <v>6</v>
      </c>
      <c r="AY1018" s="1">
        <f>COUNTIFS($S1018:$AU1018,"UPL")</f>
        <v>0</v>
      </c>
      <c r="AZ1018" s="37">
        <f>COUNTIFS($S1018:$AU1018,"LWP")</f>
        <v>0</v>
      </c>
      <c r="BA1018" s="37">
        <f>SUM(COUNTIFS($S1018:$AU1018,{"PAT","MAT"}))</f>
        <v>0</v>
      </c>
      <c r="BB1018" s="37">
        <f>COUNTIFS($S1018:$AU1018,"HO")</f>
        <v>0</v>
      </c>
      <c r="BC1018" s="37">
        <f>COUNTIFS($S1018:$AU1018,"NA")</f>
        <v>0</v>
      </c>
      <c r="BD1018" s="37">
        <f>COUNTIFS($S1018:$AU1018,"PL")</f>
        <v>0</v>
      </c>
      <c r="BE1018" s="37">
        <f>COUNTIFS($S1018:$AU1018,"CL")</f>
        <v>0</v>
      </c>
      <c r="BF1018" s="37">
        <f>COUNTIFS($S1018:$AU1018,"BL")</f>
        <v>0</v>
      </c>
      <c r="BG1018" s="37">
        <f>COUNTIFS($S1018:$AU1018,"CO")</f>
        <v>0</v>
      </c>
      <c r="BH1018" s="37">
        <f>SUM(BD1018:BG1018)</f>
        <v>0</v>
      </c>
      <c r="BI1018" s="37">
        <f>IF(SUM(AV1018+AW1018)&gt;=17,1,0)</f>
        <v>0</v>
      </c>
      <c r="BJ1018" s="37">
        <f>IF(SUM(AV1018+AW1018)&gt;=13,1,0)</f>
        <v>1</v>
      </c>
      <c r="BK1018" s="37">
        <f>SUM(AV1018:BG1018)+SUM(COUNTIFS(R1018:AU1018,{"TERM","RESIGNED"}))</f>
        <v>19</v>
      </c>
      <c r="BL1018" s="1" t="s">
        <v>41</v>
      </c>
      <c r="BM1018" s="37" t="s">
        <v>933</v>
      </c>
    </row>
    <row r="1019" spans="1:65" x14ac:dyDescent="0.25">
      <c r="A1019" s="30">
        <f>A1018+1</f>
        <v>1017</v>
      </c>
      <c r="B1019" s="1" t="s">
        <v>33</v>
      </c>
      <c r="C1019" s="1">
        <v>19247</v>
      </c>
      <c r="D1019" s="1">
        <v>19247</v>
      </c>
      <c r="E1019" s="1" t="s">
        <v>863</v>
      </c>
      <c r="F1019" s="32" t="s">
        <v>1215</v>
      </c>
      <c r="G1019" s="32" t="s">
        <v>117</v>
      </c>
      <c r="H1019" s="28">
        <v>45212</v>
      </c>
      <c r="I1019" s="28" t="s">
        <v>36</v>
      </c>
      <c r="J1019" s="28" t="s">
        <v>36</v>
      </c>
      <c r="K1019" s="37">
        <f ca="1">IF(O1019="ACTIVE",(TODAY()-H1019),(J1019-H1019))</f>
        <v>130</v>
      </c>
      <c r="L1019" s="39" t="str">
        <f>IF(OR(M1019="Email Verification",M1019="Operations",M1019="OJT",M1019="Bottom Quartile Group",M1019="Training"),"Billable","Non Billable")</f>
        <v>Billable</v>
      </c>
      <c r="M1019" s="32" t="s">
        <v>118</v>
      </c>
      <c r="N1019" s="1" t="s">
        <v>38</v>
      </c>
      <c r="O1019" s="1" t="s">
        <v>39</v>
      </c>
      <c r="P1019" s="1"/>
      <c r="Q1019" s="1"/>
      <c r="R1019" s="31" t="s">
        <v>355</v>
      </c>
      <c r="S1019" s="42" t="s">
        <v>18</v>
      </c>
      <c r="T1019" s="42" t="s">
        <v>18</v>
      </c>
      <c r="U1019" s="42" t="s">
        <v>17</v>
      </c>
      <c r="V1019" s="42" t="s">
        <v>17</v>
      </c>
      <c r="W1019" s="42" t="s">
        <v>880</v>
      </c>
      <c r="X1019" s="42" t="s">
        <v>880</v>
      </c>
      <c r="Y1019" s="42" t="s">
        <v>880</v>
      </c>
      <c r="Z1019" s="42" t="s">
        <v>880</v>
      </c>
      <c r="AA1019" s="42" t="s">
        <v>880</v>
      </c>
      <c r="AB1019" s="42" t="s">
        <v>17</v>
      </c>
      <c r="AC1019" s="42" t="s">
        <v>17</v>
      </c>
      <c r="AD1019" s="42" t="s">
        <v>880</v>
      </c>
      <c r="AE1019" s="42" t="s">
        <v>880</v>
      </c>
      <c r="AF1019" s="42" t="s">
        <v>880</v>
      </c>
      <c r="AG1019" s="42" t="s">
        <v>880</v>
      </c>
      <c r="AH1019" s="42" t="s">
        <v>880</v>
      </c>
      <c r="AI1019" s="42" t="s">
        <v>17</v>
      </c>
      <c r="AJ1019" s="42" t="s">
        <v>17</v>
      </c>
      <c r="AK1019" s="42" t="s">
        <v>880</v>
      </c>
      <c r="AL1019" s="42"/>
      <c r="AM1019" s="42"/>
      <c r="AN1019" s="42"/>
      <c r="AO1019" s="42"/>
      <c r="AP1019" s="42"/>
      <c r="AQ1019" s="42"/>
      <c r="AR1019" s="42"/>
      <c r="AS1019" s="42"/>
      <c r="AT1019" s="42"/>
      <c r="AU1019" s="42"/>
      <c r="AV1019" s="37">
        <f>COUNTIFS($S1019:$AU1019,"P")</f>
        <v>11</v>
      </c>
      <c r="AW1019" s="37">
        <f>COUNTIFS($S1019:$AU1019,"HD")/2</f>
        <v>0</v>
      </c>
      <c r="AX1019" s="37">
        <f>COUNTIFS($S1019:$AU1019,"DO")</f>
        <v>6</v>
      </c>
      <c r="AY1019" s="1">
        <f>COUNTIFS($S1019:$AU1019,"UPL")</f>
        <v>2</v>
      </c>
      <c r="AZ1019" s="37">
        <f>COUNTIFS($S1019:$AU1019,"LWP")</f>
        <v>0</v>
      </c>
      <c r="BA1019" s="37">
        <f>SUM(COUNTIFS($S1019:$AU1019,{"PAT","MAT"}))</f>
        <v>0</v>
      </c>
      <c r="BB1019" s="37">
        <f>COUNTIFS($S1019:$AU1019,"HO")</f>
        <v>0</v>
      </c>
      <c r="BC1019" s="37">
        <f>COUNTIFS($S1019:$AU1019,"NA")</f>
        <v>0</v>
      </c>
      <c r="BD1019" s="37">
        <f>COUNTIFS($S1019:$AU1019,"PL")</f>
        <v>0</v>
      </c>
      <c r="BE1019" s="37">
        <f>COUNTIFS($S1019:$AU1019,"CL")</f>
        <v>0</v>
      </c>
      <c r="BF1019" s="37">
        <f>COUNTIFS($S1019:$AU1019,"BL")</f>
        <v>0</v>
      </c>
      <c r="BG1019" s="37">
        <f>COUNTIFS($S1019:$AU1019,"CO")</f>
        <v>0</v>
      </c>
      <c r="BH1019" s="37">
        <f>SUM(BD1019:BG1019)</f>
        <v>0</v>
      </c>
      <c r="BI1019" s="37">
        <f>IF(SUM(AV1019+AW1019)&gt;=17,1,0)</f>
        <v>0</v>
      </c>
      <c r="BJ1019" s="37">
        <f>IF(SUM(AV1019+AW1019)&gt;=13,1,0)</f>
        <v>0</v>
      </c>
      <c r="BK1019" s="37">
        <f>SUM(AV1019:BG1019)+SUM(COUNTIFS(R1019:AU1019,{"TERM","RESIGNED"}))</f>
        <v>19</v>
      </c>
      <c r="BL1019" s="1" t="s">
        <v>41</v>
      </c>
      <c r="BM1019" s="37" t="s">
        <v>933</v>
      </c>
    </row>
    <row r="1020" spans="1:65" x14ac:dyDescent="0.25">
      <c r="A1020" s="30">
        <f>A1019+1</f>
        <v>1018</v>
      </c>
      <c r="B1020" s="1" t="s">
        <v>33</v>
      </c>
      <c r="C1020" s="1">
        <v>19248</v>
      </c>
      <c r="D1020" s="1">
        <v>19248</v>
      </c>
      <c r="E1020" s="1" t="s">
        <v>863</v>
      </c>
      <c r="F1020" s="32" t="s">
        <v>1216</v>
      </c>
      <c r="G1020" s="32" t="s">
        <v>117</v>
      </c>
      <c r="H1020" s="28">
        <v>45212</v>
      </c>
      <c r="I1020" s="28" t="s">
        <v>36</v>
      </c>
      <c r="J1020" s="28" t="s">
        <v>36</v>
      </c>
      <c r="K1020" s="37">
        <f ca="1">IF(O1020="ACTIVE",(TODAY()-H1020),(J1020-H1020))</f>
        <v>130</v>
      </c>
      <c r="L1020" s="39" t="str">
        <f>IF(OR(M1020="Email Verification",M1020="Operations",M1020="OJT",M1020="Bottom Quartile Group",M1020="Training"),"Billable","Non Billable")</f>
        <v>Billable</v>
      </c>
      <c r="M1020" s="32" t="s">
        <v>118</v>
      </c>
      <c r="N1020" s="1" t="s">
        <v>38</v>
      </c>
      <c r="O1020" s="1" t="s">
        <v>39</v>
      </c>
      <c r="P1020" s="1"/>
      <c r="Q1020" s="1"/>
      <c r="R1020" s="31" t="s">
        <v>355</v>
      </c>
      <c r="S1020" s="42" t="s">
        <v>880</v>
      </c>
      <c r="T1020" s="42" t="s">
        <v>880</v>
      </c>
      <c r="U1020" s="42" t="s">
        <v>17</v>
      </c>
      <c r="V1020" s="42" t="s">
        <v>17</v>
      </c>
      <c r="W1020" s="42" t="s">
        <v>880</v>
      </c>
      <c r="X1020" s="42" t="s">
        <v>880</v>
      </c>
      <c r="Y1020" s="42" t="s">
        <v>880</v>
      </c>
      <c r="Z1020" s="42" t="s">
        <v>880</v>
      </c>
      <c r="AA1020" s="42" t="s">
        <v>880</v>
      </c>
      <c r="AB1020" s="42" t="s">
        <v>17</v>
      </c>
      <c r="AC1020" s="42" t="s">
        <v>17</v>
      </c>
      <c r="AD1020" s="42" t="s">
        <v>882</v>
      </c>
      <c r="AE1020" s="42" t="s">
        <v>880</v>
      </c>
      <c r="AF1020" s="42" t="s">
        <v>880</v>
      </c>
      <c r="AG1020" s="42" t="s">
        <v>880</v>
      </c>
      <c r="AH1020" s="42" t="s">
        <v>880</v>
      </c>
      <c r="AI1020" s="42" t="s">
        <v>17</v>
      </c>
      <c r="AJ1020" s="42" t="s">
        <v>17</v>
      </c>
      <c r="AK1020" s="42" t="s">
        <v>880</v>
      </c>
      <c r="AL1020" s="42"/>
      <c r="AM1020" s="42"/>
      <c r="AN1020" s="42"/>
      <c r="AO1020" s="42"/>
      <c r="AP1020" s="42"/>
      <c r="AQ1020" s="42"/>
      <c r="AR1020" s="42"/>
      <c r="AS1020" s="42"/>
      <c r="AT1020" s="42"/>
      <c r="AU1020" s="42"/>
      <c r="AV1020" s="37">
        <f>COUNTIFS($S1020:$AU1020,"P")</f>
        <v>12</v>
      </c>
      <c r="AW1020" s="37">
        <f>COUNTIFS($S1020:$AU1020,"HD")/2</f>
        <v>0</v>
      </c>
      <c r="AX1020" s="37">
        <f>COUNTIFS($S1020:$AU1020,"DO")</f>
        <v>6</v>
      </c>
      <c r="AY1020" s="1">
        <f>COUNTIFS($S1020:$AU1020,"UPL")</f>
        <v>0</v>
      </c>
      <c r="AZ1020" s="37">
        <f>COUNTIFS($S1020:$AU1020,"LWP")</f>
        <v>0</v>
      </c>
      <c r="BA1020" s="37">
        <f>SUM(COUNTIFS($S1020:$AU1020,{"PAT","MAT"}))</f>
        <v>0</v>
      </c>
      <c r="BB1020" s="37">
        <f>COUNTIFS($S1020:$AU1020,"HO")</f>
        <v>0</v>
      </c>
      <c r="BC1020" s="37">
        <f>COUNTIFS($S1020:$AU1020,"NA")</f>
        <v>0</v>
      </c>
      <c r="BD1020" s="37">
        <f>COUNTIFS($S1020:$AU1020,"PL")</f>
        <v>0</v>
      </c>
      <c r="BE1020" s="37">
        <f>COUNTIFS($S1020:$AU1020,"CL")</f>
        <v>1</v>
      </c>
      <c r="BF1020" s="37">
        <f>COUNTIFS($S1020:$AU1020,"BL")</f>
        <v>0</v>
      </c>
      <c r="BG1020" s="37">
        <f>COUNTIFS($S1020:$AU1020,"CO")</f>
        <v>0</v>
      </c>
      <c r="BH1020" s="37">
        <f>SUM(BD1020:BG1020)</f>
        <v>1</v>
      </c>
      <c r="BI1020" s="37">
        <f>IF(SUM(AV1020+AW1020)&gt;=17,1,0)</f>
        <v>0</v>
      </c>
      <c r="BJ1020" s="37">
        <f>IF(SUM(AV1020+AW1020)&gt;=13,1,0)</f>
        <v>0</v>
      </c>
      <c r="BK1020" s="37">
        <f>SUM(AV1020:BG1020)+SUM(COUNTIFS(R1020:AU1020,{"TERM","RESIGNED"}))</f>
        <v>19</v>
      </c>
      <c r="BL1020" s="1" t="s">
        <v>41</v>
      </c>
      <c r="BM1020" s="37" t="s">
        <v>933</v>
      </c>
    </row>
    <row r="1021" spans="1:65" x14ac:dyDescent="0.25">
      <c r="A1021" s="30">
        <f>A1020+1</f>
        <v>1019</v>
      </c>
      <c r="B1021" s="1" t="s">
        <v>33</v>
      </c>
      <c r="C1021" s="1">
        <v>19249</v>
      </c>
      <c r="D1021" s="1">
        <v>19249</v>
      </c>
      <c r="E1021" s="1" t="s">
        <v>863</v>
      </c>
      <c r="F1021" s="32" t="s">
        <v>1217</v>
      </c>
      <c r="G1021" s="32" t="s">
        <v>117</v>
      </c>
      <c r="H1021" s="28">
        <v>45212</v>
      </c>
      <c r="I1021" s="28" t="s">
        <v>36</v>
      </c>
      <c r="J1021" s="28" t="s">
        <v>36</v>
      </c>
      <c r="K1021" s="37">
        <f ca="1">IF(O1021="ACTIVE",(TODAY()-H1021),(J1021-H1021))</f>
        <v>130</v>
      </c>
      <c r="L1021" s="39" t="str">
        <f>IF(OR(M1021="Email Verification",M1021="Operations",M1021="OJT",M1021="Bottom Quartile Group",M1021="Training"),"Billable","Non Billable")</f>
        <v>Billable</v>
      </c>
      <c r="M1021" s="32" t="s">
        <v>118</v>
      </c>
      <c r="N1021" s="1" t="s">
        <v>38</v>
      </c>
      <c r="O1021" s="1" t="s">
        <v>39</v>
      </c>
      <c r="P1021" s="1"/>
      <c r="Q1021" s="1"/>
      <c r="R1021" s="31" t="s">
        <v>355</v>
      </c>
      <c r="S1021" s="42" t="s">
        <v>880</v>
      </c>
      <c r="T1021" s="42" t="s">
        <v>880</v>
      </c>
      <c r="U1021" s="42" t="s">
        <v>17</v>
      </c>
      <c r="V1021" s="42" t="s">
        <v>17</v>
      </c>
      <c r="W1021" s="42" t="s">
        <v>882</v>
      </c>
      <c r="X1021" s="42" t="s">
        <v>880</v>
      </c>
      <c r="Y1021" s="42" t="s">
        <v>880</v>
      </c>
      <c r="Z1021" s="42" t="s">
        <v>880</v>
      </c>
      <c r="AA1021" s="42" t="s">
        <v>880</v>
      </c>
      <c r="AB1021" s="42" t="s">
        <v>17</v>
      </c>
      <c r="AC1021" s="42" t="s">
        <v>17</v>
      </c>
      <c r="AD1021" s="42" t="s">
        <v>880</v>
      </c>
      <c r="AE1021" s="42" t="s">
        <v>880</v>
      </c>
      <c r="AF1021" s="42" t="s">
        <v>880</v>
      </c>
      <c r="AG1021" s="42" t="s">
        <v>880</v>
      </c>
      <c r="AH1021" s="42" t="s">
        <v>880</v>
      </c>
      <c r="AI1021" s="42" t="s">
        <v>17</v>
      </c>
      <c r="AJ1021" s="42" t="s">
        <v>17</v>
      </c>
      <c r="AK1021" s="42" t="s">
        <v>880</v>
      </c>
      <c r="AL1021" s="42"/>
      <c r="AM1021" s="42"/>
      <c r="AN1021" s="42"/>
      <c r="AO1021" s="42"/>
      <c r="AP1021" s="42"/>
      <c r="AQ1021" s="42"/>
      <c r="AR1021" s="42"/>
      <c r="AS1021" s="42"/>
      <c r="AT1021" s="42"/>
      <c r="AU1021" s="42"/>
      <c r="AV1021" s="37">
        <f>COUNTIFS($S1021:$AU1021,"P")</f>
        <v>12</v>
      </c>
      <c r="AW1021" s="37">
        <f>COUNTIFS($S1021:$AU1021,"HD")/2</f>
        <v>0</v>
      </c>
      <c r="AX1021" s="37">
        <f>COUNTIFS($S1021:$AU1021,"DO")</f>
        <v>6</v>
      </c>
      <c r="AY1021" s="1">
        <f>COUNTIFS($S1021:$AU1021,"UPL")</f>
        <v>0</v>
      </c>
      <c r="AZ1021" s="37">
        <f>COUNTIFS($S1021:$AU1021,"LWP")</f>
        <v>0</v>
      </c>
      <c r="BA1021" s="37">
        <f>SUM(COUNTIFS($S1021:$AU1021,{"PAT","MAT"}))</f>
        <v>0</v>
      </c>
      <c r="BB1021" s="37">
        <f>COUNTIFS($S1021:$AU1021,"HO")</f>
        <v>0</v>
      </c>
      <c r="BC1021" s="37">
        <f>COUNTIFS($S1021:$AU1021,"NA")</f>
        <v>0</v>
      </c>
      <c r="BD1021" s="37">
        <f>COUNTIFS($S1021:$AU1021,"PL")</f>
        <v>0</v>
      </c>
      <c r="BE1021" s="37">
        <f>COUNTIFS($S1021:$AU1021,"CL")</f>
        <v>1</v>
      </c>
      <c r="BF1021" s="37">
        <f>COUNTIFS($S1021:$AU1021,"BL")</f>
        <v>0</v>
      </c>
      <c r="BG1021" s="37">
        <f>COUNTIFS($S1021:$AU1021,"CO")</f>
        <v>0</v>
      </c>
      <c r="BH1021" s="37">
        <f>SUM(BD1021:BG1021)</f>
        <v>1</v>
      </c>
      <c r="BI1021" s="37">
        <f>IF(SUM(AV1021+AW1021)&gt;=17,1,0)</f>
        <v>0</v>
      </c>
      <c r="BJ1021" s="37">
        <f>IF(SUM(AV1021+AW1021)&gt;=13,1,0)</f>
        <v>0</v>
      </c>
      <c r="BK1021" s="37">
        <f>SUM(AV1021:BG1021)+SUM(COUNTIFS(R1021:AU1021,{"TERM","RESIGNED"}))</f>
        <v>19</v>
      </c>
      <c r="BL1021" s="1" t="s">
        <v>41</v>
      </c>
      <c r="BM1021" s="37" t="s">
        <v>933</v>
      </c>
    </row>
    <row r="1022" spans="1:65" x14ac:dyDescent="0.25">
      <c r="A1022" s="30">
        <f>A1021+1</f>
        <v>1020</v>
      </c>
      <c r="B1022" s="1" t="s">
        <v>33</v>
      </c>
      <c r="C1022" s="1">
        <v>19259</v>
      </c>
      <c r="D1022" s="1">
        <v>19259</v>
      </c>
      <c r="E1022" s="1" t="s">
        <v>862</v>
      </c>
      <c r="F1022" s="32" t="s">
        <v>1218</v>
      </c>
      <c r="G1022" s="32" t="s">
        <v>154</v>
      </c>
      <c r="H1022" s="28">
        <v>45212</v>
      </c>
      <c r="I1022" s="28" t="s">
        <v>36</v>
      </c>
      <c r="J1022" s="28" t="s">
        <v>36</v>
      </c>
      <c r="K1022" s="37">
        <f ca="1">IF(O1022="ACTIVE",(TODAY()-H1022),(J1022-H1022))</f>
        <v>130</v>
      </c>
      <c r="L1022" s="39" t="str">
        <f>IF(OR(M1022="Email Verification",M1022="Operations",M1022="OJT",M1022="Bottom Quartile Group",M1022="Training"),"Billable","Non Billable")</f>
        <v>Billable</v>
      </c>
      <c r="M1022" s="32" t="s">
        <v>118</v>
      </c>
      <c r="N1022" s="1" t="s">
        <v>38</v>
      </c>
      <c r="O1022" s="1" t="s">
        <v>39</v>
      </c>
      <c r="P1022" s="1"/>
      <c r="Q1022" s="1"/>
      <c r="R1022" s="31" t="s">
        <v>157</v>
      </c>
      <c r="S1022" s="42" t="s">
        <v>880</v>
      </c>
      <c r="T1022" s="42" t="s">
        <v>880</v>
      </c>
      <c r="U1022" s="42" t="s">
        <v>17</v>
      </c>
      <c r="V1022" s="42" t="s">
        <v>17</v>
      </c>
      <c r="W1022" s="42" t="s">
        <v>880</v>
      </c>
      <c r="X1022" s="42" t="s">
        <v>880</v>
      </c>
      <c r="Y1022" s="42" t="s">
        <v>880</v>
      </c>
      <c r="Z1022" s="42" t="s">
        <v>880</v>
      </c>
      <c r="AA1022" s="42" t="s">
        <v>880</v>
      </c>
      <c r="AB1022" s="42" t="s">
        <v>17</v>
      </c>
      <c r="AC1022" s="42" t="s">
        <v>17</v>
      </c>
      <c r="AD1022" s="42" t="s">
        <v>880</v>
      </c>
      <c r="AE1022" s="42" t="s">
        <v>880</v>
      </c>
      <c r="AF1022" s="42" t="s">
        <v>880</v>
      </c>
      <c r="AG1022" s="42" t="s">
        <v>880</v>
      </c>
      <c r="AH1022" s="42" t="s">
        <v>880</v>
      </c>
      <c r="AI1022" s="42" t="s">
        <v>17</v>
      </c>
      <c r="AJ1022" s="42" t="s">
        <v>17</v>
      </c>
      <c r="AK1022" s="42" t="s">
        <v>880</v>
      </c>
      <c r="AL1022" s="42"/>
      <c r="AM1022" s="42"/>
      <c r="AN1022" s="42"/>
      <c r="AO1022" s="42"/>
      <c r="AP1022" s="42"/>
      <c r="AQ1022" s="42"/>
      <c r="AR1022" s="42"/>
      <c r="AS1022" s="42"/>
      <c r="AT1022" s="42"/>
      <c r="AU1022" s="42"/>
      <c r="AV1022" s="37">
        <f>COUNTIFS($S1022:$AU1022,"P")</f>
        <v>13</v>
      </c>
      <c r="AW1022" s="37">
        <f>COUNTIFS($S1022:$AU1022,"HD")/2</f>
        <v>0</v>
      </c>
      <c r="AX1022" s="37">
        <f>COUNTIFS($S1022:$AU1022,"DO")</f>
        <v>6</v>
      </c>
      <c r="AY1022" s="1">
        <f>COUNTIFS($S1022:$AU1022,"UPL")</f>
        <v>0</v>
      </c>
      <c r="AZ1022" s="37">
        <f>COUNTIFS($S1022:$AU1022,"LWP")</f>
        <v>0</v>
      </c>
      <c r="BA1022" s="37">
        <f>SUM(COUNTIFS($S1022:$AU1022,{"PAT","MAT"}))</f>
        <v>0</v>
      </c>
      <c r="BB1022" s="37">
        <f>COUNTIFS($S1022:$AU1022,"HO")</f>
        <v>0</v>
      </c>
      <c r="BC1022" s="37">
        <f>COUNTIFS($S1022:$AU1022,"NA")</f>
        <v>0</v>
      </c>
      <c r="BD1022" s="37">
        <f>COUNTIFS($S1022:$AU1022,"PL")</f>
        <v>0</v>
      </c>
      <c r="BE1022" s="37">
        <f>COUNTIFS($S1022:$AU1022,"CL")</f>
        <v>0</v>
      </c>
      <c r="BF1022" s="37">
        <f>COUNTIFS($S1022:$AU1022,"BL")</f>
        <v>0</v>
      </c>
      <c r="BG1022" s="37">
        <f>COUNTIFS($S1022:$AU1022,"CO")</f>
        <v>0</v>
      </c>
      <c r="BH1022" s="37">
        <f>SUM(BD1022:BG1022)</f>
        <v>0</v>
      </c>
      <c r="BI1022" s="37">
        <f>IF(SUM(AV1022+AW1022)&gt;=17,1,0)</f>
        <v>0</v>
      </c>
      <c r="BJ1022" s="37">
        <f>IF(SUM(AV1022+AW1022)&gt;=13,1,0)</f>
        <v>1</v>
      </c>
      <c r="BK1022" s="37">
        <f>SUM(AV1022:BG1022)+SUM(COUNTIFS(R1022:AU1022,{"TERM","RESIGNED"}))</f>
        <v>19</v>
      </c>
      <c r="BL1022" s="1" t="s">
        <v>41</v>
      </c>
      <c r="BM1022" s="37" t="s">
        <v>937</v>
      </c>
    </row>
    <row r="1023" spans="1:65" x14ac:dyDescent="0.25">
      <c r="A1023" s="30">
        <f>A1022+1</f>
        <v>1021</v>
      </c>
      <c r="B1023" s="1" t="s">
        <v>33</v>
      </c>
      <c r="C1023" s="1">
        <v>19260</v>
      </c>
      <c r="D1023" s="1">
        <v>19260</v>
      </c>
      <c r="E1023" s="1" t="s">
        <v>863</v>
      </c>
      <c r="F1023" s="32" t="s">
        <v>1219</v>
      </c>
      <c r="G1023" s="32" t="s">
        <v>154</v>
      </c>
      <c r="H1023" s="28">
        <v>45212</v>
      </c>
      <c r="I1023" s="28" t="s">
        <v>36</v>
      </c>
      <c r="J1023" s="28" t="s">
        <v>36</v>
      </c>
      <c r="K1023" s="37">
        <f ca="1">IF(O1023="ACTIVE",(TODAY()-H1023),(J1023-H1023))</f>
        <v>130</v>
      </c>
      <c r="L1023" s="39" t="str">
        <f>IF(OR(M1023="Email Verification",M1023="Operations",M1023="OJT",M1023="Bottom Quartile Group",M1023="Training"),"Billable","Non Billable")</f>
        <v>Billable</v>
      </c>
      <c r="M1023" s="32" t="s">
        <v>118</v>
      </c>
      <c r="N1023" s="1" t="s">
        <v>38</v>
      </c>
      <c r="O1023" s="1" t="s">
        <v>39</v>
      </c>
      <c r="P1023" s="1"/>
      <c r="Q1023" s="1"/>
      <c r="R1023" s="31" t="s">
        <v>157</v>
      </c>
      <c r="S1023" s="42" t="s">
        <v>880</v>
      </c>
      <c r="T1023" s="42" t="s">
        <v>880</v>
      </c>
      <c r="U1023" s="42" t="s">
        <v>17</v>
      </c>
      <c r="V1023" s="42" t="s">
        <v>17</v>
      </c>
      <c r="W1023" s="42" t="s">
        <v>880</v>
      </c>
      <c r="X1023" s="42" t="s">
        <v>880</v>
      </c>
      <c r="Y1023" s="42" t="s">
        <v>880</v>
      </c>
      <c r="Z1023" s="42" t="s">
        <v>880</v>
      </c>
      <c r="AA1023" s="42" t="s">
        <v>880</v>
      </c>
      <c r="AB1023" s="42" t="s">
        <v>17</v>
      </c>
      <c r="AC1023" s="42" t="s">
        <v>17</v>
      </c>
      <c r="AD1023" s="42" t="s">
        <v>880</v>
      </c>
      <c r="AE1023" s="42" t="s">
        <v>880</v>
      </c>
      <c r="AF1023" s="42" t="s">
        <v>880</v>
      </c>
      <c r="AG1023" s="42" t="s">
        <v>880</v>
      </c>
      <c r="AH1023" s="42" t="s">
        <v>880</v>
      </c>
      <c r="AI1023" s="42" t="s">
        <v>17</v>
      </c>
      <c r="AJ1023" s="42" t="s">
        <v>17</v>
      </c>
      <c r="AK1023" s="42" t="s">
        <v>880</v>
      </c>
      <c r="AL1023" s="42"/>
      <c r="AM1023" s="42"/>
      <c r="AN1023" s="42"/>
      <c r="AO1023" s="42"/>
      <c r="AP1023" s="42"/>
      <c r="AQ1023" s="42"/>
      <c r="AR1023" s="42"/>
      <c r="AS1023" s="42"/>
      <c r="AT1023" s="42"/>
      <c r="AU1023" s="42"/>
      <c r="AV1023" s="37">
        <f>COUNTIFS($S1023:$AU1023,"P")</f>
        <v>13</v>
      </c>
      <c r="AW1023" s="37">
        <f>COUNTIFS($S1023:$AU1023,"HD")/2</f>
        <v>0</v>
      </c>
      <c r="AX1023" s="37">
        <f>COUNTIFS($S1023:$AU1023,"DO")</f>
        <v>6</v>
      </c>
      <c r="AY1023" s="1">
        <f>COUNTIFS($S1023:$AU1023,"UPL")</f>
        <v>0</v>
      </c>
      <c r="AZ1023" s="37">
        <f>COUNTIFS($S1023:$AU1023,"LWP")</f>
        <v>0</v>
      </c>
      <c r="BA1023" s="37">
        <f>SUM(COUNTIFS($S1023:$AU1023,{"PAT","MAT"}))</f>
        <v>0</v>
      </c>
      <c r="BB1023" s="37">
        <f>COUNTIFS($S1023:$AU1023,"HO")</f>
        <v>0</v>
      </c>
      <c r="BC1023" s="37">
        <f>COUNTIFS($S1023:$AU1023,"NA")</f>
        <v>0</v>
      </c>
      <c r="BD1023" s="37">
        <f>COUNTIFS($S1023:$AU1023,"PL")</f>
        <v>0</v>
      </c>
      <c r="BE1023" s="37">
        <f>COUNTIFS($S1023:$AU1023,"CL")</f>
        <v>0</v>
      </c>
      <c r="BF1023" s="37">
        <f>COUNTIFS($S1023:$AU1023,"BL")</f>
        <v>0</v>
      </c>
      <c r="BG1023" s="37">
        <f>COUNTIFS($S1023:$AU1023,"CO")</f>
        <v>0</v>
      </c>
      <c r="BH1023" s="37">
        <f>SUM(BD1023:BG1023)</f>
        <v>0</v>
      </c>
      <c r="BI1023" s="37">
        <f>IF(SUM(AV1023+AW1023)&gt;=17,1,0)</f>
        <v>0</v>
      </c>
      <c r="BJ1023" s="37">
        <f>IF(SUM(AV1023+AW1023)&gt;=13,1,0)</f>
        <v>1</v>
      </c>
      <c r="BK1023" s="37">
        <f>SUM(AV1023:BG1023)+SUM(COUNTIFS(R1023:AU1023,{"TERM","RESIGNED"}))</f>
        <v>19</v>
      </c>
      <c r="BL1023" s="1" t="s">
        <v>41</v>
      </c>
      <c r="BM1023" s="37" t="s">
        <v>937</v>
      </c>
    </row>
    <row r="1024" spans="1:65" x14ac:dyDescent="0.25">
      <c r="A1024" s="30">
        <f>A1023+1</f>
        <v>1022</v>
      </c>
      <c r="B1024" s="1" t="s">
        <v>33</v>
      </c>
      <c r="C1024" s="1">
        <v>19261</v>
      </c>
      <c r="D1024" s="1">
        <v>19261</v>
      </c>
      <c r="E1024" s="1" t="s">
        <v>863</v>
      </c>
      <c r="F1024" s="32" t="s">
        <v>1220</v>
      </c>
      <c r="G1024" s="32" t="s">
        <v>154</v>
      </c>
      <c r="H1024" s="28">
        <v>45212</v>
      </c>
      <c r="I1024" s="28" t="s">
        <v>36</v>
      </c>
      <c r="J1024" s="28" t="s">
        <v>36</v>
      </c>
      <c r="K1024" s="37">
        <f ca="1">IF(O1024="ACTIVE",(TODAY()-H1024),(J1024-H1024))</f>
        <v>130</v>
      </c>
      <c r="L1024" s="39" t="str">
        <f>IF(OR(M1024="Email Verification",M1024="Operations",M1024="OJT",M1024="Bottom Quartile Group",M1024="Training"),"Billable","Non Billable")</f>
        <v>Billable</v>
      </c>
      <c r="M1024" s="32" t="s">
        <v>118</v>
      </c>
      <c r="N1024" s="1" t="s">
        <v>38</v>
      </c>
      <c r="O1024" s="1" t="s">
        <v>39</v>
      </c>
      <c r="P1024" s="1"/>
      <c r="Q1024" s="1"/>
      <c r="R1024" s="31" t="s">
        <v>157</v>
      </c>
      <c r="S1024" s="42" t="s">
        <v>880</v>
      </c>
      <c r="T1024" s="42" t="s">
        <v>880</v>
      </c>
      <c r="U1024" s="42" t="s">
        <v>17</v>
      </c>
      <c r="V1024" s="42" t="s">
        <v>17</v>
      </c>
      <c r="W1024" s="42" t="s">
        <v>882</v>
      </c>
      <c r="X1024" s="42" t="s">
        <v>880</v>
      </c>
      <c r="Y1024" s="42" t="s">
        <v>880</v>
      </c>
      <c r="Z1024" s="42" t="s">
        <v>880</v>
      </c>
      <c r="AA1024" s="42" t="s">
        <v>880</v>
      </c>
      <c r="AB1024" s="42" t="s">
        <v>17</v>
      </c>
      <c r="AC1024" s="42" t="s">
        <v>17</v>
      </c>
      <c r="AD1024" s="42" t="s">
        <v>881</v>
      </c>
      <c r="AE1024" s="42" t="s">
        <v>883</v>
      </c>
      <c r="AF1024" s="42" t="s">
        <v>883</v>
      </c>
      <c r="AG1024" s="42" t="s">
        <v>883</v>
      </c>
      <c r="AH1024" s="42" t="s">
        <v>18</v>
      </c>
      <c r="AI1024" s="42" t="s">
        <v>17</v>
      </c>
      <c r="AJ1024" s="42" t="s">
        <v>17</v>
      </c>
      <c r="AK1024" s="42" t="s">
        <v>880</v>
      </c>
      <c r="AL1024" s="42"/>
      <c r="AM1024" s="42"/>
      <c r="AN1024" s="42"/>
      <c r="AO1024" s="42"/>
      <c r="AP1024" s="42"/>
      <c r="AQ1024" s="42"/>
      <c r="AR1024" s="42"/>
      <c r="AS1024" s="42"/>
      <c r="AT1024" s="42"/>
      <c r="AU1024" s="42"/>
      <c r="AV1024" s="37">
        <f>COUNTIFS($S1024:$AU1024,"P")</f>
        <v>7</v>
      </c>
      <c r="AW1024" s="37">
        <f>COUNTIFS($S1024:$AU1024,"HD")/2</f>
        <v>0.5</v>
      </c>
      <c r="AX1024" s="37">
        <f>COUNTIFS($S1024:$AU1024,"DO")</f>
        <v>6</v>
      </c>
      <c r="AY1024" s="1">
        <f>COUNTIFS($S1024:$AU1024,"UPL")</f>
        <v>1</v>
      </c>
      <c r="AZ1024" s="37">
        <f>COUNTIFS($S1024:$AU1024,"LWP")</f>
        <v>0</v>
      </c>
      <c r="BA1024" s="37">
        <f>SUM(COUNTIFS($S1024:$AU1024,{"PAT","MAT"}))</f>
        <v>0</v>
      </c>
      <c r="BB1024" s="37">
        <f>COUNTIFS($S1024:$AU1024,"HO")</f>
        <v>0</v>
      </c>
      <c r="BC1024" s="37">
        <f>COUNTIFS($S1024:$AU1024,"NA")</f>
        <v>0</v>
      </c>
      <c r="BD1024" s="37">
        <f>COUNTIFS($S1024:$AU1024,"PL")</f>
        <v>3</v>
      </c>
      <c r="BE1024" s="37">
        <f>COUNTIFS($S1024:$AU1024,"CL")</f>
        <v>1</v>
      </c>
      <c r="BF1024" s="37">
        <f>COUNTIFS($S1024:$AU1024,"BL")</f>
        <v>0</v>
      </c>
      <c r="BG1024" s="37">
        <f>COUNTIFS($S1024:$AU1024,"CO")</f>
        <v>0</v>
      </c>
      <c r="BH1024" s="37">
        <f>SUM(BD1024:BG1024)</f>
        <v>4</v>
      </c>
      <c r="BI1024" s="37">
        <f>IF(SUM(AV1024+AW1024)&gt;=17,1,0)</f>
        <v>0</v>
      </c>
      <c r="BJ1024" s="37">
        <f>IF(SUM(AV1024+AW1024)&gt;=13,1,0)</f>
        <v>0</v>
      </c>
      <c r="BK1024" s="37">
        <f>SUM(AV1024:BG1024)+SUM(COUNTIFS(R1024:AU1024,{"TERM","RESIGNED"}))</f>
        <v>18.5</v>
      </c>
      <c r="BL1024" s="1" t="s">
        <v>41</v>
      </c>
      <c r="BM1024" s="37" t="s">
        <v>937</v>
      </c>
    </row>
    <row r="1025" spans="1:65" x14ac:dyDescent="0.25">
      <c r="A1025" s="30">
        <f>A1024+1</f>
        <v>1023</v>
      </c>
      <c r="B1025" s="1" t="s">
        <v>33</v>
      </c>
      <c r="C1025" s="1">
        <v>19262</v>
      </c>
      <c r="D1025" s="1">
        <v>19262</v>
      </c>
      <c r="E1025" s="1" t="s">
        <v>863</v>
      </c>
      <c r="F1025" s="32" t="s">
        <v>1221</v>
      </c>
      <c r="G1025" s="32" t="s">
        <v>154</v>
      </c>
      <c r="H1025" s="28">
        <v>45212</v>
      </c>
      <c r="I1025" s="28" t="s">
        <v>36</v>
      </c>
      <c r="J1025" s="28" t="s">
        <v>36</v>
      </c>
      <c r="K1025" s="37">
        <f ca="1">IF(O1025="ACTIVE",(TODAY()-H1025),(J1025-H1025))</f>
        <v>130</v>
      </c>
      <c r="L1025" s="39" t="str">
        <f>IF(OR(M1025="Email Verification",M1025="Operations",M1025="OJT",M1025="Bottom Quartile Group",M1025="Training"),"Billable","Non Billable")</f>
        <v>Billable</v>
      </c>
      <c r="M1025" s="32" t="s">
        <v>118</v>
      </c>
      <c r="N1025" s="1" t="s">
        <v>38</v>
      </c>
      <c r="O1025" s="1" t="s">
        <v>39</v>
      </c>
      <c r="P1025" s="1"/>
      <c r="Q1025" s="1"/>
      <c r="R1025" s="31" t="s">
        <v>155</v>
      </c>
      <c r="S1025" s="42" t="s">
        <v>880</v>
      </c>
      <c r="T1025" s="42" t="s">
        <v>880</v>
      </c>
      <c r="U1025" s="42" t="s">
        <v>17</v>
      </c>
      <c r="V1025" s="42" t="s">
        <v>17</v>
      </c>
      <c r="W1025" s="42" t="s">
        <v>880</v>
      </c>
      <c r="X1025" s="42" t="s">
        <v>880</v>
      </c>
      <c r="Y1025" s="42" t="s">
        <v>883</v>
      </c>
      <c r="Z1025" s="42" t="s">
        <v>880</v>
      </c>
      <c r="AA1025" s="42" t="s">
        <v>880</v>
      </c>
      <c r="AB1025" s="42" t="s">
        <v>17</v>
      </c>
      <c r="AC1025" s="42" t="s">
        <v>17</v>
      </c>
      <c r="AD1025" s="42" t="s">
        <v>880</v>
      </c>
      <c r="AE1025" s="42" t="s">
        <v>880</v>
      </c>
      <c r="AF1025" s="42" t="s">
        <v>880</v>
      </c>
      <c r="AG1025" s="42" t="s">
        <v>880</v>
      </c>
      <c r="AH1025" s="42" t="s">
        <v>880</v>
      </c>
      <c r="AI1025" s="42" t="s">
        <v>17</v>
      </c>
      <c r="AJ1025" s="42" t="s">
        <v>17</v>
      </c>
      <c r="AK1025" s="42" t="s">
        <v>881</v>
      </c>
      <c r="AL1025" s="42"/>
      <c r="AM1025" s="42"/>
      <c r="AN1025" s="42"/>
      <c r="AO1025" s="42"/>
      <c r="AP1025" s="42"/>
      <c r="AQ1025" s="42"/>
      <c r="AR1025" s="42"/>
      <c r="AS1025" s="42"/>
      <c r="AT1025" s="42"/>
      <c r="AU1025" s="42"/>
      <c r="AV1025" s="37">
        <f>COUNTIFS($S1025:$AU1025,"P")</f>
        <v>11</v>
      </c>
      <c r="AW1025" s="37">
        <f>COUNTIFS($S1025:$AU1025,"HD")/2</f>
        <v>0.5</v>
      </c>
      <c r="AX1025" s="37">
        <f>COUNTIFS($S1025:$AU1025,"DO")</f>
        <v>6</v>
      </c>
      <c r="AY1025" s="1">
        <f>COUNTIFS($S1025:$AU1025,"UPL")</f>
        <v>0</v>
      </c>
      <c r="AZ1025" s="37">
        <f>COUNTIFS($S1025:$AU1025,"LWP")</f>
        <v>0</v>
      </c>
      <c r="BA1025" s="37">
        <f>SUM(COUNTIFS($S1025:$AU1025,{"PAT","MAT"}))</f>
        <v>0</v>
      </c>
      <c r="BB1025" s="37">
        <f>COUNTIFS($S1025:$AU1025,"HO")</f>
        <v>0</v>
      </c>
      <c r="BC1025" s="37">
        <f>COUNTIFS($S1025:$AU1025,"NA")</f>
        <v>0</v>
      </c>
      <c r="BD1025" s="37">
        <f>COUNTIFS($S1025:$AU1025,"PL")</f>
        <v>1</v>
      </c>
      <c r="BE1025" s="37">
        <f>COUNTIFS($S1025:$AU1025,"CL")</f>
        <v>0</v>
      </c>
      <c r="BF1025" s="37">
        <f>COUNTIFS($S1025:$AU1025,"BL")</f>
        <v>0</v>
      </c>
      <c r="BG1025" s="37">
        <f>COUNTIFS($S1025:$AU1025,"CO")</f>
        <v>0</v>
      </c>
      <c r="BH1025" s="37">
        <f>SUM(BD1025:BG1025)</f>
        <v>1</v>
      </c>
      <c r="BI1025" s="37">
        <f>IF(SUM(AV1025+AW1025)&gt;=17,1,0)</f>
        <v>0</v>
      </c>
      <c r="BJ1025" s="37">
        <f>IF(SUM(AV1025+AW1025)&gt;=13,1,0)</f>
        <v>0</v>
      </c>
      <c r="BK1025" s="37">
        <f>SUM(AV1025:BG1025)+SUM(COUNTIFS(R1025:AU1025,{"TERM","RESIGNED"}))</f>
        <v>18.5</v>
      </c>
      <c r="BL1025" s="1" t="s">
        <v>41</v>
      </c>
      <c r="BM1025" s="37" t="s">
        <v>933</v>
      </c>
    </row>
    <row r="1026" spans="1:65" x14ac:dyDescent="0.25">
      <c r="A1026" s="30">
        <f>A1025+1</f>
        <v>1024</v>
      </c>
      <c r="B1026" s="1" t="s">
        <v>33</v>
      </c>
      <c r="C1026" s="1">
        <v>19265</v>
      </c>
      <c r="D1026" s="1">
        <v>19265</v>
      </c>
      <c r="E1026" s="1" t="s">
        <v>862</v>
      </c>
      <c r="F1026" s="32" t="s">
        <v>1225</v>
      </c>
      <c r="G1026" s="32" t="s">
        <v>1236</v>
      </c>
      <c r="H1026" s="28">
        <v>45216</v>
      </c>
      <c r="I1026" s="28" t="s">
        <v>36</v>
      </c>
      <c r="J1026" s="28" t="s">
        <v>36</v>
      </c>
      <c r="K1026" s="37">
        <f ca="1">IF(O1026="ACTIVE",(TODAY()-H1026),(J1026-H1026))</f>
        <v>126</v>
      </c>
      <c r="L1026" s="39" t="str">
        <f>IF(OR(M1026="Email Verification",M1026="Operations",M1026="OJT",M1026="Bottom Quartile Group",M1026="Training"),"Billable","Non Billable")</f>
        <v>Non Billable</v>
      </c>
      <c r="M1026" s="32" t="s">
        <v>51</v>
      </c>
      <c r="N1026" s="1" t="s">
        <v>38</v>
      </c>
      <c r="O1026" s="1" t="s">
        <v>39</v>
      </c>
      <c r="P1026" s="1"/>
      <c r="Q1026" s="1"/>
      <c r="R1026" s="31" t="s">
        <v>900</v>
      </c>
      <c r="S1026" s="42" t="s">
        <v>880</v>
      </c>
      <c r="T1026" s="42" t="s">
        <v>880</v>
      </c>
      <c r="U1026" s="42" t="s">
        <v>17</v>
      </c>
      <c r="V1026" s="42" t="s">
        <v>17</v>
      </c>
      <c r="W1026" s="42" t="s">
        <v>880</v>
      </c>
      <c r="X1026" s="42" t="s">
        <v>880</v>
      </c>
      <c r="Y1026" s="42" t="s">
        <v>880</v>
      </c>
      <c r="Z1026" s="42" t="s">
        <v>880</v>
      </c>
      <c r="AA1026" s="42" t="s">
        <v>883</v>
      </c>
      <c r="AB1026" s="42" t="s">
        <v>17</v>
      </c>
      <c r="AC1026" s="42" t="s">
        <v>17</v>
      </c>
      <c r="AD1026" s="42" t="s">
        <v>880</v>
      </c>
      <c r="AE1026" s="42" t="s">
        <v>880</v>
      </c>
      <c r="AF1026" s="42" t="s">
        <v>880</v>
      </c>
      <c r="AG1026" s="42" t="s">
        <v>880</v>
      </c>
      <c r="AH1026" s="42" t="s">
        <v>880</v>
      </c>
      <c r="AI1026" s="42" t="s">
        <v>17</v>
      </c>
      <c r="AJ1026" s="42" t="s">
        <v>17</v>
      </c>
      <c r="AK1026" s="42" t="s">
        <v>883</v>
      </c>
      <c r="AL1026" s="42"/>
      <c r="AM1026" s="42"/>
      <c r="AN1026" s="42"/>
      <c r="AO1026" s="42"/>
      <c r="AP1026" s="42"/>
      <c r="AQ1026" s="42"/>
      <c r="AR1026" s="42"/>
      <c r="AS1026" s="42"/>
      <c r="AT1026" s="42"/>
      <c r="AU1026" s="42"/>
      <c r="AV1026" s="37">
        <f>COUNTIFS($S1026:$AU1026,"P")</f>
        <v>11</v>
      </c>
      <c r="AW1026" s="37">
        <f>COUNTIFS($S1026:$AU1026,"HD")/2</f>
        <v>0</v>
      </c>
      <c r="AX1026" s="37">
        <f>COUNTIFS($S1026:$AU1026,"DO")</f>
        <v>6</v>
      </c>
      <c r="AY1026" s="1">
        <f>COUNTIFS($S1026:$AU1026,"UPL")</f>
        <v>0</v>
      </c>
      <c r="AZ1026" s="37">
        <f>COUNTIFS($S1026:$AU1026,"LWP")</f>
        <v>0</v>
      </c>
      <c r="BA1026" s="37">
        <f>SUM(COUNTIFS($S1026:$AU1026,{"PAT","MAT"}))</f>
        <v>0</v>
      </c>
      <c r="BB1026" s="37">
        <f>COUNTIFS($S1026:$AU1026,"HO")</f>
        <v>0</v>
      </c>
      <c r="BC1026" s="37">
        <f>COUNTIFS($S1026:$AU1026,"NA")</f>
        <v>0</v>
      </c>
      <c r="BD1026" s="37">
        <f>COUNTIFS($S1026:$AU1026,"PL")</f>
        <v>2</v>
      </c>
      <c r="BE1026" s="37">
        <f>COUNTIFS($S1026:$AU1026,"CL")</f>
        <v>0</v>
      </c>
      <c r="BF1026" s="37">
        <f>COUNTIFS($S1026:$AU1026,"BL")</f>
        <v>0</v>
      </c>
      <c r="BG1026" s="37">
        <f>COUNTIFS($S1026:$AU1026,"CO")</f>
        <v>0</v>
      </c>
      <c r="BH1026" s="37">
        <f>SUM(BD1026:BG1026)</f>
        <v>2</v>
      </c>
      <c r="BI1026" s="37">
        <f>IF(SUM(AV1026+AW1026)&gt;=17,1,0)</f>
        <v>0</v>
      </c>
      <c r="BJ1026" s="37">
        <f>IF(SUM(AV1026+AW1026)&gt;=13,1,0)</f>
        <v>0</v>
      </c>
      <c r="BK1026" s="37">
        <f>SUM(AV1026:BG1026)+SUM(COUNTIFS(R1026:AU1026,{"TERM","RESIGNED"}))</f>
        <v>19</v>
      </c>
      <c r="BL1026" s="1" t="s">
        <v>41</v>
      </c>
      <c r="BM1026" s="37" t="s">
        <v>1102</v>
      </c>
    </row>
    <row r="1027" spans="1:65" x14ac:dyDescent="0.25">
      <c r="A1027" s="30">
        <f>A1026+1</f>
        <v>1025</v>
      </c>
      <c r="B1027" s="1" t="s">
        <v>33</v>
      </c>
      <c r="C1027" s="1">
        <v>19282</v>
      </c>
      <c r="D1027" s="1">
        <v>19282</v>
      </c>
      <c r="E1027" s="1" t="s">
        <v>863</v>
      </c>
      <c r="F1027" s="32" t="s">
        <v>1228</v>
      </c>
      <c r="G1027" s="32" t="s">
        <v>117</v>
      </c>
      <c r="H1027" s="28">
        <v>45216</v>
      </c>
      <c r="I1027" s="28" t="s">
        <v>36</v>
      </c>
      <c r="J1027" s="28" t="s">
        <v>36</v>
      </c>
      <c r="K1027" s="37">
        <f ca="1">IF(O1027="ACTIVE",(TODAY()-H1027),(J1027-H1027))</f>
        <v>126</v>
      </c>
      <c r="L1027" s="39" t="str">
        <f>IF(OR(M1027="Email Verification",M1027="Operations",M1027="OJT",M1027="Bottom Quartile Group",M1027="Training"),"Billable","Non Billable")</f>
        <v>Billable</v>
      </c>
      <c r="M1027" s="32" t="s">
        <v>118</v>
      </c>
      <c r="N1027" s="1" t="s">
        <v>38</v>
      </c>
      <c r="O1027" s="1" t="s">
        <v>39</v>
      </c>
      <c r="P1027" s="1"/>
      <c r="Q1027" s="1"/>
      <c r="R1027" s="31" t="s">
        <v>293</v>
      </c>
      <c r="S1027" s="42" t="s">
        <v>880</v>
      </c>
      <c r="T1027" s="42" t="s">
        <v>880</v>
      </c>
      <c r="U1027" s="42" t="s">
        <v>17</v>
      </c>
      <c r="V1027" s="42" t="s">
        <v>17</v>
      </c>
      <c r="W1027" s="42" t="s">
        <v>880</v>
      </c>
      <c r="X1027" s="42" t="s">
        <v>880</v>
      </c>
      <c r="Y1027" s="42" t="s">
        <v>880</v>
      </c>
      <c r="Z1027" s="42" t="s">
        <v>880</v>
      </c>
      <c r="AA1027" s="42" t="s">
        <v>880</v>
      </c>
      <c r="AB1027" s="42" t="s">
        <v>17</v>
      </c>
      <c r="AC1027" s="42" t="s">
        <v>17</v>
      </c>
      <c r="AD1027" s="42" t="s">
        <v>880</v>
      </c>
      <c r="AE1027" s="42" t="s">
        <v>880</v>
      </c>
      <c r="AF1027" s="42" t="s">
        <v>880</v>
      </c>
      <c r="AG1027" s="42" t="s">
        <v>18</v>
      </c>
      <c r="AH1027" s="42" t="s">
        <v>18</v>
      </c>
      <c r="AI1027" s="42" t="s">
        <v>17</v>
      </c>
      <c r="AJ1027" s="42" t="s">
        <v>17</v>
      </c>
      <c r="AK1027" s="42" t="s">
        <v>880</v>
      </c>
      <c r="AL1027" s="42"/>
      <c r="AM1027" s="42"/>
      <c r="AN1027" s="42"/>
      <c r="AO1027" s="42"/>
      <c r="AP1027" s="42"/>
      <c r="AQ1027" s="42"/>
      <c r="AR1027" s="42"/>
      <c r="AS1027" s="42"/>
      <c r="AT1027" s="42"/>
      <c r="AU1027" s="42"/>
      <c r="AV1027" s="37">
        <f>COUNTIFS($S1027:$AU1027,"P")</f>
        <v>11</v>
      </c>
      <c r="AW1027" s="37">
        <f>COUNTIFS($S1027:$AU1027,"HD")/2</f>
        <v>0</v>
      </c>
      <c r="AX1027" s="37">
        <f>COUNTIFS($S1027:$AU1027,"DO")</f>
        <v>6</v>
      </c>
      <c r="AY1027" s="1">
        <f>COUNTIFS($S1027:$AU1027,"UPL")</f>
        <v>2</v>
      </c>
      <c r="AZ1027" s="37">
        <f>COUNTIFS($S1027:$AU1027,"LWP")</f>
        <v>0</v>
      </c>
      <c r="BA1027" s="37">
        <f>SUM(COUNTIFS($S1027:$AU1027,{"PAT","MAT"}))</f>
        <v>0</v>
      </c>
      <c r="BB1027" s="37">
        <f>COUNTIFS($S1027:$AU1027,"HO")</f>
        <v>0</v>
      </c>
      <c r="BC1027" s="37">
        <f>COUNTIFS($S1027:$AU1027,"NA")</f>
        <v>0</v>
      </c>
      <c r="BD1027" s="37">
        <f>COUNTIFS($S1027:$AU1027,"PL")</f>
        <v>0</v>
      </c>
      <c r="BE1027" s="37">
        <f>COUNTIFS($S1027:$AU1027,"CL")</f>
        <v>0</v>
      </c>
      <c r="BF1027" s="37">
        <f>COUNTIFS($S1027:$AU1027,"BL")</f>
        <v>0</v>
      </c>
      <c r="BG1027" s="37">
        <f>COUNTIFS($S1027:$AU1027,"CO")</f>
        <v>0</v>
      </c>
      <c r="BH1027" s="37">
        <f>SUM(BD1027:BG1027)</f>
        <v>0</v>
      </c>
      <c r="BI1027" s="37">
        <f>IF(SUM(AV1027+AW1027)&gt;=17,1,0)</f>
        <v>0</v>
      </c>
      <c r="BJ1027" s="37">
        <f>IF(SUM(AV1027+AW1027)&gt;=13,1,0)</f>
        <v>0</v>
      </c>
      <c r="BK1027" s="37">
        <f>SUM(AV1027:BG1027)+SUM(COUNTIFS(R1027:AU1027,{"TERM","RESIGNED"}))</f>
        <v>19</v>
      </c>
      <c r="BL1027" s="1" t="s">
        <v>41</v>
      </c>
      <c r="BM1027" s="37" t="s">
        <v>933</v>
      </c>
    </row>
    <row r="1028" spans="1:65" x14ac:dyDescent="0.25">
      <c r="A1028" s="30">
        <f>A1027+1</f>
        <v>1026</v>
      </c>
      <c r="B1028" s="1" t="s">
        <v>33</v>
      </c>
      <c r="C1028" s="1">
        <v>19287</v>
      </c>
      <c r="D1028" s="1">
        <v>19287</v>
      </c>
      <c r="E1028" s="1" t="s">
        <v>863</v>
      </c>
      <c r="F1028" s="32" t="s">
        <v>1229</v>
      </c>
      <c r="G1028" s="32" t="s">
        <v>117</v>
      </c>
      <c r="H1028" s="28">
        <v>45216</v>
      </c>
      <c r="I1028" s="28" t="s">
        <v>36</v>
      </c>
      <c r="J1028" s="28" t="s">
        <v>36</v>
      </c>
      <c r="K1028" s="37">
        <f ca="1">IF(O1028="ACTIVE",(TODAY()-H1028),(J1028-H1028))</f>
        <v>126</v>
      </c>
      <c r="L1028" s="39" t="str">
        <f>IF(OR(M1028="Email Verification",M1028="Operations",M1028="OJT",M1028="Bottom Quartile Group",M1028="Training"),"Billable","Non Billable")</f>
        <v>Billable</v>
      </c>
      <c r="M1028" s="32" t="s">
        <v>118</v>
      </c>
      <c r="N1028" s="1" t="s">
        <v>38</v>
      </c>
      <c r="O1028" s="1" t="s">
        <v>39</v>
      </c>
      <c r="P1028" s="1"/>
      <c r="Q1028" s="1"/>
      <c r="R1028" s="31" t="s">
        <v>89</v>
      </c>
      <c r="S1028" s="42" t="s">
        <v>882</v>
      </c>
      <c r="T1028" s="42" t="s">
        <v>19</v>
      </c>
      <c r="U1028" s="42" t="s">
        <v>17</v>
      </c>
      <c r="V1028" s="42" t="s">
        <v>17</v>
      </c>
      <c r="W1028" s="42" t="s">
        <v>880</v>
      </c>
      <c r="X1028" s="42" t="s">
        <v>880</v>
      </c>
      <c r="Y1028" s="42" t="s">
        <v>880</v>
      </c>
      <c r="Z1028" s="42" t="s">
        <v>880</v>
      </c>
      <c r="AA1028" s="42" t="s">
        <v>880</v>
      </c>
      <c r="AB1028" s="42" t="s">
        <v>17</v>
      </c>
      <c r="AC1028" s="42" t="s">
        <v>17</v>
      </c>
      <c r="AD1028" s="42" t="s">
        <v>880</v>
      </c>
      <c r="AE1028" s="42" t="s">
        <v>880</v>
      </c>
      <c r="AF1028" s="42" t="s">
        <v>880</v>
      </c>
      <c r="AG1028" s="42" t="s">
        <v>880</v>
      </c>
      <c r="AH1028" s="42" t="s">
        <v>880</v>
      </c>
      <c r="AI1028" s="42" t="s">
        <v>17</v>
      </c>
      <c r="AJ1028" s="42" t="s">
        <v>17</v>
      </c>
      <c r="AK1028" s="42" t="s">
        <v>880</v>
      </c>
      <c r="AL1028" s="42"/>
      <c r="AM1028" s="42"/>
      <c r="AN1028" s="42"/>
      <c r="AO1028" s="42"/>
      <c r="AP1028" s="42"/>
      <c r="AQ1028" s="42"/>
      <c r="AR1028" s="42"/>
      <c r="AS1028" s="42"/>
      <c r="AT1028" s="42"/>
      <c r="AU1028" s="42"/>
      <c r="AV1028" s="37">
        <f>COUNTIFS($S1028:$AU1028,"P")</f>
        <v>11</v>
      </c>
      <c r="AW1028" s="37">
        <f>COUNTIFS($S1028:$AU1028,"HD")/2</f>
        <v>0</v>
      </c>
      <c r="AX1028" s="37">
        <f>COUNTIFS($S1028:$AU1028,"DO")</f>
        <v>6</v>
      </c>
      <c r="AY1028" s="1">
        <f>COUNTIFS($S1028:$AU1028,"UPL")</f>
        <v>0</v>
      </c>
      <c r="AZ1028" s="37">
        <f>COUNTIFS($S1028:$AU1028,"LWP")</f>
        <v>1</v>
      </c>
      <c r="BA1028" s="37">
        <f>SUM(COUNTIFS($S1028:$AU1028,{"PAT","MAT"}))</f>
        <v>0</v>
      </c>
      <c r="BB1028" s="37">
        <f>COUNTIFS($S1028:$AU1028,"HO")</f>
        <v>0</v>
      </c>
      <c r="BC1028" s="37">
        <f>COUNTIFS($S1028:$AU1028,"NA")</f>
        <v>0</v>
      </c>
      <c r="BD1028" s="37">
        <f>COUNTIFS($S1028:$AU1028,"PL")</f>
        <v>0</v>
      </c>
      <c r="BE1028" s="37">
        <f>COUNTIFS($S1028:$AU1028,"CL")</f>
        <v>1</v>
      </c>
      <c r="BF1028" s="37">
        <f>COUNTIFS($S1028:$AU1028,"BL")</f>
        <v>0</v>
      </c>
      <c r="BG1028" s="37">
        <f>COUNTIFS($S1028:$AU1028,"CO")</f>
        <v>0</v>
      </c>
      <c r="BH1028" s="37">
        <f>SUM(BD1028:BG1028)</f>
        <v>1</v>
      </c>
      <c r="BI1028" s="37">
        <f>IF(SUM(AV1028+AW1028)&gt;=17,1,0)</f>
        <v>0</v>
      </c>
      <c r="BJ1028" s="37">
        <f>IF(SUM(AV1028+AW1028)&gt;=13,1,0)</f>
        <v>0</v>
      </c>
      <c r="BK1028" s="37">
        <f>SUM(AV1028:BG1028)+SUM(COUNTIFS(R1028:AU1028,{"TERM","RESIGNED"}))</f>
        <v>19</v>
      </c>
      <c r="BL1028" s="1" t="s">
        <v>41</v>
      </c>
      <c r="BM1028" s="37" t="s">
        <v>931</v>
      </c>
    </row>
    <row r="1029" spans="1:65" x14ac:dyDescent="0.25">
      <c r="A1029" s="30">
        <f>A1028+1</f>
        <v>1027</v>
      </c>
      <c r="B1029" s="1" t="s">
        <v>33</v>
      </c>
      <c r="C1029" s="1">
        <v>19296</v>
      </c>
      <c r="D1029" s="1">
        <v>19296</v>
      </c>
      <c r="E1029" s="1" t="s">
        <v>863</v>
      </c>
      <c r="F1029" s="32" t="s">
        <v>1231</v>
      </c>
      <c r="G1029" s="32" t="s">
        <v>154</v>
      </c>
      <c r="H1029" s="28">
        <v>45216</v>
      </c>
      <c r="I1029" s="28" t="s">
        <v>36</v>
      </c>
      <c r="J1029" s="28" t="s">
        <v>36</v>
      </c>
      <c r="K1029" s="37">
        <f ca="1">IF(O1029="ACTIVE",(TODAY()-H1029),(J1029-H1029))</f>
        <v>126</v>
      </c>
      <c r="L1029" s="39" t="str">
        <f>IF(OR(M1029="Email Verification",M1029="Operations",M1029="OJT",M1029="Bottom Quartile Group",M1029="Training"),"Billable","Non Billable")</f>
        <v>Billable</v>
      </c>
      <c r="M1029" s="32" t="s">
        <v>118</v>
      </c>
      <c r="N1029" s="1" t="s">
        <v>38</v>
      </c>
      <c r="O1029" s="1" t="s">
        <v>39</v>
      </c>
      <c r="P1029" s="1"/>
      <c r="Q1029" s="1"/>
      <c r="R1029" s="31" t="s">
        <v>157</v>
      </c>
      <c r="S1029" s="42" t="s">
        <v>880</v>
      </c>
      <c r="T1029" s="42" t="s">
        <v>880</v>
      </c>
      <c r="U1029" s="42" t="s">
        <v>17</v>
      </c>
      <c r="V1029" s="42" t="s">
        <v>17</v>
      </c>
      <c r="W1029" s="42" t="s">
        <v>880</v>
      </c>
      <c r="X1029" s="42" t="s">
        <v>880</v>
      </c>
      <c r="Y1029" s="42" t="s">
        <v>880</v>
      </c>
      <c r="Z1029" s="42" t="s">
        <v>880</v>
      </c>
      <c r="AA1029" s="42" t="s">
        <v>880</v>
      </c>
      <c r="AB1029" s="42" t="s">
        <v>17</v>
      </c>
      <c r="AC1029" s="42" t="s">
        <v>17</v>
      </c>
      <c r="AD1029" s="42" t="s">
        <v>880</v>
      </c>
      <c r="AE1029" s="42" t="s">
        <v>880</v>
      </c>
      <c r="AF1029" s="42" t="s">
        <v>880</v>
      </c>
      <c r="AG1029" s="42" t="s">
        <v>880</v>
      </c>
      <c r="AH1029" s="42" t="s">
        <v>880</v>
      </c>
      <c r="AI1029" s="42" t="s">
        <v>17</v>
      </c>
      <c r="AJ1029" s="42" t="s">
        <v>17</v>
      </c>
      <c r="AK1029" s="42" t="s">
        <v>18</v>
      </c>
      <c r="AL1029" s="42"/>
      <c r="AM1029" s="42"/>
      <c r="AN1029" s="42"/>
      <c r="AO1029" s="42"/>
      <c r="AP1029" s="42"/>
      <c r="AQ1029" s="42"/>
      <c r="AR1029" s="42"/>
      <c r="AS1029" s="42"/>
      <c r="AT1029" s="42"/>
      <c r="AU1029" s="42"/>
      <c r="AV1029" s="37">
        <f>COUNTIFS($S1029:$AU1029,"P")</f>
        <v>12</v>
      </c>
      <c r="AW1029" s="37">
        <f>COUNTIFS($S1029:$AU1029,"HD")/2</f>
        <v>0</v>
      </c>
      <c r="AX1029" s="37">
        <f>COUNTIFS($S1029:$AU1029,"DO")</f>
        <v>6</v>
      </c>
      <c r="AY1029" s="1">
        <f>COUNTIFS($S1029:$AU1029,"UPL")</f>
        <v>1</v>
      </c>
      <c r="AZ1029" s="37">
        <f>COUNTIFS($S1029:$AU1029,"LWP")</f>
        <v>0</v>
      </c>
      <c r="BA1029" s="37">
        <f>SUM(COUNTIFS($S1029:$AU1029,{"PAT","MAT"}))</f>
        <v>0</v>
      </c>
      <c r="BB1029" s="37">
        <f>COUNTIFS($S1029:$AU1029,"HO")</f>
        <v>0</v>
      </c>
      <c r="BC1029" s="37">
        <f>COUNTIFS($S1029:$AU1029,"NA")</f>
        <v>0</v>
      </c>
      <c r="BD1029" s="37">
        <f>COUNTIFS($S1029:$AU1029,"PL")</f>
        <v>0</v>
      </c>
      <c r="BE1029" s="37">
        <f>COUNTIFS($S1029:$AU1029,"CL")</f>
        <v>0</v>
      </c>
      <c r="BF1029" s="37">
        <f>COUNTIFS($S1029:$AU1029,"BL")</f>
        <v>0</v>
      </c>
      <c r="BG1029" s="37">
        <f>COUNTIFS($S1029:$AU1029,"CO")</f>
        <v>0</v>
      </c>
      <c r="BH1029" s="37">
        <f>SUM(BD1029:BG1029)</f>
        <v>0</v>
      </c>
      <c r="BI1029" s="37">
        <f>IF(SUM(AV1029+AW1029)&gt;=17,1,0)</f>
        <v>0</v>
      </c>
      <c r="BJ1029" s="37">
        <f>IF(SUM(AV1029+AW1029)&gt;=13,1,0)</f>
        <v>0</v>
      </c>
      <c r="BK1029" s="37">
        <f>SUM(AV1029:BG1029)+SUM(COUNTIFS(R1029:AU1029,{"TERM","RESIGNED"}))</f>
        <v>19</v>
      </c>
      <c r="BL1029" s="1" t="s">
        <v>41</v>
      </c>
      <c r="BM1029" s="37" t="s">
        <v>933</v>
      </c>
    </row>
    <row r="1030" spans="1:65" x14ac:dyDescent="0.25">
      <c r="A1030" s="30">
        <f>A1029+1</f>
        <v>1028</v>
      </c>
      <c r="B1030" s="1" t="s">
        <v>33</v>
      </c>
      <c r="C1030" s="1">
        <v>19298</v>
      </c>
      <c r="D1030" s="1">
        <v>19298</v>
      </c>
      <c r="E1030" s="1" t="s">
        <v>863</v>
      </c>
      <c r="F1030" s="32" t="s">
        <v>1232</v>
      </c>
      <c r="G1030" s="32" t="s">
        <v>154</v>
      </c>
      <c r="H1030" s="28">
        <v>45216</v>
      </c>
      <c r="I1030" s="28" t="s">
        <v>36</v>
      </c>
      <c r="J1030" s="28" t="s">
        <v>36</v>
      </c>
      <c r="K1030" s="37">
        <f ca="1">IF(O1030="ACTIVE",(TODAY()-H1030),(J1030-H1030))</f>
        <v>126</v>
      </c>
      <c r="L1030" s="39" t="str">
        <f>IF(OR(M1030="Email Verification",M1030="Operations",M1030="OJT",M1030="Bottom Quartile Group",M1030="Training"),"Billable","Non Billable")</f>
        <v>Billable</v>
      </c>
      <c r="M1030" s="32" t="s">
        <v>118</v>
      </c>
      <c r="N1030" s="1" t="s">
        <v>38</v>
      </c>
      <c r="O1030" s="1" t="s">
        <v>39</v>
      </c>
      <c r="P1030" s="1"/>
      <c r="Q1030" s="1"/>
      <c r="R1030" s="31" t="s">
        <v>155</v>
      </c>
      <c r="S1030" s="42" t="s">
        <v>883</v>
      </c>
      <c r="T1030" s="42" t="s">
        <v>883</v>
      </c>
      <c r="U1030" s="42" t="s">
        <v>17</v>
      </c>
      <c r="V1030" s="42" t="s">
        <v>17</v>
      </c>
      <c r="W1030" s="42" t="s">
        <v>880</v>
      </c>
      <c r="X1030" s="42" t="s">
        <v>880</v>
      </c>
      <c r="Y1030" s="42" t="s">
        <v>880</v>
      </c>
      <c r="Z1030" s="42" t="s">
        <v>880</v>
      </c>
      <c r="AA1030" s="42" t="s">
        <v>880</v>
      </c>
      <c r="AB1030" s="42" t="s">
        <v>17</v>
      </c>
      <c r="AC1030" s="42" t="s">
        <v>17</v>
      </c>
      <c r="AD1030" s="42" t="s">
        <v>880</v>
      </c>
      <c r="AE1030" s="42" t="s">
        <v>880</v>
      </c>
      <c r="AF1030" s="42" t="s">
        <v>880</v>
      </c>
      <c r="AG1030" s="42" t="s">
        <v>880</v>
      </c>
      <c r="AH1030" s="42" t="s">
        <v>880</v>
      </c>
      <c r="AI1030" s="42" t="s">
        <v>17</v>
      </c>
      <c r="AJ1030" s="42" t="s">
        <v>17</v>
      </c>
      <c r="AK1030" s="42" t="s">
        <v>881</v>
      </c>
      <c r="AL1030" s="42"/>
      <c r="AM1030" s="42"/>
      <c r="AN1030" s="42"/>
      <c r="AO1030" s="42"/>
      <c r="AP1030" s="42"/>
      <c r="AQ1030" s="42"/>
      <c r="AR1030" s="42"/>
      <c r="AS1030" s="42"/>
      <c r="AT1030" s="42"/>
      <c r="AU1030" s="42"/>
      <c r="AV1030" s="37">
        <f>COUNTIFS($S1030:$AU1030,"P")</f>
        <v>10</v>
      </c>
      <c r="AW1030" s="37">
        <f>COUNTIFS($S1030:$AU1030,"HD")/2</f>
        <v>0.5</v>
      </c>
      <c r="AX1030" s="37">
        <f>COUNTIFS($S1030:$AU1030,"DO")</f>
        <v>6</v>
      </c>
      <c r="AY1030" s="1">
        <f>COUNTIFS($S1030:$AU1030,"UPL")</f>
        <v>0</v>
      </c>
      <c r="AZ1030" s="37">
        <f>COUNTIFS($S1030:$AU1030,"LWP")</f>
        <v>0</v>
      </c>
      <c r="BA1030" s="37">
        <f>SUM(COUNTIFS($S1030:$AU1030,{"PAT","MAT"}))</f>
        <v>0</v>
      </c>
      <c r="BB1030" s="37">
        <f>COUNTIFS($S1030:$AU1030,"HO")</f>
        <v>0</v>
      </c>
      <c r="BC1030" s="37">
        <f>COUNTIFS($S1030:$AU1030,"NA")</f>
        <v>0</v>
      </c>
      <c r="BD1030" s="37">
        <f>COUNTIFS($S1030:$AU1030,"PL")</f>
        <v>2</v>
      </c>
      <c r="BE1030" s="37">
        <f>COUNTIFS($S1030:$AU1030,"CL")</f>
        <v>0</v>
      </c>
      <c r="BF1030" s="37">
        <f>COUNTIFS($S1030:$AU1030,"BL")</f>
        <v>0</v>
      </c>
      <c r="BG1030" s="37">
        <f>COUNTIFS($S1030:$AU1030,"CO")</f>
        <v>0</v>
      </c>
      <c r="BH1030" s="37">
        <f>SUM(BD1030:BG1030)</f>
        <v>2</v>
      </c>
      <c r="BI1030" s="37">
        <f>IF(SUM(AV1030+AW1030)&gt;=17,1,0)</f>
        <v>0</v>
      </c>
      <c r="BJ1030" s="37">
        <f>IF(SUM(AV1030+AW1030)&gt;=13,1,0)</f>
        <v>0</v>
      </c>
      <c r="BK1030" s="37">
        <f>SUM(AV1030:BG1030)+SUM(COUNTIFS(R1030:AU1030,{"TERM","RESIGNED"}))</f>
        <v>18.5</v>
      </c>
      <c r="BL1030" s="1" t="s">
        <v>41</v>
      </c>
      <c r="BM1030" s="37" t="s">
        <v>933</v>
      </c>
    </row>
    <row r="1031" spans="1:65" x14ac:dyDescent="0.25">
      <c r="A1031" s="30">
        <f>A1030+1</f>
        <v>1029</v>
      </c>
      <c r="B1031" s="1" t="s">
        <v>33</v>
      </c>
      <c r="C1031" s="1">
        <v>19299</v>
      </c>
      <c r="D1031" s="1">
        <v>19299</v>
      </c>
      <c r="E1031" s="1" t="s">
        <v>862</v>
      </c>
      <c r="F1031" s="32" t="s">
        <v>1233</v>
      </c>
      <c r="G1031" s="32" t="s">
        <v>154</v>
      </c>
      <c r="H1031" s="28">
        <v>45216</v>
      </c>
      <c r="I1031" s="28" t="s">
        <v>36</v>
      </c>
      <c r="J1031" s="28" t="s">
        <v>36</v>
      </c>
      <c r="K1031" s="37">
        <f ca="1">IF(O1031="ACTIVE",(TODAY()-H1031),(J1031-H1031))</f>
        <v>126</v>
      </c>
      <c r="L1031" s="39" t="str">
        <f>IF(OR(M1031="Email Verification",M1031="Operations",M1031="OJT",M1031="Bottom Quartile Group",M1031="Training"),"Billable","Non Billable")</f>
        <v>Billable</v>
      </c>
      <c r="M1031" s="32" t="s">
        <v>118</v>
      </c>
      <c r="N1031" s="1" t="s">
        <v>38</v>
      </c>
      <c r="O1031" s="1" t="s">
        <v>39</v>
      </c>
      <c r="P1031" s="1"/>
      <c r="Q1031" s="1"/>
      <c r="R1031" s="31" t="s">
        <v>155</v>
      </c>
      <c r="S1031" s="42" t="s">
        <v>880</v>
      </c>
      <c r="T1031" s="42" t="s">
        <v>880</v>
      </c>
      <c r="U1031" s="42" t="s">
        <v>17</v>
      </c>
      <c r="V1031" s="42" t="s">
        <v>17</v>
      </c>
      <c r="W1031" s="42" t="s">
        <v>18</v>
      </c>
      <c r="X1031" s="42" t="s">
        <v>18</v>
      </c>
      <c r="Y1031" s="42" t="s">
        <v>880</v>
      </c>
      <c r="Z1031" s="42" t="s">
        <v>880</v>
      </c>
      <c r="AA1031" s="42" t="s">
        <v>880</v>
      </c>
      <c r="AB1031" s="42" t="s">
        <v>17</v>
      </c>
      <c r="AC1031" s="42" t="s">
        <v>17</v>
      </c>
      <c r="AD1031" s="42" t="s">
        <v>880</v>
      </c>
      <c r="AE1031" s="42" t="s">
        <v>880</v>
      </c>
      <c r="AF1031" s="42" t="s">
        <v>880</v>
      </c>
      <c r="AG1031" s="42" t="s">
        <v>880</v>
      </c>
      <c r="AH1031" s="42" t="s">
        <v>880</v>
      </c>
      <c r="AI1031" s="42" t="s">
        <v>17</v>
      </c>
      <c r="AJ1031" s="42" t="s">
        <v>17</v>
      </c>
      <c r="AK1031" s="42" t="s">
        <v>18</v>
      </c>
      <c r="AL1031" s="42"/>
      <c r="AM1031" s="42"/>
      <c r="AN1031" s="42"/>
      <c r="AO1031" s="42"/>
      <c r="AP1031" s="42"/>
      <c r="AQ1031" s="42"/>
      <c r="AR1031" s="42"/>
      <c r="AS1031" s="42"/>
      <c r="AT1031" s="42"/>
      <c r="AU1031" s="42"/>
      <c r="AV1031" s="37">
        <f>COUNTIFS($S1031:$AU1031,"P")</f>
        <v>10</v>
      </c>
      <c r="AW1031" s="37">
        <f>COUNTIFS($S1031:$AU1031,"HD")/2</f>
        <v>0</v>
      </c>
      <c r="AX1031" s="37">
        <f>COUNTIFS($S1031:$AU1031,"DO")</f>
        <v>6</v>
      </c>
      <c r="AY1031" s="1">
        <f>COUNTIFS($S1031:$AU1031,"UPL")</f>
        <v>3</v>
      </c>
      <c r="AZ1031" s="37">
        <f>COUNTIFS($S1031:$AU1031,"LWP")</f>
        <v>0</v>
      </c>
      <c r="BA1031" s="37">
        <f>SUM(COUNTIFS($S1031:$AU1031,{"PAT","MAT"}))</f>
        <v>0</v>
      </c>
      <c r="BB1031" s="37">
        <f>COUNTIFS($S1031:$AU1031,"HO")</f>
        <v>0</v>
      </c>
      <c r="BC1031" s="37">
        <f>COUNTIFS($S1031:$AU1031,"NA")</f>
        <v>0</v>
      </c>
      <c r="BD1031" s="37">
        <f>COUNTIFS($S1031:$AU1031,"PL")</f>
        <v>0</v>
      </c>
      <c r="BE1031" s="37">
        <f>COUNTIFS($S1031:$AU1031,"CL")</f>
        <v>0</v>
      </c>
      <c r="BF1031" s="37">
        <f>COUNTIFS($S1031:$AU1031,"BL")</f>
        <v>0</v>
      </c>
      <c r="BG1031" s="37">
        <f>COUNTIFS($S1031:$AU1031,"CO")</f>
        <v>0</v>
      </c>
      <c r="BH1031" s="37">
        <f>SUM(BD1031:BG1031)</f>
        <v>0</v>
      </c>
      <c r="BI1031" s="37">
        <f>IF(SUM(AV1031+AW1031)&gt;=17,1,0)</f>
        <v>0</v>
      </c>
      <c r="BJ1031" s="37">
        <f>IF(SUM(AV1031+AW1031)&gt;=13,1,0)</f>
        <v>0</v>
      </c>
      <c r="BK1031" s="37">
        <f>SUM(AV1031:BG1031)+SUM(COUNTIFS(R1031:AU1031,{"TERM","RESIGNED"}))</f>
        <v>19</v>
      </c>
      <c r="BL1031" s="1" t="s">
        <v>41</v>
      </c>
      <c r="BM1031" s="37" t="s">
        <v>933</v>
      </c>
    </row>
    <row r="1032" spans="1:65" x14ac:dyDescent="0.25">
      <c r="A1032" s="30">
        <f>A1031+1</f>
        <v>1030</v>
      </c>
      <c r="B1032" s="1" t="s">
        <v>33</v>
      </c>
      <c r="C1032" s="1">
        <v>19301</v>
      </c>
      <c r="D1032" s="1">
        <v>19301</v>
      </c>
      <c r="E1032" s="1" t="s">
        <v>863</v>
      </c>
      <c r="F1032" s="32" t="s">
        <v>1234</v>
      </c>
      <c r="G1032" s="32" t="s">
        <v>154</v>
      </c>
      <c r="H1032" s="28">
        <v>45216</v>
      </c>
      <c r="I1032" s="28" t="s">
        <v>36</v>
      </c>
      <c r="J1032" s="28" t="s">
        <v>36</v>
      </c>
      <c r="K1032" s="37">
        <f ca="1">IF(O1032="ACTIVE",(TODAY()-H1032),(J1032-H1032))</f>
        <v>126</v>
      </c>
      <c r="L1032" s="39" t="str">
        <f>IF(OR(M1032="Email Verification",M1032="Operations",M1032="OJT",M1032="Bottom Quartile Group",M1032="Training"),"Billable","Non Billable")</f>
        <v>Billable</v>
      </c>
      <c r="M1032" s="32" t="s">
        <v>118</v>
      </c>
      <c r="N1032" s="1" t="s">
        <v>38</v>
      </c>
      <c r="O1032" s="1" t="s">
        <v>39</v>
      </c>
      <c r="P1032" s="1"/>
      <c r="Q1032" s="1"/>
      <c r="R1032" s="31" t="s">
        <v>155</v>
      </c>
      <c r="S1032" s="42" t="s">
        <v>880</v>
      </c>
      <c r="T1032" s="42" t="s">
        <v>880</v>
      </c>
      <c r="U1032" s="42" t="s">
        <v>17</v>
      </c>
      <c r="V1032" s="42" t="s">
        <v>17</v>
      </c>
      <c r="W1032" s="42" t="s">
        <v>18</v>
      </c>
      <c r="X1032" s="42" t="s">
        <v>880</v>
      </c>
      <c r="Y1032" s="42" t="s">
        <v>880</v>
      </c>
      <c r="Z1032" s="42" t="s">
        <v>880</v>
      </c>
      <c r="AA1032" s="42" t="s">
        <v>880</v>
      </c>
      <c r="AB1032" s="42" t="s">
        <v>17</v>
      </c>
      <c r="AC1032" s="42" t="s">
        <v>17</v>
      </c>
      <c r="AD1032" s="42" t="s">
        <v>880</v>
      </c>
      <c r="AE1032" s="42" t="s">
        <v>880</v>
      </c>
      <c r="AF1032" s="42" t="s">
        <v>880</v>
      </c>
      <c r="AG1032" s="42" t="s">
        <v>880</v>
      </c>
      <c r="AH1032" s="42" t="s">
        <v>880</v>
      </c>
      <c r="AI1032" s="42" t="s">
        <v>17</v>
      </c>
      <c r="AJ1032" s="42" t="s">
        <v>17</v>
      </c>
      <c r="AK1032" s="42" t="s">
        <v>883</v>
      </c>
      <c r="AL1032" s="42"/>
      <c r="AM1032" s="42"/>
      <c r="AN1032" s="42"/>
      <c r="AO1032" s="42"/>
      <c r="AP1032" s="42"/>
      <c r="AQ1032" s="42"/>
      <c r="AR1032" s="42"/>
      <c r="AS1032" s="42"/>
      <c r="AT1032" s="42"/>
      <c r="AU1032" s="42"/>
      <c r="AV1032" s="37">
        <f>COUNTIFS($S1032:$AU1032,"P")</f>
        <v>11</v>
      </c>
      <c r="AW1032" s="37">
        <f>COUNTIFS($S1032:$AU1032,"HD")/2</f>
        <v>0</v>
      </c>
      <c r="AX1032" s="37">
        <f>COUNTIFS($S1032:$AU1032,"DO")</f>
        <v>6</v>
      </c>
      <c r="AY1032" s="1">
        <f>COUNTIFS($S1032:$AU1032,"UPL")</f>
        <v>1</v>
      </c>
      <c r="AZ1032" s="37">
        <f>COUNTIFS($S1032:$AU1032,"LWP")</f>
        <v>0</v>
      </c>
      <c r="BA1032" s="37">
        <f>SUM(COUNTIFS($S1032:$AU1032,{"PAT","MAT"}))</f>
        <v>0</v>
      </c>
      <c r="BB1032" s="37">
        <f>COUNTIFS($S1032:$AU1032,"HO")</f>
        <v>0</v>
      </c>
      <c r="BC1032" s="37">
        <f>COUNTIFS($S1032:$AU1032,"NA")</f>
        <v>0</v>
      </c>
      <c r="BD1032" s="37">
        <f>COUNTIFS($S1032:$AU1032,"PL")</f>
        <v>1</v>
      </c>
      <c r="BE1032" s="37">
        <f>COUNTIFS($S1032:$AU1032,"CL")</f>
        <v>0</v>
      </c>
      <c r="BF1032" s="37">
        <f>COUNTIFS($S1032:$AU1032,"BL")</f>
        <v>0</v>
      </c>
      <c r="BG1032" s="37">
        <f>COUNTIFS($S1032:$AU1032,"CO")</f>
        <v>0</v>
      </c>
      <c r="BH1032" s="37">
        <f>SUM(BD1032:BG1032)</f>
        <v>1</v>
      </c>
      <c r="BI1032" s="37">
        <f>IF(SUM(AV1032+AW1032)&gt;=17,1,0)</f>
        <v>0</v>
      </c>
      <c r="BJ1032" s="37">
        <f>IF(SUM(AV1032+AW1032)&gt;=13,1,0)</f>
        <v>0</v>
      </c>
      <c r="BK1032" s="37">
        <f>SUM(AV1032:BG1032)+SUM(COUNTIFS(R1032:AU1032,{"TERM","RESIGNED"}))</f>
        <v>19</v>
      </c>
      <c r="BL1032" s="1" t="s">
        <v>41</v>
      </c>
      <c r="BM1032" s="37" t="s">
        <v>933</v>
      </c>
    </row>
    <row r="1033" spans="1:65" x14ac:dyDescent="0.25">
      <c r="A1033" s="30">
        <f>A1032+1</f>
        <v>1031</v>
      </c>
      <c r="B1033" s="1" t="s">
        <v>33</v>
      </c>
      <c r="C1033" s="1">
        <v>19302</v>
      </c>
      <c r="D1033" s="1">
        <v>19302</v>
      </c>
      <c r="E1033" s="1" t="s">
        <v>863</v>
      </c>
      <c r="F1033" s="32" t="s">
        <v>1235</v>
      </c>
      <c r="G1033" s="32" t="s">
        <v>154</v>
      </c>
      <c r="H1033" s="28">
        <v>45216</v>
      </c>
      <c r="I1033" s="28" t="s">
        <v>36</v>
      </c>
      <c r="J1033" s="28" t="s">
        <v>36</v>
      </c>
      <c r="K1033" s="37">
        <f ca="1">IF(O1033="ACTIVE",(TODAY()-H1033),(J1033-H1033))</f>
        <v>126</v>
      </c>
      <c r="L1033" s="39" t="str">
        <f>IF(OR(M1033="Email Verification",M1033="Operations",M1033="OJT",M1033="Bottom Quartile Group",M1033="Training"),"Billable","Non Billable")</f>
        <v>Billable</v>
      </c>
      <c r="M1033" s="32" t="s">
        <v>118</v>
      </c>
      <c r="N1033" s="1" t="s">
        <v>38</v>
      </c>
      <c r="O1033" s="1" t="s">
        <v>39</v>
      </c>
      <c r="P1033" s="1"/>
      <c r="Q1033" s="1"/>
      <c r="R1033" s="31" t="s">
        <v>157</v>
      </c>
      <c r="S1033" s="42" t="s">
        <v>880</v>
      </c>
      <c r="T1033" s="42" t="s">
        <v>880</v>
      </c>
      <c r="U1033" s="42" t="s">
        <v>17</v>
      </c>
      <c r="V1033" s="42" t="s">
        <v>17</v>
      </c>
      <c r="W1033" s="42" t="s">
        <v>880</v>
      </c>
      <c r="X1033" s="42" t="s">
        <v>880</v>
      </c>
      <c r="Y1033" s="42" t="s">
        <v>880</v>
      </c>
      <c r="Z1033" s="42" t="s">
        <v>880</v>
      </c>
      <c r="AA1033" s="42" t="s">
        <v>880</v>
      </c>
      <c r="AB1033" s="42" t="s">
        <v>17</v>
      </c>
      <c r="AC1033" s="42" t="s">
        <v>17</v>
      </c>
      <c r="AD1033" s="42" t="s">
        <v>880</v>
      </c>
      <c r="AE1033" s="42" t="s">
        <v>880</v>
      </c>
      <c r="AF1033" s="42" t="s">
        <v>880</v>
      </c>
      <c r="AG1033" s="42" t="s">
        <v>880</v>
      </c>
      <c r="AH1033" s="42" t="s">
        <v>880</v>
      </c>
      <c r="AI1033" s="42" t="s">
        <v>17</v>
      </c>
      <c r="AJ1033" s="42" t="s">
        <v>17</v>
      </c>
      <c r="AK1033" s="42" t="s">
        <v>880</v>
      </c>
      <c r="AL1033" s="42"/>
      <c r="AM1033" s="42"/>
      <c r="AN1033" s="42"/>
      <c r="AO1033" s="42"/>
      <c r="AP1033" s="42"/>
      <c r="AQ1033" s="42"/>
      <c r="AR1033" s="42"/>
      <c r="AS1033" s="42"/>
      <c r="AT1033" s="42"/>
      <c r="AU1033" s="42"/>
      <c r="AV1033" s="37">
        <f>COUNTIFS($S1033:$AU1033,"P")</f>
        <v>13</v>
      </c>
      <c r="AW1033" s="37">
        <f>COUNTIFS($S1033:$AU1033,"HD")/2</f>
        <v>0</v>
      </c>
      <c r="AX1033" s="37">
        <f>COUNTIFS($S1033:$AU1033,"DO")</f>
        <v>6</v>
      </c>
      <c r="AY1033" s="1">
        <f>COUNTIFS($S1033:$AU1033,"UPL")</f>
        <v>0</v>
      </c>
      <c r="AZ1033" s="37">
        <f>COUNTIFS($S1033:$AU1033,"LWP")</f>
        <v>0</v>
      </c>
      <c r="BA1033" s="37">
        <f>SUM(COUNTIFS($S1033:$AU1033,{"PAT","MAT"}))</f>
        <v>0</v>
      </c>
      <c r="BB1033" s="37">
        <f>COUNTIFS($S1033:$AU1033,"HO")</f>
        <v>0</v>
      </c>
      <c r="BC1033" s="37">
        <f>COUNTIFS($S1033:$AU1033,"NA")</f>
        <v>0</v>
      </c>
      <c r="BD1033" s="37">
        <f>COUNTIFS($S1033:$AU1033,"PL")</f>
        <v>0</v>
      </c>
      <c r="BE1033" s="37">
        <f>COUNTIFS($S1033:$AU1033,"CL")</f>
        <v>0</v>
      </c>
      <c r="BF1033" s="37">
        <f>COUNTIFS($S1033:$AU1033,"BL")</f>
        <v>0</v>
      </c>
      <c r="BG1033" s="37">
        <f>COUNTIFS($S1033:$AU1033,"CO")</f>
        <v>0</v>
      </c>
      <c r="BH1033" s="37">
        <f>SUM(BD1033:BG1033)</f>
        <v>0</v>
      </c>
      <c r="BI1033" s="37">
        <f>IF(SUM(AV1033+AW1033)&gt;=17,1,0)</f>
        <v>0</v>
      </c>
      <c r="BJ1033" s="37">
        <f>IF(SUM(AV1033+AW1033)&gt;=13,1,0)</f>
        <v>1</v>
      </c>
      <c r="BK1033" s="37">
        <f>SUM(AV1033:BG1033)+SUM(COUNTIFS(R1033:AU1033,{"TERM","RESIGNED"}))</f>
        <v>19</v>
      </c>
      <c r="BL1033" s="1" t="s">
        <v>41</v>
      </c>
      <c r="BM1033" s="37" t="s">
        <v>937</v>
      </c>
    </row>
    <row r="1034" spans="1:65" x14ac:dyDescent="0.25">
      <c r="A1034" s="30">
        <f>A1033+1</f>
        <v>1032</v>
      </c>
      <c r="B1034" s="1" t="s">
        <v>33</v>
      </c>
      <c r="C1034" s="1">
        <v>19323</v>
      </c>
      <c r="D1034" s="1">
        <v>19323</v>
      </c>
      <c r="E1034" s="1" t="s">
        <v>863</v>
      </c>
      <c r="F1034" s="32" t="s">
        <v>1238</v>
      </c>
      <c r="G1034" s="32" t="s">
        <v>117</v>
      </c>
      <c r="H1034" s="28">
        <v>45219</v>
      </c>
      <c r="I1034" s="28" t="s">
        <v>36</v>
      </c>
      <c r="J1034" s="28" t="s">
        <v>36</v>
      </c>
      <c r="K1034" s="37">
        <f ca="1">IF(O1034="ACTIVE",(TODAY()-H1034),(J1034-H1034))</f>
        <v>123</v>
      </c>
      <c r="L1034" s="39" t="str">
        <f>IF(OR(M1034="Email Verification",M1034="Operations",M1034="OJT",M1034="Bottom Quartile Group",M1034="Training"),"Billable","Non Billable")</f>
        <v>Billable</v>
      </c>
      <c r="M1034" s="32" t="s">
        <v>118</v>
      </c>
      <c r="N1034" s="1" t="s">
        <v>38</v>
      </c>
      <c r="O1034" s="1" t="s">
        <v>39</v>
      </c>
      <c r="P1034" s="1"/>
      <c r="Q1034" s="1"/>
      <c r="R1034" s="31" t="s">
        <v>414</v>
      </c>
      <c r="S1034" s="42" t="s">
        <v>882</v>
      </c>
      <c r="T1034" s="42" t="s">
        <v>883</v>
      </c>
      <c r="U1034" s="42" t="s">
        <v>17</v>
      </c>
      <c r="V1034" s="42" t="s">
        <v>17</v>
      </c>
      <c r="W1034" s="42" t="s">
        <v>880</v>
      </c>
      <c r="X1034" s="42" t="s">
        <v>880</v>
      </c>
      <c r="Y1034" s="42" t="s">
        <v>880</v>
      </c>
      <c r="Z1034" s="42" t="s">
        <v>880</v>
      </c>
      <c r="AA1034" s="42" t="s">
        <v>880</v>
      </c>
      <c r="AB1034" s="42" t="s">
        <v>17</v>
      </c>
      <c r="AC1034" s="42" t="s">
        <v>17</v>
      </c>
      <c r="AD1034" s="42" t="s">
        <v>880</v>
      </c>
      <c r="AE1034" s="42" t="s">
        <v>880</v>
      </c>
      <c r="AF1034" s="42" t="s">
        <v>880</v>
      </c>
      <c r="AG1034" s="42" t="s">
        <v>880</v>
      </c>
      <c r="AH1034" s="42" t="s">
        <v>881</v>
      </c>
      <c r="AI1034" s="42" t="s">
        <v>17</v>
      </c>
      <c r="AJ1034" s="42" t="s">
        <v>17</v>
      </c>
      <c r="AK1034" s="42" t="s">
        <v>880</v>
      </c>
      <c r="AL1034" s="42"/>
      <c r="AM1034" s="42"/>
      <c r="AN1034" s="42"/>
      <c r="AO1034" s="42"/>
      <c r="AP1034" s="42"/>
      <c r="AQ1034" s="42"/>
      <c r="AR1034" s="42"/>
      <c r="AS1034" s="42"/>
      <c r="AT1034" s="42"/>
      <c r="AU1034" s="42"/>
      <c r="AV1034" s="37">
        <f>COUNTIFS($S1034:$AU1034,"P")</f>
        <v>10</v>
      </c>
      <c r="AW1034" s="37">
        <f>COUNTIFS($S1034:$AU1034,"HD")/2</f>
        <v>0.5</v>
      </c>
      <c r="AX1034" s="37">
        <f>COUNTIFS($S1034:$AU1034,"DO")</f>
        <v>6</v>
      </c>
      <c r="AY1034" s="1">
        <f>COUNTIFS($S1034:$AU1034,"UPL")</f>
        <v>0</v>
      </c>
      <c r="AZ1034" s="37">
        <f>COUNTIFS($S1034:$AU1034,"LWP")</f>
        <v>0</v>
      </c>
      <c r="BA1034" s="37">
        <f>SUM(COUNTIFS($S1034:$AU1034,{"PAT","MAT"}))</f>
        <v>0</v>
      </c>
      <c r="BB1034" s="37">
        <f>COUNTIFS($S1034:$AU1034,"HO")</f>
        <v>0</v>
      </c>
      <c r="BC1034" s="37">
        <f>COUNTIFS($S1034:$AU1034,"NA")</f>
        <v>0</v>
      </c>
      <c r="BD1034" s="37">
        <f>COUNTIFS($S1034:$AU1034,"PL")</f>
        <v>1</v>
      </c>
      <c r="BE1034" s="37">
        <f>COUNTIFS($S1034:$AU1034,"CL")</f>
        <v>1</v>
      </c>
      <c r="BF1034" s="37">
        <f>COUNTIFS($S1034:$AU1034,"BL")</f>
        <v>0</v>
      </c>
      <c r="BG1034" s="37">
        <f>COUNTIFS($S1034:$AU1034,"CO")</f>
        <v>0</v>
      </c>
      <c r="BH1034" s="37">
        <f>SUM(BD1034:BG1034)</f>
        <v>2</v>
      </c>
      <c r="BI1034" s="37">
        <f>IF(SUM(AV1034+AW1034)&gt;=17,1,0)</f>
        <v>0</v>
      </c>
      <c r="BJ1034" s="37">
        <f>IF(SUM(AV1034+AW1034)&gt;=13,1,0)</f>
        <v>0</v>
      </c>
      <c r="BK1034" s="37">
        <f>SUM(AV1034:BG1034)+SUM(COUNTIFS(R1034:AU1034,{"TERM","RESIGNED"}))</f>
        <v>18.5</v>
      </c>
      <c r="BL1034" s="1" t="s">
        <v>41</v>
      </c>
      <c r="BM1034" s="37" t="s">
        <v>933</v>
      </c>
    </row>
    <row r="1035" spans="1:65" x14ac:dyDescent="0.25">
      <c r="A1035" s="30">
        <f>A1034+1</f>
        <v>1033</v>
      </c>
      <c r="B1035" s="1" t="s">
        <v>33</v>
      </c>
      <c r="C1035" s="1">
        <v>19328</v>
      </c>
      <c r="D1035" s="1">
        <v>19328</v>
      </c>
      <c r="E1035" s="1" t="s">
        <v>863</v>
      </c>
      <c r="F1035" s="32" t="s">
        <v>1240</v>
      </c>
      <c r="G1035" s="32" t="s">
        <v>117</v>
      </c>
      <c r="H1035" s="28">
        <v>45219</v>
      </c>
      <c r="I1035" s="28" t="s">
        <v>36</v>
      </c>
      <c r="J1035" s="28" t="s">
        <v>36</v>
      </c>
      <c r="K1035" s="37">
        <f ca="1">IF(O1035="ACTIVE",(TODAY()-H1035),(J1035-H1035))</f>
        <v>123</v>
      </c>
      <c r="L1035" s="39" t="str">
        <f>IF(OR(M1035="Email Verification",M1035="Operations",M1035="OJT",M1035="Bottom Quartile Group",M1035="Training"),"Billable","Non Billable")</f>
        <v>Billable</v>
      </c>
      <c r="M1035" s="32" t="s">
        <v>118</v>
      </c>
      <c r="N1035" s="1" t="s">
        <v>38</v>
      </c>
      <c r="O1035" s="1" t="s">
        <v>39</v>
      </c>
      <c r="P1035" s="1"/>
      <c r="Q1035" s="1"/>
      <c r="R1035" s="31" t="s">
        <v>414</v>
      </c>
      <c r="S1035" s="42" t="s">
        <v>880</v>
      </c>
      <c r="T1035" s="42" t="s">
        <v>880</v>
      </c>
      <c r="U1035" s="42" t="s">
        <v>17</v>
      </c>
      <c r="V1035" s="42" t="s">
        <v>17</v>
      </c>
      <c r="W1035" s="42" t="s">
        <v>882</v>
      </c>
      <c r="X1035" s="42" t="s">
        <v>880</v>
      </c>
      <c r="Y1035" s="42" t="s">
        <v>880</v>
      </c>
      <c r="Z1035" s="42" t="s">
        <v>880</v>
      </c>
      <c r="AA1035" s="42" t="s">
        <v>880</v>
      </c>
      <c r="AB1035" s="42" t="s">
        <v>17</v>
      </c>
      <c r="AC1035" s="42" t="s">
        <v>17</v>
      </c>
      <c r="AD1035" s="42" t="s">
        <v>880</v>
      </c>
      <c r="AE1035" s="42" t="s">
        <v>880</v>
      </c>
      <c r="AF1035" s="42" t="s">
        <v>880</v>
      </c>
      <c r="AG1035" s="42" t="s">
        <v>880</v>
      </c>
      <c r="AH1035" s="42" t="s">
        <v>881</v>
      </c>
      <c r="AI1035" s="42" t="s">
        <v>17</v>
      </c>
      <c r="AJ1035" s="42" t="s">
        <v>17</v>
      </c>
      <c r="AK1035" s="42" t="s">
        <v>18</v>
      </c>
      <c r="AL1035" s="42"/>
      <c r="AM1035" s="42"/>
      <c r="AN1035" s="42"/>
      <c r="AO1035" s="42"/>
      <c r="AP1035" s="42"/>
      <c r="AQ1035" s="42"/>
      <c r="AR1035" s="42"/>
      <c r="AS1035" s="42"/>
      <c r="AT1035" s="42"/>
      <c r="AU1035" s="42"/>
      <c r="AV1035" s="37">
        <f>COUNTIFS($S1035:$AU1035,"P")</f>
        <v>10</v>
      </c>
      <c r="AW1035" s="37">
        <f>COUNTIFS($S1035:$AU1035,"HD")/2</f>
        <v>0.5</v>
      </c>
      <c r="AX1035" s="37">
        <f>COUNTIFS($S1035:$AU1035,"DO")</f>
        <v>6</v>
      </c>
      <c r="AY1035" s="1">
        <f>COUNTIFS($S1035:$AU1035,"UPL")</f>
        <v>1</v>
      </c>
      <c r="AZ1035" s="37">
        <f>COUNTIFS($S1035:$AU1035,"LWP")</f>
        <v>0</v>
      </c>
      <c r="BA1035" s="37">
        <f>SUM(COUNTIFS($S1035:$AU1035,{"PAT","MAT"}))</f>
        <v>0</v>
      </c>
      <c r="BB1035" s="37">
        <f>COUNTIFS($S1035:$AU1035,"HO")</f>
        <v>0</v>
      </c>
      <c r="BC1035" s="37">
        <f>COUNTIFS($S1035:$AU1035,"NA")</f>
        <v>0</v>
      </c>
      <c r="BD1035" s="37">
        <f>COUNTIFS($S1035:$AU1035,"PL")</f>
        <v>0</v>
      </c>
      <c r="BE1035" s="37">
        <f>COUNTIFS($S1035:$AU1035,"CL")</f>
        <v>1</v>
      </c>
      <c r="BF1035" s="37">
        <f>COUNTIFS($S1035:$AU1035,"BL")</f>
        <v>0</v>
      </c>
      <c r="BG1035" s="37">
        <f>COUNTIFS($S1035:$AU1035,"CO")</f>
        <v>0</v>
      </c>
      <c r="BH1035" s="37">
        <f>SUM(BD1035:BG1035)</f>
        <v>1</v>
      </c>
      <c r="BI1035" s="37">
        <f>IF(SUM(AV1035+AW1035)&gt;=17,1,0)</f>
        <v>0</v>
      </c>
      <c r="BJ1035" s="37">
        <f>IF(SUM(AV1035+AW1035)&gt;=13,1,0)</f>
        <v>0</v>
      </c>
      <c r="BK1035" s="37">
        <f>SUM(AV1035:BG1035)+SUM(COUNTIFS(R1035:AU1035,{"TERM","RESIGNED"}))</f>
        <v>18.5</v>
      </c>
      <c r="BL1035" s="1" t="s">
        <v>41</v>
      </c>
      <c r="BM1035" s="37" t="s">
        <v>933</v>
      </c>
    </row>
    <row r="1036" spans="1:65" x14ac:dyDescent="0.25">
      <c r="A1036" s="30">
        <f>A1035+1</f>
        <v>1034</v>
      </c>
      <c r="B1036" s="1" t="s">
        <v>33</v>
      </c>
      <c r="C1036" s="1">
        <v>19329</v>
      </c>
      <c r="D1036" s="1">
        <v>19329</v>
      </c>
      <c r="E1036" s="1" t="s">
        <v>863</v>
      </c>
      <c r="F1036" s="32" t="s">
        <v>1241</v>
      </c>
      <c r="G1036" s="32" t="s">
        <v>154</v>
      </c>
      <c r="H1036" s="28">
        <v>45219</v>
      </c>
      <c r="I1036" s="28" t="s">
        <v>36</v>
      </c>
      <c r="J1036" s="28" t="s">
        <v>36</v>
      </c>
      <c r="K1036" s="37">
        <f ca="1">IF(O1036="ACTIVE",(TODAY()-H1036),(J1036-H1036))</f>
        <v>123</v>
      </c>
      <c r="L1036" s="39" t="str">
        <f>IF(OR(M1036="Email Verification",M1036="Operations",M1036="OJT",M1036="Bottom Quartile Group",M1036="Training"),"Billable","Non Billable")</f>
        <v>Billable</v>
      </c>
      <c r="M1036" s="32" t="s">
        <v>118</v>
      </c>
      <c r="N1036" s="1" t="s">
        <v>38</v>
      </c>
      <c r="O1036" s="1" t="s">
        <v>39</v>
      </c>
      <c r="P1036" s="1"/>
      <c r="Q1036" s="1"/>
      <c r="R1036" s="31" t="s">
        <v>136</v>
      </c>
      <c r="S1036" s="42" t="s">
        <v>880</v>
      </c>
      <c r="T1036" s="42" t="s">
        <v>880</v>
      </c>
      <c r="U1036" s="42" t="s">
        <v>17</v>
      </c>
      <c r="V1036" s="42" t="s">
        <v>17</v>
      </c>
      <c r="W1036" s="42" t="s">
        <v>880</v>
      </c>
      <c r="X1036" s="42" t="s">
        <v>880</v>
      </c>
      <c r="Y1036" s="42" t="s">
        <v>880</v>
      </c>
      <c r="Z1036" s="42" t="s">
        <v>880</v>
      </c>
      <c r="AA1036" s="42" t="s">
        <v>880</v>
      </c>
      <c r="AB1036" s="42" t="s">
        <v>17</v>
      </c>
      <c r="AC1036" s="42" t="s">
        <v>17</v>
      </c>
      <c r="AD1036" s="42" t="s">
        <v>880</v>
      </c>
      <c r="AE1036" s="42" t="s">
        <v>880</v>
      </c>
      <c r="AF1036" s="42" t="s">
        <v>880</v>
      </c>
      <c r="AG1036" s="42" t="s">
        <v>880</v>
      </c>
      <c r="AH1036" s="42" t="s">
        <v>880</v>
      </c>
      <c r="AI1036" s="42" t="s">
        <v>17</v>
      </c>
      <c r="AJ1036" s="42" t="s">
        <v>17</v>
      </c>
      <c r="AK1036" s="42" t="s">
        <v>880</v>
      </c>
      <c r="AL1036" s="42"/>
      <c r="AM1036" s="42"/>
      <c r="AN1036" s="42"/>
      <c r="AO1036" s="42"/>
      <c r="AP1036" s="42"/>
      <c r="AQ1036" s="42"/>
      <c r="AR1036" s="42"/>
      <c r="AS1036" s="42"/>
      <c r="AT1036" s="42"/>
      <c r="AU1036" s="42"/>
      <c r="AV1036" s="37">
        <f>COUNTIFS($S1036:$AU1036,"P")</f>
        <v>13</v>
      </c>
      <c r="AW1036" s="37">
        <f>COUNTIFS($S1036:$AU1036,"HD")/2</f>
        <v>0</v>
      </c>
      <c r="AX1036" s="37">
        <f>COUNTIFS($S1036:$AU1036,"DO")</f>
        <v>6</v>
      </c>
      <c r="AY1036" s="1">
        <f>COUNTIFS($S1036:$AU1036,"UPL")</f>
        <v>0</v>
      </c>
      <c r="AZ1036" s="37">
        <f>COUNTIFS($S1036:$AU1036,"LWP")</f>
        <v>0</v>
      </c>
      <c r="BA1036" s="37">
        <f>SUM(COUNTIFS($S1036:$AU1036,{"PAT","MAT"}))</f>
        <v>0</v>
      </c>
      <c r="BB1036" s="37">
        <f>COUNTIFS($S1036:$AU1036,"HO")</f>
        <v>0</v>
      </c>
      <c r="BC1036" s="37">
        <f>COUNTIFS($S1036:$AU1036,"NA")</f>
        <v>0</v>
      </c>
      <c r="BD1036" s="37">
        <f>COUNTIFS($S1036:$AU1036,"PL")</f>
        <v>0</v>
      </c>
      <c r="BE1036" s="37">
        <f>COUNTIFS($S1036:$AU1036,"CL")</f>
        <v>0</v>
      </c>
      <c r="BF1036" s="37">
        <f>COUNTIFS($S1036:$AU1036,"BL")</f>
        <v>0</v>
      </c>
      <c r="BG1036" s="37">
        <f>COUNTIFS($S1036:$AU1036,"CO")</f>
        <v>0</v>
      </c>
      <c r="BH1036" s="37">
        <f>SUM(BD1036:BG1036)</f>
        <v>0</v>
      </c>
      <c r="BI1036" s="37">
        <f>IF(SUM(AV1036+AW1036)&gt;=17,1,0)</f>
        <v>0</v>
      </c>
      <c r="BJ1036" s="37">
        <f>IF(SUM(AV1036+AW1036)&gt;=13,1,0)</f>
        <v>1</v>
      </c>
      <c r="BK1036" s="37">
        <f>SUM(AV1036:BG1036)+SUM(COUNTIFS(R1036:AU1036,{"TERM","RESIGNED"}))</f>
        <v>19</v>
      </c>
      <c r="BL1036" s="1" t="s">
        <v>41</v>
      </c>
      <c r="BM1036" s="37" t="s">
        <v>934</v>
      </c>
    </row>
    <row r="1037" spans="1:65" x14ac:dyDescent="0.25">
      <c r="A1037" s="30">
        <f>A1036+1</f>
        <v>1035</v>
      </c>
      <c r="B1037" s="1" t="s">
        <v>33</v>
      </c>
      <c r="C1037" s="1">
        <v>19332</v>
      </c>
      <c r="D1037" s="1">
        <v>19332</v>
      </c>
      <c r="E1037" s="1" t="s">
        <v>863</v>
      </c>
      <c r="F1037" s="32" t="s">
        <v>1242</v>
      </c>
      <c r="G1037" s="32" t="s">
        <v>154</v>
      </c>
      <c r="H1037" s="28">
        <v>45219</v>
      </c>
      <c r="I1037" s="28" t="s">
        <v>36</v>
      </c>
      <c r="J1037" s="28" t="s">
        <v>36</v>
      </c>
      <c r="K1037" s="37">
        <f ca="1">IF(O1037="ACTIVE",(TODAY()-H1037),(J1037-H1037))</f>
        <v>123</v>
      </c>
      <c r="L1037" s="39" t="str">
        <f>IF(OR(M1037="Email Verification",M1037="Operations",M1037="OJT",M1037="Bottom Quartile Group",M1037="Training"),"Billable","Non Billable")</f>
        <v>Billable</v>
      </c>
      <c r="M1037" s="32" t="s">
        <v>118</v>
      </c>
      <c r="N1037" s="1" t="s">
        <v>38</v>
      </c>
      <c r="O1037" s="1" t="s">
        <v>39</v>
      </c>
      <c r="P1037" s="1"/>
      <c r="Q1037" s="1"/>
      <c r="R1037" s="31" t="s">
        <v>157</v>
      </c>
      <c r="S1037" s="42" t="s">
        <v>880</v>
      </c>
      <c r="T1037" s="42" t="s">
        <v>880</v>
      </c>
      <c r="U1037" s="42" t="s">
        <v>17</v>
      </c>
      <c r="V1037" s="42" t="s">
        <v>17</v>
      </c>
      <c r="W1037" s="42" t="s">
        <v>880</v>
      </c>
      <c r="X1037" s="42" t="s">
        <v>880</v>
      </c>
      <c r="Y1037" s="42" t="s">
        <v>880</v>
      </c>
      <c r="Z1037" s="42" t="s">
        <v>880</v>
      </c>
      <c r="AA1037" s="42" t="s">
        <v>880</v>
      </c>
      <c r="AB1037" s="42" t="s">
        <v>17</v>
      </c>
      <c r="AC1037" s="42" t="s">
        <v>17</v>
      </c>
      <c r="AD1037" s="42" t="s">
        <v>880</v>
      </c>
      <c r="AE1037" s="42" t="s">
        <v>880</v>
      </c>
      <c r="AF1037" s="42" t="s">
        <v>880</v>
      </c>
      <c r="AG1037" s="42" t="s">
        <v>880</v>
      </c>
      <c r="AH1037" s="42" t="s">
        <v>880</v>
      </c>
      <c r="AI1037" s="42" t="s">
        <v>17</v>
      </c>
      <c r="AJ1037" s="42" t="s">
        <v>17</v>
      </c>
      <c r="AK1037" s="42" t="s">
        <v>880</v>
      </c>
      <c r="AL1037" s="42"/>
      <c r="AM1037" s="42"/>
      <c r="AN1037" s="42"/>
      <c r="AO1037" s="42"/>
      <c r="AP1037" s="42"/>
      <c r="AQ1037" s="42"/>
      <c r="AR1037" s="42"/>
      <c r="AS1037" s="42"/>
      <c r="AT1037" s="42"/>
      <c r="AU1037" s="42"/>
      <c r="AV1037" s="37">
        <f>COUNTIFS($S1037:$AU1037,"P")</f>
        <v>13</v>
      </c>
      <c r="AW1037" s="37">
        <f>COUNTIFS($S1037:$AU1037,"HD")/2</f>
        <v>0</v>
      </c>
      <c r="AX1037" s="37">
        <f>COUNTIFS($S1037:$AU1037,"DO")</f>
        <v>6</v>
      </c>
      <c r="AY1037" s="1">
        <f>COUNTIFS($S1037:$AU1037,"UPL")</f>
        <v>0</v>
      </c>
      <c r="AZ1037" s="37">
        <f>COUNTIFS($S1037:$AU1037,"LWP")</f>
        <v>0</v>
      </c>
      <c r="BA1037" s="37">
        <f>SUM(COUNTIFS($S1037:$AU1037,{"PAT","MAT"}))</f>
        <v>0</v>
      </c>
      <c r="BB1037" s="37">
        <f>COUNTIFS($S1037:$AU1037,"HO")</f>
        <v>0</v>
      </c>
      <c r="BC1037" s="37">
        <f>COUNTIFS($S1037:$AU1037,"NA")</f>
        <v>0</v>
      </c>
      <c r="BD1037" s="37">
        <f>COUNTIFS($S1037:$AU1037,"PL")</f>
        <v>0</v>
      </c>
      <c r="BE1037" s="37">
        <f>COUNTIFS($S1037:$AU1037,"CL")</f>
        <v>0</v>
      </c>
      <c r="BF1037" s="37">
        <f>COUNTIFS($S1037:$AU1037,"BL")</f>
        <v>0</v>
      </c>
      <c r="BG1037" s="37">
        <f>COUNTIFS($S1037:$AU1037,"CO")</f>
        <v>0</v>
      </c>
      <c r="BH1037" s="37">
        <f>SUM(BD1037:BG1037)</f>
        <v>0</v>
      </c>
      <c r="BI1037" s="37">
        <f>IF(SUM(AV1037+AW1037)&gt;=17,1,0)</f>
        <v>0</v>
      </c>
      <c r="BJ1037" s="37">
        <f>IF(SUM(AV1037+AW1037)&gt;=13,1,0)</f>
        <v>1</v>
      </c>
      <c r="BK1037" s="37">
        <f>SUM(AV1037:BG1037)+SUM(COUNTIFS(R1037:AU1037,{"TERM","RESIGNED"}))</f>
        <v>19</v>
      </c>
      <c r="BL1037" s="1" t="s">
        <v>41</v>
      </c>
      <c r="BM1037" s="37" t="s">
        <v>937</v>
      </c>
    </row>
    <row r="1038" spans="1:65" x14ac:dyDescent="0.25">
      <c r="A1038" s="30">
        <f>A1037+1</f>
        <v>1036</v>
      </c>
      <c r="B1038" s="1" t="s">
        <v>33</v>
      </c>
      <c r="C1038" s="1">
        <v>19338</v>
      </c>
      <c r="D1038" s="1">
        <v>19338</v>
      </c>
      <c r="E1038" s="1" t="s">
        <v>862</v>
      </c>
      <c r="F1038" s="32" t="s">
        <v>1245</v>
      </c>
      <c r="G1038" s="32" t="s">
        <v>154</v>
      </c>
      <c r="H1038" s="28">
        <v>45224</v>
      </c>
      <c r="I1038" s="28" t="s">
        <v>36</v>
      </c>
      <c r="J1038" s="28" t="s">
        <v>36</v>
      </c>
      <c r="K1038" s="37">
        <f ca="1">IF(O1038="ACTIVE",(TODAY()-H1038),(J1038-H1038))</f>
        <v>118</v>
      </c>
      <c r="L1038" s="39" t="str">
        <f>IF(OR(M1038="Email Verification",M1038="Operations",M1038="OJT",M1038="Bottom Quartile Group",M1038="Training"),"Billable","Non Billable")</f>
        <v>Billable</v>
      </c>
      <c r="M1038" s="32" t="s">
        <v>118</v>
      </c>
      <c r="N1038" s="1" t="s">
        <v>38</v>
      </c>
      <c r="O1038" s="1" t="s">
        <v>39</v>
      </c>
      <c r="P1038" s="1"/>
      <c r="Q1038" s="1"/>
      <c r="R1038" s="31" t="s">
        <v>155</v>
      </c>
      <c r="S1038" s="42" t="s">
        <v>880</v>
      </c>
      <c r="T1038" s="42" t="s">
        <v>880</v>
      </c>
      <c r="U1038" s="42" t="s">
        <v>17</v>
      </c>
      <c r="V1038" s="42" t="s">
        <v>17</v>
      </c>
      <c r="W1038" s="42" t="s">
        <v>880</v>
      </c>
      <c r="X1038" s="42" t="s">
        <v>880</v>
      </c>
      <c r="Y1038" s="42" t="s">
        <v>880</v>
      </c>
      <c r="Z1038" s="42" t="s">
        <v>880</v>
      </c>
      <c r="AA1038" s="42" t="s">
        <v>880</v>
      </c>
      <c r="AB1038" s="42" t="s">
        <v>17</v>
      </c>
      <c r="AC1038" s="42" t="s">
        <v>17</v>
      </c>
      <c r="AD1038" s="42" t="s">
        <v>880</v>
      </c>
      <c r="AE1038" s="42" t="s">
        <v>880</v>
      </c>
      <c r="AF1038" s="42" t="s">
        <v>880</v>
      </c>
      <c r="AG1038" s="42" t="s">
        <v>880</v>
      </c>
      <c r="AH1038" s="42" t="s">
        <v>880</v>
      </c>
      <c r="AI1038" s="42" t="s">
        <v>17</v>
      </c>
      <c r="AJ1038" s="42" t="s">
        <v>17</v>
      </c>
      <c r="AK1038" s="42" t="s">
        <v>881</v>
      </c>
      <c r="AL1038" s="42"/>
      <c r="AM1038" s="42"/>
      <c r="AN1038" s="42"/>
      <c r="AO1038" s="42"/>
      <c r="AP1038" s="42"/>
      <c r="AQ1038" s="42"/>
      <c r="AR1038" s="42"/>
      <c r="AS1038" s="42"/>
      <c r="AT1038" s="42"/>
      <c r="AU1038" s="42"/>
      <c r="AV1038" s="37">
        <f>COUNTIFS($S1038:$AU1038,"P")</f>
        <v>12</v>
      </c>
      <c r="AW1038" s="37">
        <f>COUNTIFS($S1038:$AU1038,"HD")/2</f>
        <v>0.5</v>
      </c>
      <c r="AX1038" s="37">
        <f>COUNTIFS($S1038:$AU1038,"DO")</f>
        <v>6</v>
      </c>
      <c r="AY1038" s="1">
        <f>COUNTIFS($S1038:$AU1038,"UPL")</f>
        <v>0</v>
      </c>
      <c r="AZ1038" s="37">
        <f>COUNTIFS($S1038:$AU1038,"LWP")</f>
        <v>0</v>
      </c>
      <c r="BA1038" s="37">
        <f>SUM(COUNTIFS($S1038:$AU1038,{"PAT","MAT"}))</f>
        <v>0</v>
      </c>
      <c r="BB1038" s="37">
        <f>COUNTIFS($S1038:$AU1038,"HO")</f>
        <v>0</v>
      </c>
      <c r="BC1038" s="37">
        <f>COUNTIFS($S1038:$AU1038,"NA")</f>
        <v>0</v>
      </c>
      <c r="BD1038" s="37">
        <f>COUNTIFS($S1038:$AU1038,"PL")</f>
        <v>0</v>
      </c>
      <c r="BE1038" s="37">
        <f>COUNTIFS($S1038:$AU1038,"CL")</f>
        <v>0</v>
      </c>
      <c r="BF1038" s="37">
        <f>COUNTIFS($S1038:$AU1038,"BL")</f>
        <v>0</v>
      </c>
      <c r="BG1038" s="37">
        <f>COUNTIFS($S1038:$AU1038,"CO")</f>
        <v>0</v>
      </c>
      <c r="BH1038" s="37">
        <f>SUM(BD1038:BG1038)</f>
        <v>0</v>
      </c>
      <c r="BI1038" s="37">
        <f>IF(SUM(AV1038+AW1038)&gt;=17,1,0)</f>
        <v>0</v>
      </c>
      <c r="BJ1038" s="37">
        <f>IF(SUM(AV1038+AW1038)&gt;=13,1,0)</f>
        <v>0</v>
      </c>
      <c r="BK1038" s="37">
        <f>SUM(AV1038:BG1038)+SUM(COUNTIFS(R1038:AU1038,{"TERM","RESIGNED"}))</f>
        <v>18.5</v>
      </c>
      <c r="BL1038" s="1" t="s">
        <v>41</v>
      </c>
      <c r="BM1038" s="37" t="s">
        <v>933</v>
      </c>
    </row>
    <row r="1039" spans="1:65" x14ac:dyDescent="0.25">
      <c r="A1039" s="30">
        <f>A1038+1</f>
        <v>1037</v>
      </c>
      <c r="B1039" s="1" t="s">
        <v>33</v>
      </c>
      <c r="C1039" s="1">
        <v>19339</v>
      </c>
      <c r="D1039" s="1">
        <v>19339</v>
      </c>
      <c r="E1039" s="1" t="s">
        <v>863</v>
      </c>
      <c r="F1039" s="32" t="s">
        <v>1246</v>
      </c>
      <c r="G1039" s="32" t="s">
        <v>154</v>
      </c>
      <c r="H1039" s="28">
        <v>45224</v>
      </c>
      <c r="I1039" s="28" t="s">
        <v>36</v>
      </c>
      <c r="J1039" s="28" t="s">
        <v>36</v>
      </c>
      <c r="K1039" s="37">
        <f ca="1">IF(O1039="ACTIVE",(TODAY()-H1039),(J1039-H1039))</f>
        <v>118</v>
      </c>
      <c r="L1039" s="39" t="str">
        <f>IF(OR(M1039="Email Verification",M1039="Operations",M1039="OJT",M1039="Bottom Quartile Group",M1039="Training"),"Billable","Non Billable")</f>
        <v>Billable</v>
      </c>
      <c r="M1039" s="32" t="s">
        <v>118</v>
      </c>
      <c r="N1039" s="1" t="s">
        <v>38</v>
      </c>
      <c r="O1039" s="1" t="s">
        <v>39</v>
      </c>
      <c r="P1039" s="1"/>
      <c r="Q1039" s="1"/>
      <c r="R1039" s="31" t="s">
        <v>155</v>
      </c>
      <c r="S1039" s="42" t="s">
        <v>880</v>
      </c>
      <c r="T1039" s="42" t="s">
        <v>880</v>
      </c>
      <c r="U1039" s="42" t="s">
        <v>17</v>
      </c>
      <c r="V1039" s="42" t="s">
        <v>17</v>
      </c>
      <c r="W1039" s="42" t="s">
        <v>880</v>
      </c>
      <c r="X1039" s="42" t="s">
        <v>880</v>
      </c>
      <c r="Y1039" s="42" t="s">
        <v>880</v>
      </c>
      <c r="Z1039" s="42" t="s">
        <v>880</v>
      </c>
      <c r="AA1039" s="42" t="s">
        <v>880</v>
      </c>
      <c r="AB1039" s="42" t="s">
        <v>17</v>
      </c>
      <c r="AC1039" s="42" t="s">
        <v>17</v>
      </c>
      <c r="AD1039" s="42" t="s">
        <v>880</v>
      </c>
      <c r="AE1039" s="42" t="s">
        <v>880</v>
      </c>
      <c r="AF1039" s="42" t="s">
        <v>880</v>
      </c>
      <c r="AG1039" s="42" t="s">
        <v>880</v>
      </c>
      <c r="AH1039" s="42" t="s">
        <v>880</v>
      </c>
      <c r="AI1039" s="42" t="s">
        <v>17</v>
      </c>
      <c r="AJ1039" s="42" t="s">
        <v>17</v>
      </c>
      <c r="AK1039" s="42" t="s">
        <v>881</v>
      </c>
      <c r="AL1039" s="42"/>
      <c r="AM1039" s="42"/>
      <c r="AN1039" s="42"/>
      <c r="AO1039" s="42"/>
      <c r="AP1039" s="42"/>
      <c r="AQ1039" s="42"/>
      <c r="AR1039" s="42"/>
      <c r="AS1039" s="42"/>
      <c r="AT1039" s="42"/>
      <c r="AU1039" s="42"/>
      <c r="AV1039" s="37">
        <f>COUNTIFS($S1039:$AU1039,"P")</f>
        <v>12</v>
      </c>
      <c r="AW1039" s="37">
        <f>COUNTIFS($S1039:$AU1039,"HD")/2</f>
        <v>0.5</v>
      </c>
      <c r="AX1039" s="37">
        <f>COUNTIFS($S1039:$AU1039,"DO")</f>
        <v>6</v>
      </c>
      <c r="AY1039" s="1">
        <f>COUNTIFS($S1039:$AU1039,"UPL")</f>
        <v>0</v>
      </c>
      <c r="AZ1039" s="37">
        <f>COUNTIFS($S1039:$AU1039,"LWP")</f>
        <v>0</v>
      </c>
      <c r="BA1039" s="37">
        <f>SUM(COUNTIFS($S1039:$AU1039,{"PAT","MAT"}))</f>
        <v>0</v>
      </c>
      <c r="BB1039" s="37">
        <f>COUNTIFS($S1039:$AU1039,"HO")</f>
        <v>0</v>
      </c>
      <c r="BC1039" s="37">
        <f>COUNTIFS($S1039:$AU1039,"NA")</f>
        <v>0</v>
      </c>
      <c r="BD1039" s="37">
        <f>COUNTIFS($S1039:$AU1039,"PL")</f>
        <v>0</v>
      </c>
      <c r="BE1039" s="37">
        <f>COUNTIFS($S1039:$AU1039,"CL")</f>
        <v>0</v>
      </c>
      <c r="BF1039" s="37">
        <f>COUNTIFS($S1039:$AU1039,"BL")</f>
        <v>0</v>
      </c>
      <c r="BG1039" s="37">
        <f>COUNTIFS($S1039:$AU1039,"CO")</f>
        <v>0</v>
      </c>
      <c r="BH1039" s="37">
        <f>SUM(BD1039:BG1039)</f>
        <v>0</v>
      </c>
      <c r="BI1039" s="37">
        <f>IF(SUM(AV1039+AW1039)&gt;=17,1,0)</f>
        <v>0</v>
      </c>
      <c r="BJ1039" s="37">
        <f>IF(SUM(AV1039+AW1039)&gt;=13,1,0)</f>
        <v>0</v>
      </c>
      <c r="BK1039" s="37">
        <f>SUM(AV1039:BG1039)+SUM(COUNTIFS(R1039:AU1039,{"TERM","RESIGNED"}))</f>
        <v>18.5</v>
      </c>
      <c r="BL1039" s="1" t="s">
        <v>41</v>
      </c>
      <c r="BM1039" s="37" t="s">
        <v>933</v>
      </c>
    </row>
    <row r="1040" spans="1:65" x14ac:dyDescent="0.25">
      <c r="A1040" s="30">
        <f>A1039+1</f>
        <v>1038</v>
      </c>
      <c r="B1040" s="1" t="s">
        <v>33</v>
      </c>
      <c r="C1040" s="1">
        <v>19340</v>
      </c>
      <c r="D1040" s="1">
        <v>19340</v>
      </c>
      <c r="E1040" s="1" t="s">
        <v>862</v>
      </c>
      <c r="F1040" s="32" t="s">
        <v>1247</v>
      </c>
      <c r="G1040" s="32" t="s">
        <v>154</v>
      </c>
      <c r="H1040" s="28">
        <v>45224</v>
      </c>
      <c r="I1040" s="28" t="s">
        <v>36</v>
      </c>
      <c r="J1040" s="28" t="s">
        <v>36</v>
      </c>
      <c r="K1040" s="37">
        <f ca="1">IF(O1040="ACTIVE",(TODAY()-H1040),(J1040-H1040))</f>
        <v>118</v>
      </c>
      <c r="L1040" s="39" t="str">
        <f>IF(OR(M1040="Email Verification",M1040="Operations",M1040="OJT",M1040="Bottom Quartile Group",M1040="Training"),"Billable","Non Billable")</f>
        <v>Billable</v>
      </c>
      <c r="M1040" s="32" t="s">
        <v>118</v>
      </c>
      <c r="N1040" s="1" t="s">
        <v>38</v>
      </c>
      <c r="O1040" s="1" t="s">
        <v>39</v>
      </c>
      <c r="P1040" s="1"/>
      <c r="Q1040" s="1"/>
      <c r="R1040" s="31" t="s">
        <v>155</v>
      </c>
      <c r="S1040" s="42" t="s">
        <v>880</v>
      </c>
      <c r="T1040" s="42" t="s">
        <v>880</v>
      </c>
      <c r="U1040" s="42" t="s">
        <v>17</v>
      </c>
      <c r="V1040" s="42" t="s">
        <v>17</v>
      </c>
      <c r="W1040" s="42" t="s">
        <v>883</v>
      </c>
      <c r="X1040" s="42" t="s">
        <v>880</v>
      </c>
      <c r="Y1040" s="42" t="s">
        <v>881</v>
      </c>
      <c r="Z1040" s="42" t="s">
        <v>880</v>
      </c>
      <c r="AA1040" s="42" t="s">
        <v>880</v>
      </c>
      <c r="AB1040" s="42" t="s">
        <v>17</v>
      </c>
      <c r="AC1040" s="42" t="s">
        <v>17</v>
      </c>
      <c r="AD1040" s="42" t="s">
        <v>880</v>
      </c>
      <c r="AE1040" s="42" t="s">
        <v>880</v>
      </c>
      <c r="AF1040" s="42" t="s">
        <v>880</v>
      </c>
      <c r="AG1040" s="42" t="s">
        <v>880</v>
      </c>
      <c r="AH1040" s="42" t="s">
        <v>880</v>
      </c>
      <c r="AI1040" s="42" t="s">
        <v>17</v>
      </c>
      <c r="AJ1040" s="42" t="s">
        <v>17</v>
      </c>
      <c r="AK1040" s="42" t="s">
        <v>881</v>
      </c>
      <c r="AL1040" s="42"/>
      <c r="AM1040" s="42"/>
      <c r="AN1040" s="42"/>
      <c r="AO1040" s="42"/>
      <c r="AP1040" s="42"/>
      <c r="AQ1040" s="42"/>
      <c r="AR1040" s="42"/>
      <c r="AS1040" s="42"/>
      <c r="AT1040" s="42"/>
      <c r="AU1040" s="42"/>
      <c r="AV1040" s="37">
        <f>COUNTIFS($S1040:$AU1040,"P")</f>
        <v>10</v>
      </c>
      <c r="AW1040" s="37">
        <f>COUNTIFS($S1040:$AU1040,"HD")/2</f>
        <v>1</v>
      </c>
      <c r="AX1040" s="37">
        <f>COUNTIFS($S1040:$AU1040,"DO")</f>
        <v>6</v>
      </c>
      <c r="AY1040" s="1">
        <f>COUNTIFS($S1040:$AU1040,"UPL")</f>
        <v>0</v>
      </c>
      <c r="AZ1040" s="37">
        <f>COUNTIFS($S1040:$AU1040,"LWP")</f>
        <v>0</v>
      </c>
      <c r="BA1040" s="37">
        <f>SUM(COUNTIFS($S1040:$AU1040,{"PAT","MAT"}))</f>
        <v>0</v>
      </c>
      <c r="BB1040" s="37">
        <f>COUNTIFS($S1040:$AU1040,"HO")</f>
        <v>0</v>
      </c>
      <c r="BC1040" s="37">
        <f>COUNTIFS($S1040:$AU1040,"NA")</f>
        <v>0</v>
      </c>
      <c r="BD1040" s="37">
        <f>COUNTIFS($S1040:$AU1040,"PL")</f>
        <v>1</v>
      </c>
      <c r="BE1040" s="37">
        <f>COUNTIFS($S1040:$AU1040,"CL")</f>
        <v>0</v>
      </c>
      <c r="BF1040" s="37">
        <f>COUNTIFS($S1040:$AU1040,"BL")</f>
        <v>0</v>
      </c>
      <c r="BG1040" s="37">
        <f>COUNTIFS($S1040:$AU1040,"CO")</f>
        <v>0</v>
      </c>
      <c r="BH1040" s="37">
        <f>SUM(BD1040:BG1040)</f>
        <v>1</v>
      </c>
      <c r="BI1040" s="37">
        <f>IF(SUM(AV1040+AW1040)&gt;=17,1,0)</f>
        <v>0</v>
      </c>
      <c r="BJ1040" s="37">
        <f>IF(SUM(AV1040+AW1040)&gt;=13,1,0)</f>
        <v>0</v>
      </c>
      <c r="BK1040" s="37">
        <f>SUM(AV1040:BG1040)+SUM(COUNTIFS(R1040:AU1040,{"TERM","RESIGNED"}))</f>
        <v>18</v>
      </c>
      <c r="BL1040" s="1" t="s">
        <v>41</v>
      </c>
      <c r="BM1040" s="37" t="s">
        <v>933</v>
      </c>
    </row>
    <row r="1041" spans="1:65" x14ac:dyDescent="0.25">
      <c r="A1041" s="30">
        <f>A1040+1</f>
        <v>1039</v>
      </c>
      <c r="B1041" s="1" t="s">
        <v>33</v>
      </c>
      <c r="C1041" s="1">
        <v>19341</v>
      </c>
      <c r="D1041" s="1">
        <v>19341</v>
      </c>
      <c r="E1041" s="1" t="s">
        <v>863</v>
      </c>
      <c r="F1041" s="32" t="s">
        <v>1248</v>
      </c>
      <c r="G1041" s="32" t="s">
        <v>154</v>
      </c>
      <c r="H1041" s="28">
        <v>45224</v>
      </c>
      <c r="I1041" s="28" t="s">
        <v>36</v>
      </c>
      <c r="J1041" s="28" t="s">
        <v>36</v>
      </c>
      <c r="K1041" s="37">
        <f ca="1">IF(O1041="ACTIVE",(TODAY()-H1041),(J1041-H1041))</f>
        <v>118</v>
      </c>
      <c r="L1041" s="39" t="str">
        <f>IF(OR(M1041="Email Verification",M1041="Operations",M1041="OJT",M1041="Bottom Quartile Group",M1041="Training"),"Billable","Non Billable")</f>
        <v>Billable</v>
      </c>
      <c r="M1041" s="32" t="s">
        <v>118</v>
      </c>
      <c r="N1041" s="1" t="s">
        <v>38</v>
      </c>
      <c r="O1041" s="1" t="s">
        <v>39</v>
      </c>
      <c r="P1041" s="1"/>
      <c r="Q1041" s="1"/>
      <c r="R1041" s="31" t="s">
        <v>155</v>
      </c>
      <c r="S1041" s="42" t="s">
        <v>880</v>
      </c>
      <c r="T1041" s="42" t="s">
        <v>880</v>
      </c>
      <c r="U1041" s="42" t="s">
        <v>17</v>
      </c>
      <c r="V1041" s="42" t="s">
        <v>17</v>
      </c>
      <c r="W1041" s="42" t="s">
        <v>880</v>
      </c>
      <c r="X1041" s="42" t="s">
        <v>880</v>
      </c>
      <c r="Y1041" s="42" t="s">
        <v>880</v>
      </c>
      <c r="Z1041" s="42" t="s">
        <v>880</v>
      </c>
      <c r="AA1041" s="42" t="s">
        <v>880</v>
      </c>
      <c r="AB1041" s="42" t="s">
        <v>17</v>
      </c>
      <c r="AC1041" s="42" t="s">
        <v>17</v>
      </c>
      <c r="AD1041" s="42" t="s">
        <v>880</v>
      </c>
      <c r="AE1041" s="42" t="s">
        <v>880</v>
      </c>
      <c r="AF1041" s="42" t="s">
        <v>880</v>
      </c>
      <c r="AG1041" s="42" t="s">
        <v>880</v>
      </c>
      <c r="AH1041" s="42" t="s">
        <v>880</v>
      </c>
      <c r="AI1041" s="42" t="s">
        <v>17</v>
      </c>
      <c r="AJ1041" s="42" t="s">
        <v>17</v>
      </c>
      <c r="AK1041" s="42" t="s">
        <v>18</v>
      </c>
      <c r="AL1041" s="42"/>
      <c r="AM1041" s="42"/>
      <c r="AN1041" s="42"/>
      <c r="AO1041" s="42"/>
      <c r="AP1041" s="42"/>
      <c r="AQ1041" s="42"/>
      <c r="AR1041" s="42"/>
      <c r="AS1041" s="42"/>
      <c r="AT1041" s="42"/>
      <c r="AU1041" s="42"/>
      <c r="AV1041" s="37">
        <f>COUNTIFS($S1041:$AU1041,"P")</f>
        <v>12</v>
      </c>
      <c r="AW1041" s="37">
        <f>COUNTIFS($S1041:$AU1041,"HD")/2</f>
        <v>0</v>
      </c>
      <c r="AX1041" s="37">
        <f>COUNTIFS($S1041:$AU1041,"DO")</f>
        <v>6</v>
      </c>
      <c r="AY1041" s="1">
        <f>COUNTIFS($S1041:$AU1041,"UPL")</f>
        <v>1</v>
      </c>
      <c r="AZ1041" s="37">
        <f>COUNTIFS($S1041:$AU1041,"LWP")</f>
        <v>0</v>
      </c>
      <c r="BA1041" s="37">
        <f>SUM(COUNTIFS($S1041:$AU1041,{"PAT","MAT"}))</f>
        <v>0</v>
      </c>
      <c r="BB1041" s="37">
        <f>COUNTIFS($S1041:$AU1041,"HO")</f>
        <v>0</v>
      </c>
      <c r="BC1041" s="37">
        <f>COUNTIFS($S1041:$AU1041,"NA")</f>
        <v>0</v>
      </c>
      <c r="BD1041" s="37">
        <f>COUNTIFS($S1041:$AU1041,"PL")</f>
        <v>0</v>
      </c>
      <c r="BE1041" s="37">
        <f>COUNTIFS($S1041:$AU1041,"CL")</f>
        <v>0</v>
      </c>
      <c r="BF1041" s="37">
        <f>COUNTIFS($S1041:$AU1041,"BL")</f>
        <v>0</v>
      </c>
      <c r="BG1041" s="37">
        <f>COUNTIFS($S1041:$AU1041,"CO")</f>
        <v>0</v>
      </c>
      <c r="BH1041" s="37">
        <f>SUM(BD1041:BG1041)</f>
        <v>0</v>
      </c>
      <c r="BI1041" s="37">
        <f>IF(SUM(AV1041+AW1041)&gt;=17,1,0)</f>
        <v>0</v>
      </c>
      <c r="BJ1041" s="37">
        <f>IF(SUM(AV1041+AW1041)&gt;=13,1,0)</f>
        <v>0</v>
      </c>
      <c r="BK1041" s="37">
        <f>SUM(AV1041:BG1041)+SUM(COUNTIFS(R1041:AU1041,{"TERM","RESIGNED"}))</f>
        <v>19</v>
      </c>
      <c r="BL1041" s="1" t="s">
        <v>41</v>
      </c>
      <c r="BM1041" s="37" t="s">
        <v>933</v>
      </c>
    </row>
    <row r="1042" spans="1:65" x14ac:dyDescent="0.25">
      <c r="A1042" s="30">
        <f>A1041+1</f>
        <v>1040</v>
      </c>
      <c r="B1042" s="1" t="s">
        <v>33</v>
      </c>
      <c r="C1042" s="1">
        <v>19342</v>
      </c>
      <c r="D1042" s="1">
        <v>19342</v>
      </c>
      <c r="E1042" s="1" t="s">
        <v>863</v>
      </c>
      <c r="F1042" s="32" t="s">
        <v>1249</v>
      </c>
      <c r="G1042" s="32" t="s">
        <v>154</v>
      </c>
      <c r="H1042" s="28">
        <v>45224</v>
      </c>
      <c r="I1042" s="28" t="s">
        <v>36</v>
      </c>
      <c r="J1042" s="28" t="s">
        <v>36</v>
      </c>
      <c r="K1042" s="37">
        <f ca="1">IF(O1042="ACTIVE",(TODAY()-H1042),(J1042-H1042))</f>
        <v>118</v>
      </c>
      <c r="L1042" s="39" t="str">
        <f>IF(OR(M1042="Email Verification",M1042="Operations",M1042="OJT",M1042="Bottom Quartile Group",M1042="Training"),"Billable","Non Billable")</f>
        <v>Billable</v>
      </c>
      <c r="M1042" s="32" t="s">
        <v>118</v>
      </c>
      <c r="N1042" s="1" t="s">
        <v>38</v>
      </c>
      <c r="O1042" s="1" t="s">
        <v>39</v>
      </c>
      <c r="P1042" s="1"/>
      <c r="Q1042" s="1"/>
      <c r="R1042" s="31" t="s">
        <v>157</v>
      </c>
      <c r="S1042" s="42" t="s">
        <v>880</v>
      </c>
      <c r="T1042" s="42" t="s">
        <v>880</v>
      </c>
      <c r="U1042" s="42" t="s">
        <v>17</v>
      </c>
      <c r="V1042" s="42" t="s">
        <v>17</v>
      </c>
      <c r="W1042" s="42" t="s">
        <v>880</v>
      </c>
      <c r="X1042" s="42" t="s">
        <v>880</v>
      </c>
      <c r="Y1042" s="42" t="s">
        <v>880</v>
      </c>
      <c r="Z1042" s="42" t="s">
        <v>882</v>
      </c>
      <c r="AA1042" s="42" t="s">
        <v>880</v>
      </c>
      <c r="AB1042" s="42" t="s">
        <v>17</v>
      </c>
      <c r="AC1042" s="42" t="s">
        <v>17</v>
      </c>
      <c r="AD1042" s="42" t="s">
        <v>880</v>
      </c>
      <c r="AE1042" s="42" t="s">
        <v>880</v>
      </c>
      <c r="AF1042" s="42" t="s">
        <v>880</v>
      </c>
      <c r="AG1042" s="42" t="s">
        <v>880</v>
      </c>
      <c r="AH1042" s="42" t="s">
        <v>880</v>
      </c>
      <c r="AI1042" s="42" t="s">
        <v>17</v>
      </c>
      <c r="AJ1042" s="42" t="s">
        <v>17</v>
      </c>
      <c r="AK1042" s="42" t="s">
        <v>880</v>
      </c>
      <c r="AL1042" s="42"/>
      <c r="AM1042" s="42"/>
      <c r="AN1042" s="42"/>
      <c r="AO1042" s="42"/>
      <c r="AP1042" s="42"/>
      <c r="AQ1042" s="42"/>
      <c r="AR1042" s="42"/>
      <c r="AS1042" s="42"/>
      <c r="AT1042" s="42"/>
      <c r="AU1042" s="42"/>
      <c r="AV1042" s="37">
        <f>COUNTIFS($S1042:$AU1042,"P")</f>
        <v>12</v>
      </c>
      <c r="AW1042" s="37">
        <f>COUNTIFS($S1042:$AU1042,"HD")/2</f>
        <v>0</v>
      </c>
      <c r="AX1042" s="37">
        <f>COUNTIFS($S1042:$AU1042,"DO")</f>
        <v>6</v>
      </c>
      <c r="AY1042" s="1">
        <f>COUNTIFS($S1042:$AU1042,"UPL")</f>
        <v>0</v>
      </c>
      <c r="AZ1042" s="37">
        <f>COUNTIFS($S1042:$AU1042,"LWP")</f>
        <v>0</v>
      </c>
      <c r="BA1042" s="37">
        <f>SUM(COUNTIFS($S1042:$AU1042,{"PAT","MAT"}))</f>
        <v>0</v>
      </c>
      <c r="BB1042" s="37">
        <f>COUNTIFS($S1042:$AU1042,"HO")</f>
        <v>0</v>
      </c>
      <c r="BC1042" s="37">
        <f>COUNTIFS($S1042:$AU1042,"NA")</f>
        <v>0</v>
      </c>
      <c r="BD1042" s="37">
        <f>COUNTIFS($S1042:$AU1042,"PL")</f>
        <v>0</v>
      </c>
      <c r="BE1042" s="37">
        <f>COUNTIFS($S1042:$AU1042,"CL")</f>
        <v>1</v>
      </c>
      <c r="BF1042" s="37">
        <f>COUNTIFS($S1042:$AU1042,"BL")</f>
        <v>0</v>
      </c>
      <c r="BG1042" s="37">
        <f>COUNTIFS($S1042:$AU1042,"CO")</f>
        <v>0</v>
      </c>
      <c r="BH1042" s="37">
        <f>SUM(BD1042:BG1042)</f>
        <v>1</v>
      </c>
      <c r="BI1042" s="37">
        <f>IF(SUM(AV1042+AW1042)&gt;=17,1,0)</f>
        <v>0</v>
      </c>
      <c r="BJ1042" s="37">
        <f>IF(SUM(AV1042+AW1042)&gt;=13,1,0)</f>
        <v>0</v>
      </c>
      <c r="BK1042" s="37">
        <f>SUM(AV1042:BG1042)+SUM(COUNTIFS(R1042:AU1042,{"TERM","RESIGNED"}))</f>
        <v>19</v>
      </c>
      <c r="BL1042" s="1" t="s">
        <v>41</v>
      </c>
      <c r="BM1042" s="37" t="s">
        <v>937</v>
      </c>
    </row>
    <row r="1043" spans="1:65" x14ac:dyDescent="0.25">
      <c r="A1043" s="30">
        <f>A1042+1</f>
        <v>1041</v>
      </c>
      <c r="B1043" s="1" t="s">
        <v>33</v>
      </c>
      <c r="C1043" s="1">
        <v>19343</v>
      </c>
      <c r="D1043" s="1">
        <v>19343</v>
      </c>
      <c r="E1043" s="1" t="s">
        <v>863</v>
      </c>
      <c r="F1043" s="32" t="s">
        <v>1250</v>
      </c>
      <c r="G1043" s="32" t="s">
        <v>154</v>
      </c>
      <c r="H1043" s="28">
        <v>45224</v>
      </c>
      <c r="I1043" s="28" t="s">
        <v>36</v>
      </c>
      <c r="J1043" s="28" t="s">
        <v>36</v>
      </c>
      <c r="K1043" s="37">
        <f ca="1">IF(O1043="ACTIVE",(TODAY()-H1043),(J1043-H1043))</f>
        <v>118</v>
      </c>
      <c r="L1043" s="39" t="str">
        <f>IF(OR(M1043="Email Verification",M1043="Operations",M1043="OJT",M1043="Bottom Quartile Group",M1043="Training"),"Billable","Non Billable")</f>
        <v>Billable</v>
      </c>
      <c r="M1043" s="32" t="s">
        <v>118</v>
      </c>
      <c r="N1043" s="1" t="s">
        <v>38</v>
      </c>
      <c r="O1043" s="1" t="s">
        <v>39</v>
      </c>
      <c r="P1043" s="1"/>
      <c r="Q1043" s="1"/>
      <c r="R1043" s="31" t="s">
        <v>157</v>
      </c>
      <c r="S1043" s="42" t="s">
        <v>880</v>
      </c>
      <c r="T1043" s="42" t="s">
        <v>880</v>
      </c>
      <c r="U1043" s="42" t="s">
        <v>17</v>
      </c>
      <c r="V1043" s="42" t="s">
        <v>17</v>
      </c>
      <c r="W1043" s="42" t="s">
        <v>880</v>
      </c>
      <c r="X1043" s="42" t="s">
        <v>880</v>
      </c>
      <c r="Y1043" s="42" t="s">
        <v>880</v>
      </c>
      <c r="Z1043" s="42" t="s">
        <v>880</v>
      </c>
      <c r="AA1043" s="42" t="s">
        <v>880</v>
      </c>
      <c r="AB1043" s="42" t="s">
        <v>17</v>
      </c>
      <c r="AC1043" s="42" t="s">
        <v>17</v>
      </c>
      <c r="AD1043" s="42" t="s">
        <v>880</v>
      </c>
      <c r="AE1043" s="42" t="s">
        <v>880</v>
      </c>
      <c r="AF1043" s="42" t="s">
        <v>880</v>
      </c>
      <c r="AG1043" s="42" t="s">
        <v>880</v>
      </c>
      <c r="AH1043" s="42" t="s">
        <v>882</v>
      </c>
      <c r="AI1043" s="42" t="s">
        <v>17</v>
      </c>
      <c r="AJ1043" s="42" t="s">
        <v>17</v>
      </c>
      <c r="AK1043" s="42" t="s">
        <v>880</v>
      </c>
      <c r="AL1043" s="42"/>
      <c r="AM1043" s="42"/>
      <c r="AN1043" s="42"/>
      <c r="AO1043" s="42"/>
      <c r="AP1043" s="42"/>
      <c r="AQ1043" s="42"/>
      <c r="AR1043" s="42"/>
      <c r="AS1043" s="42"/>
      <c r="AT1043" s="42"/>
      <c r="AU1043" s="42"/>
      <c r="AV1043" s="37">
        <f>COUNTIFS($S1043:$AU1043,"P")</f>
        <v>12</v>
      </c>
      <c r="AW1043" s="37">
        <f>COUNTIFS($S1043:$AU1043,"HD")/2</f>
        <v>0</v>
      </c>
      <c r="AX1043" s="37">
        <f>COUNTIFS($S1043:$AU1043,"DO")</f>
        <v>6</v>
      </c>
      <c r="AY1043" s="1">
        <f>COUNTIFS($S1043:$AU1043,"UPL")</f>
        <v>0</v>
      </c>
      <c r="AZ1043" s="37">
        <f>COUNTIFS($S1043:$AU1043,"LWP")</f>
        <v>0</v>
      </c>
      <c r="BA1043" s="37">
        <f>SUM(COUNTIFS($S1043:$AU1043,{"PAT","MAT"}))</f>
        <v>0</v>
      </c>
      <c r="BB1043" s="37">
        <f>COUNTIFS($S1043:$AU1043,"HO")</f>
        <v>0</v>
      </c>
      <c r="BC1043" s="37">
        <f>COUNTIFS($S1043:$AU1043,"NA")</f>
        <v>0</v>
      </c>
      <c r="BD1043" s="37">
        <f>COUNTIFS($S1043:$AU1043,"PL")</f>
        <v>0</v>
      </c>
      <c r="BE1043" s="37">
        <f>COUNTIFS($S1043:$AU1043,"CL")</f>
        <v>1</v>
      </c>
      <c r="BF1043" s="37">
        <f>COUNTIFS($S1043:$AU1043,"BL")</f>
        <v>0</v>
      </c>
      <c r="BG1043" s="37">
        <f>COUNTIFS($S1043:$AU1043,"CO")</f>
        <v>0</v>
      </c>
      <c r="BH1043" s="37">
        <f>SUM(BD1043:BG1043)</f>
        <v>1</v>
      </c>
      <c r="BI1043" s="37">
        <f>IF(SUM(AV1043+AW1043)&gt;=17,1,0)</f>
        <v>0</v>
      </c>
      <c r="BJ1043" s="37">
        <f>IF(SUM(AV1043+AW1043)&gt;=13,1,0)</f>
        <v>0</v>
      </c>
      <c r="BK1043" s="37">
        <f>SUM(AV1043:BG1043)+SUM(COUNTIFS(R1043:AU1043,{"TERM","RESIGNED"}))</f>
        <v>19</v>
      </c>
      <c r="BL1043" s="1" t="s">
        <v>41</v>
      </c>
      <c r="BM1043" s="37" t="s">
        <v>937</v>
      </c>
    </row>
    <row r="1044" spans="1:65" x14ac:dyDescent="0.25">
      <c r="A1044" s="30">
        <f>A1043+1</f>
        <v>1042</v>
      </c>
      <c r="B1044" s="1" t="s">
        <v>33</v>
      </c>
      <c r="C1044" s="1">
        <v>19344</v>
      </c>
      <c r="D1044" s="1">
        <v>19344</v>
      </c>
      <c r="E1044" s="1" t="s">
        <v>862</v>
      </c>
      <c r="F1044" s="32" t="s">
        <v>1251</v>
      </c>
      <c r="G1044" s="32" t="s">
        <v>117</v>
      </c>
      <c r="H1044" s="28">
        <v>45224</v>
      </c>
      <c r="I1044" s="28" t="s">
        <v>36</v>
      </c>
      <c r="J1044" s="28" t="s">
        <v>36</v>
      </c>
      <c r="K1044" s="37">
        <f ca="1">IF(O1044="ACTIVE",(TODAY()-H1044),(J1044-H1044))</f>
        <v>118</v>
      </c>
      <c r="L1044" s="39" t="str">
        <f>IF(OR(M1044="Email Verification",M1044="Operations",M1044="OJT",M1044="Bottom Quartile Group",M1044="Training"),"Billable","Non Billable")</f>
        <v>Billable</v>
      </c>
      <c r="M1044" s="32" t="s">
        <v>118</v>
      </c>
      <c r="N1044" s="1" t="s">
        <v>38</v>
      </c>
      <c r="O1044" s="1" t="s">
        <v>39</v>
      </c>
      <c r="P1044" s="1"/>
      <c r="Q1044" s="1"/>
      <c r="R1044" s="31" t="s">
        <v>89</v>
      </c>
      <c r="S1044" s="42" t="s">
        <v>880</v>
      </c>
      <c r="T1044" s="42" t="s">
        <v>880</v>
      </c>
      <c r="U1044" s="42" t="s">
        <v>17</v>
      </c>
      <c r="V1044" s="42" t="s">
        <v>17</v>
      </c>
      <c r="W1044" s="42" t="s">
        <v>880</v>
      </c>
      <c r="X1044" s="42" t="s">
        <v>880</v>
      </c>
      <c r="Y1044" s="42" t="s">
        <v>880</v>
      </c>
      <c r="Z1044" s="42" t="s">
        <v>880</v>
      </c>
      <c r="AA1044" s="42" t="s">
        <v>880</v>
      </c>
      <c r="AB1044" s="42" t="s">
        <v>17</v>
      </c>
      <c r="AC1044" s="42" t="s">
        <v>17</v>
      </c>
      <c r="AD1044" s="42" t="s">
        <v>880</v>
      </c>
      <c r="AE1044" s="42" t="s">
        <v>882</v>
      </c>
      <c r="AF1044" s="42" t="s">
        <v>880</v>
      </c>
      <c r="AG1044" s="42" t="s">
        <v>880</v>
      </c>
      <c r="AH1044" s="42" t="s">
        <v>880</v>
      </c>
      <c r="AI1044" s="42" t="s">
        <v>17</v>
      </c>
      <c r="AJ1044" s="42" t="s">
        <v>17</v>
      </c>
      <c r="AK1044" s="42" t="s">
        <v>880</v>
      </c>
      <c r="AL1044" s="42"/>
      <c r="AM1044" s="42"/>
      <c r="AN1044" s="42"/>
      <c r="AO1044" s="42"/>
      <c r="AP1044" s="42"/>
      <c r="AQ1044" s="42"/>
      <c r="AR1044" s="42"/>
      <c r="AS1044" s="42"/>
      <c r="AT1044" s="42"/>
      <c r="AU1044" s="42"/>
      <c r="AV1044" s="37">
        <f>COUNTIFS($S1044:$AU1044,"P")</f>
        <v>12</v>
      </c>
      <c r="AW1044" s="37">
        <f>COUNTIFS($S1044:$AU1044,"HD")/2</f>
        <v>0</v>
      </c>
      <c r="AX1044" s="37">
        <f>COUNTIFS($S1044:$AU1044,"DO")</f>
        <v>6</v>
      </c>
      <c r="AY1044" s="1">
        <f>COUNTIFS($S1044:$AU1044,"UPL")</f>
        <v>0</v>
      </c>
      <c r="AZ1044" s="37">
        <f>COUNTIFS($S1044:$AU1044,"LWP")</f>
        <v>0</v>
      </c>
      <c r="BA1044" s="37">
        <f>SUM(COUNTIFS($S1044:$AU1044,{"PAT","MAT"}))</f>
        <v>0</v>
      </c>
      <c r="BB1044" s="37">
        <f>COUNTIFS($S1044:$AU1044,"HO")</f>
        <v>0</v>
      </c>
      <c r="BC1044" s="37">
        <f>COUNTIFS($S1044:$AU1044,"NA")</f>
        <v>0</v>
      </c>
      <c r="BD1044" s="37">
        <f>COUNTIFS($S1044:$AU1044,"PL")</f>
        <v>0</v>
      </c>
      <c r="BE1044" s="37">
        <f>COUNTIFS($S1044:$AU1044,"CL")</f>
        <v>1</v>
      </c>
      <c r="BF1044" s="37">
        <f>COUNTIFS($S1044:$AU1044,"BL")</f>
        <v>0</v>
      </c>
      <c r="BG1044" s="37">
        <f>COUNTIFS($S1044:$AU1044,"CO")</f>
        <v>0</v>
      </c>
      <c r="BH1044" s="37">
        <f>SUM(BD1044:BG1044)</f>
        <v>1</v>
      </c>
      <c r="BI1044" s="37">
        <f>IF(SUM(AV1044+AW1044)&gt;=17,1,0)</f>
        <v>0</v>
      </c>
      <c r="BJ1044" s="37">
        <f>IF(SUM(AV1044+AW1044)&gt;=13,1,0)</f>
        <v>0</v>
      </c>
      <c r="BK1044" s="37">
        <f>SUM(AV1044:BG1044)+SUM(COUNTIFS(R1044:AU1044,{"TERM","RESIGNED"}))</f>
        <v>19</v>
      </c>
      <c r="BL1044" s="1" t="s">
        <v>41</v>
      </c>
      <c r="BM1044" s="37" t="s">
        <v>934</v>
      </c>
    </row>
    <row r="1045" spans="1:65" x14ac:dyDescent="0.25">
      <c r="A1045" s="30">
        <f>A1044+1</f>
        <v>1043</v>
      </c>
      <c r="B1045" s="1" t="s">
        <v>33</v>
      </c>
      <c r="C1045" s="1">
        <v>19346</v>
      </c>
      <c r="D1045" s="1">
        <v>19346</v>
      </c>
      <c r="E1045" s="1" t="s">
        <v>862</v>
      </c>
      <c r="F1045" s="32" t="s">
        <v>1252</v>
      </c>
      <c r="G1045" s="32" t="s">
        <v>117</v>
      </c>
      <c r="H1045" s="28">
        <v>45224</v>
      </c>
      <c r="I1045" s="28" t="s">
        <v>36</v>
      </c>
      <c r="J1045" s="28" t="s">
        <v>36</v>
      </c>
      <c r="K1045" s="37">
        <f ca="1">IF(O1045="ACTIVE",(TODAY()-H1045),(J1045-H1045))</f>
        <v>118</v>
      </c>
      <c r="L1045" s="39" t="str">
        <f>IF(OR(M1045="Email Verification",M1045="Operations",M1045="OJT",M1045="Bottom Quartile Group",M1045="Training"),"Billable","Non Billable")</f>
        <v>Billable</v>
      </c>
      <c r="M1045" s="32" t="s">
        <v>118</v>
      </c>
      <c r="N1045" s="1" t="s">
        <v>38</v>
      </c>
      <c r="O1045" s="1" t="s">
        <v>39</v>
      </c>
      <c r="P1045" s="1"/>
      <c r="Q1045" s="1"/>
      <c r="R1045" s="31" t="s">
        <v>140</v>
      </c>
      <c r="S1045" s="42" t="s">
        <v>880</v>
      </c>
      <c r="T1045" s="42" t="s">
        <v>880</v>
      </c>
      <c r="U1045" s="42" t="s">
        <v>17</v>
      </c>
      <c r="V1045" s="42" t="s">
        <v>17</v>
      </c>
      <c r="W1045" s="42" t="s">
        <v>880</v>
      </c>
      <c r="X1045" s="42" t="s">
        <v>880</v>
      </c>
      <c r="Y1045" s="42" t="s">
        <v>880</v>
      </c>
      <c r="Z1045" s="42" t="s">
        <v>880</v>
      </c>
      <c r="AA1045" s="42" t="s">
        <v>880</v>
      </c>
      <c r="AB1045" s="42" t="s">
        <v>17</v>
      </c>
      <c r="AC1045" s="42" t="s">
        <v>17</v>
      </c>
      <c r="AD1045" s="42" t="s">
        <v>880</v>
      </c>
      <c r="AE1045" s="42" t="s">
        <v>880</v>
      </c>
      <c r="AF1045" s="42" t="s">
        <v>880</v>
      </c>
      <c r="AG1045" s="42" t="s">
        <v>880</v>
      </c>
      <c r="AH1045" s="42" t="s">
        <v>19</v>
      </c>
      <c r="AI1045" s="42" t="s">
        <v>17</v>
      </c>
      <c r="AJ1045" s="42" t="s">
        <v>17</v>
      </c>
      <c r="AK1045" s="42" t="s">
        <v>880</v>
      </c>
      <c r="AL1045" s="42"/>
      <c r="AM1045" s="42"/>
      <c r="AN1045" s="42"/>
      <c r="AO1045" s="42"/>
      <c r="AP1045" s="42"/>
      <c r="AQ1045" s="42"/>
      <c r="AR1045" s="42"/>
      <c r="AS1045" s="42"/>
      <c r="AT1045" s="42"/>
      <c r="AU1045" s="42"/>
      <c r="AV1045" s="37">
        <f>COUNTIFS($S1045:$AU1045,"P")</f>
        <v>12</v>
      </c>
      <c r="AW1045" s="37">
        <f>COUNTIFS($S1045:$AU1045,"HD")/2</f>
        <v>0</v>
      </c>
      <c r="AX1045" s="37">
        <f>COUNTIFS($S1045:$AU1045,"DO")</f>
        <v>6</v>
      </c>
      <c r="AY1045" s="1">
        <f>COUNTIFS($S1045:$AU1045,"UPL")</f>
        <v>0</v>
      </c>
      <c r="AZ1045" s="37">
        <f>COUNTIFS($S1045:$AU1045,"LWP")</f>
        <v>1</v>
      </c>
      <c r="BA1045" s="37">
        <f>SUM(COUNTIFS($S1045:$AU1045,{"PAT","MAT"}))</f>
        <v>0</v>
      </c>
      <c r="BB1045" s="37">
        <f>COUNTIFS($S1045:$AU1045,"HO")</f>
        <v>0</v>
      </c>
      <c r="BC1045" s="37">
        <f>COUNTIFS($S1045:$AU1045,"NA")</f>
        <v>0</v>
      </c>
      <c r="BD1045" s="37">
        <f>COUNTIFS($S1045:$AU1045,"PL")</f>
        <v>0</v>
      </c>
      <c r="BE1045" s="37">
        <f>COUNTIFS($S1045:$AU1045,"CL")</f>
        <v>0</v>
      </c>
      <c r="BF1045" s="37">
        <f>COUNTIFS($S1045:$AU1045,"BL")</f>
        <v>0</v>
      </c>
      <c r="BG1045" s="37">
        <f>COUNTIFS($S1045:$AU1045,"CO")</f>
        <v>0</v>
      </c>
      <c r="BH1045" s="37">
        <f>SUM(BD1045:BG1045)</f>
        <v>0</v>
      </c>
      <c r="BI1045" s="37">
        <f>IF(SUM(AV1045+AW1045)&gt;=17,1,0)</f>
        <v>0</v>
      </c>
      <c r="BJ1045" s="37">
        <f>IF(SUM(AV1045+AW1045)&gt;=13,1,0)</f>
        <v>0</v>
      </c>
      <c r="BK1045" s="37">
        <f>SUM(AV1045:BG1045)+SUM(COUNTIFS(R1045:AU1045,{"TERM","RESIGNED"}))</f>
        <v>19</v>
      </c>
      <c r="BL1045" s="1" t="s">
        <v>41</v>
      </c>
      <c r="BM1045" s="37" t="s">
        <v>936</v>
      </c>
    </row>
    <row r="1046" spans="1:65" x14ac:dyDescent="0.25">
      <c r="A1046" s="30">
        <f>A1045+1</f>
        <v>1044</v>
      </c>
      <c r="B1046" s="1" t="s">
        <v>33</v>
      </c>
      <c r="C1046" s="1">
        <v>19348</v>
      </c>
      <c r="D1046" s="1">
        <v>19348</v>
      </c>
      <c r="E1046" s="1" t="s">
        <v>863</v>
      </c>
      <c r="F1046" s="32" t="s">
        <v>1253</v>
      </c>
      <c r="G1046" s="32" t="s">
        <v>117</v>
      </c>
      <c r="H1046" s="28">
        <v>45224</v>
      </c>
      <c r="I1046" s="28" t="s">
        <v>36</v>
      </c>
      <c r="J1046" s="28" t="s">
        <v>36</v>
      </c>
      <c r="K1046" s="37">
        <f ca="1">IF(O1046="ACTIVE",(TODAY()-H1046),(J1046-H1046))</f>
        <v>118</v>
      </c>
      <c r="L1046" s="39" t="str">
        <f>IF(OR(M1046="Email Verification",M1046="Operations",M1046="OJT",M1046="Bottom Quartile Group",M1046="Training"),"Billable","Non Billable")</f>
        <v>Billable</v>
      </c>
      <c r="M1046" s="32" t="s">
        <v>118</v>
      </c>
      <c r="N1046" s="1" t="s">
        <v>38</v>
      </c>
      <c r="O1046" s="1" t="s">
        <v>39</v>
      </c>
      <c r="P1046" s="1"/>
      <c r="Q1046" s="1"/>
      <c r="R1046" s="31" t="s">
        <v>89</v>
      </c>
      <c r="S1046" s="42" t="s">
        <v>883</v>
      </c>
      <c r="T1046" s="42" t="s">
        <v>883</v>
      </c>
      <c r="U1046" s="42" t="s">
        <v>17</v>
      </c>
      <c r="V1046" s="42" t="s">
        <v>17</v>
      </c>
      <c r="W1046" s="42" t="s">
        <v>880</v>
      </c>
      <c r="X1046" s="42" t="s">
        <v>880</v>
      </c>
      <c r="Y1046" s="42" t="s">
        <v>882</v>
      </c>
      <c r="Z1046" s="42" t="s">
        <v>883</v>
      </c>
      <c r="AA1046" s="42" t="s">
        <v>880</v>
      </c>
      <c r="AB1046" s="42" t="s">
        <v>17</v>
      </c>
      <c r="AC1046" s="42" t="s">
        <v>17</v>
      </c>
      <c r="AD1046" s="42" t="s">
        <v>881</v>
      </c>
      <c r="AE1046" s="42" t="s">
        <v>880</v>
      </c>
      <c r="AF1046" s="42" t="s">
        <v>880</v>
      </c>
      <c r="AG1046" s="42" t="s">
        <v>880</v>
      </c>
      <c r="AH1046" s="42" t="s">
        <v>881</v>
      </c>
      <c r="AI1046" s="42" t="s">
        <v>17</v>
      </c>
      <c r="AJ1046" s="42" t="s">
        <v>17</v>
      </c>
      <c r="AK1046" s="42" t="s">
        <v>880</v>
      </c>
      <c r="AL1046" s="42"/>
      <c r="AM1046" s="42"/>
      <c r="AN1046" s="42"/>
      <c r="AO1046" s="42"/>
      <c r="AP1046" s="42"/>
      <c r="AQ1046" s="42"/>
      <c r="AR1046" s="42"/>
      <c r="AS1046" s="42"/>
      <c r="AT1046" s="42"/>
      <c r="AU1046" s="42"/>
      <c r="AV1046" s="37">
        <f>COUNTIFS($S1046:$AU1046,"P")</f>
        <v>7</v>
      </c>
      <c r="AW1046" s="37">
        <f>COUNTIFS($S1046:$AU1046,"HD")/2</f>
        <v>1</v>
      </c>
      <c r="AX1046" s="37">
        <f>COUNTIFS($S1046:$AU1046,"DO")</f>
        <v>6</v>
      </c>
      <c r="AY1046" s="1">
        <f>COUNTIFS($S1046:$AU1046,"UPL")</f>
        <v>0</v>
      </c>
      <c r="AZ1046" s="37">
        <f>COUNTIFS($S1046:$AU1046,"LWP")</f>
        <v>0</v>
      </c>
      <c r="BA1046" s="37">
        <f>SUM(COUNTIFS($S1046:$AU1046,{"PAT","MAT"}))</f>
        <v>0</v>
      </c>
      <c r="BB1046" s="37">
        <f>COUNTIFS($S1046:$AU1046,"HO")</f>
        <v>0</v>
      </c>
      <c r="BC1046" s="37">
        <f>COUNTIFS($S1046:$AU1046,"NA")</f>
        <v>0</v>
      </c>
      <c r="BD1046" s="37">
        <f>COUNTIFS($S1046:$AU1046,"PL")</f>
        <v>3</v>
      </c>
      <c r="BE1046" s="37">
        <f>COUNTIFS($S1046:$AU1046,"CL")</f>
        <v>1</v>
      </c>
      <c r="BF1046" s="37">
        <f>COUNTIFS($S1046:$AU1046,"BL")</f>
        <v>0</v>
      </c>
      <c r="BG1046" s="37">
        <f>COUNTIFS($S1046:$AU1046,"CO")</f>
        <v>0</v>
      </c>
      <c r="BH1046" s="37">
        <f>SUM(BD1046:BG1046)</f>
        <v>4</v>
      </c>
      <c r="BI1046" s="37">
        <f>IF(SUM(AV1046+AW1046)&gt;=17,1,0)</f>
        <v>0</v>
      </c>
      <c r="BJ1046" s="37">
        <f>IF(SUM(AV1046+AW1046)&gt;=13,1,0)</f>
        <v>0</v>
      </c>
      <c r="BK1046" s="37">
        <f>SUM(AV1046:BG1046)+SUM(COUNTIFS(R1046:AU1046,{"TERM","RESIGNED"}))</f>
        <v>18</v>
      </c>
      <c r="BL1046" s="1" t="s">
        <v>41</v>
      </c>
      <c r="BM1046" s="37" t="s">
        <v>934</v>
      </c>
    </row>
    <row r="1047" spans="1:65" x14ac:dyDescent="0.25">
      <c r="A1047" s="30">
        <f>A1046+1</f>
        <v>1045</v>
      </c>
      <c r="B1047" s="1" t="s">
        <v>33</v>
      </c>
      <c r="C1047" s="1">
        <v>19350</v>
      </c>
      <c r="D1047" s="1">
        <v>19350</v>
      </c>
      <c r="E1047" s="1" t="s">
        <v>863</v>
      </c>
      <c r="F1047" s="32" t="s">
        <v>1254</v>
      </c>
      <c r="G1047" s="32" t="s">
        <v>117</v>
      </c>
      <c r="H1047" s="28">
        <v>45224</v>
      </c>
      <c r="I1047" s="28" t="s">
        <v>36</v>
      </c>
      <c r="J1047" s="28" t="s">
        <v>36</v>
      </c>
      <c r="K1047" s="37">
        <f ca="1">IF(O1047="ACTIVE",(TODAY()-H1047),(J1047-H1047))</f>
        <v>118</v>
      </c>
      <c r="L1047" s="39" t="str">
        <f>IF(OR(M1047="Email Verification",M1047="Operations",M1047="OJT",M1047="Bottom Quartile Group",M1047="Training"),"Billable","Non Billable")</f>
        <v>Billable</v>
      </c>
      <c r="M1047" s="32" t="s">
        <v>118</v>
      </c>
      <c r="N1047" s="1" t="s">
        <v>38</v>
      </c>
      <c r="O1047" s="1" t="s">
        <v>39</v>
      </c>
      <c r="P1047" s="1"/>
      <c r="Q1047" s="1"/>
      <c r="R1047" s="31" t="s">
        <v>89</v>
      </c>
      <c r="S1047" s="42" t="s">
        <v>880</v>
      </c>
      <c r="T1047" s="42" t="s">
        <v>880</v>
      </c>
      <c r="U1047" s="42" t="s">
        <v>17</v>
      </c>
      <c r="V1047" s="42" t="s">
        <v>17</v>
      </c>
      <c r="W1047" s="42" t="s">
        <v>880</v>
      </c>
      <c r="X1047" s="42" t="s">
        <v>880</v>
      </c>
      <c r="Y1047" s="42" t="s">
        <v>880</v>
      </c>
      <c r="Z1047" s="42" t="s">
        <v>880</v>
      </c>
      <c r="AA1047" s="42" t="s">
        <v>883</v>
      </c>
      <c r="AB1047" s="42" t="s">
        <v>17</v>
      </c>
      <c r="AC1047" s="42" t="s">
        <v>17</v>
      </c>
      <c r="AD1047" s="42" t="s">
        <v>883</v>
      </c>
      <c r="AE1047" s="42" t="s">
        <v>883</v>
      </c>
      <c r="AF1047" s="42" t="s">
        <v>881</v>
      </c>
      <c r="AG1047" s="42" t="s">
        <v>19</v>
      </c>
      <c r="AH1047" s="42" t="s">
        <v>880</v>
      </c>
      <c r="AI1047" s="42" t="s">
        <v>17</v>
      </c>
      <c r="AJ1047" s="42" t="s">
        <v>17</v>
      </c>
      <c r="AK1047" s="42" t="s">
        <v>880</v>
      </c>
      <c r="AL1047" s="42"/>
      <c r="AM1047" s="42"/>
      <c r="AN1047" s="42"/>
      <c r="AO1047" s="42"/>
      <c r="AP1047" s="42"/>
      <c r="AQ1047" s="42"/>
      <c r="AR1047" s="42"/>
      <c r="AS1047" s="42"/>
      <c r="AT1047" s="42"/>
      <c r="AU1047" s="42"/>
      <c r="AV1047" s="37">
        <f>COUNTIFS($S1047:$AU1047,"P")</f>
        <v>8</v>
      </c>
      <c r="AW1047" s="37">
        <f>COUNTIFS($S1047:$AU1047,"HD")/2</f>
        <v>0.5</v>
      </c>
      <c r="AX1047" s="37">
        <f>COUNTIFS($S1047:$AU1047,"DO")</f>
        <v>6</v>
      </c>
      <c r="AY1047" s="1">
        <f>COUNTIFS($S1047:$AU1047,"UPL")</f>
        <v>0</v>
      </c>
      <c r="AZ1047" s="37">
        <f>COUNTIFS($S1047:$AU1047,"LWP")</f>
        <v>1</v>
      </c>
      <c r="BA1047" s="37">
        <f>SUM(COUNTIFS($S1047:$AU1047,{"PAT","MAT"}))</f>
        <v>0</v>
      </c>
      <c r="BB1047" s="37">
        <f>COUNTIFS($S1047:$AU1047,"HO")</f>
        <v>0</v>
      </c>
      <c r="BC1047" s="37">
        <f>COUNTIFS($S1047:$AU1047,"NA")</f>
        <v>0</v>
      </c>
      <c r="BD1047" s="37">
        <f>COUNTIFS($S1047:$AU1047,"PL")</f>
        <v>3</v>
      </c>
      <c r="BE1047" s="37">
        <f>COUNTIFS($S1047:$AU1047,"CL")</f>
        <v>0</v>
      </c>
      <c r="BF1047" s="37">
        <f>COUNTIFS($S1047:$AU1047,"BL")</f>
        <v>0</v>
      </c>
      <c r="BG1047" s="37">
        <f>COUNTIFS($S1047:$AU1047,"CO")</f>
        <v>0</v>
      </c>
      <c r="BH1047" s="37">
        <f>SUM(BD1047:BG1047)</f>
        <v>3</v>
      </c>
      <c r="BI1047" s="37">
        <f>IF(SUM(AV1047+AW1047)&gt;=17,1,0)</f>
        <v>0</v>
      </c>
      <c r="BJ1047" s="37">
        <f>IF(SUM(AV1047+AW1047)&gt;=13,1,0)</f>
        <v>0</v>
      </c>
      <c r="BK1047" s="37">
        <f>SUM(AV1047:BG1047)+SUM(COUNTIFS(R1047:AU1047,{"TERM","RESIGNED"}))</f>
        <v>18.5</v>
      </c>
      <c r="BL1047" s="1" t="s">
        <v>41</v>
      </c>
      <c r="BM1047" s="37" t="s">
        <v>936</v>
      </c>
    </row>
    <row r="1048" spans="1:65" x14ac:dyDescent="0.25">
      <c r="A1048" s="30">
        <f>A1047+1</f>
        <v>1046</v>
      </c>
      <c r="B1048" s="1" t="s">
        <v>33</v>
      </c>
      <c r="C1048" s="1">
        <v>19351</v>
      </c>
      <c r="D1048" s="1">
        <v>19351</v>
      </c>
      <c r="E1048" s="1" t="s">
        <v>863</v>
      </c>
      <c r="F1048" s="32" t="s">
        <v>1255</v>
      </c>
      <c r="G1048" s="32" t="s">
        <v>117</v>
      </c>
      <c r="H1048" s="28">
        <v>45224</v>
      </c>
      <c r="I1048" s="28" t="s">
        <v>36</v>
      </c>
      <c r="J1048" s="28" t="s">
        <v>36</v>
      </c>
      <c r="K1048" s="37">
        <f ca="1">IF(O1048="ACTIVE",(TODAY()-H1048),(J1048-H1048))</f>
        <v>118</v>
      </c>
      <c r="L1048" s="39" t="str">
        <f>IF(OR(M1048="Email Verification",M1048="Operations",M1048="OJT",M1048="Bottom Quartile Group",M1048="Training"),"Billable","Non Billable")</f>
        <v>Billable</v>
      </c>
      <c r="M1048" s="32" t="s">
        <v>118</v>
      </c>
      <c r="N1048" s="1" t="s">
        <v>38</v>
      </c>
      <c r="O1048" s="1" t="s">
        <v>39</v>
      </c>
      <c r="P1048" s="1"/>
      <c r="Q1048" s="1"/>
      <c r="R1048" s="31" t="s">
        <v>89</v>
      </c>
      <c r="S1048" s="42" t="s">
        <v>880</v>
      </c>
      <c r="T1048" s="42" t="s">
        <v>880</v>
      </c>
      <c r="U1048" s="42" t="s">
        <v>17</v>
      </c>
      <c r="V1048" s="42" t="s">
        <v>17</v>
      </c>
      <c r="W1048" s="42" t="s">
        <v>880</v>
      </c>
      <c r="X1048" s="42" t="s">
        <v>880</v>
      </c>
      <c r="Y1048" s="42" t="s">
        <v>880</v>
      </c>
      <c r="Z1048" s="42" t="s">
        <v>880</v>
      </c>
      <c r="AA1048" s="42" t="s">
        <v>880</v>
      </c>
      <c r="AB1048" s="42" t="s">
        <v>17</v>
      </c>
      <c r="AC1048" s="42" t="s">
        <v>17</v>
      </c>
      <c r="AD1048" s="42" t="s">
        <v>880</v>
      </c>
      <c r="AE1048" s="42" t="s">
        <v>880</v>
      </c>
      <c r="AF1048" s="42" t="s">
        <v>880</v>
      </c>
      <c r="AG1048" s="42" t="s">
        <v>880</v>
      </c>
      <c r="AH1048" s="42" t="s">
        <v>19</v>
      </c>
      <c r="AI1048" s="42" t="s">
        <v>17</v>
      </c>
      <c r="AJ1048" s="42" t="s">
        <v>17</v>
      </c>
      <c r="AK1048" s="42" t="s">
        <v>880</v>
      </c>
      <c r="AL1048" s="42"/>
      <c r="AM1048" s="42"/>
      <c r="AN1048" s="42"/>
      <c r="AO1048" s="42"/>
      <c r="AP1048" s="42"/>
      <c r="AQ1048" s="42"/>
      <c r="AR1048" s="42"/>
      <c r="AS1048" s="42"/>
      <c r="AT1048" s="42"/>
      <c r="AU1048" s="42"/>
      <c r="AV1048" s="37">
        <f>COUNTIFS($S1048:$AU1048,"P")</f>
        <v>12</v>
      </c>
      <c r="AW1048" s="37">
        <f>COUNTIFS($S1048:$AU1048,"HD")/2</f>
        <v>0</v>
      </c>
      <c r="AX1048" s="37">
        <f>COUNTIFS($S1048:$AU1048,"DO")</f>
        <v>6</v>
      </c>
      <c r="AY1048" s="1">
        <f>COUNTIFS($S1048:$AU1048,"UPL")</f>
        <v>0</v>
      </c>
      <c r="AZ1048" s="37">
        <f>COUNTIFS($S1048:$AU1048,"LWP")</f>
        <v>1</v>
      </c>
      <c r="BA1048" s="37">
        <f>SUM(COUNTIFS($S1048:$AU1048,{"PAT","MAT"}))</f>
        <v>0</v>
      </c>
      <c r="BB1048" s="37">
        <f>COUNTIFS($S1048:$AU1048,"HO")</f>
        <v>0</v>
      </c>
      <c r="BC1048" s="37">
        <f>COUNTIFS($S1048:$AU1048,"NA")</f>
        <v>0</v>
      </c>
      <c r="BD1048" s="37">
        <f>COUNTIFS($S1048:$AU1048,"PL")</f>
        <v>0</v>
      </c>
      <c r="BE1048" s="37">
        <f>COUNTIFS($S1048:$AU1048,"CL")</f>
        <v>0</v>
      </c>
      <c r="BF1048" s="37">
        <f>COUNTIFS($S1048:$AU1048,"BL")</f>
        <v>0</v>
      </c>
      <c r="BG1048" s="37">
        <f>COUNTIFS($S1048:$AU1048,"CO")</f>
        <v>0</v>
      </c>
      <c r="BH1048" s="37">
        <f>SUM(BD1048:BG1048)</f>
        <v>0</v>
      </c>
      <c r="BI1048" s="37">
        <f>IF(SUM(AV1048+AW1048)&gt;=17,1,0)</f>
        <v>0</v>
      </c>
      <c r="BJ1048" s="37">
        <f>IF(SUM(AV1048+AW1048)&gt;=13,1,0)</f>
        <v>0</v>
      </c>
      <c r="BK1048" s="37">
        <f>SUM(AV1048:BG1048)+SUM(COUNTIFS(R1048:AU1048,{"TERM","RESIGNED"}))</f>
        <v>19</v>
      </c>
      <c r="BL1048" s="1" t="s">
        <v>41</v>
      </c>
      <c r="BM1048" s="37" t="s">
        <v>931</v>
      </c>
    </row>
    <row r="1049" spans="1:65" x14ac:dyDescent="0.25">
      <c r="A1049" s="30">
        <f>A1048+1</f>
        <v>1047</v>
      </c>
      <c r="B1049" s="1" t="s">
        <v>33</v>
      </c>
      <c r="C1049" s="1">
        <v>19352</v>
      </c>
      <c r="D1049" s="1">
        <v>19352</v>
      </c>
      <c r="E1049" s="1" t="s">
        <v>862</v>
      </c>
      <c r="F1049" s="32" t="s">
        <v>1256</v>
      </c>
      <c r="G1049" s="32" t="s">
        <v>117</v>
      </c>
      <c r="H1049" s="28">
        <v>45224</v>
      </c>
      <c r="I1049" s="28" t="s">
        <v>36</v>
      </c>
      <c r="J1049" s="28" t="s">
        <v>36</v>
      </c>
      <c r="K1049" s="37">
        <f ca="1">IF(O1049="ACTIVE",(TODAY()-H1049),(J1049-H1049))</f>
        <v>118</v>
      </c>
      <c r="L1049" s="39" t="str">
        <f>IF(OR(M1049="Email Verification",M1049="Operations",M1049="OJT",M1049="Bottom Quartile Group",M1049="Training"),"Billable","Non Billable")</f>
        <v>Billable</v>
      </c>
      <c r="M1049" s="32" t="s">
        <v>118</v>
      </c>
      <c r="N1049" s="1" t="s">
        <v>38</v>
      </c>
      <c r="O1049" s="1" t="s">
        <v>39</v>
      </c>
      <c r="P1049" s="1"/>
      <c r="Q1049" s="1"/>
      <c r="R1049" s="31" t="s">
        <v>89</v>
      </c>
      <c r="S1049" s="42" t="s">
        <v>880</v>
      </c>
      <c r="T1049" s="42" t="s">
        <v>880</v>
      </c>
      <c r="U1049" s="42" t="s">
        <v>17</v>
      </c>
      <c r="V1049" s="42" t="s">
        <v>17</v>
      </c>
      <c r="W1049" s="42" t="s">
        <v>880</v>
      </c>
      <c r="X1049" s="42" t="s">
        <v>880</v>
      </c>
      <c r="Y1049" s="42" t="s">
        <v>880</v>
      </c>
      <c r="Z1049" s="42" t="s">
        <v>880</v>
      </c>
      <c r="AA1049" s="42" t="s">
        <v>880</v>
      </c>
      <c r="AB1049" s="42" t="s">
        <v>17</v>
      </c>
      <c r="AC1049" s="42" t="s">
        <v>17</v>
      </c>
      <c r="AD1049" s="42" t="s">
        <v>880</v>
      </c>
      <c r="AE1049" s="42" t="s">
        <v>880</v>
      </c>
      <c r="AF1049" s="42" t="s">
        <v>880</v>
      </c>
      <c r="AG1049" s="42" t="s">
        <v>880</v>
      </c>
      <c r="AH1049" s="42" t="s">
        <v>882</v>
      </c>
      <c r="AI1049" s="42" t="s">
        <v>17</v>
      </c>
      <c r="AJ1049" s="42" t="s">
        <v>17</v>
      </c>
      <c r="AK1049" s="42" t="s">
        <v>880</v>
      </c>
      <c r="AL1049" s="42"/>
      <c r="AM1049" s="42"/>
      <c r="AN1049" s="42"/>
      <c r="AO1049" s="42"/>
      <c r="AP1049" s="42"/>
      <c r="AQ1049" s="42"/>
      <c r="AR1049" s="42"/>
      <c r="AS1049" s="42"/>
      <c r="AT1049" s="42"/>
      <c r="AU1049" s="42"/>
      <c r="AV1049" s="37">
        <f>COUNTIFS($S1049:$AU1049,"P")</f>
        <v>12</v>
      </c>
      <c r="AW1049" s="37">
        <f>COUNTIFS($S1049:$AU1049,"HD")/2</f>
        <v>0</v>
      </c>
      <c r="AX1049" s="37">
        <f>COUNTIFS($S1049:$AU1049,"DO")</f>
        <v>6</v>
      </c>
      <c r="AY1049" s="1">
        <f>COUNTIFS($S1049:$AU1049,"UPL")</f>
        <v>0</v>
      </c>
      <c r="AZ1049" s="37">
        <f>COUNTIFS($S1049:$AU1049,"LWP")</f>
        <v>0</v>
      </c>
      <c r="BA1049" s="37">
        <f>SUM(COUNTIFS($S1049:$AU1049,{"PAT","MAT"}))</f>
        <v>0</v>
      </c>
      <c r="BB1049" s="37">
        <f>COUNTIFS($S1049:$AU1049,"HO")</f>
        <v>0</v>
      </c>
      <c r="BC1049" s="37">
        <f>COUNTIFS($S1049:$AU1049,"NA")</f>
        <v>0</v>
      </c>
      <c r="BD1049" s="37">
        <f>COUNTIFS($S1049:$AU1049,"PL")</f>
        <v>0</v>
      </c>
      <c r="BE1049" s="37">
        <f>COUNTIFS($S1049:$AU1049,"CL")</f>
        <v>1</v>
      </c>
      <c r="BF1049" s="37">
        <f>COUNTIFS($S1049:$AU1049,"BL")</f>
        <v>0</v>
      </c>
      <c r="BG1049" s="37">
        <f>COUNTIFS($S1049:$AU1049,"CO")</f>
        <v>0</v>
      </c>
      <c r="BH1049" s="37">
        <f>SUM(BD1049:BG1049)</f>
        <v>1</v>
      </c>
      <c r="BI1049" s="37">
        <f>IF(SUM(AV1049+AW1049)&gt;=17,1,0)</f>
        <v>0</v>
      </c>
      <c r="BJ1049" s="37">
        <f>IF(SUM(AV1049+AW1049)&gt;=13,1,0)</f>
        <v>0</v>
      </c>
      <c r="BK1049" s="37">
        <f>SUM(AV1049:BG1049)+SUM(COUNTIFS(R1049:AU1049,{"TERM","RESIGNED"}))</f>
        <v>19</v>
      </c>
      <c r="BL1049" s="1" t="s">
        <v>41</v>
      </c>
      <c r="BM1049" s="37" t="s">
        <v>936</v>
      </c>
    </row>
    <row r="1050" spans="1:65" x14ac:dyDescent="0.25">
      <c r="A1050" s="30">
        <f>A1049+1</f>
        <v>1048</v>
      </c>
      <c r="B1050" s="1" t="s">
        <v>33</v>
      </c>
      <c r="C1050" s="1">
        <v>19353</v>
      </c>
      <c r="D1050" s="1">
        <v>19353</v>
      </c>
      <c r="E1050" s="1" t="s">
        <v>862</v>
      </c>
      <c r="F1050" s="32" t="s">
        <v>1257</v>
      </c>
      <c r="G1050" s="32" t="s">
        <v>117</v>
      </c>
      <c r="H1050" s="28">
        <v>45224</v>
      </c>
      <c r="I1050" s="28" t="s">
        <v>36</v>
      </c>
      <c r="J1050" s="28" t="s">
        <v>36</v>
      </c>
      <c r="K1050" s="37">
        <f ca="1">IF(O1050="ACTIVE",(TODAY()-H1050),(J1050-H1050))</f>
        <v>118</v>
      </c>
      <c r="L1050" s="39" t="str">
        <f>IF(OR(M1050="Email Verification",M1050="Operations",M1050="OJT",M1050="Bottom Quartile Group",M1050="Training"),"Billable","Non Billable")</f>
        <v>Billable</v>
      </c>
      <c r="M1050" s="32" t="s">
        <v>118</v>
      </c>
      <c r="N1050" s="1" t="s">
        <v>38</v>
      </c>
      <c r="O1050" s="1" t="s">
        <v>39</v>
      </c>
      <c r="P1050" s="1"/>
      <c r="Q1050" s="1"/>
      <c r="R1050" s="31" t="s">
        <v>89</v>
      </c>
      <c r="S1050" s="42" t="s">
        <v>880</v>
      </c>
      <c r="T1050" s="42" t="s">
        <v>883</v>
      </c>
      <c r="U1050" s="42" t="s">
        <v>17</v>
      </c>
      <c r="V1050" s="42" t="s">
        <v>17</v>
      </c>
      <c r="W1050" s="42" t="s">
        <v>883</v>
      </c>
      <c r="X1050" s="42" t="s">
        <v>880</v>
      </c>
      <c r="Y1050" s="42" t="s">
        <v>880</v>
      </c>
      <c r="Z1050" s="42" t="s">
        <v>880</v>
      </c>
      <c r="AA1050" s="42" t="s">
        <v>880</v>
      </c>
      <c r="AB1050" s="42" t="s">
        <v>17</v>
      </c>
      <c r="AC1050" s="42" t="s">
        <v>17</v>
      </c>
      <c r="AD1050" s="42" t="s">
        <v>880</v>
      </c>
      <c r="AE1050" s="42" t="s">
        <v>880</v>
      </c>
      <c r="AF1050" s="42" t="s">
        <v>880</v>
      </c>
      <c r="AG1050" s="42" t="s">
        <v>880</v>
      </c>
      <c r="AH1050" s="42" t="s">
        <v>880</v>
      </c>
      <c r="AI1050" s="42" t="s">
        <v>17</v>
      </c>
      <c r="AJ1050" s="42" t="s">
        <v>17</v>
      </c>
      <c r="AK1050" s="42" t="s">
        <v>881</v>
      </c>
      <c r="AL1050" s="42"/>
      <c r="AM1050" s="42"/>
      <c r="AN1050" s="42"/>
      <c r="AO1050" s="42"/>
      <c r="AP1050" s="42"/>
      <c r="AQ1050" s="42"/>
      <c r="AR1050" s="42"/>
      <c r="AS1050" s="42"/>
      <c r="AT1050" s="42"/>
      <c r="AU1050" s="42"/>
      <c r="AV1050" s="37">
        <f>COUNTIFS($S1050:$AU1050,"P")</f>
        <v>10</v>
      </c>
      <c r="AW1050" s="37">
        <f>COUNTIFS($S1050:$AU1050,"HD")/2</f>
        <v>0.5</v>
      </c>
      <c r="AX1050" s="37">
        <f>COUNTIFS($S1050:$AU1050,"DO")</f>
        <v>6</v>
      </c>
      <c r="AY1050" s="1">
        <f>COUNTIFS($S1050:$AU1050,"UPL")</f>
        <v>0</v>
      </c>
      <c r="AZ1050" s="37">
        <f>COUNTIFS($S1050:$AU1050,"LWP")</f>
        <v>0</v>
      </c>
      <c r="BA1050" s="37">
        <f>SUM(COUNTIFS($S1050:$AU1050,{"PAT","MAT"}))</f>
        <v>0</v>
      </c>
      <c r="BB1050" s="37">
        <f>COUNTIFS($S1050:$AU1050,"HO")</f>
        <v>0</v>
      </c>
      <c r="BC1050" s="37">
        <f>COUNTIFS($S1050:$AU1050,"NA")</f>
        <v>0</v>
      </c>
      <c r="BD1050" s="37">
        <f>COUNTIFS($S1050:$AU1050,"PL")</f>
        <v>2</v>
      </c>
      <c r="BE1050" s="37">
        <f>COUNTIFS($S1050:$AU1050,"CL")</f>
        <v>0</v>
      </c>
      <c r="BF1050" s="37">
        <f>COUNTIFS($S1050:$AU1050,"BL")</f>
        <v>0</v>
      </c>
      <c r="BG1050" s="37">
        <f>COUNTIFS($S1050:$AU1050,"CO")</f>
        <v>0</v>
      </c>
      <c r="BH1050" s="37">
        <f>SUM(BD1050:BG1050)</f>
        <v>2</v>
      </c>
      <c r="BI1050" s="37">
        <f>IF(SUM(AV1050+AW1050)&gt;=17,1,0)</f>
        <v>0</v>
      </c>
      <c r="BJ1050" s="37">
        <f>IF(SUM(AV1050+AW1050)&gt;=13,1,0)</f>
        <v>0</v>
      </c>
      <c r="BK1050" s="37">
        <f>SUM(AV1050:BG1050)+SUM(COUNTIFS(R1050:AU1050,{"TERM","RESIGNED"}))</f>
        <v>18.5</v>
      </c>
      <c r="BL1050" s="1" t="s">
        <v>41</v>
      </c>
      <c r="BM1050" s="37" t="s">
        <v>931</v>
      </c>
    </row>
    <row r="1051" spans="1:65" x14ac:dyDescent="0.25">
      <c r="A1051" s="30">
        <f>A1050+1</f>
        <v>1049</v>
      </c>
      <c r="B1051" s="1" t="s">
        <v>33</v>
      </c>
      <c r="C1051" s="1">
        <v>19354</v>
      </c>
      <c r="D1051" s="1">
        <v>19354</v>
      </c>
      <c r="E1051" s="1" t="s">
        <v>863</v>
      </c>
      <c r="F1051" s="32" t="s">
        <v>1258</v>
      </c>
      <c r="G1051" s="32" t="s">
        <v>117</v>
      </c>
      <c r="H1051" s="28">
        <v>45224</v>
      </c>
      <c r="I1051" s="28" t="s">
        <v>36</v>
      </c>
      <c r="J1051" s="28" t="s">
        <v>36</v>
      </c>
      <c r="K1051" s="37">
        <f ca="1">IF(O1051="ACTIVE",(TODAY()-H1051),(J1051-H1051))</f>
        <v>118</v>
      </c>
      <c r="L1051" s="39" t="str">
        <f>IF(OR(M1051="Email Verification",M1051="Operations",M1051="OJT",M1051="Bottom Quartile Group",M1051="Training"),"Billable","Non Billable")</f>
        <v>Billable</v>
      </c>
      <c r="M1051" s="32" t="s">
        <v>118</v>
      </c>
      <c r="N1051" s="1" t="s">
        <v>38</v>
      </c>
      <c r="O1051" s="1" t="s">
        <v>39</v>
      </c>
      <c r="P1051" s="1"/>
      <c r="Q1051" s="1"/>
      <c r="R1051" s="31" t="s">
        <v>89</v>
      </c>
      <c r="S1051" s="42" t="s">
        <v>880</v>
      </c>
      <c r="T1051" s="42" t="s">
        <v>880</v>
      </c>
      <c r="U1051" s="42" t="s">
        <v>17</v>
      </c>
      <c r="V1051" s="42" t="s">
        <v>17</v>
      </c>
      <c r="W1051" s="42" t="s">
        <v>880</v>
      </c>
      <c r="X1051" s="42" t="s">
        <v>880</v>
      </c>
      <c r="Y1051" s="42" t="s">
        <v>880</v>
      </c>
      <c r="Z1051" s="42" t="s">
        <v>880</v>
      </c>
      <c r="AA1051" s="42" t="s">
        <v>880</v>
      </c>
      <c r="AB1051" s="42" t="s">
        <v>17</v>
      </c>
      <c r="AC1051" s="42" t="s">
        <v>17</v>
      </c>
      <c r="AD1051" s="42" t="s">
        <v>880</v>
      </c>
      <c r="AE1051" s="42" t="s">
        <v>882</v>
      </c>
      <c r="AF1051" s="42" t="s">
        <v>880</v>
      </c>
      <c r="AG1051" s="42" t="s">
        <v>880</v>
      </c>
      <c r="AH1051" s="42" t="s">
        <v>19</v>
      </c>
      <c r="AI1051" s="42" t="s">
        <v>17</v>
      </c>
      <c r="AJ1051" s="42" t="s">
        <v>17</v>
      </c>
      <c r="AK1051" s="42" t="s">
        <v>880</v>
      </c>
      <c r="AL1051" s="42"/>
      <c r="AM1051" s="42"/>
      <c r="AN1051" s="42"/>
      <c r="AO1051" s="42"/>
      <c r="AP1051" s="42"/>
      <c r="AQ1051" s="42"/>
      <c r="AR1051" s="42"/>
      <c r="AS1051" s="42"/>
      <c r="AT1051" s="42"/>
      <c r="AU1051" s="42"/>
      <c r="AV1051" s="37">
        <f>COUNTIFS($S1051:$AU1051,"P")</f>
        <v>11</v>
      </c>
      <c r="AW1051" s="37">
        <f>COUNTIFS($S1051:$AU1051,"HD")/2</f>
        <v>0</v>
      </c>
      <c r="AX1051" s="37">
        <f>COUNTIFS($S1051:$AU1051,"DO")</f>
        <v>6</v>
      </c>
      <c r="AY1051" s="1">
        <f>COUNTIFS($S1051:$AU1051,"UPL")</f>
        <v>0</v>
      </c>
      <c r="AZ1051" s="37">
        <f>COUNTIFS($S1051:$AU1051,"LWP")</f>
        <v>1</v>
      </c>
      <c r="BA1051" s="37">
        <f>SUM(COUNTIFS($S1051:$AU1051,{"PAT","MAT"}))</f>
        <v>0</v>
      </c>
      <c r="BB1051" s="37">
        <f>COUNTIFS($S1051:$AU1051,"HO")</f>
        <v>0</v>
      </c>
      <c r="BC1051" s="37">
        <f>COUNTIFS($S1051:$AU1051,"NA")</f>
        <v>0</v>
      </c>
      <c r="BD1051" s="37">
        <f>COUNTIFS($S1051:$AU1051,"PL")</f>
        <v>0</v>
      </c>
      <c r="BE1051" s="37">
        <f>COUNTIFS($S1051:$AU1051,"CL")</f>
        <v>1</v>
      </c>
      <c r="BF1051" s="37">
        <f>COUNTIFS($S1051:$AU1051,"BL")</f>
        <v>0</v>
      </c>
      <c r="BG1051" s="37">
        <f>COUNTIFS($S1051:$AU1051,"CO")</f>
        <v>0</v>
      </c>
      <c r="BH1051" s="37">
        <f>SUM(BD1051:BG1051)</f>
        <v>1</v>
      </c>
      <c r="BI1051" s="37">
        <f>IF(SUM(AV1051+AW1051)&gt;=17,1,0)</f>
        <v>0</v>
      </c>
      <c r="BJ1051" s="37">
        <f>IF(SUM(AV1051+AW1051)&gt;=13,1,0)</f>
        <v>0</v>
      </c>
      <c r="BK1051" s="37">
        <f>SUM(AV1051:BG1051)+SUM(COUNTIFS(R1051:AU1051,{"TERM","RESIGNED"}))</f>
        <v>19</v>
      </c>
      <c r="BL1051" s="1" t="s">
        <v>41</v>
      </c>
      <c r="BM1051" s="37" t="s">
        <v>931</v>
      </c>
    </row>
    <row r="1052" spans="1:65" x14ac:dyDescent="0.25">
      <c r="A1052" s="30">
        <f>A1051+1</f>
        <v>1050</v>
      </c>
      <c r="B1052" s="1" t="s">
        <v>33</v>
      </c>
      <c r="C1052" s="1">
        <v>19355</v>
      </c>
      <c r="D1052" s="1">
        <v>19355</v>
      </c>
      <c r="E1052" s="1" t="s">
        <v>862</v>
      </c>
      <c r="F1052" s="32" t="s">
        <v>1259</v>
      </c>
      <c r="G1052" s="32" t="s">
        <v>117</v>
      </c>
      <c r="H1052" s="28">
        <v>45224</v>
      </c>
      <c r="I1052" s="28" t="s">
        <v>36</v>
      </c>
      <c r="J1052" s="28" t="s">
        <v>36</v>
      </c>
      <c r="K1052" s="37">
        <f ca="1">IF(O1052="ACTIVE",(TODAY()-H1052),(J1052-H1052))</f>
        <v>118</v>
      </c>
      <c r="L1052" s="39" t="str">
        <f>IF(OR(M1052="Email Verification",M1052="Operations",M1052="OJT",M1052="Bottom Quartile Group",M1052="Training"),"Billable","Non Billable")</f>
        <v>Billable</v>
      </c>
      <c r="M1052" s="32" t="s">
        <v>118</v>
      </c>
      <c r="N1052" s="1" t="s">
        <v>38</v>
      </c>
      <c r="O1052" s="1" t="s">
        <v>39</v>
      </c>
      <c r="P1052" s="1"/>
      <c r="Q1052" s="1"/>
      <c r="R1052" s="31" t="s">
        <v>89</v>
      </c>
      <c r="S1052" s="42" t="s">
        <v>880</v>
      </c>
      <c r="T1052" s="42" t="s">
        <v>880</v>
      </c>
      <c r="U1052" s="42" t="s">
        <v>17</v>
      </c>
      <c r="V1052" s="42" t="s">
        <v>17</v>
      </c>
      <c r="W1052" s="42" t="s">
        <v>880</v>
      </c>
      <c r="X1052" s="42" t="s">
        <v>880</v>
      </c>
      <c r="Y1052" s="42" t="s">
        <v>880</v>
      </c>
      <c r="Z1052" s="42" t="s">
        <v>880</v>
      </c>
      <c r="AA1052" s="42" t="s">
        <v>880</v>
      </c>
      <c r="AB1052" s="42" t="s">
        <v>17</v>
      </c>
      <c r="AC1052" s="42" t="s">
        <v>17</v>
      </c>
      <c r="AD1052" s="42" t="s">
        <v>880</v>
      </c>
      <c r="AE1052" s="42" t="s">
        <v>880</v>
      </c>
      <c r="AF1052" s="42" t="s">
        <v>880</v>
      </c>
      <c r="AG1052" s="42" t="s">
        <v>880</v>
      </c>
      <c r="AH1052" s="42" t="s">
        <v>18</v>
      </c>
      <c r="AI1052" s="42" t="s">
        <v>17</v>
      </c>
      <c r="AJ1052" s="42" t="s">
        <v>17</v>
      </c>
      <c r="AK1052" s="42" t="s">
        <v>880</v>
      </c>
      <c r="AL1052" s="42"/>
      <c r="AM1052" s="42"/>
      <c r="AN1052" s="42"/>
      <c r="AO1052" s="42"/>
      <c r="AP1052" s="42"/>
      <c r="AQ1052" s="42"/>
      <c r="AR1052" s="42"/>
      <c r="AS1052" s="42"/>
      <c r="AT1052" s="42"/>
      <c r="AU1052" s="42"/>
      <c r="AV1052" s="37">
        <f>COUNTIFS($S1052:$AU1052,"P")</f>
        <v>12</v>
      </c>
      <c r="AW1052" s="37">
        <f>COUNTIFS($S1052:$AU1052,"HD")/2</f>
        <v>0</v>
      </c>
      <c r="AX1052" s="37">
        <f>COUNTIFS($S1052:$AU1052,"DO")</f>
        <v>6</v>
      </c>
      <c r="AY1052" s="1">
        <f>COUNTIFS($S1052:$AU1052,"UPL")</f>
        <v>1</v>
      </c>
      <c r="AZ1052" s="37">
        <f>COUNTIFS($S1052:$AU1052,"LWP")</f>
        <v>0</v>
      </c>
      <c r="BA1052" s="37">
        <f>SUM(COUNTIFS($S1052:$AU1052,{"PAT","MAT"}))</f>
        <v>0</v>
      </c>
      <c r="BB1052" s="37">
        <f>COUNTIFS($S1052:$AU1052,"HO")</f>
        <v>0</v>
      </c>
      <c r="BC1052" s="37">
        <f>COUNTIFS($S1052:$AU1052,"NA")</f>
        <v>0</v>
      </c>
      <c r="BD1052" s="37">
        <f>COUNTIFS($S1052:$AU1052,"PL")</f>
        <v>0</v>
      </c>
      <c r="BE1052" s="37">
        <f>COUNTIFS($S1052:$AU1052,"CL")</f>
        <v>0</v>
      </c>
      <c r="BF1052" s="37">
        <f>COUNTIFS($S1052:$AU1052,"BL")</f>
        <v>0</v>
      </c>
      <c r="BG1052" s="37">
        <f>COUNTIFS($S1052:$AU1052,"CO")</f>
        <v>0</v>
      </c>
      <c r="BH1052" s="37">
        <f>SUM(BD1052:BG1052)</f>
        <v>0</v>
      </c>
      <c r="BI1052" s="37">
        <f>IF(SUM(AV1052+AW1052)&gt;=17,1,0)</f>
        <v>0</v>
      </c>
      <c r="BJ1052" s="37">
        <f>IF(SUM(AV1052+AW1052)&gt;=13,1,0)</f>
        <v>0</v>
      </c>
      <c r="BK1052" s="37">
        <f>SUM(AV1052:BG1052)+SUM(COUNTIFS(R1052:AU1052,{"TERM","RESIGNED"}))</f>
        <v>19</v>
      </c>
      <c r="BL1052" s="1" t="s">
        <v>41</v>
      </c>
      <c r="BM1052" s="37" t="s">
        <v>931</v>
      </c>
    </row>
    <row r="1053" spans="1:65" x14ac:dyDescent="0.25">
      <c r="A1053" s="30">
        <f>A1052+1</f>
        <v>1051</v>
      </c>
      <c r="B1053" s="1" t="s">
        <v>33</v>
      </c>
      <c r="C1053" s="1">
        <v>19357</v>
      </c>
      <c r="D1053" s="1">
        <v>19357</v>
      </c>
      <c r="E1053" s="1" t="s">
        <v>863</v>
      </c>
      <c r="F1053" s="32" t="s">
        <v>1260</v>
      </c>
      <c r="G1053" s="32" t="s">
        <v>117</v>
      </c>
      <c r="H1053" s="28">
        <v>45224</v>
      </c>
      <c r="I1053" s="28" t="s">
        <v>36</v>
      </c>
      <c r="J1053" s="28" t="s">
        <v>36</v>
      </c>
      <c r="K1053" s="37">
        <f ca="1">IF(O1053="ACTIVE",(TODAY()-H1053),(J1053-H1053))</f>
        <v>118</v>
      </c>
      <c r="L1053" s="39" t="str">
        <f>IF(OR(M1053="Email Verification",M1053="Operations",M1053="OJT",M1053="Bottom Quartile Group",M1053="Training"),"Billable","Non Billable")</f>
        <v>Billable</v>
      </c>
      <c r="M1053" s="32" t="s">
        <v>118</v>
      </c>
      <c r="N1053" s="1" t="s">
        <v>38</v>
      </c>
      <c r="O1053" s="1" t="s">
        <v>39</v>
      </c>
      <c r="P1053" s="1"/>
      <c r="Q1053" s="1"/>
      <c r="R1053" s="31" t="s">
        <v>1443</v>
      </c>
      <c r="S1053" s="42" t="s">
        <v>880</v>
      </c>
      <c r="T1053" s="42" t="s">
        <v>880</v>
      </c>
      <c r="U1053" s="42" t="s">
        <v>17</v>
      </c>
      <c r="V1053" s="42" t="s">
        <v>17</v>
      </c>
      <c r="W1053" s="42" t="s">
        <v>880</v>
      </c>
      <c r="X1053" s="42" t="s">
        <v>880</v>
      </c>
      <c r="Y1053" s="42" t="s">
        <v>880</v>
      </c>
      <c r="Z1053" s="42" t="s">
        <v>880</v>
      </c>
      <c r="AA1053" s="42" t="s">
        <v>880</v>
      </c>
      <c r="AB1053" s="42" t="s">
        <v>17</v>
      </c>
      <c r="AC1053" s="42" t="s">
        <v>17</v>
      </c>
      <c r="AD1053" s="42" t="s">
        <v>880</v>
      </c>
      <c r="AE1053" s="42" t="s">
        <v>880</v>
      </c>
      <c r="AF1053" s="42" t="s">
        <v>880</v>
      </c>
      <c r="AG1053" s="42" t="s">
        <v>880</v>
      </c>
      <c r="AH1053" s="42" t="s">
        <v>881</v>
      </c>
      <c r="AI1053" s="42" t="s">
        <v>17</v>
      </c>
      <c r="AJ1053" s="42" t="s">
        <v>17</v>
      </c>
      <c r="AK1053" s="42" t="s">
        <v>881</v>
      </c>
      <c r="AL1053" s="42"/>
      <c r="AM1053" s="42"/>
      <c r="AN1053" s="42"/>
      <c r="AO1053" s="42"/>
      <c r="AP1053" s="42"/>
      <c r="AQ1053" s="42"/>
      <c r="AR1053" s="42"/>
      <c r="AS1053" s="42"/>
      <c r="AT1053" s="42"/>
      <c r="AU1053" s="42"/>
      <c r="AV1053" s="37">
        <f>COUNTIFS($S1053:$AU1053,"P")</f>
        <v>11</v>
      </c>
      <c r="AW1053" s="37">
        <f>COUNTIFS($S1053:$AU1053,"HD")/2</f>
        <v>1</v>
      </c>
      <c r="AX1053" s="37">
        <f>COUNTIFS($S1053:$AU1053,"DO")</f>
        <v>6</v>
      </c>
      <c r="AY1053" s="1">
        <f>COUNTIFS($S1053:$AU1053,"UPL")</f>
        <v>0</v>
      </c>
      <c r="AZ1053" s="37">
        <f>COUNTIFS($S1053:$AU1053,"LWP")</f>
        <v>0</v>
      </c>
      <c r="BA1053" s="37">
        <f>SUM(COUNTIFS($S1053:$AU1053,{"PAT","MAT"}))</f>
        <v>0</v>
      </c>
      <c r="BB1053" s="37">
        <f>COUNTIFS($S1053:$AU1053,"HO")</f>
        <v>0</v>
      </c>
      <c r="BC1053" s="37">
        <f>COUNTIFS($S1053:$AU1053,"NA")</f>
        <v>0</v>
      </c>
      <c r="BD1053" s="37">
        <f>COUNTIFS($S1053:$AU1053,"PL")</f>
        <v>0</v>
      </c>
      <c r="BE1053" s="37">
        <f>COUNTIFS($S1053:$AU1053,"CL")</f>
        <v>0</v>
      </c>
      <c r="BF1053" s="37">
        <f>COUNTIFS($S1053:$AU1053,"BL")</f>
        <v>0</v>
      </c>
      <c r="BG1053" s="37">
        <f>COUNTIFS($S1053:$AU1053,"CO")</f>
        <v>0</v>
      </c>
      <c r="BH1053" s="37">
        <f>SUM(BD1053:BG1053)</f>
        <v>0</v>
      </c>
      <c r="BI1053" s="37">
        <f>IF(SUM(AV1053+AW1053)&gt;=17,1,0)</f>
        <v>0</v>
      </c>
      <c r="BJ1053" s="37">
        <f>IF(SUM(AV1053+AW1053)&gt;=13,1,0)</f>
        <v>0</v>
      </c>
      <c r="BK1053" s="37">
        <f>SUM(AV1053:BG1053)+SUM(COUNTIFS(R1053:AU1053,{"TERM","RESIGNED"}))</f>
        <v>18</v>
      </c>
      <c r="BL1053" s="1" t="s">
        <v>41</v>
      </c>
      <c r="BM1053" s="37" t="s">
        <v>934</v>
      </c>
    </row>
    <row r="1054" spans="1:65" x14ac:dyDescent="0.25">
      <c r="A1054" s="30">
        <f>A1053+1</f>
        <v>1052</v>
      </c>
      <c r="B1054" s="1" t="s">
        <v>33</v>
      </c>
      <c r="C1054" s="1">
        <v>19358</v>
      </c>
      <c r="D1054" s="1">
        <v>19358</v>
      </c>
      <c r="E1054" s="1" t="s">
        <v>862</v>
      </c>
      <c r="F1054" s="32" t="s">
        <v>1261</v>
      </c>
      <c r="G1054" s="32" t="s">
        <v>117</v>
      </c>
      <c r="H1054" s="28">
        <v>45224</v>
      </c>
      <c r="I1054" s="28" t="s">
        <v>36</v>
      </c>
      <c r="J1054" s="28" t="s">
        <v>36</v>
      </c>
      <c r="K1054" s="37">
        <f ca="1">IF(O1054="ACTIVE",(TODAY()-H1054),(J1054-H1054))</f>
        <v>118</v>
      </c>
      <c r="L1054" s="39" t="str">
        <f>IF(OR(M1054="Email Verification",M1054="Operations",M1054="OJT",M1054="Bottom Quartile Group",M1054="Training"),"Billable","Non Billable")</f>
        <v>Billable</v>
      </c>
      <c r="M1054" s="32" t="s">
        <v>118</v>
      </c>
      <c r="N1054" s="1" t="s">
        <v>38</v>
      </c>
      <c r="O1054" s="1" t="s">
        <v>39</v>
      </c>
      <c r="P1054" s="1"/>
      <c r="Q1054" s="1"/>
      <c r="R1054" s="31" t="s">
        <v>140</v>
      </c>
      <c r="S1054" s="42" t="s">
        <v>880</v>
      </c>
      <c r="T1054" s="42" t="s">
        <v>880</v>
      </c>
      <c r="U1054" s="42" t="s">
        <v>17</v>
      </c>
      <c r="V1054" s="42" t="s">
        <v>17</v>
      </c>
      <c r="W1054" s="42" t="s">
        <v>880</v>
      </c>
      <c r="X1054" s="42" t="s">
        <v>880</v>
      </c>
      <c r="Y1054" s="42" t="s">
        <v>880</v>
      </c>
      <c r="Z1054" s="42" t="s">
        <v>880</v>
      </c>
      <c r="AA1054" s="42" t="s">
        <v>880</v>
      </c>
      <c r="AB1054" s="42" t="s">
        <v>17</v>
      </c>
      <c r="AC1054" s="42" t="s">
        <v>17</v>
      </c>
      <c r="AD1054" s="42" t="s">
        <v>880</v>
      </c>
      <c r="AE1054" s="42" t="s">
        <v>880</v>
      </c>
      <c r="AF1054" s="42" t="s">
        <v>880</v>
      </c>
      <c r="AG1054" s="42" t="s">
        <v>880</v>
      </c>
      <c r="AH1054" s="42" t="s">
        <v>880</v>
      </c>
      <c r="AI1054" s="42" t="s">
        <v>17</v>
      </c>
      <c r="AJ1054" s="42" t="s">
        <v>17</v>
      </c>
      <c r="AK1054" s="42" t="s">
        <v>880</v>
      </c>
      <c r="AL1054" s="42"/>
      <c r="AM1054" s="42"/>
      <c r="AN1054" s="42"/>
      <c r="AO1054" s="42"/>
      <c r="AP1054" s="42"/>
      <c r="AQ1054" s="42"/>
      <c r="AR1054" s="42"/>
      <c r="AS1054" s="42"/>
      <c r="AT1054" s="42"/>
      <c r="AU1054" s="42"/>
      <c r="AV1054" s="37">
        <f>COUNTIFS($S1054:$AU1054,"P")</f>
        <v>13</v>
      </c>
      <c r="AW1054" s="37">
        <f>COUNTIFS($S1054:$AU1054,"HD")/2</f>
        <v>0</v>
      </c>
      <c r="AX1054" s="37">
        <f>COUNTIFS($S1054:$AU1054,"DO")</f>
        <v>6</v>
      </c>
      <c r="AY1054" s="1">
        <f>COUNTIFS($S1054:$AU1054,"UPL")</f>
        <v>0</v>
      </c>
      <c r="AZ1054" s="37">
        <f>COUNTIFS($S1054:$AU1054,"LWP")</f>
        <v>0</v>
      </c>
      <c r="BA1054" s="37">
        <f>SUM(COUNTIFS($S1054:$AU1054,{"PAT","MAT"}))</f>
        <v>0</v>
      </c>
      <c r="BB1054" s="37">
        <f>COUNTIFS($S1054:$AU1054,"HO")</f>
        <v>0</v>
      </c>
      <c r="BC1054" s="37">
        <f>COUNTIFS($S1054:$AU1054,"NA")</f>
        <v>0</v>
      </c>
      <c r="BD1054" s="37">
        <f>COUNTIFS($S1054:$AU1054,"PL")</f>
        <v>0</v>
      </c>
      <c r="BE1054" s="37">
        <f>COUNTIFS($S1054:$AU1054,"CL")</f>
        <v>0</v>
      </c>
      <c r="BF1054" s="37">
        <f>COUNTIFS($S1054:$AU1054,"BL")</f>
        <v>0</v>
      </c>
      <c r="BG1054" s="37">
        <f>COUNTIFS($S1054:$AU1054,"CO")</f>
        <v>0</v>
      </c>
      <c r="BH1054" s="37">
        <f>SUM(BD1054:BG1054)</f>
        <v>0</v>
      </c>
      <c r="BI1054" s="37">
        <f>IF(SUM(AV1054+AW1054)&gt;=17,1,0)</f>
        <v>0</v>
      </c>
      <c r="BJ1054" s="37">
        <f>IF(SUM(AV1054+AW1054)&gt;=13,1,0)</f>
        <v>1</v>
      </c>
      <c r="BK1054" s="37">
        <f>SUM(AV1054:BG1054)+SUM(COUNTIFS(R1054:AU1054,{"TERM","RESIGNED"}))</f>
        <v>19</v>
      </c>
      <c r="BL1054" s="1" t="s">
        <v>41</v>
      </c>
      <c r="BM1054" s="37" t="s">
        <v>936</v>
      </c>
    </row>
    <row r="1055" spans="1:65" x14ac:dyDescent="0.25">
      <c r="A1055" s="30">
        <f>A1054+1</f>
        <v>1053</v>
      </c>
      <c r="B1055" s="1" t="s">
        <v>33</v>
      </c>
      <c r="C1055" s="1">
        <v>19363</v>
      </c>
      <c r="D1055" s="1">
        <v>19363</v>
      </c>
      <c r="E1055" s="1" t="s">
        <v>862</v>
      </c>
      <c r="F1055" s="32" t="s">
        <v>1262</v>
      </c>
      <c r="G1055" s="32" t="s">
        <v>177</v>
      </c>
      <c r="H1055" s="28">
        <v>45226</v>
      </c>
      <c r="I1055" s="28" t="s">
        <v>36</v>
      </c>
      <c r="J1055" s="28" t="s">
        <v>36</v>
      </c>
      <c r="K1055" s="37">
        <f ca="1">IF(O1055="ACTIVE",(TODAY()-H1055),(J1055-H1055))</f>
        <v>116</v>
      </c>
      <c r="L1055" s="39" t="str">
        <f>IF(OR(M1055="Email Verification",M1055="Operations",M1055="OJT",M1055="Bottom Quartile Group",M1055="Training"),"Billable","Non Billable")</f>
        <v>Billable</v>
      </c>
      <c r="M1055" s="32" t="s">
        <v>178</v>
      </c>
      <c r="N1055" s="1" t="s">
        <v>38</v>
      </c>
      <c r="O1055" s="1" t="s">
        <v>39</v>
      </c>
      <c r="P1055" s="1"/>
      <c r="Q1055" s="1"/>
      <c r="R1055" s="31" t="s">
        <v>246</v>
      </c>
      <c r="S1055" s="42" t="s">
        <v>880</v>
      </c>
      <c r="T1055" s="42" t="s">
        <v>880</v>
      </c>
      <c r="U1055" s="42" t="s">
        <v>17</v>
      </c>
      <c r="V1055" s="42" t="s">
        <v>17</v>
      </c>
      <c r="W1055" s="42" t="s">
        <v>880</v>
      </c>
      <c r="X1055" s="42" t="s">
        <v>880</v>
      </c>
      <c r="Y1055" s="42" t="s">
        <v>880</v>
      </c>
      <c r="Z1055" s="42" t="s">
        <v>880</v>
      </c>
      <c r="AA1055" s="42" t="s">
        <v>882</v>
      </c>
      <c r="AB1055" s="42" t="s">
        <v>17</v>
      </c>
      <c r="AC1055" s="42" t="s">
        <v>17</v>
      </c>
      <c r="AD1055" s="42" t="s">
        <v>880</v>
      </c>
      <c r="AE1055" s="42" t="s">
        <v>883</v>
      </c>
      <c r="AF1055" s="42" t="s">
        <v>880</v>
      </c>
      <c r="AG1055" s="42" t="s">
        <v>880</v>
      </c>
      <c r="AH1055" s="42" t="s">
        <v>880</v>
      </c>
      <c r="AI1055" s="42" t="s">
        <v>17</v>
      </c>
      <c r="AJ1055" s="42" t="s">
        <v>17</v>
      </c>
      <c r="AK1055" s="42" t="s">
        <v>19</v>
      </c>
      <c r="AL1055" s="42"/>
      <c r="AM1055" s="42"/>
      <c r="AN1055" s="42"/>
      <c r="AO1055" s="42"/>
      <c r="AP1055" s="42"/>
      <c r="AQ1055" s="42"/>
      <c r="AR1055" s="42"/>
      <c r="AS1055" s="42"/>
      <c r="AT1055" s="42"/>
      <c r="AU1055" s="42"/>
      <c r="AV1055" s="37">
        <f>COUNTIFS($S1055:$AU1055,"P")</f>
        <v>10</v>
      </c>
      <c r="AW1055" s="37">
        <f>COUNTIFS($S1055:$AU1055,"HD")/2</f>
        <v>0</v>
      </c>
      <c r="AX1055" s="37">
        <f>COUNTIFS($S1055:$AU1055,"DO")</f>
        <v>6</v>
      </c>
      <c r="AY1055" s="1">
        <f>COUNTIFS($S1055:$AU1055,"UPL")</f>
        <v>0</v>
      </c>
      <c r="AZ1055" s="37">
        <f>COUNTIFS($S1055:$AU1055,"LWP")</f>
        <v>1</v>
      </c>
      <c r="BA1055" s="37">
        <f>SUM(COUNTIFS($S1055:$AU1055,{"PAT","MAT"}))</f>
        <v>0</v>
      </c>
      <c r="BB1055" s="37">
        <f>COUNTIFS($S1055:$AU1055,"HO")</f>
        <v>0</v>
      </c>
      <c r="BC1055" s="37">
        <f>COUNTIFS($S1055:$AU1055,"NA")</f>
        <v>0</v>
      </c>
      <c r="BD1055" s="37">
        <f>COUNTIFS($S1055:$AU1055,"PL")</f>
        <v>1</v>
      </c>
      <c r="BE1055" s="37">
        <f>COUNTIFS($S1055:$AU1055,"CL")</f>
        <v>1</v>
      </c>
      <c r="BF1055" s="37">
        <f>COUNTIFS($S1055:$AU1055,"BL")</f>
        <v>0</v>
      </c>
      <c r="BG1055" s="37">
        <f>COUNTIFS($S1055:$AU1055,"CO")</f>
        <v>0</v>
      </c>
      <c r="BH1055" s="37">
        <f>SUM(BD1055:BG1055)</f>
        <v>2</v>
      </c>
      <c r="BI1055" s="37">
        <f>IF(SUM(AV1055+AW1055)&gt;=17,1,0)</f>
        <v>0</v>
      </c>
      <c r="BJ1055" s="37">
        <f>IF(SUM(AV1055+AW1055)&gt;=13,1,0)</f>
        <v>0</v>
      </c>
      <c r="BK1055" s="37">
        <f>SUM(AV1055:BG1055)+SUM(COUNTIFS(R1055:AU1055,{"TERM","RESIGNED"}))</f>
        <v>19</v>
      </c>
      <c r="BL1055" s="1" t="s">
        <v>41</v>
      </c>
      <c r="BM1055" s="37" t="s">
        <v>934</v>
      </c>
    </row>
    <row r="1056" spans="1:65" x14ac:dyDescent="0.25">
      <c r="A1056" s="30">
        <f>A1055+1</f>
        <v>1054</v>
      </c>
      <c r="B1056" s="1" t="s">
        <v>33</v>
      </c>
      <c r="C1056" s="1">
        <v>19364</v>
      </c>
      <c r="D1056" s="1">
        <v>19364</v>
      </c>
      <c r="E1056" s="1" t="s">
        <v>863</v>
      </c>
      <c r="F1056" s="32" t="s">
        <v>1263</v>
      </c>
      <c r="G1056" s="32" t="s">
        <v>177</v>
      </c>
      <c r="H1056" s="28">
        <v>45226</v>
      </c>
      <c r="I1056" s="28" t="s">
        <v>36</v>
      </c>
      <c r="J1056" s="28" t="s">
        <v>36</v>
      </c>
      <c r="K1056" s="37">
        <f ca="1">IF(O1056="ACTIVE",(TODAY()-H1056),(J1056-H1056))</f>
        <v>116</v>
      </c>
      <c r="L1056" s="39" t="str">
        <f>IF(OR(M1056="Email Verification",M1056="Operations",M1056="OJT",M1056="Bottom Quartile Group",M1056="Training"),"Billable","Non Billable")</f>
        <v>Billable</v>
      </c>
      <c r="M1056" s="32" t="s">
        <v>178</v>
      </c>
      <c r="N1056" s="1" t="s">
        <v>38</v>
      </c>
      <c r="O1056" s="1" t="s">
        <v>39</v>
      </c>
      <c r="P1056" s="1"/>
      <c r="Q1056" s="1"/>
      <c r="R1056" s="31" t="s">
        <v>246</v>
      </c>
      <c r="S1056" s="42" t="s">
        <v>880</v>
      </c>
      <c r="T1056" s="42" t="s">
        <v>880</v>
      </c>
      <c r="U1056" s="42" t="s">
        <v>17</v>
      </c>
      <c r="V1056" s="42" t="s">
        <v>17</v>
      </c>
      <c r="W1056" s="42" t="s">
        <v>882</v>
      </c>
      <c r="X1056" s="42" t="s">
        <v>880</v>
      </c>
      <c r="Y1056" s="42" t="s">
        <v>883</v>
      </c>
      <c r="Z1056" s="42" t="s">
        <v>883</v>
      </c>
      <c r="AA1056" s="42" t="s">
        <v>883</v>
      </c>
      <c r="AB1056" s="42" t="s">
        <v>17</v>
      </c>
      <c r="AC1056" s="42" t="s">
        <v>17</v>
      </c>
      <c r="AD1056" s="42" t="s">
        <v>883</v>
      </c>
      <c r="AE1056" s="42" t="s">
        <v>880</v>
      </c>
      <c r="AF1056" s="42" t="s">
        <v>880</v>
      </c>
      <c r="AG1056" s="42" t="s">
        <v>880</v>
      </c>
      <c r="AH1056" s="42" t="s">
        <v>880</v>
      </c>
      <c r="AI1056" s="42" t="s">
        <v>17</v>
      </c>
      <c r="AJ1056" s="42" t="s">
        <v>17</v>
      </c>
      <c r="AK1056" s="42" t="s">
        <v>880</v>
      </c>
      <c r="AL1056" s="42"/>
      <c r="AM1056" s="42"/>
      <c r="AN1056" s="42"/>
      <c r="AO1056" s="42"/>
      <c r="AP1056" s="42"/>
      <c r="AQ1056" s="42"/>
      <c r="AR1056" s="42"/>
      <c r="AS1056" s="42"/>
      <c r="AT1056" s="42"/>
      <c r="AU1056" s="42"/>
      <c r="AV1056" s="37">
        <f>COUNTIFS($S1056:$AU1056,"P")</f>
        <v>8</v>
      </c>
      <c r="AW1056" s="37">
        <f>COUNTIFS($S1056:$AU1056,"HD")/2</f>
        <v>0</v>
      </c>
      <c r="AX1056" s="37">
        <f>COUNTIFS($S1056:$AU1056,"DO")</f>
        <v>6</v>
      </c>
      <c r="AY1056" s="1">
        <f>COUNTIFS($S1056:$AU1056,"UPL")</f>
        <v>0</v>
      </c>
      <c r="AZ1056" s="37">
        <f>COUNTIFS($S1056:$AU1056,"LWP")</f>
        <v>0</v>
      </c>
      <c r="BA1056" s="37">
        <f>SUM(COUNTIFS($S1056:$AU1056,{"PAT","MAT"}))</f>
        <v>0</v>
      </c>
      <c r="BB1056" s="37">
        <f>COUNTIFS($S1056:$AU1056,"HO")</f>
        <v>0</v>
      </c>
      <c r="BC1056" s="37">
        <f>COUNTIFS($S1056:$AU1056,"NA")</f>
        <v>0</v>
      </c>
      <c r="BD1056" s="37">
        <f>COUNTIFS($S1056:$AU1056,"PL")</f>
        <v>4</v>
      </c>
      <c r="BE1056" s="37">
        <f>COUNTIFS($S1056:$AU1056,"CL")</f>
        <v>1</v>
      </c>
      <c r="BF1056" s="37">
        <f>COUNTIFS($S1056:$AU1056,"BL")</f>
        <v>0</v>
      </c>
      <c r="BG1056" s="37">
        <f>COUNTIFS($S1056:$AU1056,"CO")</f>
        <v>0</v>
      </c>
      <c r="BH1056" s="37">
        <f>SUM(BD1056:BG1056)</f>
        <v>5</v>
      </c>
      <c r="BI1056" s="37">
        <f>IF(SUM(AV1056+AW1056)&gt;=17,1,0)</f>
        <v>0</v>
      </c>
      <c r="BJ1056" s="37">
        <f>IF(SUM(AV1056+AW1056)&gt;=13,1,0)</f>
        <v>0</v>
      </c>
      <c r="BK1056" s="37">
        <f>SUM(AV1056:BG1056)+SUM(COUNTIFS(R1056:AU1056,{"TERM","RESIGNED"}))</f>
        <v>19</v>
      </c>
      <c r="BL1056" s="1" t="s">
        <v>41</v>
      </c>
      <c r="BM1056" s="37" t="s">
        <v>931</v>
      </c>
    </row>
    <row r="1057" spans="1:65" x14ac:dyDescent="0.25">
      <c r="A1057" s="30">
        <f>A1056+1</f>
        <v>1055</v>
      </c>
      <c r="B1057" s="1" t="s">
        <v>33</v>
      </c>
      <c r="C1057" s="1">
        <v>19368</v>
      </c>
      <c r="D1057" s="1">
        <v>19368</v>
      </c>
      <c r="E1057" s="1" t="s">
        <v>863</v>
      </c>
      <c r="F1057" s="32" t="s">
        <v>1264</v>
      </c>
      <c r="G1057" s="32" t="s">
        <v>117</v>
      </c>
      <c r="H1057" s="28">
        <v>45226</v>
      </c>
      <c r="I1057" s="28" t="s">
        <v>36</v>
      </c>
      <c r="J1057" s="28" t="s">
        <v>36</v>
      </c>
      <c r="K1057" s="37">
        <f ca="1">IF(O1057="ACTIVE",(TODAY()-H1057),(J1057-H1057))</f>
        <v>116</v>
      </c>
      <c r="L1057" s="39" t="str">
        <f>IF(OR(M1057="Email Verification",M1057="Operations",M1057="OJT",M1057="Bottom Quartile Group",M1057="Training"),"Billable","Non Billable")</f>
        <v>Billable</v>
      </c>
      <c r="M1057" s="32" t="s">
        <v>118</v>
      </c>
      <c r="N1057" s="1" t="s">
        <v>38</v>
      </c>
      <c r="O1057" s="1" t="s">
        <v>39</v>
      </c>
      <c r="P1057" s="1"/>
      <c r="Q1057" s="1"/>
      <c r="R1057" s="31" t="s">
        <v>140</v>
      </c>
      <c r="S1057" s="42" t="s">
        <v>880</v>
      </c>
      <c r="T1057" s="42" t="s">
        <v>18</v>
      </c>
      <c r="U1057" s="42" t="s">
        <v>17</v>
      </c>
      <c r="V1057" s="42" t="s">
        <v>17</v>
      </c>
      <c r="W1057" s="42" t="s">
        <v>880</v>
      </c>
      <c r="X1057" s="42" t="s">
        <v>880</v>
      </c>
      <c r="Y1057" s="42" t="s">
        <v>883</v>
      </c>
      <c r="Z1057" s="42" t="s">
        <v>880</v>
      </c>
      <c r="AA1057" s="42" t="s">
        <v>881</v>
      </c>
      <c r="AB1057" s="42" t="s">
        <v>17</v>
      </c>
      <c r="AC1057" s="42" t="s">
        <v>17</v>
      </c>
      <c r="AD1057" s="42" t="s">
        <v>881</v>
      </c>
      <c r="AE1057" s="42" t="s">
        <v>880</v>
      </c>
      <c r="AF1057" s="42" t="s">
        <v>880</v>
      </c>
      <c r="AG1057" s="42" t="s">
        <v>18</v>
      </c>
      <c r="AH1057" s="42" t="s">
        <v>880</v>
      </c>
      <c r="AI1057" s="42" t="s">
        <v>17</v>
      </c>
      <c r="AJ1057" s="42" t="s">
        <v>17</v>
      </c>
      <c r="AK1057" s="42" t="s">
        <v>18</v>
      </c>
      <c r="AL1057" s="42"/>
      <c r="AM1057" s="42"/>
      <c r="AN1057" s="42"/>
      <c r="AO1057" s="42"/>
      <c r="AP1057" s="42"/>
      <c r="AQ1057" s="42"/>
      <c r="AR1057" s="42"/>
      <c r="AS1057" s="42"/>
      <c r="AT1057" s="42"/>
      <c r="AU1057" s="42"/>
      <c r="AV1057" s="37">
        <f>COUNTIFS($S1057:$AU1057,"P")</f>
        <v>7</v>
      </c>
      <c r="AW1057" s="37">
        <f>COUNTIFS($S1057:$AU1057,"HD")/2</f>
        <v>1</v>
      </c>
      <c r="AX1057" s="37">
        <f>COUNTIFS($S1057:$AU1057,"DO")</f>
        <v>6</v>
      </c>
      <c r="AY1057" s="1">
        <f>COUNTIFS($S1057:$AU1057,"UPL")</f>
        <v>3</v>
      </c>
      <c r="AZ1057" s="37">
        <f>COUNTIFS($S1057:$AU1057,"LWP")</f>
        <v>0</v>
      </c>
      <c r="BA1057" s="37">
        <f>SUM(COUNTIFS($S1057:$AU1057,{"PAT","MAT"}))</f>
        <v>0</v>
      </c>
      <c r="BB1057" s="37">
        <f>COUNTIFS($S1057:$AU1057,"HO")</f>
        <v>0</v>
      </c>
      <c r="BC1057" s="37">
        <f>COUNTIFS($S1057:$AU1057,"NA")</f>
        <v>0</v>
      </c>
      <c r="BD1057" s="37">
        <f>COUNTIFS($S1057:$AU1057,"PL")</f>
        <v>1</v>
      </c>
      <c r="BE1057" s="37">
        <f>COUNTIFS($S1057:$AU1057,"CL")</f>
        <v>0</v>
      </c>
      <c r="BF1057" s="37">
        <f>COUNTIFS($S1057:$AU1057,"BL")</f>
        <v>0</v>
      </c>
      <c r="BG1057" s="37">
        <f>COUNTIFS($S1057:$AU1057,"CO")</f>
        <v>0</v>
      </c>
      <c r="BH1057" s="37">
        <f>SUM(BD1057:BG1057)</f>
        <v>1</v>
      </c>
      <c r="BI1057" s="37">
        <f>IF(SUM(AV1057+AW1057)&gt;=17,1,0)</f>
        <v>0</v>
      </c>
      <c r="BJ1057" s="37">
        <f>IF(SUM(AV1057+AW1057)&gt;=13,1,0)</f>
        <v>0</v>
      </c>
      <c r="BK1057" s="37">
        <f>SUM(AV1057:BG1057)+SUM(COUNTIFS(R1057:AU1057,{"TERM","RESIGNED"}))</f>
        <v>18</v>
      </c>
      <c r="BL1057" s="1" t="s">
        <v>41</v>
      </c>
      <c r="BM1057" s="37" t="s">
        <v>936</v>
      </c>
    </row>
    <row r="1058" spans="1:65" x14ac:dyDescent="0.25">
      <c r="A1058" s="30">
        <f>A1057+1</f>
        <v>1056</v>
      </c>
      <c r="B1058" s="1" t="s">
        <v>33</v>
      </c>
      <c r="C1058" s="1">
        <v>19370</v>
      </c>
      <c r="D1058" s="1">
        <v>19370</v>
      </c>
      <c r="E1058" s="1" t="s">
        <v>863</v>
      </c>
      <c r="F1058" s="32" t="s">
        <v>1265</v>
      </c>
      <c r="G1058" s="32" t="s">
        <v>117</v>
      </c>
      <c r="H1058" s="28">
        <v>45226</v>
      </c>
      <c r="I1058" s="28" t="s">
        <v>36</v>
      </c>
      <c r="J1058" s="28" t="s">
        <v>36</v>
      </c>
      <c r="K1058" s="37">
        <f ca="1">IF(O1058="ACTIVE",(TODAY()-H1058),(J1058-H1058))</f>
        <v>116</v>
      </c>
      <c r="L1058" s="39" t="str">
        <f>IF(OR(M1058="Email Verification",M1058="Operations",M1058="OJT",M1058="Bottom Quartile Group",M1058="Training"),"Billable","Non Billable")</f>
        <v>Billable</v>
      </c>
      <c r="M1058" s="32" t="s">
        <v>118</v>
      </c>
      <c r="N1058" s="1" t="s">
        <v>38</v>
      </c>
      <c r="O1058" s="1" t="s">
        <v>39</v>
      </c>
      <c r="P1058" s="1"/>
      <c r="Q1058" s="1"/>
      <c r="R1058" s="31" t="s">
        <v>140</v>
      </c>
      <c r="S1058" s="42" t="s">
        <v>883</v>
      </c>
      <c r="T1058" s="42" t="s">
        <v>883</v>
      </c>
      <c r="U1058" s="42" t="s">
        <v>17</v>
      </c>
      <c r="V1058" s="42" t="s">
        <v>17</v>
      </c>
      <c r="W1058" s="42" t="s">
        <v>882</v>
      </c>
      <c r="X1058" s="42" t="s">
        <v>880</v>
      </c>
      <c r="Y1058" s="42" t="s">
        <v>880</v>
      </c>
      <c r="Z1058" s="42" t="s">
        <v>880</v>
      </c>
      <c r="AA1058" s="42" t="s">
        <v>880</v>
      </c>
      <c r="AB1058" s="42" t="s">
        <v>17</v>
      </c>
      <c r="AC1058" s="42" t="s">
        <v>17</v>
      </c>
      <c r="AD1058" s="42" t="s">
        <v>880</v>
      </c>
      <c r="AE1058" s="42" t="s">
        <v>880</v>
      </c>
      <c r="AF1058" s="42" t="s">
        <v>880</v>
      </c>
      <c r="AG1058" s="42" t="s">
        <v>880</v>
      </c>
      <c r="AH1058" s="42" t="s">
        <v>880</v>
      </c>
      <c r="AI1058" s="42" t="s">
        <v>17</v>
      </c>
      <c r="AJ1058" s="42" t="s">
        <v>17</v>
      </c>
      <c r="AK1058" s="42" t="s">
        <v>880</v>
      </c>
      <c r="AL1058" s="42"/>
      <c r="AM1058" s="42"/>
      <c r="AN1058" s="42"/>
      <c r="AO1058" s="42"/>
      <c r="AP1058" s="42"/>
      <c r="AQ1058" s="42"/>
      <c r="AR1058" s="42"/>
      <c r="AS1058" s="42"/>
      <c r="AT1058" s="42"/>
      <c r="AU1058" s="42"/>
      <c r="AV1058" s="37">
        <f>COUNTIFS($S1058:$AU1058,"P")</f>
        <v>10</v>
      </c>
      <c r="AW1058" s="37">
        <f>COUNTIFS($S1058:$AU1058,"HD")/2</f>
        <v>0</v>
      </c>
      <c r="AX1058" s="37">
        <f>COUNTIFS($S1058:$AU1058,"DO")</f>
        <v>6</v>
      </c>
      <c r="AY1058" s="1">
        <f>COUNTIFS($S1058:$AU1058,"UPL")</f>
        <v>0</v>
      </c>
      <c r="AZ1058" s="37">
        <f>COUNTIFS($S1058:$AU1058,"LWP")</f>
        <v>0</v>
      </c>
      <c r="BA1058" s="37">
        <f>SUM(COUNTIFS($S1058:$AU1058,{"PAT","MAT"}))</f>
        <v>0</v>
      </c>
      <c r="BB1058" s="37">
        <f>COUNTIFS($S1058:$AU1058,"HO")</f>
        <v>0</v>
      </c>
      <c r="BC1058" s="37">
        <f>COUNTIFS($S1058:$AU1058,"NA")</f>
        <v>0</v>
      </c>
      <c r="BD1058" s="37">
        <f>COUNTIFS($S1058:$AU1058,"PL")</f>
        <v>2</v>
      </c>
      <c r="BE1058" s="37">
        <f>COUNTIFS($S1058:$AU1058,"CL")</f>
        <v>1</v>
      </c>
      <c r="BF1058" s="37">
        <f>COUNTIFS($S1058:$AU1058,"BL")</f>
        <v>0</v>
      </c>
      <c r="BG1058" s="37">
        <f>COUNTIFS($S1058:$AU1058,"CO")</f>
        <v>0</v>
      </c>
      <c r="BH1058" s="37">
        <f>SUM(BD1058:BG1058)</f>
        <v>3</v>
      </c>
      <c r="BI1058" s="37">
        <f>IF(SUM(AV1058+AW1058)&gt;=17,1,0)</f>
        <v>0</v>
      </c>
      <c r="BJ1058" s="37">
        <f>IF(SUM(AV1058+AW1058)&gt;=13,1,0)</f>
        <v>0</v>
      </c>
      <c r="BK1058" s="37">
        <f>SUM(AV1058:BG1058)+SUM(COUNTIFS(R1058:AU1058,{"TERM","RESIGNED"}))</f>
        <v>19</v>
      </c>
      <c r="BL1058" s="1" t="s">
        <v>41</v>
      </c>
      <c r="BM1058" s="37" t="s">
        <v>936</v>
      </c>
    </row>
    <row r="1059" spans="1:65" x14ac:dyDescent="0.25">
      <c r="A1059" s="30">
        <f>A1058+1</f>
        <v>1057</v>
      </c>
      <c r="B1059" s="1" t="s">
        <v>33</v>
      </c>
      <c r="C1059" s="1">
        <v>19372</v>
      </c>
      <c r="D1059" s="1">
        <v>19372</v>
      </c>
      <c r="E1059" s="1" t="s">
        <v>863</v>
      </c>
      <c r="F1059" s="32" t="s">
        <v>1266</v>
      </c>
      <c r="G1059" s="32" t="s">
        <v>117</v>
      </c>
      <c r="H1059" s="28">
        <v>45226</v>
      </c>
      <c r="I1059" s="28" t="s">
        <v>36</v>
      </c>
      <c r="J1059" s="28" t="s">
        <v>36</v>
      </c>
      <c r="K1059" s="37">
        <f ca="1">IF(O1059="ACTIVE",(TODAY()-H1059),(J1059-H1059))</f>
        <v>116</v>
      </c>
      <c r="L1059" s="39" t="str">
        <f>IF(OR(M1059="Email Verification",M1059="Operations",M1059="OJT",M1059="Bottom Quartile Group",M1059="Training"),"Billable","Non Billable")</f>
        <v>Billable</v>
      </c>
      <c r="M1059" s="32" t="s">
        <v>118</v>
      </c>
      <c r="N1059" s="1" t="s">
        <v>38</v>
      </c>
      <c r="O1059" s="1" t="s">
        <v>39</v>
      </c>
      <c r="P1059" s="1"/>
      <c r="Q1059" s="1"/>
      <c r="R1059" s="31" t="s">
        <v>140</v>
      </c>
      <c r="S1059" s="42" t="s">
        <v>882</v>
      </c>
      <c r="T1059" s="42" t="s">
        <v>881</v>
      </c>
      <c r="U1059" s="42" t="s">
        <v>17</v>
      </c>
      <c r="V1059" s="42" t="s">
        <v>17</v>
      </c>
      <c r="W1059" s="42" t="s">
        <v>883</v>
      </c>
      <c r="X1059" s="42" t="s">
        <v>880</v>
      </c>
      <c r="Y1059" s="42" t="s">
        <v>883</v>
      </c>
      <c r="Z1059" s="42" t="s">
        <v>883</v>
      </c>
      <c r="AA1059" s="42" t="s">
        <v>883</v>
      </c>
      <c r="AB1059" s="42" t="s">
        <v>17</v>
      </c>
      <c r="AC1059" s="42" t="s">
        <v>17</v>
      </c>
      <c r="AD1059" s="42" t="s">
        <v>18</v>
      </c>
      <c r="AE1059" s="42" t="s">
        <v>880</v>
      </c>
      <c r="AF1059" s="42" t="s">
        <v>880</v>
      </c>
      <c r="AG1059" s="42" t="s">
        <v>880</v>
      </c>
      <c r="AH1059" s="42" t="s">
        <v>880</v>
      </c>
      <c r="AI1059" s="42" t="s">
        <v>17</v>
      </c>
      <c r="AJ1059" s="42" t="s">
        <v>17</v>
      </c>
      <c r="AK1059" s="42" t="s">
        <v>880</v>
      </c>
      <c r="AL1059" s="42"/>
      <c r="AM1059" s="42"/>
      <c r="AN1059" s="42"/>
      <c r="AO1059" s="42"/>
      <c r="AP1059" s="42"/>
      <c r="AQ1059" s="42"/>
      <c r="AR1059" s="42"/>
      <c r="AS1059" s="42"/>
      <c r="AT1059" s="42"/>
      <c r="AU1059" s="42"/>
      <c r="AV1059" s="37">
        <f>COUNTIFS($S1059:$AU1059,"P")</f>
        <v>6</v>
      </c>
      <c r="AW1059" s="37">
        <f>COUNTIFS($S1059:$AU1059,"HD")/2</f>
        <v>0.5</v>
      </c>
      <c r="AX1059" s="37">
        <f>COUNTIFS($S1059:$AU1059,"DO")</f>
        <v>6</v>
      </c>
      <c r="AY1059" s="1">
        <f>COUNTIFS($S1059:$AU1059,"UPL")</f>
        <v>1</v>
      </c>
      <c r="AZ1059" s="37">
        <f>COUNTIFS($S1059:$AU1059,"LWP")</f>
        <v>0</v>
      </c>
      <c r="BA1059" s="37">
        <f>SUM(COUNTIFS($S1059:$AU1059,{"PAT","MAT"}))</f>
        <v>0</v>
      </c>
      <c r="BB1059" s="37">
        <f>COUNTIFS($S1059:$AU1059,"HO")</f>
        <v>0</v>
      </c>
      <c r="BC1059" s="37">
        <f>COUNTIFS($S1059:$AU1059,"NA")</f>
        <v>0</v>
      </c>
      <c r="BD1059" s="37">
        <f>COUNTIFS($S1059:$AU1059,"PL")</f>
        <v>4</v>
      </c>
      <c r="BE1059" s="37">
        <f>COUNTIFS($S1059:$AU1059,"CL")</f>
        <v>1</v>
      </c>
      <c r="BF1059" s="37">
        <f>COUNTIFS($S1059:$AU1059,"BL")</f>
        <v>0</v>
      </c>
      <c r="BG1059" s="37">
        <f>COUNTIFS($S1059:$AU1059,"CO")</f>
        <v>0</v>
      </c>
      <c r="BH1059" s="37">
        <f>SUM(BD1059:BG1059)</f>
        <v>5</v>
      </c>
      <c r="BI1059" s="37">
        <f>IF(SUM(AV1059+AW1059)&gt;=17,1,0)</f>
        <v>0</v>
      </c>
      <c r="BJ1059" s="37">
        <f>IF(SUM(AV1059+AW1059)&gt;=13,1,0)</f>
        <v>0</v>
      </c>
      <c r="BK1059" s="37">
        <f>SUM(AV1059:BG1059)+SUM(COUNTIFS(R1059:AU1059,{"TERM","RESIGNED"}))</f>
        <v>18.5</v>
      </c>
      <c r="BL1059" s="1" t="s">
        <v>41</v>
      </c>
      <c r="BM1059" s="37" t="s">
        <v>936</v>
      </c>
    </row>
    <row r="1060" spans="1:65" x14ac:dyDescent="0.25">
      <c r="A1060" s="30">
        <f>A1059+1</f>
        <v>1058</v>
      </c>
      <c r="B1060" s="1" t="s">
        <v>33</v>
      </c>
      <c r="C1060" s="1">
        <v>19378</v>
      </c>
      <c r="D1060" s="1">
        <v>19378</v>
      </c>
      <c r="E1060" s="1" t="s">
        <v>863</v>
      </c>
      <c r="F1060" s="32" t="s">
        <v>1268</v>
      </c>
      <c r="G1060" s="32" t="s">
        <v>117</v>
      </c>
      <c r="H1060" s="28">
        <v>45226</v>
      </c>
      <c r="I1060" s="28" t="s">
        <v>36</v>
      </c>
      <c r="J1060" s="28" t="s">
        <v>36</v>
      </c>
      <c r="K1060" s="37">
        <f ca="1">IF(O1060="ACTIVE",(TODAY()-H1060),(J1060-H1060))</f>
        <v>116</v>
      </c>
      <c r="L1060" s="39" t="str">
        <f>IF(OR(M1060="Email Verification",M1060="Operations",M1060="OJT",M1060="Bottom Quartile Group",M1060="Training"),"Billable","Non Billable")</f>
        <v>Billable</v>
      </c>
      <c r="M1060" s="32" t="s">
        <v>118</v>
      </c>
      <c r="N1060" s="1" t="s">
        <v>38</v>
      </c>
      <c r="O1060" s="1" t="s">
        <v>39</v>
      </c>
      <c r="P1060" s="1"/>
      <c r="Q1060" s="1"/>
      <c r="R1060" s="31" t="s">
        <v>370</v>
      </c>
      <c r="S1060" s="42" t="s">
        <v>880</v>
      </c>
      <c r="T1060" s="42" t="s">
        <v>880</v>
      </c>
      <c r="U1060" s="42" t="s">
        <v>17</v>
      </c>
      <c r="V1060" s="42" t="s">
        <v>17</v>
      </c>
      <c r="W1060" s="42" t="s">
        <v>880</v>
      </c>
      <c r="X1060" s="42" t="s">
        <v>880</v>
      </c>
      <c r="Y1060" s="42" t="s">
        <v>880</v>
      </c>
      <c r="Z1060" s="42" t="s">
        <v>880</v>
      </c>
      <c r="AA1060" s="42" t="s">
        <v>882</v>
      </c>
      <c r="AB1060" s="42" t="s">
        <v>17</v>
      </c>
      <c r="AC1060" s="42" t="s">
        <v>17</v>
      </c>
      <c r="AD1060" s="42" t="s">
        <v>880</v>
      </c>
      <c r="AE1060" s="42" t="s">
        <v>880</v>
      </c>
      <c r="AF1060" s="42" t="s">
        <v>880</v>
      </c>
      <c r="AG1060" s="42" t="s">
        <v>880</v>
      </c>
      <c r="AH1060" s="42" t="s">
        <v>880</v>
      </c>
      <c r="AI1060" s="42" t="s">
        <v>17</v>
      </c>
      <c r="AJ1060" s="42" t="s">
        <v>17</v>
      </c>
      <c r="AK1060" s="42" t="s">
        <v>18</v>
      </c>
      <c r="AL1060" s="42"/>
      <c r="AM1060" s="42"/>
      <c r="AN1060" s="42"/>
      <c r="AO1060" s="42"/>
      <c r="AP1060" s="42"/>
      <c r="AQ1060" s="42"/>
      <c r="AR1060" s="42"/>
      <c r="AS1060" s="42"/>
      <c r="AT1060" s="42"/>
      <c r="AU1060" s="42"/>
      <c r="AV1060" s="37">
        <f>COUNTIFS($S1060:$AU1060,"P")</f>
        <v>11</v>
      </c>
      <c r="AW1060" s="37">
        <f>COUNTIFS($S1060:$AU1060,"HD")/2</f>
        <v>0</v>
      </c>
      <c r="AX1060" s="37">
        <f>COUNTIFS($S1060:$AU1060,"DO")</f>
        <v>6</v>
      </c>
      <c r="AY1060" s="1">
        <f>COUNTIFS($S1060:$AU1060,"UPL")</f>
        <v>1</v>
      </c>
      <c r="AZ1060" s="37">
        <f>COUNTIFS($S1060:$AU1060,"LWP")</f>
        <v>0</v>
      </c>
      <c r="BA1060" s="37">
        <f>SUM(COUNTIFS($S1060:$AU1060,{"PAT","MAT"}))</f>
        <v>0</v>
      </c>
      <c r="BB1060" s="37">
        <f>COUNTIFS($S1060:$AU1060,"HO")</f>
        <v>0</v>
      </c>
      <c r="BC1060" s="37">
        <f>COUNTIFS($S1060:$AU1060,"NA")</f>
        <v>0</v>
      </c>
      <c r="BD1060" s="37">
        <f>COUNTIFS($S1060:$AU1060,"PL")</f>
        <v>0</v>
      </c>
      <c r="BE1060" s="37">
        <f>COUNTIFS($S1060:$AU1060,"CL")</f>
        <v>1</v>
      </c>
      <c r="BF1060" s="37">
        <f>COUNTIFS($S1060:$AU1060,"BL")</f>
        <v>0</v>
      </c>
      <c r="BG1060" s="37">
        <f>COUNTIFS($S1060:$AU1060,"CO")</f>
        <v>0</v>
      </c>
      <c r="BH1060" s="37">
        <f>SUM(BD1060:BG1060)</f>
        <v>1</v>
      </c>
      <c r="BI1060" s="37">
        <f>IF(SUM(AV1060+AW1060)&gt;=17,1,0)</f>
        <v>0</v>
      </c>
      <c r="BJ1060" s="37">
        <f>IF(SUM(AV1060+AW1060)&gt;=13,1,0)</f>
        <v>0</v>
      </c>
      <c r="BK1060" s="37">
        <f>SUM(AV1060:BG1060)+SUM(COUNTIFS(R1060:AU1060,{"TERM","RESIGNED"}))</f>
        <v>19</v>
      </c>
      <c r="BL1060" s="1" t="s">
        <v>41</v>
      </c>
      <c r="BM1060" s="37" t="s">
        <v>936</v>
      </c>
    </row>
    <row r="1061" spans="1:65" x14ac:dyDescent="0.25">
      <c r="A1061" s="30">
        <f>A1060+1</f>
        <v>1059</v>
      </c>
      <c r="B1061" s="1" t="s">
        <v>33</v>
      </c>
      <c r="C1061" s="1">
        <v>19381</v>
      </c>
      <c r="D1061" s="1">
        <v>19381</v>
      </c>
      <c r="E1061" s="1" t="s">
        <v>863</v>
      </c>
      <c r="F1061" s="32" t="s">
        <v>1269</v>
      </c>
      <c r="G1061" s="32" t="s">
        <v>154</v>
      </c>
      <c r="H1061" s="28">
        <v>45226</v>
      </c>
      <c r="I1061" s="28" t="s">
        <v>36</v>
      </c>
      <c r="J1061" s="28" t="s">
        <v>36</v>
      </c>
      <c r="K1061" s="37">
        <f ca="1">IF(O1061="ACTIVE",(TODAY()-H1061),(J1061-H1061))</f>
        <v>116</v>
      </c>
      <c r="L1061" s="39" t="str">
        <f>IF(OR(M1061="Email Verification",M1061="Operations",M1061="OJT",M1061="Bottom Quartile Group",M1061="Training"),"Billable","Non Billable")</f>
        <v>Billable</v>
      </c>
      <c r="M1061" s="32" t="s">
        <v>118</v>
      </c>
      <c r="N1061" s="1" t="s">
        <v>38</v>
      </c>
      <c r="O1061" s="1" t="s">
        <v>39</v>
      </c>
      <c r="P1061" s="1"/>
      <c r="Q1061" s="1"/>
      <c r="R1061" s="31" t="s">
        <v>157</v>
      </c>
      <c r="S1061" s="42" t="s">
        <v>880</v>
      </c>
      <c r="T1061" s="42" t="s">
        <v>880</v>
      </c>
      <c r="U1061" s="42" t="s">
        <v>17</v>
      </c>
      <c r="V1061" s="42" t="s">
        <v>17</v>
      </c>
      <c r="W1061" s="42" t="s">
        <v>880</v>
      </c>
      <c r="X1061" s="42" t="s">
        <v>880</v>
      </c>
      <c r="Y1061" s="42" t="s">
        <v>880</v>
      </c>
      <c r="Z1061" s="42" t="s">
        <v>880</v>
      </c>
      <c r="AA1061" s="42" t="s">
        <v>880</v>
      </c>
      <c r="AB1061" s="42" t="s">
        <v>17</v>
      </c>
      <c r="AC1061" s="42" t="s">
        <v>17</v>
      </c>
      <c r="AD1061" s="42" t="s">
        <v>882</v>
      </c>
      <c r="AE1061" s="42" t="s">
        <v>883</v>
      </c>
      <c r="AF1061" s="42" t="s">
        <v>883</v>
      </c>
      <c r="AG1061" s="42" t="s">
        <v>883</v>
      </c>
      <c r="AH1061" s="42" t="s">
        <v>883</v>
      </c>
      <c r="AI1061" s="42" t="s">
        <v>17</v>
      </c>
      <c r="AJ1061" s="42" t="s">
        <v>17</v>
      </c>
      <c r="AK1061" s="42" t="s">
        <v>880</v>
      </c>
      <c r="AL1061" s="42"/>
      <c r="AM1061" s="42"/>
      <c r="AN1061" s="42"/>
      <c r="AO1061" s="42"/>
      <c r="AP1061" s="42"/>
      <c r="AQ1061" s="42"/>
      <c r="AR1061" s="42"/>
      <c r="AS1061" s="42"/>
      <c r="AT1061" s="42"/>
      <c r="AU1061" s="42"/>
      <c r="AV1061" s="37">
        <f>COUNTIFS($S1061:$AU1061,"P")</f>
        <v>8</v>
      </c>
      <c r="AW1061" s="37">
        <f>COUNTIFS($S1061:$AU1061,"HD")/2</f>
        <v>0</v>
      </c>
      <c r="AX1061" s="37">
        <f>COUNTIFS($S1061:$AU1061,"DO")</f>
        <v>6</v>
      </c>
      <c r="AY1061" s="1">
        <f>COUNTIFS($S1061:$AU1061,"UPL")</f>
        <v>0</v>
      </c>
      <c r="AZ1061" s="37">
        <f>COUNTIFS($S1061:$AU1061,"LWP")</f>
        <v>0</v>
      </c>
      <c r="BA1061" s="37">
        <f>SUM(COUNTIFS($S1061:$AU1061,{"PAT","MAT"}))</f>
        <v>0</v>
      </c>
      <c r="BB1061" s="37">
        <f>COUNTIFS($S1061:$AU1061,"HO")</f>
        <v>0</v>
      </c>
      <c r="BC1061" s="37">
        <f>COUNTIFS($S1061:$AU1061,"NA")</f>
        <v>0</v>
      </c>
      <c r="BD1061" s="37">
        <f>COUNTIFS($S1061:$AU1061,"PL")</f>
        <v>4</v>
      </c>
      <c r="BE1061" s="37">
        <f>COUNTIFS($S1061:$AU1061,"CL")</f>
        <v>1</v>
      </c>
      <c r="BF1061" s="37">
        <f>COUNTIFS($S1061:$AU1061,"BL")</f>
        <v>0</v>
      </c>
      <c r="BG1061" s="37">
        <f>COUNTIFS($S1061:$AU1061,"CO")</f>
        <v>0</v>
      </c>
      <c r="BH1061" s="37">
        <f>SUM(BD1061:BG1061)</f>
        <v>5</v>
      </c>
      <c r="BI1061" s="37">
        <f>IF(SUM(AV1061+AW1061)&gt;=17,1,0)</f>
        <v>0</v>
      </c>
      <c r="BJ1061" s="37">
        <f>IF(SUM(AV1061+AW1061)&gt;=13,1,0)</f>
        <v>0</v>
      </c>
      <c r="BK1061" s="37">
        <f>SUM(AV1061:BG1061)+SUM(COUNTIFS(R1061:AU1061,{"TERM","RESIGNED"}))</f>
        <v>19</v>
      </c>
      <c r="BL1061" s="1" t="s">
        <v>41</v>
      </c>
      <c r="BM1061" s="37" t="s">
        <v>937</v>
      </c>
    </row>
    <row r="1062" spans="1:65" x14ac:dyDescent="0.25">
      <c r="A1062" s="30">
        <f>A1061+1</f>
        <v>1060</v>
      </c>
      <c r="B1062" s="1" t="s">
        <v>33</v>
      </c>
      <c r="C1062" s="1">
        <v>19387</v>
      </c>
      <c r="D1062" s="1">
        <v>19387</v>
      </c>
      <c r="E1062" s="1" t="s">
        <v>863</v>
      </c>
      <c r="F1062" s="32" t="s">
        <v>1271</v>
      </c>
      <c r="G1062" s="32" t="s">
        <v>177</v>
      </c>
      <c r="H1062" s="28">
        <v>45230</v>
      </c>
      <c r="I1062" s="28" t="s">
        <v>36</v>
      </c>
      <c r="J1062" s="28" t="s">
        <v>36</v>
      </c>
      <c r="K1062" s="37">
        <f ca="1">IF(O1062="ACTIVE",(TODAY()-H1062),(J1062-H1062))</f>
        <v>112</v>
      </c>
      <c r="L1062" s="39" t="str">
        <f>IF(OR(M1062="Email Verification",M1062="Operations",M1062="OJT",M1062="Bottom Quartile Group",M1062="Training"),"Billable","Non Billable")</f>
        <v>Billable</v>
      </c>
      <c r="M1062" s="32" t="s">
        <v>178</v>
      </c>
      <c r="N1062" s="1" t="s">
        <v>38</v>
      </c>
      <c r="O1062" s="1" t="s">
        <v>39</v>
      </c>
      <c r="P1062" s="1"/>
      <c r="Q1062" s="1"/>
      <c r="R1062" s="31" t="s">
        <v>226</v>
      </c>
      <c r="S1062" s="42" t="s">
        <v>880</v>
      </c>
      <c r="T1062" s="42" t="s">
        <v>880</v>
      </c>
      <c r="U1062" s="42" t="s">
        <v>17</v>
      </c>
      <c r="V1062" s="42" t="s">
        <v>17</v>
      </c>
      <c r="W1062" s="42" t="s">
        <v>880</v>
      </c>
      <c r="X1062" s="42" t="s">
        <v>880</v>
      </c>
      <c r="Y1062" s="42" t="s">
        <v>880</v>
      </c>
      <c r="Z1062" s="42" t="s">
        <v>880</v>
      </c>
      <c r="AA1062" s="42" t="s">
        <v>880</v>
      </c>
      <c r="AB1062" s="42" t="s">
        <v>17</v>
      </c>
      <c r="AC1062" s="42" t="s">
        <v>17</v>
      </c>
      <c r="AD1062" s="42" t="s">
        <v>880</v>
      </c>
      <c r="AE1062" s="42" t="s">
        <v>880</v>
      </c>
      <c r="AF1062" s="42" t="s">
        <v>880</v>
      </c>
      <c r="AG1062" s="42" t="s">
        <v>880</v>
      </c>
      <c r="AH1062" s="42" t="s">
        <v>880</v>
      </c>
      <c r="AI1062" s="42" t="s">
        <v>17</v>
      </c>
      <c r="AJ1062" s="42" t="s">
        <v>17</v>
      </c>
      <c r="AK1062" s="42" t="s">
        <v>880</v>
      </c>
      <c r="AL1062" s="42"/>
      <c r="AM1062" s="42"/>
      <c r="AN1062" s="42"/>
      <c r="AO1062" s="42"/>
      <c r="AP1062" s="42"/>
      <c r="AQ1062" s="42"/>
      <c r="AR1062" s="42"/>
      <c r="AS1062" s="42"/>
      <c r="AT1062" s="42"/>
      <c r="AU1062" s="42"/>
      <c r="AV1062" s="37">
        <f>COUNTIFS($S1062:$AU1062,"P")</f>
        <v>13</v>
      </c>
      <c r="AW1062" s="37">
        <f>COUNTIFS($S1062:$AU1062,"HD")/2</f>
        <v>0</v>
      </c>
      <c r="AX1062" s="37">
        <f>COUNTIFS($S1062:$AU1062,"DO")</f>
        <v>6</v>
      </c>
      <c r="AY1062" s="1">
        <f>COUNTIFS($S1062:$AU1062,"UPL")</f>
        <v>0</v>
      </c>
      <c r="AZ1062" s="37">
        <f>COUNTIFS($S1062:$AU1062,"LWP")</f>
        <v>0</v>
      </c>
      <c r="BA1062" s="37">
        <f>SUM(COUNTIFS($S1062:$AU1062,{"PAT","MAT"}))</f>
        <v>0</v>
      </c>
      <c r="BB1062" s="37">
        <f>COUNTIFS($S1062:$AU1062,"HO")</f>
        <v>0</v>
      </c>
      <c r="BC1062" s="37">
        <f>COUNTIFS($S1062:$AU1062,"NA")</f>
        <v>0</v>
      </c>
      <c r="BD1062" s="37">
        <f>COUNTIFS($S1062:$AU1062,"PL")</f>
        <v>0</v>
      </c>
      <c r="BE1062" s="37">
        <f>COUNTIFS($S1062:$AU1062,"CL")</f>
        <v>0</v>
      </c>
      <c r="BF1062" s="37">
        <f>COUNTIFS($S1062:$AU1062,"BL")</f>
        <v>0</v>
      </c>
      <c r="BG1062" s="37">
        <f>COUNTIFS($S1062:$AU1062,"CO")</f>
        <v>0</v>
      </c>
      <c r="BH1062" s="37">
        <f>SUM(BD1062:BG1062)</f>
        <v>0</v>
      </c>
      <c r="BI1062" s="37">
        <f>IF(SUM(AV1062+AW1062)&gt;=17,1,0)</f>
        <v>0</v>
      </c>
      <c r="BJ1062" s="37">
        <f>IF(SUM(AV1062+AW1062)&gt;=13,1,0)</f>
        <v>1</v>
      </c>
      <c r="BK1062" s="37">
        <f>SUM(AV1062:BG1062)+SUM(COUNTIFS(R1062:AU1062,{"TERM","RESIGNED"}))</f>
        <v>19</v>
      </c>
      <c r="BL1062" s="1" t="s">
        <v>41</v>
      </c>
      <c r="BM1062" s="37" t="s">
        <v>931</v>
      </c>
    </row>
    <row r="1063" spans="1:65" x14ac:dyDescent="0.25">
      <c r="A1063" s="30">
        <f>A1062+1</f>
        <v>1061</v>
      </c>
      <c r="B1063" s="1" t="s">
        <v>33</v>
      </c>
      <c r="C1063" s="1">
        <v>19388</v>
      </c>
      <c r="D1063" s="1">
        <v>19388</v>
      </c>
      <c r="E1063" s="1" t="s">
        <v>862</v>
      </c>
      <c r="F1063" s="32" t="s">
        <v>1272</v>
      </c>
      <c r="G1063" s="32" t="s">
        <v>177</v>
      </c>
      <c r="H1063" s="28">
        <v>45230</v>
      </c>
      <c r="I1063" s="28" t="s">
        <v>36</v>
      </c>
      <c r="J1063" s="28" t="s">
        <v>36</v>
      </c>
      <c r="K1063" s="37">
        <f ca="1">IF(O1063="ACTIVE",(TODAY()-H1063),(J1063-H1063))</f>
        <v>112</v>
      </c>
      <c r="L1063" s="39" t="str">
        <f>IF(OR(M1063="Email Verification",M1063="Operations",M1063="OJT",M1063="Bottom Quartile Group",M1063="Training"),"Billable","Non Billable")</f>
        <v>Billable</v>
      </c>
      <c r="M1063" s="32" t="s">
        <v>178</v>
      </c>
      <c r="N1063" s="1" t="s">
        <v>38</v>
      </c>
      <c r="O1063" s="1" t="s">
        <v>39</v>
      </c>
      <c r="P1063" s="1"/>
      <c r="Q1063" s="1"/>
      <c r="R1063" s="31" t="s">
        <v>241</v>
      </c>
      <c r="S1063" s="42" t="s">
        <v>880</v>
      </c>
      <c r="T1063" s="42" t="s">
        <v>880</v>
      </c>
      <c r="U1063" s="42" t="s">
        <v>17</v>
      </c>
      <c r="V1063" s="42" t="s">
        <v>17</v>
      </c>
      <c r="W1063" s="42" t="s">
        <v>880</v>
      </c>
      <c r="X1063" s="42" t="s">
        <v>880</v>
      </c>
      <c r="Y1063" s="42" t="s">
        <v>880</v>
      </c>
      <c r="Z1063" s="42" t="s">
        <v>880</v>
      </c>
      <c r="AA1063" s="42" t="s">
        <v>18</v>
      </c>
      <c r="AB1063" s="42" t="s">
        <v>17</v>
      </c>
      <c r="AC1063" s="42" t="s">
        <v>17</v>
      </c>
      <c r="AD1063" s="42" t="s">
        <v>880</v>
      </c>
      <c r="AE1063" s="42" t="s">
        <v>880</v>
      </c>
      <c r="AF1063" s="42" t="s">
        <v>880</v>
      </c>
      <c r="AG1063" s="42" t="s">
        <v>880</v>
      </c>
      <c r="AH1063" s="42" t="s">
        <v>880</v>
      </c>
      <c r="AI1063" s="42" t="s">
        <v>17</v>
      </c>
      <c r="AJ1063" s="42" t="s">
        <v>17</v>
      </c>
      <c r="AK1063" s="42" t="s">
        <v>880</v>
      </c>
      <c r="AL1063" s="42"/>
      <c r="AM1063" s="42"/>
      <c r="AN1063" s="42"/>
      <c r="AO1063" s="42"/>
      <c r="AP1063" s="42"/>
      <c r="AQ1063" s="42"/>
      <c r="AR1063" s="42"/>
      <c r="AS1063" s="42"/>
      <c r="AT1063" s="42"/>
      <c r="AU1063" s="42"/>
      <c r="AV1063" s="37">
        <f>COUNTIFS($S1063:$AU1063,"P")</f>
        <v>12</v>
      </c>
      <c r="AW1063" s="37">
        <f>COUNTIFS($S1063:$AU1063,"HD")/2</f>
        <v>0</v>
      </c>
      <c r="AX1063" s="37">
        <f>COUNTIFS($S1063:$AU1063,"DO")</f>
        <v>6</v>
      </c>
      <c r="AY1063" s="1">
        <f>COUNTIFS($S1063:$AU1063,"UPL")</f>
        <v>1</v>
      </c>
      <c r="AZ1063" s="37">
        <f>COUNTIFS($S1063:$AU1063,"LWP")</f>
        <v>0</v>
      </c>
      <c r="BA1063" s="37">
        <f>SUM(COUNTIFS($S1063:$AU1063,{"PAT","MAT"}))</f>
        <v>0</v>
      </c>
      <c r="BB1063" s="37">
        <f>COUNTIFS($S1063:$AU1063,"HO")</f>
        <v>0</v>
      </c>
      <c r="BC1063" s="37">
        <f>COUNTIFS($S1063:$AU1063,"NA")</f>
        <v>0</v>
      </c>
      <c r="BD1063" s="37">
        <f>COUNTIFS($S1063:$AU1063,"PL")</f>
        <v>0</v>
      </c>
      <c r="BE1063" s="37">
        <f>COUNTIFS($S1063:$AU1063,"CL")</f>
        <v>0</v>
      </c>
      <c r="BF1063" s="37">
        <f>COUNTIFS($S1063:$AU1063,"BL")</f>
        <v>0</v>
      </c>
      <c r="BG1063" s="37">
        <f>COUNTIFS($S1063:$AU1063,"CO")</f>
        <v>0</v>
      </c>
      <c r="BH1063" s="37">
        <f>SUM(BD1063:BG1063)</f>
        <v>0</v>
      </c>
      <c r="BI1063" s="37">
        <f>IF(SUM(AV1063+AW1063)&gt;=17,1,0)</f>
        <v>0</v>
      </c>
      <c r="BJ1063" s="37">
        <f>IF(SUM(AV1063+AW1063)&gt;=13,1,0)</f>
        <v>0</v>
      </c>
      <c r="BK1063" s="37">
        <f>SUM(AV1063:BG1063)+SUM(COUNTIFS(R1063:AU1063,{"TERM","RESIGNED"}))</f>
        <v>19</v>
      </c>
      <c r="BL1063" s="1" t="s">
        <v>41</v>
      </c>
      <c r="BM1063" s="37" t="s">
        <v>931</v>
      </c>
    </row>
    <row r="1064" spans="1:65" x14ac:dyDescent="0.25">
      <c r="A1064" s="30">
        <f>A1063+1</f>
        <v>1062</v>
      </c>
      <c r="B1064" s="1" t="s">
        <v>33</v>
      </c>
      <c r="C1064" s="1">
        <v>19392</v>
      </c>
      <c r="D1064" s="1">
        <v>19392</v>
      </c>
      <c r="E1064" s="1" t="s">
        <v>863</v>
      </c>
      <c r="F1064" s="32" t="s">
        <v>1274</v>
      </c>
      <c r="G1064" s="32" t="s">
        <v>117</v>
      </c>
      <c r="H1064" s="28">
        <v>45230</v>
      </c>
      <c r="I1064" s="28" t="s">
        <v>36</v>
      </c>
      <c r="J1064" s="28" t="s">
        <v>36</v>
      </c>
      <c r="K1064" s="37">
        <f ca="1">IF(O1064="ACTIVE",(TODAY()-H1064),(J1064-H1064))</f>
        <v>112</v>
      </c>
      <c r="L1064" s="39" t="str">
        <f>IF(OR(M1064="Email Verification",M1064="Operations",M1064="OJT",M1064="Bottom Quartile Group",M1064="Training"),"Billable","Non Billable")</f>
        <v>Billable</v>
      </c>
      <c r="M1064" s="32" t="s">
        <v>118</v>
      </c>
      <c r="N1064" s="1" t="s">
        <v>38</v>
      </c>
      <c r="O1064" s="1" t="s">
        <v>39</v>
      </c>
      <c r="P1064" s="1"/>
      <c r="Q1064" s="1"/>
      <c r="R1064" s="31" t="s">
        <v>140</v>
      </c>
      <c r="S1064" s="42" t="s">
        <v>883</v>
      </c>
      <c r="T1064" s="42" t="s">
        <v>880</v>
      </c>
      <c r="U1064" s="42" t="s">
        <v>17</v>
      </c>
      <c r="V1064" s="42" t="s">
        <v>17</v>
      </c>
      <c r="W1064" s="42" t="s">
        <v>880</v>
      </c>
      <c r="X1064" s="42" t="s">
        <v>880</v>
      </c>
      <c r="Y1064" s="42" t="s">
        <v>880</v>
      </c>
      <c r="Z1064" s="42" t="s">
        <v>880</v>
      </c>
      <c r="AA1064" s="42" t="s">
        <v>880</v>
      </c>
      <c r="AB1064" s="42" t="s">
        <v>17</v>
      </c>
      <c r="AC1064" s="42" t="s">
        <v>17</v>
      </c>
      <c r="AD1064" s="42" t="s">
        <v>880</v>
      </c>
      <c r="AE1064" s="42" t="s">
        <v>882</v>
      </c>
      <c r="AF1064" s="42" t="s">
        <v>880</v>
      </c>
      <c r="AG1064" s="42" t="s">
        <v>880</v>
      </c>
      <c r="AH1064" s="42" t="s">
        <v>880</v>
      </c>
      <c r="AI1064" s="42" t="s">
        <v>17</v>
      </c>
      <c r="AJ1064" s="42" t="s">
        <v>17</v>
      </c>
      <c r="AK1064" s="42" t="s">
        <v>880</v>
      </c>
      <c r="AL1064" s="42"/>
      <c r="AM1064" s="42"/>
      <c r="AN1064" s="42"/>
      <c r="AO1064" s="42"/>
      <c r="AP1064" s="42"/>
      <c r="AQ1064" s="42"/>
      <c r="AR1064" s="42"/>
      <c r="AS1064" s="42"/>
      <c r="AT1064" s="42"/>
      <c r="AU1064" s="42"/>
      <c r="AV1064" s="37">
        <f>COUNTIFS($S1064:$AU1064,"P")</f>
        <v>11</v>
      </c>
      <c r="AW1064" s="37">
        <f>COUNTIFS($S1064:$AU1064,"HD")/2</f>
        <v>0</v>
      </c>
      <c r="AX1064" s="37">
        <f>COUNTIFS($S1064:$AU1064,"DO")</f>
        <v>6</v>
      </c>
      <c r="AY1064" s="1">
        <f>COUNTIFS($S1064:$AU1064,"UPL")</f>
        <v>0</v>
      </c>
      <c r="AZ1064" s="37">
        <f>COUNTIFS($S1064:$AU1064,"LWP")</f>
        <v>0</v>
      </c>
      <c r="BA1064" s="37">
        <f>SUM(COUNTIFS($S1064:$AU1064,{"PAT","MAT"}))</f>
        <v>0</v>
      </c>
      <c r="BB1064" s="37">
        <f>COUNTIFS($S1064:$AU1064,"HO")</f>
        <v>0</v>
      </c>
      <c r="BC1064" s="37">
        <f>COUNTIFS($S1064:$AU1064,"NA")</f>
        <v>0</v>
      </c>
      <c r="BD1064" s="37">
        <f>COUNTIFS($S1064:$AU1064,"PL")</f>
        <v>1</v>
      </c>
      <c r="BE1064" s="37">
        <f>COUNTIFS($S1064:$AU1064,"CL")</f>
        <v>1</v>
      </c>
      <c r="BF1064" s="37">
        <f>COUNTIFS($S1064:$AU1064,"BL")</f>
        <v>0</v>
      </c>
      <c r="BG1064" s="37">
        <f>COUNTIFS($S1064:$AU1064,"CO")</f>
        <v>0</v>
      </c>
      <c r="BH1064" s="37">
        <f>SUM(BD1064:BG1064)</f>
        <v>2</v>
      </c>
      <c r="BI1064" s="37">
        <f>IF(SUM(AV1064+AW1064)&gt;=17,1,0)</f>
        <v>0</v>
      </c>
      <c r="BJ1064" s="37">
        <f>IF(SUM(AV1064+AW1064)&gt;=13,1,0)</f>
        <v>0</v>
      </c>
      <c r="BK1064" s="37">
        <f>SUM(AV1064:BG1064)+SUM(COUNTIFS(R1064:AU1064,{"TERM","RESIGNED"}))</f>
        <v>19</v>
      </c>
      <c r="BL1064" s="1" t="s">
        <v>41</v>
      </c>
      <c r="BM1064" s="37" t="s">
        <v>936</v>
      </c>
    </row>
    <row r="1065" spans="1:65" x14ac:dyDescent="0.25">
      <c r="A1065" s="30">
        <f>A1064+1</f>
        <v>1063</v>
      </c>
      <c r="B1065" s="1" t="s">
        <v>33</v>
      </c>
      <c r="C1065" s="1">
        <v>19395</v>
      </c>
      <c r="D1065" s="1">
        <v>19395</v>
      </c>
      <c r="E1065" s="1" t="s">
        <v>863</v>
      </c>
      <c r="F1065" s="32" t="s">
        <v>1275</v>
      </c>
      <c r="G1065" s="32" t="s">
        <v>117</v>
      </c>
      <c r="H1065" s="28">
        <v>45230</v>
      </c>
      <c r="I1065" s="28" t="s">
        <v>36</v>
      </c>
      <c r="J1065" s="28" t="s">
        <v>36</v>
      </c>
      <c r="K1065" s="37">
        <f ca="1">IF(O1065="ACTIVE",(TODAY()-H1065),(J1065-H1065))</f>
        <v>112</v>
      </c>
      <c r="L1065" s="39" t="str">
        <f>IF(OR(M1065="Email Verification",M1065="Operations",M1065="OJT",M1065="Bottom Quartile Group",M1065="Training"),"Billable","Non Billable")</f>
        <v>Billable</v>
      </c>
      <c r="M1065" s="32" t="s">
        <v>118</v>
      </c>
      <c r="N1065" s="1" t="s">
        <v>38</v>
      </c>
      <c r="O1065" s="1" t="s">
        <v>39</v>
      </c>
      <c r="P1065" s="1"/>
      <c r="Q1065" s="1"/>
      <c r="R1065" s="31" t="s">
        <v>370</v>
      </c>
      <c r="S1065" s="42" t="s">
        <v>880</v>
      </c>
      <c r="T1065" s="42" t="s">
        <v>880</v>
      </c>
      <c r="U1065" s="42" t="s">
        <v>17</v>
      </c>
      <c r="V1065" s="42" t="s">
        <v>17</v>
      </c>
      <c r="W1065" s="42" t="s">
        <v>880</v>
      </c>
      <c r="X1065" s="42" t="s">
        <v>880</v>
      </c>
      <c r="Y1065" s="42" t="s">
        <v>880</v>
      </c>
      <c r="Z1065" s="42" t="s">
        <v>880</v>
      </c>
      <c r="AA1065" s="42" t="s">
        <v>882</v>
      </c>
      <c r="AB1065" s="42" t="s">
        <v>17</v>
      </c>
      <c r="AC1065" s="42" t="s">
        <v>17</v>
      </c>
      <c r="AD1065" s="42" t="s">
        <v>883</v>
      </c>
      <c r="AE1065" s="42" t="s">
        <v>880</v>
      </c>
      <c r="AF1065" s="42" t="s">
        <v>880</v>
      </c>
      <c r="AG1065" s="42" t="s">
        <v>880</v>
      </c>
      <c r="AH1065" s="42" t="s">
        <v>880</v>
      </c>
      <c r="AI1065" s="42" t="s">
        <v>17</v>
      </c>
      <c r="AJ1065" s="42" t="s">
        <v>17</v>
      </c>
      <c r="AK1065" s="42" t="s">
        <v>883</v>
      </c>
      <c r="AL1065" s="42"/>
      <c r="AM1065" s="42"/>
      <c r="AN1065" s="42"/>
      <c r="AO1065" s="42"/>
      <c r="AP1065" s="42"/>
      <c r="AQ1065" s="42"/>
      <c r="AR1065" s="42"/>
      <c r="AS1065" s="42"/>
      <c r="AT1065" s="42"/>
      <c r="AU1065" s="42"/>
      <c r="AV1065" s="37">
        <f>COUNTIFS($S1065:$AU1065,"P")</f>
        <v>10</v>
      </c>
      <c r="AW1065" s="37">
        <f>COUNTIFS($S1065:$AU1065,"HD")/2</f>
        <v>0</v>
      </c>
      <c r="AX1065" s="37">
        <f>COUNTIFS($S1065:$AU1065,"DO")</f>
        <v>6</v>
      </c>
      <c r="AY1065" s="1">
        <f>COUNTIFS($S1065:$AU1065,"UPL")</f>
        <v>0</v>
      </c>
      <c r="AZ1065" s="37">
        <f>COUNTIFS($S1065:$AU1065,"LWP")</f>
        <v>0</v>
      </c>
      <c r="BA1065" s="37">
        <f>SUM(COUNTIFS($S1065:$AU1065,{"PAT","MAT"}))</f>
        <v>0</v>
      </c>
      <c r="BB1065" s="37">
        <f>COUNTIFS($S1065:$AU1065,"HO")</f>
        <v>0</v>
      </c>
      <c r="BC1065" s="37">
        <f>COUNTIFS($S1065:$AU1065,"NA")</f>
        <v>0</v>
      </c>
      <c r="BD1065" s="37">
        <f>COUNTIFS($S1065:$AU1065,"PL")</f>
        <v>2</v>
      </c>
      <c r="BE1065" s="37">
        <f>COUNTIFS($S1065:$AU1065,"CL")</f>
        <v>1</v>
      </c>
      <c r="BF1065" s="37">
        <f>COUNTIFS($S1065:$AU1065,"BL")</f>
        <v>0</v>
      </c>
      <c r="BG1065" s="37">
        <f>COUNTIFS($S1065:$AU1065,"CO")</f>
        <v>0</v>
      </c>
      <c r="BH1065" s="37">
        <f>SUM(BD1065:BG1065)</f>
        <v>3</v>
      </c>
      <c r="BI1065" s="37">
        <f>IF(SUM(AV1065+AW1065)&gt;=17,1,0)</f>
        <v>0</v>
      </c>
      <c r="BJ1065" s="37">
        <f>IF(SUM(AV1065+AW1065)&gt;=13,1,0)</f>
        <v>0</v>
      </c>
      <c r="BK1065" s="37">
        <f>SUM(AV1065:BG1065)+SUM(COUNTIFS(R1065:AU1065,{"TERM","RESIGNED"}))</f>
        <v>19</v>
      </c>
      <c r="BL1065" s="1" t="s">
        <v>41</v>
      </c>
      <c r="BM1065" s="37" t="s">
        <v>936</v>
      </c>
    </row>
    <row r="1066" spans="1:65" x14ac:dyDescent="0.25">
      <c r="A1066" s="30">
        <f>A1065+1</f>
        <v>1064</v>
      </c>
      <c r="B1066" s="1" t="s">
        <v>33</v>
      </c>
      <c r="C1066" s="1">
        <v>19396</v>
      </c>
      <c r="D1066" s="1">
        <v>19396</v>
      </c>
      <c r="E1066" s="1" t="s">
        <v>863</v>
      </c>
      <c r="F1066" s="32" t="s">
        <v>1276</v>
      </c>
      <c r="G1066" s="32" t="s">
        <v>117</v>
      </c>
      <c r="H1066" s="28">
        <v>45230</v>
      </c>
      <c r="I1066" s="28" t="s">
        <v>36</v>
      </c>
      <c r="J1066" s="28" t="s">
        <v>36</v>
      </c>
      <c r="K1066" s="37">
        <f ca="1">IF(O1066="ACTIVE",(TODAY()-H1066),(J1066-H1066))</f>
        <v>112</v>
      </c>
      <c r="L1066" s="39" t="str">
        <f>IF(OR(M1066="Email Verification",M1066="Operations",M1066="OJT",M1066="Bottom Quartile Group",M1066="Training"),"Billable","Non Billable")</f>
        <v>Billable</v>
      </c>
      <c r="M1066" s="32" t="s">
        <v>118</v>
      </c>
      <c r="N1066" s="1" t="s">
        <v>38</v>
      </c>
      <c r="O1066" s="1" t="s">
        <v>39</v>
      </c>
      <c r="P1066" s="1"/>
      <c r="Q1066" s="1"/>
      <c r="R1066" s="31" t="s">
        <v>370</v>
      </c>
      <c r="S1066" s="42" t="s">
        <v>880</v>
      </c>
      <c r="T1066" s="42" t="s">
        <v>880</v>
      </c>
      <c r="U1066" s="42" t="s">
        <v>17</v>
      </c>
      <c r="V1066" s="42" t="s">
        <v>17</v>
      </c>
      <c r="W1066" s="42" t="s">
        <v>882</v>
      </c>
      <c r="X1066" s="42" t="s">
        <v>880</v>
      </c>
      <c r="Y1066" s="42" t="s">
        <v>880</v>
      </c>
      <c r="Z1066" s="42" t="s">
        <v>880</v>
      </c>
      <c r="AA1066" s="42" t="s">
        <v>880</v>
      </c>
      <c r="AB1066" s="42" t="s">
        <v>17</v>
      </c>
      <c r="AC1066" s="42" t="s">
        <v>17</v>
      </c>
      <c r="AD1066" s="42" t="s">
        <v>880</v>
      </c>
      <c r="AE1066" s="42" t="s">
        <v>880</v>
      </c>
      <c r="AF1066" s="42" t="s">
        <v>880</v>
      </c>
      <c r="AG1066" s="42" t="s">
        <v>880</v>
      </c>
      <c r="AH1066" s="42" t="s">
        <v>880</v>
      </c>
      <c r="AI1066" s="42" t="s">
        <v>17</v>
      </c>
      <c r="AJ1066" s="42" t="s">
        <v>17</v>
      </c>
      <c r="AK1066" s="42" t="s">
        <v>880</v>
      </c>
      <c r="AL1066" s="42"/>
      <c r="AM1066" s="42"/>
      <c r="AN1066" s="42"/>
      <c r="AO1066" s="42"/>
      <c r="AP1066" s="42"/>
      <c r="AQ1066" s="42"/>
      <c r="AR1066" s="42"/>
      <c r="AS1066" s="42"/>
      <c r="AT1066" s="42"/>
      <c r="AU1066" s="42"/>
      <c r="AV1066" s="37">
        <f>COUNTIFS($S1066:$AU1066,"P")</f>
        <v>12</v>
      </c>
      <c r="AW1066" s="37">
        <f>COUNTIFS($S1066:$AU1066,"HD")/2</f>
        <v>0</v>
      </c>
      <c r="AX1066" s="37">
        <f>COUNTIFS($S1066:$AU1066,"DO")</f>
        <v>6</v>
      </c>
      <c r="AY1066" s="1">
        <f>COUNTIFS($S1066:$AU1066,"UPL")</f>
        <v>0</v>
      </c>
      <c r="AZ1066" s="37">
        <f>COUNTIFS($S1066:$AU1066,"LWP")</f>
        <v>0</v>
      </c>
      <c r="BA1066" s="37">
        <f>SUM(COUNTIFS($S1066:$AU1066,{"PAT","MAT"}))</f>
        <v>0</v>
      </c>
      <c r="BB1066" s="37">
        <f>COUNTIFS($S1066:$AU1066,"HO")</f>
        <v>0</v>
      </c>
      <c r="BC1066" s="37">
        <f>COUNTIFS($S1066:$AU1066,"NA")</f>
        <v>0</v>
      </c>
      <c r="BD1066" s="37">
        <f>COUNTIFS($S1066:$AU1066,"PL")</f>
        <v>0</v>
      </c>
      <c r="BE1066" s="37">
        <f>COUNTIFS($S1066:$AU1066,"CL")</f>
        <v>1</v>
      </c>
      <c r="BF1066" s="37">
        <f>COUNTIFS($S1066:$AU1066,"BL")</f>
        <v>0</v>
      </c>
      <c r="BG1066" s="37">
        <f>COUNTIFS($S1066:$AU1066,"CO")</f>
        <v>0</v>
      </c>
      <c r="BH1066" s="37">
        <f>SUM(BD1066:BG1066)</f>
        <v>1</v>
      </c>
      <c r="BI1066" s="37">
        <f>IF(SUM(AV1066+AW1066)&gt;=17,1,0)</f>
        <v>0</v>
      </c>
      <c r="BJ1066" s="37">
        <f>IF(SUM(AV1066+AW1066)&gt;=13,1,0)</f>
        <v>0</v>
      </c>
      <c r="BK1066" s="37">
        <f>SUM(AV1066:BG1066)+SUM(COUNTIFS(R1066:AU1066,{"TERM","RESIGNED"}))</f>
        <v>19</v>
      </c>
      <c r="BL1066" s="1" t="s">
        <v>41</v>
      </c>
      <c r="BM1066" s="37" t="s">
        <v>936</v>
      </c>
    </row>
    <row r="1067" spans="1:65" x14ac:dyDescent="0.25">
      <c r="A1067" s="30">
        <f>A1066+1</f>
        <v>1065</v>
      </c>
      <c r="B1067" s="1" t="s">
        <v>33</v>
      </c>
      <c r="C1067" s="1">
        <v>19397</v>
      </c>
      <c r="D1067" s="1">
        <v>19397</v>
      </c>
      <c r="E1067" s="1" t="s">
        <v>863</v>
      </c>
      <c r="F1067" s="32" t="s">
        <v>1277</v>
      </c>
      <c r="G1067" s="32" t="s">
        <v>117</v>
      </c>
      <c r="H1067" s="28">
        <v>45230</v>
      </c>
      <c r="I1067" s="28" t="s">
        <v>36</v>
      </c>
      <c r="J1067" s="28" t="s">
        <v>36</v>
      </c>
      <c r="K1067" s="37">
        <f ca="1">IF(O1067="ACTIVE",(TODAY()-H1067),(J1067-H1067))</f>
        <v>112</v>
      </c>
      <c r="L1067" s="39" t="str">
        <f>IF(OR(M1067="Email Verification",M1067="Operations",M1067="OJT",M1067="Bottom Quartile Group",M1067="Training"),"Billable","Non Billable")</f>
        <v>Billable</v>
      </c>
      <c r="M1067" s="32" t="s">
        <v>118</v>
      </c>
      <c r="N1067" s="1" t="s">
        <v>38</v>
      </c>
      <c r="O1067" s="1" t="s">
        <v>39</v>
      </c>
      <c r="P1067" s="1"/>
      <c r="Q1067" s="1"/>
      <c r="R1067" s="31" t="s">
        <v>370</v>
      </c>
      <c r="S1067" s="42" t="s">
        <v>880</v>
      </c>
      <c r="T1067" s="42" t="s">
        <v>880</v>
      </c>
      <c r="U1067" s="42" t="s">
        <v>17</v>
      </c>
      <c r="V1067" s="42" t="s">
        <v>17</v>
      </c>
      <c r="W1067" s="42" t="s">
        <v>883</v>
      </c>
      <c r="X1067" s="42" t="s">
        <v>882</v>
      </c>
      <c r="Y1067" s="42" t="s">
        <v>880</v>
      </c>
      <c r="Z1067" s="42" t="s">
        <v>880</v>
      </c>
      <c r="AA1067" s="42" t="s">
        <v>880</v>
      </c>
      <c r="AB1067" s="42" t="s">
        <v>17</v>
      </c>
      <c r="AC1067" s="42" t="s">
        <v>17</v>
      </c>
      <c r="AD1067" s="42" t="s">
        <v>883</v>
      </c>
      <c r="AE1067" s="42" t="s">
        <v>880</v>
      </c>
      <c r="AF1067" s="42" t="s">
        <v>880</v>
      </c>
      <c r="AG1067" s="42" t="s">
        <v>880</v>
      </c>
      <c r="AH1067" s="42" t="s">
        <v>880</v>
      </c>
      <c r="AI1067" s="42" t="s">
        <v>17</v>
      </c>
      <c r="AJ1067" s="42" t="s">
        <v>17</v>
      </c>
      <c r="AK1067" s="42" t="s">
        <v>880</v>
      </c>
      <c r="AL1067" s="42"/>
      <c r="AM1067" s="42"/>
      <c r="AN1067" s="42"/>
      <c r="AO1067" s="42"/>
      <c r="AP1067" s="42"/>
      <c r="AQ1067" s="42"/>
      <c r="AR1067" s="42"/>
      <c r="AS1067" s="42"/>
      <c r="AT1067" s="42"/>
      <c r="AU1067" s="42"/>
      <c r="AV1067" s="37">
        <f>COUNTIFS($S1067:$AU1067,"P")</f>
        <v>10</v>
      </c>
      <c r="AW1067" s="37">
        <f>COUNTIFS($S1067:$AU1067,"HD")/2</f>
        <v>0</v>
      </c>
      <c r="AX1067" s="37">
        <f>COUNTIFS($S1067:$AU1067,"DO")</f>
        <v>6</v>
      </c>
      <c r="AY1067" s="1">
        <f>COUNTIFS($S1067:$AU1067,"UPL")</f>
        <v>0</v>
      </c>
      <c r="AZ1067" s="37">
        <f>COUNTIFS($S1067:$AU1067,"LWP")</f>
        <v>0</v>
      </c>
      <c r="BA1067" s="37">
        <f>SUM(COUNTIFS($S1067:$AU1067,{"PAT","MAT"}))</f>
        <v>0</v>
      </c>
      <c r="BB1067" s="37">
        <f>COUNTIFS($S1067:$AU1067,"HO")</f>
        <v>0</v>
      </c>
      <c r="BC1067" s="37">
        <f>COUNTIFS($S1067:$AU1067,"NA")</f>
        <v>0</v>
      </c>
      <c r="BD1067" s="37">
        <f>COUNTIFS($S1067:$AU1067,"PL")</f>
        <v>2</v>
      </c>
      <c r="BE1067" s="37">
        <f>COUNTIFS($S1067:$AU1067,"CL")</f>
        <v>1</v>
      </c>
      <c r="BF1067" s="37">
        <f>COUNTIFS($S1067:$AU1067,"BL")</f>
        <v>0</v>
      </c>
      <c r="BG1067" s="37">
        <f>COUNTIFS($S1067:$AU1067,"CO")</f>
        <v>0</v>
      </c>
      <c r="BH1067" s="37">
        <f>SUM(BD1067:BG1067)</f>
        <v>3</v>
      </c>
      <c r="BI1067" s="37">
        <f>IF(SUM(AV1067+AW1067)&gt;=17,1,0)</f>
        <v>0</v>
      </c>
      <c r="BJ1067" s="37">
        <f>IF(SUM(AV1067+AW1067)&gt;=13,1,0)</f>
        <v>0</v>
      </c>
      <c r="BK1067" s="37">
        <f>SUM(AV1067:BG1067)+SUM(COUNTIFS(R1067:AU1067,{"TERM","RESIGNED"}))</f>
        <v>19</v>
      </c>
      <c r="BL1067" s="1" t="s">
        <v>41</v>
      </c>
      <c r="BM1067" s="37" t="s">
        <v>936</v>
      </c>
    </row>
    <row r="1068" spans="1:65" x14ac:dyDescent="0.25">
      <c r="A1068" s="30">
        <f>A1067+1</f>
        <v>1066</v>
      </c>
      <c r="B1068" s="1" t="s">
        <v>33</v>
      </c>
      <c r="C1068" s="1">
        <v>19398</v>
      </c>
      <c r="D1068" s="1">
        <v>19398</v>
      </c>
      <c r="E1068" s="1" t="s">
        <v>863</v>
      </c>
      <c r="F1068" s="32" t="s">
        <v>1278</v>
      </c>
      <c r="G1068" s="32" t="s">
        <v>117</v>
      </c>
      <c r="H1068" s="28">
        <v>45230</v>
      </c>
      <c r="I1068" s="28" t="s">
        <v>36</v>
      </c>
      <c r="J1068" s="28" t="s">
        <v>36</v>
      </c>
      <c r="K1068" s="37">
        <f ca="1">IF(O1068="ACTIVE",(TODAY()-H1068),(J1068-H1068))</f>
        <v>112</v>
      </c>
      <c r="L1068" s="39" t="str">
        <f>IF(OR(M1068="Email Verification",M1068="Operations",M1068="OJT",M1068="Bottom Quartile Group",M1068="Training"),"Billable","Non Billable")</f>
        <v>Billable</v>
      </c>
      <c r="M1068" s="32" t="s">
        <v>118</v>
      </c>
      <c r="N1068" s="1" t="s">
        <v>38</v>
      </c>
      <c r="O1068" s="1" t="s">
        <v>39</v>
      </c>
      <c r="P1068" s="1"/>
      <c r="Q1068" s="1"/>
      <c r="R1068" s="31" t="s">
        <v>140</v>
      </c>
      <c r="S1068" s="42" t="s">
        <v>880</v>
      </c>
      <c r="T1068" s="42" t="s">
        <v>880</v>
      </c>
      <c r="U1068" s="42" t="s">
        <v>17</v>
      </c>
      <c r="V1068" s="42" t="s">
        <v>17</v>
      </c>
      <c r="W1068" s="42" t="s">
        <v>880</v>
      </c>
      <c r="X1068" s="42" t="s">
        <v>880</v>
      </c>
      <c r="Y1068" s="42" t="s">
        <v>880</v>
      </c>
      <c r="Z1068" s="42" t="s">
        <v>880</v>
      </c>
      <c r="AA1068" s="42" t="s">
        <v>19</v>
      </c>
      <c r="AB1068" s="42" t="s">
        <v>17</v>
      </c>
      <c r="AC1068" s="42" t="s">
        <v>17</v>
      </c>
      <c r="AD1068" s="42" t="s">
        <v>880</v>
      </c>
      <c r="AE1068" s="42" t="s">
        <v>880</v>
      </c>
      <c r="AF1068" s="42" t="s">
        <v>880</v>
      </c>
      <c r="AG1068" s="42" t="s">
        <v>880</v>
      </c>
      <c r="AH1068" s="42" t="s">
        <v>880</v>
      </c>
      <c r="AI1068" s="42" t="s">
        <v>17</v>
      </c>
      <c r="AJ1068" s="42" t="s">
        <v>17</v>
      </c>
      <c r="AK1068" s="42" t="s">
        <v>882</v>
      </c>
      <c r="AL1068" s="42"/>
      <c r="AM1068" s="42"/>
      <c r="AN1068" s="42"/>
      <c r="AO1068" s="42"/>
      <c r="AP1068" s="42"/>
      <c r="AQ1068" s="42"/>
      <c r="AR1068" s="42"/>
      <c r="AS1068" s="42"/>
      <c r="AT1068" s="42"/>
      <c r="AU1068" s="42"/>
      <c r="AV1068" s="37">
        <f>COUNTIFS($S1068:$AU1068,"P")</f>
        <v>11</v>
      </c>
      <c r="AW1068" s="37">
        <f>COUNTIFS($S1068:$AU1068,"HD")/2</f>
        <v>0</v>
      </c>
      <c r="AX1068" s="37">
        <f>COUNTIFS($S1068:$AU1068,"DO")</f>
        <v>6</v>
      </c>
      <c r="AY1068" s="1">
        <f>COUNTIFS($S1068:$AU1068,"UPL")</f>
        <v>0</v>
      </c>
      <c r="AZ1068" s="37">
        <f>COUNTIFS($S1068:$AU1068,"LWP")</f>
        <v>1</v>
      </c>
      <c r="BA1068" s="37">
        <f>SUM(COUNTIFS($S1068:$AU1068,{"PAT","MAT"}))</f>
        <v>0</v>
      </c>
      <c r="BB1068" s="37">
        <f>COUNTIFS($S1068:$AU1068,"HO")</f>
        <v>0</v>
      </c>
      <c r="BC1068" s="37">
        <f>COUNTIFS($S1068:$AU1068,"NA")</f>
        <v>0</v>
      </c>
      <c r="BD1068" s="37">
        <f>COUNTIFS($S1068:$AU1068,"PL")</f>
        <v>0</v>
      </c>
      <c r="BE1068" s="37">
        <f>COUNTIFS($S1068:$AU1068,"CL")</f>
        <v>1</v>
      </c>
      <c r="BF1068" s="37">
        <f>COUNTIFS($S1068:$AU1068,"BL")</f>
        <v>0</v>
      </c>
      <c r="BG1068" s="37">
        <f>COUNTIFS($S1068:$AU1068,"CO")</f>
        <v>0</v>
      </c>
      <c r="BH1068" s="37">
        <f>SUM(BD1068:BG1068)</f>
        <v>1</v>
      </c>
      <c r="BI1068" s="37">
        <f>IF(SUM(AV1068+AW1068)&gt;=17,1,0)</f>
        <v>0</v>
      </c>
      <c r="BJ1068" s="37">
        <f>IF(SUM(AV1068+AW1068)&gt;=13,1,0)</f>
        <v>0</v>
      </c>
      <c r="BK1068" s="37">
        <f>SUM(AV1068:BG1068)+SUM(COUNTIFS(R1068:AU1068,{"TERM","RESIGNED"}))</f>
        <v>19</v>
      </c>
      <c r="BL1068" s="1" t="s">
        <v>41</v>
      </c>
      <c r="BM1068" s="37" t="s">
        <v>936</v>
      </c>
    </row>
    <row r="1069" spans="1:65" x14ac:dyDescent="0.25">
      <c r="A1069" s="30">
        <f>A1068+1</f>
        <v>1067</v>
      </c>
      <c r="B1069" s="1" t="s">
        <v>33</v>
      </c>
      <c r="C1069" s="1">
        <v>19401</v>
      </c>
      <c r="D1069" s="1">
        <v>19401</v>
      </c>
      <c r="E1069" s="1" t="s">
        <v>863</v>
      </c>
      <c r="F1069" s="32" t="s">
        <v>1279</v>
      </c>
      <c r="G1069" s="32" t="s">
        <v>117</v>
      </c>
      <c r="H1069" s="28">
        <v>45230</v>
      </c>
      <c r="I1069" s="28" t="s">
        <v>36</v>
      </c>
      <c r="J1069" s="28" t="s">
        <v>36</v>
      </c>
      <c r="K1069" s="37">
        <f ca="1">IF(O1069="ACTIVE",(TODAY()-H1069),(J1069-H1069))</f>
        <v>112</v>
      </c>
      <c r="L1069" s="39" t="str">
        <f>IF(OR(M1069="Email Verification",M1069="Operations",M1069="OJT",M1069="Bottom Quartile Group",M1069="Training"),"Billable","Non Billable")</f>
        <v>Billable</v>
      </c>
      <c r="M1069" s="32" t="s">
        <v>118</v>
      </c>
      <c r="N1069" s="1" t="s">
        <v>38</v>
      </c>
      <c r="O1069" s="1" t="s">
        <v>39</v>
      </c>
      <c r="P1069" s="1"/>
      <c r="Q1069" s="1"/>
      <c r="R1069" s="31" t="s">
        <v>370</v>
      </c>
      <c r="S1069" s="42" t="s">
        <v>19</v>
      </c>
      <c r="T1069" s="42" t="s">
        <v>882</v>
      </c>
      <c r="U1069" s="42" t="s">
        <v>17</v>
      </c>
      <c r="V1069" s="42" t="s">
        <v>17</v>
      </c>
      <c r="W1069" s="42" t="s">
        <v>880</v>
      </c>
      <c r="X1069" s="42" t="s">
        <v>880</v>
      </c>
      <c r="Y1069" s="42" t="s">
        <v>880</v>
      </c>
      <c r="Z1069" s="42" t="s">
        <v>880</v>
      </c>
      <c r="AA1069" s="42" t="s">
        <v>880</v>
      </c>
      <c r="AB1069" s="42" t="s">
        <v>17</v>
      </c>
      <c r="AC1069" s="42" t="s">
        <v>17</v>
      </c>
      <c r="AD1069" s="42" t="s">
        <v>880</v>
      </c>
      <c r="AE1069" s="42" t="s">
        <v>880</v>
      </c>
      <c r="AF1069" s="42" t="s">
        <v>881</v>
      </c>
      <c r="AG1069" s="42" t="s">
        <v>883</v>
      </c>
      <c r="AH1069" s="42" t="s">
        <v>880</v>
      </c>
      <c r="AI1069" s="42" t="s">
        <v>17</v>
      </c>
      <c r="AJ1069" s="42" t="s">
        <v>17</v>
      </c>
      <c r="AK1069" s="42" t="s">
        <v>19</v>
      </c>
      <c r="AL1069" s="42"/>
      <c r="AM1069" s="42"/>
      <c r="AN1069" s="42"/>
      <c r="AO1069" s="42"/>
      <c r="AP1069" s="42"/>
      <c r="AQ1069" s="42"/>
      <c r="AR1069" s="42"/>
      <c r="AS1069" s="42"/>
      <c r="AT1069" s="42"/>
      <c r="AU1069" s="42"/>
      <c r="AV1069" s="37">
        <f>COUNTIFS($S1069:$AU1069,"P")</f>
        <v>8</v>
      </c>
      <c r="AW1069" s="37">
        <f>COUNTIFS($S1069:$AU1069,"HD")/2</f>
        <v>0.5</v>
      </c>
      <c r="AX1069" s="37">
        <f>COUNTIFS($S1069:$AU1069,"DO")</f>
        <v>6</v>
      </c>
      <c r="AY1069" s="1">
        <f>COUNTIFS($S1069:$AU1069,"UPL")</f>
        <v>0</v>
      </c>
      <c r="AZ1069" s="37">
        <f>COUNTIFS($S1069:$AU1069,"LWP")</f>
        <v>2</v>
      </c>
      <c r="BA1069" s="37">
        <f>SUM(COUNTIFS($S1069:$AU1069,{"PAT","MAT"}))</f>
        <v>0</v>
      </c>
      <c r="BB1069" s="37">
        <f>COUNTIFS($S1069:$AU1069,"HO")</f>
        <v>0</v>
      </c>
      <c r="BC1069" s="37">
        <f>COUNTIFS($S1069:$AU1069,"NA")</f>
        <v>0</v>
      </c>
      <c r="BD1069" s="37">
        <f>COUNTIFS($S1069:$AU1069,"PL")</f>
        <v>1</v>
      </c>
      <c r="BE1069" s="37">
        <f>COUNTIFS($S1069:$AU1069,"CL")</f>
        <v>1</v>
      </c>
      <c r="BF1069" s="37">
        <f>COUNTIFS($S1069:$AU1069,"BL")</f>
        <v>0</v>
      </c>
      <c r="BG1069" s="37">
        <f>COUNTIFS($S1069:$AU1069,"CO")</f>
        <v>0</v>
      </c>
      <c r="BH1069" s="37">
        <f>SUM(BD1069:BG1069)</f>
        <v>2</v>
      </c>
      <c r="BI1069" s="37">
        <f>IF(SUM(AV1069+AW1069)&gt;=17,1,0)</f>
        <v>0</v>
      </c>
      <c r="BJ1069" s="37">
        <f>IF(SUM(AV1069+AW1069)&gt;=13,1,0)</f>
        <v>0</v>
      </c>
      <c r="BK1069" s="37">
        <f>SUM(AV1069:BG1069)+SUM(COUNTIFS(R1069:AU1069,{"TERM","RESIGNED"}))</f>
        <v>18.5</v>
      </c>
      <c r="BL1069" s="1" t="s">
        <v>41</v>
      </c>
      <c r="BM1069" s="37" t="s">
        <v>936</v>
      </c>
    </row>
    <row r="1070" spans="1:65" x14ac:dyDescent="0.25">
      <c r="A1070" s="30">
        <f>A1069+1</f>
        <v>1068</v>
      </c>
      <c r="B1070" s="1" t="s">
        <v>163</v>
      </c>
      <c r="C1070" s="1">
        <v>105971</v>
      </c>
      <c r="D1070" s="1">
        <v>105971</v>
      </c>
      <c r="E1070" s="1" t="s">
        <v>863</v>
      </c>
      <c r="F1070" s="32" t="s">
        <v>1336</v>
      </c>
      <c r="G1070" s="32" t="s">
        <v>1040</v>
      </c>
      <c r="H1070" s="28">
        <v>45231</v>
      </c>
      <c r="I1070" s="28" t="s">
        <v>36</v>
      </c>
      <c r="J1070" s="28" t="s">
        <v>36</v>
      </c>
      <c r="K1070" s="37">
        <f ca="1">IF(O1070="ACTIVE",(TODAY()-H1070),(J1070-H1070))</f>
        <v>111</v>
      </c>
      <c r="L1070" s="39" t="str">
        <f>IF(OR(M1070="Email Verification",M1070="Operations",M1070="OJT",M1070="Bottom Quartile Group",M1070="Training"),"Billable","Non Billable")</f>
        <v>Non Billable</v>
      </c>
      <c r="M1070" s="32" t="s">
        <v>990</v>
      </c>
      <c r="N1070" s="1" t="s">
        <v>38</v>
      </c>
      <c r="O1070" s="1" t="s">
        <v>39</v>
      </c>
      <c r="P1070" s="1"/>
      <c r="Q1070" s="1"/>
      <c r="R1070" s="31" t="s">
        <v>203</v>
      </c>
      <c r="S1070" s="42" t="s">
        <v>880</v>
      </c>
      <c r="T1070" s="42" t="s">
        <v>880</v>
      </c>
      <c r="U1070" s="42" t="s">
        <v>17</v>
      </c>
      <c r="V1070" s="42" t="s">
        <v>17</v>
      </c>
      <c r="W1070" s="42" t="s">
        <v>880</v>
      </c>
      <c r="X1070" s="42" t="s">
        <v>880</v>
      </c>
      <c r="Y1070" s="42" t="s">
        <v>880</v>
      </c>
      <c r="Z1070" s="42" t="s">
        <v>880</v>
      </c>
      <c r="AA1070" s="42" t="s">
        <v>880</v>
      </c>
      <c r="AB1070" s="42" t="s">
        <v>17</v>
      </c>
      <c r="AC1070" s="42" t="s">
        <v>17</v>
      </c>
      <c r="AD1070" s="42" t="s">
        <v>18</v>
      </c>
      <c r="AE1070" s="42" t="s">
        <v>880</v>
      </c>
      <c r="AF1070" s="42" t="s">
        <v>880</v>
      </c>
      <c r="AG1070" s="42" t="s">
        <v>880</v>
      </c>
      <c r="AH1070" s="42" t="s">
        <v>880</v>
      </c>
      <c r="AI1070" s="42" t="s">
        <v>17</v>
      </c>
      <c r="AJ1070" s="42" t="s">
        <v>17</v>
      </c>
      <c r="AK1070" s="42" t="s">
        <v>880</v>
      </c>
      <c r="AL1070" s="42"/>
      <c r="AM1070" s="42"/>
      <c r="AN1070" s="42"/>
      <c r="AO1070" s="42"/>
      <c r="AP1070" s="42"/>
      <c r="AQ1070" s="42"/>
      <c r="AR1070" s="42"/>
      <c r="AS1070" s="42"/>
      <c r="AT1070" s="42"/>
      <c r="AU1070" s="42"/>
      <c r="AV1070" s="37">
        <f>COUNTIFS($S1070:$AU1070,"P")</f>
        <v>12</v>
      </c>
      <c r="AW1070" s="37">
        <f>COUNTIFS($S1070:$AU1070,"HD")/2</f>
        <v>0</v>
      </c>
      <c r="AX1070" s="37">
        <f>COUNTIFS($S1070:$AU1070,"DO")</f>
        <v>6</v>
      </c>
      <c r="AY1070" s="1">
        <f>COUNTIFS($S1070:$AU1070,"UPL")</f>
        <v>1</v>
      </c>
      <c r="AZ1070" s="37">
        <f>COUNTIFS($S1070:$AU1070,"LWP")</f>
        <v>0</v>
      </c>
      <c r="BA1070" s="37">
        <f>SUM(COUNTIFS($S1070:$AU1070,{"PAT","MAT"}))</f>
        <v>0</v>
      </c>
      <c r="BB1070" s="37">
        <f>COUNTIFS($S1070:$AU1070,"HO")</f>
        <v>0</v>
      </c>
      <c r="BC1070" s="37">
        <f>COUNTIFS($S1070:$AU1070,"NA")</f>
        <v>0</v>
      </c>
      <c r="BD1070" s="37">
        <f>COUNTIFS($S1070:$AU1070,"PL")</f>
        <v>0</v>
      </c>
      <c r="BE1070" s="37">
        <f>COUNTIFS($S1070:$AU1070,"CL")</f>
        <v>0</v>
      </c>
      <c r="BF1070" s="37">
        <f>COUNTIFS($S1070:$AU1070,"BL")</f>
        <v>0</v>
      </c>
      <c r="BG1070" s="37">
        <f>COUNTIFS($S1070:$AU1070,"CO")</f>
        <v>0</v>
      </c>
      <c r="BH1070" s="37">
        <f>SUM(BD1070:BG1070)</f>
        <v>0</v>
      </c>
      <c r="BI1070" s="37">
        <f>IF(SUM(AV1070+AW1070)&gt;=17,1,0)</f>
        <v>0</v>
      </c>
      <c r="BJ1070" s="37">
        <f>IF(SUM(AV1070+AW1070)&gt;=13,1,0)</f>
        <v>0</v>
      </c>
      <c r="BK1070" s="37">
        <f>SUM(AV1070:BG1070)+SUM(COUNTIFS(R1070:AU1070,{"TERM","RESIGNED"}))</f>
        <v>19</v>
      </c>
      <c r="BL1070" s="1" t="s">
        <v>41</v>
      </c>
      <c r="BM1070" s="37" t="s">
        <v>936</v>
      </c>
    </row>
    <row r="1071" spans="1:65" x14ac:dyDescent="0.25">
      <c r="A1071" s="30">
        <f>A1070+1</f>
        <v>1069</v>
      </c>
      <c r="B1071" s="1" t="s">
        <v>33</v>
      </c>
      <c r="C1071" s="1">
        <v>19408</v>
      </c>
      <c r="D1071" s="1">
        <v>19408</v>
      </c>
      <c r="E1071" s="1" t="s">
        <v>863</v>
      </c>
      <c r="F1071" s="32" t="s">
        <v>1280</v>
      </c>
      <c r="G1071" s="32" t="s">
        <v>117</v>
      </c>
      <c r="H1071" s="28">
        <v>45233</v>
      </c>
      <c r="I1071" s="28" t="s">
        <v>36</v>
      </c>
      <c r="J1071" s="28" t="s">
        <v>36</v>
      </c>
      <c r="K1071" s="37">
        <f ca="1">IF(O1071="ACTIVE",(TODAY()-H1071),(J1071-H1071))</f>
        <v>109</v>
      </c>
      <c r="L1071" s="39" t="str">
        <f>IF(OR(M1071="Email Verification",M1071="Operations",M1071="OJT",M1071="Bottom Quartile Group",M1071="Training"),"Billable","Non Billable")</f>
        <v>Billable</v>
      </c>
      <c r="M1071" s="32" t="s">
        <v>118</v>
      </c>
      <c r="N1071" s="1" t="s">
        <v>38</v>
      </c>
      <c r="O1071" s="1" t="s">
        <v>39</v>
      </c>
      <c r="P1071" s="1"/>
      <c r="Q1071" s="1"/>
      <c r="R1071" s="31" t="s">
        <v>187</v>
      </c>
      <c r="S1071" s="42" t="s">
        <v>880</v>
      </c>
      <c r="T1071" s="42" t="s">
        <v>880</v>
      </c>
      <c r="U1071" s="42" t="s">
        <v>17</v>
      </c>
      <c r="V1071" s="42" t="s">
        <v>17</v>
      </c>
      <c r="W1071" s="42" t="s">
        <v>880</v>
      </c>
      <c r="X1071" s="42" t="s">
        <v>880</v>
      </c>
      <c r="Y1071" s="42" t="s">
        <v>19</v>
      </c>
      <c r="Z1071" s="42" t="s">
        <v>880</v>
      </c>
      <c r="AA1071" s="42" t="s">
        <v>880</v>
      </c>
      <c r="AB1071" s="42" t="s">
        <v>17</v>
      </c>
      <c r="AC1071" s="42" t="s">
        <v>17</v>
      </c>
      <c r="AD1071" s="42" t="s">
        <v>880</v>
      </c>
      <c r="AE1071" s="42" t="s">
        <v>880</v>
      </c>
      <c r="AF1071" s="42" t="s">
        <v>880</v>
      </c>
      <c r="AG1071" s="42" t="s">
        <v>880</v>
      </c>
      <c r="AH1071" s="42" t="s">
        <v>880</v>
      </c>
      <c r="AI1071" s="42" t="s">
        <v>17</v>
      </c>
      <c r="AJ1071" s="42" t="s">
        <v>17</v>
      </c>
      <c r="AK1071" s="42" t="s">
        <v>881</v>
      </c>
      <c r="AL1071" s="42"/>
      <c r="AM1071" s="42"/>
      <c r="AN1071" s="42"/>
      <c r="AO1071" s="42"/>
      <c r="AP1071" s="42"/>
      <c r="AQ1071" s="42"/>
      <c r="AR1071" s="42"/>
      <c r="AS1071" s="42"/>
      <c r="AT1071" s="42"/>
      <c r="AU1071" s="42"/>
      <c r="AV1071" s="37">
        <f>COUNTIFS($S1071:$AU1071,"P")</f>
        <v>11</v>
      </c>
      <c r="AW1071" s="37">
        <f>COUNTIFS($S1071:$AU1071,"HD")/2</f>
        <v>0.5</v>
      </c>
      <c r="AX1071" s="37">
        <f>COUNTIFS($S1071:$AU1071,"DO")</f>
        <v>6</v>
      </c>
      <c r="AY1071" s="1">
        <f>COUNTIFS($S1071:$AU1071,"UPL")</f>
        <v>0</v>
      </c>
      <c r="AZ1071" s="37">
        <f>COUNTIFS($S1071:$AU1071,"LWP")</f>
        <v>1</v>
      </c>
      <c r="BA1071" s="37">
        <f>SUM(COUNTIFS($S1071:$AU1071,{"PAT","MAT"}))</f>
        <v>0</v>
      </c>
      <c r="BB1071" s="37">
        <f>COUNTIFS($S1071:$AU1071,"HO")</f>
        <v>0</v>
      </c>
      <c r="BC1071" s="37">
        <f>COUNTIFS($S1071:$AU1071,"NA")</f>
        <v>0</v>
      </c>
      <c r="BD1071" s="37">
        <f>COUNTIFS($S1071:$AU1071,"PL")</f>
        <v>0</v>
      </c>
      <c r="BE1071" s="37">
        <f>COUNTIFS($S1071:$AU1071,"CL")</f>
        <v>0</v>
      </c>
      <c r="BF1071" s="37">
        <f>COUNTIFS($S1071:$AU1071,"BL")</f>
        <v>0</v>
      </c>
      <c r="BG1071" s="37">
        <f>COUNTIFS($S1071:$AU1071,"CO")</f>
        <v>0</v>
      </c>
      <c r="BH1071" s="37">
        <f>SUM(BD1071:BG1071)</f>
        <v>0</v>
      </c>
      <c r="BI1071" s="37">
        <f>IF(SUM(AV1071+AW1071)&gt;=17,1,0)</f>
        <v>0</v>
      </c>
      <c r="BJ1071" s="37">
        <f>IF(SUM(AV1071+AW1071)&gt;=13,1,0)</f>
        <v>0</v>
      </c>
      <c r="BK1071" s="37">
        <f>SUM(AV1071:BG1071)+SUM(COUNTIFS(R1071:AU1071,{"TERM","RESIGNED"}))</f>
        <v>18.5</v>
      </c>
      <c r="BL1071" s="1" t="s">
        <v>41</v>
      </c>
      <c r="BM1071" s="37" t="s">
        <v>933</v>
      </c>
    </row>
    <row r="1072" spans="1:65" x14ac:dyDescent="0.25">
      <c r="A1072" s="30">
        <f>A1071+1</f>
        <v>1070</v>
      </c>
      <c r="B1072" s="1" t="s">
        <v>33</v>
      </c>
      <c r="C1072" s="1">
        <v>19417</v>
      </c>
      <c r="D1072" s="1">
        <v>19417</v>
      </c>
      <c r="E1072" s="1" t="s">
        <v>863</v>
      </c>
      <c r="F1072" s="32" t="s">
        <v>1282</v>
      </c>
      <c r="G1072" s="32" t="s">
        <v>117</v>
      </c>
      <c r="H1072" s="28">
        <v>45233</v>
      </c>
      <c r="I1072" s="28" t="s">
        <v>36</v>
      </c>
      <c r="J1072" s="28" t="s">
        <v>36</v>
      </c>
      <c r="K1072" s="37">
        <f ca="1">IF(O1072="ACTIVE",(TODAY()-H1072),(J1072-H1072))</f>
        <v>109</v>
      </c>
      <c r="L1072" s="39" t="str">
        <f>IF(OR(M1072="Email Verification",M1072="Operations",M1072="OJT",M1072="Bottom Quartile Group",M1072="Training"),"Billable","Non Billable")</f>
        <v>Billable</v>
      </c>
      <c r="M1072" s="32" t="s">
        <v>118</v>
      </c>
      <c r="N1072" s="1" t="s">
        <v>38</v>
      </c>
      <c r="O1072" s="1" t="s">
        <v>39</v>
      </c>
      <c r="P1072" s="1"/>
      <c r="Q1072" s="1"/>
      <c r="R1072" s="31" t="s">
        <v>187</v>
      </c>
      <c r="S1072" s="42" t="s">
        <v>880</v>
      </c>
      <c r="T1072" s="42" t="s">
        <v>880</v>
      </c>
      <c r="U1072" s="42" t="s">
        <v>17</v>
      </c>
      <c r="V1072" s="42" t="s">
        <v>17</v>
      </c>
      <c r="W1072" s="42" t="s">
        <v>880</v>
      </c>
      <c r="X1072" s="42" t="s">
        <v>880</v>
      </c>
      <c r="Y1072" s="42" t="s">
        <v>881</v>
      </c>
      <c r="Z1072" s="42" t="s">
        <v>880</v>
      </c>
      <c r="AA1072" s="42" t="s">
        <v>880</v>
      </c>
      <c r="AB1072" s="42" t="s">
        <v>17</v>
      </c>
      <c r="AC1072" s="42" t="s">
        <v>17</v>
      </c>
      <c r="AD1072" s="42" t="s">
        <v>880</v>
      </c>
      <c r="AE1072" s="42" t="s">
        <v>18</v>
      </c>
      <c r="AF1072" s="42" t="s">
        <v>880</v>
      </c>
      <c r="AG1072" s="42" t="s">
        <v>880</v>
      </c>
      <c r="AH1072" s="42" t="s">
        <v>880</v>
      </c>
      <c r="AI1072" s="42" t="s">
        <v>17</v>
      </c>
      <c r="AJ1072" s="42" t="s">
        <v>17</v>
      </c>
      <c r="AK1072" s="42" t="s">
        <v>881</v>
      </c>
      <c r="AL1072" s="42"/>
      <c r="AM1072" s="42"/>
      <c r="AN1072" s="42"/>
      <c r="AO1072" s="42"/>
      <c r="AP1072" s="42"/>
      <c r="AQ1072" s="42"/>
      <c r="AR1072" s="42"/>
      <c r="AS1072" s="42"/>
      <c r="AT1072" s="42"/>
      <c r="AU1072" s="42"/>
      <c r="AV1072" s="37">
        <f>COUNTIFS($S1072:$AU1072,"P")</f>
        <v>10</v>
      </c>
      <c r="AW1072" s="37">
        <f>COUNTIFS($S1072:$AU1072,"HD")/2</f>
        <v>1</v>
      </c>
      <c r="AX1072" s="37">
        <f>COUNTIFS($S1072:$AU1072,"DO")</f>
        <v>6</v>
      </c>
      <c r="AY1072" s="1">
        <f>COUNTIFS($S1072:$AU1072,"UPL")</f>
        <v>1</v>
      </c>
      <c r="AZ1072" s="37">
        <f>COUNTIFS($S1072:$AU1072,"LWP")</f>
        <v>0</v>
      </c>
      <c r="BA1072" s="37">
        <f>SUM(COUNTIFS($S1072:$AU1072,{"PAT","MAT"}))</f>
        <v>0</v>
      </c>
      <c r="BB1072" s="37">
        <f>COUNTIFS($S1072:$AU1072,"HO")</f>
        <v>0</v>
      </c>
      <c r="BC1072" s="37">
        <f>COUNTIFS($S1072:$AU1072,"NA")</f>
        <v>0</v>
      </c>
      <c r="BD1072" s="37">
        <f>COUNTIFS($S1072:$AU1072,"PL")</f>
        <v>0</v>
      </c>
      <c r="BE1072" s="37">
        <f>COUNTIFS($S1072:$AU1072,"CL")</f>
        <v>0</v>
      </c>
      <c r="BF1072" s="37">
        <f>COUNTIFS($S1072:$AU1072,"BL")</f>
        <v>0</v>
      </c>
      <c r="BG1072" s="37">
        <f>COUNTIFS($S1072:$AU1072,"CO")</f>
        <v>0</v>
      </c>
      <c r="BH1072" s="37">
        <f>SUM(BD1072:BG1072)</f>
        <v>0</v>
      </c>
      <c r="BI1072" s="37">
        <f>IF(SUM(AV1072+AW1072)&gt;=17,1,0)</f>
        <v>0</v>
      </c>
      <c r="BJ1072" s="37">
        <f>IF(SUM(AV1072+AW1072)&gt;=13,1,0)</f>
        <v>0</v>
      </c>
      <c r="BK1072" s="37">
        <f>SUM(AV1072:BG1072)+SUM(COUNTIFS(R1072:AU1072,{"TERM","RESIGNED"}))</f>
        <v>18</v>
      </c>
      <c r="BL1072" s="1" t="s">
        <v>41</v>
      </c>
      <c r="BM1072" s="37" t="s">
        <v>933</v>
      </c>
    </row>
    <row r="1073" spans="1:65" x14ac:dyDescent="0.25">
      <c r="A1073" s="30">
        <f>A1072+1</f>
        <v>1071</v>
      </c>
      <c r="B1073" s="1" t="s">
        <v>33</v>
      </c>
      <c r="C1073" s="1">
        <v>19418</v>
      </c>
      <c r="D1073" s="1">
        <v>19418</v>
      </c>
      <c r="E1073" s="1" t="s">
        <v>862</v>
      </c>
      <c r="F1073" s="32" t="s">
        <v>1283</v>
      </c>
      <c r="G1073" s="32" t="s">
        <v>117</v>
      </c>
      <c r="H1073" s="28">
        <v>45233</v>
      </c>
      <c r="I1073" s="28" t="s">
        <v>36</v>
      </c>
      <c r="J1073" s="28" t="s">
        <v>36</v>
      </c>
      <c r="K1073" s="37">
        <f ca="1">IF(O1073="ACTIVE",(TODAY()-H1073),(J1073-H1073))</f>
        <v>109</v>
      </c>
      <c r="L1073" s="39" t="str">
        <f>IF(OR(M1073="Email Verification",M1073="Operations",M1073="OJT",M1073="Bottom Quartile Group",M1073="Training"),"Billable","Non Billable")</f>
        <v>Billable</v>
      </c>
      <c r="M1073" s="32" t="s">
        <v>118</v>
      </c>
      <c r="N1073" s="1" t="s">
        <v>38</v>
      </c>
      <c r="O1073" s="1" t="s">
        <v>39</v>
      </c>
      <c r="P1073" s="1"/>
      <c r="Q1073" s="1"/>
      <c r="R1073" s="31" t="s">
        <v>187</v>
      </c>
      <c r="S1073" s="42" t="s">
        <v>880</v>
      </c>
      <c r="T1073" s="42" t="s">
        <v>880</v>
      </c>
      <c r="U1073" s="42" t="s">
        <v>17</v>
      </c>
      <c r="V1073" s="42" t="s">
        <v>17</v>
      </c>
      <c r="W1073" s="42" t="s">
        <v>880</v>
      </c>
      <c r="X1073" s="42" t="s">
        <v>880</v>
      </c>
      <c r="Y1073" s="42" t="s">
        <v>881</v>
      </c>
      <c r="Z1073" s="42" t="s">
        <v>880</v>
      </c>
      <c r="AA1073" s="42" t="s">
        <v>880</v>
      </c>
      <c r="AB1073" s="42" t="s">
        <v>17</v>
      </c>
      <c r="AC1073" s="42" t="s">
        <v>17</v>
      </c>
      <c r="AD1073" s="42" t="s">
        <v>19</v>
      </c>
      <c r="AE1073" s="42" t="s">
        <v>880</v>
      </c>
      <c r="AF1073" s="42" t="s">
        <v>880</v>
      </c>
      <c r="AG1073" s="42" t="s">
        <v>880</v>
      </c>
      <c r="AH1073" s="42" t="s">
        <v>880</v>
      </c>
      <c r="AI1073" s="42" t="s">
        <v>17</v>
      </c>
      <c r="AJ1073" s="42" t="s">
        <v>17</v>
      </c>
      <c r="AK1073" s="42" t="s">
        <v>881</v>
      </c>
      <c r="AL1073" s="42"/>
      <c r="AM1073" s="42"/>
      <c r="AN1073" s="42"/>
      <c r="AO1073" s="42"/>
      <c r="AP1073" s="42"/>
      <c r="AQ1073" s="42"/>
      <c r="AR1073" s="42"/>
      <c r="AS1073" s="42"/>
      <c r="AT1073" s="42"/>
      <c r="AU1073" s="42"/>
      <c r="AV1073" s="37">
        <f>COUNTIFS($S1073:$AU1073,"P")</f>
        <v>10</v>
      </c>
      <c r="AW1073" s="37">
        <f>COUNTIFS($S1073:$AU1073,"HD")/2</f>
        <v>1</v>
      </c>
      <c r="AX1073" s="37">
        <f>COUNTIFS($S1073:$AU1073,"DO")</f>
        <v>6</v>
      </c>
      <c r="AY1073" s="1">
        <f>COUNTIFS($S1073:$AU1073,"UPL")</f>
        <v>0</v>
      </c>
      <c r="AZ1073" s="37">
        <f>COUNTIFS($S1073:$AU1073,"LWP")</f>
        <v>1</v>
      </c>
      <c r="BA1073" s="37">
        <f>SUM(COUNTIFS($S1073:$AU1073,{"PAT","MAT"}))</f>
        <v>0</v>
      </c>
      <c r="BB1073" s="37">
        <f>COUNTIFS($S1073:$AU1073,"HO")</f>
        <v>0</v>
      </c>
      <c r="BC1073" s="37">
        <f>COUNTIFS($S1073:$AU1073,"NA")</f>
        <v>0</v>
      </c>
      <c r="BD1073" s="37">
        <f>COUNTIFS($S1073:$AU1073,"PL")</f>
        <v>0</v>
      </c>
      <c r="BE1073" s="37">
        <f>COUNTIFS($S1073:$AU1073,"CL")</f>
        <v>0</v>
      </c>
      <c r="BF1073" s="37">
        <f>COUNTIFS($S1073:$AU1073,"BL")</f>
        <v>0</v>
      </c>
      <c r="BG1073" s="37">
        <f>COUNTIFS($S1073:$AU1073,"CO")</f>
        <v>0</v>
      </c>
      <c r="BH1073" s="37">
        <f>SUM(BD1073:BG1073)</f>
        <v>0</v>
      </c>
      <c r="BI1073" s="37">
        <f>IF(SUM(AV1073+AW1073)&gt;=17,1,0)</f>
        <v>0</v>
      </c>
      <c r="BJ1073" s="37">
        <f>IF(SUM(AV1073+AW1073)&gt;=13,1,0)</f>
        <v>0</v>
      </c>
      <c r="BK1073" s="37">
        <f>SUM(AV1073:BG1073)+SUM(COUNTIFS(R1073:AU1073,{"TERM","RESIGNED"}))</f>
        <v>18</v>
      </c>
      <c r="BL1073" s="1" t="s">
        <v>41</v>
      </c>
      <c r="BM1073" s="37" t="s">
        <v>933</v>
      </c>
    </row>
    <row r="1074" spans="1:65" x14ac:dyDescent="0.25">
      <c r="A1074" s="30">
        <f>A1073+1</f>
        <v>1072</v>
      </c>
      <c r="B1074" s="1" t="s">
        <v>33</v>
      </c>
      <c r="C1074" s="1">
        <v>19420</v>
      </c>
      <c r="D1074" s="1">
        <v>19420</v>
      </c>
      <c r="E1074" s="1" t="s">
        <v>863</v>
      </c>
      <c r="F1074" s="32" t="s">
        <v>1285</v>
      </c>
      <c r="G1074" s="32" t="s">
        <v>154</v>
      </c>
      <c r="H1074" s="28">
        <v>45233</v>
      </c>
      <c r="I1074" s="28" t="s">
        <v>36</v>
      </c>
      <c r="J1074" s="28" t="s">
        <v>36</v>
      </c>
      <c r="K1074" s="37">
        <f ca="1">IF(O1074="ACTIVE",(TODAY()-H1074),(J1074-H1074))</f>
        <v>109</v>
      </c>
      <c r="L1074" s="39" t="str">
        <f>IF(OR(M1074="Email Verification",M1074="Operations",M1074="OJT",M1074="Bottom Quartile Group",M1074="Training"),"Billable","Non Billable")</f>
        <v>Billable</v>
      </c>
      <c r="M1074" s="32" t="s">
        <v>118</v>
      </c>
      <c r="N1074" s="1" t="s">
        <v>38</v>
      </c>
      <c r="O1074" s="1" t="s">
        <v>39</v>
      </c>
      <c r="P1074" s="1"/>
      <c r="Q1074" s="1"/>
      <c r="R1074" s="31" t="s">
        <v>136</v>
      </c>
      <c r="S1074" s="42" t="s">
        <v>880</v>
      </c>
      <c r="T1074" s="42" t="s">
        <v>880</v>
      </c>
      <c r="U1074" s="42" t="s">
        <v>17</v>
      </c>
      <c r="V1074" s="42" t="s">
        <v>17</v>
      </c>
      <c r="W1074" s="42" t="s">
        <v>880</v>
      </c>
      <c r="X1074" s="42" t="s">
        <v>880</v>
      </c>
      <c r="Y1074" s="42" t="s">
        <v>880</v>
      </c>
      <c r="Z1074" s="42" t="s">
        <v>880</v>
      </c>
      <c r="AA1074" s="42" t="s">
        <v>880</v>
      </c>
      <c r="AB1074" s="42" t="s">
        <v>17</v>
      </c>
      <c r="AC1074" s="42" t="s">
        <v>17</v>
      </c>
      <c r="AD1074" s="42" t="s">
        <v>882</v>
      </c>
      <c r="AE1074" s="42" t="s">
        <v>880</v>
      </c>
      <c r="AF1074" s="42" t="s">
        <v>880</v>
      </c>
      <c r="AG1074" s="42" t="s">
        <v>880</v>
      </c>
      <c r="AH1074" s="42" t="s">
        <v>19</v>
      </c>
      <c r="AI1074" s="42" t="s">
        <v>17</v>
      </c>
      <c r="AJ1074" s="42" t="s">
        <v>17</v>
      </c>
      <c r="AK1074" s="42" t="s">
        <v>880</v>
      </c>
      <c r="AL1074" s="42"/>
      <c r="AM1074" s="42"/>
      <c r="AN1074" s="42"/>
      <c r="AO1074" s="42"/>
      <c r="AP1074" s="42"/>
      <c r="AQ1074" s="42"/>
      <c r="AR1074" s="42"/>
      <c r="AS1074" s="42"/>
      <c r="AT1074" s="42"/>
      <c r="AU1074" s="42"/>
      <c r="AV1074" s="37">
        <f>COUNTIFS($S1074:$AU1074,"P")</f>
        <v>11</v>
      </c>
      <c r="AW1074" s="37">
        <f>COUNTIFS($S1074:$AU1074,"HD")/2</f>
        <v>0</v>
      </c>
      <c r="AX1074" s="37">
        <f>COUNTIFS($S1074:$AU1074,"DO")</f>
        <v>6</v>
      </c>
      <c r="AY1074" s="1">
        <f>COUNTIFS($S1074:$AU1074,"UPL")</f>
        <v>0</v>
      </c>
      <c r="AZ1074" s="37">
        <f>COUNTIFS($S1074:$AU1074,"LWP")</f>
        <v>1</v>
      </c>
      <c r="BA1074" s="37">
        <f>SUM(COUNTIFS($S1074:$AU1074,{"PAT","MAT"}))</f>
        <v>0</v>
      </c>
      <c r="BB1074" s="37">
        <f>COUNTIFS($S1074:$AU1074,"HO")</f>
        <v>0</v>
      </c>
      <c r="BC1074" s="37">
        <f>COUNTIFS($S1074:$AU1074,"NA")</f>
        <v>0</v>
      </c>
      <c r="BD1074" s="37">
        <f>COUNTIFS($S1074:$AU1074,"PL")</f>
        <v>0</v>
      </c>
      <c r="BE1074" s="37">
        <f>COUNTIFS($S1074:$AU1074,"CL")</f>
        <v>1</v>
      </c>
      <c r="BF1074" s="37">
        <f>COUNTIFS($S1074:$AU1074,"BL")</f>
        <v>0</v>
      </c>
      <c r="BG1074" s="37">
        <f>COUNTIFS($S1074:$AU1074,"CO")</f>
        <v>0</v>
      </c>
      <c r="BH1074" s="37">
        <f>SUM(BD1074:BG1074)</f>
        <v>1</v>
      </c>
      <c r="BI1074" s="37">
        <f>IF(SUM(AV1074+AW1074)&gt;=17,1,0)</f>
        <v>0</v>
      </c>
      <c r="BJ1074" s="37">
        <f>IF(SUM(AV1074+AW1074)&gt;=13,1,0)</f>
        <v>0</v>
      </c>
      <c r="BK1074" s="37">
        <f>SUM(AV1074:BG1074)+SUM(COUNTIFS(R1074:AU1074,{"TERM","RESIGNED"}))</f>
        <v>19</v>
      </c>
      <c r="BL1074" s="1" t="s">
        <v>41</v>
      </c>
      <c r="BM1074" s="37" t="s">
        <v>934</v>
      </c>
    </row>
    <row r="1075" spans="1:65" x14ac:dyDescent="0.25">
      <c r="A1075" s="30">
        <f>A1074+1</f>
        <v>1073</v>
      </c>
      <c r="B1075" s="1" t="s">
        <v>33</v>
      </c>
      <c r="C1075" s="1">
        <v>19423</v>
      </c>
      <c r="D1075" s="1">
        <v>19423</v>
      </c>
      <c r="E1075" s="1" t="s">
        <v>862</v>
      </c>
      <c r="F1075" s="32" t="s">
        <v>1286</v>
      </c>
      <c r="G1075" s="32" t="s">
        <v>154</v>
      </c>
      <c r="H1075" s="28">
        <v>45233</v>
      </c>
      <c r="I1075" s="28" t="s">
        <v>36</v>
      </c>
      <c r="J1075" s="28" t="s">
        <v>36</v>
      </c>
      <c r="K1075" s="37">
        <f ca="1">IF(O1075="ACTIVE",(TODAY()-H1075),(J1075-H1075))</f>
        <v>109</v>
      </c>
      <c r="L1075" s="39" t="str">
        <f>IF(OR(M1075="Email Verification",M1075="Operations",M1075="OJT",M1075="Bottom Quartile Group",M1075="Training"),"Billable","Non Billable")</f>
        <v>Billable</v>
      </c>
      <c r="M1075" s="32" t="s">
        <v>118</v>
      </c>
      <c r="N1075" s="1" t="s">
        <v>38</v>
      </c>
      <c r="O1075" s="1" t="s">
        <v>39</v>
      </c>
      <c r="P1075" s="1"/>
      <c r="Q1075" s="1"/>
      <c r="R1075" s="31" t="s">
        <v>155</v>
      </c>
      <c r="S1075" s="42" t="s">
        <v>18</v>
      </c>
      <c r="T1075" s="42" t="s">
        <v>18</v>
      </c>
      <c r="U1075" s="42" t="s">
        <v>17</v>
      </c>
      <c r="V1075" s="42" t="s">
        <v>17</v>
      </c>
      <c r="W1075" s="42" t="s">
        <v>880</v>
      </c>
      <c r="X1075" s="42" t="s">
        <v>880</v>
      </c>
      <c r="Y1075" s="42" t="s">
        <v>880</v>
      </c>
      <c r="Z1075" s="42" t="s">
        <v>880</v>
      </c>
      <c r="AA1075" s="42" t="s">
        <v>880</v>
      </c>
      <c r="AB1075" s="42" t="s">
        <v>17</v>
      </c>
      <c r="AC1075" s="42" t="s">
        <v>17</v>
      </c>
      <c r="AD1075" s="42" t="s">
        <v>880</v>
      </c>
      <c r="AE1075" s="42" t="s">
        <v>880</v>
      </c>
      <c r="AF1075" s="42" t="s">
        <v>880</v>
      </c>
      <c r="AG1075" s="42" t="s">
        <v>18</v>
      </c>
      <c r="AH1075" s="42" t="s">
        <v>18</v>
      </c>
      <c r="AI1075" s="42" t="s">
        <v>17</v>
      </c>
      <c r="AJ1075" s="42" t="s">
        <v>17</v>
      </c>
      <c r="AK1075" s="42" t="s">
        <v>881</v>
      </c>
      <c r="AL1075" s="42"/>
      <c r="AM1075" s="42"/>
      <c r="AN1075" s="42"/>
      <c r="AO1075" s="42"/>
      <c r="AP1075" s="42"/>
      <c r="AQ1075" s="42"/>
      <c r="AR1075" s="42"/>
      <c r="AS1075" s="42"/>
      <c r="AT1075" s="42"/>
      <c r="AU1075" s="42"/>
      <c r="AV1075" s="37">
        <f>COUNTIFS($S1075:$AU1075,"P")</f>
        <v>8</v>
      </c>
      <c r="AW1075" s="37">
        <f>COUNTIFS($S1075:$AU1075,"HD")/2</f>
        <v>0.5</v>
      </c>
      <c r="AX1075" s="37">
        <f>COUNTIFS($S1075:$AU1075,"DO")</f>
        <v>6</v>
      </c>
      <c r="AY1075" s="1">
        <f>COUNTIFS($S1075:$AU1075,"UPL")</f>
        <v>4</v>
      </c>
      <c r="AZ1075" s="37">
        <f>COUNTIFS($S1075:$AU1075,"LWP")</f>
        <v>0</v>
      </c>
      <c r="BA1075" s="37">
        <f>SUM(COUNTIFS($S1075:$AU1075,{"PAT","MAT"}))</f>
        <v>0</v>
      </c>
      <c r="BB1075" s="37">
        <f>COUNTIFS($S1075:$AU1075,"HO")</f>
        <v>0</v>
      </c>
      <c r="BC1075" s="37">
        <f>COUNTIFS($S1075:$AU1075,"NA")</f>
        <v>0</v>
      </c>
      <c r="BD1075" s="37">
        <f>COUNTIFS($S1075:$AU1075,"PL")</f>
        <v>0</v>
      </c>
      <c r="BE1075" s="37">
        <f>COUNTIFS($S1075:$AU1075,"CL")</f>
        <v>0</v>
      </c>
      <c r="BF1075" s="37">
        <f>COUNTIFS($S1075:$AU1075,"BL")</f>
        <v>0</v>
      </c>
      <c r="BG1075" s="37">
        <f>COUNTIFS($S1075:$AU1075,"CO")</f>
        <v>0</v>
      </c>
      <c r="BH1075" s="37">
        <f>SUM(BD1075:BG1075)</f>
        <v>0</v>
      </c>
      <c r="BI1075" s="37">
        <f>IF(SUM(AV1075+AW1075)&gt;=17,1,0)</f>
        <v>0</v>
      </c>
      <c r="BJ1075" s="37">
        <f>IF(SUM(AV1075+AW1075)&gt;=13,1,0)</f>
        <v>0</v>
      </c>
      <c r="BK1075" s="37">
        <f>SUM(AV1075:BG1075)+SUM(COUNTIFS(R1075:AU1075,{"TERM","RESIGNED"}))</f>
        <v>18.5</v>
      </c>
      <c r="BL1075" s="1" t="s">
        <v>41</v>
      </c>
      <c r="BM1075" s="37" t="s">
        <v>933</v>
      </c>
    </row>
    <row r="1076" spans="1:65" x14ac:dyDescent="0.25">
      <c r="A1076" s="30">
        <f>A1075+1</f>
        <v>1074</v>
      </c>
      <c r="B1076" s="1" t="s">
        <v>33</v>
      </c>
      <c r="C1076" s="1">
        <v>19424</v>
      </c>
      <c r="D1076" s="1">
        <v>19424</v>
      </c>
      <c r="E1076" s="1" t="s">
        <v>863</v>
      </c>
      <c r="F1076" s="32" t="s">
        <v>1287</v>
      </c>
      <c r="G1076" s="32" t="s">
        <v>154</v>
      </c>
      <c r="H1076" s="28">
        <v>45233</v>
      </c>
      <c r="I1076" s="28" t="s">
        <v>36</v>
      </c>
      <c r="J1076" s="28" t="s">
        <v>36</v>
      </c>
      <c r="K1076" s="37">
        <f ca="1">IF(O1076="ACTIVE",(TODAY()-H1076),(J1076-H1076))</f>
        <v>109</v>
      </c>
      <c r="L1076" s="39" t="str">
        <f>IF(OR(M1076="Email Verification",M1076="Operations",M1076="OJT",M1076="Bottom Quartile Group",M1076="Training"),"Billable","Non Billable")</f>
        <v>Billable</v>
      </c>
      <c r="M1076" s="32" t="s">
        <v>118</v>
      </c>
      <c r="N1076" s="1" t="s">
        <v>38</v>
      </c>
      <c r="O1076" s="1" t="s">
        <v>39</v>
      </c>
      <c r="P1076" s="1"/>
      <c r="Q1076" s="1"/>
      <c r="R1076" s="31" t="s">
        <v>136</v>
      </c>
      <c r="S1076" s="42" t="s">
        <v>880</v>
      </c>
      <c r="T1076" s="42" t="s">
        <v>880</v>
      </c>
      <c r="U1076" s="42" t="s">
        <v>17</v>
      </c>
      <c r="V1076" s="42" t="s">
        <v>17</v>
      </c>
      <c r="W1076" s="42" t="s">
        <v>880</v>
      </c>
      <c r="X1076" s="42" t="s">
        <v>880</v>
      </c>
      <c r="Y1076" s="42" t="s">
        <v>880</v>
      </c>
      <c r="Z1076" s="42" t="s">
        <v>880</v>
      </c>
      <c r="AA1076" s="42" t="s">
        <v>880</v>
      </c>
      <c r="AB1076" s="42" t="s">
        <v>17</v>
      </c>
      <c r="AC1076" s="42" t="s">
        <v>17</v>
      </c>
      <c r="AD1076" s="42" t="s">
        <v>880</v>
      </c>
      <c r="AE1076" s="42" t="s">
        <v>880</v>
      </c>
      <c r="AF1076" s="42" t="s">
        <v>880</v>
      </c>
      <c r="AG1076" s="42" t="s">
        <v>880</v>
      </c>
      <c r="AH1076" s="42" t="s">
        <v>880</v>
      </c>
      <c r="AI1076" s="42" t="s">
        <v>17</v>
      </c>
      <c r="AJ1076" s="42" t="s">
        <v>17</v>
      </c>
      <c r="AK1076" s="42" t="s">
        <v>880</v>
      </c>
      <c r="AL1076" s="42"/>
      <c r="AM1076" s="42"/>
      <c r="AN1076" s="42"/>
      <c r="AO1076" s="42"/>
      <c r="AP1076" s="42"/>
      <c r="AQ1076" s="42"/>
      <c r="AR1076" s="42"/>
      <c r="AS1076" s="42"/>
      <c r="AT1076" s="42"/>
      <c r="AU1076" s="42"/>
      <c r="AV1076" s="37">
        <f>COUNTIFS($S1076:$AU1076,"P")</f>
        <v>13</v>
      </c>
      <c r="AW1076" s="37">
        <f>COUNTIFS($S1076:$AU1076,"HD")/2</f>
        <v>0</v>
      </c>
      <c r="AX1076" s="37">
        <f>COUNTIFS($S1076:$AU1076,"DO")</f>
        <v>6</v>
      </c>
      <c r="AY1076" s="1">
        <f>COUNTIFS($S1076:$AU1076,"UPL")</f>
        <v>0</v>
      </c>
      <c r="AZ1076" s="37">
        <f>COUNTIFS($S1076:$AU1076,"LWP")</f>
        <v>0</v>
      </c>
      <c r="BA1076" s="37">
        <f>SUM(COUNTIFS($S1076:$AU1076,{"PAT","MAT"}))</f>
        <v>0</v>
      </c>
      <c r="BB1076" s="37">
        <f>COUNTIFS($S1076:$AU1076,"HO")</f>
        <v>0</v>
      </c>
      <c r="BC1076" s="37">
        <f>COUNTIFS($S1076:$AU1076,"NA")</f>
        <v>0</v>
      </c>
      <c r="BD1076" s="37">
        <f>COUNTIFS($S1076:$AU1076,"PL")</f>
        <v>0</v>
      </c>
      <c r="BE1076" s="37">
        <f>COUNTIFS($S1076:$AU1076,"CL")</f>
        <v>0</v>
      </c>
      <c r="BF1076" s="37">
        <f>COUNTIFS($S1076:$AU1076,"BL")</f>
        <v>0</v>
      </c>
      <c r="BG1076" s="37">
        <f>COUNTIFS($S1076:$AU1076,"CO")</f>
        <v>0</v>
      </c>
      <c r="BH1076" s="37">
        <f>SUM(BD1076:BG1076)</f>
        <v>0</v>
      </c>
      <c r="BI1076" s="37">
        <f>IF(SUM(AV1076+AW1076)&gt;=17,1,0)</f>
        <v>0</v>
      </c>
      <c r="BJ1076" s="37">
        <f>IF(SUM(AV1076+AW1076)&gt;=13,1,0)</f>
        <v>1</v>
      </c>
      <c r="BK1076" s="37">
        <f>SUM(AV1076:BG1076)+SUM(COUNTIFS(R1076:AU1076,{"TERM","RESIGNED"}))</f>
        <v>19</v>
      </c>
      <c r="BL1076" s="1" t="s">
        <v>41</v>
      </c>
      <c r="BM1076" s="37" t="s">
        <v>934</v>
      </c>
    </row>
    <row r="1077" spans="1:65" x14ac:dyDescent="0.25">
      <c r="A1077" s="30">
        <f>A1076+1</f>
        <v>1075</v>
      </c>
      <c r="B1077" s="1" t="s">
        <v>33</v>
      </c>
      <c r="C1077" s="1">
        <v>19428</v>
      </c>
      <c r="D1077" s="1">
        <v>19428</v>
      </c>
      <c r="E1077" s="1" t="s">
        <v>863</v>
      </c>
      <c r="F1077" s="32" t="s">
        <v>1288</v>
      </c>
      <c r="G1077" s="32" t="s">
        <v>100</v>
      </c>
      <c r="H1077" s="28">
        <v>45238</v>
      </c>
      <c r="I1077" s="28" t="s">
        <v>36</v>
      </c>
      <c r="J1077" s="28" t="s">
        <v>36</v>
      </c>
      <c r="K1077" s="37">
        <f ca="1">IF(O1077="ACTIVE",(TODAY()-H1077),(J1077-H1077))</f>
        <v>104</v>
      </c>
      <c r="L1077" s="39" t="str">
        <f>IF(OR(M1077="Email Verification",M1077="Operations",M1077="OJT",M1077="Bottom Quartile Group",M1077="Training"),"Billable","Non Billable")</f>
        <v>Non Billable</v>
      </c>
      <c r="M1077" s="32" t="s">
        <v>201</v>
      </c>
      <c r="N1077" s="1" t="s">
        <v>38</v>
      </c>
      <c r="O1077" s="1" t="s">
        <v>39</v>
      </c>
      <c r="P1077" s="1"/>
      <c r="Q1077" s="1"/>
      <c r="R1077" s="31" t="s">
        <v>200</v>
      </c>
      <c r="S1077" s="42" t="s">
        <v>880</v>
      </c>
      <c r="T1077" s="42" t="s">
        <v>880</v>
      </c>
      <c r="U1077" s="42" t="s">
        <v>17</v>
      </c>
      <c r="V1077" s="42" t="s">
        <v>17</v>
      </c>
      <c r="W1077" s="42" t="s">
        <v>880</v>
      </c>
      <c r="X1077" s="42" t="s">
        <v>880</v>
      </c>
      <c r="Y1077" s="42" t="s">
        <v>880</v>
      </c>
      <c r="Z1077" s="42" t="s">
        <v>880</v>
      </c>
      <c r="AA1077" s="42" t="s">
        <v>880</v>
      </c>
      <c r="AB1077" s="42" t="s">
        <v>17</v>
      </c>
      <c r="AC1077" s="42" t="s">
        <v>17</v>
      </c>
      <c r="AD1077" s="42" t="s">
        <v>880</v>
      </c>
      <c r="AE1077" s="42" t="s">
        <v>880</v>
      </c>
      <c r="AF1077" s="42" t="s">
        <v>880</v>
      </c>
      <c r="AG1077" s="42" t="s">
        <v>880</v>
      </c>
      <c r="AH1077" s="42" t="s">
        <v>880</v>
      </c>
      <c r="AI1077" s="42" t="s">
        <v>17</v>
      </c>
      <c r="AJ1077" s="42" t="s">
        <v>17</v>
      </c>
      <c r="AK1077" s="42" t="s">
        <v>881</v>
      </c>
      <c r="AL1077" s="42"/>
      <c r="AM1077" s="42"/>
      <c r="AN1077" s="42"/>
      <c r="AO1077" s="42"/>
      <c r="AP1077" s="42"/>
      <c r="AQ1077" s="42"/>
      <c r="AR1077" s="42"/>
      <c r="AS1077" s="42"/>
      <c r="AT1077" s="42"/>
      <c r="AU1077" s="42"/>
      <c r="AV1077" s="37">
        <f>COUNTIFS($S1077:$AU1077,"P")</f>
        <v>12</v>
      </c>
      <c r="AW1077" s="37">
        <f>COUNTIFS($S1077:$AU1077,"HD")/2</f>
        <v>0.5</v>
      </c>
      <c r="AX1077" s="37">
        <f>COUNTIFS($S1077:$AU1077,"DO")</f>
        <v>6</v>
      </c>
      <c r="AY1077" s="1">
        <f>COUNTIFS($S1077:$AU1077,"UPL")</f>
        <v>0</v>
      </c>
      <c r="AZ1077" s="37">
        <f>COUNTIFS($S1077:$AU1077,"LWP")</f>
        <v>0</v>
      </c>
      <c r="BA1077" s="37">
        <f>SUM(COUNTIFS($S1077:$AU1077,{"PAT","MAT"}))</f>
        <v>0</v>
      </c>
      <c r="BB1077" s="37">
        <f>COUNTIFS($S1077:$AU1077,"HO")</f>
        <v>0</v>
      </c>
      <c r="BC1077" s="37">
        <f>COUNTIFS($S1077:$AU1077,"NA")</f>
        <v>0</v>
      </c>
      <c r="BD1077" s="37">
        <f>COUNTIFS($S1077:$AU1077,"PL")</f>
        <v>0</v>
      </c>
      <c r="BE1077" s="37">
        <f>COUNTIFS($S1077:$AU1077,"CL")</f>
        <v>0</v>
      </c>
      <c r="BF1077" s="37">
        <f>COUNTIFS($S1077:$AU1077,"BL")</f>
        <v>0</v>
      </c>
      <c r="BG1077" s="37">
        <f>COUNTIFS($S1077:$AU1077,"CO")</f>
        <v>0</v>
      </c>
      <c r="BH1077" s="37">
        <f>SUM(BD1077:BG1077)</f>
        <v>0</v>
      </c>
      <c r="BI1077" s="37">
        <f>IF(SUM(AV1077+AW1077)&gt;=17,1,0)</f>
        <v>0</v>
      </c>
      <c r="BJ1077" s="37">
        <f>IF(SUM(AV1077+AW1077)&gt;=13,1,0)</f>
        <v>0</v>
      </c>
      <c r="BK1077" s="37">
        <f>SUM(AV1077:BG1077)+SUM(COUNTIFS(R1077:AU1077,{"TERM","RESIGNED"}))</f>
        <v>18.5</v>
      </c>
      <c r="BL1077" s="1" t="s">
        <v>41</v>
      </c>
      <c r="BM1077" s="37" t="s">
        <v>1565</v>
      </c>
    </row>
    <row r="1078" spans="1:65" x14ac:dyDescent="0.25">
      <c r="A1078" s="30">
        <f>A1077+1</f>
        <v>1076</v>
      </c>
      <c r="B1078" s="1" t="s">
        <v>33</v>
      </c>
      <c r="C1078" s="1">
        <v>19429</v>
      </c>
      <c r="D1078" s="1">
        <v>19429</v>
      </c>
      <c r="E1078" s="1" t="s">
        <v>863</v>
      </c>
      <c r="F1078" s="32" t="s">
        <v>1289</v>
      </c>
      <c r="G1078" s="32" t="s">
        <v>181</v>
      </c>
      <c r="H1078" s="28">
        <v>45238</v>
      </c>
      <c r="I1078" s="28" t="s">
        <v>36</v>
      </c>
      <c r="J1078" s="28" t="s">
        <v>36</v>
      </c>
      <c r="K1078" s="37">
        <f ca="1">IF(O1078="ACTIVE",(TODAY()-H1078),(J1078-H1078))</f>
        <v>104</v>
      </c>
      <c r="L1078" s="39" t="str">
        <f>IF(OR(M1078="Email Verification",M1078="Operations",M1078="OJT",M1078="Bottom Quartile Group",M1078="Training"),"Billable","Non Billable")</f>
        <v>Billable</v>
      </c>
      <c r="M1078" s="32" t="s">
        <v>178</v>
      </c>
      <c r="N1078" s="1" t="s">
        <v>38</v>
      </c>
      <c r="O1078" s="1" t="s">
        <v>39</v>
      </c>
      <c r="P1078" s="1"/>
      <c r="Q1078" s="1"/>
      <c r="R1078" s="31" t="s">
        <v>226</v>
      </c>
      <c r="S1078" s="42" t="s">
        <v>880</v>
      </c>
      <c r="T1078" s="42" t="s">
        <v>880</v>
      </c>
      <c r="U1078" s="42" t="s">
        <v>17</v>
      </c>
      <c r="V1078" s="42" t="s">
        <v>17</v>
      </c>
      <c r="W1078" s="42" t="s">
        <v>880</v>
      </c>
      <c r="X1078" s="42" t="s">
        <v>880</v>
      </c>
      <c r="Y1078" s="42" t="s">
        <v>880</v>
      </c>
      <c r="Z1078" s="42" t="s">
        <v>880</v>
      </c>
      <c r="AA1078" s="42" t="s">
        <v>880</v>
      </c>
      <c r="AB1078" s="42" t="s">
        <v>17</v>
      </c>
      <c r="AC1078" s="42" t="s">
        <v>17</v>
      </c>
      <c r="AD1078" s="42" t="s">
        <v>880</v>
      </c>
      <c r="AE1078" s="42" t="s">
        <v>880</v>
      </c>
      <c r="AF1078" s="42" t="s">
        <v>880</v>
      </c>
      <c r="AG1078" s="42" t="s">
        <v>880</v>
      </c>
      <c r="AH1078" s="42" t="s">
        <v>880</v>
      </c>
      <c r="AI1078" s="42" t="s">
        <v>17</v>
      </c>
      <c r="AJ1078" s="42" t="s">
        <v>17</v>
      </c>
      <c r="AK1078" s="42" t="s">
        <v>880</v>
      </c>
      <c r="AL1078" s="42"/>
      <c r="AM1078" s="42"/>
      <c r="AN1078" s="42"/>
      <c r="AO1078" s="42"/>
      <c r="AP1078" s="42"/>
      <c r="AQ1078" s="42"/>
      <c r="AR1078" s="42"/>
      <c r="AS1078" s="42"/>
      <c r="AT1078" s="42"/>
      <c r="AU1078" s="42"/>
      <c r="AV1078" s="37">
        <f>COUNTIFS($S1078:$AU1078,"P")</f>
        <v>13</v>
      </c>
      <c r="AW1078" s="37">
        <f>COUNTIFS($S1078:$AU1078,"HD")/2</f>
        <v>0</v>
      </c>
      <c r="AX1078" s="37">
        <f>COUNTIFS($S1078:$AU1078,"DO")</f>
        <v>6</v>
      </c>
      <c r="AY1078" s="1">
        <f>COUNTIFS($S1078:$AU1078,"UPL")</f>
        <v>0</v>
      </c>
      <c r="AZ1078" s="37">
        <f>COUNTIFS($S1078:$AU1078,"LWP")</f>
        <v>0</v>
      </c>
      <c r="BA1078" s="37">
        <f>SUM(COUNTIFS($S1078:$AU1078,{"PAT","MAT"}))</f>
        <v>0</v>
      </c>
      <c r="BB1078" s="37">
        <f>COUNTIFS($S1078:$AU1078,"HO")</f>
        <v>0</v>
      </c>
      <c r="BC1078" s="37">
        <f>COUNTIFS($S1078:$AU1078,"NA")</f>
        <v>0</v>
      </c>
      <c r="BD1078" s="37">
        <f>COUNTIFS($S1078:$AU1078,"PL")</f>
        <v>0</v>
      </c>
      <c r="BE1078" s="37">
        <f>COUNTIFS($S1078:$AU1078,"CL")</f>
        <v>0</v>
      </c>
      <c r="BF1078" s="37">
        <f>COUNTIFS($S1078:$AU1078,"BL")</f>
        <v>0</v>
      </c>
      <c r="BG1078" s="37">
        <f>COUNTIFS($S1078:$AU1078,"CO")</f>
        <v>0</v>
      </c>
      <c r="BH1078" s="37">
        <f>SUM(BD1078:BG1078)</f>
        <v>0</v>
      </c>
      <c r="BI1078" s="37">
        <f>IF(SUM(AV1078+AW1078)&gt;=17,1,0)</f>
        <v>0</v>
      </c>
      <c r="BJ1078" s="37">
        <f>IF(SUM(AV1078+AW1078)&gt;=13,1,0)</f>
        <v>1</v>
      </c>
      <c r="BK1078" s="37">
        <f>SUM(AV1078:BG1078)+SUM(COUNTIFS(R1078:AU1078,{"TERM","RESIGNED"}))</f>
        <v>19</v>
      </c>
      <c r="BL1078" s="1" t="s">
        <v>41</v>
      </c>
      <c r="BM1078" s="37" t="s">
        <v>931</v>
      </c>
    </row>
    <row r="1079" spans="1:65" x14ac:dyDescent="0.25">
      <c r="A1079" s="30">
        <f>A1078+1</f>
        <v>1077</v>
      </c>
      <c r="B1079" s="1" t="s">
        <v>33</v>
      </c>
      <c r="C1079" s="1">
        <v>19431</v>
      </c>
      <c r="D1079" s="1">
        <v>19431</v>
      </c>
      <c r="E1079" s="1" t="s">
        <v>863</v>
      </c>
      <c r="F1079" s="32" t="s">
        <v>1290</v>
      </c>
      <c r="G1079" s="32" t="s">
        <v>181</v>
      </c>
      <c r="H1079" s="28">
        <v>45238</v>
      </c>
      <c r="I1079" s="28" t="s">
        <v>36</v>
      </c>
      <c r="J1079" s="28" t="s">
        <v>36</v>
      </c>
      <c r="K1079" s="37">
        <f ca="1">IF(O1079="ACTIVE",(TODAY()-H1079),(J1079-H1079))</f>
        <v>104</v>
      </c>
      <c r="L1079" s="39" t="str">
        <f>IF(OR(M1079="Email Verification",M1079="Operations",M1079="OJT",M1079="Bottom Quartile Group",M1079="Training"),"Billable","Non Billable")</f>
        <v>Billable</v>
      </c>
      <c r="M1079" s="32" t="s">
        <v>178</v>
      </c>
      <c r="N1079" s="1" t="s">
        <v>38</v>
      </c>
      <c r="O1079" s="1" t="s">
        <v>39</v>
      </c>
      <c r="P1079" s="1"/>
      <c r="Q1079" s="1"/>
      <c r="R1079" s="31" t="s">
        <v>226</v>
      </c>
      <c r="S1079" s="42" t="s">
        <v>880</v>
      </c>
      <c r="T1079" s="42" t="s">
        <v>880</v>
      </c>
      <c r="U1079" s="42" t="s">
        <v>17</v>
      </c>
      <c r="V1079" s="42" t="s">
        <v>17</v>
      </c>
      <c r="W1079" s="42" t="s">
        <v>880</v>
      </c>
      <c r="X1079" s="42" t="s">
        <v>880</v>
      </c>
      <c r="Y1079" s="42" t="s">
        <v>880</v>
      </c>
      <c r="Z1079" s="42" t="s">
        <v>880</v>
      </c>
      <c r="AA1079" s="42" t="s">
        <v>880</v>
      </c>
      <c r="AB1079" s="42" t="s">
        <v>17</v>
      </c>
      <c r="AC1079" s="42" t="s">
        <v>17</v>
      </c>
      <c r="AD1079" s="42" t="s">
        <v>880</v>
      </c>
      <c r="AE1079" s="42" t="s">
        <v>880</v>
      </c>
      <c r="AF1079" s="42" t="s">
        <v>880</v>
      </c>
      <c r="AG1079" s="42" t="s">
        <v>880</v>
      </c>
      <c r="AH1079" s="42" t="s">
        <v>880</v>
      </c>
      <c r="AI1079" s="42" t="s">
        <v>17</v>
      </c>
      <c r="AJ1079" s="42" t="s">
        <v>17</v>
      </c>
      <c r="AK1079" s="42" t="s">
        <v>880</v>
      </c>
      <c r="AL1079" s="42"/>
      <c r="AM1079" s="42"/>
      <c r="AN1079" s="42"/>
      <c r="AO1079" s="42"/>
      <c r="AP1079" s="42"/>
      <c r="AQ1079" s="42"/>
      <c r="AR1079" s="42"/>
      <c r="AS1079" s="42"/>
      <c r="AT1079" s="42"/>
      <c r="AU1079" s="42"/>
      <c r="AV1079" s="37">
        <f>COUNTIFS($S1079:$AU1079,"P")</f>
        <v>13</v>
      </c>
      <c r="AW1079" s="37">
        <f>COUNTIFS($S1079:$AU1079,"HD")/2</f>
        <v>0</v>
      </c>
      <c r="AX1079" s="37">
        <f>COUNTIFS($S1079:$AU1079,"DO")</f>
        <v>6</v>
      </c>
      <c r="AY1079" s="1">
        <f>COUNTIFS($S1079:$AU1079,"UPL")</f>
        <v>0</v>
      </c>
      <c r="AZ1079" s="37">
        <f>COUNTIFS($S1079:$AU1079,"LWP")</f>
        <v>0</v>
      </c>
      <c r="BA1079" s="37">
        <f>SUM(COUNTIFS($S1079:$AU1079,{"PAT","MAT"}))</f>
        <v>0</v>
      </c>
      <c r="BB1079" s="37">
        <f>COUNTIFS($S1079:$AU1079,"HO")</f>
        <v>0</v>
      </c>
      <c r="BC1079" s="37">
        <f>COUNTIFS($S1079:$AU1079,"NA")</f>
        <v>0</v>
      </c>
      <c r="BD1079" s="37">
        <f>COUNTIFS($S1079:$AU1079,"PL")</f>
        <v>0</v>
      </c>
      <c r="BE1079" s="37">
        <f>COUNTIFS($S1079:$AU1079,"CL")</f>
        <v>0</v>
      </c>
      <c r="BF1079" s="37">
        <f>COUNTIFS($S1079:$AU1079,"BL")</f>
        <v>0</v>
      </c>
      <c r="BG1079" s="37">
        <f>COUNTIFS($S1079:$AU1079,"CO")</f>
        <v>0</v>
      </c>
      <c r="BH1079" s="37">
        <f>SUM(BD1079:BG1079)</f>
        <v>0</v>
      </c>
      <c r="BI1079" s="37">
        <f>IF(SUM(AV1079+AW1079)&gt;=17,1,0)</f>
        <v>0</v>
      </c>
      <c r="BJ1079" s="37">
        <f>IF(SUM(AV1079+AW1079)&gt;=13,1,0)</f>
        <v>1</v>
      </c>
      <c r="BK1079" s="37">
        <f>SUM(AV1079:BG1079)+SUM(COUNTIFS(R1079:AU1079,{"TERM","RESIGNED"}))</f>
        <v>19</v>
      </c>
      <c r="BL1079" s="1" t="s">
        <v>41</v>
      </c>
      <c r="BM1079" s="37" t="s">
        <v>931</v>
      </c>
    </row>
    <row r="1080" spans="1:65" x14ac:dyDescent="0.25">
      <c r="A1080" s="30">
        <f>A1079+1</f>
        <v>1078</v>
      </c>
      <c r="B1080" s="1" t="s">
        <v>33</v>
      </c>
      <c r="C1080" s="1">
        <v>19438</v>
      </c>
      <c r="D1080" s="1">
        <v>19438</v>
      </c>
      <c r="E1080" s="1" t="s">
        <v>863</v>
      </c>
      <c r="F1080" s="32" t="s">
        <v>1291</v>
      </c>
      <c r="G1080" s="32" t="s">
        <v>117</v>
      </c>
      <c r="H1080" s="28">
        <v>45238</v>
      </c>
      <c r="I1080" s="28" t="s">
        <v>36</v>
      </c>
      <c r="J1080" s="28" t="s">
        <v>36</v>
      </c>
      <c r="K1080" s="37">
        <f ca="1">IF(O1080="ACTIVE",(TODAY()-H1080),(J1080-H1080))</f>
        <v>104</v>
      </c>
      <c r="L1080" s="39" t="str">
        <f>IF(OR(M1080="Email Verification",M1080="Operations",M1080="OJT",M1080="Bottom Quartile Group",M1080="Training"),"Billable","Non Billable")</f>
        <v>Billable</v>
      </c>
      <c r="M1080" s="32" t="s">
        <v>118</v>
      </c>
      <c r="N1080" s="1" t="s">
        <v>38</v>
      </c>
      <c r="O1080" s="1" t="s">
        <v>39</v>
      </c>
      <c r="P1080" s="1"/>
      <c r="Q1080" s="1"/>
      <c r="R1080" s="31" t="s">
        <v>1443</v>
      </c>
      <c r="S1080" s="42" t="s">
        <v>880</v>
      </c>
      <c r="T1080" s="42" t="s">
        <v>880</v>
      </c>
      <c r="U1080" s="42" t="s">
        <v>17</v>
      </c>
      <c r="V1080" s="42" t="s">
        <v>17</v>
      </c>
      <c r="W1080" s="42" t="s">
        <v>880</v>
      </c>
      <c r="X1080" s="42" t="s">
        <v>880</v>
      </c>
      <c r="Y1080" s="42" t="s">
        <v>880</v>
      </c>
      <c r="Z1080" s="42" t="s">
        <v>880</v>
      </c>
      <c r="AA1080" s="42" t="s">
        <v>880</v>
      </c>
      <c r="AB1080" s="42" t="s">
        <v>17</v>
      </c>
      <c r="AC1080" s="42" t="s">
        <v>17</v>
      </c>
      <c r="AD1080" s="42" t="s">
        <v>880</v>
      </c>
      <c r="AE1080" s="42" t="s">
        <v>880</v>
      </c>
      <c r="AF1080" s="42" t="s">
        <v>880</v>
      </c>
      <c r="AG1080" s="42" t="s">
        <v>880</v>
      </c>
      <c r="AH1080" s="42" t="s">
        <v>880</v>
      </c>
      <c r="AI1080" s="42" t="s">
        <v>17</v>
      </c>
      <c r="AJ1080" s="42" t="s">
        <v>17</v>
      </c>
      <c r="AK1080" s="42" t="s">
        <v>880</v>
      </c>
      <c r="AL1080" s="42"/>
      <c r="AM1080" s="42"/>
      <c r="AN1080" s="42"/>
      <c r="AO1080" s="42"/>
      <c r="AP1080" s="42"/>
      <c r="AQ1080" s="42"/>
      <c r="AR1080" s="42"/>
      <c r="AS1080" s="42"/>
      <c r="AT1080" s="42"/>
      <c r="AU1080" s="42"/>
      <c r="AV1080" s="37">
        <f>COUNTIFS($S1080:$AU1080,"P")</f>
        <v>13</v>
      </c>
      <c r="AW1080" s="37">
        <f>COUNTIFS($S1080:$AU1080,"HD")/2</f>
        <v>0</v>
      </c>
      <c r="AX1080" s="37">
        <f>COUNTIFS($S1080:$AU1080,"DO")</f>
        <v>6</v>
      </c>
      <c r="AY1080" s="1">
        <f>COUNTIFS($S1080:$AU1080,"UPL")</f>
        <v>0</v>
      </c>
      <c r="AZ1080" s="37">
        <f>COUNTIFS($S1080:$AU1080,"LWP")</f>
        <v>0</v>
      </c>
      <c r="BA1080" s="37">
        <f>SUM(COUNTIFS($S1080:$AU1080,{"PAT","MAT"}))</f>
        <v>0</v>
      </c>
      <c r="BB1080" s="37">
        <f>COUNTIFS($S1080:$AU1080,"HO")</f>
        <v>0</v>
      </c>
      <c r="BC1080" s="37">
        <f>COUNTIFS($S1080:$AU1080,"NA")</f>
        <v>0</v>
      </c>
      <c r="BD1080" s="37">
        <f>COUNTIFS($S1080:$AU1080,"PL")</f>
        <v>0</v>
      </c>
      <c r="BE1080" s="37">
        <f>COUNTIFS($S1080:$AU1080,"CL")</f>
        <v>0</v>
      </c>
      <c r="BF1080" s="37">
        <f>COUNTIFS($S1080:$AU1080,"BL")</f>
        <v>0</v>
      </c>
      <c r="BG1080" s="37">
        <f>COUNTIFS($S1080:$AU1080,"CO")</f>
        <v>0</v>
      </c>
      <c r="BH1080" s="37">
        <f>SUM(BD1080:BG1080)</f>
        <v>0</v>
      </c>
      <c r="BI1080" s="37">
        <f>IF(SUM(AV1080+AW1080)&gt;=17,1,0)</f>
        <v>0</v>
      </c>
      <c r="BJ1080" s="37">
        <f>IF(SUM(AV1080+AW1080)&gt;=13,1,0)</f>
        <v>1</v>
      </c>
      <c r="BK1080" s="37">
        <f>SUM(AV1080:BG1080)+SUM(COUNTIFS(R1080:AU1080,{"TERM","RESIGNED"}))</f>
        <v>19</v>
      </c>
      <c r="BL1080" s="1" t="s">
        <v>41</v>
      </c>
      <c r="BM1080" s="37" t="s">
        <v>931</v>
      </c>
    </row>
    <row r="1081" spans="1:65" x14ac:dyDescent="0.25">
      <c r="A1081" s="30">
        <f>A1080+1</f>
        <v>1079</v>
      </c>
      <c r="B1081" s="1" t="s">
        <v>33</v>
      </c>
      <c r="C1081" s="1">
        <v>19439</v>
      </c>
      <c r="D1081" s="1">
        <v>19439</v>
      </c>
      <c r="E1081" s="1" t="s">
        <v>862</v>
      </c>
      <c r="F1081" s="32" t="s">
        <v>1292</v>
      </c>
      <c r="G1081" s="32" t="s">
        <v>117</v>
      </c>
      <c r="H1081" s="28">
        <v>45238</v>
      </c>
      <c r="I1081" s="28" t="s">
        <v>36</v>
      </c>
      <c r="J1081" s="28" t="s">
        <v>36</v>
      </c>
      <c r="K1081" s="37">
        <f ca="1">IF(O1081="ACTIVE",(TODAY()-H1081),(J1081-H1081))</f>
        <v>104</v>
      </c>
      <c r="L1081" s="39" t="str">
        <f>IF(OR(M1081="Email Verification",M1081="Operations",M1081="OJT",M1081="Bottom Quartile Group",M1081="Training"),"Billable","Non Billable")</f>
        <v>Billable</v>
      </c>
      <c r="M1081" s="32" t="s">
        <v>118</v>
      </c>
      <c r="N1081" s="1" t="s">
        <v>38</v>
      </c>
      <c r="O1081" s="1" t="s">
        <v>39</v>
      </c>
      <c r="P1081" s="1"/>
      <c r="Q1081" s="1"/>
      <c r="R1081" s="31" t="s">
        <v>130</v>
      </c>
      <c r="S1081" s="42" t="s">
        <v>880</v>
      </c>
      <c r="T1081" s="42" t="s">
        <v>880</v>
      </c>
      <c r="U1081" s="42" t="s">
        <v>17</v>
      </c>
      <c r="V1081" s="42" t="s">
        <v>17</v>
      </c>
      <c r="W1081" s="42" t="s">
        <v>880</v>
      </c>
      <c r="X1081" s="42" t="s">
        <v>880</v>
      </c>
      <c r="Y1081" s="42" t="s">
        <v>880</v>
      </c>
      <c r="Z1081" s="42" t="s">
        <v>880</v>
      </c>
      <c r="AA1081" s="42" t="s">
        <v>880</v>
      </c>
      <c r="AB1081" s="42" t="s">
        <v>17</v>
      </c>
      <c r="AC1081" s="42" t="s">
        <v>17</v>
      </c>
      <c r="AD1081" s="42" t="s">
        <v>880</v>
      </c>
      <c r="AE1081" s="42" t="s">
        <v>880</v>
      </c>
      <c r="AF1081" s="42" t="s">
        <v>880</v>
      </c>
      <c r="AG1081" s="42" t="s">
        <v>881</v>
      </c>
      <c r="AH1081" s="42" t="s">
        <v>18</v>
      </c>
      <c r="AI1081" s="42" t="s">
        <v>17</v>
      </c>
      <c r="AJ1081" s="42" t="s">
        <v>17</v>
      </c>
      <c r="AK1081" s="42" t="s">
        <v>880</v>
      </c>
      <c r="AL1081" s="42"/>
      <c r="AM1081" s="42"/>
      <c r="AN1081" s="42"/>
      <c r="AO1081" s="42"/>
      <c r="AP1081" s="42"/>
      <c r="AQ1081" s="42"/>
      <c r="AR1081" s="42"/>
      <c r="AS1081" s="42"/>
      <c r="AT1081" s="42"/>
      <c r="AU1081" s="42"/>
      <c r="AV1081" s="37">
        <f>COUNTIFS($S1081:$AU1081,"P")</f>
        <v>11</v>
      </c>
      <c r="AW1081" s="37">
        <f>COUNTIFS($S1081:$AU1081,"HD")/2</f>
        <v>0.5</v>
      </c>
      <c r="AX1081" s="37">
        <f>COUNTIFS($S1081:$AU1081,"DO")</f>
        <v>6</v>
      </c>
      <c r="AY1081" s="1">
        <f>COUNTIFS($S1081:$AU1081,"UPL")</f>
        <v>1</v>
      </c>
      <c r="AZ1081" s="37">
        <f>COUNTIFS($S1081:$AU1081,"LWP")</f>
        <v>0</v>
      </c>
      <c r="BA1081" s="37">
        <f>SUM(COUNTIFS($S1081:$AU1081,{"PAT","MAT"}))</f>
        <v>0</v>
      </c>
      <c r="BB1081" s="37">
        <f>COUNTIFS($S1081:$AU1081,"HO")</f>
        <v>0</v>
      </c>
      <c r="BC1081" s="37">
        <f>COUNTIFS($S1081:$AU1081,"NA")</f>
        <v>0</v>
      </c>
      <c r="BD1081" s="37">
        <f>COUNTIFS($S1081:$AU1081,"PL")</f>
        <v>0</v>
      </c>
      <c r="BE1081" s="37">
        <f>COUNTIFS($S1081:$AU1081,"CL")</f>
        <v>0</v>
      </c>
      <c r="BF1081" s="37">
        <f>COUNTIFS($S1081:$AU1081,"BL")</f>
        <v>0</v>
      </c>
      <c r="BG1081" s="37">
        <f>COUNTIFS($S1081:$AU1081,"CO")</f>
        <v>0</v>
      </c>
      <c r="BH1081" s="37">
        <f>SUM(BD1081:BG1081)</f>
        <v>0</v>
      </c>
      <c r="BI1081" s="37">
        <f>IF(SUM(AV1081+AW1081)&gt;=17,1,0)</f>
        <v>0</v>
      </c>
      <c r="BJ1081" s="37">
        <f>IF(SUM(AV1081+AW1081)&gt;=13,1,0)</f>
        <v>0</v>
      </c>
      <c r="BK1081" s="37">
        <f>SUM(AV1081:BG1081)+SUM(COUNTIFS(R1081:AU1081,{"TERM","RESIGNED"}))</f>
        <v>18.5</v>
      </c>
      <c r="BL1081" s="1" t="s">
        <v>41</v>
      </c>
      <c r="BM1081" s="37" t="s">
        <v>931</v>
      </c>
    </row>
    <row r="1082" spans="1:65" x14ac:dyDescent="0.25">
      <c r="A1082" s="30">
        <f>A1081+1</f>
        <v>1080</v>
      </c>
      <c r="B1082" s="1" t="s">
        <v>33</v>
      </c>
      <c r="C1082" s="1">
        <v>19440</v>
      </c>
      <c r="D1082" s="1">
        <v>19440</v>
      </c>
      <c r="E1082" s="1" t="s">
        <v>862</v>
      </c>
      <c r="F1082" s="32" t="s">
        <v>1293</v>
      </c>
      <c r="G1082" s="32" t="s">
        <v>117</v>
      </c>
      <c r="H1082" s="28">
        <v>45238</v>
      </c>
      <c r="I1082" s="28" t="s">
        <v>36</v>
      </c>
      <c r="J1082" s="28" t="s">
        <v>36</v>
      </c>
      <c r="K1082" s="37">
        <f ca="1">IF(O1082="ACTIVE",(TODAY()-H1082),(J1082-H1082))</f>
        <v>104</v>
      </c>
      <c r="L1082" s="39" t="str">
        <f>IF(OR(M1082="Email Verification",M1082="Operations",M1082="OJT",M1082="Bottom Quartile Group",M1082="Training"),"Billable","Non Billable")</f>
        <v>Billable</v>
      </c>
      <c r="M1082" s="32" t="s">
        <v>118</v>
      </c>
      <c r="N1082" s="1" t="s">
        <v>38</v>
      </c>
      <c r="O1082" s="1" t="s">
        <v>39</v>
      </c>
      <c r="P1082" s="1"/>
      <c r="Q1082" s="1"/>
      <c r="R1082" s="31" t="s">
        <v>130</v>
      </c>
      <c r="S1082" s="42" t="s">
        <v>18</v>
      </c>
      <c r="T1082" s="42" t="s">
        <v>880</v>
      </c>
      <c r="U1082" s="42" t="s">
        <v>17</v>
      </c>
      <c r="V1082" s="42" t="s">
        <v>17</v>
      </c>
      <c r="W1082" s="42" t="s">
        <v>880</v>
      </c>
      <c r="X1082" s="42" t="s">
        <v>880</v>
      </c>
      <c r="Y1082" s="42" t="s">
        <v>880</v>
      </c>
      <c r="Z1082" s="42" t="s">
        <v>880</v>
      </c>
      <c r="AA1082" s="42" t="s">
        <v>880</v>
      </c>
      <c r="AB1082" s="42" t="s">
        <v>17</v>
      </c>
      <c r="AC1082" s="42" t="s">
        <v>17</v>
      </c>
      <c r="AD1082" s="42" t="s">
        <v>18</v>
      </c>
      <c r="AE1082" s="42" t="s">
        <v>18</v>
      </c>
      <c r="AF1082" s="42" t="s">
        <v>18</v>
      </c>
      <c r="AG1082" s="42" t="s">
        <v>18</v>
      </c>
      <c r="AH1082" s="42" t="s">
        <v>18</v>
      </c>
      <c r="AI1082" s="42" t="s">
        <v>17</v>
      </c>
      <c r="AJ1082" s="42" t="s">
        <v>17</v>
      </c>
      <c r="AK1082" s="42" t="s">
        <v>18</v>
      </c>
      <c r="AL1082" s="42"/>
      <c r="AM1082" s="42"/>
      <c r="AN1082" s="42"/>
      <c r="AO1082" s="42"/>
      <c r="AP1082" s="42"/>
      <c r="AQ1082" s="42"/>
      <c r="AR1082" s="42"/>
      <c r="AS1082" s="42"/>
      <c r="AT1082" s="42"/>
      <c r="AU1082" s="42"/>
      <c r="AV1082" s="37">
        <f>COUNTIFS($S1082:$AU1082,"P")</f>
        <v>6</v>
      </c>
      <c r="AW1082" s="37">
        <f>COUNTIFS($S1082:$AU1082,"HD")/2</f>
        <v>0</v>
      </c>
      <c r="AX1082" s="37">
        <f>COUNTIFS($S1082:$AU1082,"DO")</f>
        <v>6</v>
      </c>
      <c r="AY1082" s="1">
        <f>COUNTIFS($S1082:$AU1082,"UPL")</f>
        <v>7</v>
      </c>
      <c r="AZ1082" s="37">
        <f>COUNTIFS($S1082:$AU1082,"LWP")</f>
        <v>0</v>
      </c>
      <c r="BA1082" s="37">
        <f>SUM(COUNTIFS($S1082:$AU1082,{"PAT","MAT"}))</f>
        <v>0</v>
      </c>
      <c r="BB1082" s="37">
        <f>COUNTIFS($S1082:$AU1082,"HO")</f>
        <v>0</v>
      </c>
      <c r="BC1082" s="37">
        <f>COUNTIFS($S1082:$AU1082,"NA")</f>
        <v>0</v>
      </c>
      <c r="BD1082" s="37">
        <f>COUNTIFS($S1082:$AU1082,"PL")</f>
        <v>0</v>
      </c>
      <c r="BE1082" s="37">
        <f>COUNTIFS($S1082:$AU1082,"CL")</f>
        <v>0</v>
      </c>
      <c r="BF1082" s="37">
        <f>COUNTIFS($S1082:$AU1082,"BL")</f>
        <v>0</v>
      </c>
      <c r="BG1082" s="37">
        <f>COUNTIFS($S1082:$AU1082,"CO")</f>
        <v>0</v>
      </c>
      <c r="BH1082" s="37">
        <f>SUM(BD1082:BG1082)</f>
        <v>0</v>
      </c>
      <c r="BI1082" s="37">
        <f>IF(SUM(AV1082+AW1082)&gt;=17,1,0)</f>
        <v>0</v>
      </c>
      <c r="BJ1082" s="37">
        <f>IF(SUM(AV1082+AW1082)&gt;=13,1,0)</f>
        <v>0</v>
      </c>
      <c r="BK1082" s="37">
        <f>SUM(AV1082:BG1082)+SUM(COUNTIFS(R1082:AU1082,{"TERM","RESIGNED"}))</f>
        <v>19</v>
      </c>
      <c r="BL1082" s="1" t="s">
        <v>41</v>
      </c>
      <c r="BM1082" s="37" t="s">
        <v>931</v>
      </c>
    </row>
    <row r="1083" spans="1:65" x14ac:dyDescent="0.25">
      <c r="A1083" s="30">
        <f>A1082+1</f>
        <v>1081</v>
      </c>
      <c r="B1083" s="1" t="s">
        <v>33</v>
      </c>
      <c r="C1083" s="1">
        <v>19443</v>
      </c>
      <c r="D1083" s="1">
        <v>19443</v>
      </c>
      <c r="E1083" s="1" t="s">
        <v>863</v>
      </c>
      <c r="F1083" s="32" t="s">
        <v>1294</v>
      </c>
      <c r="G1083" s="32" t="s">
        <v>117</v>
      </c>
      <c r="H1083" s="28">
        <v>45238</v>
      </c>
      <c r="I1083" s="28" t="s">
        <v>36</v>
      </c>
      <c r="J1083" s="28" t="s">
        <v>36</v>
      </c>
      <c r="K1083" s="37">
        <f ca="1">IF(O1083="ACTIVE",(TODAY()-H1083),(J1083-H1083))</f>
        <v>104</v>
      </c>
      <c r="L1083" s="39" t="str">
        <f>IF(OR(M1083="Email Verification",M1083="Operations",M1083="OJT",M1083="Bottom Quartile Group",M1083="Training"),"Billable","Non Billable")</f>
        <v>Billable</v>
      </c>
      <c r="M1083" s="32" t="s">
        <v>118</v>
      </c>
      <c r="N1083" s="1" t="s">
        <v>38</v>
      </c>
      <c r="O1083" s="1" t="s">
        <v>39</v>
      </c>
      <c r="P1083" s="1"/>
      <c r="Q1083" s="1"/>
      <c r="R1083" s="31" t="s">
        <v>414</v>
      </c>
      <c r="S1083" s="42" t="s">
        <v>880</v>
      </c>
      <c r="T1083" s="42" t="s">
        <v>880</v>
      </c>
      <c r="U1083" s="42" t="s">
        <v>17</v>
      </c>
      <c r="V1083" s="42" t="s">
        <v>17</v>
      </c>
      <c r="W1083" s="42" t="s">
        <v>18</v>
      </c>
      <c r="X1083" s="42" t="s">
        <v>880</v>
      </c>
      <c r="Y1083" s="42" t="s">
        <v>880</v>
      </c>
      <c r="Z1083" s="42" t="s">
        <v>880</v>
      </c>
      <c r="AA1083" s="42" t="s">
        <v>880</v>
      </c>
      <c r="AB1083" s="42" t="s">
        <v>17</v>
      </c>
      <c r="AC1083" s="42" t="s">
        <v>17</v>
      </c>
      <c r="AD1083" s="42" t="s">
        <v>880</v>
      </c>
      <c r="AE1083" s="42" t="s">
        <v>18</v>
      </c>
      <c r="AF1083" s="42" t="s">
        <v>880</v>
      </c>
      <c r="AG1083" s="42" t="s">
        <v>880</v>
      </c>
      <c r="AH1083" s="42" t="s">
        <v>880</v>
      </c>
      <c r="AI1083" s="42" t="s">
        <v>17</v>
      </c>
      <c r="AJ1083" s="42" t="s">
        <v>17</v>
      </c>
      <c r="AK1083" s="42" t="s">
        <v>880</v>
      </c>
      <c r="AL1083" s="42"/>
      <c r="AM1083" s="42"/>
      <c r="AN1083" s="42"/>
      <c r="AO1083" s="42"/>
      <c r="AP1083" s="42"/>
      <c r="AQ1083" s="42"/>
      <c r="AR1083" s="42"/>
      <c r="AS1083" s="42"/>
      <c r="AT1083" s="42"/>
      <c r="AU1083" s="42"/>
      <c r="AV1083" s="37">
        <f>COUNTIFS($S1083:$AU1083,"P")</f>
        <v>11</v>
      </c>
      <c r="AW1083" s="37">
        <f>COUNTIFS($S1083:$AU1083,"HD")/2</f>
        <v>0</v>
      </c>
      <c r="AX1083" s="37">
        <f>COUNTIFS($S1083:$AU1083,"DO")</f>
        <v>6</v>
      </c>
      <c r="AY1083" s="1">
        <f>COUNTIFS($S1083:$AU1083,"UPL")</f>
        <v>2</v>
      </c>
      <c r="AZ1083" s="37">
        <f>COUNTIFS($S1083:$AU1083,"LWP")</f>
        <v>0</v>
      </c>
      <c r="BA1083" s="37">
        <f>SUM(COUNTIFS($S1083:$AU1083,{"PAT","MAT"}))</f>
        <v>0</v>
      </c>
      <c r="BB1083" s="37">
        <f>COUNTIFS($S1083:$AU1083,"HO")</f>
        <v>0</v>
      </c>
      <c r="BC1083" s="37">
        <f>COUNTIFS($S1083:$AU1083,"NA")</f>
        <v>0</v>
      </c>
      <c r="BD1083" s="37">
        <f>COUNTIFS($S1083:$AU1083,"PL")</f>
        <v>0</v>
      </c>
      <c r="BE1083" s="37">
        <f>COUNTIFS($S1083:$AU1083,"CL")</f>
        <v>0</v>
      </c>
      <c r="BF1083" s="37">
        <f>COUNTIFS($S1083:$AU1083,"BL")</f>
        <v>0</v>
      </c>
      <c r="BG1083" s="37">
        <f>COUNTIFS($S1083:$AU1083,"CO")</f>
        <v>0</v>
      </c>
      <c r="BH1083" s="37">
        <f>SUM(BD1083:BG1083)</f>
        <v>0</v>
      </c>
      <c r="BI1083" s="37">
        <f>IF(SUM(AV1083+AW1083)&gt;=17,1,0)</f>
        <v>0</v>
      </c>
      <c r="BJ1083" s="37">
        <f>IF(SUM(AV1083+AW1083)&gt;=13,1,0)</f>
        <v>0</v>
      </c>
      <c r="BK1083" s="37">
        <f>SUM(AV1083:BG1083)+SUM(COUNTIFS(R1083:AU1083,{"TERM","RESIGNED"}))</f>
        <v>19</v>
      </c>
      <c r="BL1083" s="1" t="s">
        <v>41</v>
      </c>
      <c r="BM1083" s="37" t="s">
        <v>933</v>
      </c>
    </row>
    <row r="1084" spans="1:65" x14ac:dyDescent="0.25">
      <c r="A1084" s="30">
        <f>A1083+1</f>
        <v>1082</v>
      </c>
      <c r="B1084" s="1" t="s">
        <v>33</v>
      </c>
      <c r="C1084" s="1">
        <v>19447</v>
      </c>
      <c r="D1084" s="1">
        <v>19447</v>
      </c>
      <c r="E1084" s="1" t="s">
        <v>863</v>
      </c>
      <c r="F1084" s="32" t="s">
        <v>1296</v>
      </c>
      <c r="G1084" s="32" t="s">
        <v>117</v>
      </c>
      <c r="H1084" s="28">
        <v>45238</v>
      </c>
      <c r="I1084" s="28" t="s">
        <v>36</v>
      </c>
      <c r="J1084" s="28" t="s">
        <v>36</v>
      </c>
      <c r="K1084" s="37">
        <f ca="1">IF(O1084="ACTIVE",(TODAY()-H1084),(J1084-H1084))</f>
        <v>104</v>
      </c>
      <c r="L1084" s="39" t="str">
        <f>IF(OR(M1084="Email Verification",M1084="Operations",M1084="OJT",M1084="Bottom Quartile Group",M1084="Training"),"Billable","Non Billable")</f>
        <v>Billable</v>
      </c>
      <c r="M1084" s="32" t="s">
        <v>118</v>
      </c>
      <c r="N1084" s="1" t="s">
        <v>38</v>
      </c>
      <c r="O1084" s="1" t="s">
        <v>39</v>
      </c>
      <c r="P1084" s="1"/>
      <c r="Q1084" s="1"/>
      <c r="R1084" s="31" t="s">
        <v>189</v>
      </c>
      <c r="S1084" s="42" t="s">
        <v>18</v>
      </c>
      <c r="T1084" s="42" t="s">
        <v>880</v>
      </c>
      <c r="U1084" s="42" t="s">
        <v>17</v>
      </c>
      <c r="V1084" s="42" t="s">
        <v>17</v>
      </c>
      <c r="W1084" s="42" t="s">
        <v>880</v>
      </c>
      <c r="X1084" s="42" t="s">
        <v>880</v>
      </c>
      <c r="Y1084" s="42" t="s">
        <v>19</v>
      </c>
      <c r="Z1084" s="42" t="s">
        <v>880</v>
      </c>
      <c r="AA1084" s="42" t="s">
        <v>880</v>
      </c>
      <c r="AB1084" s="42" t="s">
        <v>17</v>
      </c>
      <c r="AC1084" s="42" t="s">
        <v>17</v>
      </c>
      <c r="AD1084" s="42" t="s">
        <v>18</v>
      </c>
      <c r="AE1084" s="42" t="s">
        <v>18</v>
      </c>
      <c r="AF1084" s="42" t="s">
        <v>19</v>
      </c>
      <c r="AG1084" s="42" t="s">
        <v>880</v>
      </c>
      <c r="AH1084" s="42" t="s">
        <v>19</v>
      </c>
      <c r="AI1084" s="42" t="s">
        <v>17</v>
      </c>
      <c r="AJ1084" s="42" t="s">
        <v>17</v>
      </c>
      <c r="AK1084" s="42" t="s">
        <v>880</v>
      </c>
      <c r="AL1084" s="42"/>
      <c r="AM1084" s="42"/>
      <c r="AN1084" s="42"/>
      <c r="AO1084" s="42"/>
      <c r="AP1084" s="42"/>
      <c r="AQ1084" s="42"/>
      <c r="AR1084" s="42"/>
      <c r="AS1084" s="42"/>
      <c r="AT1084" s="42"/>
      <c r="AU1084" s="42"/>
      <c r="AV1084" s="37">
        <f>COUNTIFS($S1084:$AU1084,"P")</f>
        <v>7</v>
      </c>
      <c r="AW1084" s="37">
        <f>COUNTIFS($S1084:$AU1084,"HD")/2</f>
        <v>0</v>
      </c>
      <c r="AX1084" s="37">
        <f>COUNTIFS($S1084:$AU1084,"DO")</f>
        <v>6</v>
      </c>
      <c r="AY1084" s="1">
        <f>COUNTIFS($S1084:$AU1084,"UPL")</f>
        <v>3</v>
      </c>
      <c r="AZ1084" s="37">
        <f>COUNTIFS($S1084:$AU1084,"LWP")</f>
        <v>3</v>
      </c>
      <c r="BA1084" s="37">
        <f>SUM(COUNTIFS($S1084:$AU1084,{"PAT","MAT"}))</f>
        <v>0</v>
      </c>
      <c r="BB1084" s="37">
        <f>COUNTIFS($S1084:$AU1084,"HO")</f>
        <v>0</v>
      </c>
      <c r="BC1084" s="37">
        <f>COUNTIFS($S1084:$AU1084,"NA")</f>
        <v>0</v>
      </c>
      <c r="BD1084" s="37">
        <f>COUNTIFS($S1084:$AU1084,"PL")</f>
        <v>0</v>
      </c>
      <c r="BE1084" s="37">
        <f>COUNTIFS($S1084:$AU1084,"CL")</f>
        <v>0</v>
      </c>
      <c r="BF1084" s="37">
        <f>COUNTIFS($S1084:$AU1084,"BL")</f>
        <v>0</v>
      </c>
      <c r="BG1084" s="37">
        <f>COUNTIFS($S1084:$AU1084,"CO")</f>
        <v>0</v>
      </c>
      <c r="BH1084" s="37">
        <f>SUM(BD1084:BG1084)</f>
        <v>0</v>
      </c>
      <c r="BI1084" s="37">
        <f>IF(SUM(AV1084+AW1084)&gt;=17,1,0)</f>
        <v>0</v>
      </c>
      <c r="BJ1084" s="37">
        <f>IF(SUM(AV1084+AW1084)&gt;=13,1,0)</f>
        <v>0</v>
      </c>
      <c r="BK1084" s="37">
        <f>SUM(AV1084:BG1084)+SUM(COUNTIFS(R1084:AU1084,{"TERM","RESIGNED"}))</f>
        <v>19</v>
      </c>
      <c r="BL1084" s="1" t="s">
        <v>41</v>
      </c>
      <c r="BM1084" s="37" t="s">
        <v>936</v>
      </c>
    </row>
    <row r="1085" spans="1:65" x14ac:dyDescent="0.25">
      <c r="A1085" s="30">
        <f>A1084+1</f>
        <v>1083</v>
      </c>
      <c r="B1085" s="1" t="s">
        <v>33</v>
      </c>
      <c r="C1085" s="1">
        <v>19449</v>
      </c>
      <c r="D1085" s="1">
        <v>19449</v>
      </c>
      <c r="E1085" s="1" t="s">
        <v>862</v>
      </c>
      <c r="F1085" s="32" t="s">
        <v>1298</v>
      </c>
      <c r="G1085" s="32" t="s">
        <v>117</v>
      </c>
      <c r="H1085" s="28">
        <v>45238</v>
      </c>
      <c r="I1085" s="28" t="s">
        <v>36</v>
      </c>
      <c r="J1085" s="28" t="s">
        <v>36</v>
      </c>
      <c r="K1085" s="37">
        <f ca="1">IF(O1085="ACTIVE",(TODAY()-H1085),(J1085-H1085))</f>
        <v>104</v>
      </c>
      <c r="L1085" s="39" t="str">
        <f>IF(OR(M1085="Email Verification",M1085="Operations",M1085="OJT",M1085="Bottom Quartile Group",M1085="Training"),"Billable","Non Billable")</f>
        <v>Billable</v>
      </c>
      <c r="M1085" s="32" t="s">
        <v>118</v>
      </c>
      <c r="N1085" s="1" t="s">
        <v>38</v>
      </c>
      <c r="O1085" s="1" t="s">
        <v>39</v>
      </c>
      <c r="P1085" s="1"/>
      <c r="Q1085" s="1"/>
      <c r="R1085" s="31" t="s">
        <v>187</v>
      </c>
      <c r="S1085" s="42" t="s">
        <v>880</v>
      </c>
      <c r="T1085" s="42" t="s">
        <v>880</v>
      </c>
      <c r="U1085" s="42" t="s">
        <v>17</v>
      </c>
      <c r="V1085" s="42" t="s">
        <v>17</v>
      </c>
      <c r="W1085" s="42" t="s">
        <v>880</v>
      </c>
      <c r="X1085" s="42" t="s">
        <v>880</v>
      </c>
      <c r="Y1085" s="42" t="s">
        <v>881</v>
      </c>
      <c r="Z1085" s="42" t="s">
        <v>880</v>
      </c>
      <c r="AA1085" s="42" t="s">
        <v>880</v>
      </c>
      <c r="AB1085" s="42" t="s">
        <v>17</v>
      </c>
      <c r="AC1085" s="42" t="s">
        <v>17</v>
      </c>
      <c r="AD1085" s="42" t="s">
        <v>880</v>
      </c>
      <c r="AE1085" s="42" t="s">
        <v>880</v>
      </c>
      <c r="AF1085" s="42" t="s">
        <v>880</v>
      </c>
      <c r="AG1085" s="42" t="s">
        <v>880</v>
      </c>
      <c r="AH1085" s="42" t="s">
        <v>880</v>
      </c>
      <c r="AI1085" s="42" t="s">
        <v>17</v>
      </c>
      <c r="AJ1085" s="42" t="s">
        <v>17</v>
      </c>
      <c r="AK1085" s="42" t="s">
        <v>18</v>
      </c>
      <c r="AL1085" s="42"/>
      <c r="AM1085" s="42"/>
      <c r="AN1085" s="42"/>
      <c r="AO1085" s="42"/>
      <c r="AP1085" s="42"/>
      <c r="AQ1085" s="42"/>
      <c r="AR1085" s="42"/>
      <c r="AS1085" s="42"/>
      <c r="AT1085" s="42"/>
      <c r="AU1085" s="42"/>
      <c r="AV1085" s="37">
        <f>COUNTIFS($S1085:$AU1085,"P")</f>
        <v>11</v>
      </c>
      <c r="AW1085" s="37">
        <f>COUNTIFS($S1085:$AU1085,"HD")/2</f>
        <v>0.5</v>
      </c>
      <c r="AX1085" s="37">
        <f>COUNTIFS($S1085:$AU1085,"DO")</f>
        <v>6</v>
      </c>
      <c r="AY1085" s="1">
        <f>COUNTIFS($S1085:$AU1085,"UPL")</f>
        <v>1</v>
      </c>
      <c r="AZ1085" s="37">
        <f>COUNTIFS($S1085:$AU1085,"LWP")</f>
        <v>0</v>
      </c>
      <c r="BA1085" s="37">
        <f>SUM(COUNTIFS($S1085:$AU1085,{"PAT","MAT"}))</f>
        <v>0</v>
      </c>
      <c r="BB1085" s="37">
        <f>COUNTIFS($S1085:$AU1085,"HO")</f>
        <v>0</v>
      </c>
      <c r="BC1085" s="37">
        <f>COUNTIFS($S1085:$AU1085,"NA")</f>
        <v>0</v>
      </c>
      <c r="BD1085" s="37">
        <f>COUNTIFS($S1085:$AU1085,"PL")</f>
        <v>0</v>
      </c>
      <c r="BE1085" s="37">
        <f>COUNTIFS($S1085:$AU1085,"CL")</f>
        <v>0</v>
      </c>
      <c r="BF1085" s="37">
        <f>COUNTIFS($S1085:$AU1085,"BL")</f>
        <v>0</v>
      </c>
      <c r="BG1085" s="37">
        <f>COUNTIFS($S1085:$AU1085,"CO")</f>
        <v>0</v>
      </c>
      <c r="BH1085" s="37">
        <f>SUM(BD1085:BG1085)</f>
        <v>0</v>
      </c>
      <c r="BI1085" s="37">
        <f>IF(SUM(AV1085+AW1085)&gt;=17,1,0)</f>
        <v>0</v>
      </c>
      <c r="BJ1085" s="37">
        <f>IF(SUM(AV1085+AW1085)&gt;=13,1,0)</f>
        <v>0</v>
      </c>
      <c r="BK1085" s="37">
        <f>SUM(AV1085:BG1085)+SUM(COUNTIFS(R1085:AU1085,{"TERM","RESIGNED"}))</f>
        <v>18.5</v>
      </c>
      <c r="BL1085" s="1" t="s">
        <v>41</v>
      </c>
      <c r="BM1085" s="37" t="s">
        <v>933</v>
      </c>
    </row>
    <row r="1086" spans="1:65" x14ac:dyDescent="0.25">
      <c r="A1086" s="30">
        <f>A1085+1</f>
        <v>1084</v>
      </c>
      <c r="B1086" s="1" t="s">
        <v>33</v>
      </c>
      <c r="C1086" s="1">
        <v>19453</v>
      </c>
      <c r="D1086" s="1">
        <v>19453</v>
      </c>
      <c r="E1086" s="1" t="s">
        <v>863</v>
      </c>
      <c r="F1086" s="32" t="s">
        <v>1299</v>
      </c>
      <c r="G1086" s="32" t="s">
        <v>117</v>
      </c>
      <c r="H1086" s="28">
        <v>45238</v>
      </c>
      <c r="I1086" s="28" t="s">
        <v>36</v>
      </c>
      <c r="J1086" s="28" t="s">
        <v>36</v>
      </c>
      <c r="K1086" s="37">
        <f ca="1">IF(O1086="ACTIVE",(TODAY()-H1086),(J1086-H1086))</f>
        <v>104</v>
      </c>
      <c r="L1086" s="39" t="str">
        <f>IF(OR(M1086="Email Verification",M1086="Operations",M1086="OJT",M1086="Bottom Quartile Group",M1086="Training"),"Billable","Non Billable")</f>
        <v>Billable</v>
      </c>
      <c r="M1086" s="32" t="s">
        <v>118</v>
      </c>
      <c r="N1086" s="1" t="s">
        <v>38</v>
      </c>
      <c r="O1086" s="1" t="s">
        <v>39</v>
      </c>
      <c r="P1086" s="1"/>
      <c r="Q1086" s="1"/>
      <c r="R1086" s="31" t="s">
        <v>130</v>
      </c>
      <c r="S1086" s="42" t="s">
        <v>18</v>
      </c>
      <c r="T1086" s="42" t="s">
        <v>880</v>
      </c>
      <c r="U1086" s="42" t="s">
        <v>17</v>
      </c>
      <c r="V1086" s="42" t="s">
        <v>17</v>
      </c>
      <c r="W1086" s="42" t="s">
        <v>880</v>
      </c>
      <c r="X1086" s="42" t="s">
        <v>880</v>
      </c>
      <c r="Y1086" s="42" t="s">
        <v>880</v>
      </c>
      <c r="Z1086" s="42" t="s">
        <v>880</v>
      </c>
      <c r="AA1086" s="42" t="s">
        <v>880</v>
      </c>
      <c r="AB1086" s="42" t="s">
        <v>17</v>
      </c>
      <c r="AC1086" s="42" t="s">
        <v>17</v>
      </c>
      <c r="AD1086" s="42" t="s">
        <v>880</v>
      </c>
      <c r="AE1086" s="42" t="s">
        <v>880</v>
      </c>
      <c r="AF1086" s="42" t="s">
        <v>18</v>
      </c>
      <c r="AG1086" s="42" t="s">
        <v>880</v>
      </c>
      <c r="AH1086" s="42" t="s">
        <v>880</v>
      </c>
      <c r="AI1086" s="42" t="s">
        <v>17</v>
      </c>
      <c r="AJ1086" s="42" t="s">
        <v>17</v>
      </c>
      <c r="AK1086" s="42" t="s">
        <v>880</v>
      </c>
      <c r="AL1086" s="42"/>
      <c r="AM1086" s="42"/>
      <c r="AN1086" s="42"/>
      <c r="AO1086" s="42"/>
      <c r="AP1086" s="42"/>
      <c r="AQ1086" s="42"/>
      <c r="AR1086" s="42"/>
      <c r="AS1086" s="42"/>
      <c r="AT1086" s="42"/>
      <c r="AU1086" s="42"/>
      <c r="AV1086" s="37">
        <f>COUNTIFS($S1086:$AU1086,"P")</f>
        <v>11</v>
      </c>
      <c r="AW1086" s="37">
        <f>COUNTIFS($S1086:$AU1086,"HD")/2</f>
        <v>0</v>
      </c>
      <c r="AX1086" s="37">
        <f>COUNTIFS($S1086:$AU1086,"DO")</f>
        <v>6</v>
      </c>
      <c r="AY1086" s="1">
        <f>COUNTIFS($S1086:$AU1086,"UPL")</f>
        <v>2</v>
      </c>
      <c r="AZ1086" s="37">
        <f>COUNTIFS($S1086:$AU1086,"LWP")</f>
        <v>0</v>
      </c>
      <c r="BA1086" s="37">
        <f>SUM(COUNTIFS($S1086:$AU1086,{"PAT","MAT"}))</f>
        <v>0</v>
      </c>
      <c r="BB1086" s="37">
        <f>COUNTIFS($S1086:$AU1086,"HO")</f>
        <v>0</v>
      </c>
      <c r="BC1086" s="37">
        <f>COUNTIFS($S1086:$AU1086,"NA")</f>
        <v>0</v>
      </c>
      <c r="BD1086" s="37">
        <f>COUNTIFS($S1086:$AU1086,"PL")</f>
        <v>0</v>
      </c>
      <c r="BE1086" s="37">
        <f>COUNTIFS($S1086:$AU1086,"CL")</f>
        <v>0</v>
      </c>
      <c r="BF1086" s="37">
        <f>COUNTIFS($S1086:$AU1086,"BL")</f>
        <v>0</v>
      </c>
      <c r="BG1086" s="37">
        <f>COUNTIFS($S1086:$AU1086,"CO")</f>
        <v>0</v>
      </c>
      <c r="BH1086" s="37">
        <f>SUM(BD1086:BG1086)</f>
        <v>0</v>
      </c>
      <c r="BI1086" s="37">
        <f>IF(SUM(AV1086+AW1086)&gt;=17,1,0)</f>
        <v>0</v>
      </c>
      <c r="BJ1086" s="37">
        <f>IF(SUM(AV1086+AW1086)&gt;=13,1,0)</f>
        <v>0</v>
      </c>
      <c r="BK1086" s="37">
        <f>SUM(AV1086:BG1086)+SUM(COUNTIFS(R1086:AU1086,{"TERM","RESIGNED"}))</f>
        <v>19</v>
      </c>
      <c r="BL1086" s="1" t="s">
        <v>41</v>
      </c>
      <c r="BM1086" s="37" t="s">
        <v>931</v>
      </c>
    </row>
    <row r="1087" spans="1:65" x14ac:dyDescent="0.25">
      <c r="A1087" s="30">
        <f>A1086+1</f>
        <v>1085</v>
      </c>
      <c r="B1087" s="1" t="s">
        <v>33</v>
      </c>
      <c r="C1087" s="1">
        <v>19455</v>
      </c>
      <c r="D1087" s="1">
        <v>19455</v>
      </c>
      <c r="E1087" s="1" t="s">
        <v>862</v>
      </c>
      <c r="F1087" s="32" t="s">
        <v>1300</v>
      </c>
      <c r="G1087" s="32" t="s">
        <v>154</v>
      </c>
      <c r="H1087" s="28">
        <v>45238</v>
      </c>
      <c r="I1087" s="28" t="s">
        <v>36</v>
      </c>
      <c r="J1087" s="28" t="s">
        <v>36</v>
      </c>
      <c r="K1087" s="37">
        <f ca="1">IF(O1087="ACTIVE",(TODAY()-H1087),(J1087-H1087))</f>
        <v>104</v>
      </c>
      <c r="L1087" s="39" t="str">
        <f>IF(OR(M1087="Email Verification",M1087="Operations",M1087="OJT",M1087="Bottom Quartile Group",M1087="Training"),"Billable","Non Billable")</f>
        <v>Billable</v>
      </c>
      <c r="M1087" s="32" t="s">
        <v>118</v>
      </c>
      <c r="N1087" s="1" t="s">
        <v>38</v>
      </c>
      <c r="O1087" s="1" t="s">
        <v>39</v>
      </c>
      <c r="P1087" s="1"/>
      <c r="Q1087" s="1"/>
      <c r="R1087" s="31" t="s">
        <v>155</v>
      </c>
      <c r="S1087" s="42" t="s">
        <v>880</v>
      </c>
      <c r="T1087" s="42" t="s">
        <v>880</v>
      </c>
      <c r="U1087" s="42" t="s">
        <v>17</v>
      </c>
      <c r="V1087" s="42" t="s">
        <v>17</v>
      </c>
      <c r="W1087" s="42" t="s">
        <v>880</v>
      </c>
      <c r="X1087" s="42" t="s">
        <v>880</v>
      </c>
      <c r="Y1087" s="42" t="s">
        <v>880</v>
      </c>
      <c r="Z1087" s="42" t="s">
        <v>880</v>
      </c>
      <c r="AA1087" s="42" t="s">
        <v>880</v>
      </c>
      <c r="AB1087" s="42" t="s">
        <v>17</v>
      </c>
      <c r="AC1087" s="42" t="s">
        <v>17</v>
      </c>
      <c r="AD1087" s="42" t="s">
        <v>880</v>
      </c>
      <c r="AE1087" s="42" t="s">
        <v>880</v>
      </c>
      <c r="AF1087" s="42" t="s">
        <v>880</v>
      </c>
      <c r="AG1087" s="42" t="s">
        <v>880</v>
      </c>
      <c r="AH1087" s="42" t="s">
        <v>880</v>
      </c>
      <c r="AI1087" s="42" t="s">
        <v>17</v>
      </c>
      <c r="AJ1087" s="42" t="s">
        <v>17</v>
      </c>
      <c r="AK1087" s="42" t="s">
        <v>881</v>
      </c>
      <c r="AL1087" s="42"/>
      <c r="AM1087" s="42"/>
      <c r="AN1087" s="42"/>
      <c r="AO1087" s="42"/>
      <c r="AP1087" s="42"/>
      <c r="AQ1087" s="42"/>
      <c r="AR1087" s="42"/>
      <c r="AS1087" s="42"/>
      <c r="AT1087" s="42"/>
      <c r="AU1087" s="42"/>
      <c r="AV1087" s="37">
        <f>COUNTIFS($S1087:$AU1087,"P")</f>
        <v>12</v>
      </c>
      <c r="AW1087" s="37">
        <f>COUNTIFS($S1087:$AU1087,"HD")/2</f>
        <v>0.5</v>
      </c>
      <c r="AX1087" s="37">
        <f>COUNTIFS($S1087:$AU1087,"DO")</f>
        <v>6</v>
      </c>
      <c r="AY1087" s="1">
        <f>COUNTIFS($S1087:$AU1087,"UPL")</f>
        <v>0</v>
      </c>
      <c r="AZ1087" s="37">
        <f>COUNTIFS($S1087:$AU1087,"LWP")</f>
        <v>0</v>
      </c>
      <c r="BA1087" s="37">
        <f>SUM(COUNTIFS($S1087:$AU1087,{"PAT","MAT"}))</f>
        <v>0</v>
      </c>
      <c r="BB1087" s="37">
        <f>COUNTIFS($S1087:$AU1087,"HO")</f>
        <v>0</v>
      </c>
      <c r="BC1087" s="37">
        <f>COUNTIFS($S1087:$AU1087,"NA")</f>
        <v>0</v>
      </c>
      <c r="BD1087" s="37">
        <f>COUNTIFS($S1087:$AU1087,"PL")</f>
        <v>0</v>
      </c>
      <c r="BE1087" s="37">
        <f>COUNTIFS($S1087:$AU1087,"CL")</f>
        <v>0</v>
      </c>
      <c r="BF1087" s="37">
        <f>COUNTIFS($S1087:$AU1087,"BL")</f>
        <v>0</v>
      </c>
      <c r="BG1087" s="37">
        <f>COUNTIFS($S1087:$AU1087,"CO")</f>
        <v>0</v>
      </c>
      <c r="BH1087" s="37">
        <f>SUM(BD1087:BG1087)</f>
        <v>0</v>
      </c>
      <c r="BI1087" s="37">
        <f>IF(SUM(AV1087+AW1087)&gt;=17,1,0)</f>
        <v>0</v>
      </c>
      <c r="BJ1087" s="37">
        <f>IF(SUM(AV1087+AW1087)&gt;=13,1,0)</f>
        <v>0</v>
      </c>
      <c r="BK1087" s="37">
        <f>SUM(AV1087:BG1087)+SUM(COUNTIFS(R1087:AU1087,{"TERM","RESIGNED"}))</f>
        <v>18.5</v>
      </c>
      <c r="BL1087" s="1" t="s">
        <v>41</v>
      </c>
      <c r="BM1087" s="37" t="s">
        <v>933</v>
      </c>
    </row>
    <row r="1088" spans="1:65" x14ac:dyDescent="0.25">
      <c r="A1088" s="30">
        <f>A1087+1</f>
        <v>1086</v>
      </c>
      <c r="B1088" s="1" t="s">
        <v>163</v>
      </c>
      <c r="C1088" s="1">
        <v>600495</v>
      </c>
      <c r="D1088" s="1">
        <v>600495</v>
      </c>
      <c r="E1088" s="1" t="s">
        <v>863</v>
      </c>
      <c r="F1088" s="32" t="s">
        <v>1323</v>
      </c>
      <c r="G1088" s="32" t="s">
        <v>181</v>
      </c>
      <c r="H1088" s="28">
        <v>45238</v>
      </c>
      <c r="I1088" s="28" t="s">
        <v>36</v>
      </c>
      <c r="J1088" s="28" t="s">
        <v>36</v>
      </c>
      <c r="K1088" s="37">
        <f ca="1">IF(O1088="ACTIVE",(TODAY()-H1088),(J1088-H1088))</f>
        <v>104</v>
      </c>
      <c r="L1088" s="39" t="str">
        <f>IF(OR(M1088="Email Verification",M1088="Operations",M1088="OJT",M1088="Bottom Quartile Group",M1088="Training"),"Billable","Non Billable")</f>
        <v>Billable</v>
      </c>
      <c r="M1088" s="32" t="s">
        <v>178</v>
      </c>
      <c r="N1088" s="1" t="s">
        <v>260</v>
      </c>
      <c r="O1088" s="1" t="s">
        <v>39</v>
      </c>
      <c r="P1088" s="1"/>
      <c r="Q1088" s="1"/>
      <c r="R1088" s="31" t="s">
        <v>283</v>
      </c>
      <c r="S1088" s="42" t="s">
        <v>18</v>
      </c>
      <c r="T1088" s="42" t="s">
        <v>881</v>
      </c>
      <c r="U1088" s="42" t="s">
        <v>17</v>
      </c>
      <c r="V1088" s="42" t="s">
        <v>17</v>
      </c>
      <c r="W1088" s="42" t="s">
        <v>880</v>
      </c>
      <c r="X1088" s="42" t="s">
        <v>880</v>
      </c>
      <c r="Y1088" s="42" t="s">
        <v>880</v>
      </c>
      <c r="Z1088" s="42" t="s">
        <v>880</v>
      </c>
      <c r="AA1088" s="42" t="s">
        <v>880</v>
      </c>
      <c r="AB1088" s="42" t="s">
        <v>17</v>
      </c>
      <c r="AC1088" s="42" t="s">
        <v>17</v>
      </c>
      <c r="AD1088" s="42" t="s">
        <v>880</v>
      </c>
      <c r="AE1088" s="42" t="s">
        <v>880</v>
      </c>
      <c r="AF1088" s="42" t="s">
        <v>880</v>
      </c>
      <c r="AG1088" s="42" t="s">
        <v>880</v>
      </c>
      <c r="AH1088" s="42" t="s">
        <v>18</v>
      </c>
      <c r="AI1088" s="42" t="s">
        <v>17</v>
      </c>
      <c r="AJ1088" s="42" t="s">
        <v>17</v>
      </c>
      <c r="AK1088" s="42" t="s">
        <v>880</v>
      </c>
      <c r="AL1088" s="42"/>
      <c r="AM1088" s="42"/>
      <c r="AN1088" s="42"/>
      <c r="AO1088" s="42"/>
      <c r="AP1088" s="42"/>
      <c r="AQ1088" s="42"/>
      <c r="AR1088" s="42"/>
      <c r="AS1088" s="42"/>
      <c r="AT1088" s="42"/>
      <c r="AU1088" s="42"/>
      <c r="AV1088" s="37">
        <f>COUNTIFS($S1088:$AU1088,"P")</f>
        <v>10</v>
      </c>
      <c r="AW1088" s="37">
        <f>COUNTIFS($S1088:$AU1088,"HD")/2</f>
        <v>0.5</v>
      </c>
      <c r="AX1088" s="37">
        <f>COUNTIFS($S1088:$AU1088,"DO")</f>
        <v>6</v>
      </c>
      <c r="AY1088" s="1">
        <f>COUNTIFS($S1088:$AU1088,"UPL")</f>
        <v>2</v>
      </c>
      <c r="AZ1088" s="37">
        <f>COUNTIFS($S1088:$AU1088,"LWP")</f>
        <v>0</v>
      </c>
      <c r="BA1088" s="37">
        <f>SUM(COUNTIFS($S1088:$AU1088,{"PAT","MAT"}))</f>
        <v>0</v>
      </c>
      <c r="BB1088" s="37">
        <f>COUNTIFS($S1088:$AU1088,"HO")</f>
        <v>0</v>
      </c>
      <c r="BC1088" s="37">
        <f>COUNTIFS($S1088:$AU1088,"NA")</f>
        <v>0</v>
      </c>
      <c r="BD1088" s="37">
        <f>COUNTIFS($S1088:$AU1088,"PL")</f>
        <v>0</v>
      </c>
      <c r="BE1088" s="37">
        <f>COUNTIFS($S1088:$AU1088,"CL")</f>
        <v>0</v>
      </c>
      <c r="BF1088" s="37">
        <f>COUNTIFS($S1088:$AU1088,"BL")</f>
        <v>0</v>
      </c>
      <c r="BG1088" s="37">
        <f>COUNTIFS($S1088:$AU1088,"CO")</f>
        <v>0</v>
      </c>
      <c r="BH1088" s="37">
        <f>SUM(BD1088:BG1088)</f>
        <v>0</v>
      </c>
      <c r="BI1088" s="37">
        <f>IF(SUM(AV1088+AW1088)&gt;=17,1,0)</f>
        <v>0</v>
      </c>
      <c r="BJ1088" s="37">
        <f>IF(SUM(AV1088+AW1088)&gt;=13,1,0)</f>
        <v>0</v>
      </c>
      <c r="BK1088" s="37">
        <f>SUM(AV1088:BG1088)+SUM(COUNTIFS(R1088:AU1088,{"TERM","RESIGNED"}))</f>
        <v>18.5</v>
      </c>
      <c r="BL1088" s="1" t="s">
        <v>41</v>
      </c>
      <c r="BM1088" s="37" t="s">
        <v>931</v>
      </c>
    </row>
    <row r="1089" spans="1:65" x14ac:dyDescent="0.25">
      <c r="A1089" s="30">
        <f>A1088+1</f>
        <v>1087</v>
      </c>
      <c r="B1089" s="1" t="s">
        <v>163</v>
      </c>
      <c r="C1089" s="1">
        <v>105973</v>
      </c>
      <c r="D1089" s="1">
        <v>105973</v>
      </c>
      <c r="E1089" s="1" t="s">
        <v>863</v>
      </c>
      <c r="F1089" s="32" t="s">
        <v>1301</v>
      </c>
      <c r="G1089" s="32" t="s">
        <v>177</v>
      </c>
      <c r="H1089" s="28">
        <v>45244</v>
      </c>
      <c r="I1089" s="28" t="s">
        <v>36</v>
      </c>
      <c r="J1089" s="28" t="s">
        <v>36</v>
      </c>
      <c r="K1089" s="37">
        <f ca="1">IF(O1089="ACTIVE",(TODAY()-H1089),(J1089-H1089))</f>
        <v>98</v>
      </c>
      <c r="L1089" s="39" t="str">
        <f>IF(OR(M1089="Email Verification",M1089="Operations",M1089="OJT",M1089="Bottom Quartile Group",M1089="Training"),"Billable","Non Billable")</f>
        <v>Billable</v>
      </c>
      <c r="M1089" s="32" t="s">
        <v>178</v>
      </c>
      <c r="N1089" s="1" t="s">
        <v>38</v>
      </c>
      <c r="O1089" s="1" t="s">
        <v>39</v>
      </c>
      <c r="P1089" s="1"/>
      <c r="Q1089" s="1"/>
      <c r="R1089" s="31" t="s">
        <v>246</v>
      </c>
      <c r="S1089" s="42" t="s">
        <v>880</v>
      </c>
      <c r="T1089" s="42" t="s">
        <v>880</v>
      </c>
      <c r="U1089" s="42" t="s">
        <v>17</v>
      </c>
      <c r="V1089" s="42" t="s">
        <v>17</v>
      </c>
      <c r="W1089" s="42" t="s">
        <v>880</v>
      </c>
      <c r="X1089" s="42" t="s">
        <v>880</v>
      </c>
      <c r="Y1089" s="42" t="s">
        <v>880</v>
      </c>
      <c r="Z1089" s="42" t="s">
        <v>880</v>
      </c>
      <c r="AA1089" s="42" t="s">
        <v>880</v>
      </c>
      <c r="AB1089" s="42" t="s">
        <v>17</v>
      </c>
      <c r="AC1089" s="42" t="s">
        <v>17</v>
      </c>
      <c r="AD1089" s="42" t="s">
        <v>880</v>
      </c>
      <c r="AE1089" s="42" t="s">
        <v>880</v>
      </c>
      <c r="AF1089" s="42" t="s">
        <v>880</v>
      </c>
      <c r="AG1089" s="42" t="s">
        <v>880</v>
      </c>
      <c r="AH1089" s="42" t="s">
        <v>880</v>
      </c>
      <c r="AI1089" s="42" t="s">
        <v>17</v>
      </c>
      <c r="AJ1089" s="42" t="s">
        <v>17</v>
      </c>
      <c r="AK1089" s="42" t="s">
        <v>880</v>
      </c>
      <c r="AL1089" s="42"/>
      <c r="AM1089" s="42"/>
      <c r="AN1089" s="42"/>
      <c r="AO1089" s="42"/>
      <c r="AP1089" s="42"/>
      <c r="AQ1089" s="42"/>
      <c r="AR1089" s="42"/>
      <c r="AS1089" s="42"/>
      <c r="AT1089" s="42"/>
      <c r="AU1089" s="42"/>
      <c r="AV1089" s="37">
        <f>COUNTIFS($S1089:$AU1089,"P")</f>
        <v>13</v>
      </c>
      <c r="AW1089" s="37">
        <f>COUNTIFS($S1089:$AU1089,"HD")/2</f>
        <v>0</v>
      </c>
      <c r="AX1089" s="37">
        <f>COUNTIFS($S1089:$AU1089,"DO")</f>
        <v>6</v>
      </c>
      <c r="AY1089" s="1">
        <f>COUNTIFS($S1089:$AU1089,"UPL")</f>
        <v>0</v>
      </c>
      <c r="AZ1089" s="37">
        <f>COUNTIFS($S1089:$AU1089,"LWP")</f>
        <v>0</v>
      </c>
      <c r="BA1089" s="37">
        <f>SUM(COUNTIFS($S1089:$AU1089,{"PAT","MAT"}))</f>
        <v>0</v>
      </c>
      <c r="BB1089" s="37">
        <f>COUNTIFS($S1089:$AU1089,"HO")</f>
        <v>0</v>
      </c>
      <c r="BC1089" s="37">
        <f>COUNTIFS($S1089:$AU1089,"NA")</f>
        <v>0</v>
      </c>
      <c r="BD1089" s="37">
        <f>COUNTIFS($S1089:$AU1089,"PL")</f>
        <v>0</v>
      </c>
      <c r="BE1089" s="37">
        <f>COUNTIFS($S1089:$AU1089,"CL")</f>
        <v>0</v>
      </c>
      <c r="BF1089" s="37">
        <f>COUNTIFS($S1089:$AU1089,"BL")</f>
        <v>0</v>
      </c>
      <c r="BG1089" s="37">
        <f>COUNTIFS($S1089:$AU1089,"CO")</f>
        <v>0</v>
      </c>
      <c r="BH1089" s="37">
        <f>SUM(BD1089:BG1089)</f>
        <v>0</v>
      </c>
      <c r="BI1089" s="37">
        <f>IF(SUM(AV1089+AW1089)&gt;=17,1,0)</f>
        <v>0</v>
      </c>
      <c r="BJ1089" s="37">
        <f>IF(SUM(AV1089+AW1089)&gt;=13,1,0)</f>
        <v>1</v>
      </c>
      <c r="BK1089" s="37">
        <f>SUM(AV1089:BG1089)+SUM(COUNTIFS(R1089:AU1089,{"TERM","RESIGNED"}))</f>
        <v>19</v>
      </c>
      <c r="BL1089" s="1" t="s">
        <v>41</v>
      </c>
      <c r="BM1089" s="37" t="s">
        <v>931</v>
      </c>
    </row>
    <row r="1090" spans="1:65" x14ac:dyDescent="0.25">
      <c r="A1090" s="30">
        <f>A1089+1</f>
        <v>1088</v>
      </c>
      <c r="B1090" s="1" t="s">
        <v>163</v>
      </c>
      <c r="C1090" s="1">
        <v>105975</v>
      </c>
      <c r="D1090" s="1">
        <v>105975</v>
      </c>
      <c r="E1090" s="1" t="s">
        <v>862</v>
      </c>
      <c r="F1090" s="32" t="s">
        <v>1302</v>
      </c>
      <c r="G1090" s="32" t="s">
        <v>177</v>
      </c>
      <c r="H1090" s="28">
        <v>45244</v>
      </c>
      <c r="I1090" s="28" t="s">
        <v>36</v>
      </c>
      <c r="J1090" s="28" t="s">
        <v>36</v>
      </c>
      <c r="K1090" s="37">
        <f ca="1">IF(O1090="ACTIVE",(TODAY()-H1090),(J1090-H1090))</f>
        <v>98</v>
      </c>
      <c r="L1090" s="39" t="str">
        <f>IF(OR(M1090="Email Verification",M1090="Operations",M1090="OJT",M1090="Bottom Quartile Group",M1090="Training"),"Billable","Non Billable")</f>
        <v>Billable</v>
      </c>
      <c r="M1090" s="32" t="s">
        <v>178</v>
      </c>
      <c r="N1090" s="1" t="s">
        <v>38</v>
      </c>
      <c r="O1090" s="1" t="s">
        <v>39</v>
      </c>
      <c r="P1090" s="1"/>
      <c r="Q1090" s="1"/>
      <c r="R1090" s="31" t="s">
        <v>425</v>
      </c>
      <c r="S1090" s="42" t="s">
        <v>880</v>
      </c>
      <c r="T1090" s="42" t="s">
        <v>880</v>
      </c>
      <c r="U1090" s="42" t="s">
        <v>17</v>
      </c>
      <c r="V1090" s="42" t="s">
        <v>17</v>
      </c>
      <c r="W1090" s="42" t="s">
        <v>880</v>
      </c>
      <c r="X1090" s="42" t="s">
        <v>880</v>
      </c>
      <c r="Y1090" s="42" t="s">
        <v>880</v>
      </c>
      <c r="Z1090" s="42" t="s">
        <v>880</v>
      </c>
      <c r="AA1090" s="42" t="s">
        <v>880</v>
      </c>
      <c r="AB1090" s="42" t="s">
        <v>17</v>
      </c>
      <c r="AC1090" s="42" t="s">
        <v>17</v>
      </c>
      <c r="AD1090" s="42" t="s">
        <v>880</v>
      </c>
      <c r="AE1090" s="42" t="s">
        <v>880</v>
      </c>
      <c r="AF1090" s="42" t="s">
        <v>880</v>
      </c>
      <c r="AG1090" s="42" t="s">
        <v>880</v>
      </c>
      <c r="AH1090" s="42" t="s">
        <v>880</v>
      </c>
      <c r="AI1090" s="42" t="s">
        <v>17</v>
      </c>
      <c r="AJ1090" s="42" t="s">
        <v>17</v>
      </c>
      <c r="AK1090" s="42" t="s">
        <v>880</v>
      </c>
      <c r="AL1090" s="42"/>
      <c r="AM1090" s="42"/>
      <c r="AN1090" s="42"/>
      <c r="AO1090" s="42"/>
      <c r="AP1090" s="42"/>
      <c r="AQ1090" s="42"/>
      <c r="AR1090" s="42"/>
      <c r="AS1090" s="42"/>
      <c r="AT1090" s="42"/>
      <c r="AU1090" s="42"/>
      <c r="AV1090" s="37">
        <f>COUNTIFS($S1090:$AU1090,"P")</f>
        <v>13</v>
      </c>
      <c r="AW1090" s="37">
        <f>COUNTIFS($S1090:$AU1090,"HD")/2</f>
        <v>0</v>
      </c>
      <c r="AX1090" s="37">
        <f>COUNTIFS($S1090:$AU1090,"DO")</f>
        <v>6</v>
      </c>
      <c r="AY1090" s="1">
        <f>COUNTIFS($S1090:$AU1090,"UPL")</f>
        <v>0</v>
      </c>
      <c r="AZ1090" s="37">
        <f>COUNTIFS($S1090:$AU1090,"LWP")</f>
        <v>0</v>
      </c>
      <c r="BA1090" s="37">
        <f>SUM(COUNTIFS($S1090:$AU1090,{"PAT","MAT"}))</f>
        <v>0</v>
      </c>
      <c r="BB1090" s="37">
        <f>COUNTIFS($S1090:$AU1090,"HO")</f>
        <v>0</v>
      </c>
      <c r="BC1090" s="37">
        <f>COUNTIFS($S1090:$AU1090,"NA")</f>
        <v>0</v>
      </c>
      <c r="BD1090" s="37">
        <f>COUNTIFS($S1090:$AU1090,"PL")</f>
        <v>0</v>
      </c>
      <c r="BE1090" s="37">
        <f>COUNTIFS($S1090:$AU1090,"CL")</f>
        <v>0</v>
      </c>
      <c r="BF1090" s="37">
        <f>COUNTIFS($S1090:$AU1090,"BL")</f>
        <v>0</v>
      </c>
      <c r="BG1090" s="37">
        <f>COUNTIFS($S1090:$AU1090,"CO")</f>
        <v>0</v>
      </c>
      <c r="BH1090" s="37">
        <f>SUM(BD1090:BG1090)</f>
        <v>0</v>
      </c>
      <c r="BI1090" s="37">
        <f>IF(SUM(AV1090+AW1090)&gt;=17,1,0)</f>
        <v>0</v>
      </c>
      <c r="BJ1090" s="37">
        <f>IF(SUM(AV1090+AW1090)&gt;=13,1,0)</f>
        <v>1</v>
      </c>
      <c r="BK1090" s="37">
        <f>SUM(AV1090:BG1090)+SUM(COUNTIFS(R1090:AU1090,{"TERM","RESIGNED"}))</f>
        <v>19</v>
      </c>
      <c r="BL1090" s="1" t="s">
        <v>41</v>
      </c>
      <c r="BM1090" s="37" t="s">
        <v>931</v>
      </c>
    </row>
    <row r="1091" spans="1:65" x14ac:dyDescent="0.25">
      <c r="A1091" s="30">
        <f>A1090+1</f>
        <v>1089</v>
      </c>
      <c r="B1091" s="1" t="s">
        <v>163</v>
      </c>
      <c r="C1091" s="1">
        <v>105977</v>
      </c>
      <c r="D1091" s="1">
        <v>105977</v>
      </c>
      <c r="E1091" s="1" t="s">
        <v>863</v>
      </c>
      <c r="F1091" s="32" t="s">
        <v>1303</v>
      </c>
      <c r="G1091" s="32" t="s">
        <v>181</v>
      </c>
      <c r="H1091" s="28">
        <v>45244</v>
      </c>
      <c r="I1091" s="28" t="s">
        <v>36</v>
      </c>
      <c r="J1091" s="28" t="s">
        <v>36</v>
      </c>
      <c r="K1091" s="37">
        <f ca="1">IF(O1091="ACTIVE",(TODAY()-H1091),(J1091-H1091))</f>
        <v>98</v>
      </c>
      <c r="L1091" s="39" t="str">
        <f>IF(OR(M1091="Email Verification",M1091="Operations",M1091="OJT",M1091="Bottom Quartile Group",M1091="Training"),"Billable","Non Billable")</f>
        <v>Billable</v>
      </c>
      <c r="M1091" s="32" t="s">
        <v>178</v>
      </c>
      <c r="N1091" s="1" t="s">
        <v>38</v>
      </c>
      <c r="O1091" s="1" t="s">
        <v>39</v>
      </c>
      <c r="P1091" s="1"/>
      <c r="Q1091" s="1"/>
      <c r="R1091" s="31" t="s">
        <v>226</v>
      </c>
      <c r="S1091" s="42" t="s">
        <v>18</v>
      </c>
      <c r="T1091" s="42" t="s">
        <v>18</v>
      </c>
      <c r="U1091" s="42" t="s">
        <v>17</v>
      </c>
      <c r="V1091" s="42" t="s">
        <v>17</v>
      </c>
      <c r="W1091" s="42" t="s">
        <v>880</v>
      </c>
      <c r="X1091" s="42" t="s">
        <v>880</v>
      </c>
      <c r="Y1091" s="42" t="s">
        <v>880</v>
      </c>
      <c r="Z1091" s="42" t="s">
        <v>880</v>
      </c>
      <c r="AA1091" s="42" t="s">
        <v>880</v>
      </c>
      <c r="AB1091" s="42" t="s">
        <v>17</v>
      </c>
      <c r="AC1091" s="42" t="s">
        <v>17</v>
      </c>
      <c r="AD1091" s="42" t="s">
        <v>880</v>
      </c>
      <c r="AE1091" s="42" t="s">
        <v>880</v>
      </c>
      <c r="AF1091" s="42" t="s">
        <v>880</v>
      </c>
      <c r="AG1091" s="42" t="s">
        <v>880</v>
      </c>
      <c r="AH1091" s="42" t="s">
        <v>880</v>
      </c>
      <c r="AI1091" s="42" t="s">
        <v>17</v>
      </c>
      <c r="AJ1091" s="42" t="s">
        <v>17</v>
      </c>
      <c r="AK1091" s="42" t="s">
        <v>880</v>
      </c>
      <c r="AL1091" s="42"/>
      <c r="AM1091" s="42"/>
      <c r="AN1091" s="42"/>
      <c r="AO1091" s="42"/>
      <c r="AP1091" s="42"/>
      <c r="AQ1091" s="42"/>
      <c r="AR1091" s="42"/>
      <c r="AS1091" s="42"/>
      <c r="AT1091" s="42"/>
      <c r="AU1091" s="42"/>
      <c r="AV1091" s="37">
        <f>COUNTIFS($S1091:$AU1091,"P")</f>
        <v>11</v>
      </c>
      <c r="AW1091" s="37">
        <f>COUNTIFS($S1091:$AU1091,"HD")/2</f>
        <v>0</v>
      </c>
      <c r="AX1091" s="37">
        <f>COUNTIFS($S1091:$AU1091,"DO")</f>
        <v>6</v>
      </c>
      <c r="AY1091" s="1">
        <f>COUNTIFS($S1091:$AU1091,"UPL")</f>
        <v>2</v>
      </c>
      <c r="AZ1091" s="37">
        <f>COUNTIFS($S1091:$AU1091,"LWP")</f>
        <v>0</v>
      </c>
      <c r="BA1091" s="37">
        <f>SUM(COUNTIFS($S1091:$AU1091,{"PAT","MAT"}))</f>
        <v>0</v>
      </c>
      <c r="BB1091" s="37">
        <f>COUNTIFS($S1091:$AU1091,"HO")</f>
        <v>0</v>
      </c>
      <c r="BC1091" s="37">
        <f>COUNTIFS($S1091:$AU1091,"NA")</f>
        <v>0</v>
      </c>
      <c r="BD1091" s="37">
        <f>COUNTIFS($S1091:$AU1091,"PL")</f>
        <v>0</v>
      </c>
      <c r="BE1091" s="37">
        <f>COUNTIFS($S1091:$AU1091,"CL")</f>
        <v>0</v>
      </c>
      <c r="BF1091" s="37">
        <f>COUNTIFS($S1091:$AU1091,"BL")</f>
        <v>0</v>
      </c>
      <c r="BG1091" s="37">
        <f>COUNTIFS($S1091:$AU1091,"CO")</f>
        <v>0</v>
      </c>
      <c r="BH1091" s="37">
        <f>SUM(BD1091:BG1091)</f>
        <v>0</v>
      </c>
      <c r="BI1091" s="37">
        <f>IF(SUM(AV1091+AW1091)&gt;=17,1,0)</f>
        <v>0</v>
      </c>
      <c r="BJ1091" s="37">
        <f>IF(SUM(AV1091+AW1091)&gt;=13,1,0)</f>
        <v>0</v>
      </c>
      <c r="BK1091" s="37">
        <f>SUM(AV1091:BG1091)+SUM(COUNTIFS(R1091:AU1091,{"TERM","RESIGNED"}))</f>
        <v>19</v>
      </c>
      <c r="BL1091" s="1" t="s">
        <v>41</v>
      </c>
      <c r="BM1091" s="37" t="s">
        <v>931</v>
      </c>
    </row>
    <row r="1092" spans="1:65" x14ac:dyDescent="0.25">
      <c r="A1092" s="30">
        <f>A1091+1</f>
        <v>1090</v>
      </c>
      <c r="B1092" s="1" t="s">
        <v>163</v>
      </c>
      <c r="C1092" s="1">
        <v>105983</v>
      </c>
      <c r="D1092" s="1">
        <v>105983</v>
      </c>
      <c r="E1092" s="1" t="s">
        <v>863</v>
      </c>
      <c r="F1092" s="32" t="s">
        <v>1305</v>
      </c>
      <c r="G1092" s="32" t="s">
        <v>117</v>
      </c>
      <c r="H1092" s="28">
        <v>45244</v>
      </c>
      <c r="I1092" s="28" t="s">
        <v>36</v>
      </c>
      <c r="J1092" s="28" t="s">
        <v>36</v>
      </c>
      <c r="K1092" s="37">
        <f ca="1">IF(O1092="ACTIVE",(TODAY()-H1092),(J1092-H1092))</f>
        <v>98</v>
      </c>
      <c r="L1092" s="39" t="str">
        <f>IF(OR(M1092="Email Verification",M1092="Operations",M1092="OJT",M1092="Bottom Quartile Group",M1092="Training"),"Billable","Non Billable")</f>
        <v>Billable</v>
      </c>
      <c r="M1092" s="32" t="s">
        <v>118</v>
      </c>
      <c r="N1092" s="1" t="s">
        <v>38</v>
      </c>
      <c r="O1092" s="1" t="s">
        <v>39</v>
      </c>
      <c r="P1092" s="1"/>
      <c r="Q1092" s="1"/>
      <c r="R1092" s="31" t="s">
        <v>293</v>
      </c>
      <c r="S1092" s="42" t="s">
        <v>880</v>
      </c>
      <c r="T1092" s="42" t="s">
        <v>880</v>
      </c>
      <c r="U1092" s="42" t="s">
        <v>17</v>
      </c>
      <c r="V1092" s="42" t="s">
        <v>17</v>
      </c>
      <c r="W1092" s="42" t="s">
        <v>880</v>
      </c>
      <c r="X1092" s="42" t="s">
        <v>880</v>
      </c>
      <c r="Y1092" s="42" t="s">
        <v>880</v>
      </c>
      <c r="Z1092" s="42" t="s">
        <v>880</v>
      </c>
      <c r="AA1092" s="42" t="s">
        <v>19</v>
      </c>
      <c r="AB1092" s="42" t="s">
        <v>17</v>
      </c>
      <c r="AC1092" s="42" t="s">
        <v>17</v>
      </c>
      <c r="AD1092" s="42" t="s">
        <v>880</v>
      </c>
      <c r="AE1092" s="42" t="s">
        <v>880</v>
      </c>
      <c r="AF1092" s="42" t="s">
        <v>18</v>
      </c>
      <c r="AG1092" s="42" t="s">
        <v>880</v>
      </c>
      <c r="AH1092" s="42" t="s">
        <v>880</v>
      </c>
      <c r="AI1092" s="42" t="s">
        <v>17</v>
      </c>
      <c r="AJ1092" s="42" t="s">
        <v>17</v>
      </c>
      <c r="AK1092" s="42" t="s">
        <v>880</v>
      </c>
      <c r="AL1092" s="42"/>
      <c r="AM1092" s="42"/>
      <c r="AN1092" s="42"/>
      <c r="AO1092" s="42"/>
      <c r="AP1092" s="42"/>
      <c r="AQ1092" s="42"/>
      <c r="AR1092" s="42"/>
      <c r="AS1092" s="42"/>
      <c r="AT1092" s="42"/>
      <c r="AU1092" s="42"/>
      <c r="AV1092" s="37">
        <f>COUNTIFS($S1092:$AU1092,"P")</f>
        <v>11</v>
      </c>
      <c r="AW1092" s="37">
        <f>COUNTIFS($S1092:$AU1092,"HD")/2</f>
        <v>0</v>
      </c>
      <c r="AX1092" s="37">
        <f>COUNTIFS($S1092:$AU1092,"DO")</f>
        <v>6</v>
      </c>
      <c r="AY1092" s="1">
        <f>COUNTIFS($S1092:$AU1092,"UPL")</f>
        <v>1</v>
      </c>
      <c r="AZ1092" s="37">
        <f>COUNTIFS($S1092:$AU1092,"LWP")</f>
        <v>1</v>
      </c>
      <c r="BA1092" s="37">
        <f>SUM(COUNTIFS($S1092:$AU1092,{"PAT","MAT"}))</f>
        <v>0</v>
      </c>
      <c r="BB1092" s="37">
        <f>COUNTIFS($S1092:$AU1092,"HO")</f>
        <v>0</v>
      </c>
      <c r="BC1092" s="37">
        <f>COUNTIFS($S1092:$AU1092,"NA")</f>
        <v>0</v>
      </c>
      <c r="BD1092" s="37">
        <f>COUNTIFS($S1092:$AU1092,"PL")</f>
        <v>0</v>
      </c>
      <c r="BE1092" s="37">
        <f>COUNTIFS($S1092:$AU1092,"CL")</f>
        <v>0</v>
      </c>
      <c r="BF1092" s="37">
        <f>COUNTIFS($S1092:$AU1092,"BL")</f>
        <v>0</v>
      </c>
      <c r="BG1092" s="37">
        <f>COUNTIFS($S1092:$AU1092,"CO")</f>
        <v>0</v>
      </c>
      <c r="BH1092" s="37">
        <f>SUM(BD1092:BG1092)</f>
        <v>0</v>
      </c>
      <c r="BI1092" s="37">
        <f>IF(SUM(AV1092+AW1092)&gt;=17,1,0)</f>
        <v>0</v>
      </c>
      <c r="BJ1092" s="37">
        <f>IF(SUM(AV1092+AW1092)&gt;=13,1,0)</f>
        <v>0</v>
      </c>
      <c r="BK1092" s="37">
        <f>SUM(AV1092:BG1092)+SUM(COUNTIFS(R1092:AU1092,{"TERM","RESIGNED"}))</f>
        <v>19</v>
      </c>
      <c r="BL1092" s="1" t="s">
        <v>41</v>
      </c>
      <c r="BM1092" s="37" t="s">
        <v>933</v>
      </c>
    </row>
    <row r="1093" spans="1:65" x14ac:dyDescent="0.25">
      <c r="A1093" s="30">
        <f>A1092+1</f>
        <v>1091</v>
      </c>
      <c r="B1093" s="1" t="s">
        <v>163</v>
      </c>
      <c r="C1093" s="1">
        <v>105985</v>
      </c>
      <c r="D1093" s="1">
        <v>105985</v>
      </c>
      <c r="E1093" s="1" t="s">
        <v>862</v>
      </c>
      <c r="F1093" s="32" t="s">
        <v>1306</v>
      </c>
      <c r="G1093" s="32" t="s">
        <v>117</v>
      </c>
      <c r="H1093" s="28">
        <v>45244</v>
      </c>
      <c r="I1093" s="28" t="s">
        <v>36</v>
      </c>
      <c r="J1093" s="28" t="s">
        <v>36</v>
      </c>
      <c r="K1093" s="37">
        <f ca="1">IF(O1093="ACTIVE",(TODAY()-H1093),(J1093-H1093))</f>
        <v>98</v>
      </c>
      <c r="L1093" s="39" t="str">
        <f>IF(OR(M1093="Email Verification",M1093="Operations",M1093="OJT",M1093="Bottom Quartile Group",M1093="Training"),"Billable","Non Billable")</f>
        <v>Billable</v>
      </c>
      <c r="M1093" s="32" t="s">
        <v>118</v>
      </c>
      <c r="N1093" s="1" t="s">
        <v>38</v>
      </c>
      <c r="O1093" s="1" t="s">
        <v>39</v>
      </c>
      <c r="P1093" s="1"/>
      <c r="Q1093" s="1"/>
      <c r="R1093" s="31" t="s">
        <v>293</v>
      </c>
      <c r="S1093" s="42" t="s">
        <v>18</v>
      </c>
      <c r="T1093" s="42" t="s">
        <v>880</v>
      </c>
      <c r="U1093" s="42" t="s">
        <v>17</v>
      </c>
      <c r="V1093" s="42" t="s">
        <v>17</v>
      </c>
      <c r="W1093" s="42" t="s">
        <v>880</v>
      </c>
      <c r="X1093" s="42" t="s">
        <v>880</v>
      </c>
      <c r="Y1093" s="42" t="s">
        <v>880</v>
      </c>
      <c r="Z1093" s="42" t="s">
        <v>880</v>
      </c>
      <c r="AA1093" s="42" t="s">
        <v>880</v>
      </c>
      <c r="AB1093" s="42" t="s">
        <v>17</v>
      </c>
      <c r="AC1093" s="42" t="s">
        <v>17</v>
      </c>
      <c r="AD1093" s="42" t="s">
        <v>880</v>
      </c>
      <c r="AE1093" s="42" t="s">
        <v>880</v>
      </c>
      <c r="AF1093" s="42" t="s">
        <v>880</v>
      </c>
      <c r="AG1093" s="42" t="s">
        <v>880</v>
      </c>
      <c r="AH1093" s="42" t="s">
        <v>880</v>
      </c>
      <c r="AI1093" s="42" t="s">
        <v>17</v>
      </c>
      <c r="AJ1093" s="42" t="s">
        <v>17</v>
      </c>
      <c r="AK1093" s="42" t="s">
        <v>880</v>
      </c>
      <c r="AL1093" s="42"/>
      <c r="AM1093" s="42"/>
      <c r="AN1093" s="42"/>
      <c r="AO1093" s="42"/>
      <c r="AP1093" s="42"/>
      <c r="AQ1093" s="42"/>
      <c r="AR1093" s="42"/>
      <c r="AS1093" s="42"/>
      <c r="AT1093" s="42"/>
      <c r="AU1093" s="42"/>
      <c r="AV1093" s="37">
        <f>COUNTIFS($S1093:$AU1093,"P")</f>
        <v>12</v>
      </c>
      <c r="AW1093" s="37">
        <f>COUNTIFS($S1093:$AU1093,"HD")/2</f>
        <v>0</v>
      </c>
      <c r="AX1093" s="37">
        <f>COUNTIFS($S1093:$AU1093,"DO")</f>
        <v>6</v>
      </c>
      <c r="AY1093" s="1">
        <f>COUNTIFS($S1093:$AU1093,"UPL")</f>
        <v>1</v>
      </c>
      <c r="AZ1093" s="37">
        <f>COUNTIFS($S1093:$AU1093,"LWP")</f>
        <v>0</v>
      </c>
      <c r="BA1093" s="37">
        <f>SUM(COUNTIFS($S1093:$AU1093,{"PAT","MAT"}))</f>
        <v>0</v>
      </c>
      <c r="BB1093" s="37">
        <f>COUNTIFS($S1093:$AU1093,"HO")</f>
        <v>0</v>
      </c>
      <c r="BC1093" s="37">
        <f>COUNTIFS($S1093:$AU1093,"NA")</f>
        <v>0</v>
      </c>
      <c r="BD1093" s="37">
        <f>COUNTIFS($S1093:$AU1093,"PL")</f>
        <v>0</v>
      </c>
      <c r="BE1093" s="37">
        <f>COUNTIFS($S1093:$AU1093,"CL")</f>
        <v>0</v>
      </c>
      <c r="BF1093" s="37">
        <f>COUNTIFS($S1093:$AU1093,"BL")</f>
        <v>0</v>
      </c>
      <c r="BG1093" s="37">
        <f>COUNTIFS($S1093:$AU1093,"CO")</f>
        <v>0</v>
      </c>
      <c r="BH1093" s="37">
        <f>SUM(BD1093:BG1093)</f>
        <v>0</v>
      </c>
      <c r="BI1093" s="37">
        <f>IF(SUM(AV1093+AW1093)&gt;=17,1,0)</f>
        <v>0</v>
      </c>
      <c r="BJ1093" s="37">
        <f>IF(SUM(AV1093+AW1093)&gt;=13,1,0)</f>
        <v>0</v>
      </c>
      <c r="BK1093" s="37">
        <f>SUM(AV1093:BG1093)+SUM(COUNTIFS(R1093:AU1093,{"TERM","RESIGNED"}))</f>
        <v>19</v>
      </c>
      <c r="BL1093" s="1" t="s">
        <v>41</v>
      </c>
      <c r="BM1093" s="37" t="s">
        <v>933</v>
      </c>
    </row>
    <row r="1094" spans="1:65" x14ac:dyDescent="0.25">
      <c r="A1094" s="30">
        <f>A1093+1</f>
        <v>1092</v>
      </c>
      <c r="B1094" s="1" t="s">
        <v>163</v>
      </c>
      <c r="C1094" s="1">
        <v>105986</v>
      </c>
      <c r="D1094" s="1">
        <v>105986</v>
      </c>
      <c r="E1094" s="1" t="s">
        <v>862</v>
      </c>
      <c r="F1094" s="32" t="s">
        <v>1307</v>
      </c>
      <c r="G1094" s="32" t="s">
        <v>117</v>
      </c>
      <c r="H1094" s="28">
        <v>45244</v>
      </c>
      <c r="I1094" s="28" t="s">
        <v>36</v>
      </c>
      <c r="J1094" s="28" t="s">
        <v>36</v>
      </c>
      <c r="K1094" s="37">
        <f ca="1">IF(O1094="ACTIVE",(TODAY()-H1094),(J1094-H1094))</f>
        <v>98</v>
      </c>
      <c r="L1094" s="39" t="str">
        <f>IF(OR(M1094="Email Verification",M1094="Operations",M1094="OJT",M1094="Bottom Quartile Group",M1094="Training"),"Billable","Non Billable")</f>
        <v>Billable</v>
      </c>
      <c r="M1094" s="32" t="s">
        <v>118</v>
      </c>
      <c r="N1094" s="1" t="s">
        <v>38</v>
      </c>
      <c r="O1094" s="1" t="s">
        <v>39</v>
      </c>
      <c r="P1094" s="1"/>
      <c r="Q1094" s="1"/>
      <c r="R1094" s="31" t="s">
        <v>293</v>
      </c>
      <c r="S1094" s="42" t="s">
        <v>880</v>
      </c>
      <c r="T1094" s="42" t="s">
        <v>880</v>
      </c>
      <c r="U1094" s="42" t="s">
        <v>17</v>
      </c>
      <c r="V1094" s="42" t="s">
        <v>17</v>
      </c>
      <c r="W1094" s="42" t="s">
        <v>880</v>
      </c>
      <c r="X1094" s="42" t="s">
        <v>880</v>
      </c>
      <c r="Y1094" s="42" t="s">
        <v>880</v>
      </c>
      <c r="Z1094" s="42" t="s">
        <v>880</v>
      </c>
      <c r="AA1094" s="42" t="s">
        <v>880</v>
      </c>
      <c r="AB1094" s="42" t="s">
        <v>17</v>
      </c>
      <c r="AC1094" s="42" t="s">
        <v>17</v>
      </c>
      <c r="AD1094" s="42" t="s">
        <v>18</v>
      </c>
      <c r="AE1094" s="42" t="s">
        <v>880</v>
      </c>
      <c r="AF1094" s="42" t="s">
        <v>880</v>
      </c>
      <c r="AG1094" s="42" t="s">
        <v>880</v>
      </c>
      <c r="AH1094" s="42" t="s">
        <v>880</v>
      </c>
      <c r="AI1094" s="42" t="s">
        <v>17</v>
      </c>
      <c r="AJ1094" s="42" t="s">
        <v>17</v>
      </c>
      <c r="AK1094" s="42" t="s">
        <v>880</v>
      </c>
      <c r="AL1094" s="42"/>
      <c r="AM1094" s="42"/>
      <c r="AN1094" s="42"/>
      <c r="AO1094" s="42"/>
      <c r="AP1094" s="42"/>
      <c r="AQ1094" s="42"/>
      <c r="AR1094" s="42"/>
      <c r="AS1094" s="42"/>
      <c r="AT1094" s="42"/>
      <c r="AU1094" s="42"/>
      <c r="AV1094" s="37">
        <f>COUNTIFS($S1094:$AU1094,"P")</f>
        <v>12</v>
      </c>
      <c r="AW1094" s="37">
        <f>COUNTIFS($S1094:$AU1094,"HD")/2</f>
        <v>0</v>
      </c>
      <c r="AX1094" s="37">
        <f>COUNTIFS($S1094:$AU1094,"DO")</f>
        <v>6</v>
      </c>
      <c r="AY1094" s="1">
        <f>COUNTIFS($S1094:$AU1094,"UPL")</f>
        <v>1</v>
      </c>
      <c r="AZ1094" s="37">
        <f>COUNTIFS($S1094:$AU1094,"LWP")</f>
        <v>0</v>
      </c>
      <c r="BA1094" s="37">
        <f>SUM(COUNTIFS($S1094:$AU1094,{"PAT","MAT"}))</f>
        <v>0</v>
      </c>
      <c r="BB1094" s="37">
        <f>COUNTIFS($S1094:$AU1094,"HO")</f>
        <v>0</v>
      </c>
      <c r="BC1094" s="37">
        <f>COUNTIFS($S1094:$AU1094,"NA")</f>
        <v>0</v>
      </c>
      <c r="BD1094" s="37">
        <f>COUNTIFS($S1094:$AU1094,"PL")</f>
        <v>0</v>
      </c>
      <c r="BE1094" s="37">
        <f>COUNTIFS($S1094:$AU1094,"CL")</f>
        <v>0</v>
      </c>
      <c r="BF1094" s="37">
        <f>COUNTIFS($S1094:$AU1094,"BL")</f>
        <v>0</v>
      </c>
      <c r="BG1094" s="37">
        <f>COUNTIFS($S1094:$AU1094,"CO")</f>
        <v>0</v>
      </c>
      <c r="BH1094" s="37">
        <f>SUM(BD1094:BG1094)</f>
        <v>0</v>
      </c>
      <c r="BI1094" s="37">
        <f>IF(SUM(AV1094+AW1094)&gt;=17,1,0)</f>
        <v>0</v>
      </c>
      <c r="BJ1094" s="37">
        <f>IF(SUM(AV1094+AW1094)&gt;=13,1,0)</f>
        <v>0</v>
      </c>
      <c r="BK1094" s="37">
        <f>SUM(AV1094:BG1094)+SUM(COUNTIFS(R1094:AU1094,{"TERM","RESIGNED"}))</f>
        <v>19</v>
      </c>
      <c r="BL1094" s="1" t="s">
        <v>41</v>
      </c>
      <c r="BM1094" s="37" t="s">
        <v>933</v>
      </c>
    </row>
    <row r="1095" spans="1:65" x14ac:dyDescent="0.25">
      <c r="A1095" s="30">
        <f>A1094+1</f>
        <v>1093</v>
      </c>
      <c r="B1095" s="1" t="s">
        <v>163</v>
      </c>
      <c r="C1095" s="1">
        <v>105987</v>
      </c>
      <c r="D1095" s="1">
        <v>105987</v>
      </c>
      <c r="E1095" s="1" t="s">
        <v>863</v>
      </c>
      <c r="F1095" s="32" t="s">
        <v>1308</v>
      </c>
      <c r="G1095" s="32" t="s">
        <v>117</v>
      </c>
      <c r="H1095" s="28">
        <v>45244</v>
      </c>
      <c r="I1095" s="28" t="s">
        <v>36</v>
      </c>
      <c r="J1095" s="28" t="s">
        <v>36</v>
      </c>
      <c r="K1095" s="37">
        <f ca="1">IF(O1095="ACTIVE",(TODAY()-H1095),(J1095-H1095))</f>
        <v>98</v>
      </c>
      <c r="L1095" s="39" t="str">
        <f>IF(OR(M1095="Email Verification",M1095="Operations",M1095="OJT",M1095="Bottom Quartile Group",M1095="Training"),"Billable","Non Billable")</f>
        <v>Billable</v>
      </c>
      <c r="M1095" s="32" t="s">
        <v>118</v>
      </c>
      <c r="N1095" s="1" t="s">
        <v>38</v>
      </c>
      <c r="O1095" s="1" t="s">
        <v>39</v>
      </c>
      <c r="P1095" s="1"/>
      <c r="Q1095" s="1"/>
      <c r="R1095" s="31" t="s">
        <v>353</v>
      </c>
      <c r="S1095" s="42" t="s">
        <v>880</v>
      </c>
      <c r="T1095" s="42" t="s">
        <v>880</v>
      </c>
      <c r="U1095" s="42" t="s">
        <v>17</v>
      </c>
      <c r="V1095" s="42" t="s">
        <v>17</v>
      </c>
      <c r="W1095" s="42" t="s">
        <v>880</v>
      </c>
      <c r="X1095" s="42" t="s">
        <v>880</v>
      </c>
      <c r="Y1095" s="42" t="s">
        <v>880</v>
      </c>
      <c r="Z1095" s="42" t="s">
        <v>880</v>
      </c>
      <c r="AA1095" s="42" t="s">
        <v>18</v>
      </c>
      <c r="AB1095" s="42" t="s">
        <v>17</v>
      </c>
      <c r="AC1095" s="42" t="s">
        <v>17</v>
      </c>
      <c r="AD1095" s="42" t="s">
        <v>18</v>
      </c>
      <c r="AE1095" s="42" t="s">
        <v>880</v>
      </c>
      <c r="AF1095" s="42" t="s">
        <v>880</v>
      </c>
      <c r="AG1095" s="42" t="s">
        <v>880</v>
      </c>
      <c r="AH1095" s="42" t="s">
        <v>880</v>
      </c>
      <c r="AI1095" s="42" t="s">
        <v>17</v>
      </c>
      <c r="AJ1095" s="42" t="s">
        <v>17</v>
      </c>
      <c r="AK1095" s="42" t="s">
        <v>19</v>
      </c>
      <c r="AL1095" s="42"/>
      <c r="AM1095" s="42"/>
      <c r="AN1095" s="42"/>
      <c r="AO1095" s="42"/>
      <c r="AP1095" s="42"/>
      <c r="AQ1095" s="42"/>
      <c r="AR1095" s="42"/>
      <c r="AS1095" s="42"/>
      <c r="AT1095" s="42"/>
      <c r="AU1095" s="42"/>
      <c r="AV1095" s="37">
        <f>COUNTIFS($S1095:$AU1095,"P")</f>
        <v>10</v>
      </c>
      <c r="AW1095" s="37">
        <f>COUNTIFS($S1095:$AU1095,"HD")/2</f>
        <v>0</v>
      </c>
      <c r="AX1095" s="37">
        <f>COUNTIFS($S1095:$AU1095,"DO")</f>
        <v>6</v>
      </c>
      <c r="AY1095" s="1">
        <f>COUNTIFS($S1095:$AU1095,"UPL")</f>
        <v>2</v>
      </c>
      <c r="AZ1095" s="37">
        <f>COUNTIFS($S1095:$AU1095,"LWP")</f>
        <v>1</v>
      </c>
      <c r="BA1095" s="37">
        <f>SUM(COUNTIFS($S1095:$AU1095,{"PAT","MAT"}))</f>
        <v>0</v>
      </c>
      <c r="BB1095" s="37">
        <f>COUNTIFS($S1095:$AU1095,"HO")</f>
        <v>0</v>
      </c>
      <c r="BC1095" s="37">
        <f>COUNTIFS($S1095:$AU1095,"NA")</f>
        <v>0</v>
      </c>
      <c r="BD1095" s="37">
        <f>COUNTIFS($S1095:$AU1095,"PL")</f>
        <v>0</v>
      </c>
      <c r="BE1095" s="37">
        <f>COUNTIFS($S1095:$AU1095,"CL")</f>
        <v>0</v>
      </c>
      <c r="BF1095" s="37">
        <f>COUNTIFS($S1095:$AU1095,"BL")</f>
        <v>0</v>
      </c>
      <c r="BG1095" s="37">
        <f>COUNTIFS($S1095:$AU1095,"CO")</f>
        <v>0</v>
      </c>
      <c r="BH1095" s="37">
        <f>SUM(BD1095:BG1095)</f>
        <v>0</v>
      </c>
      <c r="BI1095" s="37">
        <f>IF(SUM(AV1095+AW1095)&gt;=17,1,0)</f>
        <v>0</v>
      </c>
      <c r="BJ1095" s="37">
        <f>IF(SUM(AV1095+AW1095)&gt;=13,1,0)</f>
        <v>0</v>
      </c>
      <c r="BK1095" s="37">
        <f>SUM(AV1095:BG1095)+SUM(COUNTIFS(R1095:AU1095,{"TERM","RESIGNED"}))</f>
        <v>19</v>
      </c>
      <c r="BL1095" s="1" t="s">
        <v>41</v>
      </c>
      <c r="BM1095" s="37" t="s">
        <v>934</v>
      </c>
    </row>
    <row r="1096" spans="1:65" x14ac:dyDescent="0.25">
      <c r="A1096" s="30">
        <f>A1095+1</f>
        <v>1094</v>
      </c>
      <c r="B1096" s="1" t="s">
        <v>163</v>
      </c>
      <c r="C1096" s="1">
        <v>105988</v>
      </c>
      <c r="D1096" s="1">
        <v>105988</v>
      </c>
      <c r="E1096" s="1" t="s">
        <v>863</v>
      </c>
      <c r="F1096" s="32" t="s">
        <v>1309</v>
      </c>
      <c r="G1096" s="32" t="s">
        <v>117</v>
      </c>
      <c r="H1096" s="28">
        <v>45244</v>
      </c>
      <c r="I1096" s="28" t="s">
        <v>36</v>
      </c>
      <c r="J1096" s="28" t="s">
        <v>36</v>
      </c>
      <c r="K1096" s="37">
        <f ca="1">IF(O1096="ACTIVE",(TODAY()-H1096),(J1096-H1096))</f>
        <v>98</v>
      </c>
      <c r="L1096" s="39" t="str">
        <f>IF(OR(M1096="Email Verification",M1096="Operations",M1096="OJT",M1096="Bottom Quartile Group",M1096="Training"),"Billable","Non Billable")</f>
        <v>Billable</v>
      </c>
      <c r="M1096" s="32" t="s">
        <v>118</v>
      </c>
      <c r="N1096" s="1" t="s">
        <v>38</v>
      </c>
      <c r="O1096" s="1" t="s">
        <v>39</v>
      </c>
      <c r="P1096" s="1"/>
      <c r="Q1096" s="1"/>
      <c r="R1096" s="31" t="s">
        <v>353</v>
      </c>
      <c r="S1096" s="42" t="s">
        <v>880</v>
      </c>
      <c r="T1096" s="42" t="s">
        <v>880</v>
      </c>
      <c r="U1096" s="42" t="s">
        <v>17</v>
      </c>
      <c r="V1096" s="42" t="s">
        <v>17</v>
      </c>
      <c r="W1096" s="42" t="s">
        <v>880</v>
      </c>
      <c r="X1096" s="42" t="s">
        <v>880</v>
      </c>
      <c r="Y1096" s="42" t="s">
        <v>880</v>
      </c>
      <c r="Z1096" s="42" t="s">
        <v>880</v>
      </c>
      <c r="AA1096" s="42" t="s">
        <v>880</v>
      </c>
      <c r="AB1096" s="42" t="s">
        <v>17</v>
      </c>
      <c r="AC1096" s="42" t="s">
        <v>17</v>
      </c>
      <c r="AD1096" s="42" t="s">
        <v>18</v>
      </c>
      <c r="AE1096" s="42" t="s">
        <v>880</v>
      </c>
      <c r="AF1096" s="42" t="s">
        <v>880</v>
      </c>
      <c r="AG1096" s="42" t="s">
        <v>880</v>
      </c>
      <c r="AH1096" s="42" t="s">
        <v>880</v>
      </c>
      <c r="AI1096" s="42" t="s">
        <v>17</v>
      </c>
      <c r="AJ1096" s="42" t="s">
        <v>17</v>
      </c>
      <c r="AK1096" s="42" t="s">
        <v>19</v>
      </c>
      <c r="AL1096" s="42"/>
      <c r="AM1096" s="42"/>
      <c r="AN1096" s="42"/>
      <c r="AO1096" s="42"/>
      <c r="AP1096" s="42"/>
      <c r="AQ1096" s="42"/>
      <c r="AR1096" s="42"/>
      <c r="AS1096" s="42"/>
      <c r="AT1096" s="42"/>
      <c r="AU1096" s="42"/>
      <c r="AV1096" s="37">
        <f>COUNTIFS($S1096:$AU1096,"P")</f>
        <v>11</v>
      </c>
      <c r="AW1096" s="37">
        <f>COUNTIFS($S1096:$AU1096,"HD")/2</f>
        <v>0</v>
      </c>
      <c r="AX1096" s="37">
        <f>COUNTIFS($S1096:$AU1096,"DO")</f>
        <v>6</v>
      </c>
      <c r="AY1096" s="1">
        <f>COUNTIFS($S1096:$AU1096,"UPL")</f>
        <v>1</v>
      </c>
      <c r="AZ1096" s="37">
        <f>COUNTIFS($S1096:$AU1096,"LWP")</f>
        <v>1</v>
      </c>
      <c r="BA1096" s="37">
        <f>SUM(COUNTIFS($S1096:$AU1096,{"PAT","MAT"}))</f>
        <v>0</v>
      </c>
      <c r="BB1096" s="37">
        <f>COUNTIFS($S1096:$AU1096,"HO")</f>
        <v>0</v>
      </c>
      <c r="BC1096" s="37">
        <f>COUNTIFS($S1096:$AU1096,"NA")</f>
        <v>0</v>
      </c>
      <c r="BD1096" s="37">
        <f>COUNTIFS($S1096:$AU1096,"PL")</f>
        <v>0</v>
      </c>
      <c r="BE1096" s="37">
        <f>COUNTIFS($S1096:$AU1096,"CL")</f>
        <v>0</v>
      </c>
      <c r="BF1096" s="37">
        <f>COUNTIFS($S1096:$AU1096,"BL")</f>
        <v>0</v>
      </c>
      <c r="BG1096" s="37">
        <f>COUNTIFS($S1096:$AU1096,"CO")</f>
        <v>0</v>
      </c>
      <c r="BH1096" s="37">
        <f>SUM(BD1096:BG1096)</f>
        <v>0</v>
      </c>
      <c r="BI1096" s="37">
        <f>IF(SUM(AV1096+AW1096)&gt;=17,1,0)</f>
        <v>0</v>
      </c>
      <c r="BJ1096" s="37">
        <f>IF(SUM(AV1096+AW1096)&gt;=13,1,0)</f>
        <v>0</v>
      </c>
      <c r="BK1096" s="37">
        <f>SUM(AV1096:BG1096)+SUM(COUNTIFS(R1096:AU1096,{"TERM","RESIGNED"}))</f>
        <v>19</v>
      </c>
      <c r="BL1096" s="1" t="s">
        <v>41</v>
      </c>
      <c r="BM1096" s="37" t="s">
        <v>934</v>
      </c>
    </row>
    <row r="1097" spans="1:65" x14ac:dyDescent="0.25">
      <c r="A1097" s="30">
        <f>A1096+1</f>
        <v>1095</v>
      </c>
      <c r="B1097" s="1" t="s">
        <v>163</v>
      </c>
      <c r="C1097" s="1">
        <v>105991</v>
      </c>
      <c r="D1097" s="1">
        <v>105991</v>
      </c>
      <c r="E1097" s="1" t="s">
        <v>863</v>
      </c>
      <c r="F1097" s="32" t="s">
        <v>1310</v>
      </c>
      <c r="G1097" s="32" t="s">
        <v>117</v>
      </c>
      <c r="H1097" s="28">
        <v>45244</v>
      </c>
      <c r="I1097" s="28" t="s">
        <v>36</v>
      </c>
      <c r="J1097" s="28" t="s">
        <v>36</v>
      </c>
      <c r="K1097" s="37">
        <f ca="1">IF(O1097="ACTIVE",(TODAY()-H1097),(J1097-H1097))</f>
        <v>98</v>
      </c>
      <c r="L1097" s="39" t="str">
        <f>IF(OR(M1097="Email Verification",M1097="Operations",M1097="OJT",M1097="Bottom Quartile Group",M1097="Training"),"Billable","Non Billable")</f>
        <v>Billable</v>
      </c>
      <c r="M1097" s="32" t="s">
        <v>118</v>
      </c>
      <c r="N1097" s="1" t="s">
        <v>38</v>
      </c>
      <c r="O1097" s="1" t="s">
        <v>39</v>
      </c>
      <c r="P1097" s="1"/>
      <c r="Q1097" s="1"/>
      <c r="R1097" s="31" t="s">
        <v>293</v>
      </c>
      <c r="S1097" s="42" t="s">
        <v>880</v>
      </c>
      <c r="T1097" s="42" t="s">
        <v>880</v>
      </c>
      <c r="U1097" s="42" t="s">
        <v>17</v>
      </c>
      <c r="V1097" s="42" t="s">
        <v>17</v>
      </c>
      <c r="W1097" s="42" t="s">
        <v>880</v>
      </c>
      <c r="X1097" s="42" t="s">
        <v>880</v>
      </c>
      <c r="Y1097" s="42" t="s">
        <v>880</v>
      </c>
      <c r="Z1097" s="42" t="s">
        <v>881</v>
      </c>
      <c r="AA1097" s="42" t="s">
        <v>880</v>
      </c>
      <c r="AB1097" s="42" t="s">
        <v>17</v>
      </c>
      <c r="AC1097" s="42" t="s">
        <v>17</v>
      </c>
      <c r="AD1097" s="42" t="s">
        <v>880</v>
      </c>
      <c r="AE1097" s="42" t="s">
        <v>880</v>
      </c>
      <c r="AF1097" s="42" t="s">
        <v>880</v>
      </c>
      <c r="AG1097" s="42" t="s">
        <v>880</v>
      </c>
      <c r="AH1097" s="42" t="s">
        <v>882</v>
      </c>
      <c r="AI1097" s="42" t="s">
        <v>17</v>
      </c>
      <c r="AJ1097" s="42" t="s">
        <v>17</v>
      </c>
      <c r="AK1097" s="42" t="s">
        <v>880</v>
      </c>
      <c r="AL1097" s="42"/>
      <c r="AM1097" s="42"/>
      <c r="AN1097" s="42"/>
      <c r="AO1097" s="42"/>
      <c r="AP1097" s="42"/>
      <c r="AQ1097" s="42"/>
      <c r="AR1097" s="42"/>
      <c r="AS1097" s="42"/>
      <c r="AT1097" s="42"/>
      <c r="AU1097" s="42"/>
      <c r="AV1097" s="37">
        <f>COUNTIFS($S1097:$AU1097,"P")</f>
        <v>11</v>
      </c>
      <c r="AW1097" s="37">
        <f>COUNTIFS($S1097:$AU1097,"HD")/2</f>
        <v>0.5</v>
      </c>
      <c r="AX1097" s="37">
        <f>COUNTIFS($S1097:$AU1097,"DO")</f>
        <v>6</v>
      </c>
      <c r="AY1097" s="1">
        <f>COUNTIFS($S1097:$AU1097,"UPL")</f>
        <v>0</v>
      </c>
      <c r="AZ1097" s="37">
        <f>COUNTIFS($S1097:$AU1097,"LWP")</f>
        <v>0</v>
      </c>
      <c r="BA1097" s="37">
        <f>SUM(COUNTIFS($S1097:$AU1097,{"PAT","MAT"}))</f>
        <v>0</v>
      </c>
      <c r="BB1097" s="37">
        <f>COUNTIFS($S1097:$AU1097,"HO")</f>
        <v>0</v>
      </c>
      <c r="BC1097" s="37">
        <f>COUNTIFS($S1097:$AU1097,"NA")</f>
        <v>0</v>
      </c>
      <c r="BD1097" s="37">
        <f>COUNTIFS($S1097:$AU1097,"PL")</f>
        <v>0</v>
      </c>
      <c r="BE1097" s="37">
        <f>COUNTIFS($S1097:$AU1097,"CL")</f>
        <v>1</v>
      </c>
      <c r="BF1097" s="37">
        <f>COUNTIFS($S1097:$AU1097,"BL")</f>
        <v>0</v>
      </c>
      <c r="BG1097" s="37">
        <f>COUNTIFS($S1097:$AU1097,"CO")</f>
        <v>0</v>
      </c>
      <c r="BH1097" s="37">
        <f>SUM(BD1097:BG1097)</f>
        <v>1</v>
      </c>
      <c r="BI1097" s="37">
        <f>IF(SUM(AV1097+AW1097)&gt;=17,1,0)</f>
        <v>0</v>
      </c>
      <c r="BJ1097" s="37">
        <f>IF(SUM(AV1097+AW1097)&gt;=13,1,0)</f>
        <v>0</v>
      </c>
      <c r="BK1097" s="37">
        <f>SUM(AV1097:BG1097)+SUM(COUNTIFS(R1097:AU1097,{"TERM","RESIGNED"}))</f>
        <v>18.5</v>
      </c>
      <c r="BL1097" s="1" t="s">
        <v>41</v>
      </c>
      <c r="BM1097" s="37" t="s">
        <v>933</v>
      </c>
    </row>
    <row r="1098" spans="1:65" x14ac:dyDescent="0.25">
      <c r="A1098" s="30">
        <f>A1097+1</f>
        <v>1096</v>
      </c>
      <c r="B1098" s="1" t="s">
        <v>163</v>
      </c>
      <c r="C1098" s="1">
        <v>105993</v>
      </c>
      <c r="D1098" s="1">
        <v>105993</v>
      </c>
      <c r="E1098" s="1" t="s">
        <v>863</v>
      </c>
      <c r="F1098" s="32" t="s">
        <v>1349</v>
      </c>
      <c r="G1098" s="32" t="s">
        <v>117</v>
      </c>
      <c r="H1098" s="28">
        <v>45244</v>
      </c>
      <c r="I1098" s="28" t="s">
        <v>36</v>
      </c>
      <c r="J1098" s="28" t="s">
        <v>36</v>
      </c>
      <c r="K1098" s="37">
        <f ca="1">IF(O1098="ACTIVE",(TODAY()-H1098),(J1098-H1098))</f>
        <v>98</v>
      </c>
      <c r="L1098" s="39" t="str">
        <f>IF(OR(M1098="Email Verification",M1098="Operations",M1098="OJT",M1098="Bottom Quartile Group",M1098="Training"),"Billable","Non Billable")</f>
        <v>Billable</v>
      </c>
      <c r="M1098" s="32" t="s">
        <v>118</v>
      </c>
      <c r="N1098" s="1" t="s">
        <v>38</v>
      </c>
      <c r="O1098" s="1" t="s">
        <v>39</v>
      </c>
      <c r="P1098" s="1"/>
      <c r="Q1098" s="1"/>
      <c r="R1098" s="31" t="s">
        <v>293</v>
      </c>
      <c r="S1098" s="42" t="s">
        <v>880</v>
      </c>
      <c r="T1098" s="42" t="s">
        <v>880</v>
      </c>
      <c r="U1098" s="42" t="s">
        <v>17</v>
      </c>
      <c r="V1098" s="42" t="s">
        <v>17</v>
      </c>
      <c r="W1098" s="42" t="s">
        <v>880</v>
      </c>
      <c r="X1098" s="42" t="s">
        <v>18</v>
      </c>
      <c r="Y1098" s="42" t="s">
        <v>880</v>
      </c>
      <c r="Z1098" s="42" t="s">
        <v>880</v>
      </c>
      <c r="AA1098" s="42" t="s">
        <v>880</v>
      </c>
      <c r="AB1098" s="42" t="s">
        <v>17</v>
      </c>
      <c r="AC1098" s="42" t="s">
        <v>17</v>
      </c>
      <c r="AD1098" s="42" t="s">
        <v>880</v>
      </c>
      <c r="AE1098" s="42" t="s">
        <v>880</v>
      </c>
      <c r="AF1098" s="42" t="s">
        <v>880</v>
      </c>
      <c r="AG1098" s="42" t="s">
        <v>880</v>
      </c>
      <c r="AH1098" s="42" t="s">
        <v>880</v>
      </c>
      <c r="AI1098" s="42" t="s">
        <v>17</v>
      </c>
      <c r="AJ1098" s="42" t="s">
        <v>17</v>
      </c>
      <c r="AK1098" s="42" t="s">
        <v>880</v>
      </c>
      <c r="AL1098" s="42"/>
      <c r="AM1098" s="42"/>
      <c r="AN1098" s="42"/>
      <c r="AO1098" s="42"/>
      <c r="AP1098" s="42"/>
      <c r="AQ1098" s="42"/>
      <c r="AR1098" s="42"/>
      <c r="AS1098" s="42"/>
      <c r="AT1098" s="42"/>
      <c r="AU1098" s="42"/>
      <c r="AV1098" s="37">
        <f>COUNTIFS($S1098:$AU1098,"P")</f>
        <v>12</v>
      </c>
      <c r="AW1098" s="37">
        <f>COUNTIFS($S1098:$AU1098,"HD")/2</f>
        <v>0</v>
      </c>
      <c r="AX1098" s="37">
        <f>COUNTIFS($S1098:$AU1098,"DO")</f>
        <v>6</v>
      </c>
      <c r="AY1098" s="1">
        <f>COUNTIFS($S1098:$AU1098,"UPL")</f>
        <v>1</v>
      </c>
      <c r="AZ1098" s="37">
        <f>COUNTIFS($S1098:$AU1098,"LWP")</f>
        <v>0</v>
      </c>
      <c r="BA1098" s="37">
        <f>SUM(COUNTIFS($S1098:$AU1098,{"PAT","MAT"}))</f>
        <v>0</v>
      </c>
      <c r="BB1098" s="37">
        <f>COUNTIFS($S1098:$AU1098,"HO")</f>
        <v>0</v>
      </c>
      <c r="BC1098" s="37">
        <f>COUNTIFS($S1098:$AU1098,"NA")</f>
        <v>0</v>
      </c>
      <c r="BD1098" s="37">
        <f>COUNTIFS($S1098:$AU1098,"PL")</f>
        <v>0</v>
      </c>
      <c r="BE1098" s="37">
        <f>COUNTIFS($S1098:$AU1098,"CL")</f>
        <v>0</v>
      </c>
      <c r="BF1098" s="37">
        <f>COUNTIFS($S1098:$AU1098,"BL")</f>
        <v>0</v>
      </c>
      <c r="BG1098" s="37">
        <f>COUNTIFS($S1098:$AU1098,"CO")</f>
        <v>0</v>
      </c>
      <c r="BH1098" s="37">
        <f>SUM(BD1098:BG1098)</f>
        <v>0</v>
      </c>
      <c r="BI1098" s="37">
        <f>IF(SUM(AV1098+AW1098)&gt;=17,1,0)</f>
        <v>0</v>
      </c>
      <c r="BJ1098" s="37">
        <f>IF(SUM(AV1098+AW1098)&gt;=13,1,0)</f>
        <v>0</v>
      </c>
      <c r="BK1098" s="37">
        <f>SUM(AV1098:BG1098)+SUM(COUNTIFS(R1098:AU1098,{"TERM","RESIGNED"}))</f>
        <v>19</v>
      </c>
      <c r="BL1098" s="1" t="s">
        <v>41</v>
      </c>
      <c r="BM1098" s="37" t="s">
        <v>933</v>
      </c>
    </row>
    <row r="1099" spans="1:65" x14ac:dyDescent="0.25">
      <c r="A1099" s="30">
        <f>A1098+1</f>
        <v>1097</v>
      </c>
      <c r="B1099" s="1" t="s">
        <v>163</v>
      </c>
      <c r="C1099" s="1">
        <v>105997</v>
      </c>
      <c r="D1099" s="25">
        <v>105997</v>
      </c>
      <c r="E1099" s="1" t="s">
        <v>863</v>
      </c>
      <c r="F1099" s="32" t="s">
        <v>1311</v>
      </c>
      <c r="G1099" s="32" t="s">
        <v>100</v>
      </c>
      <c r="H1099" s="28">
        <v>45247</v>
      </c>
      <c r="I1099" s="28" t="s">
        <v>36</v>
      </c>
      <c r="J1099" s="28" t="s">
        <v>36</v>
      </c>
      <c r="K1099" s="37">
        <f ca="1">IF(O1099="ACTIVE",(TODAY()-H1099),(J1099-H1099))</f>
        <v>95</v>
      </c>
      <c r="L1099" s="39" t="str">
        <f>IF(OR(M1099="Email Verification",M1099="Operations",M1099="OJT",M1099="Bottom Quartile Group",M1099="Training"),"Billable","Non Billable")</f>
        <v>Non Billable</v>
      </c>
      <c r="M1099" s="32" t="s">
        <v>43</v>
      </c>
      <c r="N1099" s="1" t="s">
        <v>38</v>
      </c>
      <c r="O1099" s="1" t="s">
        <v>39</v>
      </c>
      <c r="P1099" s="1"/>
      <c r="Q1099" s="1"/>
      <c r="R1099" s="31" t="s">
        <v>63</v>
      </c>
      <c r="S1099" s="42" t="s">
        <v>880</v>
      </c>
      <c r="T1099" s="42" t="s">
        <v>880</v>
      </c>
      <c r="U1099" s="42" t="s">
        <v>17</v>
      </c>
      <c r="V1099" s="42" t="s">
        <v>17</v>
      </c>
      <c r="W1099" s="42" t="s">
        <v>880</v>
      </c>
      <c r="X1099" s="42" t="s">
        <v>880</v>
      </c>
      <c r="Y1099" s="42" t="s">
        <v>880</v>
      </c>
      <c r="Z1099" s="42" t="s">
        <v>880</v>
      </c>
      <c r="AA1099" s="42" t="s">
        <v>880</v>
      </c>
      <c r="AB1099" s="42" t="s">
        <v>17</v>
      </c>
      <c r="AC1099" s="42" t="s">
        <v>17</v>
      </c>
      <c r="AD1099" s="42" t="s">
        <v>880</v>
      </c>
      <c r="AE1099" s="42" t="s">
        <v>880</v>
      </c>
      <c r="AF1099" s="42" t="s">
        <v>880</v>
      </c>
      <c r="AG1099" s="42" t="s">
        <v>880</v>
      </c>
      <c r="AH1099" s="42" t="s">
        <v>880</v>
      </c>
      <c r="AI1099" s="42" t="s">
        <v>17</v>
      </c>
      <c r="AJ1099" s="42" t="s">
        <v>17</v>
      </c>
      <c r="AK1099" s="42" t="s">
        <v>880</v>
      </c>
      <c r="AL1099" s="42"/>
      <c r="AM1099" s="42"/>
      <c r="AN1099" s="42"/>
      <c r="AO1099" s="42"/>
      <c r="AP1099" s="42"/>
      <c r="AQ1099" s="42"/>
      <c r="AR1099" s="42"/>
      <c r="AS1099" s="42"/>
      <c r="AT1099" s="42"/>
      <c r="AU1099" s="42"/>
      <c r="AV1099" s="37">
        <f>COUNTIFS($S1099:$AU1099,"P")</f>
        <v>13</v>
      </c>
      <c r="AW1099" s="37">
        <f>COUNTIFS($S1099:$AU1099,"HD")/2</f>
        <v>0</v>
      </c>
      <c r="AX1099" s="37">
        <f>COUNTIFS($S1099:$AU1099,"DO")</f>
        <v>6</v>
      </c>
      <c r="AY1099" s="1">
        <f>COUNTIFS($S1099:$AU1099,"UPL")</f>
        <v>0</v>
      </c>
      <c r="AZ1099" s="37">
        <f>COUNTIFS($S1099:$AU1099,"LWP")</f>
        <v>0</v>
      </c>
      <c r="BA1099" s="37">
        <f>SUM(COUNTIFS($S1099:$AU1099,{"PAT","MAT"}))</f>
        <v>0</v>
      </c>
      <c r="BB1099" s="37">
        <f>COUNTIFS($S1099:$AU1099,"HO")</f>
        <v>0</v>
      </c>
      <c r="BC1099" s="37">
        <f>COUNTIFS($S1099:$AU1099,"NA")</f>
        <v>0</v>
      </c>
      <c r="BD1099" s="37">
        <f>COUNTIFS($S1099:$AU1099,"PL")</f>
        <v>0</v>
      </c>
      <c r="BE1099" s="37">
        <f>COUNTIFS($S1099:$AU1099,"CL")</f>
        <v>0</v>
      </c>
      <c r="BF1099" s="37">
        <f>COUNTIFS($S1099:$AU1099,"BL")</f>
        <v>0</v>
      </c>
      <c r="BG1099" s="37">
        <f>COUNTIFS($S1099:$AU1099,"CO")</f>
        <v>0</v>
      </c>
      <c r="BH1099" s="37">
        <f>SUM(BD1099:BG1099)</f>
        <v>0</v>
      </c>
      <c r="BI1099" s="37">
        <f>IF(SUM(AV1099+AW1099)&gt;=17,1,0)</f>
        <v>0</v>
      </c>
      <c r="BJ1099" s="37">
        <f>IF(SUM(AV1099+AW1099)&gt;=13,1,0)</f>
        <v>1</v>
      </c>
      <c r="BK1099" s="37">
        <f>SUM(AV1099:BG1099)+SUM(COUNTIFS(R1099:AU1099,{"TERM","RESIGNED"}))</f>
        <v>19</v>
      </c>
      <c r="BL1099" s="1" t="s">
        <v>41</v>
      </c>
      <c r="BM1099" s="37" t="s">
        <v>1102</v>
      </c>
    </row>
    <row r="1100" spans="1:65" x14ac:dyDescent="0.25">
      <c r="A1100" s="30">
        <f>A1099+1</f>
        <v>1098</v>
      </c>
      <c r="B1100" s="1" t="s">
        <v>163</v>
      </c>
      <c r="C1100" s="1">
        <v>105998</v>
      </c>
      <c r="D1100" s="25">
        <v>105998</v>
      </c>
      <c r="E1100" s="1" t="s">
        <v>863</v>
      </c>
      <c r="F1100" s="32" t="s">
        <v>1312</v>
      </c>
      <c r="G1100" s="32" t="s">
        <v>117</v>
      </c>
      <c r="H1100" s="28">
        <v>45247</v>
      </c>
      <c r="I1100" s="28" t="s">
        <v>36</v>
      </c>
      <c r="J1100" s="28" t="s">
        <v>36</v>
      </c>
      <c r="K1100" s="37">
        <f ca="1">IF(O1100="ACTIVE",(TODAY()-H1100),(J1100-H1100))</f>
        <v>95</v>
      </c>
      <c r="L1100" s="39" t="str">
        <f>IF(OR(M1100="Email Verification",M1100="Operations",M1100="OJT",M1100="Bottom Quartile Group",M1100="Training"),"Billable","Non Billable")</f>
        <v>Billable</v>
      </c>
      <c r="M1100" s="32" t="s">
        <v>118</v>
      </c>
      <c r="N1100" s="1" t="s">
        <v>38</v>
      </c>
      <c r="O1100" s="1" t="s">
        <v>39</v>
      </c>
      <c r="P1100" s="1"/>
      <c r="Q1100" s="1"/>
      <c r="R1100" s="31" t="s">
        <v>353</v>
      </c>
      <c r="S1100" s="42" t="s">
        <v>880</v>
      </c>
      <c r="T1100" s="42" t="s">
        <v>19</v>
      </c>
      <c r="U1100" s="42" t="s">
        <v>17</v>
      </c>
      <c r="V1100" s="42" t="s">
        <v>17</v>
      </c>
      <c r="W1100" s="42" t="s">
        <v>19</v>
      </c>
      <c r="X1100" s="42" t="s">
        <v>880</v>
      </c>
      <c r="Y1100" s="42" t="s">
        <v>880</v>
      </c>
      <c r="Z1100" s="42" t="s">
        <v>880</v>
      </c>
      <c r="AA1100" s="42" t="s">
        <v>880</v>
      </c>
      <c r="AB1100" s="42" t="s">
        <v>17</v>
      </c>
      <c r="AC1100" s="42" t="s">
        <v>17</v>
      </c>
      <c r="AD1100" s="42" t="s">
        <v>880</v>
      </c>
      <c r="AE1100" s="42" t="s">
        <v>880</v>
      </c>
      <c r="AF1100" s="42" t="s">
        <v>880</v>
      </c>
      <c r="AG1100" s="42" t="s">
        <v>880</v>
      </c>
      <c r="AH1100" s="42" t="s">
        <v>18</v>
      </c>
      <c r="AI1100" s="42" t="s">
        <v>17</v>
      </c>
      <c r="AJ1100" s="42" t="s">
        <v>17</v>
      </c>
      <c r="AK1100" s="42" t="s">
        <v>880</v>
      </c>
      <c r="AL1100" s="42"/>
      <c r="AM1100" s="42"/>
      <c r="AN1100" s="42"/>
      <c r="AO1100" s="42"/>
      <c r="AP1100" s="42"/>
      <c r="AQ1100" s="42"/>
      <c r="AR1100" s="42"/>
      <c r="AS1100" s="42"/>
      <c r="AT1100" s="42"/>
      <c r="AU1100" s="42"/>
      <c r="AV1100" s="37">
        <f>COUNTIFS($S1100:$AU1100,"P")</f>
        <v>10</v>
      </c>
      <c r="AW1100" s="37">
        <f>COUNTIFS($S1100:$AU1100,"HD")/2</f>
        <v>0</v>
      </c>
      <c r="AX1100" s="37">
        <f>COUNTIFS($S1100:$AU1100,"DO")</f>
        <v>6</v>
      </c>
      <c r="AY1100" s="1">
        <f>COUNTIFS($S1100:$AU1100,"UPL")</f>
        <v>1</v>
      </c>
      <c r="AZ1100" s="37">
        <f>COUNTIFS($S1100:$AU1100,"LWP")</f>
        <v>2</v>
      </c>
      <c r="BA1100" s="37">
        <f>SUM(COUNTIFS($S1100:$AU1100,{"PAT","MAT"}))</f>
        <v>0</v>
      </c>
      <c r="BB1100" s="37">
        <f>COUNTIFS($S1100:$AU1100,"HO")</f>
        <v>0</v>
      </c>
      <c r="BC1100" s="37">
        <f>COUNTIFS($S1100:$AU1100,"NA")</f>
        <v>0</v>
      </c>
      <c r="BD1100" s="37">
        <f>COUNTIFS($S1100:$AU1100,"PL")</f>
        <v>0</v>
      </c>
      <c r="BE1100" s="37">
        <f>COUNTIFS($S1100:$AU1100,"CL")</f>
        <v>0</v>
      </c>
      <c r="BF1100" s="37">
        <f>COUNTIFS($S1100:$AU1100,"BL")</f>
        <v>0</v>
      </c>
      <c r="BG1100" s="37">
        <f>COUNTIFS($S1100:$AU1100,"CO")</f>
        <v>0</v>
      </c>
      <c r="BH1100" s="37">
        <f>SUM(BD1100:BG1100)</f>
        <v>0</v>
      </c>
      <c r="BI1100" s="37">
        <f>IF(SUM(AV1100+AW1100)&gt;=17,1,0)</f>
        <v>0</v>
      </c>
      <c r="BJ1100" s="37">
        <f>IF(SUM(AV1100+AW1100)&gt;=13,1,0)</f>
        <v>0</v>
      </c>
      <c r="BK1100" s="37">
        <f>SUM(AV1100:BG1100)+SUM(COUNTIFS(R1100:AU1100,{"TERM","RESIGNED"}))</f>
        <v>19</v>
      </c>
      <c r="BL1100" s="1" t="s">
        <v>41</v>
      </c>
      <c r="BM1100" s="37" t="s">
        <v>934</v>
      </c>
    </row>
    <row r="1101" spans="1:65" x14ac:dyDescent="0.25">
      <c r="A1101" s="30">
        <f>A1100+1</f>
        <v>1099</v>
      </c>
      <c r="B1101" s="1" t="s">
        <v>163</v>
      </c>
      <c r="C1101" s="1">
        <v>106000</v>
      </c>
      <c r="D1101" s="25">
        <v>106000</v>
      </c>
      <c r="E1101" s="1" t="s">
        <v>863</v>
      </c>
      <c r="F1101" s="32" t="s">
        <v>1313</v>
      </c>
      <c r="G1101" s="32" t="s">
        <v>117</v>
      </c>
      <c r="H1101" s="28">
        <v>45247</v>
      </c>
      <c r="I1101" s="28" t="s">
        <v>36</v>
      </c>
      <c r="J1101" s="28" t="s">
        <v>36</v>
      </c>
      <c r="K1101" s="37">
        <f ca="1">IF(O1101="ACTIVE",(TODAY()-H1101),(J1101-H1101))</f>
        <v>95</v>
      </c>
      <c r="L1101" s="39" t="str">
        <f>IF(OR(M1101="Email Verification",M1101="Operations",M1101="OJT",M1101="Bottom Quartile Group",M1101="Training"),"Billable","Non Billable")</f>
        <v>Billable</v>
      </c>
      <c r="M1101" s="32" t="s">
        <v>118</v>
      </c>
      <c r="N1101" s="1" t="s">
        <v>38</v>
      </c>
      <c r="O1101" s="1" t="s">
        <v>39</v>
      </c>
      <c r="P1101" s="1"/>
      <c r="Q1101" s="1"/>
      <c r="R1101" s="31" t="s">
        <v>355</v>
      </c>
      <c r="S1101" s="42" t="s">
        <v>880</v>
      </c>
      <c r="T1101" s="42" t="s">
        <v>880</v>
      </c>
      <c r="U1101" s="42" t="s">
        <v>17</v>
      </c>
      <c r="V1101" s="42" t="s">
        <v>17</v>
      </c>
      <c r="W1101" s="42" t="s">
        <v>880</v>
      </c>
      <c r="X1101" s="42" t="s">
        <v>880</v>
      </c>
      <c r="Y1101" s="42" t="s">
        <v>880</v>
      </c>
      <c r="Z1101" s="42" t="s">
        <v>880</v>
      </c>
      <c r="AA1101" s="42" t="s">
        <v>18</v>
      </c>
      <c r="AB1101" s="42" t="s">
        <v>17</v>
      </c>
      <c r="AC1101" s="42" t="s">
        <v>17</v>
      </c>
      <c r="AD1101" s="42" t="s">
        <v>880</v>
      </c>
      <c r="AE1101" s="42" t="s">
        <v>880</v>
      </c>
      <c r="AF1101" s="42" t="s">
        <v>880</v>
      </c>
      <c r="AG1101" s="42" t="s">
        <v>880</v>
      </c>
      <c r="AH1101" s="42" t="s">
        <v>880</v>
      </c>
      <c r="AI1101" s="42" t="s">
        <v>17</v>
      </c>
      <c r="AJ1101" s="42" t="s">
        <v>17</v>
      </c>
      <c r="AK1101" s="42" t="s">
        <v>880</v>
      </c>
      <c r="AL1101" s="42"/>
      <c r="AM1101" s="42"/>
      <c r="AN1101" s="42"/>
      <c r="AO1101" s="42"/>
      <c r="AP1101" s="42"/>
      <c r="AQ1101" s="42"/>
      <c r="AR1101" s="42"/>
      <c r="AS1101" s="42"/>
      <c r="AT1101" s="42"/>
      <c r="AU1101" s="42"/>
      <c r="AV1101" s="37">
        <f>COUNTIFS($S1101:$AU1101,"P")</f>
        <v>12</v>
      </c>
      <c r="AW1101" s="37">
        <f>COUNTIFS($S1101:$AU1101,"HD")/2</f>
        <v>0</v>
      </c>
      <c r="AX1101" s="37">
        <f>COUNTIFS($S1101:$AU1101,"DO")</f>
        <v>6</v>
      </c>
      <c r="AY1101" s="1">
        <f>COUNTIFS($S1101:$AU1101,"UPL")</f>
        <v>1</v>
      </c>
      <c r="AZ1101" s="37">
        <f>COUNTIFS($S1101:$AU1101,"LWP")</f>
        <v>0</v>
      </c>
      <c r="BA1101" s="37">
        <f>SUM(COUNTIFS($S1101:$AU1101,{"PAT","MAT"}))</f>
        <v>0</v>
      </c>
      <c r="BB1101" s="37">
        <f>COUNTIFS($S1101:$AU1101,"HO")</f>
        <v>0</v>
      </c>
      <c r="BC1101" s="37">
        <f>COUNTIFS($S1101:$AU1101,"NA")</f>
        <v>0</v>
      </c>
      <c r="BD1101" s="37">
        <f>COUNTIFS($S1101:$AU1101,"PL")</f>
        <v>0</v>
      </c>
      <c r="BE1101" s="37">
        <f>COUNTIFS($S1101:$AU1101,"CL")</f>
        <v>0</v>
      </c>
      <c r="BF1101" s="37">
        <f>COUNTIFS($S1101:$AU1101,"BL")</f>
        <v>0</v>
      </c>
      <c r="BG1101" s="37">
        <f>COUNTIFS($S1101:$AU1101,"CO")</f>
        <v>0</v>
      </c>
      <c r="BH1101" s="37">
        <f>SUM(BD1101:BG1101)</f>
        <v>0</v>
      </c>
      <c r="BI1101" s="37">
        <f>IF(SUM(AV1101+AW1101)&gt;=17,1,0)</f>
        <v>0</v>
      </c>
      <c r="BJ1101" s="37">
        <f>IF(SUM(AV1101+AW1101)&gt;=13,1,0)</f>
        <v>0</v>
      </c>
      <c r="BK1101" s="37">
        <f>SUM(AV1101:BG1101)+SUM(COUNTIFS(R1101:AU1101,{"TERM","RESIGNED"}))</f>
        <v>19</v>
      </c>
      <c r="BL1101" s="1" t="s">
        <v>41</v>
      </c>
      <c r="BM1101" s="37" t="s">
        <v>933</v>
      </c>
    </row>
    <row r="1102" spans="1:65" x14ac:dyDescent="0.25">
      <c r="A1102" s="30">
        <f>A1101+1</f>
        <v>1100</v>
      </c>
      <c r="B1102" s="1" t="s">
        <v>163</v>
      </c>
      <c r="C1102" s="1">
        <v>106004</v>
      </c>
      <c r="D1102" s="25">
        <v>106004</v>
      </c>
      <c r="E1102" s="1" t="s">
        <v>863</v>
      </c>
      <c r="F1102" s="32" t="s">
        <v>1316</v>
      </c>
      <c r="G1102" s="32" t="s">
        <v>117</v>
      </c>
      <c r="H1102" s="28">
        <v>45247</v>
      </c>
      <c r="I1102" s="28" t="s">
        <v>36</v>
      </c>
      <c r="J1102" s="28" t="s">
        <v>36</v>
      </c>
      <c r="K1102" s="37">
        <f ca="1">IF(O1102="ACTIVE",(TODAY()-H1102),(J1102-H1102))</f>
        <v>95</v>
      </c>
      <c r="L1102" s="39" t="str">
        <f>IF(OR(M1102="Email Verification",M1102="Operations",M1102="OJT",M1102="Bottom Quartile Group",M1102="Training"),"Billable","Non Billable")</f>
        <v>Billable</v>
      </c>
      <c r="M1102" s="32" t="s">
        <v>118</v>
      </c>
      <c r="N1102" s="1" t="s">
        <v>38</v>
      </c>
      <c r="O1102" s="1" t="s">
        <v>39</v>
      </c>
      <c r="P1102" s="1"/>
      <c r="Q1102" s="1"/>
      <c r="R1102" s="31" t="s">
        <v>353</v>
      </c>
      <c r="S1102" s="42" t="s">
        <v>880</v>
      </c>
      <c r="T1102" s="42" t="s">
        <v>880</v>
      </c>
      <c r="U1102" s="42" t="s">
        <v>17</v>
      </c>
      <c r="V1102" s="42" t="s">
        <v>17</v>
      </c>
      <c r="W1102" s="42" t="s">
        <v>880</v>
      </c>
      <c r="X1102" s="42" t="s">
        <v>880</v>
      </c>
      <c r="Y1102" s="42" t="s">
        <v>880</v>
      </c>
      <c r="Z1102" s="42" t="s">
        <v>880</v>
      </c>
      <c r="AA1102" s="42" t="s">
        <v>880</v>
      </c>
      <c r="AB1102" s="42" t="s">
        <v>17</v>
      </c>
      <c r="AC1102" s="42" t="s">
        <v>17</v>
      </c>
      <c r="AD1102" s="42" t="s">
        <v>880</v>
      </c>
      <c r="AE1102" s="42" t="s">
        <v>880</v>
      </c>
      <c r="AF1102" s="42" t="s">
        <v>880</v>
      </c>
      <c r="AG1102" s="42" t="s">
        <v>880</v>
      </c>
      <c r="AH1102" s="42" t="s">
        <v>880</v>
      </c>
      <c r="AI1102" s="42" t="s">
        <v>17</v>
      </c>
      <c r="AJ1102" s="42" t="s">
        <v>17</v>
      </c>
      <c r="AK1102" s="42" t="s">
        <v>880</v>
      </c>
      <c r="AL1102" s="42"/>
      <c r="AM1102" s="42"/>
      <c r="AN1102" s="42"/>
      <c r="AO1102" s="42"/>
      <c r="AP1102" s="42"/>
      <c r="AQ1102" s="42"/>
      <c r="AR1102" s="42"/>
      <c r="AS1102" s="42"/>
      <c r="AT1102" s="42"/>
      <c r="AU1102" s="42"/>
      <c r="AV1102" s="37">
        <f>COUNTIFS($S1102:$AU1102,"P")</f>
        <v>13</v>
      </c>
      <c r="AW1102" s="37">
        <f>COUNTIFS($S1102:$AU1102,"HD")/2</f>
        <v>0</v>
      </c>
      <c r="AX1102" s="37">
        <f>COUNTIFS($S1102:$AU1102,"DO")</f>
        <v>6</v>
      </c>
      <c r="AY1102" s="1">
        <f>COUNTIFS($S1102:$AU1102,"UPL")</f>
        <v>0</v>
      </c>
      <c r="AZ1102" s="37">
        <f>COUNTIFS($S1102:$AU1102,"LWP")</f>
        <v>0</v>
      </c>
      <c r="BA1102" s="37">
        <f>SUM(COUNTIFS($S1102:$AU1102,{"PAT","MAT"}))</f>
        <v>0</v>
      </c>
      <c r="BB1102" s="37">
        <f>COUNTIFS($S1102:$AU1102,"HO")</f>
        <v>0</v>
      </c>
      <c r="BC1102" s="37">
        <f>COUNTIFS($S1102:$AU1102,"NA")</f>
        <v>0</v>
      </c>
      <c r="BD1102" s="37">
        <f>COUNTIFS($S1102:$AU1102,"PL")</f>
        <v>0</v>
      </c>
      <c r="BE1102" s="37">
        <f>COUNTIFS($S1102:$AU1102,"CL")</f>
        <v>0</v>
      </c>
      <c r="BF1102" s="37">
        <f>COUNTIFS($S1102:$AU1102,"BL")</f>
        <v>0</v>
      </c>
      <c r="BG1102" s="37">
        <f>COUNTIFS($S1102:$AU1102,"CO")</f>
        <v>0</v>
      </c>
      <c r="BH1102" s="37">
        <f>SUM(BD1102:BG1102)</f>
        <v>0</v>
      </c>
      <c r="BI1102" s="37">
        <f>IF(SUM(AV1102+AW1102)&gt;=17,1,0)</f>
        <v>0</v>
      </c>
      <c r="BJ1102" s="37">
        <f>IF(SUM(AV1102+AW1102)&gt;=13,1,0)</f>
        <v>1</v>
      </c>
      <c r="BK1102" s="37">
        <f>SUM(AV1102:BG1102)+SUM(COUNTIFS(R1102:AU1102,{"TERM","RESIGNED"}))</f>
        <v>19</v>
      </c>
      <c r="BL1102" s="1" t="s">
        <v>41</v>
      </c>
      <c r="BM1102" s="37" t="s">
        <v>934</v>
      </c>
    </row>
    <row r="1103" spans="1:65" x14ac:dyDescent="0.25">
      <c r="A1103" s="30">
        <f>A1102+1</f>
        <v>1101</v>
      </c>
      <c r="B1103" s="1" t="s">
        <v>163</v>
      </c>
      <c r="C1103" s="1">
        <v>106006</v>
      </c>
      <c r="D1103" s="25">
        <v>106006</v>
      </c>
      <c r="E1103" s="1" t="s">
        <v>863</v>
      </c>
      <c r="F1103" s="32" t="s">
        <v>1317</v>
      </c>
      <c r="G1103" s="32" t="s">
        <v>117</v>
      </c>
      <c r="H1103" s="28">
        <v>45247</v>
      </c>
      <c r="I1103" s="28" t="s">
        <v>36</v>
      </c>
      <c r="J1103" s="28" t="s">
        <v>36</v>
      </c>
      <c r="K1103" s="37">
        <f ca="1">IF(O1103="ACTIVE",(TODAY()-H1103),(J1103-H1103))</f>
        <v>95</v>
      </c>
      <c r="L1103" s="39" t="str">
        <f>IF(OR(M1103="Email Verification",M1103="Operations",M1103="OJT",M1103="Bottom Quartile Group",M1103="Training"),"Billable","Non Billable")</f>
        <v>Billable</v>
      </c>
      <c r="M1103" s="32" t="s">
        <v>118</v>
      </c>
      <c r="N1103" s="1" t="s">
        <v>38</v>
      </c>
      <c r="O1103" s="1" t="s">
        <v>39</v>
      </c>
      <c r="P1103" s="1"/>
      <c r="Q1103" s="1"/>
      <c r="R1103" s="31" t="s">
        <v>353</v>
      </c>
      <c r="S1103" s="42" t="s">
        <v>880</v>
      </c>
      <c r="T1103" s="42" t="s">
        <v>880</v>
      </c>
      <c r="U1103" s="42" t="s">
        <v>17</v>
      </c>
      <c r="V1103" s="42" t="s">
        <v>17</v>
      </c>
      <c r="W1103" s="42" t="s">
        <v>18</v>
      </c>
      <c r="X1103" s="42" t="s">
        <v>880</v>
      </c>
      <c r="Y1103" s="42" t="s">
        <v>880</v>
      </c>
      <c r="Z1103" s="42" t="s">
        <v>880</v>
      </c>
      <c r="AA1103" s="42" t="s">
        <v>880</v>
      </c>
      <c r="AB1103" s="42" t="s">
        <v>17</v>
      </c>
      <c r="AC1103" s="42" t="s">
        <v>17</v>
      </c>
      <c r="AD1103" s="42" t="s">
        <v>880</v>
      </c>
      <c r="AE1103" s="42" t="s">
        <v>880</v>
      </c>
      <c r="AF1103" s="42" t="s">
        <v>880</v>
      </c>
      <c r="AG1103" s="42" t="s">
        <v>880</v>
      </c>
      <c r="AH1103" s="42" t="s">
        <v>19</v>
      </c>
      <c r="AI1103" s="42" t="s">
        <v>17</v>
      </c>
      <c r="AJ1103" s="42" t="s">
        <v>17</v>
      </c>
      <c r="AK1103" s="42" t="s">
        <v>880</v>
      </c>
      <c r="AL1103" s="42"/>
      <c r="AM1103" s="42"/>
      <c r="AN1103" s="42"/>
      <c r="AO1103" s="42"/>
      <c r="AP1103" s="42"/>
      <c r="AQ1103" s="42"/>
      <c r="AR1103" s="42"/>
      <c r="AS1103" s="42"/>
      <c r="AT1103" s="42"/>
      <c r="AU1103" s="42"/>
      <c r="AV1103" s="37">
        <f>COUNTIFS($S1103:$AU1103,"P")</f>
        <v>11</v>
      </c>
      <c r="AW1103" s="37">
        <f>COUNTIFS($S1103:$AU1103,"HD")/2</f>
        <v>0</v>
      </c>
      <c r="AX1103" s="37">
        <f>COUNTIFS($S1103:$AU1103,"DO")</f>
        <v>6</v>
      </c>
      <c r="AY1103" s="1">
        <f>COUNTIFS($S1103:$AU1103,"UPL")</f>
        <v>1</v>
      </c>
      <c r="AZ1103" s="37">
        <f>COUNTIFS($S1103:$AU1103,"LWP")</f>
        <v>1</v>
      </c>
      <c r="BA1103" s="37">
        <f>SUM(COUNTIFS($S1103:$AU1103,{"PAT","MAT"}))</f>
        <v>0</v>
      </c>
      <c r="BB1103" s="37">
        <f>COUNTIFS($S1103:$AU1103,"HO")</f>
        <v>0</v>
      </c>
      <c r="BC1103" s="37">
        <f>COUNTIFS($S1103:$AU1103,"NA")</f>
        <v>0</v>
      </c>
      <c r="BD1103" s="37">
        <f>COUNTIFS($S1103:$AU1103,"PL")</f>
        <v>0</v>
      </c>
      <c r="BE1103" s="37">
        <f>COUNTIFS($S1103:$AU1103,"CL")</f>
        <v>0</v>
      </c>
      <c r="BF1103" s="37">
        <f>COUNTIFS($S1103:$AU1103,"BL")</f>
        <v>0</v>
      </c>
      <c r="BG1103" s="37">
        <f>COUNTIFS($S1103:$AU1103,"CO")</f>
        <v>0</v>
      </c>
      <c r="BH1103" s="37">
        <f>SUM(BD1103:BG1103)</f>
        <v>0</v>
      </c>
      <c r="BI1103" s="37">
        <f>IF(SUM(AV1103+AW1103)&gt;=17,1,0)</f>
        <v>0</v>
      </c>
      <c r="BJ1103" s="37">
        <f>IF(SUM(AV1103+AW1103)&gt;=13,1,0)</f>
        <v>0</v>
      </c>
      <c r="BK1103" s="37">
        <f>SUM(AV1103:BG1103)+SUM(COUNTIFS(R1103:AU1103,{"TERM","RESIGNED"}))</f>
        <v>19</v>
      </c>
      <c r="BL1103" s="1" t="s">
        <v>41</v>
      </c>
      <c r="BM1103" s="37" t="s">
        <v>934</v>
      </c>
    </row>
    <row r="1104" spans="1:65" x14ac:dyDescent="0.25">
      <c r="A1104" s="30">
        <f>A1103+1</f>
        <v>1102</v>
      </c>
      <c r="B1104" s="1" t="s">
        <v>163</v>
      </c>
      <c r="C1104" s="1">
        <v>106008</v>
      </c>
      <c r="D1104" s="25">
        <v>106008</v>
      </c>
      <c r="E1104" s="1" t="s">
        <v>863</v>
      </c>
      <c r="F1104" s="32" t="s">
        <v>1318</v>
      </c>
      <c r="G1104" s="32" t="s">
        <v>117</v>
      </c>
      <c r="H1104" s="28">
        <v>45247</v>
      </c>
      <c r="I1104" s="28" t="s">
        <v>36</v>
      </c>
      <c r="J1104" s="28" t="s">
        <v>36</v>
      </c>
      <c r="K1104" s="37">
        <f ca="1">IF(O1104="ACTIVE",(TODAY()-H1104),(J1104-H1104))</f>
        <v>95</v>
      </c>
      <c r="L1104" s="39" t="str">
        <f>IF(OR(M1104="Email Verification",M1104="Operations",M1104="OJT",M1104="Bottom Quartile Group",M1104="Training"),"Billable","Non Billable")</f>
        <v>Billable</v>
      </c>
      <c r="M1104" s="32" t="s">
        <v>118</v>
      </c>
      <c r="N1104" s="1" t="s">
        <v>38</v>
      </c>
      <c r="O1104" s="1" t="s">
        <v>39</v>
      </c>
      <c r="P1104" s="1"/>
      <c r="Q1104" s="1"/>
      <c r="R1104" s="31" t="s">
        <v>353</v>
      </c>
      <c r="S1104" s="42" t="s">
        <v>880</v>
      </c>
      <c r="T1104" s="42" t="s">
        <v>880</v>
      </c>
      <c r="U1104" s="42" t="s">
        <v>17</v>
      </c>
      <c r="V1104" s="42" t="s">
        <v>17</v>
      </c>
      <c r="W1104" s="42" t="s">
        <v>880</v>
      </c>
      <c r="X1104" s="42" t="s">
        <v>880</v>
      </c>
      <c r="Y1104" s="42" t="s">
        <v>880</v>
      </c>
      <c r="Z1104" s="42" t="s">
        <v>880</v>
      </c>
      <c r="AA1104" s="42" t="s">
        <v>880</v>
      </c>
      <c r="AB1104" s="42" t="s">
        <v>17</v>
      </c>
      <c r="AC1104" s="42" t="s">
        <v>17</v>
      </c>
      <c r="AD1104" s="42" t="s">
        <v>19</v>
      </c>
      <c r="AE1104" s="42" t="s">
        <v>19</v>
      </c>
      <c r="AF1104" s="42" t="s">
        <v>18</v>
      </c>
      <c r="AG1104" s="42" t="s">
        <v>880</v>
      </c>
      <c r="AH1104" s="42" t="s">
        <v>19</v>
      </c>
      <c r="AI1104" s="42" t="s">
        <v>17</v>
      </c>
      <c r="AJ1104" s="42" t="s">
        <v>17</v>
      </c>
      <c r="AK1104" s="42" t="s">
        <v>880</v>
      </c>
      <c r="AL1104" s="42"/>
      <c r="AM1104" s="42"/>
      <c r="AN1104" s="42"/>
      <c r="AO1104" s="42"/>
      <c r="AP1104" s="42"/>
      <c r="AQ1104" s="42"/>
      <c r="AR1104" s="42"/>
      <c r="AS1104" s="42"/>
      <c r="AT1104" s="42"/>
      <c r="AU1104" s="42"/>
      <c r="AV1104" s="37">
        <f>COUNTIFS($S1104:$AU1104,"P")</f>
        <v>9</v>
      </c>
      <c r="AW1104" s="37">
        <f>COUNTIFS($S1104:$AU1104,"HD")/2</f>
        <v>0</v>
      </c>
      <c r="AX1104" s="37">
        <f>COUNTIFS($S1104:$AU1104,"DO")</f>
        <v>6</v>
      </c>
      <c r="AY1104" s="1">
        <f>COUNTIFS($S1104:$AU1104,"UPL")</f>
        <v>1</v>
      </c>
      <c r="AZ1104" s="37">
        <f>COUNTIFS($S1104:$AU1104,"LWP")</f>
        <v>3</v>
      </c>
      <c r="BA1104" s="37">
        <f>SUM(COUNTIFS($S1104:$AU1104,{"PAT","MAT"}))</f>
        <v>0</v>
      </c>
      <c r="BB1104" s="37">
        <f>COUNTIFS($S1104:$AU1104,"HO")</f>
        <v>0</v>
      </c>
      <c r="BC1104" s="37">
        <f>COUNTIFS($S1104:$AU1104,"NA")</f>
        <v>0</v>
      </c>
      <c r="BD1104" s="37">
        <f>COUNTIFS($S1104:$AU1104,"PL")</f>
        <v>0</v>
      </c>
      <c r="BE1104" s="37">
        <f>COUNTIFS($S1104:$AU1104,"CL")</f>
        <v>0</v>
      </c>
      <c r="BF1104" s="37">
        <f>COUNTIFS($S1104:$AU1104,"BL")</f>
        <v>0</v>
      </c>
      <c r="BG1104" s="37">
        <f>COUNTIFS($S1104:$AU1104,"CO")</f>
        <v>0</v>
      </c>
      <c r="BH1104" s="37">
        <f>SUM(BD1104:BG1104)</f>
        <v>0</v>
      </c>
      <c r="BI1104" s="37">
        <f>IF(SUM(AV1104+AW1104)&gt;=17,1,0)</f>
        <v>0</v>
      </c>
      <c r="BJ1104" s="37">
        <f>IF(SUM(AV1104+AW1104)&gt;=13,1,0)</f>
        <v>0</v>
      </c>
      <c r="BK1104" s="37">
        <f>SUM(AV1104:BG1104)+SUM(COUNTIFS(R1104:AU1104,{"TERM","RESIGNED"}))</f>
        <v>19</v>
      </c>
      <c r="BL1104" s="1" t="s">
        <v>41</v>
      </c>
      <c r="BM1104" s="37" t="s">
        <v>934</v>
      </c>
    </row>
    <row r="1105" spans="1:65" x14ac:dyDescent="0.25">
      <c r="A1105" s="30">
        <f>A1104+1</f>
        <v>1103</v>
      </c>
      <c r="B1105" s="1" t="s">
        <v>163</v>
      </c>
      <c r="C1105" s="1">
        <v>106012</v>
      </c>
      <c r="D1105" s="25">
        <v>106012</v>
      </c>
      <c r="E1105" s="1" t="s">
        <v>863</v>
      </c>
      <c r="F1105" s="32" t="s">
        <v>1319</v>
      </c>
      <c r="G1105" s="32" t="s">
        <v>117</v>
      </c>
      <c r="H1105" s="28">
        <v>45247</v>
      </c>
      <c r="I1105" s="28" t="s">
        <v>36</v>
      </c>
      <c r="J1105" s="28" t="s">
        <v>36</v>
      </c>
      <c r="K1105" s="37">
        <f ca="1">IF(O1105="ACTIVE",(TODAY()-H1105),(J1105-H1105))</f>
        <v>95</v>
      </c>
      <c r="L1105" s="39" t="str">
        <f>IF(OR(M1105="Email Verification",M1105="Operations",M1105="OJT",M1105="Bottom Quartile Group",M1105="Training"),"Billable","Non Billable")</f>
        <v>Billable</v>
      </c>
      <c r="M1105" s="32" t="s">
        <v>118</v>
      </c>
      <c r="N1105" s="1" t="s">
        <v>38</v>
      </c>
      <c r="O1105" s="1" t="s">
        <v>39</v>
      </c>
      <c r="P1105" s="1"/>
      <c r="Q1105" s="1"/>
      <c r="R1105" s="31" t="s">
        <v>353</v>
      </c>
      <c r="S1105" s="42" t="s">
        <v>880</v>
      </c>
      <c r="T1105" s="42" t="s">
        <v>880</v>
      </c>
      <c r="U1105" s="42" t="s">
        <v>17</v>
      </c>
      <c r="V1105" s="42" t="s">
        <v>17</v>
      </c>
      <c r="W1105" s="42" t="s">
        <v>19</v>
      </c>
      <c r="X1105" s="42" t="s">
        <v>880</v>
      </c>
      <c r="Y1105" s="42" t="s">
        <v>880</v>
      </c>
      <c r="Z1105" s="42" t="s">
        <v>880</v>
      </c>
      <c r="AA1105" s="42" t="s">
        <v>880</v>
      </c>
      <c r="AB1105" s="42" t="s">
        <v>17</v>
      </c>
      <c r="AC1105" s="42" t="s">
        <v>17</v>
      </c>
      <c r="AD1105" s="42" t="s">
        <v>880</v>
      </c>
      <c r="AE1105" s="42" t="s">
        <v>880</v>
      </c>
      <c r="AF1105" s="42" t="s">
        <v>880</v>
      </c>
      <c r="AG1105" s="42" t="s">
        <v>880</v>
      </c>
      <c r="AH1105" s="42" t="s">
        <v>880</v>
      </c>
      <c r="AI1105" s="42" t="s">
        <v>17</v>
      </c>
      <c r="AJ1105" s="42" t="s">
        <v>17</v>
      </c>
      <c r="AK1105" s="42" t="s">
        <v>880</v>
      </c>
      <c r="AL1105" s="42"/>
      <c r="AM1105" s="42"/>
      <c r="AN1105" s="42"/>
      <c r="AO1105" s="42"/>
      <c r="AP1105" s="42"/>
      <c r="AQ1105" s="42"/>
      <c r="AR1105" s="42"/>
      <c r="AS1105" s="42"/>
      <c r="AT1105" s="42"/>
      <c r="AU1105" s="42"/>
      <c r="AV1105" s="37">
        <f>COUNTIFS($S1105:$AU1105,"P")</f>
        <v>12</v>
      </c>
      <c r="AW1105" s="37">
        <f>COUNTIFS($S1105:$AU1105,"HD")/2</f>
        <v>0</v>
      </c>
      <c r="AX1105" s="37">
        <f>COUNTIFS($S1105:$AU1105,"DO")</f>
        <v>6</v>
      </c>
      <c r="AY1105" s="1">
        <f>COUNTIFS($S1105:$AU1105,"UPL")</f>
        <v>0</v>
      </c>
      <c r="AZ1105" s="37">
        <f>COUNTIFS($S1105:$AU1105,"LWP")</f>
        <v>1</v>
      </c>
      <c r="BA1105" s="37">
        <f>SUM(COUNTIFS($S1105:$AU1105,{"PAT","MAT"}))</f>
        <v>0</v>
      </c>
      <c r="BB1105" s="37">
        <f>COUNTIFS($S1105:$AU1105,"HO")</f>
        <v>0</v>
      </c>
      <c r="BC1105" s="37">
        <f>COUNTIFS($S1105:$AU1105,"NA")</f>
        <v>0</v>
      </c>
      <c r="BD1105" s="37">
        <f>COUNTIFS($S1105:$AU1105,"PL")</f>
        <v>0</v>
      </c>
      <c r="BE1105" s="37">
        <f>COUNTIFS($S1105:$AU1105,"CL")</f>
        <v>0</v>
      </c>
      <c r="BF1105" s="37">
        <f>COUNTIFS($S1105:$AU1105,"BL")</f>
        <v>0</v>
      </c>
      <c r="BG1105" s="37">
        <f>COUNTIFS($S1105:$AU1105,"CO")</f>
        <v>0</v>
      </c>
      <c r="BH1105" s="37">
        <f>SUM(BD1105:BG1105)</f>
        <v>0</v>
      </c>
      <c r="BI1105" s="37">
        <f>IF(SUM(AV1105+AW1105)&gt;=17,1,0)</f>
        <v>0</v>
      </c>
      <c r="BJ1105" s="37">
        <f>IF(SUM(AV1105+AW1105)&gt;=13,1,0)</f>
        <v>0</v>
      </c>
      <c r="BK1105" s="37">
        <f>SUM(AV1105:BG1105)+SUM(COUNTIFS(R1105:AU1105,{"TERM","RESIGNED"}))</f>
        <v>19</v>
      </c>
      <c r="BL1105" s="1" t="s">
        <v>41</v>
      </c>
      <c r="BM1105" s="37" t="s">
        <v>934</v>
      </c>
    </row>
    <row r="1106" spans="1:65" x14ac:dyDescent="0.25">
      <c r="A1106" s="30">
        <f>A1105+1</f>
        <v>1104</v>
      </c>
      <c r="B1106" s="1" t="s">
        <v>163</v>
      </c>
      <c r="C1106" s="1">
        <v>106013</v>
      </c>
      <c r="D1106" s="25">
        <v>106013</v>
      </c>
      <c r="E1106" s="1" t="s">
        <v>862</v>
      </c>
      <c r="F1106" s="32" t="s">
        <v>1320</v>
      </c>
      <c r="G1106" s="32" t="s">
        <v>154</v>
      </c>
      <c r="H1106" s="28">
        <v>45247</v>
      </c>
      <c r="I1106" s="28" t="s">
        <v>36</v>
      </c>
      <c r="J1106" s="28" t="s">
        <v>36</v>
      </c>
      <c r="K1106" s="37">
        <f ca="1">IF(O1106="ACTIVE",(TODAY()-H1106),(J1106-H1106))</f>
        <v>95</v>
      </c>
      <c r="L1106" s="39" t="str">
        <f>IF(OR(M1106="Email Verification",M1106="Operations",M1106="OJT",M1106="Bottom Quartile Group",M1106="Training"),"Billable","Non Billable")</f>
        <v>Billable</v>
      </c>
      <c r="M1106" s="32" t="s">
        <v>118</v>
      </c>
      <c r="N1106" s="1" t="s">
        <v>38</v>
      </c>
      <c r="O1106" s="1" t="s">
        <v>39</v>
      </c>
      <c r="P1106" s="1"/>
      <c r="Q1106" s="1"/>
      <c r="R1106" s="31" t="s">
        <v>136</v>
      </c>
      <c r="S1106" s="42" t="s">
        <v>880</v>
      </c>
      <c r="T1106" s="42" t="s">
        <v>880</v>
      </c>
      <c r="U1106" s="42" t="s">
        <v>17</v>
      </c>
      <c r="V1106" s="42" t="s">
        <v>17</v>
      </c>
      <c r="W1106" s="42" t="s">
        <v>880</v>
      </c>
      <c r="X1106" s="42" t="s">
        <v>880</v>
      </c>
      <c r="Y1106" s="42" t="s">
        <v>880</v>
      </c>
      <c r="Z1106" s="42" t="s">
        <v>880</v>
      </c>
      <c r="AA1106" s="42" t="s">
        <v>880</v>
      </c>
      <c r="AB1106" s="42" t="s">
        <v>17</v>
      </c>
      <c r="AC1106" s="42" t="s">
        <v>17</v>
      </c>
      <c r="AD1106" s="42" t="s">
        <v>880</v>
      </c>
      <c r="AE1106" s="42" t="s">
        <v>880</v>
      </c>
      <c r="AF1106" s="42" t="s">
        <v>880</v>
      </c>
      <c r="AG1106" s="42" t="s">
        <v>880</v>
      </c>
      <c r="AH1106" s="42" t="s">
        <v>880</v>
      </c>
      <c r="AI1106" s="42" t="s">
        <v>17</v>
      </c>
      <c r="AJ1106" s="42" t="s">
        <v>17</v>
      </c>
      <c r="AK1106" s="42" t="s">
        <v>880</v>
      </c>
      <c r="AL1106" s="42"/>
      <c r="AM1106" s="42"/>
      <c r="AN1106" s="42"/>
      <c r="AO1106" s="42"/>
      <c r="AP1106" s="42"/>
      <c r="AQ1106" s="42"/>
      <c r="AR1106" s="42"/>
      <c r="AS1106" s="42"/>
      <c r="AT1106" s="42"/>
      <c r="AU1106" s="42"/>
      <c r="AV1106" s="37">
        <f>COUNTIFS($S1106:$AU1106,"P")</f>
        <v>13</v>
      </c>
      <c r="AW1106" s="37">
        <f>COUNTIFS($S1106:$AU1106,"HD")/2</f>
        <v>0</v>
      </c>
      <c r="AX1106" s="37">
        <f>COUNTIFS($S1106:$AU1106,"DO")</f>
        <v>6</v>
      </c>
      <c r="AY1106" s="1">
        <f>COUNTIFS($S1106:$AU1106,"UPL")</f>
        <v>0</v>
      </c>
      <c r="AZ1106" s="37">
        <f>COUNTIFS($S1106:$AU1106,"LWP")</f>
        <v>0</v>
      </c>
      <c r="BA1106" s="37">
        <f>SUM(COUNTIFS($S1106:$AU1106,{"PAT","MAT"}))</f>
        <v>0</v>
      </c>
      <c r="BB1106" s="37">
        <f>COUNTIFS($S1106:$AU1106,"HO")</f>
        <v>0</v>
      </c>
      <c r="BC1106" s="37">
        <f>COUNTIFS($S1106:$AU1106,"NA")</f>
        <v>0</v>
      </c>
      <c r="BD1106" s="37">
        <f>COUNTIFS($S1106:$AU1106,"PL")</f>
        <v>0</v>
      </c>
      <c r="BE1106" s="37">
        <f>COUNTIFS($S1106:$AU1106,"CL")</f>
        <v>0</v>
      </c>
      <c r="BF1106" s="37">
        <f>COUNTIFS($S1106:$AU1106,"BL")</f>
        <v>0</v>
      </c>
      <c r="BG1106" s="37">
        <f>COUNTIFS($S1106:$AU1106,"CO")</f>
        <v>0</v>
      </c>
      <c r="BH1106" s="37">
        <f>SUM(BD1106:BG1106)</f>
        <v>0</v>
      </c>
      <c r="BI1106" s="37">
        <f>IF(SUM(AV1106+AW1106)&gt;=17,1,0)</f>
        <v>0</v>
      </c>
      <c r="BJ1106" s="37">
        <f>IF(SUM(AV1106+AW1106)&gt;=13,1,0)</f>
        <v>1</v>
      </c>
      <c r="BK1106" s="37">
        <f>SUM(AV1106:BG1106)+SUM(COUNTIFS(R1106:AU1106,{"TERM","RESIGNED"}))</f>
        <v>19</v>
      </c>
      <c r="BL1106" s="1" t="s">
        <v>41</v>
      </c>
      <c r="BM1106" s="37" t="s">
        <v>934</v>
      </c>
    </row>
    <row r="1107" spans="1:65" x14ac:dyDescent="0.25">
      <c r="A1107" s="30">
        <f>A1106+1</f>
        <v>1105</v>
      </c>
      <c r="B1107" s="1" t="s">
        <v>163</v>
      </c>
      <c r="C1107" s="1">
        <v>106014</v>
      </c>
      <c r="D1107" s="25">
        <v>106014</v>
      </c>
      <c r="E1107" s="1" t="s">
        <v>862</v>
      </c>
      <c r="F1107" s="32" t="s">
        <v>1321</v>
      </c>
      <c r="G1107" s="32" t="s">
        <v>154</v>
      </c>
      <c r="H1107" s="28">
        <v>45247</v>
      </c>
      <c r="I1107" s="28" t="s">
        <v>36</v>
      </c>
      <c r="J1107" s="28" t="s">
        <v>36</v>
      </c>
      <c r="K1107" s="37">
        <f ca="1">IF(O1107="ACTIVE",(TODAY()-H1107),(J1107-H1107))</f>
        <v>95</v>
      </c>
      <c r="L1107" s="39" t="str">
        <f>IF(OR(M1107="Email Verification",M1107="Operations",M1107="OJT",M1107="Bottom Quartile Group",M1107="Training"),"Billable","Non Billable")</f>
        <v>Billable</v>
      </c>
      <c r="M1107" s="32" t="s">
        <v>118</v>
      </c>
      <c r="N1107" s="1" t="s">
        <v>38</v>
      </c>
      <c r="O1107" s="1" t="s">
        <v>39</v>
      </c>
      <c r="P1107" s="1"/>
      <c r="Q1107" s="1"/>
      <c r="R1107" s="31" t="s">
        <v>157</v>
      </c>
      <c r="S1107" s="42" t="s">
        <v>19</v>
      </c>
      <c r="T1107" s="42" t="s">
        <v>19</v>
      </c>
      <c r="U1107" s="42" t="s">
        <v>17</v>
      </c>
      <c r="V1107" s="42" t="s">
        <v>17</v>
      </c>
      <c r="W1107" s="42" t="s">
        <v>19</v>
      </c>
      <c r="X1107" s="42" t="s">
        <v>880</v>
      </c>
      <c r="Y1107" s="42" t="s">
        <v>880</v>
      </c>
      <c r="Z1107" s="42" t="s">
        <v>880</v>
      </c>
      <c r="AA1107" s="42" t="s">
        <v>880</v>
      </c>
      <c r="AB1107" s="42" t="s">
        <v>17</v>
      </c>
      <c r="AC1107" s="42" t="s">
        <v>17</v>
      </c>
      <c r="AD1107" s="42" t="s">
        <v>880</v>
      </c>
      <c r="AE1107" s="42" t="s">
        <v>880</v>
      </c>
      <c r="AF1107" s="42" t="s">
        <v>880</v>
      </c>
      <c r="AG1107" s="42" t="s">
        <v>880</v>
      </c>
      <c r="AH1107" s="42" t="s">
        <v>880</v>
      </c>
      <c r="AI1107" s="42" t="s">
        <v>17</v>
      </c>
      <c r="AJ1107" s="42" t="s">
        <v>17</v>
      </c>
      <c r="AK1107" s="42" t="s">
        <v>880</v>
      </c>
      <c r="AL1107" s="42"/>
      <c r="AM1107" s="42"/>
      <c r="AN1107" s="42"/>
      <c r="AO1107" s="42"/>
      <c r="AP1107" s="42"/>
      <c r="AQ1107" s="42"/>
      <c r="AR1107" s="42"/>
      <c r="AS1107" s="42"/>
      <c r="AT1107" s="42"/>
      <c r="AU1107" s="42"/>
      <c r="AV1107" s="37">
        <f>COUNTIFS($S1107:$AU1107,"P")</f>
        <v>10</v>
      </c>
      <c r="AW1107" s="37">
        <f>COUNTIFS($S1107:$AU1107,"HD")/2</f>
        <v>0</v>
      </c>
      <c r="AX1107" s="37">
        <f>COUNTIFS($S1107:$AU1107,"DO")</f>
        <v>6</v>
      </c>
      <c r="AY1107" s="1">
        <f>COUNTIFS($S1107:$AU1107,"UPL")</f>
        <v>0</v>
      </c>
      <c r="AZ1107" s="37">
        <f>COUNTIFS($S1107:$AU1107,"LWP")</f>
        <v>3</v>
      </c>
      <c r="BA1107" s="37">
        <f>SUM(COUNTIFS($S1107:$AU1107,{"PAT","MAT"}))</f>
        <v>0</v>
      </c>
      <c r="BB1107" s="37">
        <f>COUNTIFS($S1107:$AU1107,"HO")</f>
        <v>0</v>
      </c>
      <c r="BC1107" s="37">
        <f>COUNTIFS($S1107:$AU1107,"NA")</f>
        <v>0</v>
      </c>
      <c r="BD1107" s="37">
        <f>COUNTIFS($S1107:$AU1107,"PL")</f>
        <v>0</v>
      </c>
      <c r="BE1107" s="37">
        <f>COUNTIFS($S1107:$AU1107,"CL")</f>
        <v>0</v>
      </c>
      <c r="BF1107" s="37">
        <f>COUNTIFS($S1107:$AU1107,"BL")</f>
        <v>0</v>
      </c>
      <c r="BG1107" s="37">
        <f>COUNTIFS($S1107:$AU1107,"CO")</f>
        <v>0</v>
      </c>
      <c r="BH1107" s="37">
        <f>SUM(BD1107:BG1107)</f>
        <v>0</v>
      </c>
      <c r="BI1107" s="37">
        <f>IF(SUM(AV1107+AW1107)&gt;=17,1,0)</f>
        <v>0</v>
      </c>
      <c r="BJ1107" s="37">
        <f>IF(SUM(AV1107+AW1107)&gt;=13,1,0)</f>
        <v>0</v>
      </c>
      <c r="BK1107" s="37">
        <f>SUM(AV1107:BG1107)+SUM(COUNTIFS(R1107:AU1107,{"TERM","RESIGNED"}))</f>
        <v>19</v>
      </c>
      <c r="BL1107" s="1" t="s">
        <v>41</v>
      </c>
      <c r="BM1107" s="37" t="s">
        <v>937</v>
      </c>
    </row>
    <row r="1108" spans="1:65" x14ac:dyDescent="0.25">
      <c r="A1108" s="30">
        <f>A1107+1</f>
        <v>1106</v>
      </c>
      <c r="B1108" s="1" t="s">
        <v>163</v>
      </c>
      <c r="C1108" s="1">
        <v>106015</v>
      </c>
      <c r="D1108" s="25">
        <v>106015</v>
      </c>
      <c r="E1108" s="1" t="s">
        <v>862</v>
      </c>
      <c r="F1108" s="32" t="s">
        <v>1322</v>
      </c>
      <c r="G1108" s="32" t="s">
        <v>181</v>
      </c>
      <c r="H1108" s="28">
        <v>45247</v>
      </c>
      <c r="I1108" s="28" t="s">
        <v>36</v>
      </c>
      <c r="J1108" s="28" t="s">
        <v>36</v>
      </c>
      <c r="K1108" s="37">
        <f ca="1">IF(O1108="ACTIVE",(TODAY()-H1108),(J1108-H1108))</f>
        <v>95</v>
      </c>
      <c r="L1108" s="39" t="str">
        <f>IF(OR(M1108="Email Verification",M1108="Operations",M1108="OJT",M1108="Bottom Quartile Group",M1108="Training"),"Billable","Non Billable")</f>
        <v>Billable</v>
      </c>
      <c r="M1108" s="32" t="s">
        <v>178</v>
      </c>
      <c r="N1108" s="1" t="s">
        <v>38</v>
      </c>
      <c r="O1108" s="1" t="s">
        <v>39</v>
      </c>
      <c r="P1108" s="1"/>
      <c r="Q1108" s="1"/>
      <c r="R1108" s="31" t="s">
        <v>226</v>
      </c>
      <c r="S1108" s="42" t="s">
        <v>880</v>
      </c>
      <c r="T1108" s="42" t="s">
        <v>880</v>
      </c>
      <c r="U1108" s="42" t="s">
        <v>17</v>
      </c>
      <c r="V1108" s="42" t="s">
        <v>17</v>
      </c>
      <c r="W1108" s="42" t="s">
        <v>880</v>
      </c>
      <c r="X1108" s="42" t="s">
        <v>880</v>
      </c>
      <c r="Y1108" s="42" t="s">
        <v>880</v>
      </c>
      <c r="Z1108" s="42" t="s">
        <v>880</v>
      </c>
      <c r="AA1108" s="42" t="s">
        <v>880</v>
      </c>
      <c r="AB1108" s="42" t="s">
        <v>17</v>
      </c>
      <c r="AC1108" s="42" t="s">
        <v>17</v>
      </c>
      <c r="AD1108" s="42" t="s">
        <v>880</v>
      </c>
      <c r="AE1108" s="42" t="s">
        <v>19</v>
      </c>
      <c r="AF1108" s="42" t="s">
        <v>18</v>
      </c>
      <c r="AG1108" s="42" t="s">
        <v>880</v>
      </c>
      <c r="AH1108" s="42" t="s">
        <v>880</v>
      </c>
      <c r="AI1108" s="42" t="s">
        <v>17</v>
      </c>
      <c r="AJ1108" s="42" t="s">
        <v>17</v>
      </c>
      <c r="AK1108" s="42" t="s">
        <v>880</v>
      </c>
      <c r="AL1108" s="42"/>
      <c r="AM1108" s="42"/>
      <c r="AN1108" s="42"/>
      <c r="AO1108" s="42"/>
      <c r="AP1108" s="42"/>
      <c r="AQ1108" s="42"/>
      <c r="AR1108" s="42"/>
      <c r="AS1108" s="42"/>
      <c r="AT1108" s="42"/>
      <c r="AU1108" s="42"/>
      <c r="AV1108" s="37">
        <f>COUNTIFS($S1108:$AU1108,"P")</f>
        <v>11</v>
      </c>
      <c r="AW1108" s="37">
        <f>COUNTIFS($S1108:$AU1108,"HD")/2</f>
        <v>0</v>
      </c>
      <c r="AX1108" s="37">
        <f>COUNTIFS($S1108:$AU1108,"DO")</f>
        <v>6</v>
      </c>
      <c r="AY1108" s="1">
        <f>COUNTIFS($S1108:$AU1108,"UPL")</f>
        <v>1</v>
      </c>
      <c r="AZ1108" s="37">
        <f>COUNTIFS($S1108:$AU1108,"LWP")</f>
        <v>1</v>
      </c>
      <c r="BA1108" s="37">
        <f>SUM(COUNTIFS($S1108:$AU1108,{"PAT","MAT"}))</f>
        <v>0</v>
      </c>
      <c r="BB1108" s="37">
        <f>COUNTIFS($S1108:$AU1108,"HO")</f>
        <v>0</v>
      </c>
      <c r="BC1108" s="37">
        <f>COUNTIFS($S1108:$AU1108,"NA")</f>
        <v>0</v>
      </c>
      <c r="BD1108" s="37">
        <f>COUNTIFS($S1108:$AU1108,"PL")</f>
        <v>0</v>
      </c>
      <c r="BE1108" s="37">
        <f>COUNTIFS($S1108:$AU1108,"CL")</f>
        <v>0</v>
      </c>
      <c r="BF1108" s="37">
        <f>COUNTIFS($S1108:$AU1108,"BL")</f>
        <v>0</v>
      </c>
      <c r="BG1108" s="37">
        <f>COUNTIFS($S1108:$AU1108,"CO")</f>
        <v>0</v>
      </c>
      <c r="BH1108" s="37">
        <f>SUM(BD1108:BG1108)</f>
        <v>0</v>
      </c>
      <c r="BI1108" s="37">
        <f>IF(SUM(AV1108+AW1108)&gt;=17,1,0)</f>
        <v>0</v>
      </c>
      <c r="BJ1108" s="37">
        <f>IF(SUM(AV1108+AW1108)&gt;=13,1,0)</f>
        <v>0</v>
      </c>
      <c r="BK1108" s="37">
        <f>SUM(AV1108:BG1108)+SUM(COUNTIFS(R1108:AU1108,{"TERM","RESIGNED"}))</f>
        <v>19</v>
      </c>
      <c r="BL1108" s="1" t="s">
        <v>41</v>
      </c>
      <c r="BM1108" s="37" t="s">
        <v>931</v>
      </c>
    </row>
    <row r="1109" spans="1:65" x14ac:dyDescent="0.25">
      <c r="A1109" s="30">
        <f>A1108+1</f>
        <v>1107</v>
      </c>
      <c r="B1109" s="1" t="s">
        <v>163</v>
      </c>
      <c r="C1109" s="1">
        <v>106023</v>
      </c>
      <c r="D1109" s="25">
        <v>106023</v>
      </c>
      <c r="E1109" s="1" t="s">
        <v>863</v>
      </c>
      <c r="F1109" s="32" t="s">
        <v>1324</v>
      </c>
      <c r="G1109" s="32" t="s">
        <v>100</v>
      </c>
      <c r="H1109" s="28">
        <v>45247</v>
      </c>
      <c r="I1109" s="28" t="s">
        <v>36</v>
      </c>
      <c r="J1109" s="28" t="s">
        <v>36</v>
      </c>
      <c r="K1109" s="37">
        <f ca="1">IF(O1109="ACTIVE",(TODAY()-H1109),(J1109-H1109))</f>
        <v>95</v>
      </c>
      <c r="L1109" s="39" t="str">
        <f>IF(OR(M1109="Email Verification",M1109="Operations",M1109="OJT",M1109="Bottom Quartile Group",M1109="Training"),"Billable","Non Billable")</f>
        <v>Non Billable</v>
      </c>
      <c r="M1109" s="32" t="s">
        <v>43</v>
      </c>
      <c r="N1109" s="1" t="s">
        <v>38</v>
      </c>
      <c r="O1109" s="1" t="s">
        <v>39</v>
      </c>
      <c r="P1109" s="1"/>
      <c r="Q1109" s="1"/>
      <c r="R1109" s="31" t="s">
        <v>76</v>
      </c>
      <c r="S1109" s="42" t="s">
        <v>880</v>
      </c>
      <c r="T1109" s="42" t="s">
        <v>880</v>
      </c>
      <c r="U1109" s="42" t="s">
        <v>17</v>
      </c>
      <c r="V1109" s="42" t="s">
        <v>17</v>
      </c>
      <c r="W1109" s="42" t="s">
        <v>880</v>
      </c>
      <c r="X1109" s="42" t="s">
        <v>880</v>
      </c>
      <c r="Y1109" s="42" t="s">
        <v>880</v>
      </c>
      <c r="Z1109" s="42" t="s">
        <v>880</v>
      </c>
      <c r="AA1109" s="42" t="s">
        <v>880</v>
      </c>
      <c r="AB1109" s="42" t="s">
        <v>17</v>
      </c>
      <c r="AC1109" s="42" t="s">
        <v>17</v>
      </c>
      <c r="AD1109" s="42" t="s">
        <v>880</v>
      </c>
      <c r="AE1109" s="42" t="s">
        <v>880</v>
      </c>
      <c r="AF1109" s="42" t="s">
        <v>19</v>
      </c>
      <c r="AG1109" s="42" t="s">
        <v>880</v>
      </c>
      <c r="AH1109" s="42" t="s">
        <v>19</v>
      </c>
      <c r="AI1109" s="42" t="s">
        <v>17</v>
      </c>
      <c r="AJ1109" s="42" t="s">
        <v>17</v>
      </c>
      <c r="AK1109" s="42" t="s">
        <v>18</v>
      </c>
      <c r="AL1109" s="42"/>
      <c r="AM1109" s="42"/>
      <c r="AN1109" s="42"/>
      <c r="AO1109" s="42"/>
      <c r="AP1109" s="42"/>
      <c r="AQ1109" s="42"/>
      <c r="AR1109" s="42"/>
      <c r="AS1109" s="42"/>
      <c r="AT1109" s="42"/>
      <c r="AU1109" s="42"/>
      <c r="AV1109" s="37">
        <f>COUNTIFS($S1109:$AU1109,"P")</f>
        <v>10</v>
      </c>
      <c r="AW1109" s="37">
        <f>COUNTIFS($S1109:$AU1109,"HD")/2</f>
        <v>0</v>
      </c>
      <c r="AX1109" s="37">
        <f>COUNTIFS($S1109:$AU1109,"DO")</f>
        <v>6</v>
      </c>
      <c r="AY1109" s="1">
        <f>COUNTIFS($S1109:$AU1109,"UPL")</f>
        <v>1</v>
      </c>
      <c r="AZ1109" s="37">
        <f>COUNTIFS($S1109:$AU1109,"LWP")</f>
        <v>2</v>
      </c>
      <c r="BA1109" s="37">
        <f>SUM(COUNTIFS($S1109:$AU1109,{"PAT","MAT"}))</f>
        <v>0</v>
      </c>
      <c r="BB1109" s="37">
        <f>COUNTIFS($S1109:$AU1109,"HO")</f>
        <v>0</v>
      </c>
      <c r="BC1109" s="37">
        <f>COUNTIFS($S1109:$AU1109,"NA")</f>
        <v>0</v>
      </c>
      <c r="BD1109" s="37">
        <f>COUNTIFS($S1109:$AU1109,"PL")</f>
        <v>0</v>
      </c>
      <c r="BE1109" s="37">
        <f>COUNTIFS($S1109:$AU1109,"CL")</f>
        <v>0</v>
      </c>
      <c r="BF1109" s="37">
        <f>COUNTIFS($S1109:$AU1109,"BL")</f>
        <v>0</v>
      </c>
      <c r="BG1109" s="37">
        <f>COUNTIFS($S1109:$AU1109,"CO")</f>
        <v>0</v>
      </c>
      <c r="BH1109" s="37">
        <f>SUM(BD1109:BG1109)</f>
        <v>0</v>
      </c>
      <c r="BI1109" s="37">
        <f>IF(SUM(AV1109+AW1109)&gt;=17,1,0)</f>
        <v>0</v>
      </c>
      <c r="BJ1109" s="37">
        <f>IF(SUM(AV1109+AW1109)&gt;=13,1,0)</f>
        <v>0</v>
      </c>
      <c r="BK1109" s="37">
        <f>SUM(AV1109:BG1109)+SUM(COUNTIFS(R1109:AU1109,{"TERM","RESIGNED"}))</f>
        <v>19</v>
      </c>
      <c r="BL1109" s="1" t="s">
        <v>41</v>
      </c>
      <c r="BM1109" s="37" t="s">
        <v>1102</v>
      </c>
    </row>
    <row r="1110" spans="1:65" x14ac:dyDescent="0.25">
      <c r="A1110" s="30">
        <f>A1109+1</f>
        <v>1108</v>
      </c>
      <c r="B1110" s="1" t="s">
        <v>163</v>
      </c>
      <c r="C1110" s="1">
        <v>106028</v>
      </c>
      <c r="D1110" s="25">
        <v>106028</v>
      </c>
      <c r="E1110" s="1" t="s">
        <v>863</v>
      </c>
      <c r="F1110" s="32" t="s">
        <v>1325</v>
      </c>
      <c r="G1110" s="32" t="s">
        <v>181</v>
      </c>
      <c r="H1110" s="28">
        <v>45251</v>
      </c>
      <c r="I1110" s="28" t="s">
        <v>36</v>
      </c>
      <c r="J1110" s="28" t="s">
        <v>36</v>
      </c>
      <c r="K1110" s="37">
        <f ca="1">IF(O1110="ACTIVE",(TODAY()-H1110),(J1110-H1110))</f>
        <v>91</v>
      </c>
      <c r="L1110" s="39" t="str">
        <f>IF(OR(M1110="Email Verification",M1110="Operations",M1110="OJT",M1110="Bottom Quartile Group",M1110="Training"),"Billable","Non Billable")</f>
        <v>Billable</v>
      </c>
      <c r="M1110" s="32" t="s">
        <v>178</v>
      </c>
      <c r="N1110" s="1" t="s">
        <v>38</v>
      </c>
      <c r="O1110" s="1" t="s">
        <v>39</v>
      </c>
      <c r="P1110" s="1"/>
      <c r="Q1110" s="1"/>
      <c r="R1110" s="31" t="s">
        <v>226</v>
      </c>
      <c r="S1110" s="42" t="s">
        <v>880</v>
      </c>
      <c r="T1110" s="42" t="s">
        <v>880</v>
      </c>
      <c r="U1110" s="42" t="s">
        <v>17</v>
      </c>
      <c r="V1110" s="42" t="s">
        <v>17</v>
      </c>
      <c r="W1110" s="42" t="s">
        <v>880</v>
      </c>
      <c r="X1110" s="42" t="s">
        <v>880</v>
      </c>
      <c r="Y1110" s="42" t="s">
        <v>880</v>
      </c>
      <c r="Z1110" s="42" t="s">
        <v>880</v>
      </c>
      <c r="AA1110" s="42" t="s">
        <v>880</v>
      </c>
      <c r="AB1110" s="42" t="s">
        <v>17</v>
      </c>
      <c r="AC1110" s="42" t="s">
        <v>17</v>
      </c>
      <c r="AD1110" s="42" t="s">
        <v>18</v>
      </c>
      <c r="AE1110" s="42" t="s">
        <v>880</v>
      </c>
      <c r="AF1110" s="42" t="s">
        <v>880</v>
      </c>
      <c r="AG1110" s="42" t="s">
        <v>880</v>
      </c>
      <c r="AH1110" s="42" t="s">
        <v>18</v>
      </c>
      <c r="AI1110" s="42" t="s">
        <v>17</v>
      </c>
      <c r="AJ1110" s="42" t="s">
        <v>17</v>
      </c>
      <c r="AK1110" s="42" t="s">
        <v>880</v>
      </c>
      <c r="AL1110" s="42"/>
      <c r="AM1110" s="42"/>
      <c r="AN1110" s="42"/>
      <c r="AO1110" s="42"/>
      <c r="AP1110" s="42"/>
      <c r="AQ1110" s="42"/>
      <c r="AR1110" s="42"/>
      <c r="AS1110" s="42"/>
      <c r="AT1110" s="42"/>
      <c r="AU1110" s="42"/>
      <c r="AV1110" s="37">
        <f>COUNTIFS($S1110:$AU1110,"P")</f>
        <v>11</v>
      </c>
      <c r="AW1110" s="37">
        <f>COUNTIFS($S1110:$AU1110,"HD")/2</f>
        <v>0</v>
      </c>
      <c r="AX1110" s="37">
        <f>COUNTIFS($S1110:$AU1110,"DO")</f>
        <v>6</v>
      </c>
      <c r="AY1110" s="1">
        <f>COUNTIFS($S1110:$AU1110,"UPL")</f>
        <v>2</v>
      </c>
      <c r="AZ1110" s="37">
        <f>COUNTIFS($S1110:$AU1110,"LWP")</f>
        <v>0</v>
      </c>
      <c r="BA1110" s="37">
        <f>SUM(COUNTIFS($S1110:$AU1110,{"PAT","MAT"}))</f>
        <v>0</v>
      </c>
      <c r="BB1110" s="37">
        <f>COUNTIFS($S1110:$AU1110,"HO")</f>
        <v>0</v>
      </c>
      <c r="BC1110" s="37">
        <f>COUNTIFS($S1110:$AU1110,"NA")</f>
        <v>0</v>
      </c>
      <c r="BD1110" s="37">
        <f>COUNTIFS($S1110:$AU1110,"PL")</f>
        <v>0</v>
      </c>
      <c r="BE1110" s="37">
        <f>COUNTIFS($S1110:$AU1110,"CL")</f>
        <v>0</v>
      </c>
      <c r="BF1110" s="37">
        <f>COUNTIFS($S1110:$AU1110,"BL")</f>
        <v>0</v>
      </c>
      <c r="BG1110" s="37">
        <f>COUNTIFS($S1110:$AU1110,"CO")</f>
        <v>0</v>
      </c>
      <c r="BH1110" s="37">
        <f>SUM(BD1110:BG1110)</f>
        <v>0</v>
      </c>
      <c r="BI1110" s="37">
        <f>IF(SUM(AV1110+AW1110)&gt;=17,1,0)</f>
        <v>0</v>
      </c>
      <c r="BJ1110" s="37">
        <f>IF(SUM(AV1110+AW1110)&gt;=13,1,0)</f>
        <v>0</v>
      </c>
      <c r="BK1110" s="37">
        <f>SUM(AV1110:BG1110)+SUM(COUNTIFS(R1110:AU1110,{"TERM","RESIGNED"}))</f>
        <v>19</v>
      </c>
      <c r="BL1110" s="1" t="s">
        <v>41</v>
      </c>
      <c r="BM1110" s="37" t="s">
        <v>931</v>
      </c>
    </row>
    <row r="1111" spans="1:65" x14ac:dyDescent="0.25">
      <c r="A1111" s="30">
        <f>A1110+1</f>
        <v>1109</v>
      </c>
      <c r="B1111" s="1" t="s">
        <v>163</v>
      </c>
      <c r="C1111" s="1">
        <v>106029</v>
      </c>
      <c r="D1111" s="25">
        <v>106029</v>
      </c>
      <c r="E1111" s="1" t="s">
        <v>862</v>
      </c>
      <c r="F1111" s="32" t="s">
        <v>1326</v>
      </c>
      <c r="G1111" s="32" t="s">
        <v>177</v>
      </c>
      <c r="H1111" s="28">
        <v>45251</v>
      </c>
      <c r="I1111" s="28" t="s">
        <v>36</v>
      </c>
      <c r="J1111" s="28" t="s">
        <v>36</v>
      </c>
      <c r="K1111" s="37">
        <f ca="1">IF(O1111="ACTIVE",(TODAY()-H1111),(J1111-H1111))</f>
        <v>91</v>
      </c>
      <c r="L1111" s="39" t="str">
        <f>IF(OR(M1111="Email Verification",M1111="Operations",M1111="OJT",M1111="Bottom Quartile Group",M1111="Training"),"Billable","Non Billable")</f>
        <v>Billable</v>
      </c>
      <c r="M1111" s="32" t="s">
        <v>178</v>
      </c>
      <c r="N1111" s="1" t="s">
        <v>38</v>
      </c>
      <c r="O1111" s="1" t="s">
        <v>39</v>
      </c>
      <c r="P1111" s="1"/>
      <c r="Q1111" s="1"/>
      <c r="R1111" s="31" t="s">
        <v>241</v>
      </c>
      <c r="S1111" s="42" t="s">
        <v>880</v>
      </c>
      <c r="T1111" s="42" t="s">
        <v>880</v>
      </c>
      <c r="U1111" s="42" t="s">
        <v>17</v>
      </c>
      <c r="V1111" s="42" t="s">
        <v>17</v>
      </c>
      <c r="W1111" s="42" t="s">
        <v>880</v>
      </c>
      <c r="X1111" s="42" t="s">
        <v>880</v>
      </c>
      <c r="Y1111" s="42" t="s">
        <v>880</v>
      </c>
      <c r="Z1111" s="42" t="s">
        <v>880</v>
      </c>
      <c r="AA1111" s="42" t="s">
        <v>880</v>
      </c>
      <c r="AB1111" s="42" t="s">
        <v>17</v>
      </c>
      <c r="AC1111" s="42" t="s">
        <v>17</v>
      </c>
      <c r="AD1111" s="42" t="s">
        <v>880</v>
      </c>
      <c r="AE1111" s="42" t="s">
        <v>880</v>
      </c>
      <c r="AF1111" s="42" t="s">
        <v>880</v>
      </c>
      <c r="AG1111" s="42" t="s">
        <v>18</v>
      </c>
      <c r="AH1111" s="42" t="s">
        <v>880</v>
      </c>
      <c r="AI1111" s="42" t="s">
        <v>17</v>
      </c>
      <c r="AJ1111" s="42" t="s">
        <v>17</v>
      </c>
      <c r="AK1111" s="42" t="s">
        <v>880</v>
      </c>
      <c r="AL1111" s="42"/>
      <c r="AM1111" s="42"/>
      <c r="AN1111" s="42"/>
      <c r="AO1111" s="42"/>
      <c r="AP1111" s="42"/>
      <c r="AQ1111" s="42"/>
      <c r="AR1111" s="42"/>
      <c r="AS1111" s="42"/>
      <c r="AT1111" s="42"/>
      <c r="AU1111" s="42"/>
      <c r="AV1111" s="37">
        <f>COUNTIFS($S1111:$AU1111,"P")</f>
        <v>12</v>
      </c>
      <c r="AW1111" s="37">
        <f>COUNTIFS($S1111:$AU1111,"HD")/2</f>
        <v>0</v>
      </c>
      <c r="AX1111" s="37">
        <f>COUNTIFS($S1111:$AU1111,"DO")</f>
        <v>6</v>
      </c>
      <c r="AY1111" s="1">
        <f>COUNTIFS($S1111:$AU1111,"UPL")</f>
        <v>1</v>
      </c>
      <c r="AZ1111" s="37">
        <f>COUNTIFS($S1111:$AU1111,"LWP")</f>
        <v>0</v>
      </c>
      <c r="BA1111" s="37">
        <f>SUM(COUNTIFS($S1111:$AU1111,{"PAT","MAT"}))</f>
        <v>0</v>
      </c>
      <c r="BB1111" s="37">
        <f>COUNTIFS($S1111:$AU1111,"HO")</f>
        <v>0</v>
      </c>
      <c r="BC1111" s="37">
        <f>COUNTIFS($S1111:$AU1111,"NA")</f>
        <v>0</v>
      </c>
      <c r="BD1111" s="37">
        <f>COUNTIFS($S1111:$AU1111,"PL")</f>
        <v>0</v>
      </c>
      <c r="BE1111" s="37">
        <f>COUNTIFS($S1111:$AU1111,"CL")</f>
        <v>0</v>
      </c>
      <c r="BF1111" s="37">
        <f>COUNTIFS($S1111:$AU1111,"BL")</f>
        <v>0</v>
      </c>
      <c r="BG1111" s="37">
        <f>COUNTIFS($S1111:$AU1111,"CO")</f>
        <v>0</v>
      </c>
      <c r="BH1111" s="37">
        <f>SUM(BD1111:BG1111)</f>
        <v>0</v>
      </c>
      <c r="BI1111" s="37">
        <f>IF(SUM(AV1111+AW1111)&gt;=17,1,0)</f>
        <v>0</v>
      </c>
      <c r="BJ1111" s="37">
        <f>IF(SUM(AV1111+AW1111)&gt;=13,1,0)</f>
        <v>0</v>
      </c>
      <c r="BK1111" s="37">
        <f>SUM(AV1111:BG1111)+SUM(COUNTIFS(R1111:AU1111,{"TERM","RESIGNED"}))</f>
        <v>19</v>
      </c>
      <c r="BL1111" s="1" t="s">
        <v>41</v>
      </c>
      <c r="BM1111" s="37" t="s">
        <v>931</v>
      </c>
    </row>
    <row r="1112" spans="1:65" x14ac:dyDescent="0.25">
      <c r="A1112" s="30">
        <f>A1111+1</f>
        <v>1110</v>
      </c>
      <c r="B1112" s="1" t="s">
        <v>163</v>
      </c>
      <c r="C1112" s="1">
        <v>106032</v>
      </c>
      <c r="D1112" s="25">
        <v>106032</v>
      </c>
      <c r="E1112" s="1" t="s">
        <v>863</v>
      </c>
      <c r="F1112" s="32" t="s">
        <v>1327</v>
      </c>
      <c r="G1112" s="32" t="s">
        <v>177</v>
      </c>
      <c r="H1112" s="28">
        <v>45251</v>
      </c>
      <c r="I1112" s="28" t="s">
        <v>36</v>
      </c>
      <c r="J1112" s="28" t="s">
        <v>36</v>
      </c>
      <c r="K1112" s="37">
        <f ca="1">IF(O1112="ACTIVE",(TODAY()-H1112),(J1112-H1112))</f>
        <v>91</v>
      </c>
      <c r="L1112" s="39" t="str">
        <f>IF(OR(M1112="Email Verification",M1112="Operations",M1112="OJT",M1112="Bottom Quartile Group",M1112="Training"),"Billable","Non Billable")</f>
        <v>Billable</v>
      </c>
      <c r="M1112" s="32" t="s">
        <v>178</v>
      </c>
      <c r="N1112" s="1" t="s">
        <v>38</v>
      </c>
      <c r="O1112" s="1" t="s">
        <v>39</v>
      </c>
      <c r="P1112" s="1"/>
      <c r="Q1112" s="1"/>
      <c r="R1112" s="31" t="s">
        <v>230</v>
      </c>
      <c r="S1112" s="42" t="s">
        <v>880</v>
      </c>
      <c r="T1112" s="42" t="s">
        <v>880</v>
      </c>
      <c r="U1112" s="42" t="s">
        <v>17</v>
      </c>
      <c r="V1112" s="42" t="s">
        <v>17</v>
      </c>
      <c r="W1112" s="42" t="s">
        <v>880</v>
      </c>
      <c r="X1112" s="42" t="s">
        <v>880</v>
      </c>
      <c r="Y1112" s="42" t="s">
        <v>880</v>
      </c>
      <c r="Z1112" s="42" t="s">
        <v>880</v>
      </c>
      <c r="AA1112" s="42" t="s">
        <v>880</v>
      </c>
      <c r="AB1112" s="42" t="s">
        <v>17</v>
      </c>
      <c r="AC1112" s="42" t="s">
        <v>17</v>
      </c>
      <c r="AD1112" s="42" t="s">
        <v>880</v>
      </c>
      <c r="AE1112" s="42" t="s">
        <v>880</v>
      </c>
      <c r="AF1112" s="42" t="s">
        <v>880</v>
      </c>
      <c r="AG1112" s="42" t="s">
        <v>880</v>
      </c>
      <c r="AH1112" s="42" t="s">
        <v>880</v>
      </c>
      <c r="AI1112" s="42" t="s">
        <v>17</v>
      </c>
      <c r="AJ1112" s="42" t="s">
        <v>17</v>
      </c>
      <c r="AK1112" s="42" t="s">
        <v>19</v>
      </c>
      <c r="AL1112" s="42"/>
      <c r="AM1112" s="42"/>
      <c r="AN1112" s="42"/>
      <c r="AO1112" s="42"/>
      <c r="AP1112" s="42"/>
      <c r="AQ1112" s="42"/>
      <c r="AR1112" s="42"/>
      <c r="AS1112" s="42"/>
      <c r="AT1112" s="42"/>
      <c r="AU1112" s="42"/>
      <c r="AV1112" s="37">
        <f>COUNTIFS($S1112:$AU1112,"P")</f>
        <v>12</v>
      </c>
      <c r="AW1112" s="37">
        <f>COUNTIFS($S1112:$AU1112,"HD")/2</f>
        <v>0</v>
      </c>
      <c r="AX1112" s="37">
        <f>COUNTIFS($S1112:$AU1112,"DO")</f>
        <v>6</v>
      </c>
      <c r="AY1112" s="1">
        <f>COUNTIFS($S1112:$AU1112,"UPL")</f>
        <v>0</v>
      </c>
      <c r="AZ1112" s="37">
        <f>COUNTIFS($S1112:$AU1112,"LWP")</f>
        <v>1</v>
      </c>
      <c r="BA1112" s="37">
        <f>SUM(COUNTIFS($S1112:$AU1112,{"PAT","MAT"}))</f>
        <v>0</v>
      </c>
      <c r="BB1112" s="37">
        <f>COUNTIFS($S1112:$AU1112,"HO")</f>
        <v>0</v>
      </c>
      <c r="BC1112" s="37">
        <f>COUNTIFS($S1112:$AU1112,"NA")</f>
        <v>0</v>
      </c>
      <c r="BD1112" s="37">
        <f>COUNTIFS($S1112:$AU1112,"PL")</f>
        <v>0</v>
      </c>
      <c r="BE1112" s="37">
        <f>COUNTIFS($S1112:$AU1112,"CL")</f>
        <v>0</v>
      </c>
      <c r="BF1112" s="37">
        <f>COUNTIFS($S1112:$AU1112,"BL")</f>
        <v>0</v>
      </c>
      <c r="BG1112" s="37">
        <f>COUNTIFS($S1112:$AU1112,"CO")</f>
        <v>0</v>
      </c>
      <c r="BH1112" s="37">
        <f>SUM(BD1112:BG1112)</f>
        <v>0</v>
      </c>
      <c r="BI1112" s="37">
        <f>IF(SUM(AV1112+AW1112)&gt;=17,1,0)</f>
        <v>0</v>
      </c>
      <c r="BJ1112" s="37">
        <f>IF(SUM(AV1112+AW1112)&gt;=13,1,0)</f>
        <v>0</v>
      </c>
      <c r="BK1112" s="37">
        <f>SUM(AV1112:BG1112)+SUM(COUNTIFS(R1112:AU1112,{"TERM","RESIGNED"}))</f>
        <v>19</v>
      </c>
      <c r="BL1112" s="1" t="s">
        <v>41</v>
      </c>
      <c r="BM1112" s="37" t="s">
        <v>931</v>
      </c>
    </row>
    <row r="1113" spans="1:65" x14ac:dyDescent="0.25">
      <c r="A1113" s="30">
        <f>A1112+1</f>
        <v>1111</v>
      </c>
      <c r="B1113" s="1" t="s">
        <v>163</v>
      </c>
      <c r="C1113" s="1">
        <v>106037</v>
      </c>
      <c r="D1113" s="25">
        <v>106037</v>
      </c>
      <c r="E1113" s="1" t="s">
        <v>863</v>
      </c>
      <c r="F1113" s="32" t="s">
        <v>1328</v>
      </c>
      <c r="G1113" s="32" t="s">
        <v>117</v>
      </c>
      <c r="H1113" s="28">
        <v>45251</v>
      </c>
      <c r="I1113" s="28" t="s">
        <v>36</v>
      </c>
      <c r="J1113" s="28" t="s">
        <v>36</v>
      </c>
      <c r="K1113" s="37">
        <f ca="1">IF(O1113="ACTIVE",(TODAY()-H1113),(J1113-H1113))</f>
        <v>91</v>
      </c>
      <c r="L1113" s="39" t="str">
        <f>IF(OR(M1113="Email Verification",M1113="Operations",M1113="OJT",M1113="Bottom Quartile Group",M1113="Training"),"Billable","Non Billable")</f>
        <v>Billable</v>
      </c>
      <c r="M1113" s="32" t="s">
        <v>118</v>
      </c>
      <c r="N1113" s="1" t="s">
        <v>38</v>
      </c>
      <c r="O1113" s="1" t="s">
        <v>39</v>
      </c>
      <c r="P1113" s="1"/>
      <c r="Q1113" s="1"/>
      <c r="R1113" s="31" t="s">
        <v>244</v>
      </c>
      <c r="S1113" s="42" t="s">
        <v>19</v>
      </c>
      <c r="T1113" s="42" t="s">
        <v>18</v>
      </c>
      <c r="U1113" s="42" t="s">
        <v>17</v>
      </c>
      <c r="V1113" s="42" t="s">
        <v>17</v>
      </c>
      <c r="W1113" s="42" t="s">
        <v>19</v>
      </c>
      <c r="X1113" s="42" t="s">
        <v>880</v>
      </c>
      <c r="Y1113" s="42" t="s">
        <v>880</v>
      </c>
      <c r="Z1113" s="42" t="s">
        <v>880</v>
      </c>
      <c r="AA1113" s="42" t="s">
        <v>18</v>
      </c>
      <c r="AB1113" s="42" t="s">
        <v>17</v>
      </c>
      <c r="AC1113" s="42" t="s">
        <v>17</v>
      </c>
      <c r="AD1113" s="42" t="s">
        <v>18</v>
      </c>
      <c r="AE1113" s="42" t="s">
        <v>880</v>
      </c>
      <c r="AF1113" s="42" t="s">
        <v>880</v>
      </c>
      <c r="AG1113" s="42" t="s">
        <v>880</v>
      </c>
      <c r="AH1113" s="42" t="s">
        <v>880</v>
      </c>
      <c r="AI1113" s="42" t="s">
        <v>17</v>
      </c>
      <c r="AJ1113" s="42" t="s">
        <v>17</v>
      </c>
      <c r="AK1113" s="42" t="s">
        <v>880</v>
      </c>
      <c r="AL1113" s="42"/>
      <c r="AM1113" s="42"/>
      <c r="AN1113" s="42"/>
      <c r="AO1113" s="42"/>
      <c r="AP1113" s="42"/>
      <c r="AQ1113" s="42"/>
      <c r="AR1113" s="42"/>
      <c r="AS1113" s="42"/>
      <c r="AT1113" s="42"/>
      <c r="AU1113" s="42"/>
      <c r="AV1113" s="37">
        <f>COUNTIFS($S1113:$AU1113,"P")</f>
        <v>8</v>
      </c>
      <c r="AW1113" s="37">
        <f>COUNTIFS($S1113:$AU1113,"HD")/2</f>
        <v>0</v>
      </c>
      <c r="AX1113" s="37">
        <f>COUNTIFS($S1113:$AU1113,"DO")</f>
        <v>6</v>
      </c>
      <c r="AY1113" s="1">
        <f>COUNTIFS($S1113:$AU1113,"UPL")</f>
        <v>3</v>
      </c>
      <c r="AZ1113" s="37">
        <f>COUNTIFS($S1113:$AU1113,"LWP")</f>
        <v>2</v>
      </c>
      <c r="BA1113" s="37">
        <f>SUM(COUNTIFS($S1113:$AU1113,{"PAT","MAT"}))</f>
        <v>0</v>
      </c>
      <c r="BB1113" s="37">
        <f>COUNTIFS($S1113:$AU1113,"HO")</f>
        <v>0</v>
      </c>
      <c r="BC1113" s="37">
        <f>COUNTIFS($S1113:$AU1113,"NA")</f>
        <v>0</v>
      </c>
      <c r="BD1113" s="37">
        <f>COUNTIFS($S1113:$AU1113,"PL")</f>
        <v>0</v>
      </c>
      <c r="BE1113" s="37">
        <f>COUNTIFS($S1113:$AU1113,"CL")</f>
        <v>0</v>
      </c>
      <c r="BF1113" s="37">
        <f>COUNTIFS($S1113:$AU1113,"BL")</f>
        <v>0</v>
      </c>
      <c r="BG1113" s="37">
        <f>COUNTIFS($S1113:$AU1113,"CO")</f>
        <v>0</v>
      </c>
      <c r="BH1113" s="37">
        <f>SUM(BD1113:BG1113)</f>
        <v>0</v>
      </c>
      <c r="BI1113" s="37">
        <f>IF(SUM(AV1113+AW1113)&gt;=17,1,0)</f>
        <v>0</v>
      </c>
      <c r="BJ1113" s="37">
        <f>IF(SUM(AV1113+AW1113)&gt;=13,1,0)</f>
        <v>0</v>
      </c>
      <c r="BK1113" s="37">
        <f>SUM(AV1113:BG1113)+SUM(COUNTIFS(R1113:AU1113,{"TERM","RESIGNED"}))</f>
        <v>19</v>
      </c>
      <c r="BL1113" s="1" t="s">
        <v>41</v>
      </c>
      <c r="BM1113" s="37" t="s">
        <v>931</v>
      </c>
    </row>
    <row r="1114" spans="1:65" x14ac:dyDescent="0.25">
      <c r="A1114" s="30">
        <f>A1113+1</f>
        <v>1112</v>
      </c>
      <c r="B1114" s="1" t="s">
        <v>163</v>
      </c>
      <c r="C1114" s="1">
        <v>106043</v>
      </c>
      <c r="D1114" s="25">
        <v>106043</v>
      </c>
      <c r="E1114" s="1" t="s">
        <v>863</v>
      </c>
      <c r="F1114" s="32" t="s">
        <v>1331</v>
      </c>
      <c r="G1114" s="32" t="s">
        <v>154</v>
      </c>
      <c r="H1114" s="28">
        <v>45251</v>
      </c>
      <c r="I1114" s="28" t="s">
        <v>36</v>
      </c>
      <c r="J1114" s="28" t="s">
        <v>36</v>
      </c>
      <c r="K1114" s="37">
        <f ca="1">IF(O1114="ACTIVE",(TODAY()-H1114),(J1114-H1114))</f>
        <v>91</v>
      </c>
      <c r="L1114" s="39" t="str">
        <f>IF(OR(M1114="Email Verification",M1114="Operations",M1114="OJT",M1114="Bottom Quartile Group",M1114="Training"),"Billable","Non Billable")</f>
        <v>Billable</v>
      </c>
      <c r="M1114" s="32" t="s">
        <v>118</v>
      </c>
      <c r="N1114" s="1" t="s">
        <v>38</v>
      </c>
      <c r="O1114" s="1" t="s">
        <v>39</v>
      </c>
      <c r="P1114" s="1"/>
      <c r="Q1114" s="1"/>
      <c r="R1114" s="31" t="s">
        <v>157</v>
      </c>
      <c r="S1114" s="42" t="s">
        <v>880</v>
      </c>
      <c r="T1114" s="42" t="s">
        <v>880</v>
      </c>
      <c r="U1114" s="42" t="s">
        <v>17</v>
      </c>
      <c r="V1114" s="42" t="s">
        <v>17</v>
      </c>
      <c r="W1114" s="42" t="s">
        <v>880</v>
      </c>
      <c r="X1114" s="42" t="s">
        <v>880</v>
      </c>
      <c r="Y1114" s="42" t="s">
        <v>880</v>
      </c>
      <c r="Z1114" s="42" t="s">
        <v>880</v>
      </c>
      <c r="AA1114" s="42" t="s">
        <v>880</v>
      </c>
      <c r="AB1114" s="42" t="s">
        <v>17</v>
      </c>
      <c r="AC1114" s="42" t="s">
        <v>17</v>
      </c>
      <c r="AD1114" s="42" t="s">
        <v>880</v>
      </c>
      <c r="AE1114" s="42" t="s">
        <v>880</v>
      </c>
      <c r="AF1114" s="42" t="s">
        <v>880</v>
      </c>
      <c r="AG1114" s="42" t="s">
        <v>880</v>
      </c>
      <c r="AH1114" s="42" t="s">
        <v>880</v>
      </c>
      <c r="AI1114" s="42" t="s">
        <v>17</v>
      </c>
      <c r="AJ1114" s="42" t="s">
        <v>17</v>
      </c>
      <c r="AK1114" s="42" t="s">
        <v>19</v>
      </c>
      <c r="AL1114" s="42"/>
      <c r="AM1114" s="42"/>
      <c r="AN1114" s="42"/>
      <c r="AO1114" s="42"/>
      <c r="AP1114" s="42"/>
      <c r="AQ1114" s="42"/>
      <c r="AR1114" s="42"/>
      <c r="AS1114" s="42"/>
      <c r="AT1114" s="42"/>
      <c r="AU1114" s="42"/>
      <c r="AV1114" s="37">
        <f>COUNTIFS($S1114:$AU1114,"P")</f>
        <v>12</v>
      </c>
      <c r="AW1114" s="37">
        <f>COUNTIFS($S1114:$AU1114,"HD")/2</f>
        <v>0</v>
      </c>
      <c r="AX1114" s="37">
        <f>COUNTIFS($S1114:$AU1114,"DO")</f>
        <v>6</v>
      </c>
      <c r="AY1114" s="1">
        <f>COUNTIFS($S1114:$AU1114,"UPL")</f>
        <v>0</v>
      </c>
      <c r="AZ1114" s="37">
        <f>COUNTIFS($S1114:$AU1114,"LWP")</f>
        <v>1</v>
      </c>
      <c r="BA1114" s="37">
        <f>SUM(COUNTIFS($S1114:$AU1114,{"PAT","MAT"}))</f>
        <v>0</v>
      </c>
      <c r="BB1114" s="37">
        <f>COUNTIFS($S1114:$AU1114,"HO")</f>
        <v>0</v>
      </c>
      <c r="BC1114" s="37">
        <f>COUNTIFS($S1114:$AU1114,"NA")</f>
        <v>0</v>
      </c>
      <c r="BD1114" s="37">
        <f>COUNTIFS($S1114:$AU1114,"PL")</f>
        <v>0</v>
      </c>
      <c r="BE1114" s="37">
        <f>COUNTIFS($S1114:$AU1114,"CL")</f>
        <v>0</v>
      </c>
      <c r="BF1114" s="37">
        <f>COUNTIFS($S1114:$AU1114,"BL")</f>
        <v>0</v>
      </c>
      <c r="BG1114" s="37">
        <f>COUNTIFS($S1114:$AU1114,"CO")</f>
        <v>0</v>
      </c>
      <c r="BH1114" s="37">
        <f>SUM(BD1114:BG1114)</f>
        <v>0</v>
      </c>
      <c r="BI1114" s="37">
        <f>IF(SUM(AV1114+AW1114)&gt;=17,1,0)</f>
        <v>0</v>
      </c>
      <c r="BJ1114" s="37">
        <f>IF(SUM(AV1114+AW1114)&gt;=13,1,0)</f>
        <v>0</v>
      </c>
      <c r="BK1114" s="37">
        <f>SUM(AV1114:BG1114)+SUM(COUNTIFS(R1114:AU1114,{"TERM","RESIGNED"}))</f>
        <v>19</v>
      </c>
      <c r="BL1114" s="1" t="s">
        <v>41</v>
      </c>
      <c r="BM1114" s="37" t="s">
        <v>937</v>
      </c>
    </row>
    <row r="1115" spans="1:65" x14ac:dyDescent="0.25">
      <c r="A1115" s="30">
        <f>A1114+1</f>
        <v>1113</v>
      </c>
      <c r="B1115" s="1" t="s">
        <v>163</v>
      </c>
      <c r="C1115" s="1">
        <v>106044</v>
      </c>
      <c r="D1115" s="25">
        <v>106044</v>
      </c>
      <c r="E1115" s="1" t="s">
        <v>862</v>
      </c>
      <c r="F1115" s="32" t="s">
        <v>1332</v>
      </c>
      <c r="G1115" s="32" t="s">
        <v>154</v>
      </c>
      <c r="H1115" s="28">
        <v>45251</v>
      </c>
      <c r="I1115" s="28" t="s">
        <v>36</v>
      </c>
      <c r="J1115" s="28" t="s">
        <v>36</v>
      </c>
      <c r="K1115" s="37">
        <f ca="1">IF(O1115="ACTIVE",(TODAY()-H1115),(J1115-H1115))</f>
        <v>91</v>
      </c>
      <c r="L1115" s="39" t="str">
        <f>IF(OR(M1115="Email Verification",M1115="Operations",M1115="OJT",M1115="Bottom Quartile Group",M1115="Training"),"Billable","Non Billable")</f>
        <v>Billable</v>
      </c>
      <c r="M1115" s="32" t="s">
        <v>118</v>
      </c>
      <c r="N1115" s="1" t="s">
        <v>38</v>
      </c>
      <c r="O1115" s="1" t="s">
        <v>39</v>
      </c>
      <c r="P1115" s="1"/>
      <c r="Q1115" s="1"/>
      <c r="R1115" s="31" t="s">
        <v>157</v>
      </c>
      <c r="S1115" s="42" t="s">
        <v>880</v>
      </c>
      <c r="T1115" s="42" t="s">
        <v>880</v>
      </c>
      <c r="U1115" s="42" t="s">
        <v>17</v>
      </c>
      <c r="V1115" s="42" t="s">
        <v>17</v>
      </c>
      <c r="W1115" s="42" t="s">
        <v>880</v>
      </c>
      <c r="X1115" s="42" t="s">
        <v>880</v>
      </c>
      <c r="Y1115" s="42" t="s">
        <v>880</v>
      </c>
      <c r="Z1115" s="42" t="s">
        <v>880</v>
      </c>
      <c r="AA1115" s="42" t="s">
        <v>880</v>
      </c>
      <c r="AB1115" s="42" t="s">
        <v>17</v>
      </c>
      <c r="AC1115" s="42" t="s">
        <v>17</v>
      </c>
      <c r="AD1115" s="42" t="s">
        <v>880</v>
      </c>
      <c r="AE1115" s="42" t="s">
        <v>880</v>
      </c>
      <c r="AF1115" s="42" t="s">
        <v>880</v>
      </c>
      <c r="AG1115" s="42" t="s">
        <v>880</v>
      </c>
      <c r="AH1115" s="42" t="s">
        <v>880</v>
      </c>
      <c r="AI1115" s="42" t="s">
        <v>17</v>
      </c>
      <c r="AJ1115" s="42" t="s">
        <v>17</v>
      </c>
      <c r="AK1115" s="42" t="s">
        <v>880</v>
      </c>
      <c r="AL1115" s="42"/>
      <c r="AM1115" s="42"/>
      <c r="AN1115" s="42"/>
      <c r="AO1115" s="42"/>
      <c r="AP1115" s="42"/>
      <c r="AQ1115" s="42"/>
      <c r="AR1115" s="42"/>
      <c r="AS1115" s="42"/>
      <c r="AT1115" s="42"/>
      <c r="AU1115" s="42"/>
      <c r="AV1115" s="37">
        <f>COUNTIFS($S1115:$AU1115,"P")</f>
        <v>13</v>
      </c>
      <c r="AW1115" s="37">
        <f>COUNTIFS($S1115:$AU1115,"HD")/2</f>
        <v>0</v>
      </c>
      <c r="AX1115" s="37">
        <f>COUNTIFS($S1115:$AU1115,"DO")</f>
        <v>6</v>
      </c>
      <c r="AY1115" s="1">
        <f>COUNTIFS($S1115:$AU1115,"UPL")</f>
        <v>0</v>
      </c>
      <c r="AZ1115" s="37">
        <f>COUNTIFS($S1115:$AU1115,"LWP")</f>
        <v>0</v>
      </c>
      <c r="BA1115" s="37">
        <f>SUM(COUNTIFS($S1115:$AU1115,{"PAT","MAT"}))</f>
        <v>0</v>
      </c>
      <c r="BB1115" s="37">
        <f>COUNTIFS($S1115:$AU1115,"HO")</f>
        <v>0</v>
      </c>
      <c r="BC1115" s="37">
        <f>COUNTIFS($S1115:$AU1115,"NA")</f>
        <v>0</v>
      </c>
      <c r="BD1115" s="37">
        <f>COUNTIFS($S1115:$AU1115,"PL")</f>
        <v>0</v>
      </c>
      <c r="BE1115" s="37">
        <f>COUNTIFS($S1115:$AU1115,"CL")</f>
        <v>0</v>
      </c>
      <c r="BF1115" s="37">
        <f>COUNTIFS($S1115:$AU1115,"BL")</f>
        <v>0</v>
      </c>
      <c r="BG1115" s="37">
        <f>COUNTIFS($S1115:$AU1115,"CO")</f>
        <v>0</v>
      </c>
      <c r="BH1115" s="37">
        <f>SUM(BD1115:BG1115)</f>
        <v>0</v>
      </c>
      <c r="BI1115" s="37">
        <f>IF(SUM(AV1115+AW1115)&gt;=17,1,0)</f>
        <v>0</v>
      </c>
      <c r="BJ1115" s="37">
        <f>IF(SUM(AV1115+AW1115)&gt;=13,1,0)</f>
        <v>1</v>
      </c>
      <c r="BK1115" s="37">
        <f>SUM(AV1115:BG1115)+SUM(COUNTIFS(R1115:AU1115,{"TERM","RESIGNED"}))</f>
        <v>19</v>
      </c>
      <c r="BL1115" s="1" t="s">
        <v>41</v>
      </c>
      <c r="BM1115" s="37" t="s">
        <v>937</v>
      </c>
    </row>
    <row r="1116" spans="1:65" x14ac:dyDescent="0.25">
      <c r="A1116" s="30">
        <f>A1115+1</f>
        <v>1114</v>
      </c>
      <c r="B1116" s="1" t="s">
        <v>163</v>
      </c>
      <c r="C1116" s="1">
        <v>106045</v>
      </c>
      <c r="D1116" s="25">
        <v>106045</v>
      </c>
      <c r="E1116" s="1" t="s">
        <v>862</v>
      </c>
      <c r="F1116" s="32" t="s">
        <v>1333</v>
      </c>
      <c r="G1116" s="32" t="s">
        <v>154</v>
      </c>
      <c r="H1116" s="28">
        <v>45251</v>
      </c>
      <c r="I1116" s="28" t="s">
        <v>36</v>
      </c>
      <c r="J1116" s="28" t="s">
        <v>36</v>
      </c>
      <c r="K1116" s="37">
        <f ca="1">IF(O1116="ACTIVE",(TODAY()-H1116),(J1116-H1116))</f>
        <v>91</v>
      </c>
      <c r="L1116" s="39" t="str">
        <f>IF(OR(M1116="Email Verification",M1116="Operations",M1116="OJT",M1116="Bottom Quartile Group",M1116="Training"),"Billable","Non Billable")</f>
        <v>Billable</v>
      </c>
      <c r="M1116" s="32" t="s">
        <v>118</v>
      </c>
      <c r="N1116" s="1" t="s">
        <v>38</v>
      </c>
      <c r="O1116" s="1" t="s">
        <v>39</v>
      </c>
      <c r="P1116" s="1"/>
      <c r="Q1116" s="1"/>
      <c r="R1116" s="31" t="s">
        <v>155</v>
      </c>
      <c r="S1116" s="42" t="s">
        <v>880</v>
      </c>
      <c r="T1116" s="42" t="s">
        <v>880</v>
      </c>
      <c r="U1116" s="42" t="s">
        <v>17</v>
      </c>
      <c r="V1116" s="42" t="s">
        <v>17</v>
      </c>
      <c r="W1116" s="42" t="s">
        <v>880</v>
      </c>
      <c r="X1116" s="42" t="s">
        <v>880</v>
      </c>
      <c r="Y1116" s="42" t="s">
        <v>880</v>
      </c>
      <c r="Z1116" s="42" t="s">
        <v>880</v>
      </c>
      <c r="AA1116" s="42" t="s">
        <v>880</v>
      </c>
      <c r="AB1116" s="42" t="s">
        <v>17</v>
      </c>
      <c r="AC1116" s="42" t="s">
        <v>17</v>
      </c>
      <c r="AD1116" s="42" t="s">
        <v>880</v>
      </c>
      <c r="AE1116" s="42" t="s">
        <v>880</v>
      </c>
      <c r="AF1116" s="42" t="s">
        <v>880</v>
      </c>
      <c r="AG1116" s="42" t="s">
        <v>880</v>
      </c>
      <c r="AH1116" s="42" t="s">
        <v>880</v>
      </c>
      <c r="AI1116" s="42" t="s">
        <v>17</v>
      </c>
      <c r="AJ1116" s="42" t="s">
        <v>17</v>
      </c>
      <c r="AK1116" s="42" t="s">
        <v>881</v>
      </c>
      <c r="AL1116" s="42"/>
      <c r="AM1116" s="42"/>
      <c r="AN1116" s="42"/>
      <c r="AO1116" s="42"/>
      <c r="AP1116" s="42"/>
      <c r="AQ1116" s="42"/>
      <c r="AR1116" s="42"/>
      <c r="AS1116" s="42"/>
      <c r="AT1116" s="42"/>
      <c r="AU1116" s="42"/>
      <c r="AV1116" s="37">
        <f>COUNTIFS($S1116:$AU1116,"P")</f>
        <v>12</v>
      </c>
      <c r="AW1116" s="37">
        <f>COUNTIFS($S1116:$AU1116,"HD")/2</f>
        <v>0.5</v>
      </c>
      <c r="AX1116" s="37">
        <f>COUNTIFS($S1116:$AU1116,"DO")</f>
        <v>6</v>
      </c>
      <c r="AY1116" s="1">
        <f>COUNTIFS($S1116:$AU1116,"UPL")</f>
        <v>0</v>
      </c>
      <c r="AZ1116" s="37">
        <f>COUNTIFS($S1116:$AU1116,"LWP")</f>
        <v>0</v>
      </c>
      <c r="BA1116" s="37">
        <f>SUM(COUNTIFS($S1116:$AU1116,{"PAT","MAT"}))</f>
        <v>0</v>
      </c>
      <c r="BB1116" s="37">
        <f>COUNTIFS($S1116:$AU1116,"HO")</f>
        <v>0</v>
      </c>
      <c r="BC1116" s="37">
        <f>COUNTIFS($S1116:$AU1116,"NA")</f>
        <v>0</v>
      </c>
      <c r="BD1116" s="37">
        <f>COUNTIFS($S1116:$AU1116,"PL")</f>
        <v>0</v>
      </c>
      <c r="BE1116" s="37">
        <f>COUNTIFS($S1116:$AU1116,"CL")</f>
        <v>0</v>
      </c>
      <c r="BF1116" s="37">
        <f>COUNTIFS($S1116:$AU1116,"BL")</f>
        <v>0</v>
      </c>
      <c r="BG1116" s="37">
        <f>COUNTIFS($S1116:$AU1116,"CO")</f>
        <v>0</v>
      </c>
      <c r="BH1116" s="37">
        <f>SUM(BD1116:BG1116)</f>
        <v>0</v>
      </c>
      <c r="BI1116" s="37">
        <f>IF(SUM(AV1116+AW1116)&gt;=17,1,0)</f>
        <v>0</v>
      </c>
      <c r="BJ1116" s="37">
        <f>IF(SUM(AV1116+AW1116)&gt;=13,1,0)</f>
        <v>0</v>
      </c>
      <c r="BK1116" s="37">
        <f>SUM(AV1116:BG1116)+SUM(COUNTIFS(R1116:AU1116,{"TERM","RESIGNED"}))</f>
        <v>18.5</v>
      </c>
      <c r="BL1116" s="1" t="s">
        <v>41</v>
      </c>
      <c r="BM1116" s="37" t="s">
        <v>933</v>
      </c>
    </row>
    <row r="1117" spans="1:65" x14ac:dyDescent="0.25">
      <c r="A1117" s="30">
        <f>A1116+1</f>
        <v>1115</v>
      </c>
      <c r="B1117" s="1" t="s">
        <v>163</v>
      </c>
      <c r="C1117" s="1">
        <v>106046</v>
      </c>
      <c r="D1117" s="25">
        <v>106046</v>
      </c>
      <c r="E1117" s="1" t="s">
        <v>862</v>
      </c>
      <c r="F1117" s="32" t="s">
        <v>1334</v>
      </c>
      <c r="G1117" s="32" t="s">
        <v>154</v>
      </c>
      <c r="H1117" s="28">
        <v>45251</v>
      </c>
      <c r="I1117" s="28" t="s">
        <v>36</v>
      </c>
      <c r="J1117" s="28" t="s">
        <v>36</v>
      </c>
      <c r="K1117" s="37">
        <f ca="1">IF(O1117="ACTIVE",(TODAY()-H1117),(J1117-H1117))</f>
        <v>91</v>
      </c>
      <c r="L1117" s="39" t="str">
        <f>IF(OR(M1117="Email Verification",M1117="Operations",M1117="OJT",M1117="Bottom Quartile Group",M1117="Training"),"Billable","Non Billable")</f>
        <v>Billable</v>
      </c>
      <c r="M1117" s="32" t="s">
        <v>118</v>
      </c>
      <c r="N1117" s="1" t="s">
        <v>38</v>
      </c>
      <c r="O1117" s="1" t="s">
        <v>39</v>
      </c>
      <c r="P1117" s="1"/>
      <c r="Q1117" s="1"/>
      <c r="R1117" s="31" t="s">
        <v>155</v>
      </c>
      <c r="S1117" s="42" t="s">
        <v>880</v>
      </c>
      <c r="T1117" s="42" t="s">
        <v>880</v>
      </c>
      <c r="U1117" s="42" t="s">
        <v>17</v>
      </c>
      <c r="V1117" s="42" t="s">
        <v>17</v>
      </c>
      <c r="W1117" s="42" t="s">
        <v>880</v>
      </c>
      <c r="X1117" s="42" t="s">
        <v>880</v>
      </c>
      <c r="Y1117" s="42" t="s">
        <v>880</v>
      </c>
      <c r="Z1117" s="42" t="s">
        <v>880</v>
      </c>
      <c r="AA1117" s="42" t="s">
        <v>880</v>
      </c>
      <c r="AB1117" s="42" t="s">
        <v>17</v>
      </c>
      <c r="AC1117" s="42" t="s">
        <v>17</v>
      </c>
      <c r="AD1117" s="42" t="s">
        <v>880</v>
      </c>
      <c r="AE1117" s="42" t="s">
        <v>880</v>
      </c>
      <c r="AF1117" s="42" t="s">
        <v>880</v>
      </c>
      <c r="AG1117" s="42" t="s">
        <v>880</v>
      </c>
      <c r="AH1117" s="42" t="s">
        <v>880</v>
      </c>
      <c r="AI1117" s="42" t="s">
        <v>17</v>
      </c>
      <c r="AJ1117" s="42" t="s">
        <v>17</v>
      </c>
      <c r="AK1117" s="42" t="s">
        <v>881</v>
      </c>
      <c r="AL1117" s="42"/>
      <c r="AM1117" s="42"/>
      <c r="AN1117" s="42"/>
      <c r="AO1117" s="42"/>
      <c r="AP1117" s="42"/>
      <c r="AQ1117" s="42"/>
      <c r="AR1117" s="42"/>
      <c r="AS1117" s="42"/>
      <c r="AT1117" s="42"/>
      <c r="AU1117" s="42"/>
      <c r="AV1117" s="37">
        <f>COUNTIFS($S1117:$AU1117,"P")</f>
        <v>12</v>
      </c>
      <c r="AW1117" s="37">
        <f>COUNTIFS($S1117:$AU1117,"HD")/2</f>
        <v>0.5</v>
      </c>
      <c r="AX1117" s="37">
        <f>COUNTIFS($S1117:$AU1117,"DO")</f>
        <v>6</v>
      </c>
      <c r="AY1117" s="1">
        <f>COUNTIFS($S1117:$AU1117,"UPL")</f>
        <v>0</v>
      </c>
      <c r="AZ1117" s="37">
        <f>COUNTIFS($S1117:$AU1117,"LWP")</f>
        <v>0</v>
      </c>
      <c r="BA1117" s="37">
        <f>SUM(COUNTIFS($S1117:$AU1117,{"PAT","MAT"}))</f>
        <v>0</v>
      </c>
      <c r="BB1117" s="37">
        <f>COUNTIFS($S1117:$AU1117,"HO")</f>
        <v>0</v>
      </c>
      <c r="BC1117" s="37">
        <f>COUNTIFS($S1117:$AU1117,"NA")</f>
        <v>0</v>
      </c>
      <c r="BD1117" s="37">
        <f>COUNTIFS($S1117:$AU1117,"PL")</f>
        <v>0</v>
      </c>
      <c r="BE1117" s="37">
        <f>COUNTIFS($S1117:$AU1117,"CL")</f>
        <v>0</v>
      </c>
      <c r="BF1117" s="37">
        <f>COUNTIFS($S1117:$AU1117,"BL")</f>
        <v>0</v>
      </c>
      <c r="BG1117" s="37">
        <f>COUNTIFS($S1117:$AU1117,"CO")</f>
        <v>0</v>
      </c>
      <c r="BH1117" s="37">
        <f>SUM(BD1117:BG1117)</f>
        <v>0</v>
      </c>
      <c r="BI1117" s="37">
        <f>IF(SUM(AV1117+AW1117)&gt;=17,1,0)</f>
        <v>0</v>
      </c>
      <c r="BJ1117" s="37">
        <f>IF(SUM(AV1117+AW1117)&gt;=13,1,0)</f>
        <v>0</v>
      </c>
      <c r="BK1117" s="37">
        <f>SUM(AV1117:BG1117)+SUM(COUNTIFS(R1117:AU1117,{"TERM","RESIGNED"}))</f>
        <v>18.5</v>
      </c>
      <c r="BL1117" s="1" t="s">
        <v>41</v>
      </c>
      <c r="BM1117" s="37" t="s">
        <v>933</v>
      </c>
    </row>
    <row r="1118" spans="1:65" x14ac:dyDescent="0.25">
      <c r="A1118" s="30">
        <f>A1117+1</f>
        <v>1116</v>
      </c>
      <c r="B1118" s="1" t="s">
        <v>163</v>
      </c>
      <c r="C1118" s="1">
        <v>106047</v>
      </c>
      <c r="D1118" s="25">
        <v>106047</v>
      </c>
      <c r="E1118" s="1" t="s">
        <v>862</v>
      </c>
      <c r="F1118" s="32" t="s">
        <v>1335</v>
      </c>
      <c r="G1118" s="32" t="s">
        <v>154</v>
      </c>
      <c r="H1118" s="28">
        <v>45251</v>
      </c>
      <c r="I1118" s="28" t="s">
        <v>36</v>
      </c>
      <c r="J1118" s="28" t="s">
        <v>36</v>
      </c>
      <c r="K1118" s="37">
        <f ca="1">IF(O1118="ACTIVE",(TODAY()-H1118),(J1118-H1118))</f>
        <v>91</v>
      </c>
      <c r="L1118" s="39" t="str">
        <f>IF(OR(M1118="Email Verification",M1118="Operations",M1118="OJT",M1118="Bottom Quartile Group",M1118="Training"),"Billable","Non Billable")</f>
        <v>Billable</v>
      </c>
      <c r="M1118" s="32" t="s">
        <v>118</v>
      </c>
      <c r="N1118" s="1" t="s">
        <v>38</v>
      </c>
      <c r="O1118" s="1" t="s">
        <v>39</v>
      </c>
      <c r="P1118" s="1"/>
      <c r="Q1118" s="1"/>
      <c r="R1118" s="31" t="s">
        <v>155</v>
      </c>
      <c r="S1118" s="42" t="s">
        <v>880</v>
      </c>
      <c r="T1118" s="42" t="s">
        <v>880</v>
      </c>
      <c r="U1118" s="42" t="s">
        <v>17</v>
      </c>
      <c r="V1118" s="42" t="s">
        <v>17</v>
      </c>
      <c r="W1118" s="42" t="s">
        <v>880</v>
      </c>
      <c r="X1118" s="42" t="s">
        <v>880</v>
      </c>
      <c r="Y1118" s="42" t="s">
        <v>880</v>
      </c>
      <c r="Z1118" s="42" t="s">
        <v>880</v>
      </c>
      <c r="AA1118" s="42" t="s">
        <v>880</v>
      </c>
      <c r="AB1118" s="42" t="s">
        <v>17</v>
      </c>
      <c r="AC1118" s="42" t="s">
        <v>17</v>
      </c>
      <c r="AD1118" s="42" t="s">
        <v>880</v>
      </c>
      <c r="AE1118" s="42" t="s">
        <v>880</v>
      </c>
      <c r="AF1118" s="42" t="s">
        <v>880</v>
      </c>
      <c r="AG1118" s="42" t="s">
        <v>880</v>
      </c>
      <c r="AH1118" s="42" t="s">
        <v>880</v>
      </c>
      <c r="AI1118" s="42" t="s">
        <v>17</v>
      </c>
      <c r="AJ1118" s="42" t="s">
        <v>17</v>
      </c>
      <c r="AK1118" s="42" t="s">
        <v>881</v>
      </c>
      <c r="AL1118" s="42"/>
      <c r="AM1118" s="42"/>
      <c r="AN1118" s="42"/>
      <c r="AO1118" s="42"/>
      <c r="AP1118" s="42"/>
      <c r="AQ1118" s="42"/>
      <c r="AR1118" s="42"/>
      <c r="AS1118" s="42"/>
      <c r="AT1118" s="42"/>
      <c r="AU1118" s="42"/>
      <c r="AV1118" s="37">
        <f>COUNTIFS($S1118:$AU1118,"P")</f>
        <v>12</v>
      </c>
      <c r="AW1118" s="37">
        <f>COUNTIFS($S1118:$AU1118,"HD")/2</f>
        <v>0.5</v>
      </c>
      <c r="AX1118" s="37">
        <f>COUNTIFS($S1118:$AU1118,"DO")</f>
        <v>6</v>
      </c>
      <c r="AY1118" s="1">
        <f>COUNTIFS($S1118:$AU1118,"UPL")</f>
        <v>0</v>
      </c>
      <c r="AZ1118" s="37">
        <f>COUNTIFS($S1118:$AU1118,"LWP")</f>
        <v>0</v>
      </c>
      <c r="BA1118" s="37">
        <f>SUM(COUNTIFS($S1118:$AU1118,{"PAT","MAT"}))</f>
        <v>0</v>
      </c>
      <c r="BB1118" s="37">
        <f>COUNTIFS($S1118:$AU1118,"HO")</f>
        <v>0</v>
      </c>
      <c r="BC1118" s="37">
        <f>COUNTIFS($S1118:$AU1118,"NA")</f>
        <v>0</v>
      </c>
      <c r="BD1118" s="37">
        <f>COUNTIFS($S1118:$AU1118,"PL")</f>
        <v>0</v>
      </c>
      <c r="BE1118" s="37">
        <f>COUNTIFS($S1118:$AU1118,"CL")</f>
        <v>0</v>
      </c>
      <c r="BF1118" s="37">
        <f>COUNTIFS($S1118:$AU1118,"BL")</f>
        <v>0</v>
      </c>
      <c r="BG1118" s="37">
        <f>COUNTIFS($S1118:$AU1118,"CO")</f>
        <v>0</v>
      </c>
      <c r="BH1118" s="37">
        <f>SUM(BD1118:BG1118)</f>
        <v>0</v>
      </c>
      <c r="BI1118" s="37">
        <f>IF(SUM(AV1118+AW1118)&gt;=17,1,0)</f>
        <v>0</v>
      </c>
      <c r="BJ1118" s="37">
        <f>IF(SUM(AV1118+AW1118)&gt;=13,1,0)</f>
        <v>0</v>
      </c>
      <c r="BK1118" s="37">
        <f>SUM(AV1118:BG1118)+SUM(COUNTIFS(R1118:AU1118,{"TERM","RESIGNED"}))</f>
        <v>18.5</v>
      </c>
      <c r="BL1118" s="1" t="s">
        <v>41</v>
      </c>
      <c r="BM1118" s="37" t="s">
        <v>933</v>
      </c>
    </row>
    <row r="1119" spans="1:65" x14ac:dyDescent="0.25">
      <c r="A1119" s="30">
        <f>A1118+1</f>
        <v>1117</v>
      </c>
      <c r="B1119" s="1" t="s">
        <v>163</v>
      </c>
      <c r="C1119" s="1">
        <v>106054</v>
      </c>
      <c r="D1119" s="1">
        <v>106054</v>
      </c>
      <c r="E1119" s="1" t="s">
        <v>862</v>
      </c>
      <c r="F1119" s="32" t="s">
        <v>1337</v>
      </c>
      <c r="G1119" s="32" t="s">
        <v>177</v>
      </c>
      <c r="H1119" s="28">
        <v>45254</v>
      </c>
      <c r="I1119" s="28" t="s">
        <v>36</v>
      </c>
      <c r="J1119" s="28" t="s">
        <v>36</v>
      </c>
      <c r="K1119" s="37">
        <f ca="1">IF(O1119="ACTIVE",(TODAY()-H1119),(J1119-H1119))</f>
        <v>88</v>
      </c>
      <c r="L1119" s="39" t="str">
        <f>IF(OR(M1119="Email Verification",M1119="Operations",M1119="OJT",M1119="Bottom Quartile Group",M1119="Training"),"Billable","Non Billable")</f>
        <v>Billable</v>
      </c>
      <c r="M1119" s="32" t="s">
        <v>178</v>
      </c>
      <c r="N1119" s="1" t="s">
        <v>38</v>
      </c>
      <c r="O1119" s="1" t="s">
        <v>39</v>
      </c>
      <c r="P1119" s="1"/>
      <c r="Q1119" s="1"/>
      <c r="R1119" s="31" t="s">
        <v>246</v>
      </c>
      <c r="S1119" s="42" t="s">
        <v>880</v>
      </c>
      <c r="T1119" s="42" t="s">
        <v>880</v>
      </c>
      <c r="U1119" s="42" t="s">
        <v>17</v>
      </c>
      <c r="V1119" s="42" t="s">
        <v>17</v>
      </c>
      <c r="W1119" s="42" t="s">
        <v>880</v>
      </c>
      <c r="X1119" s="42" t="s">
        <v>19</v>
      </c>
      <c r="Y1119" s="42" t="s">
        <v>880</v>
      </c>
      <c r="Z1119" s="42" t="s">
        <v>880</v>
      </c>
      <c r="AA1119" s="42" t="s">
        <v>880</v>
      </c>
      <c r="AB1119" s="42" t="s">
        <v>17</v>
      </c>
      <c r="AC1119" s="42" t="s">
        <v>17</v>
      </c>
      <c r="AD1119" s="42" t="s">
        <v>880</v>
      </c>
      <c r="AE1119" s="42" t="s">
        <v>880</v>
      </c>
      <c r="AF1119" s="42" t="s">
        <v>880</v>
      </c>
      <c r="AG1119" s="42" t="s">
        <v>880</v>
      </c>
      <c r="AH1119" s="42" t="s">
        <v>880</v>
      </c>
      <c r="AI1119" s="42" t="s">
        <v>17</v>
      </c>
      <c r="AJ1119" s="42" t="s">
        <v>17</v>
      </c>
      <c r="AK1119" s="42" t="s">
        <v>18</v>
      </c>
      <c r="AL1119" s="42"/>
      <c r="AM1119" s="42"/>
      <c r="AN1119" s="42"/>
      <c r="AO1119" s="42"/>
      <c r="AP1119" s="42"/>
      <c r="AQ1119" s="42"/>
      <c r="AR1119" s="42"/>
      <c r="AS1119" s="42"/>
      <c r="AT1119" s="42"/>
      <c r="AU1119" s="42"/>
      <c r="AV1119" s="37">
        <f>COUNTIFS($S1119:$AU1119,"P")</f>
        <v>11</v>
      </c>
      <c r="AW1119" s="37">
        <f>COUNTIFS($S1119:$AU1119,"HD")/2</f>
        <v>0</v>
      </c>
      <c r="AX1119" s="37">
        <f>COUNTIFS($S1119:$AU1119,"DO")</f>
        <v>6</v>
      </c>
      <c r="AY1119" s="1">
        <f>COUNTIFS($S1119:$AU1119,"UPL")</f>
        <v>1</v>
      </c>
      <c r="AZ1119" s="37">
        <f>COUNTIFS($S1119:$AU1119,"LWP")</f>
        <v>1</v>
      </c>
      <c r="BA1119" s="37">
        <f>SUM(COUNTIFS($S1119:$AU1119,{"PAT","MAT"}))</f>
        <v>0</v>
      </c>
      <c r="BB1119" s="37">
        <f>COUNTIFS($S1119:$AU1119,"HO")</f>
        <v>0</v>
      </c>
      <c r="BC1119" s="37">
        <f>COUNTIFS($S1119:$AU1119,"NA")</f>
        <v>0</v>
      </c>
      <c r="BD1119" s="37">
        <f>COUNTIFS($S1119:$AU1119,"PL")</f>
        <v>0</v>
      </c>
      <c r="BE1119" s="37">
        <f>COUNTIFS($S1119:$AU1119,"CL")</f>
        <v>0</v>
      </c>
      <c r="BF1119" s="37">
        <f>COUNTIFS($S1119:$AU1119,"BL")</f>
        <v>0</v>
      </c>
      <c r="BG1119" s="37">
        <f>COUNTIFS($S1119:$AU1119,"CO")</f>
        <v>0</v>
      </c>
      <c r="BH1119" s="37">
        <f>SUM(BD1119:BG1119)</f>
        <v>0</v>
      </c>
      <c r="BI1119" s="37">
        <f>IF(SUM(AV1119+AW1119)&gt;=17,1,0)</f>
        <v>0</v>
      </c>
      <c r="BJ1119" s="37">
        <f>IF(SUM(AV1119+AW1119)&gt;=13,1,0)</f>
        <v>0</v>
      </c>
      <c r="BK1119" s="37">
        <f>SUM(AV1119:BG1119)+SUM(COUNTIFS(R1119:AU1119,{"TERM","RESIGNED"}))</f>
        <v>19</v>
      </c>
      <c r="BL1119" s="1" t="s">
        <v>41</v>
      </c>
      <c r="BM1119" s="37" t="s">
        <v>931</v>
      </c>
    </row>
    <row r="1120" spans="1:65" x14ac:dyDescent="0.25">
      <c r="A1120" s="30">
        <f>A1119+1</f>
        <v>1118</v>
      </c>
      <c r="B1120" s="1" t="s">
        <v>163</v>
      </c>
      <c r="C1120" s="1">
        <v>106055</v>
      </c>
      <c r="D1120" s="1">
        <v>106055</v>
      </c>
      <c r="E1120" s="1" t="s">
        <v>863</v>
      </c>
      <c r="F1120" s="32" t="s">
        <v>1338</v>
      </c>
      <c r="G1120" s="32" t="s">
        <v>177</v>
      </c>
      <c r="H1120" s="28">
        <v>45254</v>
      </c>
      <c r="I1120" s="28" t="s">
        <v>36</v>
      </c>
      <c r="J1120" s="28" t="s">
        <v>36</v>
      </c>
      <c r="K1120" s="37">
        <f ca="1">IF(O1120="ACTIVE",(TODAY()-H1120),(J1120-H1120))</f>
        <v>88</v>
      </c>
      <c r="L1120" s="39" t="str">
        <f>IF(OR(M1120="Email Verification",M1120="Operations",M1120="OJT",M1120="Bottom Quartile Group",M1120="Training"),"Billable","Non Billable")</f>
        <v>Billable</v>
      </c>
      <c r="M1120" s="32" t="s">
        <v>178</v>
      </c>
      <c r="N1120" s="1" t="s">
        <v>38</v>
      </c>
      <c r="O1120" s="1" t="s">
        <v>39</v>
      </c>
      <c r="P1120" s="1"/>
      <c r="Q1120" s="1"/>
      <c r="R1120" s="31" t="s">
        <v>230</v>
      </c>
      <c r="S1120" s="42" t="s">
        <v>880</v>
      </c>
      <c r="T1120" s="42" t="s">
        <v>880</v>
      </c>
      <c r="U1120" s="42" t="s">
        <v>17</v>
      </c>
      <c r="V1120" s="42" t="s">
        <v>17</v>
      </c>
      <c r="W1120" s="42" t="s">
        <v>880</v>
      </c>
      <c r="X1120" s="42" t="s">
        <v>880</v>
      </c>
      <c r="Y1120" s="42" t="s">
        <v>881</v>
      </c>
      <c r="Z1120" s="42" t="s">
        <v>880</v>
      </c>
      <c r="AA1120" s="42" t="s">
        <v>880</v>
      </c>
      <c r="AB1120" s="42" t="s">
        <v>17</v>
      </c>
      <c r="AC1120" s="42" t="s">
        <v>17</v>
      </c>
      <c r="AD1120" s="42" t="s">
        <v>880</v>
      </c>
      <c r="AE1120" s="42" t="s">
        <v>880</v>
      </c>
      <c r="AF1120" s="42" t="s">
        <v>880</v>
      </c>
      <c r="AG1120" s="42" t="s">
        <v>880</v>
      </c>
      <c r="AH1120" s="42" t="s">
        <v>880</v>
      </c>
      <c r="AI1120" s="42" t="s">
        <v>17</v>
      </c>
      <c r="AJ1120" s="42" t="s">
        <v>17</v>
      </c>
      <c r="AK1120" s="42" t="s">
        <v>880</v>
      </c>
      <c r="AL1120" s="42"/>
      <c r="AM1120" s="42"/>
      <c r="AN1120" s="42"/>
      <c r="AO1120" s="42"/>
      <c r="AP1120" s="42"/>
      <c r="AQ1120" s="42"/>
      <c r="AR1120" s="42"/>
      <c r="AS1120" s="42"/>
      <c r="AT1120" s="42"/>
      <c r="AU1120" s="42"/>
      <c r="AV1120" s="37">
        <f>COUNTIFS($S1120:$AU1120,"P")</f>
        <v>12</v>
      </c>
      <c r="AW1120" s="37">
        <f>COUNTIFS($S1120:$AU1120,"HD")/2</f>
        <v>0.5</v>
      </c>
      <c r="AX1120" s="37">
        <f>COUNTIFS($S1120:$AU1120,"DO")</f>
        <v>6</v>
      </c>
      <c r="AY1120" s="1">
        <f>COUNTIFS($S1120:$AU1120,"UPL")</f>
        <v>0</v>
      </c>
      <c r="AZ1120" s="37">
        <f>COUNTIFS($S1120:$AU1120,"LWP")</f>
        <v>0</v>
      </c>
      <c r="BA1120" s="37">
        <f>SUM(COUNTIFS($S1120:$AU1120,{"PAT","MAT"}))</f>
        <v>0</v>
      </c>
      <c r="BB1120" s="37">
        <f>COUNTIFS($S1120:$AU1120,"HO")</f>
        <v>0</v>
      </c>
      <c r="BC1120" s="37">
        <f>COUNTIFS($S1120:$AU1120,"NA")</f>
        <v>0</v>
      </c>
      <c r="BD1120" s="37">
        <f>COUNTIFS($S1120:$AU1120,"PL")</f>
        <v>0</v>
      </c>
      <c r="BE1120" s="37">
        <f>COUNTIFS($S1120:$AU1120,"CL")</f>
        <v>0</v>
      </c>
      <c r="BF1120" s="37">
        <f>COUNTIFS($S1120:$AU1120,"BL")</f>
        <v>0</v>
      </c>
      <c r="BG1120" s="37">
        <f>COUNTIFS($S1120:$AU1120,"CO")</f>
        <v>0</v>
      </c>
      <c r="BH1120" s="37">
        <f>SUM(BD1120:BG1120)</f>
        <v>0</v>
      </c>
      <c r="BI1120" s="37">
        <f>IF(SUM(AV1120+AW1120)&gt;=17,1,0)</f>
        <v>0</v>
      </c>
      <c r="BJ1120" s="37">
        <f>IF(SUM(AV1120+AW1120)&gt;=13,1,0)</f>
        <v>0</v>
      </c>
      <c r="BK1120" s="37">
        <f>SUM(AV1120:BG1120)+SUM(COUNTIFS(R1120:AU1120,{"TERM","RESIGNED"}))</f>
        <v>18.5</v>
      </c>
      <c r="BL1120" s="1" t="s">
        <v>41</v>
      </c>
      <c r="BM1120" s="37" t="s">
        <v>931</v>
      </c>
    </row>
    <row r="1121" spans="1:65" x14ac:dyDescent="0.25">
      <c r="A1121" s="30">
        <f>A1120+1</f>
        <v>1119</v>
      </c>
      <c r="B1121" s="1" t="s">
        <v>163</v>
      </c>
      <c r="C1121" s="1">
        <v>106060</v>
      </c>
      <c r="D1121" s="1">
        <v>106060</v>
      </c>
      <c r="E1121" s="1" t="s">
        <v>863</v>
      </c>
      <c r="F1121" s="32" t="s">
        <v>1340</v>
      </c>
      <c r="G1121" s="32" t="s">
        <v>117</v>
      </c>
      <c r="H1121" s="28">
        <v>45254</v>
      </c>
      <c r="I1121" s="28" t="s">
        <v>36</v>
      </c>
      <c r="J1121" s="28" t="s">
        <v>36</v>
      </c>
      <c r="K1121" s="37">
        <f ca="1">IF(O1121="ACTIVE",(TODAY()-H1121),(J1121-H1121))</f>
        <v>88</v>
      </c>
      <c r="L1121" s="39" t="str">
        <f>IF(OR(M1121="Email Verification",M1121="Operations",M1121="OJT",M1121="Bottom Quartile Group",M1121="Training"),"Billable","Non Billable")</f>
        <v>Billable</v>
      </c>
      <c r="M1121" s="32" t="s">
        <v>118</v>
      </c>
      <c r="N1121" s="1" t="s">
        <v>38</v>
      </c>
      <c r="O1121" s="1" t="s">
        <v>39</v>
      </c>
      <c r="P1121" s="1"/>
      <c r="Q1121" s="1"/>
      <c r="R1121" s="31" t="s">
        <v>244</v>
      </c>
      <c r="S1121" s="42" t="s">
        <v>880</v>
      </c>
      <c r="T1121" s="42" t="s">
        <v>880</v>
      </c>
      <c r="U1121" s="42" t="s">
        <v>17</v>
      </c>
      <c r="V1121" s="42" t="s">
        <v>17</v>
      </c>
      <c r="W1121" s="42" t="s">
        <v>880</v>
      </c>
      <c r="X1121" s="42" t="s">
        <v>880</v>
      </c>
      <c r="Y1121" s="42" t="s">
        <v>880</v>
      </c>
      <c r="Z1121" s="42" t="s">
        <v>880</v>
      </c>
      <c r="AA1121" s="42" t="s">
        <v>880</v>
      </c>
      <c r="AB1121" s="42" t="s">
        <v>17</v>
      </c>
      <c r="AC1121" s="42" t="s">
        <v>17</v>
      </c>
      <c r="AD1121" s="42" t="s">
        <v>880</v>
      </c>
      <c r="AE1121" s="42" t="s">
        <v>880</v>
      </c>
      <c r="AF1121" s="42" t="s">
        <v>880</v>
      </c>
      <c r="AG1121" s="42" t="s">
        <v>880</v>
      </c>
      <c r="AH1121" s="42" t="s">
        <v>880</v>
      </c>
      <c r="AI1121" s="42" t="s">
        <v>17</v>
      </c>
      <c r="AJ1121" s="42" t="s">
        <v>17</v>
      </c>
      <c r="AK1121" s="42" t="s">
        <v>880</v>
      </c>
      <c r="AL1121" s="42"/>
      <c r="AM1121" s="42"/>
      <c r="AN1121" s="42"/>
      <c r="AO1121" s="42"/>
      <c r="AP1121" s="42"/>
      <c r="AQ1121" s="42"/>
      <c r="AR1121" s="42"/>
      <c r="AS1121" s="42"/>
      <c r="AT1121" s="42"/>
      <c r="AU1121" s="42"/>
      <c r="AV1121" s="37">
        <f>COUNTIFS($S1121:$AU1121,"P")</f>
        <v>13</v>
      </c>
      <c r="AW1121" s="37">
        <f>COUNTIFS($S1121:$AU1121,"HD")/2</f>
        <v>0</v>
      </c>
      <c r="AX1121" s="37">
        <f>COUNTIFS($S1121:$AU1121,"DO")</f>
        <v>6</v>
      </c>
      <c r="AY1121" s="1">
        <f>COUNTIFS($S1121:$AU1121,"UPL")</f>
        <v>0</v>
      </c>
      <c r="AZ1121" s="37">
        <f>COUNTIFS($S1121:$AU1121,"LWP")</f>
        <v>0</v>
      </c>
      <c r="BA1121" s="37">
        <f>SUM(COUNTIFS($S1121:$AU1121,{"PAT","MAT"}))</f>
        <v>0</v>
      </c>
      <c r="BB1121" s="37">
        <f>COUNTIFS($S1121:$AU1121,"HO")</f>
        <v>0</v>
      </c>
      <c r="BC1121" s="37">
        <f>COUNTIFS($S1121:$AU1121,"NA")</f>
        <v>0</v>
      </c>
      <c r="BD1121" s="37">
        <f>COUNTIFS($S1121:$AU1121,"PL")</f>
        <v>0</v>
      </c>
      <c r="BE1121" s="37">
        <f>COUNTIFS($S1121:$AU1121,"CL")</f>
        <v>0</v>
      </c>
      <c r="BF1121" s="37">
        <f>COUNTIFS($S1121:$AU1121,"BL")</f>
        <v>0</v>
      </c>
      <c r="BG1121" s="37">
        <f>COUNTIFS($S1121:$AU1121,"CO")</f>
        <v>0</v>
      </c>
      <c r="BH1121" s="37">
        <f>SUM(BD1121:BG1121)</f>
        <v>0</v>
      </c>
      <c r="BI1121" s="37">
        <f>IF(SUM(AV1121+AW1121)&gt;=17,1,0)</f>
        <v>0</v>
      </c>
      <c r="BJ1121" s="37">
        <f>IF(SUM(AV1121+AW1121)&gt;=13,1,0)</f>
        <v>1</v>
      </c>
      <c r="BK1121" s="37">
        <f>SUM(AV1121:BG1121)+SUM(COUNTIFS(R1121:AU1121,{"TERM","RESIGNED"}))</f>
        <v>19</v>
      </c>
      <c r="BL1121" s="1" t="s">
        <v>41</v>
      </c>
      <c r="BM1121" s="37" t="s">
        <v>931</v>
      </c>
    </row>
    <row r="1122" spans="1:65" x14ac:dyDescent="0.25">
      <c r="A1122" s="30">
        <f>A1121+1</f>
        <v>1120</v>
      </c>
      <c r="B1122" s="1" t="s">
        <v>163</v>
      </c>
      <c r="C1122" s="1">
        <v>106063</v>
      </c>
      <c r="D1122" s="1">
        <v>106063</v>
      </c>
      <c r="E1122" s="1" t="s">
        <v>863</v>
      </c>
      <c r="F1122" s="32" t="s">
        <v>1341</v>
      </c>
      <c r="G1122" s="32" t="s">
        <v>117</v>
      </c>
      <c r="H1122" s="28">
        <v>45254</v>
      </c>
      <c r="I1122" s="28" t="s">
        <v>36</v>
      </c>
      <c r="J1122" s="28" t="s">
        <v>36</v>
      </c>
      <c r="K1122" s="37">
        <f ca="1">IF(O1122="ACTIVE",(TODAY()-H1122),(J1122-H1122))</f>
        <v>88</v>
      </c>
      <c r="L1122" s="39" t="str">
        <f>IF(OR(M1122="Email Verification",M1122="Operations",M1122="OJT",M1122="Bottom Quartile Group",M1122="Training"),"Billable","Non Billable")</f>
        <v>Billable</v>
      </c>
      <c r="M1122" s="32" t="s">
        <v>118</v>
      </c>
      <c r="N1122" s="1" t="s">
        <v>38</v>
      </c>
      <c r="O1122" s="1" t="s">
        <v>39</v>
      </c>
      <c r="P1122" s="1"/>
      <c r="Q1122" s="1"/>
      <c r="R1122" s="31" t="s">
        <v>244</v>
      </c>
      <c r="S1122" s="42" t="s">
        <v>880</v>
      </c>
      <c r="T1122" s="42" t="s">
        <v>880</v>
      </c>
      <c r="U1122" s="42" t="s">
        <v>17</v>
      </c>
      <c r="V1122" s="42" t="s">
        <v>17</v>
      </c>
      <c r="W1122" s="42" t="s">
        <v>880</v>
      </c>
      <c r="X1122" s="42" t="s">
        <v>880</v>
      </c>
      <c r="Y1122" s="42" t="s">
        <v>880</v>
      </c>
      <c r="Z1122" s="42" t="s">
        <v>880</v>
      </c>
      <c r="AA1122" s="42" t="s">
        <v>880</v>
      </c>
      <c r="AB1122" s="42" t="s">
        <v>17</v>
      </c>
      <c r="AC1122" s="42" t="s">
        <v>17</v>
      </c>
      <c r="AD1122" s="42" t="s">
        <v>19</v>
      </c>
      <c r="AE1122" s="42" t="s">
        <v>880</v>
      </c>
      <c r="AF1122" s="42" t="s">
        <v>880</v>
      </c>
      <c r="AG1122" s="42" t="s">
        <v>880</v>
      </c>
      <c r="AH1122" s="42" t="s">
        <v>880</v>
      </c>
      <c r="AI1122" s="42" t="s">
        <v>17</v>
      </c>
      <c r="AJ1122" s="42" t="s">
        <v>17</v>
      </c>
      <c r="AK1122" s="42" t="s">
        <v>880</v>
      </c>
      <c r="AL1122" s="42"/>
      <c r="AM1122" s="42"/>
      <c r="AN1122" s="42"/>
      <c r="AO1122" s="42"/>
      <c r="AP1122" s="42"/>
      <c r="AQ1122" s="42"/>
      <c r="AR1122" s="42"/>
      <c r="AS1122" s="42"/>
      <c r="AT1122" s="42"/>
      <c r="AU1122" s="42"/>
      <c r="AV1122" s="37">
        <f>COUNTIFS($S1122:$AU1122,"P")</f>
        <v>12</v>
      </c>
      <c r="AW1122" s="37">
        <f>COUNTIFS($S1122:$AU1122,"HD")/2</f>
        <v>0</v>
      </c>
      <c r="AX1122" s="37">
        <f>COUNTIFS($S1122:$AU1122,"DO")</f>
        <v>6</v>
      </c>
      <c r="AY1122" s="1">
        <f>COUNTIFS($S1122:$AU1122,"UPL")</f>
        <v>0</v>
      </c>
      <c r="AZ1122" s="37">
        <f>COUNTIFS($S1122:$AU1122,"LWP")</f>
        <v>1</v>
      </c>
      <c r="BA1122" s="37">
        <f>SUM(COUNTIFS($S1122:$AU1122,{"PAT","MAT"}))</f>
        <v>0</v>
      </c>
      <c r="BB1122" s="37">
        <f>COUNTIFS($S1122:$AU1122,"HO")</f>
        <v>0</v>
      </c>
      <c r="BC1122" s="37">
        <f>COUNTIFS($S1122:$AU1122,"NA")</f>
        <v>0</v>
      </c>
      <c r="BD1122" s="37">
        <f>COUNTIFS($S1122:$AU1122,"PL")</f>
        <v>0</v>
      </c>
      <c r="BE1122" s="37">
        <f>COUNTIFS($S1122:$AU1122,"CL")</f>
        <v>0</v>
      </c>
      <c r="BF1122" s="37">
        <f>COUNTIFS($S1122:$AU1122,"BL")</f>
        <v>0</v>
      </c>
      <c r="BG1122" s="37">
        <f>COUNTIFS($S1122:$AU1122,"CO")</f>
        <v>0</v>
      </c>
      <c r="BH1122" s="37">
        <f>SUM(BD1122:BG1122)</f>
        <v>0</v>
      </c>
      <c r="BI1122" s="37">
        <f>IF(SUM(AV1122+AW1122)&gt;=17,1,0)</f>
        <v>0</v>
      </c>
      <c r="BJ1122" s="37">
        <f>IF(SUM(AV1122+AW1122)&gt;=13,1,0)</f>
        <v>0</v>
      </c>
      <c r="BK1122" s="37">
        <f>SUM(AV1122:BG1122)+SUM(COUNTIFS(R1122:AU1122,{"TERM","RESIGNED"}))</f>
        <v>19</v>
      </c>
      <c r="BL1122" s="1" t="s">
        <v>41</v>
      </c>
      <c r="BM1122" s="37" t="s">
        <v>931</v>
      </c>
    </row>
    <row r="1123" spans="1:65" x14ac:dyDescent="0.25">
      <c r="A1123" s="30">
        <f>A1122+1</f>
        <v>1121</v>
      </c>
      <c r="B1123" s="1" t="s">
        <v>163</v>
      </c>
      <c r="C1123" s="1">
        <v>106073</v>
      </c>
      <c r="D1123" s="1">
        <v>106073</v>
      </c>
      <c r="E1123" s="1" t="s">
        <v>862</v>
      </c>
      <c r="F1123" s="32" t="s">
        <v>1342</v>
      </c>
      <c r="G1123" s="32" t="s">
        <v>154</v>
      </c>
      <c r="H1123" s="28">
        <v>45254</v>
      </c>
      <c r="I1123" s="28" t="s">
        <v>36</v>
      </c>
      <c r="J1123" s="28" t="s">
        <v>36</v>
      </c>
      <c r="K1123" s="37">
        <f ca="1">IF(O1123="ACTIVE",(TODAY()-H1123),(J1123-H1123))</f>
        <v>88</v>
      </c>
      <c r="L1123" s="39" t="str">
        <f>IF(OR(M1123="Email Verification",M1123="Operations",M1123="OJT",M1123="Bottom Quartile Group",M1123="Training"),"Billable","Non Billable")</f>
        <v>Billable</v>
      </c>
      <c r="M1123" s="32" t="s">
        <v>118</v>
      </c>
      <c r="N1123" s="1" t="s">
        <v>38</v>
      </c>
      <c r="O1123" s="1" t="s">
        <v>39</v>
      </c>
      <c r="P1123" s="1"/>
      <c r="Q1123" s="1"/>
      <c r="R1123" s="31" t="s">
        <v>155</v>
      </c>
      <c r="S1123" s="42" t="s">
        <v>880</v>
      </c>
      <c r="T1123" s="42" t="s">
        <v>880</v>
      </c>
      <c r="U1123" s="42" t="s">
        <v>17</v>
      </c>
      <c r="V1123" s="42" t="s">
        <v>17</v>
      </c>
      <c r="W1123" s="42" t="s">
        <v>880</v>
      </c>
      <c r="X1123" s="42" t="s">
        <v>880</v>
      </c>
      <c r="Y1123" s="42" t="s">
        <v>880</v>
      </c>
      <c r="Z1123" s="42" t="s">
        <v>880</v>
      </c>
      <c r="AA1123" s="42" t="s">
        <v>880</v>
      </c>
      <c r="AB1123" s="42" t="s">
        <v>17</v>
      </c>
      <c r="AC1123" s="42" t="s">
        <v>17</v>
      </c>
      <c r="AD1123" s="42" t="s">
        <v>880</v>
      </c>
      <c r="AE1123" s="42" t="s">
        <v>880</v>
      </c>
      <c r="AF1123" s="42" t="s">
        <v>880</v>
      </c>
      <c r="AG1123" s="42" t="s">
        <v>880</v>
      </c>
      <c r="AH1123" s="42" t="s">
        <v>880</v>
      </c>
      <c r="AI1123" s="42" t="s">
        <v>17</v>
      </c>
      <c r="AJ1123" s="42" t="s">
        <v>17</v>
      </c>
      <c r="AK1123" s="42" t="s">
        <v>881</v>
      </c>
      <c r="AL1123" s="42"/>
      <c r="AM1123" s="42"/>
      <c r="AN1123" s="42"/>
      <c r="AO1123" s="42"/>
      <c r="AP1123" s="42"/>
      <c r="AQ1123" s="42"/>
      <c r="AR1123" s="42"/>
      <c r="AS1123" s="42"/>
      <c r="AT1123" s="42"/>
      <c r="AU1123" s="42"/>
      <c r="AV1123" s="37">
        <f>COUNTIFS($S1123:$AU1123,"P")</f>
        <v>12</v>
      </c>
      <c r="AW1123" s="37">
        <f>COUNTIFS($S1123:$AU1123,"HD")/2</f>
        <v>0.5</v>
      </c>
      <c r="AX1123" s="37">
        <f>COUNTIFS($S1123:$AU1123,"DO")</f>
        <v>6</v>
      </c>
      <c r="AY1123" s="1">
        <f>COUNTIFS($S1123:$AU1123,"UPL")</f>
        <v>0</v>
      </c>
      <c r="AZ1123" s="37">
        <f>COUNTIFS($S1123:$AU1123,"LWP")</f>
        <v>0</v>
      </c>
      <c r="BA1123" s="37">
        <f>SUM(COUNTIFS($S1123:$AU1123,{"PAT","MAT"}))</f>
        <v>0</v>
      </c>
      <c r="BB1123" s="37">
        <f>COUNTIFS($S1123:$AU1123,"HO")</f>
        <v>0</v>
      </c>
      <c r="BC1123" s="37">
        <f>COUNTIFS($S1123:$AU1123,"NA")</f>
        <v>0</v>
      </c>
      <c r="BD1123" s="37">
        <f>COUNTIFS($S1123:$AU1123,"PL")</f>
        <v>0</v>
      </c>
      <c r="BE1123" s="37">
        <f>COUNTIFS($S1123:$AU1123,"CL")</f>
        <v>0</v>
      </c>
      <c r="BF1123" s="37">
        <f>COUNTIFS($S1123:$AU1123,"BL")</f>
        <v>0</v>
      </c>
      <c r="BG1123" s="37">
        <f>COUNTIFS($S1123:$AU1123,"CO")</f>
        <v>0</v>
      </c>
      <c r="BH1123" s="37">
        <f>SUM(BD1123:BG1123)</f>
        <v>0</v>
      </c>
      <c r="BI1123" s="37">
        <f>IF(SUM(AV1123+AW1123)&gt;=17,1,0)</f>
        <v>0</v>
      </c>
      <c r="BJ1123" s="37">
        <f>IF(SUM(AV1123+AW1123)&gt;=13,1,0)</f>
        <v>0</v>
      </c>
      <c r="BK1123" s="37">
        <f>SUM(AV1123:BG1123)+SUM(COUNTIFS(R1123:AU1123,{"TERM","RESIGNED"}))</f>
        <v>18.5</v>
      </c>
      <c r="BL1123" s="1" t="s">
        <v>41</v>
      </c>
      <c r="BM1123" s="37" t="s">
        <v>933</v>
      </c>
    </row>
    <row r="1124" spans="1:65" x14ac:dyDescent="0.25">
      <c r="A1124" s="30">
        <f>A1123+1</f>
        <v>1122</v>
      </c>
      <c r="B1124" s="1" t="s">
        <v>163</v>
      </c>
      <c r="C1124" s="1">
        <v>106078</v>
      </c>
      <c r="D1124" s="1">
        <v>106078</v>
      </c>
      <c r="E1124" s="1" t="s">
        <v>863</v>
      </c>
      <c r="F1124" s="32" t="s">
        <v>1343</v>
      </c>
      <c r="G1124" s="32" t="s">
        <v>117</v>
      </c>
      <c r="H1124" s="28">
        <v>45258</v>
      </c>
      <c r="I1124" s="28" t="s">
        <v>36</v>
      </c>
      <c r="J1124" s="28" t="s">
        <v>36</v>
      </c>
      <c r="K1124" s="37">
        <f ca="1">IF(O1124="ACTIVE",(TODAY()-H1124),(J1124-H1124))</f>
        <v>84</v>
      </c>
      <c r="L1124" s="39" t="str">
        <f>IF(OR(M1124="Email Verification",M1124="Operations",M1124="OJT",M1124="Bottom Quartile Group",M1124="Training"),"Billable","Non Billable")</f>
        <v>Billable</v>
      </c>
      <c r="M1124" s="32" t="s">
        <v>118</v>
      </c>
      <c r="N1124" s="1" t="s">
        <v>38</v>
      </c>
      <c r="O1124" s="1" t="s">
        <v>39</v>
      </c>
      <c r="P1124" s="1"/>
      <c r="Q1124" s="1"/>
      <c r="R1124" s="31" t="s">
        <v>244</v>
      </c>
      <c r="S1124" s="42" t="s">
        <v>880</v>
      </c>
      <c r="T1124" s="42" t="s">
        <v>880</v>
      </c>
      <c r="U1124" s="42" t="s">
        <v>17</v>
      </c>
      <c r="V1124" s="42" t="s">
        <v>17</v>
      </c>
      <c r="W1124" s="42" t="s">
        <v>880</v>
      </c>
      <c r="X1124" s="42" t="s">
        <v>880</v>
      </c>
      <c r="Y1124" s="42" t="s">
        <v>880</v>
      </c>
      <c r="Z1124" s="42" t="s">
        <v>880</v>
      </c>
      <c r="AA1124" s="42" t="s">
        <v>880</v>
      </c>
      <c r="AB1124" s="42" t="s">
        <v>17</v>
      </c>
      <c r="AC1124" s="42" t="s">
        <v>17</v>
      </c>
      <c r="AD1124" s="42" t="s">
        <v>19</v>
      </c>
      <c r="AE1124" s="42" t="s">
        <v>880</v>
      </c>
      <c r="AF1124" s="42" t="s">
        <v>880</v>
      </c>
      <c r="AG1124" s="42" t="s">
        <v>880</v>
      </c>
      <c r="AH1124" s="42" t="s">
        <v>19</v>
      </c>
      <c r="AI1124" s="42" t="s">
        <v>17</v>
      </c>
      <c r="AJ1124" s="42" t="s">
        <v>17</v>
      </c>
      <c r="AK1124" s="42" t="s">
        <v>880</v>
      </c>
      <c r="AL1124" s="42"/>
      <c r="AM1124" s="42"/>
      <c r="AN1124" s="42"/>
      <c r="AO1124" s="42"/>
      <c r="AP1124" s="42"/>
      <c r="AQ1124" s="42"/>
      <c r="AR1124" s="42"/>
      <c r="AS1124" s="42"/>
      <c r="AT1124" s="42"/>
      <c r="AU1124" s="42"/>
      <c r="AV1124" s="37">
        <f>COUNTIFS($S1124:$AU1124,"P")</f>
        <v>11</v>
      </c>
      <c r="AW1124" s="37">
        <f>COUNTIFS($S1124:$AU1124,"HD")/2</f>
        <v>0</v>
      </c>
      <c r="AX1124" s="37">
        <f>COUNTIFS($S1124:$AU1124,"DO")</f>
        <v>6</v>
      </c>
      <c r="AY1124" s="1">
        <f>COUNTIFS($S1124:$AU1124,"UPL")</f>
        <v>0</v>
      </c>
      <c r="AZ1124" s="37">
        <f>COUNTIFS($S1124:$AU1124,"LWP")</f>
        <v>2</v>
      </c>
      <c r="BA1124" s="37">
        <f>SUM(COUNTIFS($S1124:$AU1124,{"PAT","MAT"}))</f>
        <v>0</v>
      </c>
      <c r="BB1124" s="37">
        <f>COUNTIFS($S1124:$AU1124,"HO")</f>
        <v>0</v>
      </c>
      <c r="BC1124" s="37">
        <f>COUNTIFS($S1124:$AU1124,"NA")</f>
        <v>0</v>
      </c>
      <c r="BD1124" s="37">
        <f>COUNTIFS($S1124:$AU1124,"PL")</f>
        <v>0</v>
      </c>
      <c r="BE1124" s="37">
        <f>COUNTIFS($S1124:$AU1124,"CL")</f>
        <v>0</v>
      </c>
      <c r="BF1124" s="37">
        <f>COUNTIFS($S1124:$AU1124,"BL")</f>
        <v>0</v>
      </c>
      <c r="BG1124" s="37">
        <f>COUNTIFS($S1124:$AU1124,"CO")</f>
        <v>0</v>
      </c>
      <c r="BH1124" s="37">
        <f>SUM(BD1124:BG1124)</f>
        <v>0</v>
      </c>
      <c r="BI1124" s="37">
        <f>IF(SUM(AV1124+AW1124)&gt;=17,1,0)</f>
        <v>0</v>
      </c>
      <c r="BJ1124" s="37">
        <f>IF(SUM(AV1124+AW1124)&gt;=13,1,0)</f>
        <v>0</v>
      </c>
      <c r="BK1124" s="37">
        <f>SUM(AV1124:BG1124)+SUM(COUNTIFS(R1124:AU1124,{"TERM","RESIGNED"}))</f>
        <v>19</v>
      </c>
      <c r="BL1124" s="1" t="s">
        <v>41</v>
      </c>
      <c r="BM1124" s="37" t="s">
        <v>931</v>
      </c>
    </row>
    <row r="1125" spans="1:65" x14ac:dyDescent="0.25">
      <c r="A1125" s="30">
        <f>A1124+1</f>
        <v>1123</v>
      </c>
      <c r="B1125" s="1" t="s">
        <v>163</v>
      </c>
      <c r="C1125" s="1">
        <v>106079</v>
      </c>
      <c r="D1125" s="1">
        <v>106079</v>
      </c>
      <c r="E1125" s="1" t="s">
        <v>863</v>
      </c>
      <c r="F1125" s="32" t="s">
        <v>1344</v>
      </c>
      <c r="G1125" s="32" t="s">
        <v>117</v>
      </c>
      <c r="H1125" s="28">
        <v>45258</v>
      </c>
      <c r="I1125" s="28" t="s">
        <v>36</v>
      </c>
      <c r="J1125" s="28" t="s">
        <v>36</v>
      </c>
      <c r="K1125" s="37">
        <f ca="1">IF(O1125="ACTIVE",(TODAY()-H1125),(J1125-H1125))</f>
        <v>84</v>
      </c>
      <c r="L1125" s="39" t="str">
        <f>IF(OR(M1125="Email Verification",M1125="Operations",M1125="OJT",M1125="Bottom Quartile Group",M1125="Training"),"Billable","Non Billable")</f>
        <v>Billable</v>
      </c>
      <c r="M1125" s="32" t="s">
        <v>118</v>
      </c>
      <c r="N1125" s="1" t="s">
        <v>38</v>
      </c>
      <c r="O1125" s="1" t="s">
        <v>39</v>
      </c>
      <c r="P1125" s="1"/>
      <c r="Q1125" s="1"/>
      <c r="R1125" s="31" t="s">
        <v>244</v>
      </c>
      <c r="S1125" s="42" t="s">
        <v>18</v>
      </c>
      <c r="T1125" s="42" t="s">
        <v>880</v>
      </c>
      <c r="U1125" s="42" t="s">
        <v>17</v>
      </c>
      <c r="V1125" s="42" t="s">
        <v>17</v>
      </c>
      <c r="W1125" s="42" t="s">
        <v>880</v>
      </c>
      <c r="X1125" s="42" t="s">
        <v>880</v>
      </c>
      <c r="Y1125" s="42" t="s">
        <v>880</v>
      </c>
      <c r="Z1125" s="42" t="s">
        <v>880</v>
      </c>
      <c r="AA1125" s="42" t="s">
        <v>880</v>
      </c>
      <c r="AB1125" s="42" t="s">
        <v>17</v>
      </c>
      <c r="AC1125" s="42" t="s">
        <v>17</v>
      </c>
      <c r="AD1125" s="42" t="s">
        <v>880</v>
      </c>
      <c r="AE1125" s="42" t="s">
        <v>880</v>
      </c>
      <c r="AF1125" s="42" t="s">
        <v>880</v>
      </c>
      <c r="AG1125" s="42" t="s">
        <v>880</v>
      </c>
      <c r="AH1125" s="42" t="s">
        <v>880</v>
      </c>
      <c r="AI1125" s="42" t="s">
        <v>17</v>
      </c>
      <c r="AJ1125" s="42" t="s">
        <v>17</v>
      </c>
      <c r="AK1125" s="42" t="s">
        <v>880</v>
      </c>
      <c r="AL1125" s="42"/>
      <c r="AM1125" s="42"/>
      <c r="AN1125" s="42"/>
      <c r="AO1125" s="42"/>
      <c r="AP1125" s="42"/>
      <c r="AQ1125" s="42"/>
      <c r="AR1125" s="42"/>
      <c r="AS1125" s="42"/>
      <c r="AT1125" s="42"/>
      <c r="AU1125" s="42"/>
      <c r="AV1125" s="37">
        <f>COUNTIFS($S1125:$AU1125,"P")</f>
        <v>12</v>
      </c>
      <c r="AW1125" s="37">
        <f>COUNTIFS($S1125:$AU1125,"HD")/2</f>
        <v>0</v>
      </c>
      <c r="AX1125" s="37">
        <f>COUNTIFS($S1125:$AU1125,"DO")</f>
        <v>6</v>
      </c>
      <c r="AY1125" s="1">
        <f>COUNTIFS($S1125:$AU1125,"UPL")</f>
        <v>1</v>
      </c>
      <c r="AZ1125" s="37">
        <f>COUNTIFS($S1125:$AU1125,"LWP")</f>
        <v>0</v>
      </c>
      <c r="BA1125" s="37">
        <f>SUM(COUNTIFS($S1125:$AU1125,{"PAT","MAT"}))</f>
        <v>0</v>
      </c>
      <c r="BB1125" s="37">
        <f>COUNTIFS($S1125:$AU1125,"HO")</f>
        <v>0</v>
      </c>
      <c r="BC1125" s="37">
        <f>COUNTIFS($S1125:$AU1125,"NA")</f>
        <v>0</v>
      </c>
      <c r="BD1125" s="37">
        <f>COUNTIFS($S1125:$AU1125,"PL")</f>
        <v>0</v>
      </c>
      <c r="BE1125" s="37">
        <f>COUNTIFS($S1125:$AU1125,"CL")</f>
        <v>0</v>
      </c>
      <c r="BF1125" s="37">
        <f>COUNTIFS($S1125:$AU1125,"BL")</f>
        <v>0</v>
      </c>
      <c r="BG1125" s="37">
        <f>COUNTIFS($S1125:$AU1125,"CO")</f>
        <v>0</v>
      </c>
      <c r="BH1125" s="37">
        <f>SUM(BD1125:BG1125)</f>
        <v>0</v>
      </c>
      <c r="BI1125" s="37">
        <f>IF(SUM(AV1125+AW1125)&gt;=17,1,0)</f>
        <v>0</v>
      </c>
      <c r="BJ1125" s="37">
        <f>IF(SUM(AV1125+AW1125)&gt;=13,1,0)</f>
        <v>0</v>
      </c>
      <c r="BK1125" s="37">
        <f>SUM(AV1125:BG1125)+SUM(COUNTIFS(R1125:AU1125,{"TERM","RESIGNED"}))</f>
        <v>19</v>
      </c>
      <c r="BL1125" s="1" t="s">
        <v>41</v>
      </c>
      <c r="BM1125" s="37" t="s">
        <v>931</v>
      </c>
    </row>
    <row r="1126" spans="1:65" x14ac:dyDescent="0.25">
      <c r="A1126" s="30">
        <f>A1125+1</f>
        <v>1124</v>
      </c>
      <c r="B1126" s="1" t="s">
        <v>163</v>
      </c>
      <c r="C1126" s="1">
        <v>106084</v>
      </c>
      <c r="D1126" s="1">
        <v>106084</v>
      </c>
      <c r="E1126" s="1" t="s">
        <v>863</v>
      </c>
      <c r="F1126" s="32" t="s">
        <v>1368</v>
      </c>
      <c r="G1126" s="32" t="s">
        <v>117</v>
      </c>
      <c r="H1126" s="28">
        <v>45258</v>
      </c>
      <c r="I1126" s="28" t="s">
        <v>36</v>
      </c>
      <c r="J1126" s="28" t="s">
        <v>36</v>
      </c>
      <c r="K1126" s="37">
        <f ca="1">IF(O1126="ACTIVE",(TODAY()-H1126),(J1126-H1126))</f>
        <v>84</v>
      </c>
      <c r="L1126" s="39" t="str">
        <f>IF(OR(M1126="Email Verification",M1126="Operations",M1126="OJT",M1126="Bottom Quartile Group",M1126="Training"),"Billable","Non Billable")</f>
        <v>Billable</v>
      </c>
      <c r="M1126" s="32" t="s">
        <v>118</v>
      </c>
      <c r="N1126" s="1" t="s">
        <v>38</v>
      </c>
      <c r="O1126" s="1" t="s">
        <v>39</v>
      </c>
      <c r="P1126" s="1"/>
      <c r="Q1126" s="1"/>
      <c r="R1126" s="31" t="s">
        <v>244</v>
      </c>
      <c r="S1126" s="42" t="s">
        <v>19</v>
      </c>
      <c r="T1126" s="42" t="s">
        <v>880</v>
      </c>
      <c r="U1126" s="42" t="s">
        <v>17</v>
      </c>
      <c r="V1126" s="42" t="s">
        <v>17</v>
      </c>
      <c r="W1126" s="42" t="s">
        <v>880</v>
      </c>
      <c r="X1126" s="42" t="s">
        <v>880</v>
      </c>
      <c r="Y1126" s="42" t="s">
        <v>880</v>
      </c>
      <c r="Z1126" s="42" t="s">
        <v>880</v>
      </c>
      <c r="AA1126" s="42" t="s">
        <v>880</v>
      </c>
      <c r="AB1126" s="42" t="s">
        <v>17</v>
      </c>
      <c r="AC1126" s="42" t="s">
        <v>17</v>
      </c>
      <c r="AD1126" s="42" t="s">
        <v>880</v>
      </c>
      <c r="AE1126" s="42" t="s">
        <v>880</v>
      </c>
      <c r="AF1126" s="42" t="s">
        <v>880</v>
      </c>
      <c r="AG1126" s="42" t="s">
        <v>880</v>
      </c>
      <c r="AH1126" s="42" t="s">
        <v>880</v>
      </c>
      <c r="AI1126" s="42" t="s">
        <v>17</v>
      </c>
      <c r="AJ1126" s="42" t="s">
        <v>17</v>
      </c>
      <c r="AK1126" s="42" t="s">
        <v>880</v>
      </c>
      <c r="AL1126" s="42"/>
      <c r="AM1126" s="42"/>
      <c r="AN1126" s="42"/>
      <c r="AO1126" s="42"/>
      <c r="AP1126" s="42"/>
      <c r="AQ1126" s="42"/>
      <c r="AR1126" s="42"/>
      <c r="AS1126" s="42"/>
      <c r="AT1126" s="42"/>
      <c r="AU1126" s="42"/>
      <c r="AV1126" s="37">
        <f>COUNTIFS($S1126:$AU1126,"P")</f>
        <v>12</v>
      </c>
      <c r="AW1126" s="37">
        <f>COUNTIFS($S1126:$AU1126,"HD")/2</f>
        <v>0</v>
      </c>
      <c r="AX1126" s="37">
        <f>COUNTIFS($S1126:$AU1126,"DO")</f>
        <v>6</v>
      </c>
      <c r="AY1126" s="1">
        <f>COUNTIFS($S1126:$AU1126,"UPL")</f>
        <v>0</v>
      </c>
      <c r="AZ1126" s="37">
        <f>COUNTIFS($S1126:$AU1126,"LWP")</f>
        <v>1</v>
      </c>
      <c r="BA1126" s="37">
        <f>SUM(COUNTIFS($S1126:$AU1126,{"PAT","MAT"}))</f>
        <v>0</v>
      </c>
      <c r="BB1126" s="37">
        <f>COUNTIFS($S1126:$AU1126,"HO")</f>
        <v>0</v>
      </c>
      <c r="BC1126" s="37">
        <f>COUNTIFS($S1126:$AU1126,"NA")</f>
        <v>0</v>
      </c>
      <c r="BD1126" s="37">
        <f>COUNTIFS($S1126:$AU1126,"PL")</f>
        <v>0</v>
      </c>
      <c r="BE1126" s="37">
        <f>COUNTIFS($S1126:$AU1126,"CL")</f>
        <v>0</v>
      </c>
      <c r="BF1126" s="37">
        <f>COUNTIFS($S1126:$AU1126,"BL")</f>
        <v>0</v>
      </c>
      <c r="BG1126" s="37">
        <f>COUNTIFS($S1126:$AU1126,"CO")</f>
        <v>0</v>
      </c>
      <c r="BH1126" s="37">
        <f>SUM(BD1126:BG1126)</f>
        <v>0</v>
      </c>
      <c r="BI1126" s="37">
        <f>IF(SUM(AV1126+AW1126)&gt;=17,1,0)</f>
        <v>0</v>
      </c>
      <c r="BJ1126" s="37">
        <f>IF(SUM(AV1126+AW1126)&gt;=13,1,0)</f>
        <v>0</v>
      </c>
      <c r="BK1126" s="37">
        <f>SUM(AV1126:BG1126)+SUM(COUNTIFS(R1126:AU1126,{"TERM","RESIGNED"}))</f>
        <v>19</v>
      </c>
      <c r="BL1126" s="1" t="s">
        <v>41</v>
      </c>
      <c r="BM1126" s="37" t="s">
        <v>931</v>
      </c>
    </row>
    <row r="1127" spans="1:65" x14ac:dyDescent="0.25">
      <c r="A1127" s="30">
        <f>A1126+1</f>
        <v>1125</v>
      </c>
      <c r="B1127" s="1" t="s">
        <v>163</v>
      </c>
      <c r="C1127" s="1">
        <v>106085</v>
      </c>
      <c r="D1127" s="1">
        <v>106085</v>
      </c>
      <c r="E1127" s="1" t="s">
        <v>863</v>
      </c>
      <c r="F1127" s="32" t="s">
        <v>1345</v>
      </c>
      <c r="G1127" s="32" t="s">
        <v>117</v>
      </c>
      <c r="H1127" s="28">
        <v>45258</v>
      </c>
      <c r="I1127" s="28" t="s">
        <v>36</v>
      </c>
      <c r="J1127" s="28" t="s">
        <v>36</v>
      </c>
      <c r="K1127" s="37">
        <f ca="1">IF(O1127="ACTIVE",(TODAY()-H1127),(J1127-H1127))</f>
        <v>84</v>
      </c>
      <c r="L1127" s="39" t="str">
        <f>IF(OR(M1127="Email Verification",M1127="Operations",M1127="OJT",M1127="Bottom Quartile Group",M1127="Training"),"Billable","Non Billable")</f>
        <v>Billable</v>
      </c>
      <c r="M1127" s="32" t="s">
        <v>118</v>
      </c>
      <c r="N1127" s="1" t="s">
        <v>38</v>
      </c>
      <c r="O1127" s="1" t="s">
        <v>39</v>
      </c>
      <c r="P1127" s="1"/>
      <c r="Q1127" s="1"/>
      <c r="R1127" s="31" t="s">
        <v>244</v>
      </c>
      <c r="S1127" s="42" t="s">
        <v>880</v>
      </c>
      <c r="T1127" s="42" t="s">
        <v>880</v>
      </c>
      <c r="U1127" s="42" t="s">
        <v>17</v>
      </c>
      <c r="V1127" s="42" t="s">
        <v>17</v>
      </c>
      <c r="W1127" s="42" t="s">
        <v>880</v>
      </c>
      <c r="X1127" s="42" t="s">
        <v>880</v>
      </c>
      <c r="Y1127" s="42" t="s">
        <v>880</v>
      </c>
      <c r="Z1127" s="42" t="s">
        <v>880</v>
      </c>
      <c r="AA1127" s="42" t="s">
        <v>19</v>
      </c>
      <c r="AB1127" s="42" t="s">
        <v>17</v>
      </c>
      <c r="AC1127" s="42" t="s">
        <v>17</v>
      </c>
      <c r="AD1127" s="42" t="s">
        <v>880</v>
      </c>
      <c r="AE1127" s="42" t="s">
        <v>18</v>
      </c>
      <c r="AF1127" s="42" t="s">
        <v>18</v>
      </c>
      <c r="AG1127" s="42" t="s">
        <v>880</v>
      </c>
      <c r="AH1127" s="42" t="s">
        <v>19</v>
      </c>
      <c r="AI1127" s="42" t="s">
        <v>17</v>
      </c>
      <c r="AJ1127" s="42" t="s">
        <v>17</v>
      </c>
      <c r="AK1127" s="42" t="s">
        <v>18</v>
      </c>
      <c r="AL1127" s="42"/>
      <c r="AM1127" s="42"/>
      <c r="AN1127" s="42"/>
      <c r="AO1127" s="42"/>
      <c r="AP1127" s="42"/>
      <c r="AQ1127" s="42"/>
      <c r="AR1127" s="42"/>
      <c r="AS1127" s="42"/>
      <c r="AT1127" s="42"/>
      <c r="AU1127" s="42"/>
      <c r="AV1127" s="37">
        <f>COUNTIFS($S1127:$AU1127,"P")</f>
        <v>8</v>
      </c>
      <c r="AW1127" s="37">
        <f>COUNTIFS($S1127:$AU1127,"HD")/2</f>
        <v>0</v>
      </c>
      <c r="AX1127" s="37">
        <f>COUNTIFS($S1127:$AU1127,"DO")</f>
        <v>6</v>
      </c>
      <c r="AY1127" s="1">
        <f>COUNTIFS($S1127:$AU1127,"UPL")</f>
        <v>3</v>
      </c>
      <c r="AZ1127" s="37">
        <f>COUNTIFS($S1127:$AU1127,"LWP")</f>
        <v>2</v>
      </c>
      <c r="BA1127" s="37">
        <f>SUM(COUNTIFS($S1127:$AU1127,{"PAT","MAT"}))</f>
        <v>0</v>
      </c>
      <c r="BB1127" s="37">
        <f>COUNTIFS($S1127:$AU1127,"HO")</f>
        <v>0</v>
      </c>
      <c r="BC1127" s="37">
        <f>COUNTIFS($S1127:$AU1127,"NA")</f>
        <v>0</v>
      </c>
      <c r="BD1127" s="37">
        <f>COUNTIFS($S1127:$AU1127,"PL")</f>
        <v>0</v>
      </c>
      <c r="BE1127" s="37">
        <f>COUNTIFS($S1127:$AU1127,"CL")</f>
        <v>0</v>
      </c>
      <c r="BF1127" s="37">
        <f>COUNTIFS($S1127:$AU1127,"BL")</f>
        <v>0</v>
      </c>
      <c r="BG1127" s="37">
        <f>COUNTIFS($S1127:$AU1127,"CO")</f>
        <v>0</v>
      </c>
      <c r="BH1127" s="37">
        <f>SUM(BD1127:BG1127)</f>
        <v>0</v>
      </c>
      <c r="BI1127" s="37">
        <f>IF(SUM(AV1127+AW1127)&gt;=17,1,0)</f>
        <v>0</v>
      </c>
      <c r="BJ1127" s="37">
        <f>IF(SUM(AV1127+AW1127)&gt;=13,1,0)</f>
        <v>0</v>
      </c>
      <c r="BK1127" s="37">
        <f>SUM(AV1127:BG1127)+SUM(COUNTIFS(R1127:AU1127,{"TERM","RESIGNED"}))</f>
        <v>19</v>
      </c>
      <c r="BL1127" s="1" t="s">
        <v>41</v>
      </c>
      <c r="BM1127" s="37" t="s">
        <v>931</v>
      </c>
    </row>
    <row r="1128" spans="1:65" x14ac:dyDescent="0.25">
      <c r="A1128" s="30">
        <f>A1127+1</f>
        <v>1126</v>
      </c>
      <c r="B1128" s="1" t="s">
        <v>163</v>
      </c>
      <c r="C1128" s="1">
        <v>106086</v>
      </c>
      <c r="D1128" s="1">
        <v>106086</v>
      </c>
      <c r="E1128" s="1" t="s">
        <v>863</v>
      </c>
      <c r="F1128" s="32" t="s">
        <v>1346</v>
      </c>
      <c r="G1128" s="32" t="s">
        <v>117</v>
      </c>
      <c r="H1128" s="28">
        <v>45258</v>
      </c>
      <c r="I1128" s="28" t="s">
        <v>36</v>
      </c>
      <c r="J1128" s="28" t="s">
        <v>36</v>
      </c>
      <c r="K1128" s="37">
        <f ca="1">IF(O1128="ACTIVE",(TODAY()-H1128),(J1128-H1128))</f>
        <v>84</v>
      </c>
      <c r="L1128" s="39" t="str">
        <f>IF(OR(M1128="Email Verification",M1128="Operations",M1128="OJT",M1128="Bottom Quartile Group",M1128="Training"),"Billable","Non Billable")</f>
        <v>Billable</v>
      </c>
      <c r="M1128" s="32" t="s">
        <v>118</v>
      </c>
      <c r="N1128" s="1" t="s">
        <v>38</v>
      </c>
      <c r="O1128" s="1" t="s">
        <v>39</v>
      </c>
      <c r="P1128" s="1"/>
      <c r="Q1128" s="1"/>
      <c r="R1128" s="31" t="s">
        <v>244</v>
      </c>
      <c r="S1128" s="42" t="s">
        <v>880</v>
      </c>
      <c r="T1128" s="42" t="s">
        <v>880</v>
      </c>
      <c r="U1128" s="42" t="s">
        <v>17</v>
      </c>
      <c r="V1128" s="42" t="s">
        <v>17</v>
      </c>
      <c r="W1128" s="42" t="s">
        <v>880</v>
      </c>
      <c r="X1128" s="42" t="s">
        <v>880</v>
      </c>
      <c r="Y1128" s="42" t="s">
        <v>880</v>
      </c>
      <c r="Z1128" s="42" t="s">
        <v>880</v>
      </c>
      <c r="AA1128" s="42" t="s">
        <v>880</v>
      </c>
      <c r="AB1128" s="42" t="s">
        <v>17</v>
      </c>
      <c r="AC1128" s="42" t="s">
        <v>17</v>
      </c>
      <c r="AD1128" s="42" t="s">
        <v>880</v>
      </c>
      <c r="AE1128" s="42" t="s">
        <v>880</v>
      </c>
      <c r="AF1128" s="42" t="s">
        <v>880</v>
      </c>
      <c r="AG1128" s="42" t="s">
        <v>18</v>
      </c>
      <c r="AH1128" s="42" t="s">
        <v>18</v>
      </c>
      <c r="AI1128" s="42" t="s">
        <v>17</v>
      </c>
      <c r="AJ1128" s="42" t="s">
        <v>17</v>
      </c>
      <c r="AK1128" s="42" t="s">
        <v>880</v>
      </c>
      <c r="AL1128" s="42"/>
      <c r="AM1128" s="42"/>
      <c r="AN1128" s="42"/>
      <c r="AO1128" s="42"/>
      <c r="AP1128" s="42"/>
      <c r="AQ1128" s="42"/>
      <c r="AR1128" s="42"/>
      <c r="AS1128" s="42"/>
      <c r="AT1128" s="42"/>
      <c r="AU1128" s="42"/>
      <c r="AV1128" s="37">
        <f>COUNTIFS($S1128:$AU1128,"P")</f>
        <v>11</v>
      </c>
      <c r="AW1128" s="37">
        <f>COUNTIFS($S1128:$AU1128,"HD")/2</f>
        <v>0</v>
      </c>
      <c r="AX1128" s="37">
        <f>COUNTIFS($S1128:$AU1128,"DO")</f>
        <v>6</v>
      </c>
      <c r="AY1128" s="1">
        <f>COUNTIFS($S1128:$AU1128,"UPL")</f>
        <v>2</v>
      </c>
      <c r="AZ1128" s="37">
        <f>COUNTIFS($S1128:$AU1128,"LWP")</f>
        <v>0</v>
      </c>
      <c r="BA1128" s="37">
        <f>SUM(COUNTIFS($S1128:$AU1128,{"PAT","MAT"}))</f>
        <v>0</v>
      </c>
      <c r="BB1128" s="37">
        <f>COUNTIFS($S1128:$AU1128,"HO")</f>
        <v>0</v>
      </c>
      <c r="BC1128" s="37">
        <f>COUNTIFS($S1128:$AU1128,"NA")</f>
        <v>0</v>
      </c>
      <c r="BD1128" s="37">
        <f>COUNTIFS($S1128:$AU1128,"PL")</f>
        <v>0</v>
      </c>
      <c r="BE1128" s="37">
        <f>COUNTIFS($S1128:$AU1128,"CL")</f>
        <v>0</v>
      </c>
      <c r="BF1128" s="37">
        <f>COUNTIFS($S1128:$AU1128,"BL")</f>
        <v>0</v>
      </c>
      <c r="BG1128" s="37">
        <f>COUNTIFS($S1128:$AU1128,"CO")</f>
        <v>0</v>
      </c>
      <c r="BH1128" s="37">
        <f>SUM(BD1128:BG1128)</f>
        <v>0</v>
      </c>
      <c r="BI1128" s="37">
        <f>IF(SUM(AV1128+AW1128)&gt;=17,1,0)</f>
        <v>0</v>
      </c>
      <c r="BJ1128" s="37">
        <f>IF(SUM(AV1128+AW1128)&gt;=13,1,0)</f>
        <v>0</v>
      </c>
      <c r="BK1128" s="37">
        <f>SUM(AV1128:BG1128)+SUM(COUNTIFS(R1128:AU1128,{"TERM","RESIGNED"}))</f>
        <v>19</v>
      </c>
      <c r="BL1128" s="1" t="s">
        <v>41</v>
      </c>
      <c r="BM1128" s="37" t="s">
        <v>931</v>
      </c>
    </row>
    <row r="1129" spans="1:65" x14ac:dyDescent="0.25">
      <c r="A1129" s="30">
        <f>A1128+1</f>
        <v>1127</v>
      </c>
      <c r="B1129" s="1" t="s">
        <v>163</v>
      </c>
      <c r="C1129" s="1">
        <v>106087</v>
      </c>
      <c r="D1129" s="1">
        <v>106087</v>
      </c>
      <c r="E1129" s="1" t="s">
        <v>863</v>
      </c>
      <c r="F1129" s="32" t="s">
        <v>1347</v>
      </c>
      <c r="G1129" s="32" t="s">
        <v>117</v>
      </c>
      <c r="H1129" s="28">
        <v>45258</v>
      </c>
      <c r="I1129" s="28" t="s">
        <v>36</v>
      </c>
      <c r="J1129" s="28" t="s">
        <v>36</v>
      </c>
      <c r="K1129" s="37">
        <f ca="1">IF(O1129="ACTIVE",(TODAY()-H1129),(J1129-H1129))</f>
        <v>84</v>
      </c>
      <c r="L1129" s="39" t="str">
        <f>IF(OR(M1129="Email Verification",M1129="Operations",M1129="OJT",M1129="Bottom Quartile Group",M1129="Training"),"Billable","Non Billable")</f>
        <v>Billable</v>
      </c>
      <c r="M1129" s="32" t="s">
        <v>118</v>
      </c>
      <c r="N1129" s="1" t="s">
        <v>38</v>
      </c>
      <c r="O1129" s="1" t="s">
        <v>39</v>
      </c>
      <c r="P1129" s="1"/>
      <c r="Q1129" s="1"/>
      <c r="R1129" s="31" t="s">
        <v>244</v>
      </c>
      <c r="S1129" s="42" t="s">
        <v>18</v>
      </c>
      <c r="T1129" s="42" t="s">
        <v>880</v>
      </c>
      <c r="U1129" s="42" t="s">
        <v>17</v>
      </c>
      <c r="V1129" s="42" t="s">
        <v>17</v>
      </c>
      <c r="W1129" s="42" t="s">
        <v>18</v>
      </c>
      <c r="X1129" s="42" t="s">
        <v>19</v>
      </c>
      <c r="Y1129" s="42" t="s">
        <v>880</v>
      </c>
      <c r="Z1129" s="42" t="s">
        <v>880</v>
      </c>
      <c r="AA1129" s="42" t="s">
        <v>880</v>
      </c>
      <c r="AB1129" s="42" t="s">
        <v>17</v>
      </c>
      <c r="AC1129" s="42" t="s">
        <v>17</v>
      </c>
      <c r="AD1129" s="42" t="s">
        <v>880</v>
      </c>
      <c r="AE1129" s="42" t="s">
        <v>19</v>
      </c>
      <c r="AF1129" s="42" t="s">
        <v>880</v>
      </c>
      <c r="AG1129" s="42" t="s">
        <v>880</v>
      </c>
      <c r="AH1129" s="42" t="s">
        <v>19</v>
      </c>
      <c r="AI1129" s="42" t="s">
        <v>17</v>
      </c>
      <c r="AJ1129" s="42" t="s">
        <v>17</v>
      </c>
      <c r="AK1129" s="42" t="s">
        <v>880</v>
      </c>
      <c r="AL1129" s="42"/>
      <c r="AM1129" s="42"/>
      <c r="AN1129" s="42"/>
      <c r="AO1129" s="42"/>
      <c r="AP1129" s="42"/>
      <c r="AQ1129" s="42"/>
      <c r="AR1129" s="42"/>
      <c r="AS1129" s="42"/>
      <c r="AT1129" s="42"/>
      <c r="AU1129" s="42"/>
      <c r="AV1129" s="37">
        <f>COUNTIFS($S1129:$AU1129,"P")</f>
        <v>8</v>
      </c>
      <c r="AW1129" s="37">
        <f>COUNTIFS($S1129:$AU1129,"HD")/2</f>
        <v>0</v>
      </c>
      <c r="AX1129" s="37">
        <f>COUNTIFS($S1129:$AU1129,"DO")</f>
        <v>6</v>
      </c>
      <c r="AY1129" s="1">
        <f>COUNTIFS($S1129:$AU1129,"UPL")</f>
        <v>2</v>
      </c>
      <c r="AZ1129" s="37">
        <f>COUNTIFS($S1129:$AU1129,"LWP")</f>
        <v>3</v>
      </c>
      <c r="BA1129" s="37">
        <f>SUM(COUNTIFS($S1129:$AU1129,{"PAT","MAT"}))</f>
        <v>0</v>
      </c>
      <c r="BB1129" s="37">
        <f>COUNTIFS($S1129:$AU1129,"HO")</f>
        <v>0</v>
      </c>
      <c r="BC1129" s="37">
        <f>COUNTIFS($S1129:$AU1129,"NA")</f>
        <v>0</v>
      </c>
      <c r="BD1129" s="37">
        <f>COUNTIFS($S1129:$AU1129,"PL")</f>
        <v>0</v>
      </c>
      <c r="BE1129" s="37">
        <f>COUNTIFS($S1129:$AU1129,"CL")</f>
        <v>0</v>
      </c>
      <c r="BF1129" s="37">
        <f>COUNTIFS($S1129:$AU1129,"BL")</f>
        <v>0</v>
      </c>
      <c r="BG1129" s="37">
        <f>COUNTIFS($S1129:$AU1129,"CO")</f>
        <v>0</v>
      </c>
      <c r="BH1129" s="37">
        <f>SUM(BD1129:BG1129)</f>
        <v>0</v>
      </c>
      <c r="BI1129" s="37">
        <f>IF(SUM(AV1129+AW1129)&gt;=17,1,0)</f>
        <v>0</v>
      </c>
      <c r="BJ1129" s="37">
        <f>IF(SUM(AV1129+AW1129)&gt;=13,1,0)</f>
        <v>0</v>
      </c>
      <c r="BK1129" s="37">
        <f>SUM(AV1129:BG1129)+SUM(COUNTIFS(R1129:AU1129,{"TERM","RESIGNED"}))</f>
        <v>19</v>
      </c>
      <c r="BL1129" s="1" t="s">
        <v>41</v>
      </c>
      <c r="BM1129" s="37" t="s">
        <v>931</v>
      </c>
    </row>
    <row r="1130" spans="1:65" x14ac:dyDescent="0.25">
      <c r="A1130" s="30">
        <f>A1129+1</f>
        <v>1128</v>
      </c>
      <c r="B1130" s="1" t="s">
        <v>163</v>
      </c>
      <c r="C1130" s="1">
        <v>106088</v>
      </c>
      <c r="D1130" s="1">
        <v>106088</v>
      </c>
      <c r="E1130" s="1" t="s">
        <v>862</v>
      </c>
      <c r="F1130" s="32" t="s">
        <v>1348</v>
      </c>
      <c r="G1130" s="32" t="s">
        <v>154</v>
      </c>
      <c r="H1130" s="28">
        <v>45258</v>
      </c>
      <c r="I1130" s="28" t="s">
        <v>36</v>
      </c>
      <c r="J1130" s="28" t="s">
        <v>36</v>
      </c>
      <c r="K1130" s="37">
        <f ca="1">IF(O1130="ACTIVE",(TODAY()-H1130),(J1130-H1130))</f>
        <v>84</v>
      </c>
      <c r="L1130" s="39" t="str">
        <f>IF(OR(M1130="Email Verification",M1130="Operations",M1130="OJT",M1130="Bottom Quartile Group",M1130="Training"),"Billable","Non Billable")</f>
        <v>Billable</v>
      </c>
      <c r="M1130" s="32" t="s">
        <v>118</v>
      </c>
      <c r="N1130" s="1" t="s">
        <v>38</v>
      </c>
      <c r="O1130" s="1" t="s">
        <v>39</v>
      </c>
      <c r="P1130" s="1"/>
      <c r="Q1130" s="1"/>
      <c r="R1130" s="31" t="s">
        <v>157</v>
      </c>
      <c r="S1130" s="42" t="s">
        <v>880</v>
      </c>
      <c r="T1130" s="42" t="s">
        <v>880</v>
      </c>
      <c r="U1130" s="42" t="s">
        <v>17</v>
      </c>
      <c r="V1130" s="42" t="s">
        <v>17</v>
      </c>
      <c r="W1130" s="42" t="s">
        <v>880</v>
      </c>
      <c r="X1130" s="42" t="s">
        <v>880</v>
      </c>
      <c r="Y1130" s="42" t="s">
        <v>880</v>
      </c>
      <c r="Z1130" s="42" t="s">
        <v>880</v>
      </c>
      <c r="AA1130" s="42" t="s">
        <v>880</v>
      </c>
      <c r="AB1130" s="42" t="s">
        <v>17</v>
      </c>
      <c r="AC1130" s="42" t="s">
        <v>17</v>
      </c>
      <c r="AD1130" s="42" t="s">
        <v>880</v>
      </c>
      <c r="AE1130" s="42" t="s">
        <v>880</v>
      </c>
      <c r="AF1130" s="42" t="s">
        <v>19</v>
      </c>
      <c r="AG1130" s="42" t="s">
        <v>881</v>
      </c>
      <c r="AH1130" s="42" t="s">
        <v>880</v>
      </c>
      <c r="AI1130" s="42" t="s">
        <v>17</v>
      </c>
      <c r="AJ1130" s="42" t="s">
        <v>17</v>
      </c>
      <c r="AK1130" s="42" t="s">
        <v>880</v>
      </c>
      <c r="AL1130" s="42"/>
      <c r="AM1130" s="42"/>
      <c r="AN1130" s="42"/>
      <c r="AO1130" s="42"/>
      <c r="AP1130" s="42"/>
      <c r="AQ1130" s="42"/>
      <c r="AR1130" s="42"/>
      <c r="AS1130" s="42"/>
      <c r="AT1130" s="42"/>
      <c r="AU1130" s="42"/>
      <c r="AV1130" s="37">
        <f>COUNTIFS($S1130:$AU1130,"P")</f>
        <v>11</v>
      </c>
      <c r="AW1130" s="37">
        <f>COUNTIFS($S1130:$AU1130,"HD")/2</f>
        <v>0.5</v>
      </c>
      <c r="AX1130" s="37">
        <f>COUNTIFS($S1130:$AU1130,"DO")</f>
        <v>6</v>
      </c>
      <c r="AY1130" s="1">
        <f>COUNTIFS($S1130:$AU1130,"UPL")</f>
        <v>0</v>
      </c>
      <c r="AZ1130" s="37">
        <f>COUNTIFS($S1130:$AU1130,"LWP")</f>
        <v>1</v>
      </c>
      <c r="BA1130" s="37">
        <f>SUM(COUNTIFS($S1130:$AU1130,{"PAT","MAT"}))</f>
        <v>0</v>
      </c>
      <c r="BB1130" s="37">
        <f>COUNTIFS($S1130:$AU1130,"HO")</f>
        <v>0</v>
      </c>
      <c r="BC1130" s="37">
        <f>COUNTIFS($S1130:$AU1130,"NA")</f>
        <v>0</v>
      </c>
      <c r="BD1130" s="37">
        <f>COUNTIFS($S1130:$AU1130,"PL")</f>
        <v>0</v>
      </c>
      <c r="BE1130" s="37">
        <f>COUNTIFS($S1130:$AU1130,"CL")</f>
        <v>0</v>
      </c>
      <c r="BF1130" s="37">
        <f>COUNTIFS($S1130:$AU1130,"BL")</f>
        <v>0</v>
      </c>
      <c r="BG1130" s="37">
        <f>COUNTIFS($S1130:$AU1130,"CO")</f>
        <v>0</v>
      </c>
      <c r="BH1130" s="37">
        <f>SUM(BD1130:BG1130)</f>
        <v>0</v>
      </c>
      <c r="BI1130" s="37">
        <f>IF(SUM(AV1130+AW1130)&gt;=17,1,0)</f>
        <v>0</v>
      </c>
      <c r="BJ1130" s="37">
        <f>IF(SUM(AV1130+AW1130)&gt;=13,1,0)</f>
        <v>0</v>
      </c>
      <c r="BK1130" s="37">
        <f>SUM(AV1130:BG1130)+SUM(COUNTIFS(R1130:AU1130,{"TERM","RESIGNED"}))</f>
        <v>18.5</v>
      </c>
      <c r="BL1130" s="1" t="s">
        <v>41</v>
      </c>
      <c r="BM1130" s="37" t="s">
        <v>937</v>
      </c>
    </row>
    <row r="1131" spans="1:65" x14ac:dyDescent="0.25">
      <c r="A1131" s="30">
        <f>A1130+1</f>
        <v>1129</v>
      </c>
      <c r="B1131" s="1" t="s">
        <v>163</v>
      </c>
      <c r="C1131" s="1">
        <v>106097</v>
      </c>
      <c r="D1131" s="1">
        <v>106097</v>
      </c>
      <c r="E1131" s="1" t="s">
        <v>862</v>
      </c>
      <c r="F1131" s="32" t="s">
        <v>1397</v>
      </c>
      <c r="G1131" s="32" t="s">
        <v>1040</v>
      </c>
      <c r="H1131" s="28">
        <v>45259</v>
      </c>
      <c r="I1131" s="28" t="s">
        <v>36</v>
      </c>
      <c r="J1131" s="28" t="s">
        <v>36</v>
      </c>
      <c r="K1131" s="37">
        <f ca="1">IF(O1131="ACTIVE",(TODAY()-H1131),(J1131-H1131))</f>
        <v>83</v>
      </c>
      <c r="L1131" s="39" t="str">
        <f>IF(OR(M1131="Email Verification",M1131="Operations",M1131="OJT",M1131="Bottom Quartile Group",M1131="Training"),"Billable","Non Billable")</f>
        <v>Non Billable</v>
      </c>
      <c r="M1131" s="32" t="s">
        <v>990</v>
      </c>
      <c r="N1131" s="1" t="s">
        <v>38</v>
      </c>
      <c r="O1131" s="1" t="s">
        <v>39</v>
      </c>
      <c r="P1131" s="1"/>
      <c r="Q1131" s="1"/>
      <c r="R1131" s="31" t="s">
        <v>203</v>
      </c>
      <c r="S1131" s="42" t="s">
        <v>880</v>
      </c>
      <c r="T1131" s="42" t="s">
        <v>880</v>
      </c>
      <c r="U1131" s="42" t="s">
        <v>17</v>
      </c>
      <c r="V1131" s="42" t="s">
        <v>17</v>
      </c>
      <c r="W1131" s="42" t="s">
        <v>880</v>
      </c>
      <c r="X1131" s="42" t="s">
        <v>880</v>
      </c>
      <c r="Y1131" s="42" t="s">
        <v>880</v>
      </c>
      <c r="Z1131" s="42" t="s">
        <v>880</v>
      </c>
      <c r="AA1131" s="42" t="s">
        <v>880</v>
      </c>
      <c r="AB1131" s="42" t="s">
        <v>17</v>
      </c>
      <c r="AC1131" s="42" t="s">
        <v>17</v>
      </c>
      <c r="AD1131" s="42" t="s">
        <v>880</v>
      </c>
      <c r="AE1131" s="42" t="s">
        <v>880</v>
      </c>
      <c r="AF1131" s="42" t="s">
        <v>19</v>
      </c>
      <c r="AG1131" s="42" t="s">
        <v>880</v>
      </c>
      <c r="AH1131" s="42" t="s">
        <v>880</v>
      </c>
      <c r="AI1131" s="42" t="s">
        <v>17</v>
      </c>
      <c r="AJ1131" s="42" t="s">
        <v>17</v>
      </c>
      <c r="AK1131" s="42" t="s">
        <v>880</v>
      </c>
      <c r="AL1131" s="42"/>
      <c r="AM1131" s="42"/>
      <c r="AN1131" s="42"/>
      <c r="AO1131" s="42"/>
      <c r="AP1131" s="42"/>
      <c r="AQ1131" s="42"/>
      <c r="AR1131" s="42"/>
      <c r="AS1131" s="42"/>
      <c r="AT1131" s="42"/>
      <c r="AU1131" s="42"/>
      <c r="AV1131" s="37">
        <f>COUNTIFS($S1131:$AU1131,"P")</f>
        <v>12</v>
      </c>
      <c r="AW1131" s="37">
        <f>COUNTIFS($S1131:$AU1131,"HD")/2</f>
        <v>0</v>
      </c>
      <c r="AX1131" s="37">
        <f>COUNTIFS($S1131:$AU1131,"DO")</f>
        <v>6</v>
      </c>
      <c r="AY1131" s="1">
        <f>COUNTIFS($S1131:$AU1131,"UPL")</f>
        <v>0</v>
      </c>
      <c r="AZ1131" s="37">
        <f>COUNTIFS($S1131:$AU1131,"LWP")</f>
        <v>1</v>
      </c>
      <c r="BA1131" s="37">
        <f>SUM(COUNTIFS($S1131:$AU1131,{"PAT","MAT"}))</f>
        <v>0</v>
      </c>
      <c r="BB1131" s="37">
        <f>COUNTIFS($S1131:$AU1131,"HO")</f>
        <v>0</v>
      </c>
      <c r="BC1131" s="37">
        <f>COUNTIFS($S1131:$AU1131,"NA")</f>
        <v>0</v>
      </c>
      <c r="BD1131" s="37">
        <f>COUNTIFS($S1131:$AU1131,"PL")</f>
        <v>0</v>
      </c>
      <c r="BE1131" s="37">
        <f>COUNTIFS($S1131:$AU1131,"CL")</f>
        <v>0</v>
      </c>
      <c r="BF1131" s="37">
        <f>COUNTIFS($S1131:$AU1131,"BL")</f>
        <v>0</v>
      </c>
      <c r="BG1131" s="37">
        <f>COUNTIFS($S1131:$AU1131,"CO")</f>
        <v>0</v>
      </c>
      <c r="BH1131" s="37">
        <f>SUM(BD1131:BG1131)</f>
        <v>0</v>
      </c>
      <c r="BI1131" s="37">
        <f>IF(SUM(AV1131+AW1131)&gt;=17,1,0)</f>
        <v>0</v>
      </c>
      <c r="BJ1131" s="37">
        <f>IF(SUM(AV1131+AW1131)&gt;=13,1,0)</f>
        <v>0</v>
      </c>
      <c r="BK1131" s="37">
        <f>SUM(AV1131:BG1131)+SUM(COUNTIFS(R1131:AU1131,{"TERM","RESIGNED"}))</f>
        <v>19</v>
      </c>
      <c r="BL1131" s="1" t="s">
        <v>41</v>
      </c>
      <c r="BM1131" s="37" t="s">
        <v>936</v>
      </c>
    </row>
    <row r="1132" spans="1:65" x14ac:dyDescent="0.25">
      <c r="A1132" s="30">
        <f>A1131+1</f>
        <v>1130</v>
      </c>
      <c r="B1132" s="1" t="s">
        <v>163</v>
      </c>
      <c r="C1132" s="1">
        <v>600497</v>
      </c>
      <c r="D1132" s="1">
        <v>600497</v>
      </c>
      <c r="E1132" s="1" t="s">
        <v>863</v>
      </c>
      <c r="F1132" s="32" t="s">
        <v>1355</v>
      </c>
      <c r="G1132" s="32" t="s">
        <v>181</v>
      </c>
      <c r="H1132" s="28">
        <v>45260</v>
      </c>
      <c r="I1132" s="28" t="s">
        <v>36</v>
      </c>
      <c r="J1132" s="28" t="s">
        <v>36</v>
      </c>
      <c r="K1132" s="37">
        <f ca="1">IF(O1132="ACTIVE",(TODAY()-H1132),(J1132-H1132))</f>
        <v>82</v>
      </c>
      <c r="L1132" s="39" t="s">
        <v>1354</v>
      </c>
      <c r="M1132" s="32" t="s">
        <v>178</v>
      </c>
      <c r="N1132" s="1" t="s">
        <v>260</v>
      </c>
      <c r="O1132" s="1" t="s">
        <v>39</v>
      </c>
      <c r="P1132" s="1"/>
      <c r="Q1132" s="1"/>
      <c r="R1132" s="31" t="s">
        <v>283</v>
      </c>
      <c r="S1132" s="42" t="s">
        <v>880</v>
      </c>
      <c r="T1132" s="42" t="s">
        <v>880</v>
      </c>
      <c r="U1132" s="42" t="s">
        <v>17</v>
      </c>
      <c r="V1132" s="42" t="s">
        <v>17</v>
      </c>
      <c r="W1132" s="42" t="s">
        <v>880</v>
      </c>
      <c r="X1132" s="42" t="s">
        <v>880</v>
      </c>
      <c r="Y1132" s="42" t="s">
        <v>880</v>
      </c>
      <c r="Z1132" s="42" t="s">
        <v>880</v>
      </c>
      <c r="AA1132" s="42" t="s">
        <v>19</v>
      </c>
      <c r="AB1132" s="42" t="s">
        <v>17</v>
      </c>
      <c r="AC1132" s="42" t="s">
        <v>17</v>
      </c>
      <c r="AD1132" s="42" t="s">
        <v>880</v>
      </c>
      <c r="AE1132" s="42" t="s">
        <v>880</v>
      </c>
      <c r="AF1132" s="42" t="s">
        <v>881</v>
      </c>
      <c r="AG1132" s="42" t="s">
        <v>880</v>
      </c>
      <c r="AH1132" s="42" t="s">
        <v>880</v>
      </c>
      <c r="AI1132" s="42" t="s">
        <v>17</v>
      </c>
      <c r="AJ1132" s="42" t="s">
        <v>17</v>
      </c>
      <c r="AK1132" s="42" t="s">
        <v>880</v>
      </c>
      <c r="AL1132" s="42"/>
      <c r="AM1132" s="42"/>
      <c r="AN1132" s="42"/>
      <c r="AO1132" s="42"/>
      <c r="AP1132" s="42"/>
      <c r="AQ1132" s="42"/>
      <c r="AR1132" s="42"/>
      <c r="AS1132" s="42"/>
      <c r="AT1132" s="42"/>
      <c r="AU1132" s="42"/>
      <c r="AV1132" s="37">
        <f>COUNTIFS($S1132:$AU1132,"P")</f>
        <v>11</v>
      </c>
      <c r="AW1132" s="37">
        <f>COUNTIFS($S1132:$AU1132,"HD")/2</f>
        <v>0.5</v>
      </c>
      <c r="AX1132" s="37">
        <f>COUNTIFS($S1132:$AU1132,"DO")</f>
        <v>6</v>
      </c>
      <c r="AY1132" s="1">
        <f>COUNTIFS($S1132:$AU1132,"UPL")</f>
        <v>0</v>
      </c>
      <c r="AZ1132" s="37">
        <f>COUNTIFS($S1132:$AU1132,"LWP")</f>
        <v>1</v>
      </c>
      <c r="BA1132" s="37">
        <f>SUM(COUNTIFS($S1132:$AU1132,{"PAT","MAT"}))</f>
        <v>0</v>
      </c>
      <c r="BB1132" s="37">
        <f>COUNTIFS($S1132:$AU1132,"HO")</f>
        <v>0</v>
      </c>
      <c r="BC1132" s="37">
        <f>COUNTIFS($S1132:$AU1132,"NA")</f>
        <v>0</v>
      </c>
      <c r="BD1132" s="37">
        <f>COUNTIFS($S1132:$AU1132,"PL")</f>
        <v>0</v>
      </c>
      <c r="BE1132" s="37">
        <f>COUNTIFS($S1132:$AU1132,"CL")</f>
        <v>0</v>
      </c>
      <c r="BF1132" s="37">
        <f>COUNTIFS($S1132:$AU1132,"BL")</f>
        <v>0</v>
      </c>
      <c r="BG1132" s="37">
        <f>COUNTIFS($S1132:$AU1132,"CO")</f>
        <v>0</v>
      </c>
      <c r="BH1132" s="37">
        <f>SUM(BD1132:BG1132)</f>
        <v>0</v>
      </c>
      <c r="BI1132" s="37">
        <f>IF(SUM(AV1132+AW1132)&gt;=17,1,0)</f>
        <v>0</v>
      </c>
      <c r="BJ1132" s="37">
        <f>IF(SUM(AV1132+AW1132)&gt;=13,1,0)</f>
        <v>0</v>
      </c>
      <c r="BK1132" s="37">
        <f>SUM(AV1132:BG1132)+SUM(COUNTIFS(R1132:AU1132,{"TERM","RESIGNED"}))</f>
        <v>18.5</v>
      </c>
      <c r="BL1132" s="1" t="s">
        <v>41</v>
      </c>
      <c r="BM1132" s="37" t="s">
        <v>931</v>
      </c>
    </row>
    <row r="1133" spans="1:65" x14ac:dyDescent="0.25">
      <c r="A1133" s="30">
        <f>A1132+1</f>
        <v>1131</v>
      </c>
      <c r="B1133" s="1" t="s">
        <v>163</v>
      </c>
      <c r="C1133" s="1">
        <v>600500</v>
      </c>
      <c r="D1133" s="1">
        <v>600500</v>
      </c>
      <c r="E1133" s="1" t="s">
        <v>863</v>
      </c>
      <c r="F1133" s="32" t="s">
        <v>1356</v>
      </c>
      <c r="G1133" s="32" t="s">
        <v>181</v>
      </c>
      <c r="H1133" s="28">
        <v>45260</v>
      </c>
      <c r="I1133" s="28" t="s">
        <v>36</v>
      </c>
      <c r="J1133" s="28" t="s">
        <v>36</v>
      </c>
      <c r="K1133" s="37">
        <f ca="1">IF(O1133="ACTIVE",(TODAY()-H1133),(J1133-H1133))</f>
        <v>82</v>
      </c>
      <c r="L1133" s="39" t="s">
        <v>1354</v>
      </c>
      <c r="M1133" s="32" t="s">
        <v>178</v>
      </c>
      <c r="N1133" s="1" t="s">
        <v>260</v>
      </c>
      <c r="O1133" s="1" t="s">
        <v>39</v>
      </c>
      <c r="P1133" s="1"/>
      <c r="Q1133" s="1"/>
      <c r="R1133" s="31" t="s">
        <v>283</v>
      </c>
      <c r="S1133" s="42" t="s">
        <v>880</v>
      </c>
      <c r="T1133" s="42" t="s">
        <v>881</v>
      </c>
      <c r="U1133" s="42" t="s">
        <v>17</v>
      </c>
      <c r="V1133" s="42" t="s">
        <v>17</v>
      </c>
      <c r="W1133" s="42" t="s">
        <v>880</v>
      </c>
      <c r="X1133" s="42" t="s">
        <v>880</v>
      </c>
      <c r="Y1133" s="42" t="s">
        <v>880</v>
      </c>
      <c r="Z1133" s="42" t="s">
        <v>880</v>
      </c>
      <c r="AA1133" s="42" t="s">
        <v>18</v>
      </c>
      <c r="AB1133" s="42" t="s">
        <v>17</v>
      </c>
      <c r="AC1133" s="42" t="s">
        <v>17</v>
      </c>
      <c r="AD1133" s="42" t="s">
        <v>880</v>
      </c>
      <c r="AE1133" s="42" t="s">
        <v>880</v>
      </c>
      <c r="AF1133" s="42" t="s">
        <v>880</v>
      </c>
      <c r="AG1133" s="42" t="s">
        <v>880</v>
      </c>
      <c r="AH1133" s="42" t="s">
        <v>880</v>
      </c>
      <c r="AI1133" s="42" t="s">
        <v>17</v>
      </c>
      <c r="AJ1133" s="42" t="s">
        <v>17</v>
      </c>
      <c r="AK1133" s="42" t="s">
        <v>880</v>
      </c>
      <c r="AL1133" s="42"/>
      <c r="AM1133" s="42"/>
      <c r="AN1133" s="42"/>
      <c r="AO1133" s="42"/>
      <c r="AP1133" s="42"/>
      <c r="AQ1133" s="42"/>
      <c r="AR1133" s="42"/>
      <c r="AS1133" s="42"/>
      <c r="AT1133" s="42"/>
      <c r="AU1133" s="42"/>
      <c r="AV1133" s="37">
        <f>COUNTIFS($S1133:$AU1133,"P")</f>
        <v>11</v>
      </c>
      <c r="AW1133" s="37">
        <f>COUNTIFS($S1133:$AU1133,"HD")/2</f>
        <v>0.5</v>
      </c>
      <c r="AX1133" s="37">
        <f>COUNTIFS($S1133:$AU1133,"DO")</f>
        <v>6</v>
      </c>
      <c r="AY1133" s="1">
        <f>COUNTIFS($S1133:$AU1133,"UPL")</f>
        <v>1</v>
      </c>
      <c r="AZ1133" s="37">
        <f>COUNTIFS($S1133:$AU1133,"LWP")</f>
        <v>0</v>
      </c>
      <c r="BA1133" s="37">
        <f>SUM(COUNTIFS($S1133:$AU1133,{"PAT","MAT"}))</f>
        <v>0</v>
      </c>
      <c r="BB1133" s="37">
        <f>COUNTIFS($S1133:$AU1133,"HO")</f>
        <v>0</v>
      </c>
      <c r="BC1133" s="37">
        <f>COUNTIFS($S1133:$AU1133,"NA")</f>
        <v>0</v>
      </c>
      <c r="BD1133" s="37">
        <f>COUNTIFS($S1133:$AU1133,"PL")</f>
        <v>0</v>
      </c>
      <c r="BE1133" s="37">
        <f>COUNTIFS($S1133:$AU1133,"CL")</f>
        <v>0</v>
      </c>
      <c r="BF1133" s="37">
        <f>COUNTIFS($S1133:$AU1133,"BL")</f>
        <v>0</v>
      </c>
      <c r="BG1133" s="37">
        <f>COUNTIFS($S1133:$AU1133,"CO")</f>
        <v>0</v>
      </c>
      <c r="BH1133" s="37">
        <f>SUM(BD1133:BG1133)</f>
        <v>0</v>
      </c>
      <c r="BI1133" s="37">
        <f>IF(SUM(AV1133+AW1133)&gt;=17,1,0)</f>
        <v>0</v>
      </c>
      <c r="BJ1133" s="37">
        <f>IF(SUM(AV1133+AW1133)&gt;=13,1,0)</f>
        <v>0</v>
      </c>
      <c r="BK1133" s="37">
        <f>SUM(AV1133:BG1133)+SUM(COUNTIFS(R1133:AU1133,{"TERM","RESIGNED"}))</f>
        <v>18.5</v>
      </c>
      <c r="BL1133" s="1" t="s">
        <v>41</v>
      </c>
      <c r="BM1133" s="37" t="s">
        <v>931</v>
      </c>
    </row>
    <row r="1134" spans="1:65" x14ac:dyDescent="0.25">
      <c r="A1134" s="30">
        <f>A1133+1</f>
        <v>1132</v>
      </c>
      <c r="B1134" s="1" t="s">
        <v>163</v>
      </c>
      <c r="C1134" s="1">
        <v>106105</v>
      </c>
      <c r="D1134" s="1">
        <v>106105</v>
      </c>
      <c r="E1134" s="1" t="s">
        <v>862</v>
      </c>
      <c r="F1134" s="32" t="s">
        <v>1351</v>
      </c>
      <c r="G1134" s="32" t="s">
        <v>117</v>
      </c>
      <c r="H1134" s="28">
        <v>45261</v>
      </c>
      <c r="I1134" s="28" t="s">
        <v>36</v>
      </c>
      <c r="J1134" s="28" t="s">
        <v>36</v>
      </c>
      <c r="K1134" s="37">
        <f ca="1">IF(O1134="ACTIVE",(TODAY()-H1134),(J1134-H1134))</f>
        <v>81</v>
      </c>
      <c r="L1134" s="39" t="str">
        <f>IF(OR(M1134="Email Verification",M1134="Operations",M1134="OJT",M1134="Bottom Quartile Group",M1134="Training"),"Billable","Non Billable")</f>
        <v>Billable</v>
      </c>
      <c r="M1134" s="32" t="s">
        <v>118</v>
      </c>
      <c r="N1134" s="1" t="s">
        <v>38</v>
      </c>
      <c r="O1134" s="1" t="s">
        <v>39</v>
      </c>
      <c r="P1134" s="1"/>
      <c r="Q1134" s="1"/>
      <c r="R1134" s="31" t="s">
        <v>1443</v>
      </c>
      <c r="S1134" s="42" t="s">
        <v>880</v>
      </c>
      <c r="T1134" s="42" t="s">
        <v>880</v>
      </c>
      <c r="U1134" s="42" t="s">
        <v>17</v>
      </c>
      <c r="V1134" s="42" t="s">
        <v>17</v>
      </c>
      <c r="W1134" s="42" t="s">
        <v>880</v>
      </c>
      <c r="X1134" s="42" t="s">
        <v>880</v>
      </c>
      <c r="Y1134" s="42" t="s">
        <v>880</v>
      </c>
      <c r="Z1134" s="42" t="s">
        <v>880</v>
      </c>
      <c r="AA1134" s="42" t="s">
        <v>880</v>
      </c>
      <c r="AB1134" s="42" t="s">
        <v>17</v>
      </c>
      <c r="AC1134" s="42" t="s">
        <v>17</v>
      </c>
      <c r="AD1134" s="42" t="s">
        <v>880</v>
      </c>
      <c r="AE1134" s="42" t="s">
        <v>880</v>
      </c>
      <c r="AF1134" s="42" t="s">
        <v>18</v>
      </c>
      <c r="AG1134" s="42" t="s">
        <v>880</v>
      </c>
      <c r="AH1134" s="42" t="s">
        <v>880</v>
      </c>
      <c r="AI1134" s="42" t="s">
        <v>17</v>
      </c>
      <c r="AJ1134" s="42" t="s">
        <v>17</v>
      </c>
      <c r="AK1134" s="42" t="s">
        <v>880</v>
      </c>
      <c r="AL1134" s="42"/>
      <c r="AM1134" s="42"/>
      <c r="AN1134" s="42"/>
      <c r="AO1134" s="42"/>
      <c r="AP1134" s="42"/>
      <c r="AQ1134" s="42"/>
      <c r="AR1134" s="42"/>
      <c r="AS1134" s="42"/>
      <c r="AT1134" s="42"/>
      <c r="AU1134" s="42"/>
      <c r="AV1134" s="37">
        <f>COUNTIFS($S1134:$AU1134,"P")</f>
        <v>12</v>
      </c>
      <c r="AW1134" s="37">
        <f>COUNTIFS($S1134:$AU1134,"HD")/2</f>
        <v>0</v>
      </c>
      <c r="AX1134" s="37">
        <f>COUNTIFS($S1134:$AU1134,"DO")</f>
        <v>6</v>
      </c>
      <c r="AY1134" s="1">
        <f>COUNTIFS($S1134:$AU1134,"UPL")</f>
        <v>1</v>
      </c>
      <c r="AZ1134" s="37">
        <f>COUNTIFS($S1134:$AU1134,"LWP")</f>
        <v>0</v>
      </c>
      <c r="BA1134" s="37">
        <f>SUM(COUNTIFS($S1134:$AU1134,{"PAT","MAT"}))</f>
        <v>0</v>
      </c>
      <c r="BB1134" s="37">
        <f>COUNTIFS($S1134:$AU1134,"HO")</f>
        <v>0</v>
      </c>
      <c r="BC1134" s="37">
        <f>COUNTIFS($S1134:$AU1134,"NA")</f>
        <v>0</v>
      </c>
      <c r="BD1134" s="37">
        <f>COUNTIFS($S1134:$AU1134,"PL")</f>
        <v>0</v>
      </c>
      <c r="BE1134" s="37">
        <f>COUNTIFS($S1134:$AU1134,"CL")</f>
        <v>0</v>
      </c>
      <c r="BF1134" s="37">
        <f>COUNTIFS($S1134:$AU1134,"BL")</f>
        <v>0</v>
      </c>
      <c r="BG1134" s="37">
        <f>COUNTIFS($S1134:$AU1134,"CO")</f>
        <v>0</v>
      </c>
      <c r="BH1134" s="37">
        <f>SUM(BD1134:BG1134)</f>
        <v>0</v>
      </c>
      <c r="BI1134" s="37">
        <f>IF(SUM(AV1134+AW1134)&gt;=17,1,0)</f>
        <v>0</v>
      </c>
      <c r="BJ1134" s="37">
        <f>IF(SUM(AV1134+AW1134)&gt;=13,1,0)</f>
        <v>0</v>
      </c>
      <c r="BK1134" s="37">
        <f>SUM(AV1134:BG1134)+SUM(COUNTIFS(R1134:AU1134,{"TERM","RESIGNED"}))</f>
        <v>19</v>
      </c>
      <c r="BL1134" s="1" t="s">
        <v>41</v>
      </c>
      <c r="BM1134" s="37" t="s">
        <v>931</v>
      </c>
    </row>
    <row r="1135" spans="1:65" x14ac:dyDescent="0.25">
      <c r="A1135" s="30">
        <f>A1134+1</f>
        <v>1133</v>
      </c>
      <c r="B1135" s="1" t="s">
        <v>163</v>
      </c>
      <c r="C1135" s="1">
        <v>106107</v>
      </c>
      <c r="D1135" s="1">
        <v>106107</v>
      </c>
      <c r="E1135" s="1" t="s">
        <v>863</v>
      </c>
      <c r="F1135" s="32" t="s">
        <v>1352</v>
      </c>
      <c r="G1135" s="32" t="s">
        <v>117</v>
      </c>
      <c r="H1135" s="28">
        <v>45261</v>
      </c>
      <c r="I1135" s="28" t="s">
        <v>36</v>
      </c>
      <c r="J1135" s="28" t="s">
        <v>36</v>
      </c>
      <c r="K1135" s="37">
        <f ca="1">IF(O1135="ACTIVE",(TODAY()-H1135),(J1135-H1135))</f>
        <v>81</v>
      </c>
      <c r="L1135" s="39" t="str">
        <f>IF(OR(M1135="Email Verification",M1135="Operations",M1135="OJT",M1135="Bottom Quartile Group",M1135="Training"),"Billable","Non Billable")</f>
        <v>Billable</v>
      </c>
      <c r="M1135" s="32" t="s">
        <v>118</v>
      </c>
      <c r="N1135" s="1" t="s">
        <v>38</v>
      </c>
      <c r="O1135" s="1" t="s">
        <v>39</v>
      </c>
      <c r="P1135" s="1"/>
      <c r="Q1135" s="1"/>
      <c r="R1135" s="31" t="s">
        <v>1443</v>
      </c>
      <c r="S1135" s="42" t="s">
        <v>880</v>
      </c>
      <c r="T1135" s="42" t="s">
        <v>880</v>
      </c>
      <c r="U1135" s="42" t="s">
        <v>17</v>
      </c>
      <c r="V1135" s="42" t="s">
        <v>17</v>
      </c>
      <c r="W1135" s="42" t="s">
        <v>880</v>
      </c>
      <c r="X1135" s="42" t="s">
        <v>880</v>
      </c>
      <c r="Y1135" s="42" t="s">
        <v>880</v>
      </c>
      <c r="Z1135" s="42" t="s">
        <v>880</v>
      </c>
      <c r="AA1135" s="42" t="s">
        <v>880</v>
      </c>
      <c r="AB1135" s="42" t="s">
        <v>17</v>
      </c>
      <c r="AC1135" s="42" t="s">
        <v>17</v>
      </c>
      <c r="AD1135" s="42" t="s">
        <v>880</v>
      </c>
      <c r="AE1135" s="42" t="s">
        <v>880</v>
      </c>
      <c r="AF1135" s="42" t="s">
        <v>880</v>
      </c>
      <c r="AG1135" s="42" t="s">
        <v>880</v>
      </c>
      <c r="AH1135" s="42" t="s">
        <v>880</v>
      </c>
      <c r="AI1135" s="42" t="s">
        <v>17</v>
      </c>
      <c r="AJ1135" s="42" t="s">
        <v>17</v>
      </c>
      <c r="AK1135" s="42" t="s">
        <v>18</v>
      </c>
      <c r="AL1135" s="42"/>
      <c r="AM1135" s="42"/>
      <c r="AN1135" s="42"/>
      <c r="AO1135" s="42"/>
      <c r="AP1135" s="42"/>
      <c r="AQ1135" s="42"/>
      <c r="AR1135" s="42"/>
      <c r="AS1135" s="42"/>
      <c r="AT1135" s="42"/>
      <c r="AU1135" s="42"/>
      <c r="AV1135" s="37">
        <f>COUNTIFS($S1135:$AU1135,"P")</f>
        <v>12</v>
      </c>
      <c r="AW1135" s="37">
        <f>COUNTIFS($S1135:$AU1135,"HD")/2</f>
        <v>0</v>
      </c>
      <c r="AX1135" s="37">
        <f>COUNTIFS($S1135:$AU1135,"DO")</f>
        <v>6</v>
      </c>
      <c r="AY1135" s="1">
        <f>COUNTIFS($S1135:$AU1135,"UPL")</f>
        <v>1</v>
      </c>
      <c r="AZ1135" s="37">
        <f>COUNTIFS($S1135:$AU1135,"LWP")</f>
        <v>0</v>
      </c>
      <c r="BA1135" s="37">
        <f>SUM(COUNTIFS($S1135:$AU1135,{"PAT","MAT"}))</f>
        <v>0</v>
      </c>
      <c r="BB1135" s="37">
        <f>COUNTIFS($S1135:$AU1135,"HO")</f>
        <v>0</v>
      </c>
      <c r="BC1135" s="37">
        <f>COUNTIFS($S1135:$AU1135,"NA")</f>
        <v>0</v>
      </c>
      <c r="BD1135" s="37">
        <f>COUNTIFS($S1135:$AU1135,"PL")</f>
        <v>0</v>
      </c>
      <c r="BE1135" s="37">
        <f>COUNTIFS($S1135:$AU1135,"CL")</f>
        <v>0</v>
      </c>
      <c r="BF1135" s="37">
        <f>COUNTIFS($S1135:$AU1135,"BL")</f>
        <v>0</v>
      </c>
      <c r="BG1135" s="37">
        <f>COUNTIFS($S1135:$AU1135,"CO")</f>
        <v>0</v>
      </c>
      <c r="BH1135" s="37">
        <f>SUM(BD1135:BG1135)</f>
        <v>0</v>
      </c>
      <c r="BI1135" s="37">
        <f>IF(SUM(AV1135+AW1135)&gt;=17,1,0)</f>
        <v>0</v>
      </c>
      <c r="BJ1135" s="37">
        <f>IF(SUM(AV1135+AW1135)&gt;=13,1,0)</f>
        <v>0</v>
      </c>
      <c r="BK1135" s="37">
        <f>SUM(AV1135:BG1135)+SUM(COUNTIFS(R1135:AU1135,{"TERM","RESIGNED"}))</f>
        <v>19</v>
      </c>
      <c r="BL1135" s="1" t="s">
        <v>41</v>
      </c>
      <c r="BM1135" s="37" t="s">
        <v>931</v>
      </c>
    </row>
    <row r="1136" spans="1:65" x14ac:dyDescent="0.25">
      <c r="A1136" s="30">
        <f>A1135+1</f>
        <v>1134</v>
      </c>
      <c r="B1136" s="1" t="s">
        <v>163</v>
      </c>
      <c r="C1136" s="1">
        <v>106117</v>
      </c>
      <c r="D1136" s="1">
        <v>106117</v>
      </c>
      <c r="E1136" s="1" t="s">
        <v>863</v>
      </c>
      <c r="F1136" s="32" t="s">
        <v>1353</v>
      </c>
      <c r="G1136" s="32" t="s">
        <v>154</v>
      </c>
      <c r="H1136" s="28">
        <v>45261</v>
      </c>
      <c r="I1136" s="28" t="s">
        <v>36</v>
      </c>
      <c r="J1136" s="28" t="s">
        <v>36</v>
      </c>
      <c r="K1136" s="37">
        <f ca="1">IF(O1136="ACTIVE",(TODAY()-H1136),(J1136-H1136))</f>
        <v>81</v>
      </c>
      <c r="L1136" s="39" t="str">
        <f>IF(OR(M1136="Email Verification",M1136="Operations",M1136="OJT",M1136="Bottom Quartile Group",M1136="Training"),"Billable","Non Billable")</f>
        <v>Billable</v>
      </c>
      <c r="M1136" s="32" t="s">
        <v>118</v>
      </c>
      <c r="N1136" s="1" t="s">
        <v>38</v>
      </c>
      <c r="O1136" s="1" t="s">
        <v>39</v>
      </c>
      <c r="P1136" s="1"/>
      <c r="Q1136" s="1"/>
      <c r="R1136" s="31" t="s">
        <v>134</v>
      </c>
      <c r="S1136" s="42" t="s">
        <v>880</v>
      </c>
      <c r="T1136" s="42" t="s">
        <v>880</v>
      </c>
      <c r="U1136" s="42" t="s">
        <v>17</v>
      </c>
      <c r="V1136" s="42" t="s">
        <v>17</v>
      </c>
      <c r="W1136" s="42" t="s">
        <v>880</v>
      </c>
      <c r="X1136" s="42" t="s">
        <v>880</v>
      </c>
      <c r="Y1136" s="42" t="s">
        <v>880</v>
      </c>
      <c r="Z1136" s="42" t="s">
        <v>880</v>
      </c>
      <c r="AA1136" s="42" t="s">
        <v>880</v>
      </c>
      <c r="AB1136" s="42" t="s">
        <v>17</v>
      </c>
      <c r="AC1136" s="42" t="s">
        <v>17</v>
      </c>
      <c r="AD1136" s="42" t="s">
        <v>880</v>
      </c>
      <c r="AE1136" s="42" t="s">
        <v>880</v>
      </c>
      <c r="AF1136" s="42" t="s">
        <v>880</v>
      </c>
      <c r="AG1136" s="42" t="s">
        <v>880</v>
      </c>
      <c r="AH1136" s="42" t="s">
        <v>880</v>
      </c>
      <c r="AI1136" s="42" t="s">
        <v>17</v>
      </c>
      <c r="AJ1136" s="42" t="s">
        <v>17</v>
      </c>
      <c r="AK1136" s="42" t="s">
        <v>880</v>
      </c>
      <c r="AL1136" s="42"/>
      <c r="AM1136" s="42"/>
      <c r="AN1136" s="42"/>
      <c r="AO1136" s="42"/>
      <c r="AP1136" s="42"/>
      <c r="AQ1136" s="42"/>
      <c r="AR1136" s="42"/>
      <c r="AS1136" s="42"/>
      <c r="AT1136" s="42"/>
      <c r="AU1136" s="42"/>
      <c r="AV1136" s="37">
        <f>COUNTIFS($S1136:$AU1136,"P")</f>
        <v>13</v>
      </c>
      <c r="AW1136" s="37">
        <f>COUNTIFS($S1136:$AU1136,"HD")/2</f>
        <v>0</v>
      </c>
      <c r="AX1136" s="37">
        <f>COUNTIFS($S1136:$AU1136,"DO")</f>
        <v>6</v>
      </c>
      <c r="AY1136" s="1">
        <f>COUNTIFS($S1136:$AU1136,"UPL")</f>
        <v>0</v>
      </c>
      <c r="AZ1136" s="37">
        <f>COUNTIFS($S1136:$AU1136,"LWP")</f>
        <v>0</v>
      </c>
      <c r="BA1136" s="37">
        <f>SUM(COUNTIFS($S1136:$AU1136,{"PAT","MAT"}))</f>
        <v>0</v>
      </c>
      <c r="BB1136" s="37">
        <f>COUNTIFS($S1136:$AU1136,"HO")</f>
        <v>0</v>
      </c>
      <c r="BC1136" s="37">
        <f>COUNTIFS($S1136:$AU1136,"NA")</f>
        <v>0</v>
      </c>
      <c r="BD1136" s="37">
        <f>COUNTIFS($S1136:$AU1136,"PL")</f>
        <v>0</v>
      </c>
      <c r="BE1136" s="37">
        <f>COUNTIFS($S1136:$AU1136,"CL")</f>
        <v>0</v>
      </c>
      <c r="BF1136" s="37">
        <f>COUNTIFS($S1136:$AU1136,"BL")</f>
        <v>0</v>
      </c>
      <c r="BG1136" s="37">
        <f>COUNTIFS($S1136:$AU1136,"CO")</f>
        <v>0</v>
      </c>
      <c r="BH1136" s="37">
        <f>SUM(BD1136:BG1136)</f>
        <v>0</v>
      </c>
      <c r="BI1136" s="37">
        <f>IF(SUM(AV1136+AW1136)&gt;=17,1,0)</f>
        <v>0</v>
      </c>
      <c r="BJ1136" s="37">
        <f>IF(SUM(AV1136+AW1136)&gt;=13,1,0)</f>
        <v>1</v>
      </c>
      <c r="BK1136" s="37">
        <f>SUM(AV1136:BG1136)+SUM(COUNTIFS(R1136:AU1136,{"TERM","RESIGNED"}))</f>
        <v>19</v>
      </c>
      <c r="BL1136" s="1" t="s">
        <v>41</v>
      </c>
      <c r="BM1136" s="37" t="s">
        <v>933</v>
      </c>
    </row>
    <row r="1137" spans="1:65" x14ac:dyDescent="0.25">
      <c r="A1137" s="30">
        <f>A1136+1</f>
        <v>1135</v>
      </c>
      <c r="B1137" s="1" t="s">
        <v>163</v>
      </c>
      <c r="C1137" s="1">
        <v>106147</v>
      </c>
      <c r="D1137" s="1">
        <v>106147</v>
      </c>
      <c r="E1137" s="1" t="s">
        <v>863</v>
      </c>
      <c r="F1137" s="32" t="s">
        <v>1358</v>
      </c>
      <c r="G1137" s="32" t="s">
        <v>117</v>
      </c>
      <c r="H1137" s="28">
        <v>45266</v>
      </c>
      <c r="I1137" s="28" t="s">
        <v>36</v>
      </c>
      <c r="J1137" s="28" t="s">
        <v>36</v>
      </c>
      <c r="K1137" s="37">
        <f ca="1">IF(O1137="ACTIVE",(TODAY()-H1137),(J1137-H1137))</f>
        <v>76</v>
      </c>
      <c r="L1137" s="39" t="str">
        <f>IF(OR(M1137="Email Verification",M1137="Operations",M1137="OJT",M1137="Bottom Quartile Group",M1137="Training"),"Billable","Non Billable")</f>
        <v>Billable</v>
      </c>
      <c r="M1137" s="32" t="s">
        <v>118</v>
      </c>
      <c r="N1137" s="1" t="s">
        <v>38</v>
      </c>
      <c r="O1137" s="1" t="s">
        <v>39</v>
      </c>
      <c r="P1137" s="1"/>
      <c r="Q1137" s="1"/>
      <c r="R1137" s="31" t="s">
        <v>1443</v>
      </c>
      <c r="S1137" s="42" t="s">
        <v>880</v>
      </c>
      <c r="T1137" s="42" t="s">
        <v>880</v>
      </c>
      <c r="U1137" s="42" t="s">
        <v>17</v>
      </c>
      <c r="V1137" s="42" t="s">
        <v>17</v>
      </c>
      <c r="W1137" s="42" t="s">
        <v>18</v>
      </c>
      <c r="X1137" s="42" t="s">
        <v>18</v>
      </c>
      <c r="Y1137" s="42" t="s">
        <v>880</v>
      </c>
      <c r="Z1137" s="42" t="s">
        <v>880</v>
      </c>
      <c r="AA1137" s="42" t="s">
        <v>880</v>
      </c>
      <c r="AB1137" s="42" t="s">
        <v>17</v>
      </c>
      <c r="AC1137" s="42" t="s">
        <v>17</v>
      </c>
      <c r="AD1137" s="42" t="s">
        <v>880</v>
      </c>
      <c r="AE1137" s="42" t="s">
        <v>18</v>
      </c>
      <c r="AF1137" s="42" t="s">
        <v>880</v>
      </c>
      <c r="AG1137" s="42" t="s">
        <v>880</v>
      </c>
      <c r="AH1137" s="42" t="s">
        <v>880</v>
      </c>
      <c r="AI1137" s="42" t="s">
        <v>17</v>
      </c>
      <c r="AJ1137" s="42" t="s">
        <v>17</v>
      </c>
      <c r="AK1137" s="42" t="s">
        <v>18</v>
      </c>
      <c r="AL1137" s="42"/>
      <c r="AM1137" s="42"/>
      <c r="AN1137" s="42"/>
      <c r="AO1137" s="42"/>
      <c r="AP1137" s="42"/>
      <c r="AQ1137" s="42"/>
      <c r="AR1137" s="42"/>
      <c r="AS1137" s="42"/>
      <c r="AT1137" s="42"/>
      <c r="AU1137" s="42"/>
      <c r="AV1137" s="37">
        <f>COUNTIFS($S1137:$AU1137,"P")</f>
        <v>9</v>
      </c>
      <c r="AW1137" s="37">
        <f>COUNTIFS($S1137:$AU1137,"HD")/2</f>
        <v>0</v>
      </c>
      <c r="AX1137" s="37">
        <f>COUNTIFS($S1137:$AU1137,"DO")</f>
        <v>6</v>
      </c>
      <c r="AY1137" s="1">
        <f>COUNTIFS($S1137:$AU1137,"UPL")</f>
        <v>4</v>
      </c>
      <c r="AZ1137" s="37">
        <f>COUNTIFS($S1137:$AU1137,"LWP")</f>
        <v>0</v>
      </c>
      <c r="BA1137" s="37">
        <f>SUM(COUNTIFS($S1137:$AU1137,{"PAT","MAT"}))</f>
        <v>0</v>
      </c>
      <c r="BB1137" s="37">
        <f>COUNTIFS($S1137:$AU1137,"HO")</f>
        <v>0</v>
      </c>
      <c r="BC1137" s="37">
        <f>COUNTIFS($S1137:$AU1137,"NA")</f>
        <v>0</v>
      </c>
      <c r="BD1137" s="37">
        <f>COUNTIFS($S1137:$AU1137,"PL")</f>
        <v>0</v>
      </c>
      <c r="BE1137" s="37">
        <f>COUNTIFS($S1137:$AU1137,"CL")</f>
        <v>0</v>
      </c>
      <c r="BF1137" s="37">
        <f>COUNTIFS($S1137:$AU1137,"BL")</f>
        <v>0</v>
      </c>
      <c r="BG1137" s="37">
        <f>COUNTIFS($S1137:$AU1137,"CO")</f>
        <v>0</v>
      </c>
      <c r="BH1137" s="37">
        <f>SUM(BD1137:BG1137)</f>
        <v>0</v>
      </c>
      <c r="BI1137" s="37">
        <f>IF(SUM(AV1137+AW1137)&gt;=17,1,0)</f>
        <v>0</v>
      </c>
      <c r="BJ1137" s="37">
        <f>IF(SUM(AV1137+AW1137)&gt;=13,1,0)</f>
        <v>0</v>
      </c>
      <c r="BK1137" s="37">
        <f>SUM(AV1137:BG1137)+SUM(COUNTIFS(R1137:AU1137,{"TERM","RESIGNED"}))</f>
        <v>19</v>
      </c>
      <c r="BL1137" s="1" t="s">
        <v>41</v>
      </c>
      <c r="BM1137" s="37" t="s">
        <v>931</v>
      </c>
    </row>
    <row r="1138" spans="1:65" x14ac:dyDescent="0.25">
      <c r="A1138" s="30">
        <f>A1137+1</f>
        <v>1136</v>
      </c>
      <c r="B1138" s="1" t="s">
        <v>163</v>
      </c>
      <c r="C1138" s="1">
        <v>106149</v>
      </c>
      <c r="D1138" s="1">
        <v>106149</v>
      </c>
      <c r="E1138" s="1" t="s">
        <v>863</v>
      </c>
      <c r="F1138" s="32" t="s">
        <v>1360</v>
      </c>
      <c r="G1138" s="32" t="s">
        <v>117</v>
      </c>
      <c r="H1138" s="28">
        <v>45266</v>
      </c>
      <c r="I1138" s="28" t="s">
        <v>36</v>
      </c>
      <c r="J1138" s="28" t="s">
        <v>36</v>
      </c>
      <c r="K1138" s="37">
        <f ca="1">IF(O1138="ACTIVE",(TODAY()-H1138),(J1138-H1138))</f>
        <v>76</v>
      </c>
      <c r="L1138" s="39" t="str">
        <f>IF(OR(M1138="Email Verification",M1138="Operations",M1138="OJT",M1138="Bottom Quartile Group",M1138="Training"),"Billable","Non Billable")</f>
        <v>Billable</v>
      </c>
      <c r="M1138" s="32" t="s">
        <v>118</v>
      </c>
      <c r="N1138" s="1" t="s">
        <v>38</v>
      </c>
      <c r="O1138" s="1" t="s">
        <v>39</v>
      </c>
      <c r="P1138" s="1"/>
      <c r="Q1138" s="1"/>
      <c r="R1138" s="31" t="s">
        <v>1443</v>
      </c>
      <c r="S1138" s="42" t="s">
        <v>880</v>
      </c>
      <c r="T1138" s="42" t="s">
        <v>18</v>
      </c>
      <c r="U1138" s="42" t="s">
        <v>17</v>
      </c>
      <c r="V1138" s="42" t="s">
        <v>17</v>
      </c>
      <c r="W1138" s="42" t="s">
        <v>880</v>
      </c>
      <c r="X1138" s="42" t="s">
        <v>18</v>
      </c>
      <c r="Y1138" s="42" t="s">
        <v>18</v>
      </c>
      <c r="Z1138" s="42" t="s">
        <v>880</v>
      </c>
      <c r="AA1138" s="42" t="s">
        <v>880</v>
      </c>
      <c r="AB1138" s="42" t="s">
        <v>17</v>
      </c>
      <c r="AC1138" s="42" t="s">
        <v>17</v>
      </c>
      <c r="AD1138" s="42" t="s">
        <v>880</v>
      </c>
      <c r="AE1138" s="42" t="s">
        <v>880</v>
      </c>
      <c r="AF1138" s="42" t="s">
        <v>880</v>
      </c>
      <c r="AG1138" s="42" t="s">
        <v>18</v>
      </c>
      <c r="AH1138" s="42" t="s">
        <v>880</v>
      </c>
      <c r="AI1138" s="42" t="s">
        <v>17</v>
      </c>
      <c r="AJ1138" s="42" t="s">
        <v>17</v>
      </c>
      <c r="AK1138" s="42" t="s">
        <v>880</v>
      </c>
      <c r="AL1138" s="42"/>
      <c r="AM1138" s="42"/>
      <c r="AN1138" s="42"/>
      <c r="AO1138" s="42"/>
      <c r="AP1138" s="42"/>
      <c r="AQ1138" s="42"/>
      <c r="AR1138" s="42"/>
      <c r="AS1138" s="42"/>
      <c r="AT1138" s="42"/>
      <c r="AU1138" s="42"/>
      <c r="AV1138" s="37">
        <f>COUNTIFS($S1138:$AU1138,"P")</f>
        <v>9</v>
      </c>
      <c r="AW1138" s="37">
        <f>COUNTIFS($S1138:$AU1138,"HD")/2</f>
        <v>0</v>
      </c>
      <c r="AX1138" s="37">
        <f>COUNTIFS($S1138:$AU1138,"DO")</f>
        <v>6</v>
      </c>
      <c r="AY1138" s="1">
        <f>COUNTIFS($S1138:$AU1138,"UPL")</f>
        <v>4</v>
      </c>
      <c r="AZ1138" s="37">
        <f>COUNTIFS($S1138:$AU1138,"LWP")</f>
        <v>0</v>
      </c>
      <c r="BA1138" s="37">
        <f>SUM(COUNTIFS($S1138:$AU1138,{"PAT","MAT"}))</f>
        <v>0</v>
      </c>
      <c r="BB1138" s="37">
        <f>COUNTIFS($S1138:$AU1138,"HO")</f>
        <v>0</v>
      </c>
      <c r="BC1138" s="37">
        <f>COUNTIFS($S1138:$AU1138,"NA")</f>
        <v>0</v>
      </c>
      <c r="BD1138" s="37">
        <f>COUNTIFS($S1138:$AU1138,"PL")</f>
        <v>0</v>
      </c>
      <c r="BE1138" s="37">
        <f>COUNTIFS($S1138:$AU1138,"CL")</f>
        <v>0</v>
      </c>
      <c r="BF1138" s="37">
        <f>COUNTIFS($S1138:$AU1138,"BL")</f>
        <v>0</v>
      </c>
      <c r="BG1138" s="37">
        <f>COUNTIFS($S1138:$AU1138,"CO")</f>
        <v>0</v>
      </c>
      <c r="BH1138" s="37">
        <f>SUM(BD1138:BG1138)</f>
        <v>0</v>
      </c>
      <c r="BI1138" s="37">
        <f>IF(SUM(AV1138+AW1138)&gt;=17,1,0)</f>
        <v>0</v>
      </c>
      <c r="BJ1138" s="37">
        <f>IF(SUM(AV1138+AW1138)&gt;=13,1,0)</f>
        <v>0</v>
      </c>
      <c r="BK1138" s="37">
        <f>SUM(AV1138:BG1138)+SUM(COUNTIFS(R1138:AU1138,{"TERM","RESIGNED"}))</f>
        <v>19</v>
      </c>
      <c r="BL1138" s="1" t="s">
        <v>41</v>
      </c>
      <c r="BM1138" s="37" t="s">
        <v>931</v>
      </c>
    </row>
    <row r="1139" spans="1:65" x14ac:dyDescent="0.25">
      <c r="A1139" s="30">
        <f>A1138+1</f>
        <v>1137</v>
      </c>
      <c r="B1139" s="1" t="s">
        <v>163</v>
      </c>
      <c r="C1139" s="1">
        <v>106150</v>
      </c>
      <c r="D1139" s="1">
        <v>106150</v>
      </c>
      <c r="E1139" s="1" t="s">
        <v>862</v>
      </c>
      <c r="F1139" s="32" t="s">
        <v>1361</v>
      </c>
      <c r="G1139" s="32" t="s">
        <v>117</v>
      </c>
      <c r="H1139" s="28">
        <v>45266</v>
      </c>
      <c r="I1139" s="28" t="s">
        <v>36</v>
      </c>
      <c r="J1139" s="28" t="s">
        <v>36</v>
      </c>
      <c r="K1139" s="37">
        <f ca="1">IF(O1139="ACTIVE",(TODAY()-H1139),(J1139-H1139))</f>
        <v>76</v>
      </c>
      <c r="L1139" s="39" t="str">
        <f>IF(OR(M1139="Email Verification",M1139="Operations",M1139="OJT",M1139="Bottom Quartile Group",M1139="Training"),"Billable","Non Billable")</f>
        <v>Billable</v>
      </c>
      <c r="M1139" s="32" t="s">
        <v>118</v>
      </c>
      <c r="N1139" s="1" t="s">
        <v>38</v>
      </c>
      <c r="O1139" s="1" t="s">
        <v>39</v>
      </c>
      <c r="P1139" s="1"/>
      <c r="Q1139" s="1"/>
      <c r="R1139" s="31" t="s">
        <v>1443</v>
      </c>
      <c r="S1139" s="42" t="s">
        <v>880</v>
      </c>
      <c r="T1139" s="42" t="s">
        <v>880</v>
      </c>
      <c r="U1139" s="42" t="s">
        <v>17</v>
      </c>
      <c r="V1139" s="42" t="s">
        <v>17</v>
      </c>
      <c r="W1139" s="42" t="s">
        <v>880</v>
      </c>
      <c r="X1139" s="42" t="s">
        <v>880</v>
      </c>
      <c r="Y1139" s="42" t="s">
        <v>880</v>
      </c>
      <c r="Z1139" s="42" t="s">
        <v>880</v>
      </c>
      <c r="AA1139" s="42" t="s">
        <v>880</v>
      </c>
      <c r="AB1139" s="42" t="s">
        <v>17</v>
      </c>
      <c r="AC1139" s="42" t="s">
        <v>17</v>
      </c>
      <c r="AD1139" s="42" t="s">
        <v>880</v>
      </c>
      <c r="AE1139" s="42" t="s">
        <v>880</v>
      </c>
      <c r="AF1139" s="42" t="s">
        <v>19</v>
      </c>
      <c r="AG1139" s="42" t="s">
        <v>880</v>
      </c>
      <c r="AH1139" s="42" t="s">
        <v>880</v>
      </c>
      <c r="AI1139" s="42" t="s">
        <v>17</v>
      </c>
      <c r="AJ1139" s="42" t="s">
        <v>17</v>
      </c>
      <c r="AK1139" s="42" t="s">
        <v>19</v>
      </c>
      <c r="AL1139" s="42"/>
      <c r="AM1139" s="42"/>
      <c r="AN1139" s="42"/>
      <c r="AO1139" s="42"/>
      <c r="AP1139" s="42"/>
      <c r="AQ1139" s="42"/>
      <c r="AR1139" s="42"/>
      <c r="AS1139" s="42"/>
      <c r="AT1139" s="42"/>
      <c r="AU1139" s="42"/>
      <c r="AV1139" s="37">
        <f>COUNTIFS($S1139:$AU1139,"P")</f>
        <v>11</v>
      </c>
      <c r="AW1139" s="37">
        <f>COUNTIFS($S1139:$AU1139,"HD")/2</f>
        <v>0</v>
      </c>
      <c r="AX1139" s="37">
        <f>COUNTIFS($S1139:$AU1139,"DO")</f>
        <v>6</v>
      </c>
      <c r="AY1139" s="1">
        <f>COUNTIFS($S1139:$AU1139,"UPL")</f>
        <v>0</v>
      </c>
      <c r="AZ1139" s="37">
        <f>COUNTIFS($S1139:$AU1139,"LWP")</f>
        <v>2</v>
      </c>
      <c r="BA1139" s="37">
        <f>SUM(COUNTIFS($S1139:$AU1139,{"PAT","MAT"}))</f>
        <v>0</v>
      </c>
      <c r="BB1139" s="37">
        <f>COUNTIFS($S1139:$AU1139,"HO")</f>
        <v>0</v>
      </c>
      <c r="BC1139" s="37">
        <f>COUNTIFS($S1139:$AU1139,"NA")</f>
        <v>0</v>
      </c>
      <c r="BD1139" s="37">
        <f>COUNTIFS($S1139:$AU1139,"PL")</f>
        <v>0</v>
      </c>
      <c r="BE1139" s="37">
        <f>COUNTIFS($S1139:$AU1139,"CL")</f>
        <v>0</v>
      </c>
      <c r="BF1139" s="37">
        <f>COUNTIFS($S1139:$AU1139,"BL")</f>
        <v>0</v>
      </c>
      <c r="BG1139" s="37">
        <f>COUNTIFS($S1139:$AU1139,"CO")</f>
        <v>0</v>
      </c>
      <c r="BH1139" s="37">
        <f>SUM(BD1139:BG1139)</f>
        <v>0</v>
      </c>
      <c r="BI1139" s="37">
        <f>IF(SUM(AV1139+AW1139)&gt;=17,1,0)</f>
        <v>0</v>
      </c>
      <c r="BJ1139" s="37">
        <f>IF(SUM(AV1139+AW1139)&gt;=13,1,0)</f>
        <v>0</v>
      </c>
      <c r="BK1139" s="37">
        <f>SUM(AV1139:BG1139)+SUM(COUNTIFS(R1139:AU1139,{"TERM","RESIGNED"}))</f>
        <v>19</v>
      </c>
      <c r="BL1139" s="1" t="s">
        <v>41</v>
      </c>
      <c r="BM1139" s="37" t="s">
        <v>931</v>
      </c>
    </row>
    <row r="1140" spans="1:65" x14ac:dyDescent="0.25">
      <c r="A1140" s="30">
        <f>A1139+1</f>
        <v>1138</v>
      </c>
      <c r="B1140" s="1" t="s">
        <v>163</v>
      </c>
      <c r="C1140" s="1">
        <v>106153</v>
      </c>
      <c r="D1140" s="1">
        <v>106153</v>
      </c>
      <c r="E1140" s="1" t="s">
        <v>863</v>
      </c>
      <c r="F1140" s="32" t="s">
        <v>1362</v>
      </c>
      <c r="G1140" s="32" t="s">
        <v>117</v>
      </c>
      <c r="H1140" s="28">
        <v>45266</v>
      </c>
      <c r="I1140" s="28" t="s">
        <v>36</v>
      </c>
      <c r="J1140" s="28" t="s">
        <v>36</v>
      </c>
      <c r="K1140" s="37">
        <f ca="1">IF(O1140="ACTIVE",(TODAY()-H1140),(J1140-H1140))</f>
        <v>76</v>
      </c>
      <c r="L1140" s="39" t="str">
        <f>IF(OR(M1140="Email Verification",M1140="Operations",M1140="OJT",M1140="Bottom Quartile Group",M1140="Training"),"Billable","Non Billable")</f>
        <v>Billable</v>
      </c>
      <c r="M1140" s="32" t="s">
        <v>118</v>
      </c>
      <c r="N1140" s="1" t="s">
        <v>38</v>
      </c>
      <c r="O1140" s="1" t="s">
        <v>39</v>
      </c>
      <c r="P1140" s="1"/>
      <c r="Q1140" s="1"/>
      <c r="R1140" s="31" t="s">
        <v>1443</v>
      </c>
      <c r="S1140" s="42" t="s">
        <v>880</v>
      </c>
      <c r="T1140" s="42" t="s">
        <v>18</v>
      </c>
      <c r="U1140" s="42" t="s">
        <v>17</v>
      </c>
      <c r="V1140" s="42" t="s">
        <v>17</v>
      </c>
      <c r="W1140" s="42" t="s">
        <v>880</v>
      </c>
      <c r="X1140" s="42" t="s">
        <v>880</v>
      </c>
      <c r="Y1140" s="42" t="s">
        <v>880</v>
      </c>
      <c r="Z1140" s="42" t="s">
        <v>880</v>
      </c>
      <c r="AA1140" s="42" t="s">
        <v>880</v>
      </c>
      <c r="AB1140" s="42" t="s">
        <v>17</v>
      </c>
      <c r="AC1140" s="42" t="s">
        <v>17</v>
      </c>
      <c r="AD1140" s="42" t="s">
        <v>880</v>
      </c>
      <c r="AE1140" s="42" t="s">
        <v>880</v>
      </c>
      <c r="AF1140" s="42" t="s">
        <v>880</v>
      </c>
      <c r="AG1140" s="42" t="s">
        <v>880</v>
      </c>
      <c r="AH1140" s="42" t="s">
        <v>880</v>
      </c>
      <c r="AI1140" s="42" t="s">
        <v>17</v>
      </c>
      <c r="AJ1140" s="42" t="s">
        <v>17</v>
      </c>
      <c r="AK1140" s="42" t="s">
        <v>880</v>
      </c>
      <c r="AL1140" s="42"/>
      <c r="AM1140" s="42"/>
      <c r="AN1140" s="42"/>
      <c r="AO1140" s="42"/>
      <c r="AP1140" s="42"/>
      <c r="AQ1140" s="42"/>
      <c r="AR1140" s="42"/>
      <c r="AS1140" s="42"/>
      <c r="AT1140" s="42"/>
      <c r="AU1140" s="42"/>
      <c r="AV1140" s="37">
        <f>COUNTIFS($S1140:$AU1140,"P")</f>
        <v>12</v>
      </c>
      <c r="AW1140" s="37">
        <f>COUNTIFS($S1140:$AU1140,"HD")/2</f>
        <v>0</v>
      </c>
      <c r="AX1140" s="37">
        <f>COUNTIFS($S1140:$AU1140,"DO")</f>
        <v>6</v>
      </c>
      <c r="AY1140" s="1">
        <f>COUNTIFS($S1140:$AU1140,"UPL")</f>
        <v>1</v>
      </c>
      <c r="AZ1140" s="37">
        <f>COUNTIFS($S1140:$AU1140,"LWP")</f>
        <v>0</v>
      </c>
      <c r="BA1140" s="37">
        <f>SUM(COUNTIFS($S1140:$AU1140,{"PAT","MAT"}))</f>
        <v>0</v>
      </c>
      <c r="BB1140" s="37">
        <f>COUNTIFS($S1140:$AU1140,"HO")</f>
        <v>0</v>
      </c>
      <c r="BC1140" s="37">
        <f>COUNTIFS($S1140:$AU1140,"NA")</f>
        <v>0</v>
      </c>
      <c r="BD1140" s="37">
        <f>COUNTIFS($S1140:$AU1140,"PL")</f>
        <v>0</v>
      </c>
      <c r="BE1140" s="37">
        <f>COUNTIFS($S1140:$AU1140,"CL")</f>
        <v>0</v>
      </c>
      <c r="BF1140" s="37">
        <f>COUNTIFS($S1140:$AU1140,"BL")</f>
        <v>0</v>
      </c>
      <c r="BG1140" s="37">
        <f>COUNTIFS($S1140:$AU1140,"CO")</f>
        <v>0</v>
      </c>
      <c r="BH1140" s="37">
        <f>SUM(BD1140:BG1140)</f>
        <v>0</v>
      </c>
      <c r="BI1140" s="37">
        <f>IF(SUM(AV1140+AW1140)&gt;=17,1,0)</f>
        <v>0</v>
      </c>
      <c r="BJ1140" s="37">
        <f>IF(SUM(AV1140+AW1140)&gt;=13,1,0)</f>
        <v>0</v>
      </c>
      <c r="BK1140" s="37">
        <f>SUM(AV1140:BG1140)+SUM(COUNTIFS(R1140:AU1140,{"TERM","RESIGNED"}))</f>
        <v>19</v>
      </c>
      <c r="BL1140" s="1" t="s">
        <v>41</v>
      </c>
      <c r="BM1140" s="37" t="s">
        <v>931</v>
      </c>
    </row>
    <row r="1141" spans="1:65" x14ac:dyDescent="0.25">
      <c r="A1141" s="30">
        <f>A1140+1</f>
        <v>1139</v>
      </c>
      <c r="B1141" s="1" t="s">
        <v>163</v>
      </c>
      <c r="C1141" s="1">
        <v>106161</v>
      </c>
      <c r="D1141" s="1">
        <v>106161</v>
      </c>
      <c r="E1141" s="1" t="s">
        <v>862</v>
      </c>
      <c r="F1141" s="32" t="s">
        <v>1365</v>
      </c>
      <c r="G1141" s="32" t="s">
        <v>117</v>
      </c>
      <c r="H1141" s="28">
        <v>45266</v>
      </c>
      <c r="I1141" s="28" t="s">
        <v>36</v>
      </c>
      <c r="J1141" s="28" t="s">
        <v>36</v>
      </c>
      <c r="K1141" s="37">
        <f ca="1">IF(O1141="ACTIVE",(TODAY()-H1141),(J1141-H1141))</f>
        <v>76</v>
      </c>
      <c r="L1141" s="39" t="str">
        <f>IF(OR(M1141="Email Verification",M1141="Operations",M1141="OJT",M1141="Bottom Quartile Group",M1141="Training"),"Billable","Non Billable")</f>
        <v>Billable</v>
      </c>
      <c r="M1141" s="32" t="s">
        <v>118</v>
      </c>
      <c r="N1141" s="1" t="s">
        <v>38</v>
      </c>
      <c r="O1141" s="1" t="s">
        <v>39</v>
      </c>
      <c r="P1141" s="1"/>
      <c r="Q1141" s="1"/>
      <c r="R1141" s="31" t="s">
        <v>1443</v>
      </c>
      <c r="S1141" s="42" t="s">
        <v>880</v>
      </c>
      <c r="T1141" s="42" t="s">
        <v>880</v>
      </c>
      <c r="U1141" s="42" t="s">
        <v>17</v>
      </c>
      <c r="V1141" s="42" t="s">
        <v>17</v>
      </c>
      <c r="W1141" s="42" t="s">
        <v>18</v>
      </c>
      <c r="X1141" s="42" t="s">
        <v>880</v>
      </c>
      <c r="Y1141" s="42" t="s">
        <v>880</v>
      </c>
      <c r="Z1141" s="42" t="s">
        <v>880</v>
      </c>
      <c r="AA1141" s="42" t="s">
        <v>880</v>
      </c>
      <c r="AB1141" s="42" t="s">
        <v>17</v>
      </c>
      <c r="AC1141" s="42" t="s">
        <v>17</v>
      </c>
      <c r="AD1141" s="42" t="s">
        <v>19</v>
      </c>
      <c r="AE1141" s="42" t="s">
        <v>18</v>
      </c>
      <c r="AF1141" s="42" t="s">
        <v>880</v>
      </c>
      <c r="AG1141" s="42" t="s">
        <v>880</v>
      </c>
      <c r="AH1141" s="42" t="s">
        <v>880</v>
      </c>
      <c r="AI1141" s="42" t="s">
        <v>17</v>
      </c>
      <c r="AJ1141" s="42" t="s">
        <v>17</v>
      </c>
      <c r="AK1141" s="42" t="s">
        <v>880</v>
      </c>
      <c r="AL1141" s="42"/>
      <c r="AM1141" s="42"/>
      <c r="AN1141" s="42"/>
      <c r="AO1141" s="42"/>
      <c r="AP1141" s="42"/>
      <c r="AQ1141" s="42"/>
      <c r="AR1141" s="42"/>
      <c r="AS1141" s="42"/>
      <c r="AT1141" s="42"/>
      <c r="AU1141" s="42"/>
      <c r="AV1141" s="37">
        <f>COUNTIFS($S1141:$AU1141,"P")</f>
        <v>10</v>
      </c>
      <c r="AW1141" s="37">
        <f>COUNTIFS($S1141:$AU1141,"HD")/2</f>
        <v>0</v>
      </c>
      <c r="AX1141" s="37">
        <f>COUNTIFS($S1141:$AU1141,"DO")</f>
        <v>6</v>
      </c>
      <c r="AY1141" s="1">
        <f>COUNTIFS($S1141:$AU1141,"UPL")</f>
        <v>2</v>
      </c>
      <c r="AZ1141" s="37">
        <f>COUNTIFS($S1141:$AU1141,"LWP")</f>
        <v>1</v>
      </c>
      <c r="BA1141" s="37">
        <f>SUM(COUNTIFS($S1141:$AU1141,{"PAT","MAT"}))</f>
        <v>0</v>
      </c>
      <c r="BB1141" s="37">
        <f>COUNTIFS($S1141:$AU1141,"HO")</f>
        <v>0</v>
      </c>
      <c r="BC1141" s="37">
        <f>COUNTIFS($S1141:$AU1141,"NA")</f>
        <v>0</v>
      </c>
      <c r="BD1141" s="37">
        <f>COUNTIFS($S1141:$AU1141,"PL")</f>
        <v>0</v>
      </c>
      <c r="BE1141" s="37">
        <f>COUNTIFS($S1141:$AU1141,"CL")</f>
        <v>0</v>
      </c>
      <c r="BF1141" s="37">
        <f>COUNTIFS($S1141:$AU1141,"BL")</f>
        <v>0</v>
      </c>
      <c r="BG1141" s="37">
        <f>COUNTIFS($S1141:$AU1141,"CO")</f>
        <v>0</v>
      </c>
      <c r="BH1141" s="37">
        <f>SUM(BD1141:BG1141)</f>
        <v>0</v>
      </c>
      <c r="BI1141" s="37">
        <f>IF(SUM(AV1141+AW1141)&gt;=17,1,0)</f>
        <v>0</v>
      </c>
      <c r="BJ1141" s="37">
        <f>IF(SUM(AV1141+AW1141)&gt;=13,1,0)</f>
        <v>0</v>
      </c>
      <c r="BK1141" s="37">
        <f>SUM(AV1141:BG1141)+SUM(COUNTIFS(R1141:AU1141,{"TERM","RESIGNED"}))</f>
        <v>19</v>
      </c>
      <c r="BL1141" s="1" t="s">
        <v>41</v>
      </c>
      <c r="BM1141" s="37" t="s">
        <v>931</v>
      </c>
    </row>
    <row r="1142" spans="1:65" x14ac:dyDescent="0.25">
      <c r="A1142" s="30">
        <f>A1141+1</f>
        <v>1140</v>
      </c>
      <c r="B1142" s="1" t="s">
        <v>163</v>
      </c>
      <c r="C1142" s="1">
        <v>106163</v>
      </c>
      <c r="D1142" s="1">
        <v>106163</v>
      </c>
      <c r="E1142" s="1" t="s">
        <v>862</v>
      </c>
      <c r="F1142" s="32" t="s">
        <v>1366</v>
      </c>
      <c r="G1142" s="32" t="s">
        <v>117</v>
      </c>
      <c r="H1142" s="28">
        <v>45266</v>
      </c>
      <c r="I1142" s="28" t="s">
        <v>36</v>
      </c>
      <c r="J1142" s="28" t="s">
        <v>36</v>
      </c>
      <c r="K1142" s="37">
        <f ca="1">IF(O1142="ACTIVE",(TODAY()-H1142),(J1142-H1142))</f>
        <v>76</v>
      </c>
      <c r="L1142" s="39" t="str">
        <f>IF(OR(M1142="Email Verification",M1142="Operations",M1142="OJT",M1142="Bottom Quartile Group",M1142="Training"),"Billable","Non Billable")</f>
        <v>Billable</v>
      </c>
      <c r="M1142" s="32" t="s">
        <v>118</v>
      </c>
      <c r="N1142" s="1" t="s">
        <v>38</v>
      </c>
      <c r="O1142" s="1" t="s">
        <v>39</v>
      </c>
      <c r="P1142" s="1"/>
      <c r="Q1142" s="1"/>
      <c r="R1142" s="31" t="s">
        <v>1443</v>
      </c>
      <c r="S1142" s="42" t="s">
        <v>880</v>
      </c>
      <c r="T1142" s="42" t="s">
        <v>880</v>
      </c>
      <c r="U1142" s="42" t="s">
        <v>17</v>
      </c>
      <c r="V1142" s="42" t="s">
        <v>17</v>
      </c>
      <c r="W1142" s="42" t="s">
        <v>880</v>
      </c>
      <c r="X1142" s="42" t="s">
        <v>880</v>
      </c>
      <c r="Y1142" s="42" t="s">
        <v>880</v>
      </c>
      <c r="Z1142" s="42" t="s">
        <v>880</v>
      </c>
      <c r="AA1142" s="42" t="s">
        <v>880</v>
      </c>
      <c r="AB1142" s="42" t="s">
        <v>17</v>
      </c>
      <c r="AC1142" s="42" t="s">
        <v>17</v>
      </c>
      <c r="AD1142" s="42" t="s">
        <v>19</v>
      </c>
      <c r="AE1142" s="42" t="s">
        <v>880</v>
      </c>
      <c r="AF1142" s="42" t="s">
        <v>880</v>
      </c>
      <c r="AG1142" s="42" t="s">
        <v>880</v>
      </c>
      <c r="AH1142" s="42" t="s">
        <v>880</v>
      </c>
      <c r="AI1142" s="42" t="s">
        <v>17</v>
      </c>
      <c r="AJ1142" s="42" t="s">
        <v>17</v>
      </c>
      <c r="AK1142" s="42" t="s">
        <v>880</v>
      </c>
      <c r="AL1142" s="42"/>
      <c r="AM1142" s="42"/>
      <c r="AN1142" s="42"/>
      <c r="AO1142" s="42"/>
      <c r="AP1142" s="42"/>
      <c r="AQ1142" s="42"/>
      <c r="AR1142" s="42"/>
      <c r="AS1142" s="42"/>
      <c r="AT1142" s="42"/>
      <c r="AU1142" s="42"/>
      <c r="AV1142" s="37">
        <f>COUNTIFS($S1142:$AU1142,"P")</f>
        <v>12</v>
      </c>
      <c r="AW1142" s="37">
        <f>COUNTIFS($S1142:$AU1142,"HD")/2</f>
        <v>0</v>
      </c>
      <c r="AX1142" s="37">
        <f>COUNTIFS($S1142:$AU1142,"DO")</f>
        <v>6</v>
      </c>
      <c r="AY1142" s="1">
        <f>COUNTIFS($S1142:$AU1142,"UPL")</f>
        <v>0</v>
      </c>
      <c r="AZ1142" s="37">
        <f>COUNTIFS($S1142:$AU1142,"LWP")</f>
        <v>1</v>
      </c>
      <c r="BA1142" s="37">
        <f>SUM(COUNTIFS($S1142:$AU1142,{"PAT","MAT"}))</f>
        <v>0</v>
      </c>
      <c r="BB1142" s="37">
        <f>COUNTIFS($S1142:$AU1142,"HO")</f>
        <v>0</v>
      </c>
      <c r="BC1142" s="37">
        <f>COUNTIFS($S1142:$AU1142,"NA")</f>
        <v>0</v>
      </c>
      <c r="BD1142" s="37">
        <f>COUNTIFS($S1142:$AU1142,"PL")</f>
        <v>0</v>
      </c>
      <c r="BE1142" s="37">
        <f>COUNTIFS($S1142:$AU1142,"CL")</f>
        <v>0</v>
      </c>
      <c r="BF1142" s="37">
        <f>COUNTIFS($S1142:$AU1142,"BL")</f>
        <v>0</v>
      </c>
      <c r="BG1142" s="37">
        <f>COUNTIFS($S1142:$AU1142,"CO")</f>
        <v>0</v>
      </c>
      <c r="BH1142" s="37">
        <f>SUM(BD1142:BG1142)</f>
        <v>0</v>
      </c>
      <c r="BI1142" s="37">
        <f>IF(SUM(AV1142+AW1142)&gt;=17,1,0)</f>
        <v>0</v>
      </c>
      <c r="BJ1142" s="37">
        <f>IF(SUM(AV1142+AW1142)&gt;=13,1,0)</f>
        <v>0</v>
      </c>
      <c r="BK1142" s="37">
        <f>SUM(AV1142:BG1142)+SUM(COUNTIFS(R1142:AU1142,{"TERM","RESIGNED"}))</f>
        <v>19</v>
      </c>
      <c r="BL1142" s="1" t="s">
        <v>41</v>
      </c>
      <c r="BM1142" s="37" t="s">
        <v>931</v>
      </c>
    </row>
    <row r="1143" spans="1:65" x14ac:dyDescent="0.25">
      <c r="A1143" s="30">
        <f>A1142+1</f>
        <v>1141</v>
      </c>
      <c r="B1143" s="1" t="s">
        <v>163</v>
      </c>
      <c r="C1143" s="1">
        <v>106168</v>
      </c>
      <c r="D1143" s="1">
        <v>106168</v>
      </c>
      <c r="E1143" s="1" t="s">
        <v>862</v>
      </c>
      <c r="F1143" s="32" t="s">
        <v>1367</v>
      </c>
      <c r="G1143" s="32" t="s">
        <v>177</v>
      </c>
      <c r="H1143" s="28">
        <v>45266</v>
      </c>
      <c r="I1143" s="28" t="s">
        <v>36</v>
      </c>
      <c r="J1143" s="28" t="s">
        <v>36</v>
      </c>
      <c r="K1143" s="37">
        <f ca="1">IF(O1143="ACTIVE",(TODAY()-H1143),(J1143-H1143))</f>
        <v>76</v>
      </c>
      <c r="L1143" s="39" t="str">
        <f>IF(OR(M1143="Email Verification",M1143="Operations",M1143="OJT",M1143="Bottom Quartile Group",M1143="Training"),"Billable","Non Billable")</f>
        <v>Billable</v>
      </c>
      <c r="M1143" s="32" t="s">
        <v>178</v>
      </c>
      <c r="N1143" s="1" t="s">
        <v>38</v>
      </c>
      <c r="O1143" s="1" t="s">
        <v>39</v>
      </c>
      <c r="P1143" s="1"/>
      <c r="Q1143" s="1"/>
      <c r="R1143" s="31" t="s">
        <v>226</v>
      </c>
      <c r="S1143" s="42" t="s">
        <v>880</v>
      </c>
      <c r="T1143" s="42" t="s">
        <v>880</v>
      </c>
      <c r="U1143" s="42" t="s">
        <v>17</v>
      </c>
      <c r="V1143" s="42" t="s">
        <v>17</v>
      </c>
      <c r="W1143" s="42" t="s">
        <v>18</v>
      </c>
      <c r="X1143" s="42" t="s">
        <v>880</v>
      </c>
      <c r="Y1143" s="42" t="s">
        <v>880</v>
      </c>
      <c r="Z1143" s="42" t="s">
        <v>880</v>
      </c>
      <c r="AA1143" s="42" t="s">
        <v>880</v>
      </c>
      <c r="AB1143" s="42" t="s">
        <v>17</v>
      </c>
      <c r="AC1143" s="42" t="s">
        <v>17</v>
      </c>
      <c r="AD1143" s="42" t="s">
        <v>880</v>
      </c>
      <c r="AE1143" s="42" t="s">
        <v>880</v>
      </c>
      <c r="AF1143" s="42" t="s">
        <v>880</v>
      </c>
      <c r="AG1143" s="42" t="s">
        <v>880</v>
      </c>
      <c r="AH1143" s="42" t="s">
        <v>880</v>
      </c>
      <c r="AI1143" s="42" t="s">
        <v>17</v>
      </c>
      <c r="AJ1143" s="42" t="s">
        <v>17</v>
      </c>
      <c r="AK1143" s="42" t="s">
        <v>880</v>
      </c>
      <c r="AL1143" s="42"/>
      <c r="AM1143" s="42"/>
      <c r="AN1143" s="42"/>
      <c r="AO1143" s="42"/>
      <c r="AP1143" s="42"/>
      <c r="AQ1143" s="42"/>
      <c r="AR1143" s="42"/>
      <c r="AS1143" s="42"/>
      <c r="AT1143" s="42"/>
      <c r="AU1143" s="42"/>
      <c r="AV1143" s="37">
        <f>COUNTIFS($S1143:$AU1143,"P")</f>
        <v>12</v>
      </c>
      <c r="AW1143" s="37">
        <f>COUNTIFS($S1143:$AU1143,"HD")/2</f>
        <v>0</v>
      </c>
      <c r="AX1143" s="37">
        <f>COUNTIFS($S1143:$AU1143,"DO")</f>
        <v>6</v>
      </c>
      <c r="AY1143" s="1">
        <f>COUNTIFS($S1143:$AU1143,"UPL")</f>
        <v>1</v>
      </c>
      <c r="AZ1143" s="37">
        <f>COUNTIFS($S1143:$AU1143,"LWP")</f>
        <v>0</v>
      </c>
      <c r="BA1143" s="37">
        <f>SUM(COUNTIFS($S1143:$AU1143,{"PAT","MAT"}))</f>
        <v>0</v>
      </c>
      <c r="BB1143" s="37">
        <f>COUNTIFS($S1143:$AU1143,"HO")</f>
        <v>0</v>
      </c>
      <c r="BC1143" s="37">
        <f>COUNTIFS($S1143:$AU1143,"NA")</f>
        <v>0</v>
      </c>
      <c r="BD1143" s="37">
        <f>COUNTIFS($S1143:$AU1143,"PL")</f>
        <v>0</v>
      </c>
      <c r="BE1143" s="37">
        <f>COUNTIFS($S1143:$AU1143,"CL")</f>
        <v>0</v>
      </c>
      <c r="BF1143" s="37">
        <f>COUNTIFS($S1143:$AU1143,"BL")</f>
        <v>0</v>
      </c>
      <c r="BG1143" s="37">
        <f>COUNTIFS($S1143:$AU1143,"CO")</f>
        <v>0</v>
      </c>
      <c r="BH1143" s="37">
        <f>SUM(BD1143:BG1143)</f>
        <v>0</v>
      </c>
      <c r="BI1143" s="37">
        <f>IF(SUM(AV1143+AW1143)&gt;=17,1,0)</f>
        <v>0</v>
      </c>
      <c r="BJ1143" s="37">
        <f>IF(SUM(AV1143+AW1143)&gt;=13,1,0)</f>
        <v>0</v>
      </c>
      <c r="BK1143" s="37">
        <f>SUM(AV1143:BG1143)+SUM(COUNTIFS(R1143:AU1143,{"TERM","RESIGNED"}))</f>
        <v>19</v>
      </c>
      <c r="BL1143" s="1" t="s">
        <v>41</v>
      </c>
      <c r="BM1143" s="37" t="s">
        <v>931</v>
      </c>
    </row>
    <row r="1144" spans="1:65" x14ac:dyDescent="0.25">
      <c r="A1144" s="30">
        <f>A1143+1</f>
        <v>1142</v>
      </c>
      <c r="B1144" s="1" t="s">
        <v>163</v>
      </c>
      <c r="C1144" s="1">
        <v>106188</v>
      </c>
      <c r="D1144" s="1">
        <v>106188</v>
      </c>
      <c r="E1144" s="1" t="s">
        <v>862</v>
      </c>
      <c r="F1144" s="32" t="s">
        <v>1369</v>
      </c>
      <c r="G1144" s="32" t="s">
        <v>117</v>
      </c>
      <c r="H1144" s="28">
        <v>45269</v>
      </c>
      <c r="I1144" s="28" t="s">
        <v>36</v>
      </c>
      <c r="J1144" s="28" t="s">
        <v>36</v>
      </c>
      <c r="K1144" s="37">
        <f ca="1">IF(O1144="ACTIVE",(TODAY()-H1144),(J1144-H1144))</f>
        <v>73</v>
      </c>
      <c r="L1144" s="39" t="str">
        <f>IF(OR(M1144="Email Verification",M1144="Operations",M1144="OJT",M1144="Bottom Quartile Group",M1144="Training"),"Billable","Non Billable")</f>
        <v>Billable</v>
      </c>
      <c r="M1144" s="32" t="s">
        <v>118</v>
      </c>
      <c r="N1144" s="1" t="s">
        <v>38</v>
      </c>
      <c r="O1144" s="1" t="s">
        <v>39</v>
      </c>
      <c r="P1144" s="1"/>
      <c r="Q1144" s="1"/>
      <c r="R1144" s="31" t="s">
        <v>1443</v>
      </c>
      <c r="S1144" s="42" t="s">
        <v>18</v>
      </c>
      <c r="T1144" s="42" t="s">
        <v>19</v>
      </c>
      <c r="U1144" s="42" t="s">
        <v>17</v>
      </c>
      <c r="V1144" s="42" t="s">
        <v>17</v>
      </c>
      <c r="W1144" s="42" t="s">
        <v>19</v>
      </c>
      <c r="X1144" s="42" t="s">
        <v>880</v>
      </c>
      <c r="Y1144" s="42" t="s">
        <v>880</v>
      </c>
      <c r="Z1144" s="42" t="s">
        <v>880</v>
      </c>
      <c r="AA1144" s="42" t="s">
        <v>880</v>
      </c>
      <c r="AB1144" s="42" t="s">
        <v>17</v>
      </c>
      <c r="AC1144" s="42" t="s">
        <v>17</v>
      </c>
      <c r="AD1144" s="42" t="s">
        <v>18</v>
      </c>
      <c r="AE1144" s="42" t="s">
        <v>19</v>
      </c>
      <c r="AF1144" s="42" t="s">
        <v>880</v>
      </c>
      <c r="AG1144" s="42" t="s">
        <v>880</v>
      </c>
      <c r="AH1144" s="42" t="s">
        <v>880</v>
      </c>
      <c r="AI1144" s="42" t="s">
        <v>17</v>
      </c>
      <c r="AJ1144" s="42" t="s">
        <v>17</v>
      </c>
      <c r="AK1144" s="42" t="s">
        <v>18</v>
      </c>
      <c r="AL1144" s="42"/>
      <c r="AM1144" s="42"/>
      <c r="AN1144" s="42"/>
      <c r="AO1144" s="42"/>
      <c r="AP1144" s="42"/>
      <c r="AQ1144" s="42"/>
      <c r="AR1144" s="42"/>
      <c r="AS1144" s="42"/>
      <c r="AT1144" s="42"/>
      <c r="AU1144" s="42"/>
      <c r="AV1144" s="37">
        <f>COUNTIFS($S1144:$AU1144,"P")</f>
        <v>7</v>
      </c>
      <c r="AW1144" s="37">
        <f>COUNTIFS($S1144:$AU1144,"HD")/2</f>
        <v>0</v>
      </c>
      <c r="AX1144" s="37">
        <f>COUNTIFS($S1144:$AU1144,"DO")</f>
        <v>6</v>
      </c>
      <c r="AY1144" s="1">
        <f>COUNTIFS($S1144:$AU1144,"UPL")</f>
        <v>3</v>
      </c>
      <c r="AZ1144" s="37">
        <f>COUNTIFS($S1144:$AU1144,"LWP")</f>
        <v>3</v>
      </c>
      <c r="BA1144" s="37">
        <f>SUM(COUNTIFS($S1144:$AU1144,{"PAT","MAT"}))</f>
        <v>0</v>
      </c>
      <c r="BB1144" s="37">
        <f>COUNTIFS($S1144:$AU1144,"HO")</f>
        <v>0</v>
      </c>
      <c r="BC1144" s="37">
        <f>COUNTIFS($S1144:$AU1144,"NA")</f>
        <v>0</v>
      </c>
      <c r="BD1144" s="37">
        <f>COUNTIFS($S1144:$AU1144,"PL")</f>
        <v>0</v>
      </c>
      <c r="BE1144" s="37">
        <f>COUNTIFS($S1144:$AU1144,"CL")</f>
        <v>0</v>
      </c>
      <c r="BF1144" s="37">
        <f>COUNTIFS($S1144:$AU1144,"BL")</f>
        <v>0</v>
      </c>
      <c r="BG1144" s="37">
        <f>COUNTIFS($S1144:$AU1144,"CO")</f>
        <v>0</v>
      </c>
      <c r="BH1144" s="37">
        <f>SUM(BD1144:BG1144)</f>
        <v>0</v>
      </c>
      <c r="BI1144" s="37">
        <f>IF(SUM(AV1144+AW1144)&gt;=17,1,0)</f>
        <v>0</v>
      </c>
      <c r="BJ1144" s="37">
        <f>IF(SUM(AV1144+AW1144)&gt;=13,1,0)</f>
        <v>0</v>
      </c>
      <c r="BK1144" s="37">
        <f>SUM(AV1144:BG1144)+SUM(COUNTIFS(R1144:AU1144,{"TERM","RESIGNED"}))</f>
        <v>19</v>
      </c>
      <c r="BL1144" s="1" t="s">
        <v>41</v>
      </c>
      <c r="BM1144" s="37"/>
    </row>
    <row r="1145" spans="1:65" x14ac:dyDescent="0.25">
      <c r="A1145" s="30">
        <f>A1144+1</f>
        <v>1143</v>
      </c>
      <c r="B1145" s="1" t="s">
        <v>163</v>
      </c>
      <c r="C1145" s="1">
        <v>106189</v>
      </c>
      <c r="D1145" s="1">
        <v>106189</v>
      </c>
      <c r="E1145" s="1" t="s">
        <v>863</v>
      </c>
      <c r="F1145" s="32" t="s">
        <v>1370</v>
      </c>
      <c r="G1145" s="32" t="s">
        <v>117</v>
      </c>
      <c r="H1145" s="28">
        <v>45269</v>
      </c>
      <c r="I1145" s="28" t="s">
        <v>36</v>
      </c>
      <c r="J1145" s="28" t="s">
        <v>36</v>
      </c>
      <c r="K1145" s="37">
        <f ca="1">IF(O1145="ACTIVE",(TODAY()-H1145),(J1145-H1145))</f>
        <v>73</v>
      </c>
      <c r="L1145" s="39" t="str">
        <f>IF(OR(M1145="Email Verification",M1145="Operations",M1145="OJT",M1145="Bottom Quartile Group",M1145="Training"),"Billable","Non Billable")</f>
        <v>Billable</v>
      </c>
      <c r="M1145" s="32" t="s">
        <v>118</v>
      </c>
      <c r="N1145" s="1" t="s">
        <v>38</v>
      </c>
      <c r="O1145" s="1" t="s">
        <v>39</v>
      </c>
      <c r="P1145" s="1"/>
      <c r="Q1145" s="1"/>
      <c r="R1145" s="31" t="s">
        <v>1443</v>
      </c>
      <c r="S1145" s="42" t="s">
        <v>19</v>
      </c>
      <c r="T1145" s="42" t="s">
        <v>880</v>
      </c>
      <c r="U1145" s="42" t="s">
        <v>17</v>
      </c>
      <c r="V1145" s="42" t="s">
        <v>17</v>
      </c>
      <c r="W1145" s="42" t="s">
        <v>19</v>
      </c>
      <c r="X1145" s="42" t="s">
        <v>880</v>
      </c>
      <c r="Y1145" s="42" t="s">
        <v>880</v>
      </c>
      <c r="Z1145" s="42" t="s">
        <v>880</v>
      </c>
      <c r="AA1145" s="42" t="s">
        <v>880</v>
      </c>
      <c r="AB1145" s="42" t="s">
        <v>17</v>
      </c>
      <c r="AC1145" s="42" t="s">
        <v>17</v>
      </c>
      <c r="AD1145" s="42" t="s">
        <v>19</v>
      </c>
      <c r="AE1145" s="42" t="s">
        <v>880</v>
      </c>
      <c r="AF1145" s="42" t="s">
        <v>880</v>
      </c>
      <c r="AG1145" s="42" t="s">
        <v>880</v>
      </c>
      <c r="AH1145" s="42" t="s">
        <v>880</v>
      </c>
      <c r="AI1145" s="42" t="s">
        <v>17</v>
      </c>
      <c r="AJ1145" s="42" t="s">
        <v>17</v>
      </c>
      <c r="AK1145" s="42" t="s">
        <v>880</v>
      </c>
      <c r="AL1145" s="42"/>
      <c r="AM1145" s="42"/>
      <c r="AN1145" s="42"/>
      <c r="AO1145" s="42"/>
      <c r="AP1145" s="42"/>
      <c r="AQ1145" s="42"/>
      <c r="AR1145" s="42"/>
      <c r="AS1145" s="42"/>
      <c r="AT1145" s="42"/>
      <c r="AU1145" s="42"/>
      <c r="AV1145" s="37">
        <f>COUNTIFS($S1145:$AU1145,"P")</f>
        <v>10</v>
      </c>
      <c r="AW1145" s="37">
        <f>COUNTIFS($S1145:$AU1145,"HD")/2</f>
        <v>0</v>
      </c>
      <c r="AX1145" s="37">
        <f>COUNTIFS($S1145:$AU1145,"DO")</f>
        <v>6</v>
      </c>
      <c r="AY1145" s="1">
        <f>COUNTIFS($S1145:$AU1145,"UPL")</f>
        <v>0</v>
      </c>
      <c r="AZ1145" s="37">
        <f>COUNTIFS($S1145:$AU1145,"LWP")</f>
        <v>3</v>
      </c>
      <c r="BA1145" s="37">
        <f>SUM(COUNTIFS($S1145:$AU1145,{"PAT","MAT"}))</f>
        <v>0</v>
      </c>
      <c r="BB1145" s="37">
        <f>COUNTIFS($S1145:$AU1145,"HO")</f>
        <v>0</v>
      </c>
      <c r="BC1145" s="37">
        <f>COUNTIFS($S1145:$AU1145,"NA")</f>
        <v>0</v>
      </c>
      <c r="BD1145" s="37">
        <f>COUNTIFS($S1145:$AU1145,"PL")</f>
        <v>0</v>
      </c>
      <c r="BE1145" s="37">
        <f>COUNTIFS($S1145:$AU1145,"CL")</f>
        <v>0</v>
      </c>
      <c r="BF1145" s="37">
        <f>COUNTIFS($S1145:$AU1145,"BL")</f>
        <v>0</v>
      </c>
      <c r="BG1145" s="37">
        <f>COUNTIFS($S1145:$AU1145,"CO")</f>
        <v>0</v>
      </c>
      <c r="BH1145" s="37">
        <f>SUM(BD1145:BG1145)</f>
        <v>0</v>
      </c>
      <c r="BI1145" s="37">
        <f>IF(SUM(AV1145+AW1145)&gt;=17,1,0)</f>
        <v>0</v>
      </c>
      <c r="BJ1145" s="37">
        <f>IF(SUM(AV1145+AW1145)&gt;=13,1,0)</f>
        <v>0</v>
      </c>
      <c r="BK1145" s="37">
        <f>SUM(AV1145:BG1145)+SUM(COUNTIFS(R1145:AU1145,{"TERM","RESIGNED"}))</f>
        <v>19</v>
      </c>
      <c r="BL1145" s="1" t="s">
        <v>41</v>
      </c>
      <c r="BM1145" s="37"/>
    </row>
    <row r="1146" spans="1:65" x14ac:dyDescent="0.25">
      <c r="A1146" s="30">
        <f>A1145+1</f>
        <v>1144</v>
      </c>
      <c r="B1146" s="1" t="s">
        <v>163</v>
      </c>
      <c r="C1146" s="1">
        <v>106195</v>
      </c>
      <c r="D1146" s="1">
        <v>106195</v>
      </c>
      <c r="E1146" s="1" t="s">
        <v>862</v>
      </c>
      <c r="F1146" s="32" t="s">
        <v>1372</v>
      </c>
      <c r="G1146" s="32" t="s">
        <v>117</v>
      </c>
      <c r="H1146" s="28">
        <v>45269</v>
      </c>
      <c r="I1146" s="28" t="s">
        <v>36</v>
      </c>
      <c r="J1146" s="28" t="s">
        <v>36</v>
      </c>
      <c r="K1146" s="37">
        <f ca="1">IF(O1146="ACTIVE",(TODAY()-H1146),(J1146-H1146))</f>
        <v>73</v>
      </c>
      <c r="L1146" s="39" t="str">
        <f>IF(OR(M1146="Email Verification",M1146="Operations",M1146="OJT",M1146="Bottom Quartile Group",M1146="Training"),"Billable","Non Billable")</f>
        <v>Billable</v>
      </c>
      <c r="M1146" s="32" t="s">
        <v>118</v>
      </c>
      <c r="N1146" s="1" t="s">
        <v>38</v>
      </c>
      <c r="O1146" s="1" t="s">
        <v>39</v>
      </c>
      <c r="P1146" s="1"/>
      <c r="Q1146" s="1"/>
      <c r="R1146" s="31" t="s">
        <v>1443</v>
      </c>
      <c r="S1146" s="42" t="s">
        <v>19</v>
      </c>
      <c r="T1146" s="42" t="s">
        <v>880</v>
      </c>
      <c r="U1146" s="42" t="s">
        <v>17</v>
      </c>
      <c r="V1146" s="42" t="s">
        <v>17</v>
      </c>
      <c r="W1146" s="42" t="s">
        <v>19</v>
      </c>
      <c r="X1146" s="42" t="s">
        <v>880</v>
      </c>
      <c r="Y1146" s="42" t="s">
        <v>19</v>
      </c>
      <c r="Z1146" s="42" t="s">
        <v>19</v>
      </c>
      <c r="AA1146" s="42" t="s">
        <v>880</v>
      </c>
      <c r="AB1146" s="42" t="s">
        <v>17</v>
      </c>
      <c r="AC1146" s="42" t="s">
        <v>17</v>
      </c>
      <c r="AD1146" s="42" t="s">
        <v>19</v>
      </c>
      <c r="AE1146" s="42" t="s">
        <v>880</v>
      </c>
      <c r="AF1146" s="42" t="s">
        <v>880</v>
      </c>
      <c r="AG1146" s="42" t="s">
        <v>880</v>
      </c>
      <c r="AH1146" s="42" t="s">
        <v>19</v>
      </c>
      <c r="AI1146" s="42" t="s">
        <v>17</v>
      </c>
      <c r="AJ1146" s="42" t="s">
        <v>17</v>
      </c>
      <c r="AK1146" s="42" t="s">
        <v>19</v>
      </c>
      <c r="AL1146" s="42"/>
      <c r="AM1146" s="42"/>
      <c r="AN1146" s="42"/>
      <c r="AO1146" s="42"/>
      <c r="AP1146" s="42"/>
      <c r="AQ1146" s="42"/>
      <c r="AR1146" s="42"/>
      <c r="AS1146" s="42"/>
      <c r="AT1146" s="42"/>
      <c r="AU1146" s="42"/>
      <c r="AV1146" s="37">
        <f>COUNTIFS($S1146:$AU1146,"P")</f>
        <v>6</v>
      </c>
      <c r="AW1146" s="37">
        <f>COUNTIFS($S1146:$AU1146,"HD")/2</f>
        <v>0</v>
      </c>
      <c r="AX1146" s="37">
        <f>COUNTIFS($S1146:$AU1146,"DO")</f>
        <v>6</v>
      </c>
      <c r="AY1146" s="1">
        <f>COUNTIFS($S1146:$AU1146,"UPL")</f>
        <v>0</v>
      </c>
      <c r="AZ1146" s="37">
        <f>COUNTIFS($S1146:$AU1146,"LWP")</f>
        <v>7</v>
      </c>
      <c r="BA1146" s="37">
        <f>SUM(COUNTIFS($S1146:$AU1146,{"PAT","MAT"}))</f>
        <v>0</v>
      </c>
      <c r="BB1146" s="37">
        <f>COUNTIFS($S1146:$AU1146,"HO")</f>
        <v>0</v>
      </c>
      <c r="BC1146" s="37">
        <f>COUNTIFS($S1146:$AU1146,"NA")</f>
        <v>0</v>
      </c>
      <c r="BD1146" s="37">
        <f>COUNTIFS($S1146:$AU1146,"PL")</f>
        <v>0</v>
      </c>
      <c r="BE1146" s="37">
        <f>COUNTIFS($S1146:$AU1146,"CL")</f>
        <v>0</v>
      </c>
      <c r="BF1146" s="37">
        <f>COUNTIFS($S1146:$AU1146,"BL")</f>
        <v>0</v>
      </c>
      <c r="BG1146" s="37">
        <f>COUNTIFS($S1146:$AU1146,"CO")</f>
        <v>0</v>
      </c>
      <c r="BH1146" s="37">
        <f>SUM(BD1146:BG1146)</f>
        <v>0</v>
      </c>
      <c r="BI1146" s="37">
        <f>IF(SUM(AV1146+AW1146)&gt;=17,1,0)</f>
        <v>0</v>
      </c>
      <c r="BJ1146" s="37">
        <f>IF(SUM(AV1146+AW1146)&gt;=13,1,0)</f>
        <v>0</v>
      </c>
      <c r="BK1146" s="37">
        <f>SUM(AV1146:BG1146)+SUM(COUNTIFS(R1146:AU1146,{"TERM","RESIGNED"}))</f>
        <v>19</v>
      </c>
      <c r="BL1146" s="1" t="s">
        <v>41</v>
      </c>
      <c r="BM1146" s="37"/>
    </row>
    <row r="1147" spans="1:65" x14ac:dyDescent="0.25">
      <c r="A1147" s="30">
        <f>A1146+1</f>
        <v>1145</v>
      </c>
      <c r="B1147" s="1" t="s">
        <v>163</v>
      </c>
      <c r="C1147" s="1">
        <v>106198</v>
      </c>
      <c r="D1147" s="1">
        <v>106198</v>
      </c>
      <c r="E1147" s="1" t="s">
        <v>863</v>
      </c>
      <c r="F1147" s="32" t="s">
        <v>1373</v>
      </c>
      <c r="G1147" s="32" t="s">
        <v>117</v>
      </c>
      <c r="H1147" s="28">
        <v>45269</v>
      </c>
      <c r="I1147" s="28" t="s">
        <v>36</v>
      </c>
      <c r="J1147" s="28" t="s">
        <v>36</v>
      </c>
      <c r="K1147" s="37">
        <f ca="1">IF(O1147="ACTIVE",(TODAY()-H1147),(J1147-H1147))</f>
        <v>73</v>
      </c>
      <c r="L1147" s="39" t="str">
        <f>IF(OR(M1147="Email Verification",M1147="Operations",M1147="OJT",M1147="Bottom Quartile Group",M1147="Training"),"Billable","Non Billable")</f>
        <v>Billable</v>
      </c>
      <c r="M1147" s="32" t="s">
        <v>118</v>
      </c>
      <c r="N1147" s="1" t="s">
        <v>38</v>
      </c>
      <c r="O1147" s="1" t="s">
        <v>39</v>
      </c>
      <c r="P1147" s="1"/>
      <c r="Q1147" s="1"/>
      <c r="R1147" s="31" t="s">
        <v>1443</v>
      </c>
      <c r="S1147" s="42" t="s">
        <v>19</v>
      </c>
      <c r="T1147" s="42" t="s">
        <v>880</v>
      </c>
      <c r="U1147" s="42" t="s">
        <v>17</v>
      </c>
      <c r="V1147" s="42" t="s">
        <v>17</v>
      </c>
      <c r="W1147" s="42" t="s">
        <v>19</v>
      </c>
      <c r="X1147" s="42" t="s">
        <v>880</v>
      </c>
      <c r="Y1147" s="42" t="s">
        <v>880</v>
      </c>
      <c r="Z1147" s="42" t="s">
        <v>880</v>
      </c>
      <c r="AA1147" s="42" t="s">
        <v>880</v>
      </c>
      <c r="AB1147" s="42" t="s">
        <v>17</v>
      </c>
      <c r="AC1147" s="42" t="s">
        <v>17</v>
      </c>
      <c r="AD1147" s="42" t="s">
        <v>19</v>
      </c>
      <c r="AE1147" s="42" t="s">
        <v>880</v>
      </c>
      <c r="AF1147" s="42" t="s">
        <v>880</v>
      </c>
      <c r="AG1147" s="42" t="s">
        <v>880</v>
      </c>
      <c r="AH1147" s="42" t="s">
        <v>880</v>
      </c>
      <c r="AI1147" s="42" t="s">
        <v>17</v>
      </c>
      <c r="AJ1147" s="42" t="s">
        <v>17</v>
      </c>
      <c r="AK1147" s="42" t="s">
        <v>880</v>
      </c>
      <c r="AL1147" s="42"/>
      <c r="AM1147" s="42"/>
      <c r="AN1147" s="42"/>
      <c r="AO1147" s="42"/>
      <c r="AP1147" s="42"/>
      <c r="AQ1147" s="42"/>
      <c r="AR1147" s="42"/>
      <c r="AS1147" s="42"/>
      <c r="AT1147" s="42"/>
      <c r="AU1147" s="42"/>
      <c r="AV1147" s="37">
        <f>COUNTIFS($S1147:$AU1147,"P")</f>
        <v>10</v>
      </c>
      <c r="AW1147" s="37">
        <f>COUNTIFS($S1147:$AU1147,"HD")/2</f>
        <v>0</v>
      </c>
      <c r="AX1147" s="37">
        <f>COUNTIFS($S1147:$AU1147,"DO")</f>
        <v>6</v>
      </c>
      <c r="AY1147" s="1">
        <f>COUNTIFS($S1147:$AU1147,"UPL")</f>
        <v>0</v>
      </c>
      <c r="AZ1147" s="37">
        <f>COUNTIFS($S1147:$AU1147,"LWP")</f>
        <v>3</v>
      </c>
      <c r="BA1147" s="37">
        <f>SUM(COUNTIFS($S1147:$AU1147,{"PAT","MAT"}))</f>
        <v>0</v>
      </c>
      <c r="BB1147" s="37">
        <f>COUNTIFS($S1147:$AU1147,"HO")</f>
        <v>0</v>
      </c>
      <c r="BC1147" s="37">
        <f>COUNTIFS($S1147:$AU1147,"NA")</f>
        <v>0</v>
      </c>
      <c r="BD1147" s="37">
        <f>COUNTIFS($S1147:$AU1147,"PL")</f>
        <v>0</v>
      </c>
      <c r="BE1147" s="37">
        <f>COUNTIFS($S1147:$AU1147,"CL")</f>
        <v>0</v>
      </c>
      <c r="BF1147" s="37">
        <f>COUNTIFS($S1147:$AU1147,"BL")</f>
        <v>0</v>
      </c>
      <c r="BG1147" s="37">
        <f>COUNTIFS($S1147:$AU1147,"CO")</f>
        <v>0</v>
      </c>
      <c r="BH1147" s="37">
        <f>SUM(BD1147:BG1147)</f>
        <v>0</v>
      </c>
      <c r="BI1147" s="37">
        <f>IF(SUM(AV1147+AW1147)&gt;=17,1,0)</f>
        <v>0</v>
      </c>
      <c r="BJ1147" s="37">
        <f>IF(SUM(AV1147+AW1147)&gt;=13,1,0)</f>
        <v>0</v>
      </c>
      <c r="BK1147" s="37">
        <f>SUM(AV1147:BG1147)+SUM(COUNTIFS(R1147:AU1147,{"TERM","RESIGNED"}))</f>
        <v>19</v>
      </c>
      <c r="BL1147" s="1" t="s">
        <v>41</v>
      </c>
      <c r="BM1147" s="37"/>
    </row>
    <row r="1148" spans="1:65" x14ac:dyDescent="0.25">
      <c r="A1148" s="30">
        <f>A1147+1</f>
        <v>1146</v>
      </c>
      <c r="B1148" s="1" t="s">
        <v>163</v>
      </c>
      <c r="C1148" s="1">
        <v>106201</v>
      </c>
      <c r="D1148" s="1">
        <v>106201</v>
      </c>
      <c r="E1148" s="1" t="s">
        <v>863</v>
      </c>
      <c r="F1148" s="32" t="s">
        <v>1394</v>
      </c>
      <c r="G1148" s="32" t="s">
        <v>117</v>
      </c>
      <c r="H1148" s="28">
        <v>45269</v>
      </c>
      <c r="I1148" s="28" t="s">
        <v>36</v>
      </c>
      <c r="J1148" s="28" t="s">
        <v>36</v>
      </c>
      <c r="K1148" s="37">
        <f ca="1">IF(O1148="ACTIVE",(TODAY()-H1148),(J1148-H1148))</f>
        <v>73</v>
      </c>
      <c r="L1148" s="39" t="str">
        <f>IF(OR(M1148="Email Verification",M1148="Operations",M1148="OJT",M1148="Bottom Quartile Group",M1148="Training"),"Billable","Non Billable")</f>
        <v>Billable</v>
      </c>
      <c r="M1148" s="32" t="s">
        <v>118</v>
      </c>
      <c r="N1148" s="1" t="s">
        <v>38</v>
      </c>
      <c r="O1148" s="1" t="s">
        <v>39</v>
      </c>
      <c r="P1148" s="1"/>
      <c r="Q1148" s="1"/>
      <c r="R1148" s="31" t="s">
        <v>1443</v>
      </c>
      <c r="S1148" s="42" t="s">
        <v>19</v>
      </c>
      <c r="T1148" s="42" t="s">
        <v>880</v>
      </c>
      <c r="U1148" s="42" t="s">
        <v>17</v>
      </c>
      <c r="V1148" s="42" t="s">
        <v>17</v>
      </c>
      <c r="W1148" s="42" t="s">
        <v>19</v>
      </c>
      <c r="X1148" s="42" t="s">
        <v>880</v>
      </c>
      <c r="Y1148" s="42" t="s">
        <v>880</v>
      </c>
      <c r="Z1148" s="42" t="s">
        <v>880</v>
      </c>
      <c r="AA1148" s="42" t="s">
        <v>880</v>
      </c>
      <c r="AB1148" s="42" t="s">
        <v>17</v>
      </c>
      <c r="AC1148" s="42" t="s">
        <v>17</v>
      </c>
      <c r="AD1148" s="42" t="s">
        <v>19</v>
      </c>
      <c r="AE1148" s="42" t="s">
        <v>880</v>
      </c>
      <c r="AF1148" s="42" t="s">
        <v>880</v>
      </c>
      <c r="AG1148" s="42" t="s">
        <v>880</v>
      </c>
      <c r="AH1148" s="42" t="s">
        <v>880</v>
      </c>
      <c r="AI1148" s="42" t="s">
        <v>17</v>
      </c>
      <c r="AJ1148" s="42" t="s">
        <v>17</v>
      </c>
      <c r="AK1148" s="42" t="s">
        <v>19</v>
      </c>
      <c r="AL1148" s="42"/>
      <c r="AM1148" s="42"/>
      <c r="AN1148" s="42"/>
      <c r="AO1148" s="42"/>
      <c r="AP1148" s="42"/>
      <c r="AQ1148" s="42"/>
      <c r="AR1148" s="42"/>
      <c r="AS1148" s="42"/>
      <c r="AT1148" s="42"/>
      <c r="AU1148" s="42"/>
      <c r="AV1148" s="37">
        <f>COUNTIFS($S1148:$AU1148,"P")</f>
        <v>9</v>
      </c>
      <c r="AW1148" s="37">
        <f>COUNTIFS($S1148:$AU1148,"HD")/2</f>
        <v>0</v>
      </c>
      <c r="AX1148" s="37">
        <f>COUNTIFS($S1148:$AU1148,"DO")</f>
        <v>6</v>
      </c>
      <c r="AY1148" s="1">
        <f>COUNTIFS($S1148:$AU1148,"UPL")</f>
        <v>0</v>
      </c>
      <c r="AZ1148" s="37">
        <f>COUNTIFS($S1148:$AU1148,"LWP")</f>
        <v>4</v>
      </c>
      <c r="BA1148" s="37">
        <f>SUM(COUNTIFS($S1148:$AU1148,{"PAT","MAT"}))</f>
        <v>0</v>
      </c>
      <c r="BB1148" s="37">
        <f>COUNTIFS($S1148:$AU1148,"HO")</f>
        <v>0</v>
      </c>
      <c r="BC1148" s="37">
        <f>COUNTIFS($S1148:$AU1148,"NA")</f>
        <v>0</v>
      </c>
      <c r="BD1148" s="37">
        <f>COUNTIFS($S1148:$AU1148,"PL")</f>
        <v>0</v>
      </c>
      <c r="BE1148" s="37">
        <f>COUNTIFS($S1148:$AU1148,"CL")</f>
        <v>0</v>
      </c>
      <c r="BF1148" s="37">
        <f>COUNTIFS($S1148:$AU1148,"BL")</f>
        <v>0</v>
      </c>
      <c r="BG1148" s="37">
        <f>COUNTIFS($S1148:$AU1148,"CO")</f>
        <v>0</v>
      </c>
      <c r="BH1148" s="37">
        <f>SUM(BD1148:BG1148)</f>
        <v>0</v>
      </c>
      <c r="BI1148" s="37">
        <f>IF(SUM(AV1148+AW1148)&gt;=17,1,0)</f>
        <v>0</v>
      </c>
      <c r="BJ1148" s="37">
        <f>IF(SUM(AV1148+AW1148)&gt;=13,1,0)</f>
        <v>0</v>
      </c>
      <c r="BK1148" s="37">
        <f>SUM(AV1148:BG1148)+SUM(COUNTIFS(R1148:AU1148,{"TERM","RESIGNED"}))</f>
        <v>19</v>
      </c>
      <c r="BL1148" s="1" t="s">
        <v>41</v>
      </c>
      <c r="BM1148" s="37"/>
    </row>
    <row r="1149" spans="1:65" x14ac:dyDescent="0.25">
      <c r="A1149" s="30">
        <f>A1148+1</f>
        <v>1147</v>
      </c>
      <c r="B1149" s="1" t="s">
        <v>163</v>
      </c>
      <c r="C1149" s="1">
        <v>106202</v>
      </c>
      <c r="D1149" s="1">
        <v>106202</v>
      </c>
      <c r="E1149" s="1" t="s">
        <v>862</v>
      </c>
      <c r="F1149" s="32" t="s">
        <v>1375</v>
      </c>
      <c r="G1149" s="32" t="s">
        <v>117</v>
      </c>
      <c r="H1149" s="28">
        <v>45269</v>
      </c>
      <c r="I1149" s="28" t="s">
        <v>36</v>
      </c>
      <c r="J1149" s="28" t="s">
        <v>36</v>
      </c>
      <c r="K1149" s="37">
        <f ca="1">IF(O1149="ACTIVE",(TODAY()-H1149),(J1149-H1149))</f>
        <v>73</v>
      </c>
      <c r="L1149" s="39" t="str">
        <f>IF(OR(M1149="Email Verification",M1149="Operations",M1149="OJT",M1149="Bottom Quartile Group",M1149="Training"),"Billable","Non Billable")</f>
        <v>Billable</v>
      </c>
      <c r="M1149" s="32" t="s">
        <v>118</v>
      </c>
      <c r="N1149" s="1" t="s">
        <v>38</v>
      </c>
      <c r="O1149" s="1" t="s">
        <v>39</v>
      </c>
      <c r="P1149" s="1"/>
      <c r="Q1149" s="1"/>
      <c r="R1149" s="31" t="s">
        <v>1443</v>
      </c>
      <c r="S1149" s="42" t="s">
        <v>19</v>
      </c>
      <c r="T1149" s="42" t="s">
        <v>880</v>
      </c>
      <c r="U1149" s="42" t="s">
        <v>17</v>
      </c>
      <c r="V1149" s="42" t="s">
        <v>17</v>
      </c>
      <c r="W1149" s="42" t="s">
        <v>19</v>
      </c>
      <c r="X1149" s="42" t="s">
        <v>880</v>
      </c>
      <c r="Y1149" s="42" t="s">
        <v>880</v>
      </c>
      <c r="Z1149" s="42" t="s">
        <v>880</v>
      </c>
      <c r="AA1149" s="42" t="s">
        <v>880</v>
      </c>
      <c r="AB1149" s="42" t="s">
        <v>17</v>
      </c>
      <c r="AC1149" s="42" t="s">
        <v>17</v>
      </c>
      <c r="AD1149" s="42" t="s">
        <v>18</v>
      </c>
      <c r="AE1149" s="42" t="s">
        <v>19</v>
      </c>
      <c r="AF1149" s="42" t="s">
        <v>880</v>
      </c>
      <c r="AG1149" s="42" t="s">
        <v>880</v>
      </c>
      <c r="AH1149" s="42" t="s">
        <v>880</v>
      </c>
      <c r="AI1149" s="42" t="s">
        <v>17</v>
      </c>
      <c r="AJ1149" s="42" t="s">
        <v>17</v>
      </c>
      <c r="AK1149" s="42" t="s">
        <v>18</v>
      </c>
      <c r="AL1149" s="42"/>
      <c r="AM1149" s="42"/>
      <c r="AN1149" s="42"/>
      <c r="AO1149" s="42"/>
      <c r="AP1149" s="42"/>
      <c r="AQ1149" s="42"/>
      <c r="AR1149" s="42"/>
      <c r="AS1149" s="42"/>
      <c r="AT1149" s="42"/>
      <c r="AU1149" s="42"/>
      <c r="AV1149" s="37">
        <f>COUNTIFS($S1149:$AU1149,"P")</f>
        <v>8</v>
      </c>
      <c r="AW1149" s="37">
        <f>COUNTIFS($S1149:$AU1149,"HD")/2</f>
        <v>0</v>
      </c>
      <c r="AX1149" s="37">
        <f>COUNTIFS($S1149:$AU1149,"DO")</f>
        <v>6</v>
      </c>
      <c r="AY1149" s="1">
        <f>COUNTIFS($S1149:$AU1149,"UPL")</f>
        <v>2</v>
      </c>
      <c r="AZ1149" s="37">
        <f>COUNTIFS($S1149:$AU1149,"LWP")</f>
        <v>3</v>
      </c>
      <c r="BA1149" s="37">
        <f>SUM(COUNTIFS($S1149:$AU1149,{"PAT","MAT"}))</f>
        <v>0</v>
      </c>
      <c r="BB1149" s="37">
        <f>COUNTIFS($S1149:$AU1149,"HO")</f>
        <v>0</v>
      </c>
      <c r="BC1149" s="37">
        <f>COUNTIFS($S1149:$AU1149,"NA")</f>
        <v>0</v>
      </c>
      <c r="BD1149" s="37">
        <f>COUNTIFS($S1149:$AU1149,"PL")</f>
        <v>0</v>
      </c>
      <c r="BE1149" s="37">
        <f>COUNTIFS($S1149:$AU1149,"CL")</f>
        <v>0</v>
      </c>
      <c r="BF1149" s="37">
        <f>COUNTIFS($S1149:$AU1149,"BL")</f>
        <v>0</v>
      </c>
      <c r="BG1149" s="37">
        <f>COUNTIFS($S1149:$AU1149,"CO")</f>
        <v>0</v>
      </c>
      <c r="BH1149" s="37">
        <f>SUM(BD1149:BG1149)</f>
        <v>0</v>
      </c>
      <c r="BI1149" s="37">
        <f>IF(SUM(AV1149+AW1149)&gt;=17,1,0)</f>
        <v>0</v>
      </c>
      <c r="BJ1149" s="37">
        <f>IF(SUM(AV1149+AW1149)&gt;=13,1,0)</f>
        <v>0</v>
      </c>
      <c r="BK1149" s="37">
        <f>SUM(AV1149:BG1149)+SUM(COUNTIFS(R1149:AU1149,{"TERM","RESIGNED"}))</f>
        <v>19</v>
      </c>
      <c r="BL1149" s="1" t="s">
        <v>41</v>
      </c>
      <c r="BM1149" s="37"/>
    </row>
    <row r="1150" spans="1:65" x14ac:dyDescent="0.25">
      <c r="A1150" s="30">
        <f>A1149+1</f>
        <v>1148</v>
      </c>
      <c r="B1150" s="1" t="s">
        <v>163</v>
      </c>
      <c r="C1150" s="1">
        <v>106203</v>
      </c>
      <c r="D1150" s="1">
        <v>106203</v>
      </c>
      <c r="E1150" s="1" t="s">
        <v>863</v>
      </c>
      <c r="F1150" s="32" t="s">
        <v>1376</v>
      </c>
      <c r="G1150" s="32" t="s">
        <v>117</v>
      </c>
      <c r="H1150" s="28">
        <v>45269</v>
      </c>
      <c r="I1150" s="28" t="s">
        <v>36</v>
      </c>
      <c r="J1150" s="28" t="s">
        <v>36</v>
      </c>
      <c r="K1150" s="37">
        <f ca="1">IF(O1150="ACTIVE",(TODAY()-H1150),(J1150-H1150))</f>
        <v>73</v>
      </c>
      <c r="L1150" s="39" t="str">
        <f>IF(OR(M1150="Email Verification",M1150="Operations",M1150="OJT",M1150="Bottom Quartile Group",M1150="Training"),"Billable","Non Billable")</f>
        <v>Billable</v>
      </c>
      <c r="M1150" s="32" t="s">
        <v>118</v>
      </c>
      <c r="N1150" s="1" t="s">
        <v>38</v>
      </c>
      <c r="O1150" s="1" t="s">
        <v>39</v>
      </c>
      <c r="P1150" s="1"/>
      <c r="Q1150" s="1"/>
      <c r="R1150" s="31" t="s">
        <v>1443</v>
      </c>
      <c r="S1150" s="42" t="s">
        <v>19</v>
      </c>
      <c r="T1150" s="42" t="s">
        <v>880</v>
      </c>
      <c r="U1150" s="42" t="s">
        <v>17</v>
      </c>
      <c r="V1150" s="42" t="s">
        <v>17</v>
      </c>
      <c r="W1150" s="42" t="s">
        <v>19</v>
      </c>
      <c r="X1150" s="42" t="s">
        <v>880</v>
      </c>
      <c r="Y1150" s="42" t="s">
        <v>880</v>
      </c>
      <c r="Z1150" s="42" t="s">
        <v>880</v>
      </c>
      <c r="AA1150" s="42" t="s">
        <v>880</v>
      </c>
      <c r="AB1150" s="42" t="s">
        <v>17</v>
      </c>
      <c r="AC1150" s="42" t="s">
        <v>17</v>
      </c>
      <c r="AD1150" s="42" t="s">
        <v>19</v>
      </c>
      <c r="AE1150" s="42" t="s">
        <v>19</v>
      </c>
      <c r="AF1150" s="42" t="s">
        <v>880</v>
      </c>
      <c r="AG1150" s="42" t="s">
        <v>880</v>
      </c>
      <c r="AH1150" s="42" t="s">
        <v>880</v>
      </c>
      <c r="AI1150" s="42" t="s">
        <v>17</v>
      </c>
      <c r="AJ1150" s="42" t="s">
        <v>17</v>
      </c>
      <c r="AK1150" s="42" t="s">
        <v>19</v>
      </c>
      <c r="AL1150" s="42"/>
      <c r="AM1150" s="42"/>
      <c r="AN1150" s="42"/>
      <c r="AO1150" s="42"/>
      <c r="AP1150" s="42"/>
      <c r="AQ1150" s="42"/>
      <c r="AR1150" s="42"/>
      <c r="AS1150" s="42"/>
      <c r="AT1150" s="42"/>
      <c r="AU1150" s="42"/>
      <c r="AV1150" s="37">
        <f>COUNTIFS($S1150:$AU1150,"P")</f>
        <v>8</v>
      </c>
      <c r="AW1150" s="37">
        <f>COUNTIFS($S1150:$AU1150,"HD")/2</f>
        <v>0</v>
      </c>
      <c r="AX1150" s="37">
        <f>COUNTIFS($S1150:$AU1150,"DO")</f>
        <v>6</v>
      </c>
      <c r="AY1150" s="1">
        <f>COUNTIFS($S1150:$AU1150,"UPL")</f>
        <v>0</v>
      </c>
      <c r="AZ1150" s="37">
        <f>COUNTIFS($S1150:$AU1150,"LWP")</f>
        <v>5</v>
      </c>
      <c r="BA1150" s="37">
        <f>SUM(COUNTIFS($S1150:$AU1150,{"PAT","MAT"}))</f>
        <v>0</v>
      </c>
      <c r="BB1150" s="37">
        <f>COUNTIFS($S1150:$AU1150,"HO")</f>
        <v>0</v>
      </c>
      <c r="BC1150" s="37">
        <f>COUNTIFS($S1150:$AU1150,"NA")</f>
        <v>0</v>
      </c>
      <c r="BD1150" s="37">
        <f>COUNTIFS($S1150:$AU1150,"PL")</f>
        <v>0</v>
      </c>
      <c r="BE1150" s="37">
        <f>COUNTIFS($S1150:$AU1150,"CL")</f>
        <v>0</v>
      </c>
      <c r="BF1150" s="37">
        <f>COUNTIFS($S1150:$AU1150,"BL")</f>
        <v>0</v>
      </c>
      <c r="BG1150" s="37">
        <f>COUNTIFS($S1150:$AU1150,"CO")</f>
        <v>0</v>
      </c>
      <c r="BH1150" s="37">
        <f>SUM(BD1150:BG1150)</f>
        <v>0</v>
      </c>
      <c r="BI1150" s="37">
        <f>IF(SUM(AV1150+AW1150)&gt;=17,1,0)</f>
        <v>0</v>
      </c>
      <c r="BJ1150" s="37">
        <f>IF(SUM(AV1150+AW1150)&gt;=13,1,0)</f>
        <v>0</v>
      </c>
      <c r="BK1150" s="37">
        <f>SUM(AV1150:BG1150)+SUM(COUNTIFS(R1150:AU1150,{"TERM","RESIGNED"}))</f>
        <v>19</v>
      </c>
      <c r="BL1150" s="1" t="s">
        <v>41</v>
      </c>
      <c r="BM1150" s="37"/>
    </row>
    <row r="1151" spans="1:65" x14ac:dyDescent="0.25">
      <c r="A1151" s="30">
        <f>A1150+1</f>
        <v>1149</v>
      </c>
      <c r="B1151" s="1" t="s">
        <v>163</v>
      </c>
      <c r="C1151" s="1">
        <v>106186</v>
      </c>
      <c r="D1151" s="1">
        <v>106186</v>
      </c>
      <c r="E1151" s="1" t="s">
        <v>862</v>
      </c>
      <c r="F1151" s="32" t="s">
        <v>1554</v>
      </c>
      <c r="G1151" s="32" t="s">
        <v>117</v>
      </c>
      <c r="H1151" s="28">
        <v>45269</v>
      </c>
      <c r="I1151" s="28" t="s">
        <v>36</v>
      </c>
      <c r="J1151" s="28" t="s">
        <v>36</v>
      </c>
      <c r="K1151" s="37">
        <f ca="1">IF(O1151="ACTIVE",(TODAY()-H1151),(J1151-H1151))</f>
        <v>73</v>
      </c>
      <c r="L1151" s="39" t="str">
        <f>IF(OR(M1151="Email Verification",M1151="Operations",M1151="OJT",M1151="Bottom Quartile Group",M1151="Training"),"Billable","Non Billable")</f>
        <v>Billable</v>
      </c>
      <c r="M1151" s="32" t="s">
        <v>118</v>
      </c>
      <c r="N1151" s="1" t="s">
        <v>38</v>
      </c>
      <c r="O1151" s="1" t="s">
        <v>39</v>
      </c>
      <c r="P1151" s="1"/>
      <c r="Q1151" s="1"/>
      <c r="R1151" s="31" t="s">
        <v>233</v>
      </c>
      <c r="S1151" s="42" t="s">
        <v>880</v>
      </c>
      <c r="T1151" s="42" t="s">
        <v>880</v>
      </c>
      <c r="U1151" s="42" t="s">
        <v>17</v>
      </c>
      <c r="V1151" s="42" t="s">
        <v>17</v>
      </c>
      <c r="W1151" s="42" t="s">
        <v>880</v>
      </c>
      <c r="X1151" s="42" t="s">
        <v>880</v>
      </c>
      <c r="Y1151" s="42" t="s">
        <v>880</v>
      </c>
      <c r="Z1151" s="42" t="s">
        <v>880</v>
      </c>
      <c r="AA1151" s="42" t="s">
        <v>880</v>
      </c>
      <c r="AB1151" s="42" t="s">
        <v>17</v>
      </c>
      <c r="AC1151" s="42" t="s">
        <v>17</v>
      </c>
      <c r="AD1151" s="42" t="s">
        <v>880</v>
      </c>
      <c r="AE1151" s="42" t="s">
        <v>880</v>
      </c>
      <c r="AF1151" s="42" t="s">
        <v>880</v>
      </c>
      <c r="AG1151" s="42" t="s">
        <v>880</v>
      </c>
      <c r="AH1151" s="42" t="s">
        <v>880</v>
      </c>
      <c r="AI1151" s="42" t="s">
        <v>17</v>
      </c>
      <c r="AJ1151" s="42" t="s">
        <v>17</v>
      </c>
      <c r="AK1151" s="42" t="s">
        <v>880</v>
      </c>
      <c r="AL1151" s="42"/>
      <c r="AM1151" s="42"/>
      <c r="AN1151" s="42"/>
      <c r="AO1151" s="42"/>
      <c r="AP1151" s="42"/>
      <c r="AQ1151" s="42"/>
      <c r="AR1151" s="42"/>
      <c r="AS1151" s="42"/>
      <c r="AT1151" s="42"/>
      <c r="AU1151" s="42"/>
      <c r="AV1151" s="37">
        <f>COUNTIFS($S1151:$AU1151,"P")</f>
        <v>13</v>
      </c>
      <c r="AW1151" s="37">
        <f>COUNTIFS($S1151:$AU1151,"HD")/2</f>
        <v>0</v>
      </c>
      <c r="AX1151" s="37">
        <f>COUNTIFS($S1151:$AU1151,"DO")</f>
        <v>6</v>
      </c>
      <c r="AY1151" s="1">
        <f>COUNTIFS($S1151:$AU1151,"UPL")</f>
        <v>0</v>
      </c>
      <c r="AZ1151" s="37">
        <f>COUNTIFS($S1151:$AU1151,"LWP")</f>
        <v>0</v>
      </c>
      <c r="BA1151" s="37">
        <f>SUM(COUNTIFS($S1151:$AU1151,{"PAT","MAT"}))</f>
        <v>0</v>
      </c>
      <c r="BB1151" s="37">
        <f>COUNTIFS($S1151:$AU1151,"HO")</f>
        <v>0</v>
      </c>
      <c r="BC1151" s="37">
        <f>COUNTIFS($S1151:$AU1151,"NA")</f>
        <v>0</v>
      </c>
      <c r="BD1151" s="37">
        <f>COUNTIFS($S1151:$AU1151,"PL")</f>
        <v>0</v>
      </c>
      <c r="BE1151" s="37">
        <f>COUNTIFS($S1151:$AU1151,"CL")</f>
        <v>0</v>
      </c>
      <c r="BF1151" s="37">
        <f>COUNTIFS($S1151:$AU1151,"BL")</f>
        <v>0</v>
      </c>
      <c r="BG1151" s="37">
        <f>COUNTIFS($S1151:$AU1151,"CO")</f>
        <v>0</v>
      </c>
      <c r="BH1151" s="37">
        <f>SUM(BD1151:BG1151)</f>
        <v>0</v>
      </c>
      <c r="BI1151" s="37">
        <f>IF(SUM(AV1151+AW1151)&gt;=17,1,0)</f>
        <v>0</v>
      </c>
      <c r="BJ1151" s="37">
        <f>IF(SUM(AV1151+AW1151)&gt;=13,1,0)</f>
        <v>1</v>
      </c>
      <c r="BK1151" s="37">
        <f>SUM(AV1151:BG1151)+SUM(COUNTIFS(R1151:AU1151,{"TERM","RESIGNED"}))</f>
        <v>19</v>
      </c>
      <c r="BL1151" s="1" t="s">
        <v>41</v>
      </c>
      <c r="BM1151" s="37" t="s">
        <v>931</v>
      </c>
    </row>
    <row r="1152" spans="1:65" x14ac:dyDescent="0.25">
      <c r="A1152" s="30">
        <f>A1151+1</f>
        <v>1150</v>
      </c>
      <c r="B1152" s="1" t="s">
        <v>163</v>
      </c>
      <c r="C1152" s="1">
        <v>106211</v>
      </c>
      <c r="D1152" s="1">
        <v>106211</v>
      </c>
      <c r="E1152" s="1" t="s">
        <v>863</v>
      </c>
      <c r="F1152" s="32" t="s">
        <v>1379</v>
      </c>
      <c r="G1152" s="32" t="s">
        <v>74</v>
      </c>
      <c r="H1152" s="28">
        <v>45273</v>
      </c>
      <c r="I1152" s="28" t="s">
        <v>36</v>
      </c>
      <c r="J1152" s="28" t="s">
        <v>36</v>
      </c>
      <c r="K1152" s="37">
        <f ca="1">IF(O1152="ACTIVE",(TODAY()-H1152),(J1152-H1152))</f>
        <v>69</v>
      </c>
      <c r="L1152" s="39" t="str">
        <f>IF(OR(M1152="Email Verification",M1152="Operations",M1152="OJT",M1152="Bottom Quartile Group",M1152="Training"),"Billable","Non Billable")</f>
        <v>Non Billable</v>
      </c>
      <c r="M1152" s="32" t="s">
        <v>51</v>
      </c>
      <c r="N1152" s="1" t="s">
        <v>38</v>
      </c>
      <c r="O1152" s="1" t="s">
        <v>39</v>
      </c>
      <c r="P1152" s="1"/>
      <c r="Q1152" s="1"/>
      <c r="R1152" s="31" t="s">
        <v>97</v>
      </c>
      <c r="S1152" s="42" t="s">
        <v>880</v>
      </c>
      <c r="T1152" s="42" t="s">
        <v>880</v>
      </c>
      <c r="U1152" s="42" t="s">
        <v>17</v>
      </c>
      <c r="V1152" s="42" t="s">
        <v>17</v>
      </c>
      <c r="W1152" s="42" t="s">
        <v>880</v>
      </c>
      <c r="X1152" s="42" t="s">
        <v>880</v>
      </c>
      <c r="Y1152" s="42" t="s">
        <v>880</v>
      </c>
      <c r="Z1152" s="42" t="s">
        <v>880</v>
      </c>
      <c r="AA1152" s="42" t="s">
        <v>880</v>
      </c>
      <c r="AB1152" s="42" t="s">
        <v>17</v>
      </c>
      <c r="AC1152" s="42" t="s">
        <v>17</v>
      </c>
      <c r="AD1152" s="42" t="s">
        <v>880</v>
      </c>
      <c r="AE1152" s="42" t="s">
        <v>880</v>
      </c>
      <c r="AF1152" s="42" t="s">
        <v>880</v>
      </c>
      <c r="AG1152" s="42" t="s">
        <v>880</v>
      </c>
      <c r="AH1152" s="42" t="s">
        <v>880</v>
      </c>
      <c r="AI1152" s="42" t="s">
        <v>17</v>
      </c>
      <c r="AJ1152" s="42" t="s">
        <v>17</v>
      </c>
      <c r="AK1152" s="42" t="s">
        <v>880</v>
      </c>
      <c r="AL1152" s="42"/>
      <c r="AM1152" s="42"/>
      <c r="AN1152" s="42"/>
      <c r="AO1152" s="42"/>
      <c r="AP1152" s="42"/>
      <c r="AQ1152" s="42"/>
      <c r="AR1152" s="42"/>
      <c r="AS1152" s="42"/>
      <c r="AT1152" s="42"/>
      <c r="AU1152" s="42"/>
      <c r="AV1152" s="37">
        <f>COUNTIFS($S1152:$AU1152,"P")</f>
        <v>13</v>
      </c>
      <c r="AW1152" s="37">
        <f>COUNTIFS($S1152:$AU1152,"HD")/2</f>
        <v>0</v>
      </c>
      <c r="AX1152" s="37">
        <f>COUNTIFS($S1152:$AU1152,"DO")</f>
        <v>6</v>
      </c>
      <c r="AY1152" s="1">
        <f>COUNTIFS($S1152:$AU1152,"UPL")</f>
        <v>0</v>
      </c>
      <c r="AZ1152" s="37">
        <f>COUNTIFS($S1152:$AU1152,"LWP")</f>
        <v>0</v>
      </c>
      <c r="BA1152" s="37">
        <f>SUM(COUNTIFS($S1152:$AU1152,{"PAT","MAT"}))</f>
        <v>0</v>
      </c>
      <c r="BB1152" s="37">
        <f>COUNTIFS($S1152:$AU1152,"HO")</f>
        <v>0</v>
      </c>
      <c r="BC1152" s="37">
        <f>COUNTIFS($S1152:$AU1152,"NA")</f>
        <v>0</v>
      </c>
      <c r="BD1152" s="37">
        <f>COUNTIFS($S1152:$AU1152,"PL")</f>
        <v>0</v>
      </c>
      <c r="BE1152" s="37">
        <f>COUNTIFS($S1152:$AU1152,"CL")</f>
        <v>0</v>
      </c>
      <c r="BF1152" s="37">
        <f>COUNTIFS($S1152:$AU1152,"BL")</f>
        <v>0</v>
      </c>
      <c r="BG1152" s="37">
        <f>COUNTIFS($S1152:$AU1152,"CO")</f>
        <v>0</v>
      </c>
      <c r="BH1152" s="37">
        <f>SUM(BD1152:BG1152)</f>
        <v>0</v>
      </c>
      <c r="BI1152" s="37">
        <f>IF(SUM(AV1152+AW1152)&gt;=17,1,0)</f>
        <v>0</v>
      </c>
      <c r="BJ1152" s="37">
        <f>IF(SUM(AV1152+AW1152)&gt;=13,1,0)</f>
        <v>1</v>
      </c>
      <c r="BK1152" s="37">
        <f>SUM(AV1152:BG1152)+SUM(COUNTIFS(R1152:AU1152,{"TERM","RESIGNED"}))</f>
        <v>19</v>
      </c>
      <c r="BL1152" s="1" t="s">
        <v>41</v>
      </c>
      <c r="BM1152" s="37" t="s">
        <v>1564</v>
      </c>
    </row>
    <row r="1153" spans="1:65" x14ac:dyDescent="0.25">
      <c r="A1153" s="30">
        <f>A1152+1</f>
        <v>1151</v>
      </c>
      <c r="B1153" s="1" t="s">
        <v>163</v>
      </c>
      <c r="C1153" s="1">
        <v>106214</v>
      </c>
      <c r="D1153" s="1">
        <v>106214</v>
      </c>
      <c r="E1153" s="1" t="s">
        <v>863</v>
      </c>
      <c r="F1153" s="32" t="s">
        <v>1380</v>
      </c>
      <c r="G1153" s="32" t="s">
        <v>117</v>
      </c>
      <c r="H1153" s="28">
        <v>45273</v>
      </c>
      <c r="I1153" s="28" t="s">
        <v>36</v>
      </c>
      <c r="J1153" s="28" t="s">
        <v>36</v>
      </c>
      <c r="K1153" s="37">
        <f ca="1">IF(O1153="ACTIVE",(TODAY()-H1153),(J1153-H1153))</f>
        <v>69</v>
      </c>
      <c r="L1153" s="39" t="str">
        <f>IF(OR(M1153="Email Verification",M1153="Operations",M1153="OJT",M1153="Bottom Quartile Group",M1153="Training"),"Billable","Non Billable")</f>
        <v>Billable</v>
      </c>
      <c r="M1153" s="32" t="s">
        <v>118</v>
      </c>
      <c r="N1153" s="1" t="s">
        <v>38</v>
      </c>
      <c r="O1153" s="1" t="s">
        <v>39</v>
      </c>
      <c r="P1153" s="1"/>
      <c r="Q1153" s="1"/>
      <c r="R1153" s="31" t="s">
        <v>150</v>
      </c>
      <c r="S1153" s="42" t="s">
        <v>880</v>
      </c>
      <c r="T1153" s="42" t="s">
        <v>880</v>
      </c>
      <c r="U1153" s="42" t="s">
        <v>17</v>
      </c>
      <c r="V1153" s="42" t="s">
        <v>17</v>
      </c>
      <c r="W1153" s="42" t="s">
        <v>880</v>
      </c>
      <c r="X1153" s="42" t="s">
        <v>19</v>
      </c>
      <c r="Y1153" s="42" t="s">
        <v>19</v>
      </c>
      <c r="Z1153" s="42" t="s">
        <v>880</v>
      </c>
      <c r="AA1153" s="42" t="s">
        <v>880</v>
      </c>
      <c r="AB1153" s="42" t="s">
        <v>17</v>
      </c>
      <c r="AC1153" s="42" t="s">
        <v>17</v>
      </c>
      <c r="AD1153" s="42" t="s">
        <v>880</v>
      </c>
      <c r="AE1153" s="42" t="s">
        <v>880</v>
      </c>
      <c r="AF1153" s="42" t="s">
        <v>880</v>
      </c>
      <c r="AG1153" s="42" t="s">
        <v>880</v>
      </c>
      <c r="AH1153" s="42" t="s">
        <v>880</v>
      </c>
      <c r="AI1153" s="42" t="s">
        <v>17</v>
      </c>
      <c r="AJ1153" s="42" t="s">
        <v>17</v>
      </c>
      <c r="AK1153" s="42" t="s">
        <v>880</v>
      </c>
      <c r="AL1153" s="42"/>
      <c r="AM1153" s="42"/>
      <c r="AN1153" s="42"/>
      <c r="AO1153" s="42"/>
      <c r="AP1153" s="42"/>
      <c r="AQ1153" s="42"/>
      <c r="AR1153" s="42"/>
      <c r="AS1153" s="42"/>
      <c r="AT1153" s="42"/>
      <c r="AU1153" s="42"/>
      <c r="AV1153" s="37">
        <f>COUNTIFS($S1153:$AU1153,"P")</f>
        <v>11</v>
      </c>
      <c r="AW1153" s="37">
        <f>COUNTIFS($S1153:$AU1153,"HD")/2</f>
        <v>0</v>
      </c>
      <c r="AX1153" s="37">
        <f>COUNTIFS($S1153:$AU1153,"DO")</f>
        <v>6</v>
      </c>
      <c r="AY1153" s="1">
        <f>COUNTIFS($S1153:$AU1153,"UPL")</f>
        <v>0</v>
      </c>
      <c r="AZ1153" s="37">
        <f>COUNTIFS($S1153:$AU1153,"LWP")</f>
        <v>2</v>
      </c>
      <c r="BA1153" s="37">
        <f>SUM(COUNTIFS($S1153:$AU1153,{"PAT","MAT"}))</f>
        <v>0</v>
      </c>
      <c r="BB1153" s="37">
        <f>COUNTIFS($S1153:$AU1153,"HO")</f>
        <v>0</v>
      </c>
      <c r="BC1153" s="37">
        <f>COUNTIFS($S1153:$AU1153,"NA")</f>
        <v>0</v>
      </c>
      <c r="BD1153" s="37">
        <f>COUNTIFS($S1153:$AU1153,"PL")</f>
        <v>0</v>
      </c>
      <c r="BE1153" s="37">
        <f>COUNTIFS($S1153:$AU1153,"CL")</f>
        <v>0</v>
      </c>
      <c r="BF1153" s="37">
        <f>COUNTIFS($S1153:$AU1153,"BL")</f>
        <v>0</v>
      </c>
      <c r="BG1153" s="37">
        <f>COUNTIFS($S1153:$AU1153,"CO")</f>
        <v>0</v>
      </c>
      <c r="BH1153" s="37">
        <f>SUM(BD1153:BG1153)</f>
        <v>0</v>
      </c>
      <c r="BI1153" s="37">
        <f>IF(SUM(AV1153+AW1153)&gt;=17,1,0)</f>
        <v>0</v>
      </c>
      <c r="BJ1153" s="37">
        <f>IF(SUM(AV1153+AW1153)&gt;=13,1,0)</f>
        <v>0</v>
      </c>
      <c r="BK1153" s="37">
        <f>SUM(AV1153:BG1153)+SUM(COUNTIFS(R1153:AU1153,{"TERM","RESIGNED"}))</f>
        <v>19</v>
      </c>
      <c r="BL1153" s="1" t="s">
        <v>41</v>
      </c>
      <c r="BM1153" s="37" t="s">
        <v>931</v>
      </c>
    </row>
    <row r="1154" spans="1:65" x14ac:dyDescent="0.25">
      <c r="A1154" s="30">
        <f>A1153+1</f>
        <v>1152</v>
      </c>
      <c r="B1154" s="1" t="s">
        <v>163</v>
      </c>
      <c r="C1154" s="1">
        <v>106218</v>
      </c>
      <c r="D1154" s="1">
        <v>106218</v>
      </c>
      <c r="E1154" s="1" t="s">
        <v>863</v>
      </c>
      <c r="F1154" s="32" t="s">
        <v>1395</v>
      </c>
      <c r="G1154" s="32" t="s">
        <v>117</v>
      </c>
      <c r="H1154" s="28">
        <v>45273</v>
      </c>
      <c r="I1154" s="28" t="s">
        <v>36</v>
      </c>
      <c r="J1154" s="28" t="s">
        <v>36</v>
      </c>
      <c r="K1154" s="37">
        <f ca="1">IF(O1154="ACTIVE",(TODAY()-H1154),(J1154-H1154))</f>
        <v>69</v>
      </c>
      <c r="L1154" s="39" t="str">
        <f>IF(OR(M1154="Email Verification",M1154="Operations",M1154="OJT",M1154="Bottom Quartile Group",M1154="Training"),"Billable","Non Billable")</f>
        <v>Billable</v>
      </c>
      <c r="M1154" s="32" t="s">
        <v>118</v>
      </c>
      <c r="N1154" s="1" t="s">
        <v>38</v>
      </c>
      <c r="O1154" s="1" t="s">
        <v>39</v>
      </c>
      <c r="P1154" s="1"/>
      <c r="Q1154" s="1"/>
      <c r="R1154" s="31" t="s">
        <v>150</v>
      </c>
      <c r="S1154" s="42" t="s">
        <v>880</v>
      </c>
      <c r="T1154" s="42" t="s">
        <v>880</v>
      </c>
      <c r="U1154" s="42" t="s">
        <v>17</v>
      </c>
      <c r="V1154" s="42" t="s">
        <v>17</v>
      </c>
      <c r="W1154" s="42" t="s">
        <v>880</v>
      </c>
      <c r="X1154" s="42" t="s">
        <v>19</v>
      </c>
      <c r="Y1154" s="42" t="s">
        <v>19</v>
      </c>
      <c r="Z1154" s="42" t="s">
        <v>19</v>
      </c>
      <c r="AA1154" s="42" t="s">
        <v>19</v>
      </c>
      <c r="AB1154" s="42" t="s">
        <v>17</v>
      </c>
      <c r="AC1154" s="42" t="s">
        <v>17</v>
      </c>
      <c r="AD1154" s="42" t="s">
        <v>880</v>
      </c>
      <c r="AE1154" s="42" t="s">
        <v>880</v>
      </c>
      <c r="AF1154" s="42" t="s">
        <v>880</v>
      </c>
      <c r="AG1154" s="42" t="s">
        <v>880</v>
      </c>
      <c r="AH1154" s="42" t="s">
        <v>880</v>
      </c>
      <c r="AI1154" s="42" t="s">
        <v>17</v>
      </c>
      <c r="AJ1154" s="42" t="s">
        <v>17</v>
      </c>
      <c r="AK1154" s="42" t="s">
        <v>880</v>
      </c>
      <c r="AL1154" s="42"/>
      <c r="AM1154" s="42"/>
      <c r="AN1154" s="42"/>
      <c r="AO1154" s="42"/>
      <c r="AP1154" s="42"/>
      <c r="AQ1154" s="42"/>
      <c r="AR1154" s="42"/>
      <c r="AS1154" s="42"/>
      <c r="AT1154" s="42"/>
      <c r="AU1154" s="42"/>
      <c r="AV1154" s="37">
        <f>COUNTIFS($S1154:$AU1154,"P")</f>
        <v>9</v>
      </c>
      <c r="AW1154" s="37">
        <f>COUNTIFS($S1154:$AU1154,"HD")/2</f>
        <v>0</v>
      </c>
      <c r="AX1154" s="37">
        <f>COUNTIFS($S1154:$AU1154,"DO")</f>
        <v>6</v>
      </c>
      <c r="AY1154" s="1">
        <f>COUNTIFS($S1154:$AU1154,"UPL")</f>
        <v>0</v>
      </c>
      <c r="AZ1154" s="37">
        <f>COUNTIFS($S1154:$AU1154,"LWP")</f>
        <v>4</v>
      </c>
      <c r="BA1154" s="37">
        <f>SUM(COUNTIFS($S1154:$AU1154,{"PAT","MAT"}))</f>
        <v>0</v>
      </c>
      <c r="BB1154" s="37">
        <f>COUNTIFS($S1154:$AU1154,"HO")</f>
        <v>0</v>
      </c>
      <c r="BC1154" s="37">
        <f>COUNTIFS($S1154:$AU1154,"NA")</f>
        <v>0</v>
      </c>
      <c r="BD1154" s="37">
        <f>COUNTIFS($S1154:$AU1154,"PL")</f>
        <v>0</v>
      </c>
      <c r="BE1154" s="37">
        <f>COUNTIFS($S1154:$AU1154,"CL")</f>
        <v>0</v>
      </c>
      <c r="BF1154" s="37">
        <f>COUNTIFS($S1154:$AU1154,"BL")</f>
        <v>0</v>
      </c>
      <c r="BG1154" s="37">
        <f>COUNTIFS($S1154:$AU1154,"CO")</f>
        <v>0</v>
      </c>
      <c r="BH1154" s="37">
        <f>SUM(BD1154:BG1154)</f>
        <v>0</v>
      </c>
      <c r="BI1154" s="37">
        <f>IF(SUM(AV1154+AW1154)&gt;=17,1,0)</f>
        <v>0</v>
      </c>
      <c r="BJ1154" s="37">
        <f>IF(SUM(AV1154+AW1154)&gt;=13,1,0)</f>
        <v>0</v>
      </c>
      <c r="BK1154" s="37">
        <f>SUM(AV1154:BG1154)+SUM(COUNTIFS(R1154:AU1154,{"TERM","RESIGNED"}))</f>
        <v>19</v>
      </c>
      <c r="BL1154" s="1" t="s">
        <v>41</v>
      </c>
      <c r="BM1154" s="37" t="s">
        <v>931</v>
      </c>
    </row>
    <row r="1155" spans="1:65" x14ac:dyDescent="0.25">
      <c r="A1155" s="30">
        <f>A1154+1</f>
        <v>1153</v>
      </c>
      <c r="B1155" s="1" t="s">
        <v>163</v>
      </c>
      <c r="C1155" s="1">
        <v>106221</v>
      </c>
      <c r="D1155" s="1">
        <v>106221</v>
      </c>
      <c r="E1155" s="1" t="s">
        <v>863</v>
      </c>
      <c r="F1155" s="32" t="s">
        <v>1382</v>
      </c>
      <c r="G1155" s="32" t="s">
        <v>117</v>
      </c>
      <c r="H1155" s="28">
        <v>45273</v>
      </c>
      <c r="I1155" s="28" t="s">
        <v>36</v>
      </c>
      <c r="J1155" s="28" t="s">
        <v>36</v>
      </c>
      <c r="K1155" s="37">
        <f ca="1">IF(O1155="ACTIVE",(TODAY()-H1155),(J1155-H1155))</f>
        <v>69</v>
      </c>
      <c r="L1155" s="39" t="str">
        <f>IF(OR(M1155="Email Verification",M1155="Operations",M1155="OJT",M1155="Bottom Quartile Group",M1155="Training"),"Billable","Non Billable")</f>
        <v>Billable</v>
      </c>
      <c r="M1155" s="32" t="s">
        <v>118</v>
      </c>
      <c r="N1155" s="1" t="s">
        <v>38</v>
      </c>
      <c r="O1155" s="1" t="s">
        <v>39</v>
      </c>
      <c r="P1155" s="1"/>
      <c r="Q1155" s="1"/>
      <c r="R1155" s="31" t="s">
        <v>150</v>
      </c>
      <c r="S1155" s="42" t="s">
        <v>880</v>
      </c>
      <c r="T1155" s="42" t="s">
        <v>880</v>
      </c>
      <c r="U1155" s="42" t="s">
        <v>17</v>
      </c>
      <c r="V1155" s="42" t="s">
        <v>17</v>
      </c>
      <c r="W1155" s="42" t="s">
        <v>880</v>
      </c>
      <c r="X1155" s="42" t="s">
        <v>880</v>
      </c>
      <c r="Y1155" s="42" t="s">
        <v>880</v>
      </c>
      <c r="Z1155" s="42" t="s">
        <v>880</v>
      </c>
      <c r="AA1155" s="42" t="s">
        <v>880</v>
      </c>
      <c r="AB1155" s="42" t="s">
        <v>17</v>
      </c>
      <c r="AC1155" s="42" t="s">
        <v>17</v>
      </c>
      <c r="AD1155" s="42" t="s">
        <v>19</v>
      </c>
      <c r="AE1155" s="42" t="s">
        <v>880</v>
      </c>
      <c r="AF1155" s="42" t="s">
        <v>880</v>
      </c>
      <c r="AG1155" s="42" t="s">
        <v>880</v>
      </c>
      <c r="AH1155" s="42" t="s">
        <v>880</v>
      </c>
      <c r="AI1155" s="42" t="s">
        <v>17</v>
      </c>
      <c r="AJ1155" s="42" t="s">
        <v>17</v>
      </c>
      <c r="AK1155" s="42" t="s">
        <v>19</v>
      </c>
      <c r="AL1155" s="42"/>
      <c r="AM1155" s="42"/>
      <c r="AN1155" s="42"/>
      <c r="AO1155" s="42"/>
      <c r="AP1155" s="42"/>
      <c r="AQ1155" s="42"/>
      <c r="AR1155" s="42"/>
      <c r="AS1155" s="42"/>
      <c r="AT1155" s="42"/>
      <c r="AU1155" s="42"/>
      <c r="AV1155" s="37">
        <f>COUNTIFS($S1155:$AU1155,"P")</f>
        <v>11</v>
      </c>
      <c r="AW1155" s="37">
        <f>COUNTIFS($S1155:$AU1155,"HD")/2</f>
        <v>0</v>
      </c>
      <c r="AX1155" s="37">
        <f>COUNTIFS($S1155:$AU1155,"DO")</f>
        <v>6</v>
      </c>
      <c r="AY1155" s="1">
        <f>COUNTIFS($S1155:$AU1155,"UPL")</f>
        <v>0</v>
      </c>
      <c r="AZ1155" s="37">
        <f>COUNTIFS($S1155:$AU1155,"LWP")</f>
        <v>2</v>
      </c>
      <c r="BA1155" s="37">
        <f>SUM(COUNTIFS($S1155:$AU1155,{"PAT","MAT"}))</f>
        <v>0</v>
      </c>
      <c r="BB1155" s="37">
        <f>COUNTIFS($S1155:$AU1155,"HO")</f>
        <v>0</v>
      </c>
      <c r="BC1155" s="37">
        <f>COUNTIFS($S1155:$AU1155,"NA")</f>
        <v>0</v>
      </c>
      <c r="BD1155" s="37">
        <f>COUNTIFS($S1155:$AU1155,"PL")</f>
        <v>0</v>
      </c>
      <c r="BE1155" s="37">
        <f>COUNTIFS($S1155:$AU1155,"CL")</f>
        <v>0</v>
      </c>
      <c r="BF1155" s="37">
        <f>COUNTIFS($S1155:$AU1155,"BL")</f>
        <v>0</v>
      </c>
      <c r="BG1155" s="37">
        <f>COUNTIFS($S1155:$AU1155,"CO")</f>
        <v>0</v>
      </c>
      <c r="BH1155" s="37">
        <f>SUM(BD1155:BG1155)</f>
        <v>0</v>
      </c>
      <c r="BI1155" s="37">
        <f>IF(SUM(AV1155+AW1155)&gt;=17,1,0)</f>
        <v>0</v>
      </c>
      <c r="BJ1155" s="37">
        <f>IF(SUM(AV1155+AW1155)&gt;=13,1,0)</f>
        <v>0</v>
      </c>
      <c r="BK1155" s="37">
        <f>SUM(AV1155:BG1155)+SUM(COUNTIFS(R1155:AU1155,{"TERM","RESIGNED"}))</f>
        <v>19</v>
      </c>
      <c r="BL1155" s="1" t="s">
        <v>41</v>
      </c>
      <c r="BM1155" s="37" t="s">
        <v>931</v>
      </c>
    </row>
    <row r="1156" spans="1:65" x14ac:dyDescent="0.25">
      <c r="A1156" s="30">
        <f>A1155+1</f>
        <v>1154</v>
      </c>
      <c r="B1156" s="1" t="s">
        <v>163</v>
      </c>
      <c r="C1156" s="1">
        <v>106222</v>
      </c>
      <c r="D1156" s="1">
        <v>106222</v>
      </c>
      <c r="E1156" s="1" t="s">
        <v>862</v>
      </c>
      <c r="F1156" s="32" t="s">
        <v>1383</v>
      </c>
      <c r="G1156" s="32" t="s">
        <v>154</v>
      </c>
      <c r="H1156" s="28">
        <v>45273</v>
      </c>
      <c r="I1156" s="28" t="s">
        <v>36</v>
      </c>
      <c r="J1156" s="28" t="s">
        <v>36</v>
      </c>
      <c r="K1156" s="37">
        <f ca="1">IF(O1156="ACTIVE",(TODAY()-H1156),(J1156-H1156))</f>
        <v>69</v>
      </c>
      <c r="L1156" s="39" t="str">
        <f>IF(OR(M1156="Email Verification",M1156="Operations",M1156="OJT",M1156="Bottom Quartile Group",M1156="Training"),"Billable","Non Billable")</f>
        <v>Billable</v>
      </c>
      <c r="M1156" s="32" t="s">
        <v>118</v>
      </c>
      <c r="N1156" s="1" t="s">
        <v>38</v>
      </c>
      <c r="O1156" s="1" t="s">
        <v>39</v>
      </c>
      <c r="P1156" s="1"/>
      <c r="Q1156" s="1"/>
      <c r="R1156" s="31" t="s">
        <v>155</v>
      </c>
      <c r="S1156" s="42" t="s">
        <v>880</v>
      </c>
      <c r="T1156" s="42" t="s">
        <v>880</v>
      </c>
      <c r="U1156" s="42" t="s">
        <v>17</v>
      </c>
      <c r="V1156" s="42" t="s">
        <v>17</v>
      </c>
      <c r="W1156" s="42" t="s">
        <v>880</v>
      </c>
      <c r="X1156" s="42" t="s">
        <v>880</v>
      </c>
      <c r="Y1156" s="42" t="s">
        <v>880</v>
      </c>
      <c r="Z1156" s="42" t="s">
        <v>880</v>
      </c>
      <c r="AA1156" s="42" t="s">
        <v>880</v>
      </c>
      <c r="AB1156" s="42" t="s">
        <v>17</v>
      </c>
      <c r="AC1156" s="42" t="s">
        <v>17</v>
      </c>
      <c r="AD1156" s="42" t="s">
        <v>881</v>
      </c>
      <c r="AE1156" s="42" t="s">
        <v>18</v>
      </c>
      <c r="AF1156" s="42" t="s">
        <v>880</v>
      </c>
      <c r="AG1156" s="42" t="s">
        <v>880</v>
      </c>
      <c r="AH1156" s="42" t="s">
        <v>880</v>
      </c>
      <c r="AI1156" s="42" t="s">
        <v>17</v>
      </c>
      <c r="AJ1156" s="42" t="s">
        <v>17</v>
      </c>
      <c r="AK1156" s="42" t="s">
        <v>881</v>
      </c>
      <c r="AL1156" s="42"/>
      <c r="AM1156" s="42"/>
      <c r="AN1156" s="42"/>
      <c r="AO1156" s="42"/>
      <c r="AP1156" s="42"/>
      <c r="AQ1156" s="42"/>
      <c r="AR1156" s="42"/>
      <c r="AS1156" s="42"/>
      <c r="AT1156" s="42"/>
      <c r="AU1156" s="42"/>
      <c r="AV1156" s="37">
        <f>COUNTIFS($S1156:$AU1156,"P")</f>
        <v>10</v>
      </c>
      <c r="AW1156" s="37">
        <f>COUNTIFS($S1156:$AU1156,"HD")/2</f>
        <v>1</v>
      </c>
      <c r="AX1156" s="37">
        <f>COUNTIFS($S1156:$AU1156,"DO")</f>
        <v>6</v>
      </c>
      <c r="AY1156" s="1">
        <f>COUNTIFS($S1156:$AU1156,"UPL")</f>
        <v>1</v>
      </c>
      <c r="AZ1156" s="37">
        <f>COUNTIFS($S1156:$AU1156,"LWP")</f>
        <v>0</v>
      </c>
      <c r="BA1156" s="37">
        <f>SUM(COUNTIFS($S1156:$AU1156,{"PAT","MAT"}))</f>
        <v>0</v>
      </c>
      <c r="BB1156" s="37">
        <f>COUNTIFS($S1156:$AU1156,"HO")</f>
        <v>0</v>
      </c>
      <c r="BC1156" s="37">
        <f>COUNTIFS($S1156:$AU1156,"NA")</f>
        <v>0</v>
      </c>
      <c r="BD1156" s="37">
        <f>COUNTIFS($S1156:$AU1156,"PL")</f>
        <v>0</v>
      </c>
      <c r="BE1156" s="37">
        <f>COUNTIFS($S1156:$AU1156,"CL")</f>
        <v>0</v>
      </c>
      <c r="BF1156" s="37">
        <f>COUNTIFS($S1156:$AU1156,"BL")</f>
        <v>0</v>
      </c>
      <c r="BG1156" s="37">
        <f>COUNTIFS($S1156:$AU1156,"CO")</f>
        <v>0</v>
      </c>
      <c r="BH1156" s="37">
        <f>SUM(BD1156:BG1156)</f>
        <v>0</v>
      </c>
      <c r="BI1156" s="37">
        <f>IF(SUM(AV1156+AW1156)&gt;=17,1,0)</f>
        <v>0</v>
      </c>
      <c r="BJ1156" s="37">
        <f>IF(SUM(AV1156+AW1156)&gt;=13,1,0)</f>
        <v>0</v>
      </c>
      <c r="BK1156" s="37">
        <f>SUM(AV1156:BG1156)+SUM(COUNTIFS(R1156:AU1156,{"TERM","RESIGNED"}))</f>
        <v>18</v>
      </c>
      <c r="BL1156" s="1" t="s">
        <v>41</v>
      </c>
      <c r="BM1156" s="37" t="s">
        <v>933</v>
      </c>
    </row>
    <row r="1157" spans="1:65" x14ac:dyDescent="0.25">
      <c r="A1157" s="30">
        <f>A1156+1</f>
        <v>1155</v>
      </c>
      <c r="B1157" s="1" t="s">
        <v>163</v>
      </c>
      <c r="C1157" s="1">
        <v>106225</v>
      </c>
      <c r="D1157" s="1">
        <v>106225</v>
      </c>
      <c r="E1157" s="1" t="s">
        <v>863</v>
      </c>
      <c r="F1157" s="32" t="s">
        <v>1384</v>
      </c>
      <c r="G1157" s="32" t="s">
        <v>154</v>
      </c>
      <c r="H1157" s="28">
        <v>45273</v>
      </c>
      <c r="I1157" s="28" t="s">
        <v>36</v>
      </c>
      <c r="J1157" s="28" t="s">
        <v>36</v>
      </c>
      <c r="K1157" s="37">
        <f ca="1">IF(O1157="ACTIVE",(TODAY()-H1157),(J1157-H1157))</f>
        <v>69</v>
      </c>
      <c r="L1157" s="39" t="str">
        <f>IF(OR(M1157="Email Verification",M1157="Operations",M1157="OJT",M1157="Bottom Quartile Group",M1157="Training"),"Billable","Non Billable")</f>
        <v>Billable</v>
      </c>
      <c r="M1157" s="32" t="s">
        <v>118</v>
      </c>
      <c r="N1157" s="1" t="s">
        <v>38</v>
      </c>
      <c r="O1157" s="1" t="s">
        <v>39</v>
      </c>
      <c r="P1157" s="1"/>
      <c r="Q1157" s="1"/>
      <c r="R1157" s="31" t="s">
        <v>136</v>
      </c>
      <c r="S1157" s="42" t="s">
        <v>880</v>
      </c>
      <c r="T1157" s="42" t="s">
        <v>880</v>
      </c>
      <c r="U1157" s="42" t="s">
        <v>17</v>
      </c>
      <c r="V1157" s="42" t="s">
        <v>17</v>
      </c>
      <c r="W1157" s="42" t="s">
        <v>880</v>
      </c>
      <c r="X1157" s="42" t="s">
        <v>880</v>
      </c>
      <c r="Y1157" s="42" t="s">
        <v>880</v>
      </c>
      <c r="Z1157" s="42" t="s">
        <v>880</v>
      </c>
      <c r="AA1157" s="42" t="s">
        <v>880</v>
      </c>
      <c r="AB1157" s="42" t="s">
        <v>17</v>
      </c>
      <c r="AC1157" s="42" t="s">
        <v>17</v>
      </c>
      <c r="AD1157" s="42" t="s">
        <v>880</v>
      </c>
      <c r="AE1157" s="42" t="s">
        <v>880</v>
      </c>
      <c r="AF1157" s="42" t="s">
        <v>880</v>
      </c>
      <c r="AG1157" s="42" t="s">
        <v>881</v>
      </c>
      <c r="AH1157" s="42" t="s">
        <v>880</v>
      </c>
      <c r="AI1157" s="42" t="s">
        <v>17</v>
      </c>
      <c r="AJ1157" s="42" t="s">
        <v>17</v>
      </c>
      <c r="AK1157" s="42" t="s">
        <v>880</v>
      </c>
      <c r="AL1157" s="42"/>
      <c r="AM1157" s="42"/>
      <c r="AN1157" s="42"/>
      <c r="AO1157" s="42"/>
      <c r="AP1157" s="42"/>
      <c r="AQ1157" s="42"/>
      <c r="AR1157" s="42"/>
      <c r="AS1157" s="42"/>
      <c r="AT1157" s="42"/>
      <c r="AU1157" s="42"/>
      <c r="AV1157" s="37">
        <f>COUNTIFS($S1157:$AU1157,"P")</f>
        <v>12</v>
      </c>
      <c r="AW1157" s="37">
        <f>COUNTIFS($S1157:$AU1157,"HD")/2</f>
        <v>0.5</v>
      </c>
      <c r="AX1157" s="37">
        <f>COUNTIFS($S1157:$AU1157,"DO")</f>
        <v>6</v>
      </c>
      <c r="AY1157" s="1">
        <f>COUNTIFS($S1157:$AU1157,"UPL")</f>
        <v>0</v>
      </c>
      <c r="AZ1157" s="37">
        <f>COUNTIFS($S1157:$AU1157,"LWP")</f>
        <v>0</v>
      </c>
      <c r="BA1157" s="37">
        <f>SUM(COUNTIFS($S1157:$AU1157,{"PAT","MAT"}))</f>
        <v>0</v>
      </c>
      <c r="BB1157" s="37">
        <f>COUNTIFS($S1157:$AU1157,"HO")</f>
        <v>0</v>
      </c>
      <c r="BC1157" s="37">
        <f>COUNTIFS($S1157:$AU1157,"NA")</f>
        <v>0</v>
      </c>
      <c r="BD1157" s="37">
        <f>COUNTIFS($S1157:$AU1157,"PL")</f>
        <v>0</v>
      </c>
      <c r="BE1157" s="37">
        <f>COUNTIFS($S1157:$AU1157,"CL")</f>
        <v>0</v>
      </c>
      <c r="BF1157" s="37">
        <f>COUNTIFS($S1157:$AU1157,"BL")</f>
        <v>0</v>
      </c>
      <c r="BG1157" s="37">
        <f>COUNTIFS($S1157:$AU1157,"CO")</f>
        <v>0</v>
      </c>
      <c r="BH1157" s="37">
        <f>SUM(BD1157:BG1157)</f>
        <v>0</v>
      </c>
      <c r="BI1157" s="37">
        <f>IF(SUM(AV1157+AW1157)&gt;=17,1,0)</f>
        <v>0</v>
      </c>
      <c r="BJ1157" s="37">
        <f>IF(SUM(AV1157+AW1157)&gt;=13,1,0)</f>
        <v>0</v>
      </c>
      <c r="BK1157" s="37">
        <f>SUM(AV1157:BG1157)+SUM(COUNTIFS(R1157:AU1157,{"TERM","RESIGNED"}))</f>
        <v>18.5</v>
      </c>
      <c r="BL1157" s="1" t="s">
        <v>41</v>
      </c>
      <c r="BM1157" s="37" t="s">
        <v>934</v>
      </c>
    </row>
    <row r="1158" spans="1:65" x14ac:dyDescent="0.25">
      <c r="A1158" s="30">
        <f>A1157+1</f>
        <v>1156</v>
      </c>
      <c r="B1158" s="1" t="s">
        <v>163</v>
      </c>
      <c r="C1158" s="1">
        <v>106228</v>
      </c>
      <c r="D1158" s="1">
        <v>106228</v>
      </c>
      <c r="E1158" s="1" t="s">
        <v>863</v>
      </c>
      <c r="F1158" s="32" t="s">
        <v>1385</v>
      </c>
      <c r="G1158" s="32" t="s">
        <v>181</v>
      </c>
      <c r="H1158" s="28">
        <v>45273</v>
      </c>
      <c r="I1158" s="28" t="s">
        <v>36</v>
      </c>
      <c r="J1158" s="28" t="s">
        <v>36</v>
      </c>
      <c r="K1158" s="37">
        <f ca="1">IF(O1158="ACTIVE",(TODAY()-H1158),(J1158-H1158))</f>
        <v>69</v>
      </c>
      <c r="L1158" s="39" t="str">
        <f>IF(OR(M1158="Email Verification",M1158="Operations",M1158="OJT",M1158="Bottom Quartile Group",M1158="Training"),"Billable","Non Billable")</f>
        <v>Billable</v>
      </c>
      <c r="M1158" s="32" t="s">
        <v>178</v>
      </c>
      <c r="N1158" s="1" t="s">
        <v>38</v>
      </c>
      <c r="O1158" s="1" t="s">
        <v>39</v>
      </c>
      <c r="P1158" s="1"/>
      <c r="Q1158" s="1"/>
      <c r="R1158" s="31" t="s">
        <v>226</v>
      </c>
      <c r="S1158" s="42" t="s">
        <v>880</v>
      </c>
      <c r="T1158" s="42" t="s">
        <v>880</v>
      </c>
      <c r="U1158" s="42" t="s">
        <v>17</v>
      </c>
      <c r="V1158" s="42" t="s">
        <v>17</v>
      </c>
      <c r="W1158" s="42" t="s">
        <v>880</v>
      </c>
      <c r="X1158" s="42" t="s">
        <v>19</v>
      </c>
      <c r="Y1158" s="42" t="s">
        <v>19</v>
      </c>
      <c r="Z1158" s="42" t="s">
        <v>19</v>
      </c>
      <c r="AA1158" s="42" t="s">
        <v>880</v>
      </c>
      <c r="AB1158" s="42" t="s">
        <v>17</v>
      </c>
      <c r="AC1158" s="42" t="s">
        <v>17</v>
      </c>
      <c r="AD1158" s="42" t="s">
        <v>880</v>
      </c>
      <c r="AE1158" s="42" t="s">
        <v>880</v>
      </c>
      <c r="AF1158" s="42" t="s">
        <v>880</v>
      </c>
      <c r="AG1158" s="42" t="s">
        <v>880</v>
      </c>
      <c r="AH1158" s="42" t="s">
        <v>880</v>
      </c>
      <c r="AI1158" s="42" t="s">
        <v>17</v>
      </c>
      <c r="AJ1158" s="42" t="s">
        <v>17</v>
      </c>
      <c r="AK1158" s="42" t="s">
        <v>880</v>
      </c>
      <c r="AL1158" s="42"/>
      <c r="AM1158" s="42"/>
      <c r="AN1158" s="42"/>
      <c r="AO1158" s="42"/>
      <c r="AP1158" s="42"/>
      <c r="AQ1158" s="42"/>
      <c r="AR1158" s="42"/>
      <c r="AS1158" s="42"/>
      <c r="AT1158" s="42"/>
      <c r="AU1158" s="42"/>
      <c r="AV1158" s="37">
        <f>COUNTIFS($S1158:$AU1158,"P")</f>
        <v>10</v>
      </c>
      <c r="AW1158" s="37">
        <f>COUNTIFS($S1158:$AU1158,"HD")/2</f>
        <v>0</v>
      </c>
      <c r="AX1158" s="37">
        <f>COUNTIFS($S1158:$AU1158,"DO")</f>
        <v>6</v>
      </c>
      <c r="AY1158" s="1">
        <f>COUNTIFS($S1158:$AU1158,"UPL")</f>
        <v>0</v>
      </c>
      <c r="AZ1158" s="37">
        <f>COUNTIFS($S1158:$AU1158,"LWP")</f>
        <v>3</v>
      </c>
      <c r="BA1158" s="37">
        <f>SUM(COUNTIFS($S1158:$AU1158,{"PAT","MAT"}))</f>
        <v>0</v>
      </c>
      <c r="BB1158" s="37">
        <f>COUNTIFS($S1158:$AU1158,"HO")</f>
        <v>0</v>
      </c>
      <c r="BC1158" s="37">
        <f>COUNTIFS($S1158:$AU1158,"NA")</f>
        <v>0</v>
      </c>
      <c r="BD1158" s="37">
        <f>COUNTIFS($S1158:$AU1158,"PL")</f>
        <v>0</v>
      </c>
      <c r="BE1158" s="37">
        <f>COUNTIFS($S1158:$AU1158,"CL")</f>
        <v>0</v>
      </c>
      <c r="BF1158" s="37">
        <f>COUNTIFS($S1158:$AU1158,"BL")</f>
        <v>0</v>
      </c>
      <c r="BG1158" s="37">
        <f>COUNTIFS($S1158:$AU1158,"CO")</f>
        <v>0</v>
      </c>
      <c r="BH1158" s="37">
        <f>SUM(BD1158:BG1158)</f>
        <v>0</v>
      </c>
      <c r="BI1158" s="37">
        <f>IF(SUM(AV1158+AW1158)&gt;=17,1,0)</f>
        <v>0</v>
      </c>
      <c r="BJ1158" s="37">
        <f>IF(SUM(AV1158+AW1158)&gt;=13,1,0)</f>
        <v>0</v>
      </c>
      <c r="BK1158" s="37">
        <f>SUM(AV1158:BG1158)+SUM(COUNTIFS(R1158:AU1158,{"TERM","RESIGNED"}))</f>
        <v>19</v>
      </c>
      <c r="BL1158" s="1" t="s">
        <v>41</v>
      </c>
      <c r="BM1158" s="37" t="s">
        <v>931</v>
      </c>
    </row>
    <row r="1159" spans="1:65" x14ac:dyDescent="0.25">
      <c r="A1159" s="30">
        <f>A1158+1</f>
        <v>1157</v>
      </c>
      <c r="B1159" s="1" t="s">
        <v>163</v>
      </c>
      <c r="C1159" s="1">
        <v>106230</v>
      </c>
      <c r="D1159" s="1">
        <v>106230</v>
      </c>
      <c r="E1159" s="1" t="s">
        <v>863</v>
      </c>
      <c r="F1159" s="32" t="s">
        <v>1386</v>
      </c>
      <c r="G1159" s="32" t="s">
        <v>177</v>
      </c>
      <c r="H1159" s="28">
        <v>45273</v>
      </c>
      <c r="I1159" s="28" t="s">
        <v>36</v>
      </c>
      <c r="J1159" s="28" t="s">
        <v>36</v>
      </c>
      <c r="K1159" s="37">
        <f ca="1">IF(O1159="ACTIVE",(TODAY()-H1159),(J1159-H1159))</f>
        <v>69</v>
      </c>
      <c r="L1159" s="39" t="str">
        <f>IF(OR(M1159="Email Verification",M1159="Operations",M1159="OJT",M1159="Bottom Quartile Group",M1159="Training"),"Billable","Non Billable")</f>
        <v>Billable</v>
      </c>
      <c r="M1159" s="32" t="s">
        <v>178</v>
      </c>
      <c r="N1159" s="1" t="s">
        <v>38</v>
      </c>
      <c r="O1159" s="1" t="s">
        <v>39</v>
      </c>
      <c r="P1159" s="1"/>
      <c r="Q1159" s="1"/>
      <c r="R1159" s="31" t="s">
        <v>230</v>
      </c>
      <c r="S1159" s="42" t="s">
        <v>19</v>
      </c>
      <c r="T1159" s="42" t="s">
        <v>880</v>
      </c>
      <c r="U1159" s="42" t="s">
        <v>17</v>
      </c>
      <c r="V1159" s="42" t="s">
        <v>17</v>
      </c>
      <c r="W1159" s="42" t="s">
        <v>880</v>
      </c>
      <c r="X1159" s="42" t="s">
        <v>880</v>
      </c>
      <c r="Y1159" s="42" t="s">
        <v>880</v>
      </c>
      <c r="Z1159" s="42" t="s">
        <v>880</v>
      </c>
      <c r="AA1159" s="42" t="s">
        <v>880</v>
      </c>
      <c r="AB1159" s="42" t="s">
        <v>17</v>
      </c>
      <c r="AC1159" s="42" t="s">
        <v>17</v>
      </c>
      <c r="AD1159" s="42" t="s">
        <v>880</v>
      </c>
      <c r="AE1159" s="42" t="s">
        <v>880</v>
      </c>
      <c r="AF1159" s="42" t="s">
        <v>880</v>
      </c>
      <c r="AG1159" s="42" t="s">
        <v>880</v>
      </c>
      <c r="AH1159" s="42" t="s">
        <v>880</v>
      </c>
      <c r="AI1159" s="42" t="s">
        <v>17</v>
      </c>
      <c r="AJ1159" s="42" t="s">
        <v>17</v>
      </c>
      <c r="AK1159" s="42" t="s">
        <v>880</v>
      </c>
      <c r="AL1159" s="42"/>
      <c r="AM1159" s="42"/>
      <c r="AN1159" s="42"/>
      <c r="AO1159" s="42"/>
      <c r="AP1159" s="42"/>
      <c r="AQ1159" s="42"/>
      <c r="AR1159" s="42"/>
      <c r="AS1159" s="42"/>
      <c r="AT1159" s="42"/>
      <c r="AU1159" s="42"/>
      <c r="AV1159" s="37">
        <f>COUNTIFS($S1159:$AU1159,"P")</f>
        <v>12</v>
      </c>
      <c r="AW1159" s="37">
        <f>COUNTIFS($S1159:$AU1159,"HD")/2</f>
        <v>0</v>
      </c>
      <c r="AX1159" s="37">
        <f>COUNTIFS($S1159:$AU1159,"DO")</f>
        <v>6</v>
      </c>
      <c r="AY1159" s="1">
        <f>COUNTIFS($S1159:$AU1159,"UPL")</f>
        <v>0</v>
      </c>
      <c r="AZ1159" s="37">
        <f>COUNTIFS($S1159:$AU1159,"LWP")</f>
        <v>1</v>
      </c>
      <c r="BA1159" s="37">
        <f>SUM(COUNTIFS($S1159:$AU1159,{"PAT","MAT"}))</f>
        <v>0</v>
      </c>
      <c r="BB1159" s="37">
        <f>COUNTIFS($S1159:$AU1159,"HO")</f>
        <v>0</v>
      </c>
      <c r="BC1159" s="37">
        <f>COUNTIFS($S1159:$AU1159,"NA")</f>
        <v>0</v>
      </c>
      <c r="BD1159" s="37">
        <f>COUNTIFS($S1159:$AU1159,"PL")</f>
        <v>0</v>
      </c>
      <c r="BE1159" s="37">
        <f>COUNTIFS($S1159:$AU1159,"CL")</f>
        <v>0</v>
      </c>
      <c r="BF1159" s="37">
        <f>COUNTIFS($S1159:$AU1159,"BL")</f>
        <v>0</v>
      </c>
      <c r="BG1159" s="37">
        <f>COUNTIFS($S1159:$AU1159,"CO")</f>
        <v>0</v>
      </c>
      <c r="BH1159" s="37">
        <f>SUM(BD1159:BG1159)</f>
        <v>0</v>
      </c>
      <c r="BI1159" s="37">
        <f>IF(SUM(AV1159+AW1159)&gt;=17,1,0)</f>
        <v>0</v>
      </c>
      <c r="BJ1159" s="37">
        <f>IF(SUM(AV1159+AW1159)&gt;=13,1,0)</f>
        <v>0</v>
      </c>
      <c r="BK1159" s="37">
        <f>SUM(AV1159:BG1159)+SUM(COUNTIFS(R1159:AU1159,{"TERM","RESIGNED"}))</f>
        <v>19</v>
      </c>
      <c r="BL1159" s="1" t="s">
        <v>41</v>
      </c>
      <c r="BM1159" s="37" t="s">
        <v>931</v>
      </c>
    </row>
    <row r="1160" spans="1:65" x14ac:dyDescent="0.25">
      <c r="A1160" s="30">
        <f>A1159+1</f>
        <v>1158</v>
      </c>
      <c r="B1160" s="1" t="s">
        <v>163</v>
      </c>
      <c r="C1160" s="1">
        <v>106231</v>
      </c>
      <c r="D1160" s="1">
        <v>106231</v>
      </c>
      <c r="E1160" s="1" t="s">
        <v>862</v>
      </c>
      <c r="F1160" s="32" t="s">
        <v>1387</v>
      </c>
      <c r="G1160" s="32" t="s">
        <v>177</v>
      </c>
      <c r="H1160" s="28">
        <v>45273</v>
      </c>
      <c r="I1160" s="28" t="s">
        <v>36</v>
      </c>
      <c r="J1160" s="28" t="s">
        <v>36</v>
      </c>
      <c r="K1160" s="37">
        <f ca="1">IF(O1160="ACTIVE",(TODAY()-H1160),(J1160-H1160))</f>
        <v>69</v>
      </c>
      <c r="L1160" s="39" t="str">
        <f>IF(OR(M1160="Email Verification",M1160="Operations",M1160="OJT",M1160="Bottom Quartile Group",M1160="Training"),"Billable","Non Billable")</f>
        <v>Billable</v>
      </c>
      <c r="M1160" s="32" t="s">
        <v>178</v>
      </c>
      <c r="N1160" s="1" t="s">
        <v>38</v>
      </c>
      <c r="O1160" s="1" t="s">
        <v>39</v>
      </c>
      <c r="P1160" s="1"/>
      <c r="Q1160" s="1"/>
      <c r="R1160" s="31" t="s">
        <v>230</v>
      </c>
      <c r="S1160" s="42" t="s">
        <v>19</v>
      </c>
      <c r="T1160" s="42" t="s">
        <v>880</v>
      </c>
      <c r="U1160" s="42" t="s">
        <v>17</v>
      </c>
      <c r="V1160" s="42" t="s">
        <v>17</v>
      </c>
      <c r="W1160" s="42" t="s">
        <v>880</v>
      </c>
      <c r="X1160" s="42" t="s">
        <v>880</v>
      </c>
      <c r="Y1160" s="42" t="s">
        <v>880</v>
      </c>
      <c r="Z1160" s="42" t="s">
        <v>880</v>
      </c>
      <c r="AA1160" s="42" t="s">
        <v>880</v>
      </c>
      <c r="AB1160" s="42" t="s">
        <v>17</v>
      </c>
      <c r="AC1160" s="42" t="s">
        <v>17</v>
      </c>
      <c r="AD1160" s="42" t="s">
        <v>880</v>
      </c>
      <c r="AE1160" s="42" t="s">
        <v>880</v>
      </c>
      <c r="AF1160" s="42" t="s">
        <v>880</v>
      </c>
      <c r="AG1160" s="42" t="s">
        <v>880</v>
      </c>
      <c r="AH1160" s="42" t="s">
        <v>880</v>
      </c>
      <c r="AI1160" s="42" t="s">
        <v>17</v>
      </c>
      <c r="AJ1160" s="42" t="s">
        <v>17</v>
      </c>
      <c r="AK1160" s="42" t="s">
        <v>880</v>
      </c>
      <c r="AL1160" s="42"/>
      <c r="AM1160" s="42"/>
      <c r="AN1160" s="42"/>
      <c r="AO1160" s="42"/>
      <c r="AP1160" s="42"/>
      <c r="AQ1160" s="42"/>
      <c r="AR1160" s="42"/>
      <c r="AS1160" s="42"/>
      <c r="AT1160" s="42"/>
      <c r="AU1160" s="42"/>
      <c r="AV1160" s="37">
        <f>COUNTIFS($S1160:$AU1160,"P")</f>
        <v>12</v>
      </c>
      <c r="AW1160" s="37">
        <f>COUNTIFS($S1160:$AU1160,"HD")/2</f>
        <v>0</v>
      </c>
      <c r="AX1160" s="37">
        <f>COUNTIFS($S1160:$AU1160,"DO")</f>
        <v>6</v>
      </c>
      <c r="AY1160" s="1">
        <f>COUNTIFS($S1160:$AU1160,"UPL")</f>
        <v>0</v>
      </c>
      <c r="AZ1160" s="37">
        <f>COUNTIFS($S1160:$AU1160,"LWP")</f>
        <v>1</v>
      </c>
      <c r="BA1160" s="37">
        <f>SUM(COUNTIFS($S1160:$AU1160,{"PAT","MAT"}))</f>
        <v>0</v>
      </c>
      <c r="BB1160" s="37">
        <f>COUNTIFS($S1160:$AU1160,"HO")</f>
        <v>0</v>
      </c>
      <c r="BC1160" s="37">
        <f>COUNTIFS($S1160:$AU1160,"NA")</f>
        <v>0</v>
      </c>
      <c r="BD1160" s="37">
        <f>COUNTIFS($S1160:$AU1160,"PL")</f>
        <v>0</v>
      </c>
      <c r="BE1160" s="37">
        <f>COUNTIFS($S1160:$AU1160,"CL")</f>
        <v>0</v>
      </c>
      <c r="BF1160" s="37">
        <f>COUNTIFS($S1160:$AU1160,"BL")</f>
        <v>0</v>
      </c>
      <c r="BG1160" s="37">
        <f>COUNTIFS($S1160:$AU1160,"CO")</f>
        <v>0</v>
      </c>
      <c r="BH1160" s="37">
        <f>SUM(BD1160:BG1160)</f>
        <v>0</v>
      </c>
      <c r="BI1160" s="37">
        <f>IF(SUM(AV1160+AW1160)&gt;=17,1,0)</f>
        <v>0</v>
      </c>
      <c r="BJ1160" s="37">
        <f>IF(SUM(AV1160+AW1160)&gt;=13,1,0)</f>
        <v>0</v>
      </c>
      <c r="BK1160" s="37">
        <f>SUM(AV1160:BG1160)+SUM(COUNTIFS(R1160:AU1160,{"TERM","RESIGNED"}))</f>
        <v>19</v>
      </c>
      <c r="BL1160" s="1" t="s">
        <v>41</v>
      </c>
      <c r="BM1160" s="37" t="s">
        <v>931</v>
      </c>
    </row>
    <row r="1161" spans="1:65" x14ac:dyDescent="0.25">
      <c r="A1161" s="30">
        <f>A1160+1</f>
        <v>1159</v>
      </c>
      <c r="B1161" s="1" t="s">
        <v>163</v>
      </c>
      <c r="C1161" s="1">
        <v>106233</v>
      </c>
      <c r="D1161" s="1">
        <v>106233</v>
      </c>
      <c r="E1161" s="1" t="s">
        <v>863</v>
      </c>
      <c r="F1161" s="32" t="s">
        <v>1314</v>
      </c>
      <c r="G1161" s="32" t="s">
        <v>117</v>
      </c>
      <c r="H1161" s="28">
        <v>45273</v>
      </c>
      <c r="I1161" s="28" t="s">
        <v>36</v>
      </c>
      <c r="J1161" s="28" t="s">
        <v>36</v>
      </c>
      <c r="K1161" s="37">
        <f ca="1">IF(O1161="ACTIVE",(TODAY()-H1161),(J1161-H1161))</f>
        <v>69</v>
      </c>
      <c r="L1161" s="39" t="str">
        <f>IF(OR(M1161="Email Verification",M1161="Operations",M1161="OJT",M1161="Bottom Quartile Group",M1161="Training"),"Billable","Non Billable")</f>
        <v>Billable</v>
      </c>
      <c r="M1161" s="32" t="s">
        <v>118</v>
      </c>
      <c r="N1161" s="1" t="s">
        <v>38</v>
      </c>
      <c r="O1161" s="1" t="s">
        <v>39</v>
      </c>
      <c r="P1161" s="1"/>
      <c r="Q1161" s="1"/>
      <c r="R1161" s="31" t="s">
        <v>150</v>
      </c>
      <c r="S1161" s="42" t="s">
        <v>880</v>
      </c>
      <c r="T1161" s="42" t="s">
        <v>880</v>
      </c>
      <c r="U1161" s="42" t="s">
        <v>17</v>
      </c>
      <c r="V1161" s="42" t="s">
        <v>17</v>
      </c>
      <c r="W1161" s="42" t="s">
        <v>880</v>
      </c>
      <c r="X1161" s="42" t="s">
        <v>880</v>
      </c>
      <c r="Y1161" s="42" t="s">
        <v>880</v>
      </c>
      <c r="Z1161" s="42" t="s">
        <v>880</v>
      </c>
      <c r="AA1161" s="42" t="s">
        <v>880</v>
      </c>
      <c r="AB1161" s="42" t="s">
        <v>17</v>
      </c>
      <c r="AC1161" s="42" t="s">
        <v>17</v>
      </c>
      <c r="AD1161" s="42" t="s">
        <v>880</v>
      </c>
      <c r="AE1161" s="42" t="s">
        <v>880</v>
      </c>
      <c r="AF1161" s="42" t="s">
        <v>880</v>
      </c>
      <c r="AG1161" s="42" t="s">
        <v>880</v>
      </c>
      <c r="AH1161" s="42" t="s">
        <v>880</v>
      </c>
      <c r="AI1161" s="42" t="s">
        <v>17</v>
      </c>
      <c r="AJ1161" s="42" t="s">
        <v>17</v>
      </c>
      <c r="AK1161" s="42" t="s">
        <v>880</v>
      </c>
      <c r="AL1161" s="42"/>
      <c r="AM1161" s="42"/>
      <c r="AN1161" s="42"/>
      <c r="AO1161" s="42"/>
      <c r="AP1161" s="42"/>
      <c r="AQ1161" s="42"/>
      <c r="AR1161" s="42"/>
      <c r="AS1161" s="42"/>
      <c r="AT1161" s="42"/>
      <c r="AU1161" s="42"/>
      <c r="AV1161" s="37">
        <f>COUNTIFS($S1161:$AU1161,"P")</f>
        <v>13</v>
      </c>
      <c r="AW1161" s="37">
        <f>COUNTIFS($S1161:$AU1161,"HD")/2</f>
        <v>0</v>
      </c>
      <c r="AX1161" s="37">
        <f>COUNTIFS($S1161:$AU1161,"DO")</f>
        <v>6</v>
      </c>
      <c r="AY1161" s="1">
        <f>COUNTIFS($S1161:$AU1161,"UPL")</f>
        <v>0</v>
      </c>
      <c r="AZ1161" s="37">
        <f>COUNTIFS($S1161:$AU1161,"LWP")</f>
        <v>0</v>
      </c>
      <c r="BA1161" s="37">
        <f>SUM(COUNTIFS($S1161:$AU1161,{"PAT","MAT"}))</f>
        <v>0</v>
      </c>
      <c r="BB1161" s="37">
        <f>COUNTIFS($S1161:$AU1161,"HO")</f>
        <v>0</v>
      </c>
      <c r="BC1161" s="37">
        <f>COUNTIFS($S1161:$AU1161,"NA")</f>
        <v>0</v>
      </c>
      <c r="BD1161" s="37">
        <f>COUNTIFS($S1161:$AU1161,"PL")</f>
        <v>0</v>
      </c>
      <c r="BE1161" s="37">
        <f>COUNTIFS($S1161:$AU1161,"CL")</f>
        <v>0</v>
      </c>
      <c r="BF1161" s="37">
        <f>COUNTIFS($S1161:$AU1161,"BL")</f>
        <v>0</v>
      </c>
      <c r="BG1161" s="37">
        <f>COUNTIFS($S1161:$AU1161,"CO")</f>
        <v>0</v>
      </c>
      <c r="BH1161" s="37">
        <f>SUM(BD1161:BG1161)</f>
        <v>0</v>
      </c>
      <c r="BI1161" s="37">
        <f>IF(SUM(AV1161+AW1161)&gt;=17,1,0)</f>
        <v>0</v>
      </c>
      <c r="BJ1161" s="37">
        <f>IF(SUM(AV1161+AW1161)&gt;=13,1,0)</f>
        <v>1</v>
      </c>
      <c r="BK1161" s="37">
        <f>SUM(AV1161:BG1161)+SUM(COUNTIFS(R1161:AU1161,{"TERM","RESIGNED"}))</f>
        <v>19</v>
      </c>
      <c r="BL1161" s="1" t="s">
        <v>41</v>
      </c>
      <c r="BM1161" s="37" t="s">
        <v>931</v>
      </c>
    </row>
    <row r="1162" spans="1:65" x14ac:dyDescent="0.25">
      <c r="A1162" s="30">
        <f>A1161+1</f>
        <v>1160</v>
      </c>
      <c r="B1162" s="1" t="s">
        <v>163</v>
      </c>
      <c r="C1162" s="1">
        <v>106234</v>
      </c>
      <c r="D1162" s="1">
        <v>106234</v>
      </c>
      <c r="E1162" s="1" t="s">
        <v>863</v>
      </c>
      <c r="F1162" s="32" t="s">
        <v>1396</v>
      </c>
      <c r="G1162" s="32" t="s">
        <v>74</v>
      </c>
      <c r="H1162" s="28">
        <v>45278</v>
      </c>
      <c r="I1162" s="28" t="s">
        <v>36</v>
      </c>
      <c r="J1162" s="28" t="s">
        <v>36</v>
      </c>
      <c r="K1162" s="37">
        <f ca="1">IF(O1162="ACTIVE",(TODAY()-H1162),(J1162-H1162))</f>
        <v>64</v>
      </c>
      <c r="L1162" s="39" t="str">
        <f>IF(OR(M1162="Email Verification",M1162="Operations",M1162="OJT",M1162="Bottom Quartile Group",M1162="Training"),"Billable","Non Billable")</f>
        <v>Non Billable</v>
      </c>
      <c r="M1162" s="32" t="s">
        <v>51</v>
      </c>
      <c r="N1162" s="1" t="s">
        <v>38</v>
      </c>
      <c r="O1162" s="1" t="s">
        <v>39</v>
      </c>
      <c r="P1162" s="1"/>
      <c r="Q1162" s="1"/>
      <c r="R1162" s="31" t="s">
        <v>185</v>
      </c>
      <c r="S1162" s="42" t="s">
        <v>880</v>
      </c>
      <c r="T1162" s="42" t="s">
        <v>880</v>
      </c>
      <c r="U1162" s="42" t="s">
        <v>17</v>
      </c>
      <c r="V1162" s="42" t="s">
        <v>17</v>
      </c>
      <c r="W1162" s="42" t="s">
        <v>880</v>
      </c>
      <c r="X1162" s="42" t="s">
        <v>880</v>
      </c>
      <c r="Y1162" s="42" t="s">
        <v>880</v>
      </c>
      <c r="Z1162" s="42" t="s">
        <v>880</v>
      </c>
      <c r="AA1162" s="42" t="s">
        <v>880</v>
      </c>
      <c r="AB1162" s="42" t="s">
        <v>17</v>
      </c>
      <c r="AC1162" s="42" t="s">
        <v>17</v>
      </c>
      <c r="AD1162" s="42" t="s">
        <v>880</v>
      </c>
      <c r="AE1162" s="42" t="s">
        <v>880</v>
      </c>
      <c r="AF1162" s="42" t="s">
        <v>880</v>
      </c>
      <c r="AG1162" s="42" t="s">
        <v>880</v>
      </c>
      <c r="AH1162" s="42" t="s">
        <v>880</v>
      </c>
      <c r="AI1162" s="42" t="s">
        <v>17</v>
      </c>
      <c r="AJ1162" s="42" t="s">
        <v>17</v>
      </c>
      <c r="AK1162" s="42" t="s">
        <v>880</v>
      </c>
      <c r="AL1162" s="42"/>
      <c r="AM1162" s="42"/>
      <c r="AN1162" s="42"/>
      <c r="AO1162" s="42"/>
      <c r="AP1162" s="42"/>
      <c r="AQ1162" s="42"/>
      <c r="AR1162" s="42"/>
      <c r="AS1162" s="42"/>
      <c r="AT1162" s="42"/>
      <c r="AU1162" s="42"/>
      <c r="AV1162" s="37">
        <f>COUNTIFS($S1162:$AU1162,"P")</f>
        <v>13</v>
      </c>
      <c r="AW1162" s="37">
        <f>COUNTIFS($S1162:$AU1162,"HD")/2</f>
        <v>0</v>
      </c>
      <c r="AX1162" s="37">
        <f>COUNTIFS($S1162:$AU1162,"DO")</f>
        <v>6</v>
      </c>
      <c r="AY1162" s="1">
        <f>COUNTIFS($S1162:$AU1162,"UPL")</f>
        <v>0</v>
      </c>
      <c r="AZ1162" s="37">
        <f>COUNTIFS($S1162:$AU1162,"LWP")</f>
        <v>0</v>
      </c>
      <c r="BA1162" s="37">
        <f>SUM(COUNTIFS($S1162:$AU1162,{"PAT","MAT"}))</f>
        <v>0</v>
      </c>
      <c r="BB1162" s="37">
        <f>COUNTIFS($S1162:$AU1162,"HO")</f>
        <v>0</v>
      </c>
      <c r="BC1162" s="37">
        <f>COUNTIFS($S1162:$AU1162,"NA")</f>
        <v>0</v>
      </c>
      <c r="BD1162" s="37">
        <f>COUNTIFS($S1162:$AU1162,"PL")</f>
        <v>0</v>
      </c>
      <c r="BE1162" s="37">
        <f>COUNTIFS($S1162:$AU1162,"CL")</f>
        <v>0</v>
      </c>
      <c r="BF1162" s="37">
        <f>COUNTIFS($S1162:$AU1162,"BL")</f>
        <v>0</v>
      </c>
      <c r="BG1162" s="37">
        <f>COUNTIFS($S1162:$AU1162,"CO")</f>
        <v>0</v>
      </c>
      <c r="BH1162" s="37">
        <f>SUM(BD1162:BG1162)</f>
        <v>0</v>
      </c>
      <c r="BI1162" s="37">
        <f>IF(SUM(AV1162+AW1162)&gt;=17,1,0)</f>
        <v>0</v>
      </c>
      <c r="BJ1162" s="37">
        <f>IF(SUM(AV1162+AW1162)&gt;=13,1,0)</f>
        <v>1</v>
      </c>
      <c r="BK1162" s="37">
        <f>SUM(AV1162:BG1162)+SUM(COUNTIFS(R1162:AU1162,{"TERM","RESIGNED"}))</f>
        <v>19</v>
      </c>
      <c r="BL1162" s="1" t="s">
        <v>41</v>
      </c>
      <c r="BM1162" s="37" t="s">
        <v>934</v>
      </c>
    </row>
    <row r="1163" spans="1:65" x14ac:dyDescent="0.25">
      <c r="A1163" s="30">
        <f>A1162+1</f>
        <v>1161</v>
      </c>
      <c r="B1163" s="1" t="s">
        <v>163</v>
      </c>
      <c r="C1163" s="1">
        <v>106243</v>
      </c>
      <c r="D1163" s="1">
        <v>106243</v>
      </c>
      <c r="E1163" s="1" t="s">
        <v>862</v>
      </c>
      <c r="F1163" s="32" t="s">
        <v>1359</v>
      </c>
      <c r="G1163" s="32" t="s">
        <v>117</v>
      </c>
      <c r="H1163" s="28">
        <v>45278</v>
      </c>
      <c r="I1163" s="28" t="s">
        <v>36</v>
      </c>
      <c r="J1163" s="28" t="s">
        <v>36</v>
      </c>
      <c r="K1163" s="37">
        <f ca="1">IF(O1163="ACTIVE",(TODAY()-H1163),(J1163-H1163))</f>
        <v>64</v>
      </c>
      <c r="L1163" s="39" t="str">
        <f>IF(OR(M1163="Email Verification",M1163="Operations",M1163="OJT",M1163="Bottom Quartile Group",M1163="Training"),"Billable","Non Billable")</f>
        <v>Billable</v>
      </c>
      <c r="M1163" s="32" t="s">
        <v>118</v>
      </c>
      <c r="N1163" s="1" t="s">
        <v>38</v>
      </c>
      <c r="O1163" s="1" t="s">
        <v>39</v>
      </c>
      <c r="P1163" s="1"/>
      <c r="Q1163" s="1"/>
      <c r="R1163" s="31" t="s">
        <v>370</v>
      </c>
      <c r="S1163" s="42" t="s">
        <v>880</v>
      </c>
      <c r="T1163" s="42" t="s">
        <v>880</v>
      </c>
      <c r="U1163" s="42" t="s">
        <v>17</v>
      </c>
      <c r="V1163" s="42" t="s">
        <v>17</v>
      </c>
      <c r="W1163" s="42" t="s">
        <v>880</v>
      </c>
      <c r="X1163" s="42" t="s">
        <v>19</v>
      </c>
      <c r="Y1163" s="42" t="s">
        <v>18</v>
      </c>
      <c r="Z1163" s="42" t="s">
        <v>880</v>
      </c>
      <c r="AA1163" s="42" t="s">
        <v>880</v>
      </c>
      <c r="AB1163" s="42" t="s">
        <v>17</v>
      </c>
      <c r="AC1163" s="42" t="s">
        <v>17</v>
      </c>
      <c r="AD1163" s="42" t="s">
        <v>880</v>
      </c>
      <c r="AE1163" s="42" t="s">
        <v>880</v>
      </c>
      <c r="AF1163" s="42" t="s">
        <v>18</v>
      </c>
      <c r="AG1163" s="42" t="s">
        <v>880</v>
      </c>
      <c r="AH1163" s="42" t="s">
        <v>18</v>
      </c>
      <c r="AI1163" s="42" t="s">
        <v>17</v>
      </c>
      <c r="AJ1163" s="42" t="s">
        <v>17</v>
      </c>
      <c r="AK1163" s="42" t="s">
        <v>880</v>
      </c>
      <c r="AL1163" s="42"/>
      <c r="AM1163" s="42"/>
      <c r="AN1163" s="42"/>
      <c r="AO1163" s="42"/>
      <c r="AP1163" s="42"/>
      <c r="AQ1163" s="42"/>
      <c r="AR1163" s="42"/>
      <c r="AS1163" s="42"/>
      <c r="AT1163" s="42"/>
      <c r="AU1163" s="42"/>
      <c r="AV1163" s="37">
        <f>COUNTIFS($S1163:$AU1163,"P")</f>
        <v>9</v>
      </c>
      <c r="AW1163" s="37">
        <f>COUNTIFS($S1163:$AU1163,"HD")/2</f>
        <v>0</v>
      </c>
      <c r="AX1163" s="37">
        <f>COUNTIFS($S1163:$AU1163,"DO")</f>
        <v>6</v>
      </c>
      <c r="AY1163" s="1">
        <f>COUNTIFS($S1163:$AU1163,"UPL")</f>
        <v>3</v>
      </c>
      <c r="AZ1163" s="37">
        <f>COUNTIFS($S1163:$AU1163,"LWP")</f>
        <v>1</v>
      </c>
      <c r="BA1163" s="37">
        <f>SUM(COUNTIFS($S1163:$AU1163,{"PAT","MAT"}))</f>
        <v>0</v>
      </c>
      <c r="BB1163" s="37">
        <f>COUNTIFS($S1163:$AU1163,"HO")</f>
        <v>0</v>
      </c>
      <c r="BC1163" s="37">
        <f>COUNTIFS($S1163:$AU1163,"NA")</f>
        <v>0</v>
      </c>
      <c r="BD1163" s="37">
        <f>COUNTIFS($S1163:$AU1163,"PL")</f>
        <v>0</v>
      </c>
      <c r="BE1163" s="37">
        <f>COUNTIFS($S1163:$AU1163,"CL")</f>
        <v>0</v>
      </c>
      <c r="BF1163" s="37">
        <f>COUNTIFS($S1163:$AU1163,"BL")</f>
        <v>0</v>
      </c>
      <c r="BG1163" s="37">
        <f>COUNTIFS($S1163:$AU1163,"CO")</f>
        <v>0</v>
      </c>
      <c r="BH1163" s="37">
        <f>SUM(BD1163:BG1163)</f>
        <v>0</v>
      </c>
      <c r="BI1163" s="37">
        <f>IF(SUM(AV1163+AW1163)&gt;=17,1,0)</f>
        <v>0</v>
      </c>
      <c r="BJ1163" s="37">
        <f>IF(SUM(AV1163+AW1163)&gt;=13,1,0)</f>
        <v>0</v>
      </c>
      <c r="BK1163" s="37">
        <f>SUM(AV1163:BG1163)+SUM(COUNTIFS(R1163:AU1163,{"TERM","RESIGNED"}))</f>
        <v>19</v>
      </c>
      <c r="BL1163" s="1" t="s">
        <v>41</v>
      </c>
      <c r="BM1163" s="37" t="s">
        <v>931</v>
      </c>
    </row>
    <row r="1164" spans="1:65" x14ac:dyDescent="0.25">
      <c r="A1164" s="30">
        <f>A1163+1</f>
        <v>1162</v>
      </c>
      <c r="B1164" s="1" t="s">
        <v>163</v>
      </c>
      <c r="C1164" s="1">
        <v>106244</v>
      </c>
      <c r="D1164" s="1">
        <v>106244</v>
      </c>
      <c r="E1164" s="1" t="s">
        <v>863</v>
      </c>
      <c r="F1164" s="32" t="s">
        <v>1364</v>
      </c>
      <c r="G1164" s="32" t="s">
        <v>117</v>
      </c>
      <c r="H1164" s="28">
        <v>45278</v>
      </c>
      <c r="I1164" s="28" t="s">
        <v>36</v>
      </c>
      <c r="J1164" s="28" t="s">
        <v>36</v>
      </c>
      <c r="K1164" s="37">
        <f ca="1">IF(O1164="ACTIVE",(TODAY()-H1164),(J1164-H1164))</f>
        <v>64</v>
      </c>
      <c r="L1164" s="39" t="str">
        <f>IF(OR(M1164="Email Verification",M1164="Operations",M1164="OJT",M1164="Bottom Quartile Group",M1164="Training"),"Billable","Non Billable")</f>
        <v>Billable</v>
      </c>
      <c r="M1164" s="32" t="s">
        <v>118</v>
      </c>
      <c r="N1164" s="1" t="s">
        <v>38</v>
      </c>
      <c r="O1164" s="1" t="s">
        <v>39</v>
      </c>
      <c r="P1164" s="1"/>
      <c r="Q1164" s="1"/>
      <c r="R1164" s="31" t="s">
        <v>511</v>
      </c>
      <c r="S1164" s="42" t="s">
        <v>880</v>
      </c>
      <c r="T1164" s="42" t="s">
        <v>880</v>
      </c>
      <c r="U1164" s="42" t="s">
        <v>17</v>
      </c>
      <c r="V1164" s="42" t="s">
        <v>17</v>
      </c>
      <c r="W1164" s="42" t="s">
        <v>880</v>
      </c>
      <c r="X1164" s="42" t="s">
        <v>18</v>
      </c>
      <c r="Y1164" s="42" t="s">
        <v>880</v>
      </c>
      <c r="Z1164" s="42" t="s">
        <v>880</v>
      </c>
      <c r="AA1164" s="42" t="s">
        <v>18</v>
      </c>
      <c r="AB1164" s="42" t="s">
        <v>17</v>
      </c>
      <c r="AC1164" s="42" t="s">
        <v>17</v>
      </c>
      <c r="AD1164" s="42" t="s">
        <v>880</v>
      </c>
      <c r="AE1164" s="42" t="s">
        <v>880</v>
      </c>
      <c r="AF1164" s="42" t="s">
        <v>880</v>
      </c>
      <c r="AG1164" s="42" t="s">
        <v>880</v>
      </c>
      <c r="AH1164" s="42" t="s">
        <v>880</v>
      </c>
      <c r="AI1164" s="42" t="s">
        <v>17</v>
      </c>
      <c r="AJ1164" s="42" t="s">
        <v>17</v>
      </c>
      <c r="AK1164" s="42" t="s">
        <v>880</v>
      </c>
      <c r="AL1164" s="42"/>
      <c r="AM1164" s="42"/>
      <c r="AN1164" s="42"/>
      <c r="AO1164" s="42"/>
      <c r="AP1164" s="42"/>
      <c r="AQ1164" s="42"/>
      <c r="AR1164" s="42"/>
      <c r="AS1164" s="42"/>
      <c r="AT1164" s="42"/>
      <c r="AU1164" s="42"/>
      <c r="AV1164" s="37">
        <f>COUNTIFS($S1164:$AU1164,"P")</f>
        <v>11</v>
      </c>
      <c r="AW1164" s="37">
        <f>COUNTIFS($S1164:$AU1164,"HD")/2</f>
        <v>0</v>
      </c>
      <c r="AX1164" s="37">
        <f>COUNTIFS($S1164:$AU1164,"DO")</f>
        <v>6</v>
      </c>
      <c r="AY1164" s="1">
        <f>COUNTIFS($S1164:$AU1164,"UPL")</f>
        <v>2</v>
      </c>
      <c r="AZ1164" s="37">
        <f>COUNTIFS($S1164:$AU1164,"LWP")</f>
        <v>0</v>
      </c>
      <c r="BA1164" s="37">
        <f>SUM(COUNTIFS($S1164:$AU1164,{"PAT","MAT"}))</f>
        <v>0</v>
      </c>
      <c r="BB1164" s="37">
        <f>COUNTIFS($S1164:$AU1164,"HO")</f>
        <v>0</v>
      </c>
      <c r="BC1164" s="37">
        <f>COUNTIFS($S1164:$AU1164,"NA")</f>
        <v>0</v>
      </c>
      <c r="BD1164" s="37">
        <f>COUNTIFS($S1164:$AU1164,"PL")</f>
        <v>0</v>
      </c>
      <c r="BE1164" s="37">
        <f>COUNTIFS($S1164:$AU1164,"CL")</f>
        <v>0</v>
      </c>
      <c r="BF1164" s="37">
        <f>COUNTIFS($S1164:$AU1164,"BL")</f>
        <v>0</v>
      </c>
      <c r="BG1164" s="37">
        <f>COUNTIFS($S1164:$AU1164,"CO")</f>
        <v>0</v>
      </c>
      <c r="BH1164" s="37">
        <f>SUM(BD1164:BG1164)</f>
        <v>0</v>
      </c>
      <c r="BI1164" s="37">
        <f>IF(SUM(AV1164+AW1164)&gt;=17,1,0)</f>
        <v>0</v>
      </c>
      <c r="BJ1164" s="37">
        <f>IF(SUM(AV1164+AW1164)&gt;=13,1,0)</f>
        <v>0</v>
      </c>
      <c r="BK1164" s="37">
        <f>SUM(AV1164:BG1164)+SUM(COUNTIFS(R1164:AU1164,{"TERM","RESIGNED"}))</f>
        <v>19</v>
      </c>
      <c r="BL1164" s="1" t="s">
        <v>41</v>
      </c>
      <c r="BM1164" s="37" t="s">
        <v>931</v>
      </c>
    </row>
    <row r="1165" spans="1:65" x14ac:dyDescent="0.25">
      <c r="A1165" s="30">
        <f>A1164+1</f>
        <v>1163</v>
      </c>
      <c r="B1165" s="1" t="s">
        <v>163</v>
      </c>
      <c r="C1165" s="1">
        <v>106250</v>
      </c>
      <c r="D1165" s="1">
        <v>106250</v>
      </c>
      <c r="E1165" s="1" t="s">
        <v>862</v>
      </c>
      <c r="F1165" s="32" t="s">
        <v>1389</v>
      </c>
      <c r="G1165" s="32" t="s">
        <v>154</v>
      </c>
      <c r="H1165" s="28">
        <v>45278</v>
      </c>
      <c r="I1165" s="28" t="s">
        <v>36</v>
      </c>
      <c r="J1165" s="28" t="s">
        <v>36</v>
      </c>
      <c r="K1165" s="37">
        <f ca="1">IF(O1165="ACTIVE",(TODAY()-H1165),(J1165-H1165))</f>
        <v>64</v>
      </c>
      <c r="L1165" s="39" t="str">
        <f>IF(OR(M1165="Email Verification",M1165="Operations",M1165="OJT",M1165="Bottom Quartile Group",M1165="Training"),"Billable","Non Billable")</f>
        <v>Billable</v>
      </c>
      <c r="M1165" s="32" t="s">
        <v>118</v>
      </c>
      <c r="N1165" s="1" t="s">
        <v>38</v>
      </c>
      <c r="O1165" s="1" t="s">
        <v>39</v>
      </c>
      <c r="P1165" s="1"/>
      <c r="Q1165" s="1"/>
      <c r="R1165" s="31" t="s">
        <v>157</v>
      </c>
      <c r="S1165" s="42" t="s">
        <v>880</v>
      </c>
      <c r="T1165" s="42" t="s">
        <v>880</v>
      </c>
      <c r="U1165" s="42" t="s">
        <v>17</v>
      </c>
      <c r="V1165" s="42" t="s">
        <v>17</v>
      </c>
      <c r="W1165" s="42" t="s">
        <v>880</v>
      </c>
      <c r="X1165" s="42" t="s">
        <v>880</v>
      </c>
      <c r="Y1165" s="42" t="s">
        <v>880</v>
      </c>
      <c r="Z1165" s="42" t="s">
        <v>880</v>
      </c>
      <c r="AA1165" s="42" t="s">
        <v>880</v>
      </c>
      <c r="AB1165" s="42" t="s">
        <v>17</v>
      </c>
      <c r="AC1165" s="42" t="s">
        <v>17</v>
      </c>
      <c r="AD1165" s="42" t="s">
        <v>880</v>
      </c>
      <c r="AE1165" s="42" t="s">
        <v>880</v>
      </c>
      <c r="AF1165" s="42" t="s">
        <v>880</v>
      </c>
      <c r="AG1165" s="42" t="s">
        <v>880</v>
      </c>
      <c r="AH1165" s="42" t="s">
        <v>880</v>
      </c>
      <c r="AI1165" s="42" t="s">
        <v>17</v>
      </c>
      <c r="AJ1165" s="42" t="s">
        <v>17</v>
      </c>
      <c r="AK1165" s="42" t="s">
        <v>880</v>
      </c>
      <c r="AL1165" s="42"/>
      <c r="AM1165" s="42"/>
      <c r="AN1165" s="42"/>
      <c r="AO1165" s="42"/>
      <c r="AP1165" s="42"/>
      <c r="AQ1165" s="42"/>
      <c r="AR1165" s="42"/>
      <c r="AS1165" s="42"/>
      <c r="AT1165" s="42"/>
      <c r="AU1165" s="42"/>
      <c r="AV1165" s="37">
        <f>COUNTIFS($S1165:$AU1165,"P")</f>
        <v>13</v>
      </c>
      <c r="AW1165" s="37">
        <f>COUNTIFS($S1165:$AU1165,"HD")/2</f>
        <v>0</v>
      </c>
      <c r="AX1165" s="37">
        <f>COUNTIFS($S1165:$AU1165,"DO")</f>
        <v>6</v>
      </c>
      <c r="AY1165" s="1">
        <f>COUNTIFS($S1165:$AU1165,"UPL")</f>
        <v>0</v>
      </c>
      <c r="AZ1165" s="37">
        <f>COUNTIFS($S1165:$AU1165,"LWP")</f>
        <v>0</v>
      </c>
      <c r="BA1165" s="37">
        <f>SUM(COUNTIFS($S1165:$AU1165,{"PAT","MAT"}))</f>
        <v>0</v>
      </c>
      <c r="BB1165" s="37">
        <f>COUNTIFS($S1165:$AU1165,"HO")</f>
        <v>0</v>
      </c>
      <c r="BC1165" s="37">
        <f>COUNTIFS($S1165:$AU1165,"NA")</f>
        <v>0</v>
      </c>
      <c r="BD1165" s="37">
        <f>COUNTIFS($S1165:$AU1165,"PL")</f>
        <v>0</v>
      </c>
      <c r="BE1165" s="37">
        <f>COUNTIFS($S1165:$AU1165,"CL")</f>
        <v>0</v>
      </c>
      <c r="BF1165" s="37">
        <f>COUNTIFS($S1165:$AU1165,"BL")</f>
        <v>0</v>
      </c>
      <c r="BG1165" s="37">
        <f>COUNTIFS($S1165:$AU1165,"CO")</f>
        <v>0</v>
      </c>
      <c r="BH1165" s="37">
        <f>SUM(BD1165:BG1165)</f>
        <v>0</v>
      </c>
      <c r="BI1165" s="37">
        <f>IF(SUM(AV1165+AW1165)&gt;=17,1,0)</f>
        <v>0</v>
      </c>
      <c r="BJ1165" s="37">
        <f>IF(SUM(AV1165+AW1165)&gt;=13,1,0)</f>
        <v>1</v>
      </c>
      <c r="BK1165" s="37">
        <f>SUM(AV1165:BG1165)+SUM(COUNTIFS(R1165:AU1165,{"TERM","RESIGNED"}))</f>
        <v>19</v>
      </c>
      <c r="BL1165" s="1" t="s">
        <v>41</v>
      </c>
      <c r="BM1165" s="37" t="s">
        <v>937</v>
      </c>
    </row>
    <row r="1166" spans="1:65" x14ac:dyDescent="0.25">
      <c r="A1166" s="30">
        <f>A1165+1</f>
        <v>1164</v>
      </c>
      <c r="B1166" s="1" t="s">
        <v>163</v>
      </c>
      <c r="C1166" s="1">
        <v>106252</v>
      </c>
      <c r="D1166" s="1">
        <v>106252</v>
      </c>
      <c r="E1166" s="1" t="s">
        <v>862</v>
      </c>
      <c r="F1166" s="32" t="s">
        <v>1390</v>
      </c>
      <c r="G1166" s="32" t="s">
        <v>181</v>
      </c>
      <c r="H1166" s="28">
        <v>45278</v>
      </c>
      <c r="I1166" s="28" t="s">
        <v>36</v>
      </c>
      <c r="J1166" s="28" t="s">
        <v>36</v>
      </c>
      <c r="K1166" s="37">
        <f ca="1">IF(O1166="ACTIVE",(TODAY()-H1166),(J1166-H1166))</f>
        <v>64</v>
      </c>
      <c r="L1166" s="39" t="str">
        <f>IF(OR(M1166="Email Verification",M1166="Operations",M1166="OJT",M1166="Bottom Quartile Group",M1166="Training"),"Billable","Non Billable")</f>
        <v>Billable</v>
      </c>
      <c r="M1166" s="32" t="s">
        <v>178</v>
      </c>
      <c r="N1166" s="1" t="s">
        <v>38</v>
      </c>
      <c r="O1166" s="1" t="s">
        <v>39</v>
      </c>
      <c r="P1166" s="1"/>
      <c r="Q1166" s="1"/>
      <c r="R1166" s="31" t="s">
        <v>239</v>
      </c>
      <c r="S1166" s="42" t="s">
        <v>880</v>
      </c>
      <c r="T1166" s="42" t="s">
        <v>880</v>
      </c>
      <c r="U1166" s="42" t="s">
        <v>17</v>
      </c>
      <c r="V1166" s="42" t="s">
        <v>17</v>
      </c>
      <c r="W1166" s="42" t="s">
        <v>880</v>
      </c>
      <c r="X1166" s="42" t="s">
        <v>880</v>
      </c>
      <c r="Y1166" s="42" t="s">
        <v>880</v>
      </c>
      <c r="Z1166" s="42" t="s">
        <v>880</v>
      </c>
      <c r="AA1166" s="42" t="s">
        <v>880</v>
      </c>
      <c r="AB1166" s="42" t="s">
        <v>17</v>
      </c>
      <c r="AC1166" s="42" t="s">
        <v>17</v>
      </c>
      <c r="AD1166" s="42" t="s">
        <v>880</v>
      </c>
      <c r="AE1166" s="42" t="s">
        <v>880</v>
      </c>
      <c r="AF1166" s="42" t="s">
        <v>880</v>
      </c>
      <c r="AG1166" s="42" t="s">
        <v>880</v>
      </c>
      <c r="AH1166" s="42" t="s">
        <v>880</v>
      </c>
      <c r="AI1166" s="42" t="s">
        <v>17</v>
      </c>
      <c r="AJ1166" s="42" t="s">
        <v>17</v>
      </c>
      <c r="AK1166" s="42" t="s">
        <v>19</v>
      </c>
      <c r="AL1166" s="42"/>
      <c r="AM1166" s="42"/>
      <c r="AN1166" s="42"/>
      <c r="AO1166" s="42"/>
      <c r="AP1166" s="42"/>
      <c r="AQ1166" s="42"/>
      <c r="AR1166" s="42"/>
      <c r="AS1166" s="42"/>
      <c r="AT1166" s="42"/>
      <c r="AU1166" s="42"/>
      <c r="AV1166" s="37">
        <f>COUNTIFS($S1166:$AU1166,"P")</f>
        <v>12</v>
      </c>
      <c r="AW1166" s="37">
        <f>COUNTIFS($S1166:$AU1166,"HD")/2</f>
        <v>0</v>
      </c>
      <c r="AX1166" s="37">
        <f>COUNTIFS($S1166:$AU1166,"DO")</f>
        <v>6</v>
      </c>
      <c r="AY1166" s="1">
        <f>COUNTIFS($S1166:$AU1166,"UPL")</f>
        <v>0</v>
      </c>
      <c r="AZ1166" s="37">
        <f>COUNTIFS($S1166:$AU1166,"LWP")</f>
        <v>1</v>
      </c>
      <c r="BA1166" s="37">
        <f>SUM(COUNTIFS($S1166:$AU1166,{"PAT","MAT"}))</f>
        <v>0</v>
      </c>
      <c r="BB1166" s="37">
        <f>COUNTIFS($S1166:$AU1166,"HO")</f>
        <v>0</v>
      </c>
      <c r="BC1166" s="37">
        <f>COUNTIFS($S1166:$AU1166,"NA")</f>
        <v>0</v>
      </c>
      <c r="BD1166" s="37">
        <f>COUNTIFS($S1166:$AU1166,"PL")</f>
        <v>0</v>
      </c>
      <c r="BE1166" s="37">
        <f>COUNTIFS($S1166:$AU1166,"CL")</f>
        <v>0</v>
      </c>
      <c r="BF1166" s="37">
        <f>COUNTIFS($S1166:$AU1166,"BL")</f>
        <v>0</v>
      </c>
      <c r="BG1166" s="37">
        <f>COUNTIFS($S1166:$AU1166,"CO")</f>
        <v>0</v>
      </c>
      <c r="BH1166" s="37">
        <f>SUM(BD1166:BG1166)</f>
        <v>0</v>
      </c>
      <c r="BI1166" s="37">
        <f>IF(SUM(AV1166+AW1166)&gt;=17,1,0)</f>
        <v>0</v>
      </c>
      <c r="BJ1166" s="37">
        <f>IF(SUM(AV1166+AW1166)&gt;=13,1,0)</f>
        <v>0</v>
      </c>
      <c r="BK1166" s="37">
        <f>SUM(AV1166:BG1166)+SUM(COUNTIFS(R1166:AU1166,{"TERM","RESIGNED"}))</f>
        <v>19</v>
      </c>
      <c r="BL1166" s="1" t="s">
        <v>41</v>
      </c>
      <c r="BM1166" s="37" t="s">
        <v>933</v>
      </c>
    </row>
    <row r="1167" spans="1:65" x14ac:dyDescent="0.25">
      <c r="A1167" s="30">
        <f>A1166+1</f>
        <v>1165</v>
      </c>
      <c r="B1167" s="1" t="s">
        <v>163</v>
      </c>
      <c r="C1167" s="1">
        <v>106255</v>
      </c>
      <c r="D1167" s="1">
        <v>106255</v>
      </c>
      <c r="E1167" s="1" t="s">
        <v>863</v>
      </c>
      <c r="F1167" s="32" t="s">
        <v>1391</v>
      </c>
      <c r="G1167" s="32" t="s">
        <v>177</v>
      </c>
      <c r="H1167" s="28">
        <v>45278</v>
      </c>
      <c r="I1167" s="28" t="s">
        <v>36</v>
      </c>
      <c r="J1167" s="28" t="s">
        <v>36</v>
      </c>
      <c r="K1167" s="37">
        <f ca="1">IF(O1167="ACTIVE",(TODAY()-H1167),(J1167-H1167))</f>
        <v>64</v>
      </c>
      <c r="L1167" s="39" t="str">
        <f>IF(OR(M1167="Email Verification",M1167="Operations",M1167="OJT",M1167="Bottom Quartile Group",M1167="Training"),"Billable","Non Billable")</f>
        <v>Billable</v>
      </c>
      <c r="M1167" s="32" t="s">
        <v>178</v>
      </c>
      <c r="N1167" s="1" t="s">
        <v>38</v>
      </c>
      <c r="O1167" s="1" t="s">
        <v>39</v>
      </c>
      <c r="P1167" s="1"/>
      <c r="Q1167" s="1"/>
      <c r="R1167" s="31" t="s">
        <v>230</v>
      </c>
      <c r="S1167" s="42" t="s">
        <v>880</v>
      </c>
      <c r="T1167" s="42" t="s">
        <v>880</v>
      </c>
      <c r="U1167" s="42" t="s">
        <v>17</v>
      </c>
      <c r="V1167" s="42" t="s">
        <v>17</v>
      </c>
      <c r="W1167" s="42" t="s">
        <v>880</v>
      </c>
      <c r="X1167" s="42" t="s">
        <v>880</v>
      </c>
      <c r="Y1167" s="42" t="s">
        <v>880</v>
      </c>
      <c r="Z1167" s="42" t="s">
        <v>880</v>
      </c>
      <c r="AA1167" s="42" t="s">
        <v>880</v>
      </c>
      <c r="AB1167" s="42" t="s">
        <v>17</v>
      </c>
      <c r="AC1167" s="42" t="s">
        <v>17</v>
      </c>
      <c r="AD1167" s="42" t="s">
        <v>880</v>
      </c>
      <c r="AE1167" s="42" t="s">
        <v>880</v>
      </c>
      <c r="AF1167" s="42" t="s">
        <v>880</v>
      </c>
      <c r="AG1167" s="42" t="s">
        <v>880</v>
      </c>
      <c r="AH1167" s="42" t="s">
        <v>880</v>
      </c>
      <c r="AI1167" s="42" t="s">
        <v>17</v>
      </c>
      <c r="AJ1167" s="42" t="s">
        <v>17</v>
      </c>
      <c r="AK1167" s="42" t="s">
        <v>880</v>
      </c>
      <c r="AL1167" s="42"/>
      <c r="AM1167" s="42"/>
      <c r="AN1167" s="42"/>
      <c r="AO1167" s="42"/>
      <c r="AP1167" s="42"/>
      <c r="AQ1167" s="42"/>
      <c r="AR1167" s="42"/>
      <c r="AS1167" s="42"/>
      <c r="AT1167" s="42"/>
      <c r="AU1167" s="42"/>
      <c r="AV1167" s="37">
        <f>COUNTIFS($S1167:$AU1167,"P")</f>
        <v>13</v>
      </c>
      <c r="AW1167" s="37">
        <f>COUNTIFS($S1167:$AU1167,"HD")/2</f>
        <v>0</v>
      </c>
      <c r="AX1167" s="37">
        <f>COUNTIFS($S1167:$AU1167,"DO")</f>
        <v>6</v>
      </c>
      <c r="AY1167" s="1">
        <f>COUNTIFS($S1167:$AU1167,"UPL")</f>
        <v>0</v>
      </c>
      <c r="AZ1167" s="37">
        <f>COUNTIFS($S1167:$AU1167,"LWP")</f>
        <v>0</v>
      </c>
      <c r="BA1167" s="37">
        <f>SUM(COUNTIFS($S1167:$AU1167,{"PAT","MAT"}))</f>
        <v>0</v>
      </c>
      <c r="BB1167" s="37">
        <f>COUNTIFS($S1167:$AU1167,"HO")</f>
        <v>0</v>
      </c>
      <c r="BC1167" s="37">
        <f>COUNTIFS($S1167:$AU1167,"NA")</f>
        <v>0</v>
      </c>
      <c r="BD1167" s="37">
        <f>COUNTIFS($S1167:$AU1167,"PL")</f>
        <v>0</v>
      </c>
      <c r="BE1167" s="37">
        <f>COUNTIFS($S1167:$AU1167,"CL")</f>
        <v>0</v>
      </c>
      <c r="BF1167" s="37">
        <f>COUNTIFS($S1167:$AU1167,"BL")</f>
        <v>0</v>
      </c>
      <c r="BG1167" s="37">
        <f>COUNTIFS($S1167:$AU1167,"CO")</f>
        <v>0</v>
      </c>
      <c r="BH1167" s="37">
        <f>SUM(BD1167:BG1167)</f>
        <v>0</v>
      </c>
      <c r="BI1167" s="37">
        <f>IF(SUM(AV1167+AW1167)&gt;=17,1,0)</f>
        <v>0</v>
      </c>
      <c r="BJ1167" s="37">
        <f>IF(SUM(AV1167+AW1167)&gt;=13,1,0)</f>
        <v>1</v>
      </c>
      <c r="BK1167" s="37">
        <f>SUM(AV1167:BG1167)+SUM(COUNTIFS(R1167:AU1167,{"TERM","RESIGNED"}))</f>
        <v>19</v>
      </c>
      <c r="BL1167" s="1" t="s">
        <v>41</v>
      </c>
      <c r="BM1167" s="37" t="s">
        <v>931</v>
      </c>
    </row>
    <row r="1168" spans="1:65" x14ac:dyDescent="0.25">
      <c r="A1168" s="30">
        <f>A1167+1</f>
        <v>1166</v>
      </c>
      <c r="B1168" s="1" t="s">
        <v>163</v>
      </c>
      <c r="C1168" s="1">
        <v>106264</v>
      </c>
      <c r="D1168" s="1">
        <v>106264</v>
      </c>
      <c r="E1168" s="1" t="s">
        <v>863</v>
      </c>
      <c r="F1168" s="32" t="s">
        <v>1392</v>
      </c>
      <c r="G1168" s="32" t="s">
        <v>117</v>
      </c>
      <c r="H1168" s="28">
        <v>45278</v>
      </c>
      <c r="I1168" s="28" t="s">
        <v>36</v>
      </c>
      <c r="J1168" s="28" t="s">
        <v>36</v>
      </c>
      <c r="K1168" s="37">
        <f ca="1">IF(O1168="ACTIVE",(TODAY()-H1168),(J1168-H1168))</f>
        <v>64</v>
      </c>
      <c r="L1168" s="39" t="str">
        <f>IF(OR(M1168="Email Verification",M1168="Operations",M1168="OJT",M1168="Bottom Quartile Group",M1168="Training"),"Billable","Non Billable")</f>
        <v>Billable</v>
      </c>
      <c r="M1168" s="32" t="s">
        <v>118</v>
      </c>
      <c r="N1168" s="1" t="s">
        <v>38</v>
      </c>
      <c r="O1168" s="1" t="s">
        <v>39</v>
      </c>
      <c r="P1168" s="1"/>
      <c r="Q1168" s="1"/>
      <c r="R1168" s="31" t="s">
        <v>150</v>
      </c>
      <c r="S1168" s="42" t="s">
        <v>880</v>
      </c>
      <c r="T1168" s="42" t="s">
        <v>880</v>
      </c>
      <c r="U1168" s="42" t="s">
        <v>17</v>
      </c>
      <c r="V1168" s="42" t="s">
        <v>17</v>
      </c>
      <c r="W1168" s="42" t="s">
        <v>880</v>
      </c>
      <c r="X1168" s="42" t="s">
        <v>880</v>
      </c>
      <c r="Y1168" s="42" t="s">
        <v>880</v>
      </c>
      <c r="Z1168" s="42" t="s">
        <v>880</v>
      </c>
      <c r="AA1168" s="42" t="s">
        <v>880</v>
      </c>
      <c r="AB1168" s="42" t="s">
        <v>17</v>
      </c>
      <c r="AC1168" s="42" t="s">
        <v>17</v>
      </c>
      <c r="AD1168" s="42" t="s">
        <v>880</v>
      </c>
      <c r="AE1168" s="42" t="s">
        <v>880</v>
      </c>
      <c r="AF1168" s="42" t="s">
        <v>880</v>
      </c>
      <c r="AG1168" s="42" t="s">
        <v>19</v>
      </c>
      <c r="AH1168" s="42" t="s">
        <v>880</v>
      </c>
      <c r="AI1168" s="42" t="s">
        <v>17</v>
      </c>
      <c r="AJ1168" s="42" t="s">
        <v>17</v>
      </c>
      <c r="AK1168" s="42" t="s">
        <v>880</v>
      </c>
      <c r="AL1168" s="42"/>
      <c r="AM1168" s="42"/>
      <c r="AN1168" s="42"/>
      <c r="AO1168" s="42"/>
      <c r="AP1168" s="42"/>
      <c r="AQ1168" s="42"/>
      <c r="AR1168" s="42"/>
      <c r="AS1168" s="42"/>
      <c r="AT1168" s="42"/>
      <c r="AU1168" s="42"/>
      <c r="AV1168" s="37">
        <f>COUNTIFS($S1168:$AU1168,"P")</f>
        <v>12</v>
      </c>
      <c r="AW1168" s="37">
        <f>COUNTIFS($S1168:$AU1168,"HD")/2</f>
        <v>0</v>
      </c>
      <c r="AX1168" s="37">
        <f>COUNTIFS($S1168:$AU1168,"DO")</f>
        <v>6</v>
      </c>
      <c r="AY1168" s="1">
        <f>COUNTIFS($S1168:$AU1168,"UPL")</f>
        <v>0</v>
      </c>
      <c r="AZ1168" s="37">
        <f>COUNTIFS($S1168:$AU1168,"LWP")</f>
        <v>1</v>
      </c>
      <c r="BA1168" s="37">
        <f>SUM(COUNTIFS($S1168:$AU1168,{"PAT","MAT"}))</f>
        <v>0</v>
      </c>
      <c r="BB1168" s="37">
        <f>COUNTIFS($S1168:$AU1168,"HO")</f>
        <v>0</v>
      </c>
      <c r="BC1168" s="37">
        <f>COUNTIFS($S1168:$AU1168,"NA")</f>
        <v>0</v>
      </c>
      <c r="BD1168" s="37">
        <f>COUNTIFS($S1168:$AU1168,"PL")</f>
        <v>0</v>
      </c>
      <c r="BE1168" s="37">
        <f>COUNTIFS($S1168:$AU1168,"CL")</f>
        <v>0</v>
      </c>
      <c r="BF1168" s="37">
        <f>COUNTIFS($S1168:$AU1168,"BL")</f>
        <v>0</v>
      </c>
      <c r="BG1168" s="37">
        <f>COUNTIFS($S1168:$AU1168,"CO")</f>
        <v>0</v>
      </c>
      <c r="BH1168" s="37">
        <f>SUM(BD1168:BG1168)</f>
        <v>0</v>
      </c>
      <c r="BI1168" s="37">
        <f>IF(SUM(AV1168+AW1168)&gt;=17,1,0)</f>
        <v>0</v>
      </c>
      <c r="BJ1168" s="37">
        <f>IF(SUM(AV1168+AW1168)&gt;=13,1,0)</f>
        <v>0</v>
      </c>
      <c r="BK1168" s="37">
        <f>SUM(AV1168:BG1168)+SUM(COUNTIFS(R1168:AU1168,{"TERM","RESIGNED"}))</f>
        <v>19</v>
      </c>
      <c r="BL1168" s="1" t="s">
        <v>41</v>
      </c>
      <c r="BM1168" s="37" t="s">
        <v>931</v>
      </c>
    </row>
    <row r="1169" spans="1:65" x14ac:dyDescent="0.25">
      <c r="A1169" s="30">
        <f>A1168+1</f>
        <v>1167</v>
      </c>
      <c r="B1169" s="1" t="s">
        <v>163</v>
      </c>
      <c r="C1169" s="1">
        <v>106267</v>
      </c>
      <c r="D1169" s="1">
        <v>106267</v>
      </c>
      <c r="E1169" s="1" t="s">
        <v>862</v>
      </c>
      <c r="F1169" s="32" t="s">
        <v>1424</v>
      </c>
      <c r="G1169" s="32" t="s">
        <v>109</v>
      </c>
      <c r="H1169" s="28">
        <v>45279</v>
      </c>
      <c r="I1169" s="28" t="s">
        <v>36</v>
      </c>
      <c r="J1169" s="28" t="s">
        <v>36</v>
      </c>
      <c r="K1169" s="37">
        <f ca="1">IF(O1169="ACTIVE",(TODAY()-H1169),(J1169-H1169))</f>
        <v>63</v>
      </c>
      <c r="L1169" s="39" t="str">
        <f>IF(OR(M1169="Email Verification",M1169="Operations",M1169="OJT",M1169="Bottom Quartile Group",M1169="Training"),"Billable","Non Billable")</f>
        <v>Non Billable</v>
      </c>
      <c r="M1169" s="32" t="s">
        <v>51</v>
      </c>
      <c r="N1169" s="1" t="s">
        <v>38</v>
      </c>
      <c r="O1169" s="1" t="s">
        <v>39</v>
      </c>
      <c r="P1169" s="1"/>
      <c r="Q1169" s="1"/>
      <c r="R1169" s="31" t="s">
        <v>900</v>
      </c>
      <c r="S1169" s="42" t="s">
        <v>880</v>
      </c>
      <c r="T1169" s="42" t="s">
        <v>880</v>
      </c>
      <c r="U1169" s="42" t="s">
        <v>17</v>
      </c>
      <c r="V1169" s="42" t="s">
        <v>17</v>
      </c>
      <c r="W1169" s="42" t="s">
        <v>880</v>
      </c>
      <c r="X1169" s="42" t="s">
        <v>880</v>
      </c>
      <c r="Y1169" s="42" t="s">
        <v>880</v>
      </c>
      <c r="Z1169" s="42" t="s">
        <v>880</v>
      </c>
      <c r="AA1169" s="42" t="s">
        <v>880</v>
      </c>
      <c r="AB1169" s="42" t="s">
        <v>17</v>
      </c>
      <c r="AC1169" s="42" t="s">
        <v>17</v>
      </c>
      <c r="AD1169" s="42" t="s">
        <v>880</v>
      </c>
      <c r="AE1169" s="42" t="s">
        <v>880</v>
      </c>
      <c r="AF1169" s="42" t="s">
        <v>880</v>
      </c>
      <c r="AG1169" s="42" t="s">
        <v>880</v>
      </c>
      <c r="AH1169" s="42" t="s">
        <v>880</v>
      </c>
      <c r="AI1169" s="42" t="s">
        <v>17</v>
      </c>
      <c r="AJ1169" s="42" t="s">
        <v>17</v>
      </c>
      <c r="AK1169" s="42" t="s">
        <v>880</v>
      </c>
      <c r="AL1169" s="42"/>
      <c r="AM1169" s="42"/>
      <c r="AN1169" s="42"/>
      <c r="AO1169" s="42"/>
      <c r="AP1169" s="42"/>
      <c r="AQ1169" s="42"/>
      <c r="AR1169" s="42"/>
      <c r="AS1169" s="42"/>
      <c r="AT1169" s="42"/>
      <c r="AU1169" s="42"/>
      <c r="AV1169" s="37">
        <f>COUNTIFS($S1169:$AU1169,"P")</f>
        <v>13</v>
      </c>
      <c r="AW1169" s="37">
        <f>COUNTIFS($S1169:$AU1169,"HD")/2</f>
        <v>0</v>
      </c>
      <c r="AX1169" s="37">
        <f>COUNTIFS($S1169:$AU1169,"DO")</f>
        <v>6</v>
      </c>
      <c r="AY1169" s="1">
        <f>COUNTIFS($S1169:$AU1169,"UPL")</f>
        <v>0</v>
      </c>
      <c r="AZ1169" s="37">
        <f>COUNTIFS($S1169:$AU1169,"LWP")</f>
        <v>0</v>
      </c>
      <c r="BA1169" s="37">
        <f>SUM(COUNTIFS($S1169:$AU1169,{"PAT","MAT"}))</f>
        <v>0</v>
      </c>
      <c r="BB1169" s="37">
        <f>COUNTIFS($S1169:$AU1169,"HO")</f>
        <v>0</v>
      </c>
      <c r="BC1169" s="37">
        <f>COUNTIFS($S1169:$AU1169,"NA")</f>
        <v>0</v>
      </c>
      <c r="BD1169" s="37">
        <f>COUNTIFS($S1169:$AU1169,"PL")</f>
        <v>0</v>
      </c>
      <c r="BE1169" s="37">
        <f>COUNTIFS($S1169:$AU1169,"CL")</f>
        <v>0</v>
      </c>
      <c r="BF1169" s="37">
        <f>COUNTIFS($S1169:$AU1169,"BL")</f>
        <v>0</v>
      </c>
      <c r="BG1169" s="37">
        <f>COUNTIFS($S1169:$AU1169,"CO")</f>
        <v>0</v>
      </c>
      <c r="BH1169" s="37">
        <f>SUM(BD1169:BG1169)</f>
        <v>0</v>
      </c>
      <c r="BI1169" s="37">
        <f>IF(SUM(AV1169+AW1169)&gt;=17,1,0)</f>
        <v>0</v>
      </c>
      <c r="BJ1169" s="37">
        <f>IF(SUM(AV1169+AW1169)&gt;=13,1,0)</f>
        <v>1</v>
      </c>
      <c r="BK1169" s="37">
        <f>SUM(AV1169:BG1169)+SUM(COUNTIFS(R1169:AU1169,{"TERM","RESIGNED"}))</f>
        <v>19</v>
      </c>
      <c r="BL1169" s="1" t="s">
        <v>41</v>
      </c>
      <c r="BM1169" s="37" t="s">
        <v>933</v>
      </c>
    </row>
    <row r="1170" spans="1:65" x14ac:dyDescent="0.25">
      <c r="A1170" s="30">
        <f>A1169+1</f>
        <v>1168</v>
      </c>
      <c r="B1170" s="1" t="s">
        <v>163</v>
      </c>
      <c r="C1170" s="1">
        <v>600503</v>
      </c>
      <c r="D1170" s="1">
        <v>600503</v>
      </c>
      <c r="E1170" s="1" t="s">
        <v>863</v>
      </c>
      <c r="F1170" s="32" t="s">
        <v>1422</v>
      </c>
      <c r="G1170" s="32" t="s">
        <v>177</v>
      </c>
      <c r="H1170" s="28">
        <v>45280</v>
      </c>
      <c r="I1170" s="28" t="s">
        <v>36</v>
      </c>
      <c r="J1170" s="28" t="s">
        <v>36</v>
      </c>
      <c r="K1170" s="37">
        <f ca="1">IF(O1170="ACTIVE",(TODAY()-H1170),(J1170-H1170))</f>
        <v>62</v>
      </c>
      <c r="L1170" s="39" t="str">
        <f>IF(OR(M1170="Email Verification",M1170="Operations",M1170="OJT",M1170="Bottom Quartile Group",M1170="Training"),"Billable","Non Billable")</f>
        <v>Billable</v>
      </c>
      <c r="M1170" s="32" t="s">
        <v>178</v>
      </c>
      <c r="N1170" s="1" t="s">
        <v>260</v>
      </c>
      <c r="O1170" s="1" t="s">
        <v>39</v>
      </c>
      <c r="P1170" s="1"/>
      <c r="Q1170" s="1"/>
      <c r="R1170" s="31" t="s">
        <v>283</v>
      </c>
      <c r="S1170" s="42" t="s">
        <v>18</v>
      </c>
      <c r="T1170" s="42" t="s">
        <v>880</v>
      </c>
      <c r="U1170" s="42" t="s">
        <v>17</v>
      </c>
      <c r="V1170" s="42" t="s">
        <v>17</v>
      </c>
      <c r="W1170" s="42" t="s">
        <v>880</v>
      </c>
      <c r="X1170" s="42" t="s">
        <v>880</v>
      </c>
      <c r="Y1170" s="42" t="s">
        <v>880</v>
      </c>
      <c r="Z1170" s="42" t="s">
        <v>880</v>
      </c>
      <c r="AA1170" s="42" t="s">
        <v>881</v>
      </c>
      <c r="AB1170" s="42" t="s">
        <v>17</v>
      </c>
      <c r="AC1170" s="42" t="s">
        <v>17</v>
      </c>
      <c r="AD1170" s="42" t="s">
        <v>880</v>
      </c>
      <c r="AE1170" s="42" t="s">
        <v>880</v>
      </c>
      <c r="AF1170" s="42" t="s">
        <v>881</v>
      </c>
      <c r="AG1170" s="42" t="s">
        <v>880</v>
      </c>
      <c r="AH1170" s="42" t="s">
        <v>18</v>
      </c>
      <c r="AI1170" s="42" t="s">
        <v>17</v>
      </c>
      <c r="AJ1170" s="42" t="s">
        <v>17</v>
      </c>
      <c r="AK1170" s="42" t="s">
        <v>880</v>
      </c>
      <c r="AL1170" s="42"/>
      <c r="AM1170" s="42"/>
      <c r="AN1170" s="42"/>
      <c r="AO1170" s="42"/>
      <c r="AP1170" s="42"/>
      <c r="AQ1170" s="42"/>
      <c r="AR1170" s="42"/>
      <c r="AS1170" s="42"/>
      <c r="AT1170" s="42"/>
      <c r="AU1170" s="42"/>
      <c r="AV1170" s="37">
        <f>COUNTIFS($S1170:$AU1170,"P")</f>
        <v>9</v>
      </c>
      <c r="AW1170" s="37">
        <f>COUNTIFS($S1170:$AU1170,"HD")/2</f>
        <v>1</v>
      </c>
      <c r="AX1170" s="37">
        <f>COUNTIFS($S1170:$AU1170,"DO")</f>
        <v>6</v>
      </c>
      <c r="AY1170" s="1">
        <f>COUNTIFS($S1170:$AU1170,"UPL")</f>
        <v>2</v>
      </c>
      <c r="AZ1170" s="37">
        <f>COUNTIFS($S1170:$AU1170,"LWP")</f>
        <v>0</v>
      </c>
      <c r="BA1170" s="37">
        <f>SUM(COUNTIFS($S1170:$AU1170,{"PAT","MAT"}))</f>
        <v>0</v>
      </c>
      <c r="BB1170" s="37">
        <f>COUNTIFS($S1170:$AU1170,"HO")</f>
        <v>0</v>
      </c>
      <c r="BC1170" s="37">
        <f>COUNTIFS($S1170:$AU1170,"NA")</f>
        <v>0</v>
      </c>
      <c r="BD1170" s="37">
        <f>COUNTIFS($S1170:$AU1170,"PL")</f>
        <v>0</v>
      </c>
      <c r="BE1170" s="37">
        <f>COUNTIFS($S1170:$AU1170,"CL")</f>
        <v>0</v>
      </c>
      <c r="BF1170" s="37">
        <f>COUNTIFS($S1170:$AU1170,"BL")</f>
        <v>0</v>
      </c>
      <c r="BG1170" s="37">
        <f>COUNTIFS($S1170:$AU1170,"CO")</f>
        <v>0</v>
      </c>
      <c r="BH1170" s="37">
        <f>SUM(BD1170:BG1170)</f>
        <v>0</v>
      </c>
      <c r="BI1170" s="37">
        <f>IF(SUM(AV1170+AW1170)&gt;=17,1,0)</f>
        <v>0</v>
      </c>
      <c r="BJ1170" s="37">
        <f>IF(SUM(AV1170+AW1170)&gt;=13,1,0)</f>
        <v>0</v>
      </c>
      <c r="BK1170" s="37">
        <f>SUM(AV1170:BG1170)+SUM(COUNTIFS(R1170:AU1170,{"TERM","RESIGNED"}))</f>
        <v>18</v>
      </c>
      <c r="BL1170" s="1" t="s">
        <v>41</v>
      </c>
      <c r="BM1170" s="37" t="s">
        <v>931</v>
      </c>
    </row>
    <row r="1171" spans="1:65" x14ac:dyDescent="0.25">
      <c r="A1171" s="30">
        <f>A1170+1</f>
        <v>1169</v>
      </c>
      <c r="B1171" s="1" t="s">
        <v>163</v>
      </c>
      <c r="C1171" s="1">
        <v>600504</v>
      </c>
      <c r="D1171" s="1">
        <v>600504</v>
      </c>
      <c r="E1171" s="1" t="s">
        <v>862</v>
      </c>
      <c r="F1171" s="32" t="s">
        <v>1423</v>
      </c>
      <c r="G1171" s="32" t="s">
        <v>181</v>
      </c>
      <c r="H1171" s="28">
        <v>45280</v>
      </c>
      <c r="I1171" s="28" t="s">
        <v>36</v>
      </c>
      <c r="J1171" s="28" t="s">
        <v>36</v>
      </c>
      <c r="K1171" s="37">
        <f ca="1">IF(O1171="ACTIVE",(TODAY()-H1171),(J1171-H1171))</f>
        <v>62</v>
      </c>
      <c r="L1171" s="39" t="str">
        <f>IF(OR(M1171="Email Verification",M1171="Operations",M1171="OJT",M1171="Bottom Quartile Group",M1171="Training"),"Billable","Non Billable")</f>
        <v>Billable</v>
      </c>
      <c r="M1171" s="32" t="s">
        <v>178</v>
      </c>
      <c r="N1171" s="1" t="s">
        <v>260</v>
      </c>
      <c r="O1171" s="1" t="s">
        <v>39</v>
      </c>
      <c r="P1171" s="1"/>
      <c r="Q1171" s="1"/>
      <c r="R1171" s="31" t="s">
        <v>283</v>
      </c>
      <c r="S1171" s="42" t="s">
        <v>880</v>
      </c>
      <c r="T1171" s="42" t="s">
        <v>880</v>
      </c>
      <c r="U1171" s="42" t="s">
        <v>17</v>
      </c>
      <c r="V1171" s="42" t="s">
        <v>17</v>
      </c>
      <c r="W1171" s="42" t="s">
        <v>880</v>
      </c>
      <c r="X1171" s="42" t="s">
        <v>880</v>
      </c>
      <c r="Y1171" s="42" t="s">
        <v>880</v>
      </c>
      <c r="Z1171" s="42" t="s">
        <v>880</v>
      </c>
      <c r="AA1171" s="42" t="s">
        <v>19</v>
      </c>
      <c r="AB1171" s="42" t="s">
        <v>17</v>
      </c>
      <c r="AC1171" s="42" t="s">
        <v>17</v>
      </c>
      <c r="AD1171" s="42" t="s">
        <v>18</v>
      </c>
      <c r="AE1171" s="42" t="s">
        <v>18</v>
      </c>
      <c r="AF1171" s="42" t="s">
        <v>880</v>
      </c>
      <c r="AG1171" s="42" t="s">
        <v>880</v>
      </c>
      <c r="AH1171" s="42" t="s">
        <v>880</v>
      </c>
      <c r="AI1171" s="42" t="s">
        <v>17</v>
      </c>
      <c r="AJ1171" s="42" t="s">
        <v>17</v>
      </c>
      <c r="AK1171" s="42" t="s">
        <v>19</v>
      </c>
      <c r="AL1171" s="42"/>
      <c r="AM1171" s="42"/>
      <c r="AN1171" s="42"/>
      <c r="AO1171" s="42"/>
      <c r="AP1171" s="42"/>
      <c r="AQ1171" s="42"/>
      <c r="AR1171" s="42"/>
      <c r="AS1171" s="42"/>
      <c r="AT1171" s="42"/>
      <c r="AU1171" s="42"/>
      <c r="AV1171" s="37">
        <f>COUNTIFS($S1171:$AU1171,"P")</f>
        <v>9</v>
      </c>
      <c r="AW1171" s="37">
        <f>COUNTIFS($S1171:$AU1171,"HD")/2</f>
        <v>0</v>
      </c>
      <c r="AX1171" s="37">
        <f>COUNTIFS($S1171:$AU1171,"DO")</f>
        <v>6</v>
      </c>
      <c r="AY1171" s="1">
        <f>COUNTIFS($S1171:$AU1171,"UPL")</f>
        <v>2</v>
      </c>
      <c r="AZ1171" s="37">
        <f>COUNTIFS($S1171:$AU1171,"LWP")</f>
        <v>2</v>
      </c>
      <c r="BA1171" s="37">
        <f>SUM(COUNTIFS($S1171:$AU1171,{"PAT","MAT"}))</f>
        <v>0</v>
      </c>
      <c r="BB1171" s="37">
        <f>COUNTIFS($S1171:$AU1171,"HO")</f>
        <v>0</v>
      </c>
      <c r="BC1171" s="37">
        <f>COUNTIFS($S1171:$AU1171,"NA")</f>
        <v>0</v>
      </c>
      <c r="BD1171" s="37">
        <f>COUNTIFS($S1171:$AU1171,"PL")</f>
        <v>0</v>
      </c>
      <c r="BE1171" s="37">
        <f>COUNTIFS($S1171:$AU1171,"CL")</f>
        <v>0</v>
      </c>
      <c r="BF1171" s="37">
        <f>COUNTIFS($S1171:$AU1171,"BL")</f>
        <v>0</v>
      </c>
      <c r="BG1171" s="37">
        <f>COUNTIFS($S1171:$AU1171,"CO")</f>
        <v>0</v>
      </c>
      <c r="BH1171" s="37">
        <f>SUM(BD1171:BG1171)</f>
        <v>0</v>
      </c>
      <c r="BI1171" s="37">
        <f>IF(SUM(AV1171+AW1171)&gt;=17,1,0)</f>
        <v>0</v>
      </c>
      <c r="BJ1171" s="37">
        <f>IF(SUM(AV1171+AW1171)&gt;=13,1,0)</f>
        <v>0</v>
      </c>
      <c r="BK1171" s="37">
        <f>SUM(AV1171:BG1171)+SUM(COUNTIFS(R1171:AU1171,{"TERM","RESIGNED"}))</f>
        <v>19</v>
      </c>
      <c r="BL1171" s="1" t="s">
        <v>41</v>
      </c>
      <c r="BM1171" s="37" t="s">
        <v>931</v>
      </c>
    </row>
    <row r="1172" spans="1:65" x14ac:dyDescent="0.25">
      <c r="A1172" s="30">
        <f>A1171+1</f>
        <v>1170</v>
      </c>
      <c r="B1172" s="1" t="s">
        <v>163</v>
      </c>
      <c r="C1172" s="1">
        <v>106268</v>
      </c>
      <c r="D1172" s="1">
        <v>106268</v>
      </c>
      <c r="E1172" s="1" t="s">
        <v>863</v>
      </c>
      <c r="F1172" s="32" t="s">
        <v>1398</v>
      </c>
      <c r="G1172" s="32" t="s">
        <v>117</v>
      </c>
      <c r="H1172" s="28">
        <v>45282</v>
      </c>
      <c r="I1172" s="28" t="s">
        <v>36</v>
      </c>
      <c r="J1172" s="28" t="s">
        <v>36</v>
      </c>
      <c r="K1172" s="37">
        <f ca="1">IF(O1172="ACTIVE",(TODAY()-H1172),(J1172-H1172))</f>
        <v>60</v>
      </c>
      <c r="L1172" s="39" t="str">
        <f>IF(OR(M1172="Email Verification",M1172="Operations",M1172="OJT",M1172="Bottom Quartile Group",M1172="Training"),"Billable","Non Billable")</f>
        <v>Billable</v>
      </c>
      <c r="M1172" s="32" t="s">
        <v>118</v>
      </c>
      <c r="N1172" s="1" t="s">
        <v>38</v>
      </c>
      <c r="O1172" s="1" t="s">
        <v>39</v>
      </c>
      <c r="P1172" s="1"/>
      <c r="Q1172" s="1"/>
      <c r="R1172" s="31" t="s">
        <v>233</v>
      </c>
      <c r="S1172" s="42" t="s">
        <v>880</v>
      </c>
      <c r="T1172" s="42" t="s">
        <v>880</v>
      </c>
      <c r="U1172" s="42" t="s">
        <v>17</v>
      </c>
      <c r="V1172" s="42" t="s">
        <v>17</v>
      </c>
      <c r="W1172" s="42" t="s">
        <v>880</v>
      </c>
      <c r="X1172" s="42" t="s">
        <v>880</v>
      </c>
      <c r="Y1172" s="42" t="s">
        <v>880</v>
      </c>
      <c r="Z1172" s="42" t="s">
        <v>880</v>
      </c>
      <c r="AA1172" s="42" t="s">
        <v>880</v>
      </c>
      <c r="AB1172" s="42" t="s">
        <v>17</v>
      </c>
      <c r="AC1172" s="42" t="s">
        <v>17</v>
      </c>
      <c r="AD1172" s="42" t="s">
        <v>880</v>
      </c>
      <c r="AE1172" s="42" t="s">
        <v>880</v>
      </c>
      <c r="AF1172" s="42" t="s">
        <v>880</v>
      </c>
      <c r="AG1172" s="42" t="s">
        <v>880</v>
      </c>
      <c r="AH1172" s="42" t="s">
        <v>880</v>
      </c>
      <c r="AI1172" s="42" t="s">
        <v>17</v>
      </c>
      <c r="AJ1172" s="42" t="s">
        <v>17</v>
      </c>
      <c r="AK1172" s="42" t="s">
        <v>880</v>
      </c>
      <c r="AL1172" s="42"/>
      <c r="AM1172" s="42"/>
      <c r="AN1172" s="42"/>
      <c r="AO1172" s="42"/>
      <c r="AP1172" s="42"/>
      <c r="AQ1172" s="42"/>
      <c r="AR1172" s="42"/>
      <c r="AS1172" s="42"/>
      <c r="AT1172" s="42"/>
      <c r="AU1172" s="42"/>
      <c r="AV1172" s="37">
        <f>COUNTIFS($S1172:$AU1172,"P")</f>
        <v>13</v>
      </c>
      <c r="AW1172" s="37">
        <f>COUNTIFS($S1172:$AU1172,"HD")/2</f>
        <v>0</v>
      </c>
      <c r="AX1172" s="37">
        <f>COUNTIFS($S1172:$AU1172,"DO")</f>
        <v>6</v>
      </c>
      <c r="AY1172" s="1">
        <f>COUNTIFS($S1172:$AU1172,"UPL")</f>
        <v>0</v>
      </c>
      <c r="AZ1172" s="37">
        <f>COUNTIFS($S1172:$AU1172,"LWP")</f>
        <v>0</v>
      </c>
      <c r="BA1172" s="37">
        <f>SUM(COUNTIFS($S1172:$AU1172,{"PAT","MAT"}))</f>
        <v>0</v>
      </c>
      <c r="BB1172" s="37">
        <f>COUNTIFS($S1172:$AU1172,"HO")</f>
        <v>0</v>
      </c>
      <c r="BC1172" s="37">
        <f>COUNTIFS($S1172:$AU1172,"NA")</f>
        <v>0</v>
      </c>
      <c r="BD1172" s="37">
        <f>COUNTIFS($S1172:$AU1172,"PL")</f>
        <v>0</v>
      </c>
      <c r="BE1172" s="37">
        <f>COUNTIFS($S1172:$AU1172,"CL")</f>
        <v>0</v>
      </c>
      <c r="BF1172" s="37">
        <f>COUNTIFS($S1172:$AU1172,"BL")</f>
        <v>0</v>
      </c>
      <c r="BG1172" s="37">
        <f>COUNTIFS($S1172:$AU1172,"CO")</f>
        <v>0</v>
      </c>
      <c r="BH1172" s="37">
        <f>SUM(BD1172:BG1172)</f>
        <v>0</v>
      </c>
      <c r="BI1172" s="37">
        <f>IF(SUM(AV1172+AW1172)&gt;=17,1,0)</f>
        <v>0</v>
      </c>
      <c r="BJ1172" s="37">
        <f>IF(SUM(AV1172+AW1172)&gt;=13,1,0)</f>
        <v>1</v>
      </c>
      <c r="BK1172" s="37">
        <f>SUM(AV1172:BG1172)+SUM(COUNTIFS(R1172:AU1172,{"TERM","RESIGNED"}))</f>
        <v>19</v>
      </c>
      <c r="BL1172" s="1" t="s">
        <v>41</v>
      </c>
      <c r="BM1172" s="37" t="s">
        <v>931</v>
      </c>
    </row>
    <row r="1173" spans="1:65" x14ac:dyDescent="0.25">
      <c r="A1173" s="30">
        <f>A1172+1</f>
        <v>1171</v>
      </c>
      <c r="B1173" s="1" t="s">
        <v>163</v>
      </c>
      <c r="C1173" s="1">
        <v>106269</v>
      </c>
      <c r="D1173" s="1">
        <v>106269</v>
      </c>
      <c r="E1173" s="1" t="s">
        <v>863</v>
      </c>
      <c r="F1173" s="32" t="s">
        <v>1399</v>
      </c>
      <c r="G1173" s="32" t="s">
        <v>117</v>
      </c>
      <c r="H1173" s="28">
        <v>45282</v>
      </c>
      <c r="I1173" s="28" t="s">
        <v>36</v>
      </c>
      <c r="J1173" s="28" t="s">
        <v>36</v>
      </c>
      <c r="K1173" s="37">
        <f ca="1">IF(O1173="ACTIVE",(TODAY()-H1173),(J1173-H1173))</f>
        <v>60</v>
      </c>
      <c r="L1173" s="39" t="str">
        <f>IF(OR(M1173="Email Verification",M1173="Operations",M1173="OJT",M1173="Bottom Quartile Group",M1173="Training"),"Billable","Non Billable")</f>
        <v>Billable</v>
      </c>
      <c r="M1173" s="32" t="s">
        <v>118</v>
      </c>
      <c r="N1173" s="1" t="s">
        <v>38</v>
      </c>
      <c r="O1173" s="1" t="s">
        <v>39</v>
      </c>
      <c r="P1173" s="1"/>
      <c r="Q1173" s="1"/>
      <c r="R1173" s="31" t="s">
        <v>130</v>
      </c>
      <c r="S1173" s="42" t="s">
        <v>880</v>
      </c>
      <c r="T1173" s="42" t="s">
        <v>880</v>
      </c>
      <c r="U1173" s="42" t="s">
        <v>17</v>
      </c>
      <c r="V1173" s="42" t="s">
        <v>17</v>
      </c>
      <c r="W1173" s="42" t="s">
        <v>881</v>
      </c>
      <c r="X1173" s="42" t="s">
        <v>19</v>
      </c>
      <c r="Y1173" s="42" t="s">
        <v>880</v>
      </c>
      <c r="Z1173" s="42" t="s">
        <v>880</v>
      </c>
      <c r="AA1173" s="42" t="s">
        <v>880</v>
      </c>
      <c r="AB1173" s="42" t="s">
        <v>17</v>
      </c>
      <c r="AC1173" s="42" t="s">
        <v>17</v>
      </c>
      <c r="AD1173" s="42" t="s">
        <v>880</v>
      </c>
      <c r="AE1173" s="42" t="s">
        <v>880</v>
      </c>
      <c r="AF1173" s="42" t="s">
        <v>880</v>
      </c>
      <c r="AG1173" s="42" t="s">
        <v>880</v>
      </c>
      <c r="AH1173" s="42" t="s">
        <v>880</v>
      </c>
      <c r="AI1173" s="42" t="s">
        <v>17</v>
      </c>
      <c r="AJ1173" s="42" t="s">
        <v>17</v>
      </c>
      <c r="AK1173" s="42" t="s">
        <v>880</v>
      </c>
      <c r="AL1173" s="42"/>
      <c r="AM1173" s="42"/>
      <c r="AN1173" s="42"/>
      <c r="AO1173" s="42"/>
      <c r="AP1173" s="42"/>
      <c r="AQ1173" s="42"/>
      <c r="AR1173" s="42"/>
      <c r="AS1173" s="42"/>
      <c r="AT1173" s="42"/>
      <c r="AU1173" s="42"/>
      <c r="AV1173" s="37">
        <f>COUNTIFS($S1173:$AU1173,"P")</f>
        <v>11</v>
      </c>
      <c r="AW1173" s="37">
        <f>COUNTIFS($S1173:$AU1173,"HD")/2</f>
        <v>0.5</v>
      </c>
      <c r="AX1173" s="37">
        <f>COUNTIFS($S1173:$AU1173,"DO")</f>
        <v>6</v>
      </c>
      <c r="AY1173" s="1">
        <f>COUNTIFS($S1173:$AU1173,"UPL")</f>
        <v>0</v>
      </c>
      <c r="AZ1173" s="37">
        <f>COUNTIFS($S1173:$AU1173,"LWP")</f>
        <v>1</v>
      </c>
      <c r="BA1173" s="37">
        <f>SUM(COUNTIFS($S1173:$AU1173,{"PAT","MAT"}))</f>
        <v>0</v>
      </c>
      <c r="BB1173" s="37">
        <f>COUNTIFS($S1173:$AU1173,"HO")</f>
        <v>0</v>
      </c>
      <c r="BC1173" s="37">
        <f>COUNTIFS($S1173:$AU1173,"NA")</f>
        <v>0</v>
      </c>
      <c r="BD1173" s="37">
        <f>COUNTIFS($S1173:$AU1173,"PL")</f>
        <v>0</v>
      </c>
      <c r="BE1173" s="37">
        <f>COUNTIFS($S1173:$AU1173,"CL")</f>
        <v>0</v>
      </c>
      <c r="BF1173" s="37">
        <f>COUNTIFS($S1173:$AU1173,"BL")</f>
        <v>0</v>
      </c>
      <c r="BG1173" s="37">
        <f>COUNTIFS($S1173:$AU1173,"CO")</f>
        <v>0</v>
      </c>
      <c r="BH1173" s="37">
        <f>SUM(BD1173:BG1173)</f>
        <v>0</v>
      </c>
      <c r="BI1173" s="37">
        <f>IF(SUM(AV1173+AW1173)&gt;=17,1,0)</f>
        <v>0</v>
      </c>
      <c r="BJ1173" s="37">
        <f>IF(SUM(AV1173+AW1173)&gt;=13,1,0)</f>
        <v>0</v>
      </c>
      <c r="BK1173" s="37">
        <f>SUM(AV1173:BG1173)+SUM(COUNTIFS(R1173:AU1173,{"TERM","RESIGNED"}))</f>
        <v>18.5</v>
      </c>
      <c r="BL1173" s="1" t="s">
        <v>41</v>
      </c>
      <c r="BM1173" s="37" t="s">
        <v>931</v>
      </c>
    </row>
    <row r="1174" spans="1:65" x14ac:dyDescent="0.25">
      <c r="A1174" s="30">
        <f>A1173+1</f>
        <v>1172</v>
      </c>
      <c r="B1174" s="1" t="s">
        <v>163</v>
      </c>
      <c r="C1174" s="1">
        <v>106272</v>
      </c>
      <c r="D1174" s="1">
        <v>106272</v>
      </c>
      <c r="E1174" s="1" t="s">
        <v>862</v>
      </c>
      <c r="F1174" s="32" t="s">
        <v>1401</v>
      </c>
      <c r="G1174" s="32" t="s">
        <v>117</v>
      </c>
      <c r="H1174" s="28">
        <v>45282</v>
      </c>
      <c r="I1174" s="28" t="s">
        <v>36</v>
      </c>
      <c r="J1174" s="28" t="s">
        <v>36</v>
      </c>
      <c r="K1174" s="37">
        <f ca="1">IF(O1174="ACTIVE",(TODAY()-H1174),(J1174-H1174))</f>
        <v>60</v>
      </c>
      <c r="L1174" s="39" t="str">
        <f>IF(OR(M1174="Email Verification",M1174="Operations",M1174="OJT",M1174="Bottom Quartile Group",M1174="Training"),"Billable","Non Billable")</f>
        <v>Billable</v>
      </c>
      <c r="M1174" s="32" t="s">
        <v>118</v>
      </c>
      <c r="N1174" s="1" t="s">
        <v>38</v>
      </c>
      <c r="O1174" s="1" t="s">
        <v>39</v>
      </c>
      <c r="P1174" s="1"/>
      <c r="Q1174" s="1"/>
      <c r="R1174" s="31" t="s">
        <v>233</v>
      </c>
      <c r="S1174" s="42" t="s">
        <v>880</v>
      </c>
      <c r="T1174" s="42" t="s">
        <v>880</v>
      </c>
      <c r="U1174" s="42" t="s">
        <v>17</v>
      </c>
      <c r="V1174" s="42" t="s">
        <v>17</v>
      </c>
      <c r="W1174" s="42" t="s">
        <v>880</v>
      </c>
      <c r="X1174" s="42" t="s">
        <v>880</v>
      </c>
      <c r="Y1174" s="42" t="s">
        <v>880</v>
      </c>
      <c r="Z1174" s="42" t="s">
        <v>880</v>
      </c>
      <c r="AA1174" s="42" t="s">
        <v>880</v>
      </c>
      <c r="AB1174" s="42" t="s">
        <v>17</v>
      </c>
      <c r="AC1174" s="42" t="s">
        <v>17</v>
      </c>
      <c r="AD1174" s="42" t="s">
        <v>880</v>
      </c>
      <c r="AE1174" s="42" t="s">
        <v>880</v>
      </c>
      <c r="AF1174" s="42" t="s">
        <v>880</v>
      </c>
      <c r="AG1174" s="42" t="s">
        <v>880</v>
      </c>
      <c r="AH1174" s="42" t="s">
        <v>880</v>
      </c>
      <c r="AI1174" s="42" t="s">
        <v>17</v>
      </c>
      <c r="AJ1174" s="42" t="s">
        <v>17</v>
      </c>
      <c r="AK1174" s="42" t="s">
        <v>880</v>
      </c>
      <c r="AL1174" s="42"/>
      <c r="AM1174" s="42"/>
      <c r="AN1174" s="42"/>
      <c r="AO1174" s="42"/>
      <c r="AP1174" s="42"/>
      <c r="AQ1174" s="42"/>
      <c r="AR1174" s="42"/>
      <c r="AS1174" s="42"/>
      <c r="AT1174" s="42"/>
      <c r="AU1174" s="42"/>
      <c r="AV1174" s="37">
        <f>COUNTIFS($S1174:$AU1174,"P")</f>
        <v>13</v>
      </c>
      <c r="AW1174" s="37">
        <f>COUNTIFS($S1174:$AU1174,"HD")/2</f>
        <v>0</v>
      </c>
      <c r="AX1174" s="37">
        <f>COUNTIFS($S1174:$AU1174,"DO")</f>
        <v>6</v>
      </c>
      <c r="AY1174" s="1">
        <f>COUNTIFS($S1174:$AU1174,"UPL")</f>
        <v>0</v>
      </c>
      <c r="AZ1174" s="37">
        <f>COUNTIFS($S1174:$AU1174,"LWP")</f>
        <v>0</v>
      </c>
      <c r="BA1174" s="37">
        <f>SUM(COUNTIFS($S1174:$AU1174,{"PAT","MAT"}))</f>
        <v>0</v>
      </c>
      <c r="BB1174" s="37">
        <f>COUNTIFS($S1174:$AU1174,"HO")</f>
        <v>0</v>
      </c>
      <c r="BC1174" s="37">
        <f>COUNTIFS($S1174:$AU1174,"NA")</f>
        <v>0</v>
      </c>
      <c r="BD1174" s="37">
        <f>COUNTIFS($S1174:$AU1174,"PL")</f>
        <v>0</v>
      </c>
      <c r="BE1174" s="37">
        <f>COUNTIFS($S1174:$AU1174,"CL")</f>
        <v>0</v>
      </c>
      <c r="BF1174" s="37">
        <f>COUNTIFS($S1174:$AU1174,"BL")</f>
        <v>0</v>
      </c>
      <c r="BG1174" s="37">
        <f>COUNTIFS($S1174:$AU1174,"CO")</f>
        <v>0</v>
      </c>
      <c r="BH1174" s="37">
        <f>SUM(BD1174:BG1174)</f>
        <v>0</v>
      </c>
      <c r="BI1174" s="37">
        <f>IF(SUM(AV1174+AW1174)&gt;=17,1,0)</f>
        <v>0</v>
      </c>
      <c r="BJ1174" s="37">
        <f>IF(SUM(AV1174+AW1174)&gt;=13,1,0)</f>
        <v>1</v>
      </c>
      <c r="BK1174" s="37">
        <f>SUM(AV1174:BG1174)+SUM(COUNTIFS(R1174:AU1174,{"TERM","RESIGNED"}))</f>
        <v>19</v>
      </c>
      <c r="BL1174" s="1" t="s">
        <v>41</v>
      </c>
      <c r="BM1174" s="37" t="s">
        <v>931</v>
      </c>
    </row>
    <row r="1175" spans="1:65" x14ac:dyDescent="0.25">
      <c r="A1175" s="30">
        <f>A1174+1</f>
        <v>1173</v>
      </c>
      <c r="B1175" s="1" t="s">
        <v>163</v>
      </c>
      <c r="C1175" s="1">
        <v>106275</v>
      </c>
      <c r="D1175" s="1">
        <v>106275</v>
      </c>
      <c r="E1175" s="1" t="s">
        <v>862</v>
      </c>
      <c r="F1175" s="32" t="s">
        <v>1404</v>
      </c>
      <c r="G1175" s="32" t="s">
        <v>117</v>
      </c>
      <c r="H1175" s="28">
        <v>45282</v>
      </c>
      <c r="I1175" s="28" t="s">
        <v>36</v>
      </c>
      <c r="J1175" s="28" t="s">
        <v>36</v>
      </c>
      <c r="K1175" s="37">
        <f ca="1">IF(O1175="ACTIVE",(TODAY()-H1175),(J1175-H1175))</f>
        <v>60</v>
      </c>
      <c r="L1175" s="39" t="str">
        <f>IF(OR(M1175="Email Verification",M1175="Operations",M1175="OJT",M1175="Bottom Quartile Group",M1175="Training"),"Billable","Non Billable")</f>
        <v>Billable</v>
      </c>
      <c r="M1175" s="32" t="s">
        <v>118</v>
      </c>
      <c r="N1175" s="1" t="s">
        <v>38</v>
      </c>
      <c r="O1175" s="1" t="s">
        <v>39</v>
      </c>
      <c r="P1175" s="1"/>
      <c r="Q1175" s="1"/>
      <c r="R1175" s="31" t="s">
        <v>60</v>
      </c>
      <c r="S1175" s="42" t="s">
        <v>880</v>
      </c>
      <c r="T1175" s="42" t="s">
        <v>880</v>
      </c>
      <c r="U1175" s="42" t="s">
        <v>17</v>
      </c>
      <c r="V1175" s="42" t="s">
        <v>17</v>
      </c>
      <c r="W1175" s="42" t="s">
        <v>880</v>
      </c>
      <c r="X1175" s="42" t="s">
        <v>880</v>
      </c>
      <c r="Y1175" s="42" t="s">
        <v>880</v>
      </c>
      <c r="Z1175" s="42" t="s">
        <v>880</v>
      </c>
      <c r="AA1175" s="42" t="s">
        <v>880</v>
      </c>
      <c r="AB1175" s="42" t="s">
        <v>17</v>
      </c>
      <c r="AC1175" s="42" t="s">
        <v>17</v>
      </c>
      <c r="AD1175" s="42" t="s">
        <v>880</v>
      </c>
      <c r="AE1175" s="42" t="s">
        <v>880</v>
      </c>
      <c r="AF1175" s="42" t="s">
        <v>880</v>
      </c>
      <c r="AG1175" s="42" t="s">
        <v>880</v>
      </c>
      <c r="AH1175" s="42" t="s">
        <v>880</v>
      </c>
      <c r="AI1175" s="42" t="s">
        <v>17</v>
      </c>
      <c r="AJ1175" s="42" t="s">
        <v>17</v>
      </c>
      <c r="AK1175" s="42" t="s">
        <v>880</v>
      </c>
      <c r="AL1175" s="42"/>
      <c r="AM1175" s="42"/>
      <c r="AN1175" s="42"/>
      <c r="AO1175" s="42"/>
      <c r="AP1175" s="42"/>
      <c r="AQ1175" s="42"/>
      <c r="AR1175" s="42"/>
      <c r="AS1175" s="42"/>
      <c r="AT1175" s="42"/>
      <c r="AU1175" s="42"/>
      <c r="AV1175" s="37">
        <f>COUNTIFS($S1175:$AU1175,"P")</f>
        <v>13</v>
      </c>
      <c r="AW1175" s="37">
        <f>COUNTIFS($S1175:$AU1175,"HD")/2</f>
        <v>0</v>
      </c>
      <c r="AX1175" s="37">
        <f>COUNTIFS($S1175:$AU1175,"DO")</f>
        <v>6</v>
      </c>
      <c r="AY1175" s="1">
        <f>COUNTIFS($S1175:$AU1175,"UPL")</f>
        <v>0</v>
      </c>
      <c r="AZ1175" s="37">
        <f>COUNTIFS($S1175:$AU1175,"LWP")</f>
        <v>0</v>
      </c>
      <c r="BA1175" s="37">
        <f>SUM(COUNTIFS($S1175:$AU1175,{"PAT","MAT"}))</f>
        <v>0</v>
      </c>
      <c r="BB1175" s="37">
        <f>COUNTIFS($S1175:$AU1175,"HO")</f>
        <v>0</v>
      </c>
      <c r="BC1175" s="37">
        <f>COUNTIFS($S1175:$AU1175,"NA")</f>
        <v>0</v>
      </c>
      <c r="BD1175" s="37">
        <f>COUNTIFS($S1175:$AU1175,"PL")</f>
        <v>0</v>
      </c>
      <c r="BE1175" s="37">
        <f>COUNTIFS($S1175:$AU1175,"CL")</f>
        <v>0</v>
      </c>
      <c r="BF1175" s="37">
        <f>COUNTIFS($S1175:$AU1175,"BL")</f>
        <v>0</v>
      </c>
      <c r="BG1175" s="37">
        <f>COUNTIFS($S1175:$AU1175,"CO")</f>
        <v>0</v>
      </c>
      <c r="BH1175" s="37">
        <f>SUM(BD1175:BG1175)</f>
        <v>0</v>
      </c>
      <c r="BI1175" s="37">
        <f>IF(SUM(AV1175+AW1175)&gt;=17,1,0)</f>
        <v>0</v>
      </c>
      <c r="BJ1175" s="37">
        <f>IF(SUM(AV1175+AW1175)&gt;=13,1,0)</f>
        <v>1</v>
      </c>
      <c r="BK1175" s="37">
        <f>SUM(AV1175:BG1175)+SUM(COUNTIFS(R1175:AU1175,{"TERM","RESIGNED"}))</f>
        <v>19</v>
      </c>
      <c r="BL1175" s="1" t="s">
        <v>41</v>
      </c>
      <c r="BM1175" s="37" t="s">
        <v>931</v>
      </c>
    </row>
    <row r="1176" spans="1:65" x14ac:dyDescent="0.25">
      <c r="A1176" s="30">
        <f>A1175+1</f>
        <v>1174</v>
      </c>
      <c r="B1176" s="1" t="s">
        <v>163</v>
      </c>
      <c r="C1176" s="1">
        <v>106276</v>
      </c>
      <c r="D1176" s="1">
        <v>106276</v>
      </c>
      <c r="E1176" s="1" t="s">
        <v>863</v>
      </c>
      <c r="F1176" s="32" t="s">
        <v>1405</v>
      </c>
      <c r="G1176" s="32" t="s">
        <v>117</v>
      </c>
      <c r="H1176" s="28">
        <v>45282</v>
      </c>
      <c r="I1176" s="28" t="s">
        <v>36</v>
      </c>
      <c r="J1176" s="28" t="s">
        <v>36</v>
      </c>
      <c r="K1176" s="37">
        <f ca="1">IF(O1176="ACTIVE",(TODAY()-H1176),(J1176-H1176))</f>
        <v>60</v>
      </c>
      <c r="L1176" s="39" t="str">
        <f>IF(OR(M1176="Email Verification",M1176="Operations",M1176="OJT",M1176="Bottom Quartile Group",M1176="Training"),"Billable","Non Billable")</f>
        <v>Billable</v>
      </c>
      <c r="M1176" s="32" t="s">
        <v>118</v>
      </c>
      <c r="N1176" s="1" t="s">
        <v>38</v>
      </c>
      <c r="O1176" s="1" t="s">
        <v>39</v>
      </c>
      <c r="P1176" s="1"/>
      <c r="Q1176" s="1"/>
      <c r="R1176" s="31" t="s">
        <v>130</v>
      </c>
      <c r="S1176" s="42" t="s">
        <v>880</v>
      </c>
      <c r="T1176" s="42" t="s">
        <v>880</v>
      </c>
      <c r="U1176" s="42" t="s">
        <v>17</v>
      </c>
      <c r="V1176" s="42" t="s">
        <v>17</v>
      </c>
      <c r="W1176" s="42" t="s">
        <v>880</v>
      </c>
      <c r="X1176" s="42" t="s">
        <v>880</v>
      </c>
      <c r="Y1176" s="42" t="s">
        <v>880</v>
      </c>
      <c r="Z1176" s="42" t="s">
        <v>18</v>
      </c>
      <c r="AA1176" s="42" t="s">
        <v>880</v>
      </c>
      <c r="AB1176" s="42" t="s">
        <v>17</v>
      </c>
      <c r="AC1176" s="42" t="s">
        <v>17</v>
      </c>
      <c r="AD1176" s="42" t="s">
        <v>880</v>
      </c>
      <c r="AE1176" s="42" t="s">
        <v>18</v>
      </c>
      <c r="AF1176" s="42" t="s">
        <v>880</v>
      </c>
      <c r="AG1176" s="42" t="s">
        <v>880</v>
      </c>
      <c r="AH1176" s="42" t="s">
        <v>18</v>
      </c>
      <c r="AI1176" s="42" t="s">
        <v>17</v>
      </c>
      <c r="AJ1176" s="42" t="s">
        <v>17</v>
      </c>
      <c r="AK1176" s="42" t="s">
        <v>19</v>
      </c>
      <c r="AL1176" s="42"/>
      <c r="AM1176" s="42"/>
      <c r="AN1176" s="42"/>
      <c r="AO1176" s="42"/>
      <c r="AP1176" s="42"/>
      <c r="AQ1176" s="42"/>
      <c r="AR1176" s="42"/>
      <c r="AS1176" s="42"/>
      <c r="AT1176" s="42"/>
      <c r="AU1176" s="42"/>
      <c r="AV1176" s="37">
        <f>COUNTIFS($S1176:$AU1176,"P")</f>
        <v>9</v>
      </c>
      <c r="AW1176" s="37">
        <f>COUNTIFS($S1176:$AU1176,"HD")/2</f>
        <v>0</v>
      </c>
      <c r="AX1176" s="37">
        <f>COUNTIFS($S1176:$AU1176,"DO")</f>
        <v>6</v>
      </c>
      <c r="AY1176" s="1">
        <f>COUNTIFS($S1176:$AU1176,"UPL")</f>
        <v>3</v>
      </c>
      <c r="AZ1176" s="37">
        <f>COUNTIFS($S1176:$AU1176,"LWP")</f>
        <v>1</v>
      </c>
      <c r="BA1176" s="37">
        <f>SUM(COUNTIFS($S1176:$AU1176,{"PAT","MAT"}))</f>
        <v>0</v>
      </c>
      <c r="BB1176" s="37">
        <f>COUNTIFS($S1176:$AU1176,"HO")</f>
        <v>0</v>
      </c>
      <c r="BC1176" s="37">
        <f>COUNTIFS($S1176:$AU1176,"NA")</f>
        <v>0</v>
      </c>
      <c r="BD1176" s="37">
        <f>COUNTIFS($S1176:$AU1176,"PL")</f>
        <v>0</v>
      </c>
      <c r="BE1176" s="37">
        <f>COUNTIFS($S1176:$AU1176,"CL")</f>
        <v>0</v>
      </c>
      <c r="BF1176" s="37">
        <f>COUNTIFS($S1176:$AU1176,"BL")</f>
        <v>0</v>
      </c>
      <c r="BG1176" s="37">
        <f>COUNTIFS($S1176:$AU1176,"CO")</f>
        <v>0</v>
      </c>
      <c r="BH1176" s="37">
        <f>SUM(BD1176:BG1176)</f>
        <v>0</v>
      </c>
      <c r="BI1176" s="37">
        <f>IF(SUM(AV1176+AW1176)&gt;=17,1,0)</f>
        <v>0</v>
      </c>
      <c r="BJ1176" s="37">
        <f>IF(SUM(AV1176+AW1176)&gt;=13,1,0)</f>
        <v>0</v>
      </c>
      <c r="BK1176" s="37">
        <f>SUM(AV1176:BG1176)+SUM(COUNTIFS(R1176:AU1176,{"TERM","RESIGNED"}))</f>
        <v>19</v>
      </c>
      <c r="BL1176" s="1" t="s">
        <v>41</v>
      </c>
      <c r="BM1176" s="37" t="s">
        <v>931</v>
      </c>
    </row>
    <row r="1177" spans="1:65" x14ac:dyDescent="0.25">
      <c r="A1177" s="30">
        <f>A1176+1</f>
        <v>1175</v>
      </c>
      <c r="B1177" s="1" t="s">
        <v>163</v>
      </c>
      <c r="C1177" s="1">
        <v>106277</v>
      </c>
      <c r="D1177" s="1">
        <v>106277</v>
      </c>
      <c r="E1177" s="1" t="s">
        <v>863</v>
      </c>
      <c r="F1177" s="32" t="s">
        <v>1406</v>
      </c>
      <c r="G1177" s="32" t="s">
        <v>117</v>
      </c>
      <c r="H1177" s="28">
        <v>45282</v>
      </c>
      <c r="I1177" s="28" t="s">
        <v>36</v>
      </c>
      <c r="J1177" s="28" t="s">
        <v>36</v>
      </c>
      <c r="K1177" s="37">
        <f ca="1">IF(O1177="ACTIVE",(TODAY()-H1177),(J1177-H1177))</f>
        <v>60</v>
      </c>
      <c r="L1177" s="39" t="str">
        <f>IF(OR(M1177="Email Verification",M1177="Operations",M1177="OJT",M1177="Bottom Quartile Group",M1177="Training"),"Billable","Non Billable")</f>
        <v>Billable</v>
      </c>
      <c r="M1177" s="32" t="s">
        <v>118</v>
      </c>
      <c r="N1177" s="1" t="s">
        <v>38</v>
      </c>
      <c r="O1177" s="1" t="s">
        <v>39</v>
      </c>
      <c r="P1177" s="1"/>
      <c r="Q1177" s="1"/>
      <c r="R1177" s="31" t="s">
        <v>233</v>
      </c>
      <c r="S1177" s="42" t="s">
        <v>880</v>
      </c>
      <c r="T1177" s="42" t="s">
        <v>880</v>
      </c>
      <c r="U1177" s="42" t="s">
        <v>17</v>
      </c>
      <c r="V1177" s="42" t="s">
        <v>17</v>
      </c>
      <c r="W1177" s="42" t="s">
        <v>880</v>
      </c>
      <c r="X1177" s="42" t="s">
        <v>880</v>
      </c>
      <c r="Y1177" s="42" t="s">
        <v>880</v>
      </c>
      <c r="Z1177" s="42" t="s">
        <v>880</v>
      </c>
      <c r="AA1177" s="42" t="s">
        <v>880</v>
      </c>
      <c r="AB1177" s="42" t="s">
        <v>17</v>
      </c>
      <c r="AC1177" s="42" t="s">
        <v>17</v>
      </c>
      <c r="AD1177" s="42" t="s">
        <v>18</v>
      </c>
      <c r="AE1177" s="42" t="s">
        <v>880</v>
      </c>
      <c r="AF1177" s="42" t="s">
        <v>880</v>
      </c>
      <c r="AG1177" s="42" t="s">
        <v>880</v>
      </c>
      <c r="AH1177" s="42" t="s">
        <v>880</v>
      </c>
      <c r="AI1177" s="42" t="s">
        <v>17</v>
      </c>
      <c r="AJ1177" s="42" t="s">
        <v>17</v>
      </c>
      <c r="AK1177" s="42" t="s">
        <v>880</v>
      </c>
      <c r="AL1177" s="42"/>
      <c r="AM1177" s="42"/>
      <c r="AN1177" s="42"/>
      <c r="AO1177" s="42"/>
      <c r="AP1177" s="42"/>
      <c r="AQ1177" s="42"/>
      <c r="AR1177" s="42"/>
      <c r="AS1177" s="42"/>
      <c r="AT1177" s="42"/>
      <c r="AU1177" s="42"/>
      <c r="AV1177" s="37">
        <f>COUNTIFS($S1177:$AU1177,"P")</f>
        <v>12</v>
      </c>
      <c r="AW1177" s="37">
        <f>COUNTIFS($S1177:$AU1177,"HD")/2</f>
        <v>0</v>
      </c>
      <c r="AX1177" s="37">
        <f>COUNTIFS($S1177:$AU1177,"DO")</f>
        <v>6</v>
      </c>
      <c r="AY1177" s="1">
        <f>COUNTIFS($S1177:$AU1177,"UPL")</f>
        <v>1</v>
      </c>
      <c r="AZ1177" s="37">
        <f>COUNTIFS($S1177:$AU1177,"LWP")</f>
        <v>0</v>
      </c>
      <c r="BA1177" s="37">
        <f>SUM(COUNTIFS($S1177:$AU1177,{"PAT","MAT"}))</f>
        <v>0</v>
      </c>
      <c r="BB1177" s="37">
        <f>COUNTIFS($S1177:$AU1177,"HO")</f>
        <v>0</v>
      </c>
      <c r="BC1177" s="37">
        <f>COUNTIFS($S1177:$AU1177,"NA")</f>
        <v>0</v>
      </c>
      <c r="BD1177" s="37">
        <f>COUNTIFS($S1177:$AU1177,"PL")</f>
        <v>0</v>
      </c>
      <c r="BE1177" s="37">
        <f>COUNTIFS($S1177:$AU1177,"CL")</f>
        <v>0</v>
      </c>
      <c r="BF1177" s="37">
        <f>COUNTIFS($S1177:$AU1177,"BL")</f>
        <v>0</v>
      </c>
      <c r="BG1177" s="37">
        <f>COUNTIFS($S1177:$AU1177,"CO")</f>
        <v>0</v>
      </c>
      <c r="BH1177" s="37">
        <f>SUM(BD1177:BG1177)</f>
        <v>0</v>
      </c>
      <c r="BI1177" s="37">
        <f>IF(SUM(AV1177+AW1177)&gt;=17,1,0)</f>
        <v>0</v>
      </c>
      <c r="BJ1177" s="37">
        <f>IF(SUM(AV1177+AW1177)&gt;=13,1,0)</f>
        <v>0</v>
      </c>
      <c r="BK1177" s="37">
        <f>SUM(AV1177:BG1177)+SUM(COUNTIFS(R1177:AU1177,{"TERM","RESIGNED"}))</f>
        <v>19</v>
      </c>
      <c r="BL1177" s="1" t="s">
        <v>41</v>
      </c>
      <c r="BM1177" s="37" t="s">
        <v>931</v>
      </c>
    </row>
    <row r="1178" spans="1:65" x14ac:dyDescent="0.25">
      <c r="A1178" s="30">
        <f>A1177+1</f>
        <v>1176</v>
      </c>
      <c r="B1178" s="1" t="s">
        <v>163</v>
      </c>
      <c r="C1178" s="1">
        <v>106279</v>
      </c>
      <c r="D1178" s="1">
        <v>106279</v>
      </c>
      <c r="E1178" s="1" t="s">
        <v>863</v>
      </c>
      <c r="F1178" s="32" t="s">
        <v>1407</v>
      </c>
      <c r="G1178" s="32" t="s">
        <v>117</v>
      </c>
      <c r="H1178" s="28">
        <v>45282</v>
      </c>
      <c r="I1178" s="28" t="s">
        <v>36</v>
      </c>
      <c r="J1178" s="28" t="s">
        <v>36</v>
      </c>
      <c r="K1178" s="37">
        <f ca="1">IF(O1178="ACTIVE",(TODAY()-H1178),(J1178-H1178))</f>
        <v>60</v>
      </c>
      <c r="L1178" s="39" t="str">
        <f>IF(OR(M1178="Email Verification",M1178="Operations",M1178="OJT",M1178="Bottom Quartile Group",M1178="Training"),"Billable","Non Billable")</f>
        <v>Billable</v>
      </c>
      <c r="M1178" s="32" t="s">
        <v>118</v>
      </c>
      <c r="N1178" s="1" t="s">
        <v>38</v>
      </c>
      <c r="O1178" s="1" t="s">
        <v>39</v>
      </c>
      <c r="P1178" s="1"/>
      <c r="Q1178" s="1"/>
      <c r="R1178" s="31" t="s">
        <v>370</v>
      </c>
      <c r="S1178" s="42" t="s">
        <v>880</v>
      </c>
      <c r="T1178" s="42" t="s">
        <v>880</v>
      </c>
      <c r="U1178" s="42" t="s">
        <v>17</v>
      </c>
      <c r="V1178" s="42" t="s">
        <v>17</v>
      </c>
      <c r="W1178" s="42" t="s">
        <v>880</v>
      </c>
      <c r="X1178" s="42" t="s">
        <v>880</v>
      </c>
      <c r="Y1178" s="42" t="s">
        <v>880</v>
      </c>
      <c r="Z1178" s="42" t="s">
        <v>880</v>
      </c>
      <c r="AA1178" s="42" t="s">
        <v>880</v>
      </c>
      <c r="AB1178" s="42" t="s">
        <v>17</v>
      </c>
      <c r="AC1178" s="42" t="s">
        <v>17</v>
      </c>
      <c r="AD1178" s="42" t="s">
        <v>880</v>
      </c>
      <c r="AE1178" s="42" t="s">
        <v>880</v>
      </c>
      <c r="AF1178" s="42" t="s">
        <v>880</v>
      </c>
      <c r="AG1178" s="42" t="s">
        <v>880</v>
      </c>
      <c r="AH1178" s="42" t="s">
        <v>880</v>
      </c>
      <c r="AI1178" s="42" t="s">
        <v>17</v>
      </c>
      <c r="AJ1178" s="42" t="s">
        <v>17</v>
      </c>
      <c r="AK1178" s="42" t="s">
        <v>880</v>
      </c>
      <c r="AL1178" s="42"/>
      <c r="AM1178" s="42"/>
      <c r="AN1178" s="42"/>
      <c r="AO1178" s="42"/>
      <c r="AP1178" s="42"/>
      <c r="AQ1178" s="42"/>
      <c r="AR1178" s="42"/>
      <c r="AS1178" s="42"/>
      <c r="AT1178" s="42"/>
      <c r="AU1178" s="42"/>
      <c r="AV1178" s="37">
        <f>COUNTIFS($S1178:$AU1178,"P")</f>
        <v>13</v>
      </c>
      <c r="AW1178" s="37">
        <f>COUNTIFS($S1178:$AU1178,"HD")/2</f>
        <v>0</v>
      </c>
      <c r="AX1178" s="37">
        <f>COUNTIFS($S1178:$AU1178,"DO")</f>
        <v>6</v>
      </c>
      <c r="AY1178" s="1">
        <f>COUNTIFS($S1178:$AU1178,"UPL")</f>
        <v>0</v>
      </c>
      <c r="AZ1178" s="37">
        <f>COUNTIFS($S1178:$AU1178,"LWP")</f>
        <v>0</v>
      </c>
      <c r="BA1178" s="37">
        <f>SUM(COUNTIFS($S1178:$AU1178,{"PAT","MAT"}))</f>
        <v>0</v>
      </c>
      <c r="BB1178" s="37">
        <f>COUNTIFS($S1178:$AU1178,"HO")</f>
        <v>0</v>
      </c>
      <c r="BC1178" s="37">
        <f>COUNTIFS($S1178:$AU1178,"NA")</f>
        <v>0</v>
      </c>
      <c r="BD1178" s="37">
        <f>COUNTIFS($S1178:$AU1178,"PL")</f>
        <v>0</v>
      </c>
      <c r="BE1178" s="37">
        <f>COUNTIFS($S1178:$AU1178,"CL")</f>
        <v>0</v>
      </c>
      <c r="BF1178" s="37">
        <f>COUNTIFS($S1178:$AU1178,"BL")</f>
        <v>0</v>
      </c>
      <c r="BG1178" s="37">
        <f>COUNTIFS($S1178:$AU1178,"CO")</f>
        <v>0</v>
      </c>
      <c r="BH1178" s="37">
        <f>SUM(BD1178:BG1178)</f>
        <v>0</v>
      </c>
      <c r="BI1178" s="37">
        <f>IF(SUM(AV1178+AW1178)&gt;=17,1,0)</f>
        <v>0</v>
      </c>
      <c r="BJ1178" s="37">
        <f>IF(SUM(AV1178+AW1178)&gt;=13,1,0)</f>
        <v>1</v>
      </c>
      <c r="BK1178" s="37">
        <f>SUM(AV1178:BG1178)+SUM(COUNTIFS(R1178:AU1178,{"TERM","RESIGNED"}))</f>
        <v>19</v>
      </c>
      <c r="BL1178" s="1" t="s">
        <v>41</v>
      </c>
      <c r="BM1178" s="37" t="s">
        <v>931</v>
      </c>
    </row>
    <row r="1179" spans="1:65" x14ac:dyDescent="0.25">
      <c r="A1179" s="30">
        <f>A1178+1</f>
        <v>1177</v>
      </c>
      <c r="B1179" s="1" t="s">
        <v>163</v>
      </c>
      <c r="C1179" s="1">
        <v>106281</v>
      </c>
      <c r="D1179" s="1">
        <v>106281</v>
      </c>
      <c r="E1179" s="1" t="s">
        <v>863</v>
      </c>
      <c r="F1179" s="32" t="s">
        <v>1409</v>
      </c>
      <c r="G1179" s="32" t="s">
        <v>154</v>
      </c>
      <c r="H1179" s="28">
        <v>45282</v>
      </c>
      <c r="I1179" s="28" t="s">
        <v>36</v>
      </c>
      <c r="J1179" s="28" t="s">
        <v>36</v>
      </c>
      <c r="K1179" s="37">
        <f ca="1">IF(O1179="ACTIVE",(TODAY()-H1179),(J1179-H1179))</f>
        <v>60</v>
      </c>
      <c r="L1179" s="39" t="str">
        <f>IF(OR(M1179="Email Verification",M1179="Operations",M1179="OJT",M1179="Bottom Quartile Group",M1179="Training"),"Billable","Non Billable")</f>
        <v>Non Billable</v>
      </c>
      <c r="M1179" s="32" t="s">
        <v>43</v>
      </c>
      <c r="N1179" s="1" t="s">
        <v>38</v>
      </c>
      <c r="O1179" s="1" t="s">
        <v>39</v>
      </c>
      <c r="P1179" s="1"/>
      <c r="Q1179" s="1"/>
      <c r="R1179" s="31" t="s">
        <v>63</v>
      </c>
      <c r="S1179" s="42" t="s">
        <v>880</v>
      </c>
      <c r="T1179" s="42" t="s">
        <v>880</v>
      </c>
      <c r="U1179" s="42" t="s">
        <v>17</v>
      </c>
      <c r="V1179" s="42" t="s">
        <v>17</v>
      </c>
      <c r="W1179" s="42" t="s">
        <v>880</v>
      </c>
      <c r="X1179" s="42" t="s">
        <v>880</v>
      </c>
      <c r="Y1179" s="42" t="s">
        <v>880</v>
      </c>
      <c r="Z1179" s="42" t="s">
        <v>880</v>
      </c>
      <c r="AA1179" s="42" t="s">
        <v>880</v>
      </c>
      <c r="AB1179" s="42" t="s">
        <v>17</v>
      </c>
      <c r="AC1179" s="42" t="s">
        <v>17</v>
      </c>
      <c r="AD1179" s="42" t="s">
        <v>880</v>
      </c>
      <c r="AE1179" s="42" t="s">
        <v>880</v>
      </c>
      <c r="AF1179" s="42" t="s">
        <v>880</v>
      </c>
      <c r="AG1179" s="42" t="s">
        <v>880</v>
      </c>
      <c r="AH1179" s="42" t="s">
        <v>880</v>
      </c>
      <c r="AI1179" s="42" t="s">
        <v>17</v>
      </c>
      <c r="AJ1179" s="42" t="s">
        <v>17</v>
      </c>
      <c r="AK1179" s="42" t="s">
        <v>880</v>
      </c>
      <c r="AL1179" s="42"/>
      <c r="AM1179" s="42"/>
      <c r="AN1179" s="42"/>
      <c r="AO1179" s="42"/>
      <c r="AP1179" s="42"/>
      <c r="AQ1179" s="42"/>
      <c r="AR1179" s="42"/>
      <c r="AS1179" s="42"/>
      <c r="AT1179" s="42"/>
      <c r="AU1179" s="42"/>
      <c r="AV1179" s="37">
        <f>COUNTIFS($S1179:$AU1179,"P")</f>
        <v>13</v>
      </c>
      <c r="AW1179" s="37">
        <f>COUNTIFS($S1179:$AU1179,"HD")/2</f>
        <v>0</v>
      </c>
      <c r="AX1179" s="37">
        <f>COUNTIFS($S1179:$AU1179,"DO")</f>
        <v>6</v>
      </c>
      <c r="AY1179" s="1">
        <f>COUNTIFS($S1179:$AU1179,"UPL")</f>
        <v>0</v>
      </c>
      <c r="AZ1179" s="37">
        <f>COUNTIFS($S1179:$AU1179,"LWP")</f>
        <v>0</v>
      </c>
      <c r="BA1179" s="37">
        <f>SUM(COUNTIFS($S1179:$AU1179,{"PAT","MAT"}))</f>
        <v>0</v>
      </c>
      <c r="BB1179" s="37">
        <f>COUNTIFS($S1179:$AU1179,"HO")</f>
        <v>0</v>
      </c>
      <c r="BC1179" s="37">
        <f>COUNTIFS($S1179:$AU1179,"NA")</f>
        <v>0</v>
      </c>
      <c r="BD1179" s="37">
        <f>COUNTIFS($S1179:$AU1179,"PL")</f>
        <v>0</v>
      </c>
      <c r="BE1179" s="37">
        <f>COUNTIFS($S1179:$AU1179,"CL")</f>
        <v>0</v>
      </c>
      <c r="BF1179" s="37">
        <f>COUNTIFS($S1179:$AU1179,"BL")</f>
        <v>0</v>
      </c>
      <c r="BG1179" s="37">
        <f>COUNTIFS($S1179:$AU1179,"CO")</f>
        <v>0</v>
      </c>
      <c r="BH1179" s="37">
        <f>SUM(BD1179:BG1179)</f>
        <v>0</v>
      </c>
      <c r="BI1179" s="37">
        <f>IF(SUM(AV1179+AW1179)&gt;=17,1,0)</f>
        <v>0</v>
      </c>
      <c r="BJ1179" s="37">
        <f>IF(SUM(AV1179+AW1179)&gt;=13,1,0)</f>
        <v>1</v>
      </c>
      <c r="BK1179" s="37">
        <f>SUM(AV1179:BG1179)+SUM(COUNTIFS(R1179:AU1179,{"TERM","RESIGNED"}))</f>
        <v>19</v>
      </c>
      <c r="BL1179" s="1" t="s">
        <v>41</v>
      </c>
      <c r="BM1179" s="37" t="s">
        <v>932</v>
      </c>
    </row>
    <row r="1180" spans="1:65" x14ac:dyDescent="0.25">
      <c r="A1180" s="30">
        <f>A1179+1</f>
        <v>1178</v>
      </c>
      <c r="B1180" s="1" t="s">
        <v>163</v>
      </c>
      <c r="C1180" s="1">
        <v>106283</v>
      </c>
      <c r="D1180" s="1">
        <v>106283</v>
      </c>
      <c r="E1180" s="1" t="s">
        <v>862</v>
      </c>
      <c r="F1180" s="32" t="s">
        <v>1411</v>
      </c>
      <c r="G1180" s="32" t="s">
        <v>154</v>
      </c>
      <c r="H1180" s="28">
        <v>45282</v>
      </c>
      <c r="I1180" s="28" t="s">
        <v>36</v>
      </c>
      <c r="J1180" s="28" t="s">
        <v>36</v>
      </c>
      <c r="K1180" s="37">
        <f ca="1">IF(O1180="ACTIVE",(TODAY()-H1180),(J1180-H1180))</f>
        <v>60</v>
      </c>
      <c r="L1180" s="39" t="str">
        <f>IF(OR(M1180="Email Verification",M1180="Operations",M1180="OJT",M1180="Bottom Quartile Group",M1180="Training"),"Billable","Non Billable")</f>
        <v>Billable</v>
      </c>
      <c r="M1180" s="32" t="s">
        <v>118</v>
      </c>
      <c r="N1180" s="1" t="s">
        <v>38</v>
      </c>
      <c r="O1180" s="1" t="s">
        <v>39</v>
      </c>
      <c r="P1180" s="1"/>
      <c r="Q1180" s="1"/>
      <c r="R1180" s="31" t="s">
        <v>155</v>
      </c>
      <c r="S1180" s="42" t="s">
        <v>880</v>
      </c>
      <c r="T1180" s="42" t="s">
        <v>880</v>
      </c>
      <c r="U1180" s="42" t="s">
        <v>17</v>
      </c>
      <c r="V1180" s="42" t="s">
        <v>17</v>
      </c>
      <c r="W1180" s="42" t="s">
        <v>18</v>
      </c>
      <c r="X1180" s="42" t="s">
        <v>18</v>
      </c>
      <c r="Y1180" s="42" t="s">
        <v>880</v>
      </c>
      <c r="Z1180" s="42" t="s">
        <v>880</v>
      </c>
      <c r="AA1180" s="42" t="s">
        <v>880</v>
      </c>
      <c r="AB1180" s="42" t="s">
        <v>17</v>
      </c>
      <c r="AC1180" s="42" t="s">
        <v>17</v>
      </c>
      <c r="AD1180" s="42" t="s">
        <v>880</v>
      </c>
      <c r="AE1180" s="42" t="s">
        <v>880</v>
      </c>
      <c r="AF1180" s="42" t="s">
        <v>880</v>
      </c>
      <c r="AG1180" s="42" t="s">
        <v>881</v>
      </c>
      <c r="AH1180" s="42" t="s">
        <v>880</v>
      </c>
      <c r="AI1180" s="42" t="s">
        <v>17</v>
      </c>
      <c r="AJ1180" s="42" t="s">
        <v>17</v>
      </c>
      <c r="AK1180" s="42" t="s">
        <v>881</v>
      </c>
      <c r="AL1180" s="42"/>
      <c r="AM1180" s="42"/>
      <c r="AN1180" s="42"/>
      <c r="AO1180" s="42"/>
      <c r="AP1180" s="42"/>
      <c r="AQ1180" s="42"/>
      <c r="AR1180" s="42"/>
      <c r="AS1180" s="42"/>
      <c r="AT1180" s="42"/>
      <c r="AU1180" s="42"/>
      <c r="AV1180" s="37">
        <f>COUNTIFS($S1180:$AU1180,"P")</f>
        <v>9</v>
      </c>
      <c r="AW1180" s="37">
        <f>COUNTIFS($S1180:$AU1180,"HD")/2</f>
        <v>1</v>
      </c>
      <c r="AX1180" s="37">
        <f>COUNTIFS($S1180:$AU1180,"DO")</f>
        <v>6</v>
      </c>
      <c r="AY1180" s="1">
        <f>COUNTIFS($S1180:$AU1180,"UPL")</f>
        <v>2</v>
      </c>
      <c r="AZ1180" s="37">
        <f>COUNTIFS($S1180:$AU1180,"LWP")</f>
        <v>0</v>
      </c>
      <c r="BA1180" s="37">
        <f>SUM(COUNTIFS($S1180:$AU1180,{"PAT","MAT"}))</f>
        <v>0</v>
      </c>
      <c r="BB1180" s="37">
        <f>COUNTIFS($S1180:$AU1180,"HO")</f>
        <v>0</v>
      </c>
      <c r="BC1180" s="37">
        <f>COUNTIFS($S1180:$AU1180,"NA")</f>
        <v>0</v>
      </c>
      <c r="BD1180" s="37">
        <f>COUNTIFS($S1180:$AU1180,"PL")</f>
        <v>0</v>
      </c>
      <c r="BE1180" s="37">
        <f>COUNTIFS($S1180:$AU1180,"CL")</f>
        <v>0</v>
      </c>
      <c r="BF1180" s="37">
        <f>COUNTIFS($S1180:$AU1180,"BL")</f>
        <v>0</v>
      </c>
      <c r="BG1180" s="37">
        <f>COUNTIFS($S1180:$AU1180,"CO")</f>
        <v>0</v>
      </c>
      <c r="BH1180" s="37">
        <f>SUM(BD1180:BG1180)</f>
        <v>0</v>
      </c>
      <c r="BI1180" s="37">
        <f>IF(SUM(AV1180+AW1180)&gt;=17,1,0)</f>
        <v>0</v>
      </c>
      <c r="BJ1180" s="37">
        <f>IF(SUM(AV1180+AW1180)&gt;=13,1,0)</f>
        <v>0</v>
      </c>
      <c r="BK1180" s="37">
        <f>SUM(AV1180:BG1180)+SUM(COUNTIFS(R1180:AU1180,{"TERM","RESIGNED"}))</f>
        <v>18</v>
      </c>
      <c r="BL1180" s="1" t="s">
        <v>41</v>
      </c>
      <c r="BM1180" s="37" t="s">
        <v>933</v>
      </c>
    </row>
    <row r="1181" spans="1:65" x14ac:dyDescent="0.25">
      <c r="A1181" s="30">
        <f>A1180+1</f>
        <v>1179</v>
      </c>
      <c r="B1181" s="1" t="s">
        <v>163</v>
      </c>
      <c r="C1181" s="1">
        <v>106286</v>
      </c>
      <c r="D1181" s="1">
        <v>106286</v>
      </c>
      <c r="E1181" s="1" t="s">
        <v>863</v>
      </c>
      <c r="F1181" s="32" t="s">
        <v>1413</v>
      </c>
      <c r="G1181" s="32" t="s">
        <v>154</v>
      </c>
      <c r="H1181" s="28">
        <v>45282</v>
      </c>
      <c r="I1181" s="28" t="s">
        <v>36</v>
      </c>
      <c r="J1181" s="28" t="s">
        <v>36</v>
      </c>
      <c r="K1181" s="37">
        <f ca="1">IF(O1181="ACTIVE",(TODAY()-H1181),(J1181-H1181))</f>
        <v>60</v>
      </c>
      <c r="L1181" s="39" t="str">
        <f>IF(OR(M1181="Email Verification",M1181="Operations",M1181="OJT",M1181="Bottom Quartile Group",M1181="Training"),"Billable","Non Billable")</f>
        <v>Billable</v>
      </c>
      <c r="M1181" s="32" t="s">
        <v>118</v>
      </c>
      <c r="N1181" s="1" t="s">
        <v>38</v>
      </c>
      <c r="O1181" s="1" t="s">
        <v>39</v>
      </c>
      <c r="P1181" s="1"/>
      <c r="Q1181" s="1"/>
      <c r="R1181" s="31" t="s">
        <v>136</v>
      </c>
      <c r="S1181" s="42" t="s">
        <v>880</v>
      </c>
      <c r="T1181" s="42" t="s">
        <v>18</v>
      </c>
      <c r="U1181" s="42" t="s">
        <v>17</v>
      </c>
      <c r="V1181" s="42" t="s">
        <v>17</v>
      </c>
      <c r="W1181" s="42" t="s">
        <v>880</v>
      </c>
      <c r="X1181" s="42" t="s">
        <v>880</v>
      </c>
      <c r="Y1181" s="42" t="s">
        <v>880</v>
      </c>
      <c r="Z1181" s="42" t="s">
        <v>880</v>
      </c>
      <c r="AA1181" s="42" t="s">
        <v>880</v>
      </c>
      <c r="AB1181" s="42" t="s">
        <v>17</v>
      </c>
      <c r="AC1181" s="42" t="s">
        <v>17</v>
      </c>
      <c r="AD1181" s="42" t="s">
        <v>18</v>
      </c>
      <c r="AE1181" s="42" t="s">
        <v>18</v>
      </c>
      <c r="AF1181" s="42" t="s">
        <v>880</v>
      </c>
      <c r="AG1181" s="42" t="s">
        <v>880</v>
      </c>
      <c r="AH1181" s="42" t="s">
        <v>19</v>
      </c>
      <c r="AI1181" s="42" t="s">
        <v>17</v>
      </c>
      <c r="AJ1181" s="42" t="s">
        <v>17</v>
      </c>
      <c r="AK1181" s="42" t="s">
        <v>880</v>
      </c>
      <c r="AL1181" s="42"/>
      <c r="AM1181" s="42"/>
      <c r="AN1181" s="42"/>
      <c r="AO1181" s="42"/>
      <c r="AP1181" s="42"/>
      <c r="AQ1181" s="42"/>
      <c r="AR1181" s="42"/>
      <c r="AS1181" s="42"/>
      <c r="AT1181" s="42"/>
      <c r="AU1181" s="42"/>
      <c r="AV1181" s="37">
        <f>COUNTIFS($S1181:$AU1181,"P")</f>
        <v>9</v>
      </c>
      <c r="AW1181" s="37">
        <f>COUNTIFS($S1181:$AU1181,"HD")/2</f>
        <v>0</v>
      </c>
      <c r="AX1181" s="37">
        <f>COUNTIFS($S1181:$AU1181,"DO")</f>
        <v>6</v>
      </c>
      <c r="AY1181" s="1">
        <f>COUNTIFS($S1181:$AU1181,"UPL")</f>
        <v>3</v>
      </c>
      <c r="AZ1181" s="37">
        <f>COUNTIFS($S1181:$AU1181,"LWP")</f>
        <v>1</v>
      </c>
      <c r="BA1181" s="37">
        <f>SUM(COUNTIFS($S1181:$AU1181,{"PAT","MAT"}))</f>
        <v>0</v>
      </c>
      <c r="BB1181" s="37">
        <f>COUNTIFS($S1181:$AU1181,"HO")</f>
        <v>0</v>
      </c>
      <c r="BC1181" s="37">
        <f>COUNTIFS($S1181:$AU1181,"NA")</f>
        <v>0</v>
      </c>
      <c r="BD1181" s="37">
        <f>COUNTIFS($S1181:$AU1181,"PL")</f>
        <v>0</v>
      </c>
      <c r="BE1181" s="37">
        <f>COUNTIFS($S1181:$AU1181,"CL")</f>
        <v>0</v>
      </c>
      <c r="BF1181" s="37">
        <f>COUNTIFS($S1181:$AU1181,"BL")</f>
        <v>0</v>
      </c>
      <c r="BG1181" s="37">
        <f>COUNTIFS($S1181:$AU1181,"CO")</f>
        <v>0</v>
      </c>
      <c r="BH1181" s="37">
        <f>SUM(BD1181:BG1181)</f>
        <v>0</v>
      </c>
      <c r="BI1181" s="37">
        <f>IF(SUM(AV1181+AW1181)&gt;=17,1,0)</f>
        <v>0</v>
      </c>
      <c r="BJ1181" s="37">
        <f>IF(SUM(AV1181+AW1181)&gt;=13,1,0)</f>
        <v>0</v>
      </c>
      <c r="BK1181" s="37">
        <f>SUM(AV1181:BG1181)+SUM(COUNTIFS(R1181:AU1181,{"TERM","RESIGNED"}))</f>
        <v>19</v>
      </c>
      <c r="BL1181" s="1" t="s">
        <v>41</v>
      </c>
      <c r="BM1181" s="37" t="s">
        <v>934</v>
      </c>
    </row>
    <row r="1182" spans="1:65" x14ac:dyDescent="0.25">
      <c r="A1182" s="30">
        <f>A1181+1</f>
        <v>1180</v>
      </c>
      <c r="B1182" s="1" t="s">
        <v>163</v>
      </c>
      <c r="C1182" s="1">
        <v>106287</v>
      </c>
      <c r="D1182" s="1">
        <v>106287</v>
      </c>
      <c r="E1182" s="1" t="s">
        <v>863</v>
      </c>
      <c r="F1182" s="32" t="s">
        <v>1414</v>
      </c>
      <c r="G1182" s="32" t="s">
        <v>154</v>
      </c>
      <c r="H1182" s="28">
        <v>45282</v>
      </c>
      <c r="I1182" s="28" t="s">
        <v>36</v>
      </c>
      <c r="J1182" s="28" t="s">
        <v>36</v>
      </c>
      <c r="K1182" s="37">
        <f ca="1">IF(O1182="ACTIVE",(TODAY()-H1182),(J1182-H1182))</f>
        <v>60</v>
      </c>
      <c r="L1182" s="39" t="str">
        <f>IF(OR(M1182="Email Verification",M1182="Operations",M1182="OJT",M1182="Bottom Quartile Group",M1182="Training"),"Billable","Non Billable")</f>
        <v>Billable</v>
      </c>
      <c r="M1182" s="32" t="s">
        <v>118</v>
      </c>
      <c r="N1182" s="1" t="s">
        <v>38</v>
      </c>
      <c r="O1182" s="1" t="s">
        <v>39</v>
      </c>
      <c r="P1182" s="1"/>
      <c r="Q1182" s="1"/>
      <c r="R1182" s="31" t="s">
        <v>136</v>
      </c>
      <c r="S1182" s="42" t="s">
        <v>880</v>
      </c>
      <c r="T1182" s="42" t="s">
        <v>880</v>
      </c>
      <c r="U1182" s="42" t="s">
        <v>17</v>
      </c>
      <c r="V1182" s="42" t="s">
        <v>17</v>
      </c>
      <c r="W1182" s="42" t="s">
        <v>880</v>
      </c>
      <c r="X1182" s="42" t="s">
        <v>880</v>
      </c>
      <c r="Y1182" s="42" t="s">
        <v>880</v>
      </c>
      <c r="Z1182" s="42" t="s">
        <v>880</v>
      </c>
      <c r="AA1182" s="42" t="s">
        <v>880</v>
      </c>
      <c r="AB1182" s="42" t="s">
        <v>17</v>
      </c>
      <c r="AC1182" s="42" t="s">
        <v>17</v>
      </c>
      <c r="AD1182" s="42" t="s">
        <v>19</v>
      </c>
      <c r="AE1182" s="42" t="s">
        <v>19</v>
      </c>
      <c r="AF1182" s="42" t="s">
        <v>880</v>
      </c>
      <c r="AG1182" s="42" t="s">
        <v>880</v>
      </c>
      <c r="AH1182" s="42" t="s">
        <v>19</v>
      </c>
      <c r="AI1182" s="42" t="s">
        <v>17</v>
      </c>
      <c r="AJ1182" s="42" t="s">
        <v>17</v>
      </c>
      <c r="AK1182" s="42" t="s">
        <v>880</v>
      </c>
      <c r="AL1182" s="42"/>
      <c r="AM1182" s="42"/>
      <c r="AN1182" s="42"/>
      <c r="AO1182" s="42"/>
      <c r="AP1182" s="42"/>
      <c r="AQ1182" s="42"/>
      <c r="AR1182" s="42"/>
      <c r="AS1182" s="42"/>
      <c r="AT1182" s="42"/>
      <c r="AU1182" s="42"/>
      <c r="AV1182" s="37">
        <f>COUNTIFS($S1182:$AU1182,"P")</f>
        <v>10</v>
      </c>
      <c r="AW1182" s="37">
        <f>COUNTIFS($S1182:$AU1182,"HD")/2</f>
        <v>0</v>
      </c>
      <c r="AX1182" s="37">
        <f>COUNTIFS($S1182:$AU1182,"DO")</f>
        <v>6</v>
      </c>
      <c r="AY1182" s="1">
        <f>COUNTIFS($S1182:$AU1182,"UPL")</f>
        <v>0</v>
      </c>
      <c r="AZ1182" s="37">
        <f>COUNTIFS($S1182:$AU1182,"LWP")</f>
        <v>3</v>
      </c>
      <c r="BA1182" s="37">
        <f>SUM(COUNTIFS($S1182:$AU1182,{"PAT","MAT"}))</f>
        <v>0</v>
      </c>
      <c r="BB1182" s="37">
        <f>COUNTIFS($S1182:$AU1182,"HO")</f>
        <v>0</v>
      </c>
      <c r="BC1182" s="37">
        <f>COUNTIFS($S1182:$AU1182,"NA")</f>
        <v>0</v>
      </c>
      <c r="BD1182" s="37">
        <f>COUNTIFS($S1182:$AU1182,"PL")</f>
        <v>0</v>
      </c>
      <c r="BE1182" s="37">
        <f>COUNTIFS($S1182:$AU1182,"CL")</f>
        <v>0</v>
      </c>
      <c r="BF1182" s="37">
        <f>COUNTIFS($S1182:$AU1182,"BL")</f>
        <v>0</v>
      </c>
      <c r="BG1182" s="37">
        <f>COUNTIFS($S1182:$AU1182,"CO")</f>
        <v>0</v>
      </c>
      <c r="BH1182" s="37">
        <f>SUM(BD1182:BG1182)</f>
        <v>0</v>
      </c>
      <c r="BI1182" s="37">
        <f>IF(SUM(AV1182+AW1182)&gt;=17,1,0)</f>
        <v>0</v>
      </c>
      <c r="BJ1182" s="37">
        <f>IF(SUM(AV1182+AW1182)&gt;=13,1,0)</f>
        <v>0</v>
      </c>
      <c r="BK1182" s="37">
        <f>SUM(AV1182:BG1182)+SUM(COUNTIFS(R1182:AU1182,{"TERM","RESIGNED"}))</f>
        <v>19</v>
      </c>
      <c r="BL1182" s="1" t="s">
        <v>41</v>
      </c>
      <c r="BM1182" s="37" t="s">
        <v>934</v>
      </c>
    </row>
    <row r="1183" spans="1:65" x14ac:dyDescent="0.25">
      <c r="A1183" s="30">
        <f>A1182+1</f>
        <v>1181</v>
      </c>
      <c r="B1183" s="1" t="s">
        <v>163</v>
      </c>
      <c r="C1183" s="1">
        <v>106293</v>
      </c>
      <c r="D1183" s="1">
        <v>106293</v>
      </c>
      <c r="E1183" s="1" t="s">
        <v>863</v>
      </c>
      <c r="F1183" s="32" t="s">
        <v>1417</v>
      </c>
      <c r="G1183" s="32" t="s">
        <v>181</v>
      </c>
      <c r="H1183" s="28">
        <v>45282</v>
      </c>
      <c r="I1183" s="28" t="s">
        <v>36</v>
      </c>
      <c r="J1183" s="28" t="s">
        <v>36</v>
      </c>
      <c r="K1183" s="37">
        <f ca="1">IF(O1183="ACTIVE",(TODAY()-H1183),(J1183-H1183))</f>
        <v>60</v>
      </c>
      <c r="L1183" s="39" t="str">
        <f>IF(OR(M1183="Email Verification",M1183="Operations",M1183="OJT",M1183="Bottom Quartile Group",M1183="Training"),"Billable","Non Billable")</f>
        <v>Billable</v>
      </c>
      <c r="M1183" s="32" t="s">
        <v>178</v>
      </c>
      <c r="N1183" s="1" t="s">
        <v>38</v>
      </c>
      <c r="O1183" s="1" t="s">
        <v>39</v>
      </c>
      <c r="P1183" s="1"/>
      <c r="Q1183" s="1"/>
      <c r="R1183" s="31" t="s">
        <v>425</v>
      </c>
      <c r="S1183" s="42" t="s">
        <v>880</v>
      </c>
      <c r="T1183" s="42" t="s">
        <v>880</v>
      </c>
      <c r="U1183" s="42" t="s">
        <v>17</v>
      </c>
      <c r="V1183" s="42" t="s">
        <v>17</v>
      </c>
      <c r="W1183" s="42" t="s">
        <v>880</v>
      </c>
      <c r="X1183" s="42" t="s">
        <v>880</v>
      </c>
      <c r="Y1183" s="42" t="s">
        <v>19</v>
      </c>
      <c r="Z1183" s="42" t="s">
        <v>880</v>
      </c>
      <c r="AA1183" s="42" t="s">
        <v>880</v>
      </c>
      <c r="AB1183" s="42" t="s">
        <v>17</v>
      </c>
      <c r="AC1183" s="42" t="s">
        <v>17</v>
      </c>
      <c r="AD1183" s="42" t="s">
        <v>880</v>
      </c>
      <c r="AE1183" s="42" t="s">
        <v>880</v>
      </c>
      <c r="AF1183" s="42" t="s">
        <v>880</v>
      </c>
      <c r="AG1183" s="42" t="s">
        <v>880</v>
      </c>
      <c r="AH1183" s="42" t="s">
        <v>18</v>
      </c>
      <c r="AI1183" s="42" t="s">
        <v>17</v>
      </c>
      <c r="AJ1183" s="42" t="s">
        <v>17</v>
      </c>
      <c r="AK1183" s="42" t="s">
        <v>880</v>
      </c>
      <c r="AL1183" s="42"/>
      <c r="AM1183" s="42"/>
      <c r="AN1183" s="42"/>
      <c r="AO1183" s="42"/>
      <c r="AP1183" s="42"/>
      <c r="AQ1183" s="42"/>
      <c r="AR1183" s="42"/>
      <c r="AS1183" s="42"/>
      <c r="AT1183" s="42"/>
      <c r="AU1183" s="42"/>
      <c r="AV1183" s="37">
        <f>COUNTIFS($S1183:$AU1183,"P")</f>
        <v>11</v>
      </c>
      <c r="AW1183" s="37">
        <f>COUNTIFS($S1183:$AU1183,"HD")/2</f>
        <v>0</v>
      </c>
      <c r="AX1183" s="37">
        <f>COUNTIFS($S1183:$AU1183,"DO")</f>
        <v>6</v>
      </c>
      <c r="AY1183" s="1">
        <f>COUNTIFS($S1183:$AU1183,"UPL")</f>
        <v>1</v>
      </c>
      <c r="AZ1183" s="37">
        <f>COUNTIFS($S1183:$AU1183,"LWP")</f>
        <v>1</v>
      </c>
      <c r="BA1183" s="37">
        <f>SUM(COUNTIFS($S1183:$AU1183,{"PAT","MAT"}))</f>
        <v>0</v>
      </c>
      <c r="BB1183" s="37">
        <f>COUNTIFS($S1183:$AU1183,"HO")</f>
        <v>0</v>
      </c>
      <c r="BC1183" s="37">
        <f>COUNTIFS($S1183:$AU1183,"NA")</f>
        <v>0</v>
      </c>
      <c r="BD1183" s="37">
        <f>COUNTIFS($S1183:$AU1183,"PL")</f>
        <v>0</v>
      </c>
      <c r="BE1183" s="37">
        <f>COUNTIFS($S1183:$AU1183,"CL")</f>
        <v>0</v>
      </c>
      <c r="BF1183" s="37">
        <f>COUNTIFS($S1183:$AU1183,"BL")</f>
        <v>0</v>
      </c>
      <c r="BG1183" s="37">
        <f>COUNTIFS($S1183:$AU1183,"CO")</f>
        <v>0</v>
      </c>
      <c r="BH1183" s="37">
        <f>SUM(BD1183:BG1183)</f>
        <v>0</v>
      </c>
      <c r="BI1183" s="37">
        <f>IF(SUM(AV1183+AW1183)&gt;=17,1,0)</f>
        <v>0</v>
      </c>
      <c r="BJ1183" s="37">
        <f>IF(SUM(AV1183+AW1183)&gt;=13,1,0)</f>
        <v>0</v>
      </c>
      <c r="BK1183" s="37">
        <f>SUM(AV1183:BG1183)+SUM(COUNTIFS(R1183:AU1183,{"TERM","RESIGNED"}))</f>
        <v>19</v>
      </c>
      <c r="BL1183" s="1" t="s">
        <v>41</v>
      </c>
      <c r="BM1183" s="37" t="s">
        <v>931</v>
      </c>
    </row>
    <row r="1184" spans="1:65" x14ac:dyDescent="0.25">
      <c r="A1184" s="30">
        <f>A1183+1</f>
        <v>1182</v>
      </c>
      <c r="B1184" s="1" t="s">
        <v>163</v>
      </c>
      <c r="C1184" s="1">
        <v>106294</v>
      </c>
      <c r="D1184" s="1">
        <v>106294</v>
      </c>
      <c r="E1184" s="1" t="s">
        <v>863</v>
      </c>
      <c r="F1184" s="32" t="s">
        <v>1418</v>
      </c>
      <c r="G1184" s="32" t="s">
        <v>181</v>
      </c>
      <c r="H1184" s="28">
        <v>45282</v>
      </c>
      <c r="I1184" s="28" t="s">
        <v>36</v>
      </c>
      <c r="J1184" s="28" t="s">
        <v>36</v>
      </c>
      <c r="K1184" s="37">
        <f ca="1">IF(O1184="ACTIVE",(TODAY()-H1184),(J1184-H1184))</f>
        <v>60</v>
      </c>
      <c r="L1184" s="39" t="str">
        <f>IF(OR(M1184="Email Verification",M1184="Operations",M1184="OJT",M1184="Bottom Quartile Group",M1184="Training"),"Billable","Non Billable")</f>
        <v>Billable</v>
      </c>
      <c r="M1184" s="32" t="s">
        <v>178</v>
      </c>
      <c r="N1184" s="1" t="s">
        <v>38</v>
      </c>
      <c r="O1184" s="1" t="s">
        <v>39</v>
      </c>
      <c r="P1184" s="1"/>
      <c r="Q1184" s="1"/>
      <c r="R1184" s="31" t="s">
        <v>241</v>
      </c>
      <c r="S1184" s="42" t="s">
        <v>880</v>
      </c>
      <c r="T1184" s="42" t="s">
        <v>880</v>
      </c>
      <c r="U1184" s="42" t="s">
        <v>17</v>
      </c>
      <c r="V1184" s="42" t="s">
        <v>17</v>
      </c>
      <c r="W1184" s="42" t="s">
        <v>880</v>
      </c>
      <c r="X1184" s="42" t="s">
        <v>880</v>
      </c>
      <c r="Y1184" s="42" t="s">
        <v>880</v>
      </c>
      <c r="Z1184" s="42" t="s">
        <v>880</v>
      </c>
      <c r="AA1184" s="42" t="s">
        <v>19</v>
      </c>
      <c r="AB1184" s="42" t="s">
        <v>17</v>
      </c>
      <c r="AC1184" s="42" t="s">
        <v>17</v>
      </c>
      <c r="AD1184" s="42" t="s">
        <v>880</v>
      </c>
      <c r="AE1184" s="42" t="s">
        <v>880</v>
      </c>
      <c r="AF1184" s="42" t="s">
        <v>880</v>
      </c>
      <c r="AG1184" s="42" t="s">
        <v>885</v>
      </c>
      <c r="AH1184" s="42" t="s">
        <v>880</v>
      </c>
      <c r="AI1184" s="42" t="s">
        <v>17</v>
      </c>
      <c r="AJ1184" s="42" t="s">
        <v>17</v>
      </c>
      <c r="AK1184" s="42" t="s">
        <v>880</v>
      </c>
      <c r="AL1184" s="42"/>
      <c r="AM1184" s="42"/>
      <c r="AN1184" s="42"/>
      <c r="AO1184" s="42"/>
      <c r="AP1184" s="42"/>
      <c r="AQ1184" s="42"/>
      <c r="AR1184" s="42"/>
      <c r="AS1184" s="42"/>
      <c r="AT1184" s="42"/>
      <c r="AU1184" s="42"/>
      <c r="AV1184" s="37">
        <f>COUNTIFS($S1184:$AU1184,"P")</f>
        <v>11</v>
      </c>
      <c r="AW1184" s="37">
        <f>COUNTIFS($S1184:$AU1184,"HD")/2</f>
        <v>0</v>
      </c>
      <c r="AX1184" s="37">
        <f>COUNTIFS($S1184:$AU1184,"DO")</f>
        <v>6</v>
      </c>
      <c r="AY1184" s="1">
        <f>COUNTIFS($S1184:$AU1184,"UPL")</f>
        <v>0</v>
      </c>
      <c r="AZ1184" s="37">
        <f>COUNTIFS($S1184:$AU1184,"LWP")</f>
        <v>1</v>
      </c>
      <c r="BA1184" s="37">
        <f>SUM(COUNTIFS($S1184:$AU1184,{"PAT","MAT"}))</f>
        <v>0</v>
      </c>
      <c r="BB1184" s="37">
        <f>COUNTIFS($S1184:$AU1184,"HO")</f>
        <v>0</v>
      </c>
      <c r="BC1184" s="37">
        <f>COUNTIFS($S1184:$AU1184,"NA")</f>
        <v>0</v>
      </c>
      <c r="BD1184" s="37">
        <f>COUNTIFS($S1184:$AU1184,"PL")</f>
        <v>0</v>
      </c>
      <c r="BE1184" s="37">
        <f>COUNTIFS($S1184:$AU1184,"CL")</f>
        <v>0</v>
      </c>
      <c r="BF1184" s="37">
        <f>COUNTIFS($S1184:$AU1184,"BL")</f>
        <v>1</v>
      </c>
      <c r="BG1184" s="37">
        <f>COUNTIFS($S1184:$AU1184,"CO")</f>
        <v>0</v>
      </c>
      <c r="BH1184" s="37">
        <f>SUM(BD1184:BG1184)</f>
        <v>1</v>
      </c>
      <c r="BI1184" s="37">
        <f>IF(SUM(AV1184+AW1184)&gt;=17,1,0)</f>
        <v>0</v>
      </c>
      <c r="BJ1184" s="37">
        <f>IF(SUM(AV1184+AW1184)&gt;=13,1,0)</f>
        <v>0</v>
      </c>
      <c r="BK1184" s="37">
        <f>SUM(AV1184:BG1184)+SUM(COUNTIFS(R1184:AU1184,{"TERM","RESIGNED"}))</f>
        <v>19</v>
      </c>
      <c r="BL1184" s="1" t="s">
        <v>41</v>
      </c>
      <c r="BM1184" s="37" t="s">
        <v>931</v>
      </c>
    </row>
    <row r="1185" spans="1:65" x14ac:dyDescent="0.25">
      <c r="A1185" s="30">
        <f>A1184+1</f>
        <v>1183</v>
      </c>
      <c r="B1185" s="1" t="s">
        <v>163</v>
      </c>
      <c r="C1185" s="1">
        <v>106295</v>
      </c>
      <c r="D1185" s="1">
        <v>106295</v>
      </c>
      <c r="E1185" s="1" t="s">
        <v>863</v>
      </c>
      <c r="F1185" s="32" t="s">
        <v>1419</v>
      </c>
      <c r="G1185" s="32" t="s">
        <v>181</v>
      </c>
      <c r="H1185" s="28">
        <v>45282</v>
      </c>
      <c r="I1185" s="28" t="s">
        <v>36</v>
      </c>
      <c r="J1185" s="28" t="s">
        <v>36</v>
      </c>
      <c r="K1185" s="37">
        <f ca="1">IF(O1185="ACTIVE",(TODAY()-H1185),(J1185-H1185))</f>
        <v>60</v>
      </c>
      <c r="L1185" s="39" t="str">
        <f>IF(OR(M1185="Email Verification",M1185="Operations",M1185="OJT",M1185="Bottom Quartile Group",M1185="Training"),"Billable","Non Billable")</f>
        <v>Billable</v>
      </c>
      <c r="M1185" s="32" t="s">
        <v>178</v>
      </c>
      <c r="N1185" s="1" t="s">
        <v>38</v>
      </c>
      <c r="O1185" s="1" t="s">
        <v>39</v>
      </c>
      <c r="P1185" s="1"/>
      <c r="Q1185" s="1"/>
      <c r="R1185" s="31" t="s">
        <v>241</v>
      </c>
      <c r="S1185" s="42" t="s">
        <v>880</v>
      </c>
      <c r="T1185" s="42" t="s">
        <v>880</v>
      </c>
      <c r="U1185" s="42" t="s">
        <v>17</v>
      </c>
      <c r="V1185" s="42" t="s">
        <v>17</v>
      </c>
      <c r="W1185" s="42" t="s">
        <v>18</v>
      </c>
      <c r="X1185" s="42" t="s">
        <v>880</v>
      </c>
      <c r="Y1185" s="42" t="s">
        <v>18</v>
      </c>
      <c r="Z1185" s="42" t="s">
        <v>18</v>
      </c>
      <c r="AA1185" s="42" t="s">
        <v>880</v>
      </c>
      <c r="AB1185" s="42" t="s">
        <v>17</v>
      </c>
      <c r="AC1185" s="42" t="s">
        <v>17</v>
      </c>
      <c r="AD1185" s="42" t="s">
        <v>880</v>
      </c>
      <c r="AE1185" s="42" t="s">
        <v>880</v>
      </c>
      <c r="AF1185" s="42" t="s">
        <v>880</v>
      </c>
      <c r="AG1185" s="42" t="s">
        <v>880</v>
      </c>
      <c r="AH1185" s="42" t="s">
        <v>880</v>
      </c>
      <c r="AI1185" s="42" t="s">
        <v>17</v>
      </c>
      <c r="AJ1185" s="42" t="s">
        <v>17</v>
      </c>
      <c r="AK1185" s="42" t="s">
        <v>880</v>
      </c>
      <c r="AL1185" s="42"/>
      <c r="AM1185" s="42"/>
      <c r="AN1185" s="42"/>
      <c r="AO1185" s="42"/>
      <c r="AP1185" s="42"/>
      <c r="AQ1185" s="42"/>
      <c r="AR1185" s="42"/>
      <c r="AS1185" s="42"/>
      <c r="AT1185" s="42"/>
      <c r="AU1185" s="42"/>
      <c r="AV1185" s="37">
        <f>COUNTIFS($S1185:$AU1185,"P")</f>
        <v>10</v>
      </c>
      <c r="AW1185" s="37">
        <f>COUNTIFS($S1185:$AU1185,"HD")/2</f>
        <v>0</v>
      </c>
      <c r="AX1185" s="37">
        <f>COUNTIFS($S1185:$AU1185,"DO")</f>
        <v>6</v>
      </c>
      <c r="AY1185" s="1">
        <f>COUNTIFS($S1185:$AU1185,"UPL")</f>
        <v>3</v>
      </c>
      <c r="AZ1185" s="37">
        <f>COUNTIFS($S1185:$AU1185,"LWP")</f>
        <v>0</v>
      </c>
      <c r="BA1185" s="37">
        <f>SUM(COUNTIFS($S1185:$AU1185,{"PAT","MAT"}))</f>
        <v>0</v>
      </c>
      <c r="BB1185" s="37">
        <f>COUNTIFS($S1185:$AU1185,"HO")</f>
        <v>0</v>
      </c>
      <c r="BC1185" s="37">
        <f>COUNTIFS($S1185:$AU1185,"NA")</f>
        <v>0</v>
      </c>
      <c r="BD1185" s="37">
        <f>COUNTIFS($S1185:$AU1185,"PL")</f>
        <v>0</v>
      </c>
      <c r="BE1185" s="37">
        <f>COUNTIFS($S1185:$AU1185,"CL")</f>
        <v>0</v>
      </c>
      <c r="BF1185" s="37">
        <f>COUNTIFS($S1185:$AU1185,"BL")</f>
        <v>0</v>
      </c>
      <c r="BG1185" s="37">
        <f>COUNTIFS($S1185:$AU1185,"CO")</f>
        <v>0</v>
      </c>
      <c r="BH1185" s="37">
        <f>SUM(BD1185:BG1185)</f>
        <v>0</v>
      </c>
      <c r="BI1185" s="37">
        <f>IF(SUM(AV1185+AW1185)&gt;=17,1,0)</f>
        <v>0</v>
      </c>
      <c r="BJ1185" s="37">
        <f>IF(SUM(AV1185+AW1185)&gt;=13,1,0)</f>
        <v>0</v>
      </c>
      <c r="BK1185" s="37">
        <f>SUM(AV1185:BG1185)+SUM(COUNTIFS(R1185:AU1185,{"TERM","RESIGNED"}))</f>
        <v>19</v>
      </c>
      <c r="BL1185" s="1" t="s">
        <v>41</v>
      </c>
      <c r="BM1185" s="37" t="s">
        <v>931</v>
      </c>
    </row>
    <row r="1186" spans="1:65" x14ac:dyDescent="0.25">
      <c r="A1186" s="30">
        <f>A1185+1</f>
        <v>1184</v>
      </c>
      <c r="B1186" s="1" t="s">
        <v>163</v>
      </c>
      <c r="C1186" s="1">
        <v>106297</v>
      </c>
      <c r="D1186" s="1">
        <v>106297</v>
      </c>
      <c r="E1186" s="1" t="s">
        <v>863</v>
      </c>
      <c r="F1186" s="32" t="s">
        <v>1458</v>
      </c>
      <c r="G1186" s="32" t="s">
        <v>181</v>
      </c>
      <c r="H1186" s="28">
        <v>45282</v>
      </c>
      <c r="I1186" s="28" t="s">
        <v>36</v>
      </c>
      <c r="J1186" s="28" t="s">
        <v>36</v>
      </c>
      <c r="K1186" s="37">
        <f ca="1">IF(O1186="ACTIVE",(TODAY()-H1186),(J1186-H1186))</f>
        <v>60</v>
      </c>
      <c r="L1186" s="39" t="str">
        <f>IF(OR(M1186="Email Verification",M1186="Operations",M1186="OJT",M1186="Bottom Quartile Group",M1186="Training"),"Billable","Non Billable")</f>
        <v>Billable</v>
      </c>
      <c r="M1186" s="32" t="s">
        <v>178</v>
      </c>
      <c r="N1186" s="1" t="s">
        <v>38</v>
      </c>
      <c r="O1186" s="1" t="s">
        <v>39</v>
      </c>
      <c r="P1186" s="1"/>
      <c r="Q1186" s="1"/>
      <c r="R1186" s="31" t="s">
        <v>425</v>
      </c>
      <c r="S1186" s="42" t="s">
        <v>880</v>
      </c>
      <c r="T1186" s="42" t="s">
        <v>880</v>
      </c>
      <c r="U1186" s="42" t="s">
        <v>17</v>
      </c>
      <c r="V1186" s="42" t="s">
        <v>17</v>
      </c>
      <c r="W1186" s="42" t="s">
        <v>880</v>
      </c>
      <c r="X1186" s="42" t="s">
        <v>880</v>
      </c>
      <c r="Y1186" s="42" t="s">
        <v>880</v>
      </c>
      <c r="Z1186" s="42" t="s">
        <v>880</v>
      </c>
      <c r="AA1186" s="42" t="s">
        <v>885</v>
      </c>
      <c r="AB1186" s="42" t="s">
        <v>17</v>
      </c>
      <c r="AC1186" s="42" t="s">
        <v>17</v>
      </c>
      <c r="AD1186" s="42" t="s">
        <v>880</v>
      </c>
      <c r="AE1186" s="42" t="s">
        <v>880</v>
      </c>
      <c r="AF1186" s="42" t="s">
        <v>880</v>
      </c>
      <c r="AG1186" s="42" t="s">
        <v>880</v>
      </c>
      <c r="AH1186" s="42" t="s">
        <v>880</v>
      </c>
      <c r="AI1186" s="42" t="s">
        <v>17</v>
      </c>
      <c r="AJ1186" s="42" t="s">
        <v>17</v>
      </c>
      <c r="AK1186" s="42" t="s">
        <v>880</v>
      </c>
      <c r="AL1186" s="42"/>
      <c r="AM1186" s="42"/>
      <c r="AN1186" s="42"/>
      <c r="AO1186" s="42"/>
      <c r="AP1186" s="42"/>
      <c r="AQ1186" s="42"/>
      <c r="AR1186" s="42"/>
      <c r="AS1186" s="42"/>
      <c r="AT1186" s="42"/>
      <c r="AU1186" s="42"/>
      <c r="AV1186" s="37">
        <f>COUNTIFS($S1186:$AU1186,"P")</f>
        <v>12</v>
      </c>
      <c r="AW1186" s="37">
        <f>COUNTIFS($S1186:$AU1186,"HD")/2</f>
        <v>0</v>
      </c>
      <c r="AX1186" s="37">
        <f>COUNTIFS($S1186:$AU1186,"DO")</f>
        <v>6</v>
      </c>
      <c r="AY1186" s="1">
        <f>COUNTIFS($S1186:$AU1186,"UPL")</f>
        <v>0</v>
      </c>
      <c r="AZ1186" s="37">
        <f>COUNTIFS($S1186:$AU1186,"LWP")</f>
        <v>0</v>
      </c>
      <c r="BA1186" s="37">
        <f>SUM(COUNTIFS($S1186:$AU1186,{"PAT","MAT"}))</f>
        <v>0</v>
      </c>
      <c r="BB1186" s="37">
        <f>COUNTIFS($S1186:$AU1186,"HO")</f>
        <v>0</v>
      </c>
      <c r="BC1186" s="37">
        <f>COUNTIFS($S1186:$AU1186,"NA")</f>
        <v>0</v>
      </c>
      <c r="BD1186" s="37">
        <f>COUNTIFS($S1186:$AU1186,"PL")</f>
        <v>0</v>
      </c>
      <c r="BE1186" s="37">
        <f>COUNTIFS($S1186:$AU1186,"CL")</f>
        <v>0</v>
      </c>
      <c r="BF1186" s="37">
        <f>COUNTIFS($S1186:$AU1186,"BL")</f>
        <v>1</v>
      </c>
      <c r="BG1186" s="37">
        <f>COUNTIFS($S1186:$AU1186,"CO")</f>
        <v>0</v>
      </c>
      <c r="BH1186" s="37">
        <f>SUM(BD1186:BG1186)</f>
        <v>1</v>
      </c>
      <c r="BI1186" s="37">
        <f>IF(SUM(AV1186+AW1186)&gt;=17,1,0)</f>
        <v>0</v>
      </c>
      <c r="BJ1186" s="37">
        <f>IF(SUM(AV1186+AW1186)&gt;=13,1,0)</f>
        <v>0</v>
      </c>
      <c r="BK1186" s="37">
        <f>SUM(AV1186:BG1186)+SUM(COUNTIFS(R1186:AU1186,{"TERM","RESIGNED"}))</f>
        <v>19</v>
      </c>
      <c r="BL1186" s="1" t="s">
        <v>41</v>
      </c>
      <c r="BM1186" s="37" t="s">
        <v>931</v>
      </c>
    </row>
    <row r="1187" spans="1:65" x14ac:dyDescent="0.25">
      <c r="A1187" s="30">
        <f>A1186+1</f>
        <v>1185</v>
      </c>
      <c r="B1187" s="1" t="s">
        <v>163</v>
      </c>
      <c r="C1187" s="1">
        <v>106300</v>
      </c>
      <c r="D1187" s="1">
        <v>106300</v>
      </c>
      <c r="E1187" s="1" t="s">
        <v>862</v>
      </c>
      <c r="F1187" s="32" t="s">
        <v>1420</v>
      </c>
      <c r="G1187" s="32" t="s">
        <v>177</v>
      </c>
      <c r="H1187" s="28">
        <v>45282</v>
      </c>
      <c r="I1187" s="28" t="s">
        <v>36</v>
      </c>
      <c r="J1187" s="28" t="s">
        <v>36</v>
      </c>
      <c r="K1187" s="37">
        <f ca="1">IF(O1187="ACTIVE",(TODAY()-H1187),(J1187-H1187))</f>
        <v>60</v>
      </c>
      <c r="L1187" s="39" t="str">
        <f>IF(OR(M1187="Email Verification",M1187="Operations",M1187="OJT",M1187="Bottom Quartile Group",M1187="Training"),"Billable","Non Billable")</f>
        <v>Billable</v>
      </c>
      <c r="M1187" s="32" t="s">
        <v>178</v>
      </c>
      <c r="N1187" s="1" t="s">
        <v>38</v>
      </c>
      <c r="O1187" s="1" t="s">
        <v>39</v>
      </c>
      <c r="P1187" s="1"/>
      <c r="Q1187" s="1"/>
      <c r="R1187" s="31" t="s">
        <v>246</v>
      </c>
      <c r="S1187" s="42" t="s">
        <v>880</v>
      </c>
      <c r="T1187" s="42" t="s">
        <v>880</v>
      </c>
      <c r="U1187" s="42" t="s">
        <v>17</v>
      </c>
      <c r="V1187" s="42" t="s">
        <v>17</v>
      </c>
      <c r="W1187" s="42" t="s">
        <v>880</v>
      </c>
      <c r="X1187" s="42" t="s">
        <v>880</v>
      </c>
      <c r="Y1187" s="42" t="s">
        <v>880</v>
      </c>
      <c r="Z1187" s="42" t="s">
        <v>880</v>
      </c>
      <c r="AA1187" s="42" t="s">
        <v>880</v>
      </c>
      <c r="AB1187" s="42" t="s">
        <v>17</v>
      </c>
      <c r="AC1187" s="42" t="s">
        <v>17</v>
      </c>
      <c r="AD1187" s="42" t="s">
        <v>880</v>
      </c>
      <c r="AE1187" s="42" t="s">
        <v>880</v>
      </c>
      <c r="AF1187" s="42" t="s">
        <v>880</v>
      </c>
      <c r="AG1187" s="42" t="s">
        <v>19</v>
      </c>
      <c r="AH1187" s="42" t="s">
        <v>880</v>
      </c>
      <c r="AI1187" s="42" t="s">
        <v>17</v>
      </c>
      <c r="AJ1187" s="42" t="s">
        <v>17</v>
      </c>
      <c r="AK1187" s="42" t="s">
        <v>880</v>
      </c>
      <c r="AL1187" s="42"/>
      <c r="AM1187" s="42"/>
      <c r="AN1187" s="42"/>
      <c r="AO1187" s="42"/>
      <c r="AP1187" s="42"/>
      <c r="AQ1187" s="42"/>
      <c r="AR1187" s="42"/>
      <c r="AS1187" s="42"/>
      <c r="AT1187" s="42"/>
      <c r="AU1187" s="42"/>
      <c r="AV1187" s="37">
        <f>COUNTIFS($S1187:$AU1187,"P")</f>
        <v>12</v>
      </c>
      <c r="AW1187" s="37">
        <f>COUNTIFS($S1187:$AU1187,"HD")/2</f>
        <v>0</v>
      </c>
      <c r="AX1187" s="37">
        <f>COUNTIFS($S1187:$AU1187,"DO")</f>
        <v>6</v>
      </c>
      <c r="AY1187" s="1">
        <f>COUNTIFS($S1187:$AU1187,"UPL")</f>
        <v>0</v>
      </c>
      <c r="AZ1187" s="37">
        <f>COUNTIFS($S1187:$AU1187,"LWP")</f>
        <v>1</v>
      </c>
      <c r="BA1187" s="37">
        <f>SUM(COUNTIFS($S1187:$AU1187,{"PAT","MAT"}))</f>
        <v>0</v>
      </c>
      <c r="BB1187" s="37">
        <f>COUNTIFS($S1187:$AU1187,"HO")</f>
        <v>0</v>
      </c>
      <c r="BC1187" s="37">
        <f>COUNTIFS($S1187:$AU1187,"NA")</f>
        <v>0</v>
      </c>
      <c r="BD1187" s="37">
        <f>COUNTIFS($S1187:$AU1187,"PL")</f>
        <v>0</v>
      </c>
      <c r="BE1187" s="37">
        <f>COUNTIFS($S1187:$AU1187,"CL")</f>
        <v>0</v>
      </c>
      <c r="BF1187" s="37">
        <f>COUNTIFS($S1187:$AU1187,"BL")</f>
        <v>0</v>
      </c>
      <c r="BG1187" s="37">
        <f>COUNTIFS($S1187:$AU1187,"CO")</f>
        <v>0</v>
      </c>
      <c r="BH1187" s="37">
        <f>SUM(BD1187:BG1187)</f>
        <v>0</v>
      </c>
      <c r="BI1187" s="37">
        <f>IF(SUM(AV1187+AW1187)&gt;=17,1,0)</f>
        <v>0</v>
      </c>
      <c r="BJ1187" s="37">
        <f>IF(SUM(AV1187+AW1187)&gt;=13,1,0)</f>
        <v>0</v>
      </c>
      <c r="BK1187" s="37">
        <f>SUM(AV1187:BG1187)+SUM(COUNTIFS(R1187:AU1187,{"TERM","RESIGNED"}))</f>
        <v>19</v>
      </c>
      <c r="BL1187" s="1" t="s">
        <v>41</v>
      </c>
      <c r="BM1187" s="37" t="s">
        <v>931</v>
      </c>
    </row>
    <row r="1188" spans="1:65" x14ac:dyDescent="0.25">
      <c r="A1188" s="30">
        <f>A1187+1</f>
        <v>1186</v>
      </c>
      <c r="B1188" s="1" t="s">
        <v>163</v>
      </c>
      <c r="C1188" s="1">
        <v>106305</v>
      </c>
      <c r="D1188" s="1">
        <v>106305</v>
      </c>
      <c r="E1188" s="1" t="s">
        <v>863</v>
      </c>
      <c r="F1188" s="32" t="s">
        <v>1426</v>
      </c>
      <c r="G1188" s="32" t="s">
        <v>117</v>
      </c>
      <c r="H1188" s="28">
        <v>45289</v>
      </c>
      <c r="I1188" s="28" t="s">
        <v>36</v>
      </c>
      <c r="J1188" s="28" t="s">
        <v>36</v>
      </c>
      <c r="K1188" s="37">
        <f ca="1">IF(O1188="ACTIVE",(TODAY()-H1188),(J1188-H1188))</f>
        <v>53</v>
      </c>
      <c r="L1188" s="39" t="str">
        <f>IF(OR(M1188="Email Verification",M1188="Operations",M1188="OJT",M1188="Bottom Quartile Group",M1188="Training"),"Billable","Non Billable")</f>
        <v>Billable</v>
      </c>
      <c r="M1188" s="32" t="s">
        <v>118</v>
      </c>
      <c r="N1188" s="1" t="s">
        <v>38</v>
      </c>
      <c r="O1188" s="1" t="s">
        <v>39</v>
      </c>
      <c r="P1188" s="1"/>
      <c r="Q1188" s="1"/>
      <c r="R1188" s="31" t="s">
        <v>60</v>
      </c>
      <c r="S1188" s="42" t="s">
        <v>880</v>
      </c>
      <c r="T1188" s="42" t="s">
        <v>880</v>
      </c>
      <c r="U1188" s="42" t="s">
        <v>17</v>
      </c>
      <c r="V1188" s="42" t="s">
        <v>17</v>
      </c>
      <c r="W1188" s="42" t="s">
        <v>880</v>
      </c>
      <c r="X1188" s="42" t="s">
        <v>880</v>
      </c>
      <c r="Y1188" s="42" t="s">
        <v>880</v>
      </c>
      <c r="Z1188" s="42" t="s">
        <v>880</v>
      </c>
      <c r="AA1188" s="42" t="s">
        <v>880</v>
      </c>
      <c r="AB1188" s="42" t="s">
        <v>17</v>
      </c>
      <c r="AC1188" s="42" t="s">
        <v>17</v>
      </c>
      <c r="AD1188" s="42" t="s">
        <v>880</v>
      </c>
      <c r="AE1188" s="42" t="s">
        <v>880</v>
      </c>
      <c r="AF1188" s="42" t="s">
        <v>880</v>
      </c>
      <c r="AG1188" s="42" t="s">
        <v>880</v>
      </c>
      <c r="AH1188" s="42" t="s">
        <v>18</v>
      </c>
      <c r="AI1188" s="42" t="s">
        <v>17</v>
      </c>
      <c r="AJ1188" s="42" t="s">
        <v>17</v>
      </c>
      <c r="AK1188" s="42" t="s">
        <v>18</v>
      </c>
      <c r="AL1188" s="42"/>
      <c r="AM1188" s="42"/>
      <c r="AN1188" s="42"/>
      <c r="AO1188" s="42"/>
      <c r="AP1188" s="42"/>
      <c r="AQ1188" s="42"/>
      <c r="AR1188" s="42"/>
      <c r="AS1188" s="42"/>
      <c r="AT1188" s="42"/>
      <c r="AU1188" s="42"/>
      <c r="AV1188" s="37">
        <f>COUNTIFS($S1188:$AU1188,"P")</f>
        <v>11</v>
      </c>
      <c r="AW1188" s="37">
        <f>COUNTIFS($S1188:$AU1188,"HD")/2</f>
        <v>0</v>
      </c>
      <c r="AX1188" s="37">
        <f>COUNTIFS($S1188:$AU1188,"DO")</f>
        <v>6</v>
      </c>
      <c r="AY1188" s="1">
        <f>COUNTIFS($S1188:$AU1188,"UPL")</f>
        <v>2</v>
      </c>
      <c r="AZ1188" s="37">
        <f>COUNTIFS($S1188:$AU1188,"LWP")</f>
        <v>0</v>
      </c>
      <c r="BA1188" s="37">
        <f>SUM(COUNTIFS($S1188:$AU1188,{"PAT","MAT"}))</f>
        <v>0</v>
      </c>
      <c r="BB1188" s="37">
        <f>COUNTIFS($S1188:$AU1188,"HO")</f>
        <v>0</v>
      </c>
      <c r="BC1188" s="37">
        <f>COUNTIFS($S1188:$AU1188,"NA")</f>
        <v>0</v>
      </c>
      <c r="BD1188" s="37">
        <f>COUNTIFS($S1188:$AU1188,"PL")</f>
        <v>0</v>
      </c>
      <c r="BE1188" s="37">
        <f>COUNTIFS($S1188:$AU1188,"CL")</f>
        <v>0</v>
      </c>
      <c r="BF1188" s="37">
        <f>COUNTIFS($S1188:$AU1188,"BL")</f>
        <v>0</v>
      </c>
      <c r="BG1188" s="37">
        <f>COUNTIFS($S1188:$AU1188,"CO")</f>
        <v>0</v>
      </c>
      <c r="BH1188" s="37">
        <f>SUM(BD1188:BG1188)</f>
        <v>0</v>
      </c>
      <c r="BI1188" s="37">
        <f>IF(SUM(AV1188+AW1188)&gt;=17,1,0)</f>
        <v>0</v>
      </c>
      <c r="BJ1188" s="37">
        <f>IF(SUM(AV1188+AW1188)&gt;=13,1,0)</f>
        <v>0</v>
      </c>
      <c r="BK1188" s="37">
        <f>SUM(AV1188:BG1188)+SUM(COUNTIFS(R1188:AU1188,{"TERM","RESIGNED"}))</f>
        <v>19</v>
      </c>
      <c r="BL1188" s="1" t="s">
        <v>41</v>
      </c>
      <c r="BM1188" s="37" t="s">
        <v>931</v>
      </c>
    </row>
    <row r="1189" spans="1:65" x14ac:dyDescent="0.25">
      <c r="A1189" s="30">
        <f>A1188+1</f>
        <v>1187</v>
      </c>
      <c r="B1189" s="1" t="s">
        <v>163</v>
      </c>
      <c r="C1189" s="1">
        <v>106310</v>
      </c>
      <c r="D1189" s="1">
        <v>106310</v>
      </c>
      <c r="E1189" s="1" t="s">
        <v>863</v>
      </c>
      <c r="F1189" s="32" t="s">
        <v>1428</v>
      </c>
      <c r="G1189" s="32" t="s">
        <v>117</v>
      </c>
      <c r="H1189" s="28">
        <v>45289</v>
      </c>
      <c r="I1189" s="28" t="s">
        <v>36</v>
      </c>
      <c r="J1189" s="28" t="s">
        <v>36</v>
      </c>
      <c r="K1189" s="37">
        <f ca="1">IF(O1189="ACTIVE",(TODAY()-H1189),(J1189-H1189))</f>
        <v>53</v>
      </c>
      <c r="L1189" s="39" t="str">
        <f>IF(OR(M1189="Email Verification",M1189="Operations",M1189="OJT",M1189="Bottom Quartile Group",M1189="Training"),"Billable","Non Billable")</f>
        <v>Billable</v>
      </c>
      <c r="M1189" s="32" t="s">
        <v>118</v>
      </c>
      <c r="N1189" s="1" t="s">
        <v>38</v>
      </c>
      <c r="O1189" s="1" t="s">
        <v>39</v>
      </c>
      <c r="P1189" s="1"/>
      <c r="Q1189" s="1"/>
      <c r="R1189" s="31" t="s">
        <v>60</v>
      </c>
      <c r="S1189" s="42" t="s">
        <v>880</v>
      </c>
      <c r="T1189" s="42" t="s">
        <v>880</v>
      </c>
      <c r="U1189" s="42" t="s">
        <v>17</v>
      </c>
      <c r="V1189" s="42" t="s">
        <v>17</v>
      </c>
      <c r="W1189" s="42" t="s">
        <v>880</v>
      </c>
      <c r="X1189" s="42" t="s">
        <v>880</v>
      </c>
      <c r="Y1189" s="42" t="s">
        <v>880</v>
      </c>
      <c r="Z1189" s="42" t="s">
        <v>880</v>
      </c>
      <c r="AA1189" s="42" t="s">
        <v>880</v>
      </c>
      <c r="AB1189" s="42" t="s">
        <v>17</v>
      </c>
      <c r="AC1189" s="42" t="s">
        <v>17</v>
      </c>
      <c r="AD1189" s="42" t="s">
        <v>880</v>
      </c>
      <c r="AE1189" s="42" t="s">
        <v>880</v>
      </c>
      <c r="AF1189" s="42" t="s">
        <v>880</v>
      </c>
      <c r="AG1189" s="42" t="s">
        <v>18</v>
      </c>
      <c r="AH1189" s="42" t="s">
        <v>880</v>
      </c>
      <c r="AI1189" s="42" t="s">
        <v>17</v>
      </c>
      <c r="AJ1189" s="42" t="s">
        <v>17</v>
      </c>
      <c r="AK1189" s="42" t="s">
        <v>880</v>
      </c>
      <c r="AL1189" s="42"/>
      <c r="AM1189" s="42"/>
      <c r="AN1189" s="42"/>
      <c r="AO1189" s="42"/>
      <c r="AP1189" s="42"/>
      <c r="AQ1189" s="42"/>
      <c r="AR1189" s="42"/>
      <c r="AS1189" s="42"/>
      <c r="AT1189" s="42"/>
      <c r="AU1189" s="42"/>
      <c r="AV1189" s="37">
        <f>COUNTIFS($S1189:$AU1189,"P")</f>
        <v>12</v>
      </c>
      <c r="AW1189" s="37">
        <f>COUNTIFS($S1189:$AU1189,"HD")/2</f>
        <v>0</v>
      </c>
      <c r="AX1189" s="37">
        <f>COUNTIFS($S1189:$AU1189,"DO")</f>
        <v>6</v>
      </c>
      <c r="AY1189" s="1">
        <f>COUNTIFS($S1189:$AU1189,"UPL")</f>
        <v>1</v>
      </c>
      <c r="AZ1189" s="37">
        <f>COUNTIFS($S1189:$AU1189,"LWP")</f>
        <v>0</v>
      </c>
      <c r="BA1189" s="37">
        <f>SUM(COUNTIFS($S1189:$AU1189,{"PAT","MAT"}))</f>
        <v>0</v>
      </c>
      <c r="BB1189" s="37">
        <f>COUNTIFS($S1189:$AU1189,"HO")</f>
        <v>0</v>
      </c>
      <c r="BC1189" s="37">
        <f>COUNTIFS($S1189:$AU1189,"NA")</f>
        <v>0</v>
      </c>
      <c r="BD1189" s="37">
        <f>COUNTIFS($S1189:$AU1189,"PL")</f>
        <v>0</v>
      </c>
      <c r="BE1189" s="37">
        <f>COUNTIFS($S1189:$AU1189,"CL")</f>
        <v>0</v>
      </c>
      <c r="BF1189" s="37">
        <f>COUNTIFS($S1189:$AU1189,"BL")</f>
        <v>0</v>
      </c>
      <c r="BG1189" s="37">
        <f>COUNTIFS($S1189:$AU1189,"CO")</f>
        <v>0</v>
      </c>
      <c r="BH1189" s="37">
        <f>SUM(BD1189:BG1189)</f>
        <v>0</v>
      </c>
      <c r="BI1189" s="37">
        <f>IF(SUM(AV1189+AW1189)&gt;=17,1,0)</f>
        <v>0</v>
      </c>
      <c r="BJ1189" s="37">
        <f>IF(SUM(AV1189+AW1189)&gt;=13,1,0)</f>
        <v>0</v>
      </c>
      <c r="BK1189" s="37">
        <f>SUM(AV1189:BG1189)+SUM(COUNTIFS(R1189:AU1189,{"TERM","RESIGNED"}))</f>
        <v>19</v>
      </c>
      <c r="BL1189" s="1" t="s">
        <v>41</v>
      </c>
      <c r="BM1189" s="37" t="s">
        <v>931</v>
      </c>
    </row>
    <row r="1190" spans="1:65" x14ac:dyDescent="0.25">
      <c r="A1190" s="30">
        <f>A1189+1</f>
        <v>1188</v>
      </c>
      <c r="B1190" s="1" t="s">
        <v>163</v>
      </c>
      <c r="C1190" s="1">
        <v>106312</v>
      </c>
      <c r="D1190" s="1">
        <v>106312</v>
      </c>
      <c r="E1190" s="1" t="s">
        <v>862</v>
      </c>
      <c r="F1190" s="32" t="s">
        <v>1429</v>
      </c>
      <c r="G1190" s="32" t="s">
        <v>117</v>
      </c>
      <c r="H1190" s="28">
        <v>45289</v>
      </c>
      <c r="I1190" s="28" t="s">
        <v>36</v>
      </c>
      <c r="J1190" s="28" t="s">
        <v>36</v>
      </c>
      <c r="K1190" s="37">
        <f ca="1">IF(O1190="ACTIVE",(TODAY()-H1190),(J1190-H1190))</f>
        <v>53</v>
      </c>
      <c r="L1190" s="39" t="str">
        <f>IF(OR(M1190="Email Verification",M1190="Operations",M1190="OJT",M1190="Bottom Quartile Group",M1190="Training"),"Billable","Non Billable")</f>
        <v>Billable</v>
      </c>
      <c r="M1190" s="32" t="s">
        <v>118</v>
      </c>
      <c r="N1190" s="1" t="s">
        <v>38</v>
      </c>
      <c r="O1190" s="1" t="s">
        <v>39</v>
      </c>
      <c r="P1190" s="1"/>
      <c r="Q1190" s="1"/>
      <c r="R1190" s="31" t="s">
        <v>887</v>
      </c>
      <c r="S1190" s="42" t="s">
        <v>880</v>
      </c>
      <c r="T1190" s="42" t="s">
        <v>880</v>
      </c>
      <c r="U1190" s="42" t="s">
        <v>17</v>
      </c>
      <c r="V1190" s="42" t="s">
        <v>17</v>
      </c>
      <c r="W1190" s="42" t="s">
        <v>880</v>
      </c>
      <c r="X1190" s="42" t="s">
        <v>880</v>
      </c>
      <c r="Y1190" s="42" t="s">
        <v>880</v>
      </c>
      <c r="Z1190" s="42" t="s">
        <v>880</v>
      </c>
      <c r="AA1190" s="42" t="s">
        <v>880</v>
      </c>
      <c r="AB1190" s="42" t="s">
        <v>17</v>
      </c>
      <c r="AC1190" s="42" t="s">
        <v>17</v>
      </c>
      <c r="AD1190" s="42" t="s">
        <v>880</v>
      </c>
      <c r="AE1190" s="42" t="s">
        <v>880</v>
      </c>
      <c r="AF1190" s="42" t="s">
        <v>880</v>
      </c>
      <c r="AG1190" s="42" t="s">
        <v>880</v>
      </c>
      <c r="AH1190" s="42" t="s">
        <v>18</v>
      </c>
      <c r="AI1190" s="42" t="s">
        <v>17</v>
      </c>
      <c r="AJ1190" s="42" t="s">
        <v>17</v>
      </c>
      <c r="AK1190" s="42" t="s">
        <v>880</v>
      </c>
      <c r="AL1190" s="42"/>
      <c r="AM1190" s="42"/>
      <c r="AN1190" s="42"/>
      <c r="AO1190" s="42"/>
      <c r="AP1190" s="42"/>
      <c r="AQ1190" s="42"/>
      <c r="AR1190" s="42"/>
      <c r="AS1190" s="42"/>
      <c r="AT1190" s="42"/>
      <c r="AU1190" s="42"/>
      <c r="AV1190" s="37">
        <f>COUNTIFS($S1190:$AU1190,"P")</f>
        <v>12</v>
      </c>
      <c r="AW1190" s="37">
        <f>COUNTIFS($S1190:$AU1190,"HD")/2</f>
        <v>0</v>
      </c>
      <c r="AX1190" s="37">
        <f>COUNTIFS($S1190:$AU1190,"DO")</f>
        <v>6</v>
      </c>
      <c r="AY1190" s="1">
        <f>COUNTIFS($S1190:$AU1190,"UPL")</f>
        <v>1</v>
      </c>
      <c r="AZ1190" s="37">
        <f>COUNTIFS($S1190:$AU1190,"LWP")</f>
        <v>0</v>
      </c>
      <c r="BA1190" s="37">
        <f>SUM(COUNTIFS($S1190:$AU1190,{"PAT","MAT"}))</f>
        <v>0</v>
      </c>
      <c r="BB1190" s="37">
        <f>COUNTIFS($S1190:$AU1190,"HO")</f>
        <v>0</v>
      </c>
      <c r="BC1190" s="37">
        <f>COUNTIFS($S1190:$AU1190,"NA")</f>
        <v>0</v>
      </c>
      <c r="BD1190" s="37">
        <f>COUNTIFS($S1190:$AU1190,"PL")</f>
        <v>0</v>
      </c>
      <c r="BE1190" s="37">
        <f>COUNTIFS($S1190:$AU1190,"CL")</f>
        <v>0</v>
      </c>
      <c r="BF1190" s="37">
        <f>COUNTIFS($S1190:$AU1190,"BL")</f>
        <v>0</v>
      </c>
      <c r="BG1190" s="37">
        <f>COUNTIFS($S1190:$AU1190,"CO")</f>
        <v>0</v>
      </c>
      <c r="BH1190" s="37">
        <f>SUM(BD1190:BG1190)</f>
        <v>0</v>
      </c>
      <c r="BI1190" s="37">
        <f>IF(SUM(AV1190+AW1190)&gt;=17,1,0)</f>
        <v>0</v>
      </c>
      <c r="BJ1190" s="37">
        <f>IF(SUM(AV1190+AW1190)&gt;=13,1,0)</f>
        <v>0</v>
      </c>
      <c r="BK1190" s="37">
        <f>SUM(AV1190:BG1190)+SUM(COUNTIFS(R1190:AU1190,{"TERM","RESIGNED"}))</f>
        <v>19</v>
      </c>
      <c r="BL1190" s="1" t="s">
        <v>41</v>
      </c>
      <c r="BM1190" s="37" t="s">
        <v>931</v>
      </c>
    </row>
    <row r="1191" spans="1:65" x14ac:dyDescent="0.25">
      <c r="A1191" s="30">
        <f>A1190+1</f>
        <v>1189</v>
      </c>
      <c r="B1191" s="1" t="s">
        <v>163</v>
      </c>
      <c r="C1191" s="1">
        <v>106316</v>
      </c>
      <c r="D1191" s="1">
        <v>106316</v>
      </c>
      <c r="E1191" s="1" t="s">
        <v>863</v>
      </c>
      <c r="F1191" s="32" t="s">
        <v>1430</v>
      </c>
      <c r="G1191" s="32" t="s">
        <v>154</v>
      </c>
      <c r="H1191" s="28">
        <v>45289</v>
      </c>
      <c r="I1191" s="28" t="s">
        <v>36</v>
      </c>
      <c r="J1191" s="28" t="s">
        <v>36</v>
      </c>
      <c r="K1191" s="37">
        <f ca="1">IF(O1191="ACTIVE",(TODAY()-H1191),(J1191-H1191))</f>
        <v>53</v>
      </c>
      <c r="L1191" s="39" t="str">
        <f>IF(OR(M1191="Email Verification",M1191="Operations",M1191="OJT",M1191="Bottom Quartile Group",M1191="Training"),"Billable","Non Billable")</f>
        <v>Billable</v>
      </c>
      <c r="M1191" s="32" t="s">
        <v>118</v>
      </c>
      <c r="N1191" s="1" t="s">
        <v>38</v>
      </c>
      <c r="O1191" s="1" t="s">
        <v>39</v>
      </c>
      <c r="P1191" s="1"/>
      <c r="Q1191" s="1"/>
      <c r="R1191" s="31" t="s">
        <v>155</v>
      </c>
      <c r="S1191" s="42" t="s">
        <v>880</v>
      </c>
      <c r="T1191" s="42" t="s">
        <v>880</v>
      </c>
      <c r="U1191" s="42" t="s">
        <v>17</v>
      </c>
      <c r="V1191" s="42" t="s">
        <v>17</v>
      </c>
      <c r="W1191" s="42" t="s">
        <v>880</v>
      </c>
      <c r="X1191" s="42" t="s">
        <v>880</v>
      </c>
      <c r="Y1191" s="42" t="s">
        <v>881</v>
      </c>
      <c r="Z1191" s="42" t="s">
        <v>880</v>
      </c>
      <c r="AA1191" s="42" t="s">
        <v>880</v>
      </c>
      <c r="AB1191" s="42" t="s">
        <v>17</v>
      </c>
      <c r="AC1191" s="42" t="s">
        <v>17</v>
      </c>
      <c r="AD1191" s="42" t="s">
        <v>880</v>
      </c>
      <c r="AE1191" s="42" t="s">
        <v>880</v>
      </c>
      <c r="AF1191" s="42" t="s">
        <v>880</v>
      </c>
      <c r="AG1191" s="42" t="s">
        <v>880</v>
      </c>
      <c r="AH1191" s="42" t="s">
        <v>880</v>
      </c>
      <c r="AI1191" s="42" t="s">
        <v>17</v>
      </c>
      <c r="AJ1191" s="42" t="s">
        <v>17</v>
      </c>
      <c r="AK1191" s="42" t="s">
        <v>881</v>
      </c>
      <c r="AL1191" s="42"/>
      <c r="AM1191" s="42"/>
      <c r="AN1191" s="42"/>
      <c r="AO1191" s="42"/>
      <c r="AP1191" s="42"/>
      <c r="AQ1191" s="42"/>
      <c r="AR1191" s="42"/>
      <c r="AS1191" s="42"/>
      <c r="AT1191" s="42"/>
      <c r="AU1191" s="42"/>
      <c r="AV1191" s="37">
        <f>COUNTIFS($S1191:$AU1191,"P")</f>
        <v>11</v>
      </c>
      <c r="AW1191" s="37">
        <f>COUNTIFS($S1191:$AU1191,"HD")/2</f>
        <v>1</v>
      </c>
      <c r="AX1191" s="37">
        <f>COUNTIFS($S1191:$AU1191,"DO")</f>
        <v>6</v>
      </c>
      <c r="AY1191" s="1">
        <f>COUNTIFS($S1191:$AU1191,"UPL")</f>
        <v>0</v>
      </c>
      <c r="AZ1191" s="37">
        <f>COUNTIFS($S1191:$AU1191,"LWP")</f>
        <v>0</v>
      </c>
      <c r="BA1191" s="37">
        <f>SUM(COUNTIFS($S1191:$AU1191,{"PAT","MAT"}))</f>
        <v>0</v>
      </c>
      <c r="BB1191" s="37">
        <f>COUNTIFS($S1191:$AU1191,"HO")</f>
        <v>0</v>
      </c>
      <c r="BC1191" s="37">
        <f>COUNTIFS($S1191:$AU1191,"NA")</f>
        <v>0</v>
      </c>
      <c r="BD1191" s="37">
        <f>COUNTIFS($S1191:$AU1191,"PL")</f>
        <v>0</v>
      </c>
      <c r="BE1191" s="37">
        <f>COUNTIFS($S1191:$AU1191,"CL")</f>
        <v>0</v>
      </c>
      <c r="BF1191" s="37">
        <f>COUNTIFS($S1191:$AU1191,"BL")</f>
        <v>0</v>
      </c>
      <c r="BG1191" s="37">
        <f>COUNTIFS($S1191:$AU1191,"CO")</f>
        <v>0</v>
      </c>
      <c r="BH1191" s="37">
        <f>SUM(BD1191:BG1191)</f>
        <v>0</v>
      </c>
      <c r="BI1191" s="37">
        <f>IF(SUM(AV1191+AW1191)&gt;=17,1,0)</f>
        <v>0</v>
      </c>
      <c r="BJ1191" s="37">
        <f>IF(SUM(AV1191+AW1191)&gt;=13,1,0)</f>
        <v>0</v>
      </c>
      <c r="BK1191" s="37">
        <f>SUM(AV1191:BG1191)+SUM(COUNTIFS(R1191:AU1191,{"TERM","RESIGNED"}))</f>
        <v>18</v>
      </c>
      <c r="BL1191" s="1" t="s">
        <v>41</v>
      </c>
      <c r="BM1191" s="37" t="s">
        <v>933</v>
      </c>
    </row>
    <row r="1192" spans="1:65" x14ac:dyDescent="0.25">
      <c r="A1192" s="30">
        <f>A1191+1</f>
        <v>1190</v>
      </c>
      <c r="B1192" s="1" t="s">
        <v>163</v>
      </c>
      <c r="C1192" s="1">
        <v>106317</v>
      </c>
      <c r="D1192" s="1">
        <v>106317</v>
      </c>
      <c r="E1192" s="1" t="s">
        <v>863</v>
      </c>
      <c r="F1192" s="32" t="s">
        <v>1431</v>
      </c>
      <c r="G1192" s="32" t="s">
        <v>154</v>
      </c>
      <c r="H1192" s="28">
        <v>45289</v>
      </c>
      <c r="I1192" s="28" t="s">
        <v>36</v>
      </c>
      <c r="J1192" s="28" t="s">
        <v>36</v>
      </c>
      <c r="K1192" s="37">
        <f ca="1">IF(O1192="ACTIVE",(TODAY()-H1192),(J1192-H1192))</f>
        <v>53</v>
      </c>
      <c r="L1192" s="39" t="str">
        <f>IF(OR(M1192="Email Verification",M1192="Operations",M1192="OJT",M1192="Bottom Quartile Group",M1192="Training"),"Billable","Non Billable")</f>
        <v>Billable</v>
      </c>
      <c r="M1192" s="32" t="s">
        <v>118</v>
      </c>
      <c r="N1192" s="1" t="s">
        <v>38</v>
      </c>
      <c r="O1192" s="1" t="s">
        <v>39</v>
      </c>
      <c r="P1192" s="1"/>
      <c r="Q1192" s="1"/>
      <c r="R1192" s="31" t="s">
        <v>155</v>
      </c>
      <c r="S1192" s="42" t="s">
        <v>880</v>
      </c>
      <c r="T1192" s="42" t="s">
        <v>880</v>
      </c>
      <c r="U1192" s="42" t="s">
        <v>17</v>
      </c>
      <c r="V1192" s="42" t="s">
        <v>17</v>
      </c>
      <c r="W1192" s="42" t="s">
        <v>880</v>
      </c>
      <c r="X1192" s="42" t="s">
        <v>880</v>
      </c>
      <c r="Y1192" s="42" t="s">
        <v>880</v>
      </c>
      <c r="Z1192" s="42" t="s">
        <v>880</v>
      </c>
      <c r="AA1192" s="42" t="s">
        <v>880</v>
      </c>
      <c r="AB1192" s="42" t="s">
        <v>17</v>
      </c>
      <c r="AC1192" s="42" t="s">
        <v>17</v>
      </c>
      <c r="AD1192" s="42" t="s">
        <v>880</v>
      </c>
      <c r="AE1192" s="42" t="s">
        <v>880</v>
      </c>
      <c r="AF1192" s="42" t="s">
        <v>880</v>
      </c>
      <c r="AG1192" s="42" t="s">
        <v>880</v>
      </c>
      <c r="AH1192" s="42" t="s">
        <v>880</v>
      </c>
      <c r="AI1192" s="42" t="s">
        <v>17</v>
      </c>
      <c r="AJ1192" s="42" t="s">
        <v>17</v>
      </c>
      <c r="AK1192" s="42" t="s">
        <v>881</v>
      </c>
      <c r="AL1192" s="42"/>
      <c r="AM1192" s="42"/>
      <c r="AN1192" s="42"/>
      <c r="AO1192" s="42"/>
      <c r="AP1192" s="42"/>
      <c r="AQ1192" s="42"/>
      <c r="AR1192" s="42"/>
      <c r="AS1192" s="42"/>
      <c r="AT1192" s="42"/>
      <c r="AU1192" s="42"/>
      <c r="AV1192" s="37">
        <f>COUNTIFS($S1192:$AU1192,"P")</f>
        <v>12</v>
      </c>
      <c r="AW1192" s="37">
        <f>COUNTIFS($S1192:$AU1192,"HD")/2</f>
        <v>0.5</v>
      </c>
      <c r="AX1192" s="37">
        <f>COUNTIFS($S1192:$AU1192,"DO")</f>
        <v>6</v>
      </c>
      <c r="AY1192" s="1">
        <f>COUNTIFS($S1192:$AU1192,"UPL")</f>
        <v>0</v>
      </c>
      <c r="AZ1192" s="37">
        <f>COUNTIFS($S1192:$AU1192,"LWP")</f>
        <v>0</v>
      </c>
      <c r="BA1192" s="37">
        <f>SUM(COUNTIFS($S1192:$AU1192,{"PAT","MAT"}))</f>
        <v>0</v>
      </c>
      <c r="BB1192" s="37">
        <f>COUNTIFS($S1192:$AU1192,"HO")</f>
        <v>0</v>
      </c>
      <c r="BC1192" s="37">
        <f>COUNTIFS($S1192:$AU1192,"NA")</f>
        <v>0</v>
      </c>
      <c r="BD1192" s="37">
        <f>COUNTIFS($S1192:$AU1192,"PL")</f>
        <v>0</v>
      </c>
      <c r="BE1192" s="37">
        <f>COUNTIFS($S1192:$AU1192,"CL")</f>
        <v>0</v>
      </c>
      <c r="BF1192" s="37">
        <f>COUNTIFS($S1192:$AU1192,"BL")</f>
        <v>0</v>
      </c>
      <c r="BG1192" s="37">
        <f>COUNTIFS($S1192:$AU1192,"CO")</f>
        <v>0</v>
      </c>
      <c r="BH1192" s="37">
        <f>SUM(BD1192:BG1192)</f>
        <v>0</v>
      </c>
      <c r="BI1192" s="37">
        <f>IF(SUM(AV1192+AW1192)&gt;=17,1,0)</f>
        <v>0</v>
      </c>
      <c r="BJ1192" s="37">
        <f>IF(SUM(AV1192+AW1192)&gt;=13,1,0)</f>
        <v>0</v>
      </c>
      <c r="BK1192" s="37">
        <f>SUM(AV1192:BG1192)+SUM(COUNTIFS(R1192:AU1192,{"TERM","RESIGNED"}))</f>
        <v>18.5</v>
      </c>
      <c r="BL1192" s="1" t="s">
        <v>41</v>
      </c>
      <c r="BM1192" s="37" t="s">
        <v>933</v>
      </c>
    </row>
    <row r="1193" spans="1:65" x14ac:dyDescent="0.25">
      <c r="A1193" s="30">
        <f>A1192+1</f>
        <v>1191</v>
      </c>
      <c r="B1193" s="1" t="s">
        <v>163</v>
      </c>
      <c r="C1193" s="1">
        <v>106318</v>
      </c>
      <c r="D1193" s="1">
        <v>106318</v>
      </c>
      <c r="E1193" s="1" t="s">
        <v>863</v>
      </c>
      <c r="F1193" s="32" t="s">
        <v>1432</v>
      </c>
      <c r="G1193" s="32" t="s">
        <v>154</v>
      </c>
      <c r="H1193" s="28">
        <v>45289</v>
      </c>
      <c r="I1193" s="28" t="s">
        <v>36</v>
      </c>
      <c r="J1193" s="28" t="s">
        <v>36</v>
      </c>
      <c r="K1193" s="37">
        <f ca="1">IF(O1193="ACTIVE",(TODAY()-H1193),(J1193-H1193))</f>
        <v>53</v>
      </c>
      <c r="L1193" s="39" t="str">
        <f>IF(OR(M1193="Email Verification",M1193="Operations",M1193="OJT",M1193="Bottom Quartile Group",M1193="Training"),"Billable","Non Billable")</f>
        <v>Billable</v>
      </c>
      <c r="M1193" s="32" t="s">
        <v>118</v>
      </c>
      <c r="N1193" s="1" t="s">
        <v>38</v>
      </c>
      <c r="O1193" s="1" t="s">
        <v>39</v>
      </c>
      <c r="P1193" s="1"/>
      <c r="Q1193" s="1"/>
      <c r="R1193" s="31" t="s">
        <v>155</v>
      </c>
      <c r="S1193" s="42" t="s">
        <v>880</v>
      </c>
      <c r="T1193" s="42" t="s">
        <v>880</v>
      </c>
      <c r="U1193" s="42" t="s">
        <v>17</v>
      </c>
      <c r="V1193" s="42" t="s">
        <v>17</v>
      </c>
      <c r="W1193" s="42" t="s">
        <v>880</v>
      </c>
      <c r="X1193" s="42" t="s">
        <v>880</v>
      </c>
      <c r="Y1193" s="42" t="s">
        <v>880</v>
      </c>
      <c r="Z1193" s="42" t="s">
        <v>880</v>
      </c>
      <c r="AA1193" s="42" t="s">
        <v>880</v>
      </c>
      <c r="AB1193" s="42" t="s">
        <v>17</v>
      </c>
      <c r="AC1193" s="42" t="s">
        <v>17</v>
      </c>
      <c r="AD1193" s="42" t="s">
        <v>880</v>
      </c>
      <c r="AE1193" s="42" t="s">
        <v>880</v>
      </c>
      <c r="AF1193" s="42" t="s">
        <v>880</v>
      </c>
      <c r="AG1193" s="42" t="s">
        <v>880</v>
      </c>
      <c r="AH1193" s="42" t="s">
        <v>880</v>
      </c>
      <c r="AI1193" s="42" t="s">
        <v>17</v>
      </c>
      <c r="AJ1193" s="42" t="s">
        <v>17</v>
      </c>
      <c r="AK1193" s="42" t="s">
        <v>880</v>
      </c>
      <c r="AL1193" s="42"/>
      <c r="AM1193" s="42"/>
      <c r="AN1193" s="42"/>
      <c r="AO1193" s="42"/>
      <c r="AP1193" s="42"/>
      <c r="AQ1193" s="42"/>
      <c r="AR1193" s="42"/>
      <c r="AS1193" s="42"/>
      <c r="AT1193" s="42"/>
      <c r="AU1193" s="42"/>
      <c r="AV1193" s="37">
        <f>COUNTIFS($S1193:$AU1193,"P")</f>
        <v>13</v>
      </c>
      <c r="AW1193" s="37">
        <f>COUNTIFS($S1193:$AU1193,"HD")/2</f>
        <v>0</v>
      </c>
      <c r="AX1193" s="37">
        <f>COUNTIFS($S1193:$AU1193,"DO")</f>
        <v>6</v>
      </c>
      <c r="AY1193" s="1">
        <f>COUNTIFS($S1193:$AU1193,"UPL")</f>
        <v>0</v>
      </c>
      <c r="AZ1193" s="37">
        <f>COUNTIFS($S1193:$AU1193,"LWP")</f>
        <v>0</v>
      </c>
      <c r="BA1193" s="37">
        <f>SUM(COUNTIFS($S1193:$AU1193,{"PAT","MAT"}))</f>
        <v>0</v>
      </c>
      <c r="BB1193" s="37">
        <f>COUNTIFS($S1193:$AU1193,"HO")</f>
        <v>0</v>
      </c>
      <c r="BC1193" s="37">
        <f>COUNTIFS($S1193:$AU1193,"NA")</f>
        <v>0</v>
      </c>
      <c r="BD1193" s="37">
        <f>COUNTIFS($S1193:$AU1193,"PL")</f>
        <v>0</v>
      </c>
      <c r="BE1193" s="37">
        <f>COUNTIFS($S1193:$AU1193,"CL")</f>
        <v>0</v>
      </c>
      <c r="BF1193" s="37">
        <f>COUNTIFS($S1193:$AU1193,"BL")</f>
        <v>0</v>
      </c>
      <c r="BG1193" s="37">
        <f>COUNTIFS($S1193:$AU1193,"CO")</f>
        <v>0</v>
      </c>
      <c r="BH1193" s="37">
        <f>SUM(BD1193:BG1193)</f>
        <v>0</v>
      </c>
      <c r="BI1193" s="37">
        <f>IF(SUM(AV1193+AW1193)&gt;=17,1,0)</f>
        <v>0</v>
      </c>
      <c r="BJ1193" s="37">
        <f>IF(SUM(AV1193+AW1193)&gt;=13,1,0)</f>
        <v>1</v>
      </c>
      <c r="BK1193" s="37">
        <f>SUM(AV1193:BG1193)+SUM(COUNTIFS(R1193:AU1193,{"TERM","RESIGNED"}))</f>
        <v>19</v>
      </c>
      <c r="BL1193" s="1" t="s">
        <v>41</v>
      </c>
      <c r="BM1193" s="37" t="s">
        <v>933</v>
      </c>
    </row>
    <row r="1194" spans="1:65" x14ac:dyDescent="0.25">
      <c r="A1194" s="30">
        <f>A1193+1</f>
        <v>1192</v>
      </c>
      <c r="B1194" s="1" t="s">
        <v>163</v>
      </c>
      <c r="C1194" s="1">
        <v>106319</v>
      </c>
      <c r="D1194" s="1">
        <v>106319</v>
      </c>
      <c r="E1194" s="1" t="s">
        <v>863</v>
      </c>
      <c r="F1194" s="32" t="s">
        <v>1433</v>
      </c>
      <c r="G1194" s="32" t="s">
        <v>154</v>
      </c>
      <c r="H1194" s="28">
        <v>45289</v>
      </c>
      <c r="I1194" s="28" t="s">
        <v>36</v>
      </c>
      <c r="J1194" s="28" t="s">
        <v>36</v>
      </c>
      <c r="K1194" s="37">
        <f ca="1">IF(O1194="ACTIVE",(TODAY()-H1194),(J1194-H1194))</f>
        <v>53</v>
      </c>
      <c r="L1194" s="39" t="str">
        <f>IF(OR(M1194="Email Verification",M1194="Operations",M1194="OJT",M1194="Bottom Quartile Group",M1194="Training"),"Billable","Non Billable")</f>
        <v>Billable</v>
      </c>
      <c r="M1194" s="32" t="s">
        <v>118</v>
      </c>
      <c r="N1194" s="1" t="s">
        <v>38</v>
      </c>
      <c r="O1194" s="1" t="s">
        <v>39</v>
      </c>
      <c r="P1194" s="1"/>
      <c r="Q1194" s="1"/>
      <c r="R1194" s="31" t="s">
        <v>157</v>
      </c>
      <c r="S1194" s="42" t="s">
        <v>880</v>
      </c>
      <c r="T1194" s="42" t="s">
        <v>880</v>
      </c>
      <c r="U1194" s="42" t="s">
        <v>17</v>
      </c>
      <c r="V1194" s="42" t="s">
        <v>17</v>
      </c>
      <c r="W1194" s="42" t="s">
        <v>880</v>
      </c>
      <c r="X1194" s="42" t="s">
        <v>880</v>
      </c>
      <c r="Y1194" s="42" t="s">
        <v>880</v>
      </c>
      <c r="Z1194" s="42" t="s">
        <v>880</v>
      </c>
      <c r="AA1194" s="42" t="s">
        <v>880</v>
      </c>
      <c r="AB1194" s="42" t="s">
        <v>17</v>
      </c>
      <c r="AC1194" s="42" t="s">
        <v>17</v>
      </c>
      <c r="AD1194" s="42" t="s">
        <v>880</v>
      </c>
      <c r="AE1194" s="42" t="s">
        <v>880</v>
      </c>
      <c r="AF1194" s="42" t="s">
        <v>880</v>
      </c>
      <c r="AG1194" s="42" t="s">
        <v>880</v>
      </c>
      <c r="AH1194" s="42" t="s">
        <v>880</v>
      </c>
      <c r="AI1194" s="42" t="s">
        <v>17</v>
      </c>
      <c r="AJ1194" s="42" t="s">
        <v>17</v>
      </c>
      <c r="AK1194" s="42" t="s">
        <v>880</v>
      </c>
      <c r="AL1194" s="42"/>
      <c r="AM1194" s="42"/>
      <c r="AN1194" s="42"/>
      <c r="AO1194" s="42"/>
      <c r="AP1194" s="42"/>
      <c r="AQ1194" s="42"/>
      <c r="AR1194" s="42"/>
      <c r="AS1194" s="42"/>
      <c r="AT1194" s="42"/>
      <c r="AU1194" s="42"/>
      <c r="AV1194" s="37">
        <f>COUNTIFS($S1194:$AU1194,"P")</f>
        <v>13</v>
      </c>
      <c r="AW1194" s="37">
        <f>COUNTIFS($S1194:$AU1194,"HD")/2</f>
        <v>0</v>
      </c>
      <c r="AX1194" s="37">
        <f>COUNTIFS($S1194:$AU1194,"DO")</f>
        <v>6</v>
      </c>
      <c r="AY1194" s="1">
        <f>COUNTIFS($S1194:$AU1194,"UPL")</f>
        <v>0</v>
      </c>
      <c r="AZ1194" s="37">
        <f>COUNTIFS($S1194:$AU1194,"LWP")</f>
        <v>0</v>
      </c>
      <c r="BA1194" s="37">
        <f>SUM(COUNTIFS($S1194:$AU1194,{"PAT","MAT"}))</f>
        <v>0</v>
      </c>
      <c r="BB1194" s="37">
        <f>COUNTIFS($S1194:$AU1194,"HO")</f>
        <v>0</v>
      </c>
      <c r="BC1194" s="37">
        <f>COUNTIFS($S1194:$AU1194,"NA")</f>
        <v>0</v>
      </c>
      <c r="BD1194" s="37">
        <f>COUNTIFS($S1194:$AU1194,"PL")</f>
        <v>0</v>
      </c>
      <c r="BE1194" s="37">
        <f>COUNTIFS($S1194:$AU1194,"CL")</f>
        <v>0</v>
      </c>
      <c r="BF1194" s="37">
        <f>COUNTIFS($S1194:$AU1194,"BL")</f>
        <v>0</v>
      </c>
      <c r="BG1194" s="37">
        <f>COUNTIFS($S1194:$AU1194,"CO")</f>
        <v>0</v>
      </c>
      <c r="BH1194" s="37">
        <f>SUM(BD1194:BG1194)</f>
        <v>0</v>
      </c>
      <c r="BI1194" s="37">
        <f>IF(SUM(AV1194+AW1194)&gt;=17,1,0)</f>
        <v>0</v>
      </c>
      <c r="BJ1194" s="37">
        <f>IF(SUM(AV1194+AW1194)&gt;=13,1,0)</f>
        <v>1</v>
      </c>
      <c r="BK1194" s="37">
        <f>SUM(AV1194:BG1194)+SUM(COUNTIFS(R1194:AU1194,{"TERM","RESIGNED"}))</f>
        <v>19</v>
      </c>
      <c r="BL1194" s="1" t="s">
        <v>41</v>
      </c>
      <c r="BM1194" s="37" t="s">
        <v>937</v>
      </c>
    </row>
    <row r="1195" spans="1:65" x14ac:dyDescent="0.25">
      <c r="A1195" s="30">
        <f>A1194+1</f>
        <v>1193</v>
      </c>
      <c r="B1195" s="1" t="s">
        <v>163</v>
      </c>
      <c r="C1195" s="1">
        <v>106320</v>
      </c>
      <c r="D1195" s="1">
        <v>106320</v>
      </c>
      <c r="E1195" s="1" t="s">
        <v>862</v>
      </c>
      <c r="F1195" s="32" t="s">
        <v>1453</v>
      </c>
      <c r="G1195" s="32" t="s">
        <v>154</v>
      </c>
      <c r="H1195" s="28">
        <v>45289</v>
      </c>
      <c r="I1195" s="28" t="s">
        <v>36</v>
      </c>
      <c r="J1195" s="28" t="s">
        <v>36</v>
      </c>
      <c r="K1195" s="37">
        <f ca="1">IF(O1195="ACTIVE",(TODAY()-H1195),(J1195-H1195))</f>
        <v>53</v>
      </c>
      <c r="L1195" s="39" t="str">
        <f>IF(OR(M1195="Email Verification",M1195="Operations",M1195="OJT",M1195="Bottom Quartile Group",M1195="Training"),"Billable","Non Billable")</f>
        <v>Billable</v>
      </c>
      <c r="M1195" s="32" t="s">
        <v>118</v>
      </c>
      <c r="N1195" s="1" t="s">
        <v>38</v>
      </c>
      <c r="O1195" s="1" t="s">
        <v>39</v>
      </c>
      <c r="P1195" s="1"/>
      <c r="Q1195" s="1"/>
      <c r="R1195" s="31" t="s">
        <v>157</v>
      </c>
      <c r="S1195" s="42" t="s">
        <v>880</v>
      </c>
      <c r="T1195" s="42" t="s">
        <v>880</v>
      </c>
      <c r="U1195" s="42" t="s">
        <v>17</v>
      </c>
      <c r="V1195" s="42" t="s">
        <v>17</v>
      </c>
      <c r="W1195" s="42" t="s">
        <v>880</v>
      </c>
      <c r="X1195" s="42" t="s">
        <v>880</v>
      </c>
      <c r="Y1195" s="42" t="s">
        <v>880</v>
      </c>
      <c r="Z1195" s="42" t="s">
        <v>19</v>
      </c>
      <c r="AA1195" s="42" t="s">
        <v>880</v>
      </c>
      <c r="AB1195" s="42" t="s">
        <v>17</v>
      </c>
      <c r="AC1195" s="42" t="s">
        <v>17</v>
      </c>
      <c r="AD1195" s="42" t="s">
        <v>880</v>
      </c>
      <c r="AE1195" s="42" t="s">
        <v>880</v>
      </c>
      <c r="AF1195" s="42" t="s">
        <v>18</v>
      </c>
      <c r="AG1195" s="42" t="s">
        <v>881</v>
      </c>
      <c r="AH1195" s="42" t="s">
        <v>19</v>
      </c>
      <c r="AI1195" s="42" t="s">
        <v>17</v>
      </c>
      <c r="AJ1195" s="42" t="s">
        <v>17</v>
      </c>
      <c r="AK1195" s="42" t="s">
        <v>19</v>
      </c>
      <c r="AL1195" s="42"/>
      <c r="AM1195" s="42"/>
      <c r="AN1195" s="42"/>
      <c r="AO1195" s="42"/>
      <c r="AP1195" s="42"/>
      <c r="AQ1195" s="42"/>
      <c r="AR1195" s="42"/>
      <c r="AS1195" s="42"/>
      <c r="AT1195" s="42"/>
      <c r="AU1195" s="42"/>
      <c r="AV1195" s="37">
        <f>COUNTIFS($S1195:$AU1195,"P")</f>
        <v>8</v>
      </c>
      <c r="AW1195" s="37">
        <f>COUNTIFS($S1195:$AU1195,"HD")/2</f>
        <v>0.5</v>
      </c>
      <c r="AX1195" s="37">
        <f>COUNTIFS($S1195:$AU1195,"DO")</f>
        <v>6</v>
      </c>
      <c r="AY1195" s="1">
        <f>COUNTIFS($S1195:$AU1195,"UPL")</f>
        <v>1</v>
      </c>
      <c r="AZ1195" s="37">
        <f>COUNTIFS($S1195:$AU1195,"LWP")</f>
        <v>3</v>
      </c>
      <c r="BA1195" s="37">
        <f>SUM(COUNTIFS($S1195:$AU1195,{"PAT","MAT"}))</f>
        <v>0</v>
      </c>
      <c r="BB1195" s="37">
        <f>COUNTIFS($S1195:$AU1195,"HO")</f>
        <v>0</v>
      </c>
      <c r="BC1195" s="37">
        <f>COUNTIFS($S1195:$AU1195,"NA")</f>
        <v>0</v>
      </c>
      <c r="BD1195" s="37">
        <f>COUNTIFS($S1195:$AU1195,"PL")</f>
        <v>0</v>
      </c>
      <c r="BE1195" s="37">
        <f>COUNTIFS($S1195:$AU1195,"CL")</f>
        <v>0</v>
      </c>
      <c r="BF1195" s="37">
        <f>COUNTIFS($S1195:$AU1195,"BL")</f>
        <v>0</v>
      </c>
      <c r="BG1195" s="37">
        <f>COUNTIFS($S1195:$AU1195,"CO")</f>
        <v>0</v>
      </c>
      <c r="BH1195" s="37">
        <f>SUM(BD1195:BG1195)</f>
        <v>0</v>
      </c>
      <c r="BI1195" s="37">
        <f>IF(SUM(AV1195+AW1195)&gt;=17,1,0)</f>
        <v>0</v>
      </c>
      <c r="BJ1195" s="37">
        <f>IF(SUM(AV1195+AW1195)&gt;=13,1,0)</f>
        <v>0</v>
      </c>
      <c r="BK1195" s="37">
        <f>SUM(AV1195:BG1195)+SUM(COUNTIFS(R1195:AU1195,{"TERM","RESIGNED"}))</f>
        <v>18.5</v>
      </c>
      <c r="BL1195" s="1" t="s">
        <v>41</v>
      </c>
      <c r="BM1195" s="37" t="s">
        <v>933</v>
      </c>
    </row>
    <row r="1196" spans="1:65" x14ac:dyDescent="0.25">
      <c r="A1196" s="30">
        <f>A1195+1</f>
        <v>1194</v>
      </c>
      <c r="B1196" s="1" t="s">
        <v>163</v>
      </c>
      <c r="C1196" s="1">
        <v>106323</v>
      </c>
      <c r="D1196" s="1">
        <v>106323</v>
      </c>
      <c r="E1196" s="1" t="s">
        <v>863</v>
      </c>
      <c r="F1196" s="32" t="s">
        <v>1434</v>
      </c>
      <c r="G1196" s="32" t="s">
        <v>154</v>
      </c>
      <c r="H1196" s="28">
        <v>45289</v>
      </c>
      <c r="I1196" s="28" t="s">
        <v>36</v>
      </c>
      <c r="J1196" s="28" t="s">
        <v>36</v>
      </c>
      <c r="K1196" s="37">
        <f ca="1">IF(O1196="ACTIVE",(TODAY()-H1196),(J1196-H1196))</f>
        <v>53</v>
      </c>
      <c r="L1196" s="39" t="str">
        <f>IF(OR(M1196="Email Verification",M1196="Operations",M1196="OJT",M1196="Bottom Quartile Group",M1196="Training"),"Billable","Non Billable")</f>
        <v>Billable</v>
      </c>
      <c r="M1196" s="32" t="s">
        <v>118</v>
      </c>
      <c r="N1196" s="1" t="s">
        <v>38</v>
      </c>
      <c r="O1196" s="1" t="s">
        <v>39</v>
      </c>
      <c r="P1196" s="1"/>
      <c r="Q1196" s="1"/>
      <c r="R1196" s="31" t="s">
        <v>136</v>
      </c>
      <c r="S1196" s="42" t="s">
        <v>880</v>
      </c>
      <c r="T1196" s="42" t="s">
        <v>18</v>
      </c>
      <c r="U1196" s="42" t="s">
        <v>17</v>
      </c>
      <c r="V1196" s="42" t="s">
        <v>17</v>
      </c>
      <c r="W1196" s="42" t="s">
        <v>880</v>
      </c>
      <c r="X1196" s="42" t="s">
        <v>880</v>
      </c>
      <c r="Y1196" s="42" t="s">
        <v>880</v>
      </c>
      <c r="Z1196" s="42" t="s">
        <v>880</v>
      </c>
      <c r="AA1196" s="42" t="s">
        <v>880</v>
      </c>
      <c r="AB1196" s="42" t="s">
        <v>17</v>
      </c>
      <c r="AC1196" s="42" t="s">
        <v>17</v>
      </c>
      <c r="AD1196" s="42" t="s">
        <v>880</v>
      </c>
      <c r="AE1196" s="42" t="s">
        <v>880</v>
      </c>
      <c r="AF1196" s="42" t="s">
        <v>880</v>
      </c>
      <c r="AG1196" s="42" t="s">
        <v>19</v>
      </c>
      <c r="AH1196" s="42" t="s">
        <v>880</v>
      </c>
      <c r="AI1196" s="42" t="s">
        <v>17</v>
      </c>
      <c r="AJ1196" s="42" t="s">
        <v>17</v>
      </c>
      <c r="AK1196" s="42" t="s">
        <v>880</v>
      </c>
      <c r="AL1196" s="42"/>
      <c r="AM1196" s="42"/>
      <c r="AN1196" s="42"/>
      <c r="AO1196" s="42"/>
      <c r="AP1196" s="42"/>
      <c r="AQ1196" s="42"/>
      <c r="AR1196" s="42"/>
      <c r="AS1196" s="42"/>
      <c r="AT1196" s="42"/>
      <c r="AU1196" s="42"/>
      <c r="AV1196" s="37">
        <f>COUNTIFS($S1196:$AU1196,"P")</f>
        <v>11</v>
      </c>
      <c r="AW1196" s="37">
        <f>COUNTIFS($S1196:$AU1196,"HD")/2</f>
        <v>0</v>
      </c>
      <c r="AX1196" s="37">
        <f>COUNTIFS($S1196:$AU1196,"DO")</f>
        <v>6</v>
      </c>
      <c r="AY1196" s="1">
        <f>COUNTIFS($S1196:$AU1196,"UPL")</f>
        <v>1</v>
      </c>
      <c r="AZ1196" s="37">
        <f>COUNTIFS($S1196:$AU1196,"LWP")</f>
        <v>1</v>
      </c>
      <c r="BA1196" s="37">
        <f>SUM(COUNTIFS($S1196:$AU1196,{"PAT","MAT"}))</f>
        <v>0</v>
      </c>
      <c r="BB1196" s="37">
        <f>COUNTIFS($S1196:$AU1196,"HO")</f>
        <v>0</v>
      </c>
      <c r="BC1196" s="37">
        <f>COUNTIFS($S1196:$AU1196,"NA")</f>
        <v>0</v>
      </c>
      <c r="BD1196" s="37">
        <f>COUNTIFS($S1196:$AU1196,"PL")</f>
        <v>0</v>
      </c>
      <c r="BE1196" s="37">
        <f>COUNTIFS($S1196:$AU1196,"CL")</f>
        <v>0</v>
      </c>
      <c r="BF1196" s="37">
        <f>COUNTIFS($S1196:$AU1196,"BL")</f>
        <v>0</v>
      </c>
      <c r="BG1196" s="37">
        <f>COUNTIFS($S1196:$AU1196,"CO")</f>
        <v>0</v>
      </c>
      <c r="BH1196" s="37">
        <f>SUM(BD1196:BG1196)</f>
        <v>0</v>
      </c>
      <c r="BI1196" s="37">
        <f>IF(SUM(AV1196+AW1196)&gt;=17,1,0)</f>
        <v>0</v>
      </c>
      <c r="BJ1196" s="37">
        <f>IF(SUM(AV1196+AW1196)&gt;=13,1,0)</f>
        <v>0</v>
      </c>
      <c r="BK1196" s="37">
        <f>SUM(AV1196:BG1196)+SUM(COUNTIFS(R1196:AU1196,{"TERM","RESIGNED"}))</f>
        <v>19</v>
      </c>
      <c r="BL1196" s="1" t="s">
        <v>41</v>
      </c>
      <c r="BM1196" s="37" t="s">
        <v>934</v>
      </c>
    </row>
    <row r="1197" spans="1:65" x14ac:dyDescent="0.25">
      <c r="A1197" s="30">
        <f>A1196+1</f>
        <v>1195</v>
      </c>
      <c r="B1197" s="1" t="s">
        <v>163</v>
      </c>
      <c r="C1197" s="1">
        <v>106324</v>
      </c>
      <c r="D1197" s="1">
        <v>106324</v>
      </c>
      <c r="E1197" s="1" t="s">
        <v>863</v>
      </c>
      <c r="F1197" s="32" t="s">
        <v>1435</v>
      </c>
      <c r="G1197" s="32" t="s">
        <v>181</v>
      </c>
      <c r="H1197" s="28">
        <v>45289</v>
      </c>
      <c r="I1197" s="28" t="s">
        <v>36</v>
      </c>
      <c r="J1197" s="28" t="s">
        <v>36</v>
      </c>
      <c r="K1197" s="37">
        <f ca="1">IF(O1197="ACTIVE",(TODAY()-H1197),(J1197-H1197))</f>
        <v>53</v>
      </c>
      <c r="L1197" s="39" t="str">
        <f>IF(OR(M1197="Email Verification",M1197="Operations",M1197="OJT",M1197="Bottom Quartile Group",M1197="Training"),"Billable","Non Billable")</f>
        <v>Billable</v>
      </c>
      <c r="M1197" s="32" t="s">
        <v>178</v>
      </c>
      <c r="N1197" s="1" t="s">
        <v>38</v>
      </c>
      <c r="O1197" s="1" t="s">
        <v>39</v>
      </c>
      <c r="P1197" s="1"/>
      <c r="Q1197" s="1"/>
      <c r="R1197" s="31" t="s">
        <v>226</v>
      </c>
      <c r="S1197" s="42" t="s">
        <v>19</v>
      </c>
      <c r="T1197" s="42" t="s">
        <v>880</v>
      </c>
      <c r="U1197" s="42" t="s">
        <v>17</v>
      </c>
      <c r="V1197" s="42" t="s">
        <v>17</v>
      </c>
      <c r="W1197" s="42" t="s">
        <v>880</v>
      </c>
      <c r="X1197" s="42" t="s">
        <v>880</v>
      </c>
      <c r="Y1197" s="42" t="s">
        <v>880</v>
      </c>
      <c r="Z1197" s="42" t="s">
        <v>880</v>
      </c>
      <c r="AA1197" s="42" t="s">
        <v>18</v>
      </c>
      <c r="AB1197" s="42" t="s">
        <v>17</v>
      </c>
      <c r="AC1197" s="42" t="s">
        <v>17</v>
      </c>
      <c r="AD1197" s="42" t="s">
        <v>880</v>
      </c>
      <c r="AE1197" s="42" t="s">
        <v>880</v>
      </c>
      <c r="AF1197" s="42" t="s">
        <v>880</v>
      </c>
      <c r="AG1197" s="42" t="s">
        <v>880</v>
      </c>
      <c r="AH1197" s="42" t="s">
        <v>19</v>
      </c>
      <c r="AI1197" s="42" t="s">
        <v>17</v>
      </c>
      <c r="AJ1197" s="42" t="s">
        <v>17</v>
      </c>
      <c r="AK1197" s="42" t="s">
        <v>19</v>
      </c>
      <c r="AL1197" s="42"/>
      <c r="AM1197" s="42"/>
      <c r="AN1197" s="42"/>
      <c r="AO1197" s="42"/>
      <c r="AP1197" s="42"/>
      <c r="AQ1197" s="42"/>
      <c r="AR1197" s="42"/>
      <c r="AS1197" s="42"/>
      <c r="AT1197" s="42"/>
      <c r="AU1197" s="42"/>
      <c r="AV1197" s="37">
        <f>COUNTIFS($S1197:$AU1197,"P")</f>
        <v>9</v>
      </c>
      <c r="AW1197" s="37">
        <f>COUNTIFS($S1197:$AU1197,"HD")/2</f>
        <v>0</v>
      </c>
      <c r="AX1197" s="37">
        <f>COUNTIFS($S1197:$AU1197,"DO")</f>
        <v>6</v>
      </c>
      <c r="AY1197" s="1">
        <f>COUNTIFS($S1197:$AU1197,"UPL")</f>
        <v>1</v>
      </c>
      <c r="AZ1197" s="37">
        <f>COUNTIFS($S1197:$AU1197,"LWP")</f>
        <v>3</v>
      </c>
      <c r="BA1197" s="37">
        <f>SUM(COUNTIFS($S1197:$AU1197,{"PAT","MAT"}))</f>
        <v>0</v>
      </c>
      <c r="BB1197" s="37">
        <f>COUNTIFS($S1197:$AU1197,"HO")</f>
        <v>0</v>
      </c>
      <c r="BC1197" s="37">
        <f>COUNTIFS($S1197:$AU1197,"NA")</f>
        <v>0</v>
      </c>
      <c r="BD1197" s="37">
        <f>COUNTIFS($S1197:$AU1197,"PL")</f>
        <v>0</v>
      </c>
      <c r="BE1197" s="37">
        <f>COUNTIFS($S1197:$AU1197,"CL")</f>
        <v>0</v>
      </c>
      <c r="BF1197" s="37">
        <f>COUNTIFS($S1197:$AU1197,"BL")</f>
        <v>0</v>
      </c>
      <c r="BG1197" s="37">
        <f>COUNTIFS($S1197:$AU1197,"CO")</f>
        <v>0</v>
      </c>
      <c r="BH1197" s="37">
        <f>SUM(BD1197:BG1197)</f>
        <v>0</v>
      </c>
      <c r="BI1197" s="37">
        <f>IF(SUM(AV1197+AW1197)&gt;=17,1,0)</f>
        <v>0</v>
      </c>
      <c r="BJ1197" s="37">
        <f>IF(SUM(AV1197+AW1197)&gt;=13,1,0)</f>
        <v>0</v>
      </c>
      <c r="BK1197" s="37">
        <f>SUM(AV1197:BG1197)+SUM(COUNTIFS(R1197:AU1197,{"TERM","RESIGNED"}))</f>
        <v>19</v>
      </c>
      <c r="BL1197" s="1" t="s">
        <v>41</v>
      </c>
      <c r="BM1197" s="37" t="s">
        <v>931</v>
      </c>
    </row>
    <row r="1198" spans="1:65" x14ac:dyDescent="0.25">
      <c r="A1198" s="30">
        <f>A1197+1</f>
        <v>1196</v>
      </c>
      <c r="B1198" s="1" t="s">
        <v>163</v>
      </c>
      <c r="C1198" s="1">
        <v>106326</v>
      </c>
      <c r="D1198" s="1">
        <v>106326</v>
      </c>
      <c r="E1198" s="1" t="s">
        <v>862</v>
      </c>
      <c r="F1198" s="32" t="s">
        <v>1437</v>
      </c>
      <c r="G1198" s="32" t="s">
        <v>181</v>
      </c>
      <c r="H1198" s="28">
        <v>45289</v>
      </c>
      <c r="I1198" s="28" t="s">
        <v>36</v>
      </c>
      <c r="J1198" s="28" t="s">
        <v>36</v>
      </c>
      <c r="K1198" s="37">
        <f ca="1">IF(O1198="ACTIVE",(TODAY()-H1198),(J1198-H1198))</f>
        <v>53</v>
      </c>
      <c r="L1198" s="39" t="str">
        <f>IF(OR(M1198="Email Verification",M1198="Operations",M1198="OJT",M1198="Bottom Quartile Group",M1198="Training"),"Billable","Non Billable")</f>
        <v>Billable</v>
      </c>
      <c r="M1198" s="32" t="s">
        <v>178</v>
      </c>
      <c r="N1198" s="1" t="s">
        <v>38</v>
      </c>
      <c r="O1198" s="1" t="s">
        <v>39</v>
      </c>
      <c r="P1198" s="1"/>
      <c r="Q1198" s="1"/>
      <c r="R1198" s="31" t="s">
        <v>246</v>
      </c>
      <c r="S1198" s="42" t="s">
        <v>880</v>
      </c>
      <c r="T1198" s="42" t="s">
        <v>880</v>
      </c>
      <c r="U1198" s="42" t="s">
        <v>17</v>
      </c>
      <c r="V1198" s="42" t="s">
        <v>17</v>
      </c>
      <c r="W1198" s="42" t="s">
        <v>880</v>
      </c>
      <c r="X1198" s="42" t="s">
        <v>880</v>
      </c>
      <c r="Y1198" s="42" t="s">
        <v>880</v>
      </c>
      <c r="Z1198" s="42" t="s">
        <v>880</v>
      </c>
      <c r="AA1198" s="42" t="s">
        <v>880</v>
      </c>
      <c r="AB1198" s="42" t="s">
        <v>17</v>
      </c>
      <c r="AC1198" s="42" t="s">
        <v>17</v>
      </c>
      <c r="AD1198" s="42" t="s">
        <v>880</v>
      </c>
      <c r="AE1198" s="42" t="s">
        <v>880</v>
      </c>
      <c r="AF1198" s="42" t="s">
        <v>880</v>
      </c>
      <c r="AG1198" s="42" t="s">
        <v>880</v>
      </c>
      <c r="AH1198" s="42" t="s">
        <v>880</v>
      </c>
      <c r="AI1198" s="42" t="s">
        <v>17</v>
      </c>
      <c r="AJ1198" s="42" t="s">
        <v>17</v>
      </c>
      <c r="AK1198" s="42" t="s">
        <v>880</v>
      </c>
      <c r="AL1198" s="42"/>
      <c r="AM1198" s="42"/>
      <c r="AN1198" s="42"/>
      <c r="AO1198" s="42"/>
      <c r="AP1198" s="42"/>
      <c r="AQ1198" s="42"/>
      <c r="AR1198" s="42"/>
      <c r="AS1198" s="42"/>
      <c r="AT1198" s="42"/>
      <c r="AU1198" s="42"/>
      <c r="AV1198" s="37">
        <f>COUNTIFS($S1198:$AU1198,"P")</f>
        <v>13</v>
      </c>
      <c r="AW1198" s="37">
        <f>COUNTIFS($S1198:$AU1198,"HD")/2</f>
        <v>0</v>
      </c>
      <c r="AX1198" s="37">
        <f>COUNTIFS($S1198:$AU1198,"DO")</f>
        <v>6</v>
      </c>
      <c r="AY1198" s="1">
        <f>COUNTIFS($S1198:$AU1198,"UPL")</f>
        <v>0</v>
      </c>
      <c r="AZ1198" s="37">
        <f>COUNTIFS($S1198:$AU1198,"LWP")</f>
        <v>0</v>
      </c>
      <c r="BA1198" s="37">
        <f>SUM(COUNTIFS($S1198:$AU1198,{"PAT","MAT"}))</f>
        <v>0</v>
      </c>
      <c r="BB1198" s="37">
        <f>COUNTIFS($S1198:$AU1198,"HO")</f>
        <v>0</v>
      </c>
      <c r="BC1198" s="37">
        <f>COUNTIFS($S1198:$AU1198,"NA")</f>
        <v>0</v>
      </c>
      <c r="BD1198" s="37">
        <f>COUNTIFS($S1198:$AU1198,"PL")</f>
        <v>0</v>
      </c>
      <c r="BE1198" s="37">
        <f>COUNTIFS($S1198:$AU1198,"CL")</f>
        <v>0</v>
      </c>
      <c r="BF1198" s="37">
        <f>COUNTIFS($S1198:$AU1198,"BL")</f>
        <v>0</v>
      </c>
      <c r="BG1198" s="37">
        <f>COUNTIFS($S1198:$AU1198,"CO")</f>
        <v>0</v>
      </c>
      <c r="BH1198" s="37">
        <f>SUM(BD1198:BG1198)</f>
        <v>0</v>
      </c>
      <c r="BI1198" s="37">
        <f>IF(SUM(AV1198+AW1198)&gt;=17,1,0)</f>
        <v>0</v>
      </c>
      <c r="BJ1198" s="37">
        <f>IF(SUM(AV1198+AW1198)&gt;=13,1,0)</f>
        <v>1</v>
      </c>
      <c r="BK1198" s="37">
        <f>SUM(AV1198:BG1198)+SUM(COUNTIFS(R1198:AU1198,{"TERM","RESIGNED"}))</f>
        <v>19</v>
      </c>
      <c r="BL1198" s="1" t="s">
        <v>41</v>
      </c>
      <c r="BM1198" s="37" t="s">
        <v>931</v>
      </c>
    </row>
    <row r="1199" spans="1:65" x14ac:dyDescent="0.25">
      <c r="A1199" s="30">
        <f>A1198+1</f>
        <v>1197</v>
      </c>
      <c r="B1199" s="1" t="s">
        <v>163</v>
      </c>
      <c r="C1199" s="1">
        <v>106331</v>
      </c>
      <c r="D1199" s="1">
        <v>106331</v>
      </c>
      <c r="E1199" s="1" t="s">
        <v>862</v>
      </c>
      <c r="F1199" s="32" t="s">
        <v>1438</v>
      </c>
      <c r="G1199" s="32" t="s">
        <v>181</v>
      </c>
      <c r="H1199" s="28">
        <v>45289</v>
      </c>
      <c r="I1199" s="28" t="s">
        <v>36</v>
      </c>
      <c r="J1199" s="28" t="s">
        <v>36</v>
      </c>
      <c r="K1199" s="37">
        <f ca="1">IF(O1199="ACTIVE",(TODAY()-H1199),(J1199-H1199))</f>
        <v>53</v>
      </c>
      <c r="L1199" s="39" t="str">
        <f>IF(OR(M1199="Email Verification",M1199="Operations",M1199="OJT",M1199="Bottom Quartile Group",M1199="Training"),"Billable","Non Billable")</f>
        <v>Billable</v>
      </c>
      <c r="M1199" s="32" t="s">
        <v>178</v>
      </c>
      <c r="N1199" s="1" t="s">
        <v>38</v>
      </c>
      <c r="O1199" s="1" t="s">
        <v>39</v>
      </c>
      <c r="P1199" s="1"/>
      <c r="Q1199" s="1"/>
      <c r="R1199" s="31" t="s">
        <v>425</v>
      </c>
      <c r="S1199" s="42" t="s">
        <v>880</v>
      </c>
      <c r="T1199" s="42" t="s">
        <v>880</v>
      </c>
      <c r="U1199" s="42" t="s">
        <v>17</v>
      </c>
      <c r="V1199" s="42" t="s">
        <v>17</v>
      </c>
      <c r="W1199" s="42" t="s">
        <v>880</v>
      </c>
      <c r="X1199" s="42" t="s">
        <v>880</v>
      </c>
      <c r="Y1199" s="42" t="s">
        <v>880</v>
      </c>
      <c r="Z1199" s="42" t="s">
        <v>880</v>
      </c>
      <c r="AA1199" s="42" t="s">
        <v>880</v>
      </c>
      <c r="AB1199" s="42" t="s">
        <v>17</v>
      </c>
      <c r="AC1199" s="42" t="s">
        <v>17</v>
      </c>
      <c r="AD1199" s="42" t="s">
        <v>18</v>
      </c>
      <c r="AE1199" s="42" t="s">
        <v>18</v>
      </c>
      <c r="AF1199" s="42" t="s">
        <v>18</v>
      </c>
      <c r="AG1199" s="42" t="s">
        <v>18</v>
      </c>
      <c r="AH1199" s="42" t="s">
        <v>18</v>
      </c>
      <c r="AI1199" s="42" t="s">
        <v>17</v>
      </c>
      <c r="AJ1199" s="42" t="s">
        <v>17</v>
      </c>
      <c r="AK1199" s="42" t="s">
        <v>880</v>
      </c>
      <c r="AL1199" s="42"/>
      <c r="AM1199" s="42"/>
      <c r="AN1199" s="42"/>
      <c r="AO1199" s="42"/>
      <c r="AP1199" s="42"/>
      <c r="AQ1199" s="42"/>
      <c r="AR1199" s="42"/>
      <c r="AS1199" s="42"/>
      <c r="AT1199" s="42"/>
      <c r="AU1199" s="42"/>
      <c r="AV1199" s="37">
        <f>COUNTIFS($S1199:$AU1199,"P")</f>
        <v>8</v>
      </c>
      <c r="AW1199" s="37">
        <f>COUNTIFS($S1199:$AU1199,"HD")/2</f>
        <v>0</v>
      </c>
      <c r="AX1199" s="37">
        <f>COUNTIFS($S1199:$AU1199,"DO")</f>
        <v>6</v>
      </c>
      <c r="AY1199" s="1">
        <f>COUNTIFS($S1199:$AU1199,"UPL")</f>
        <v>5</v>
      </c>
      <c r="AZ1199" s="37">
        <f>COUNTIFS($S1199:$AU1199,"LWP")</f>
        <v>0</v>
      </c>
      <c r="BA1199" s="37">
        <f>SUM(COUNTIFS($S1199:$AU1199,{"PAT","MAT"}))</f>
        <v>0</v>
      </c>
      <c r="BB1199" s="37">
        <f>COUNTIFS($S1199:$AU1199,"HO")</f>
        <v>0</v>
      </c>
      <c r="BC1199" s="37">
        <f>COUNTIFS($S1199:$AU1199,"NA")</f>
        <v>0</v>
      </c>
      <c r="BD1199" s="37">
        <f>COUNTIFS($S1199:$AU1199,"PL")</f>
        <v>0</v>
      </c>
      <c r="BE1199" s="37">
        <f>COUNTIFS($S1199:$AU1199,"CL")</f>
        <v>0</v>
      </c>
      <c r="BF1199" s="37">
        <f>COUNTIFS($S1199:$AU1199,"BL")</f>
        <v>0</v>
      </c>
      <c r="BG1199" s="37">
        <f>COUNTIFS($S1199:$AU1199,"CO")</f>
        <v>0</v>
      </c>
      <c r="BH1199" s="37">
        <f>SUM(BD1199:BG1199)</f>
        <v>0</v>
      </c>
      <c r="BI1199" s="37">
        <f>IF(SUM(AV1199+AW1199)&gt;=17,1,0)</f>
        <v>0</v>
      </c>
      <c r="BJ1199" s="37">
        <f>IF(SUM(AV1199+AW1199)&gt;=13,1,0)</f>
        <v>0</v>
      </c>
      <c r="BK1199" s="37">
        <f>SUM(AV1199:BG1199)+SUM(COUNTIFS(R1199:AU1199,{"TERM","RESIGNED"}))</f>
        <v>19</v>
      </c>
      <c r="BL1199" s="1" t="s">
        <v>41</v>
      </c>
      <c r="BM1199" s="37" t="s">
        <v>931</v>
      </c>
    </row>
    <row r="1200" spans="1:65" x14ac:dyDescent="0.25">
      <c r="A1200" s="30">
        <f>A1199+1</f>
        <v>1198</v>
      </c>
      <c r="B1200" s="1" t="s">
        <v>163</v>
      </c>
      <c r="C1200" s="1">
        <v>106334</v>
      </c>
      <c r="D1200" s="1">
        <v>106334</v>
      </c>
      <c r="E1200" s="1" t="s">
        <v>863</v>
      </c>
      <c r="F1200" s="32" t="s">
        <v>1439</v>
      </c>
      <c r="G1200" s="32" t="s">
        <v>181</v>
      </c>
      <c r="H1200" s="28">
        <v>45289</v>
      </c>
      <c r="I1200" s="28" t="s">
        <v>36</v>
      </c>
      <c r="J1200" s="28" t="s">
        <v>36</v>
      </c>
      <c r="K1200" s="37">
        <f ca="1">IF(O1200="ACTIVE",(TODAY()-H1200),(J1200-H1200))</f>
        <v>53</v>
      </c>
      <c r="L1200" s="39" t="str">
        <f>IF(OR(M1200="Email Verification",M1200="Operations",M1200="OJT",M1200="Bottom Quartile Group",M1200="Training"),"Billable","Non Billable")</f>
        <v>Billable</v>
      </c>
      <c r="M1200" s="32" t="s">
        <v>178</v>
      </c>
      <c r="N1200" s="1" t="s">
        <v>38</v>
      </c>
      <c r="O1200" s="1" t="s">
        <v>39</v>
      </c>
      <c r="P1200" s="1"/>
      <c r="Q1200" s="1"/>
      <c r="R1200" s="31" t="s">
        <v>425</v>
      </c>
      <c r="S1200" s="42" t="s">
        <v>19</v>
      </c>
      <c r="T1200" s="42" t="s">
        <v>880</v>
      </c>
      <c r="U1200" s="42" t="s">
        <v>17</v>
      </c>
      <c r="V1200" s="42" t="s">
        <v>17</v>
      </c>
      <c r="W1200" s="42" t="s">
        <v>19</v>
      </c>
      <c r="X1200" s="42" t="s">
        <v>880</v>
      </c>
      <c r="Y1200" s="42" t="s">
        <v>880</v>
      </c>
      <c r="Z1200" s="42" t="s">
        <v>880</v>
      </c>
      <c r="AA1200" s="42" t="s">
        <v>880</v>
      </c>
      <c r="AB1200" s="42" t="s">
        <v>17</v>
      </c>
      <c r="AC1200" s="42" t="s">
        <v>17</v>
      </c>
      <c r="AD1200" s="42" t="s">
        <v>19</v>
      </c>
      <c r="AE1200" s="42" t="s">
        <v>880</v>
      </c>
      <c r="AF1200" s="42" t="s">
        <v>880</v>
      </c>
      <c r="AG1200" s="42" t="s">
        <v>19</v>
      </c>
      <c r="AH1200" s="42" t="s">
        <v>19</v>
      </c>
      <c r="AI1200" s="42" t="s">
        <v>17</v>
      </c>
      <c r="AJ1200" s="42" t="s">
        <v>17</v>
      </c>
      <c r="AK1200" s="42" t="s">
        <v>880</v>
      </c>
      <c r="AL1200" s="42"/>
      <c r="AM1200" s="42"/>
      <c r="AN1200" s="42"/>
      <c r="AO1200" s="42"/>
      <c r="AP1200" s="42"/>
      <c r="AQ1200" s="42"/>
      <c r="AR1200" s="42"/>
      <c r="AS1200" s="42"/>
      <c r="AT1200" s="42"/>
      <c r="AU1200" s="42"/>
      <c r="AV1200" s="37">
        <f>COUNTIFS($S1200:$AU1200,"P")</f>
        <v>8</v>
      </c>
      <c r="AW1200" s="37">
        <f>COUNTIFS($S1200:$AU1200,"HD")/2</f>
        <v>0</v>
      </c>
      <c r="AX1200" s="37">
        <f>COUNTIFS($S1200:$AU1200,"DO")</f>
        <v>6</v>
      </c>
      <c r="AY1200" s="1">
        <f>COUNTIFS($S1200:$AU1200,"UPL")</f>
        <v>0</v>
      </c>
      <c r="AZ1200" s="37">
        <f>COUNTIFS($S1200:$AU1200,"LWP")</f>
        <v>5</v>
      </c>
      <c r="BA1200" s="37">
        <f>SUM(COUNTIFS($S1200:$AU1200,{"PAT","MAT"}))</f>
        <v>0</v>
      </c>
      <c r="BB1200" s="37">
        <f>COUNTIFS($S1200:$AU1200,"HO")</f>
        <v>0</v>
      </c>
      <c r="BC1200" s="37">
        <f>COUNTIFS($S1200:$AU1200,"NA")</f>
        <v>0</v>
      </c>
      <c r="BD1200" s="37">
        <f>COUNTIFS($S1200:$AU1200,"PL")</f>
        <v>0</v>
      </c>
      <c r="BE1200" s="37">
        <f>COUNTIFS($S1200:$AU1200,"CL")</f>
        <v>0</v>
      </c>
      <c r="BF1200" s="37">
        <f>COUNTIFS($S1200:$AU1200,"BL")</f>
        <v>0</v>
      </c>
      <c r="BG1200" s="37">
        <f>COUNTIFS($S1200:$AU1200,"CO")</f>
        <v>0</v>
      </c>
      <c r="BH1200" s="37">
        <f>SUM(BD1200:BG1200)</f>
        <v>0</v>
      </c>
      <c r="BI1200" s="37">
        <f>IF(SUM(AV1200+AW1200)&gt;=17,1,0)</f>
        <v>0</v>
      </c>
      <c r="BJ1200" s="37">
        <f>IF(SUM(AV1200+AW1200)&gt;=13,1,0)</f>
        <v>0</v>
      </c>
      <c r="BK1200" s="37">
        <f>SUM(AV1200:BG1200)+SUM(COUNTIFS(R1200:AU1200,{"TERM","RESIGNED"}))</f>
        <v>19</v>
      </c>
      <c r="BL1200" s="1" t="s">
        <v>41</v>
      </c>
      <c r="BM1200" s="37"/>
    </row>
    <row r="1201" spans="1:65" x14ac:dyDescent="0.25">
      <c r="A1201" s="30">
        <f>A1200+1</f>
        <v>1199</v>
      </c>
      <c r="B1201" s="1" t="s">
        <v>163</v>
      </c>
      <c r="C1201" s="1">
        <v>106335</v>
      </c>
      <c r="D1201" s="1">
        <v>106335</v>
      </c>
      <c r="E1201" s="1" t="s">
        <v>863</v>
      </c>
      <c r="F1201" s="32" t="s">
        <v>1440</v>
      </c>
      <c r="G1201" s="32" t="s">
        <v>177</v>
      </c>
      <c r="H1201" s="28">
        <v>45289</v>
      </c>
      <c r="I1201" s="28" t="s">
        <v>36</v>
      </c>
      <c r="J1201" s="28" t="s">
        <v>36</v>
      </c>
      <c r="K1201" s="37">
        <f ca="1">IF(O1201="ACTIVE",(TODAY()-H1201),(J1201-H1201))</f>
        <v>53</v>
      </c>
      <c r="L1201" s="39" t="str">
        <f>IF(OR(M1201="Email Verification",M1201="Operations",M1201="OJT",M1201="Bottom Quartile Group",M1201="Training"),"Billable","Non Billable")</f>
        <v>Billable</v>
      </c>
      <c r="M1201" s="32" t="s">
        <v>178</v>
      </c>
      <c r="N1201" s="1" t="s">
        <v>38</v>
      </c>
      <c r="O1201" s="1" t="s">
        <v>39</v>
      </c>
      <c r="P1201" s="1"/>
      <c r="Q1201" s="1"/>
      <c r="R1201" s="31" t="s">
        <v>246</v>
      </c>
      <c r="S1201" s="42" t="s">
        <v>880</v>
      </c>
      <c r="T1201" s="42" t="s">
        <v>880</v>
      </c>
      <c r="U1201" s="42" t="s">
        <v>17</v>
      </c>
      <c r="V1201" s="42" t="s">
        <v>17</v>
      </c>
      <c r="W1201" s="42" t="s">
        <v>880</v>
      </c>
      <c r="X1201" s="42" t="s">
        <v>880</v>
      </c>
      <c r="Y1201" s="42" t="s">
        <v>880</v>
      </c>
      <c r="Z1201" s="42" t="s">
        <v>880</v>
      </c>
      <c r="AA1201" s="42" t="s">
        <v>880</v>
      </c>
      <c r="AB1201" s="42" t="s">
        <v>17</v>
      </c>
      <c r="AC1201" s="42" t="s">
        <v>17</v>
      </c>
      <c r="AD1201" s="42" t="s">
        <v>880</v>
      </c>
      <c r="AE1201" s="42" t="s">
        <v>880</v>
      </c>
      <c r="AF1201" s="42" t="s">
        <v>880</v>
      </c>
      <c r="AG1201" s="42" t="s">
        <v>880</v>
      </c>
      <c r="AH1201" s="42" t="s">
        <v>880</v>
      </c>
      <c r="AI1201" s="42" t="s">
        <v>17</v>
      </c>
      <c r="AJ1201" s="42" t="s">
        <v>17</v>
      </c>
      <c r="AK1201" s="42" t="s">
        <v>880</v>
      </c>
      <c r="AL1201" s="42"/>
      <c r="AM1201" s="42"/>
      <c r="AN1201" s="42"/>
      <c r="AO1201" s="42"/>
      <c r="AP1201" s="42"/>
      <c r="AQ1201" s="42"/>
      <c r="AR1201" s="42"/>
      <c r="AS1201" s="42"/>
      <c r="AT1201" s="42"/>
      <c r="AU1201" s="42"/>
      <c r="AV1201" s="37">
        <f>COUNTIFS($S1201:$AU1201,"P")</f>
        <v>13</v>
      </c>
      <c r="AW1201" s="37">
        <f>COUNTIFS($S1201:$AU1201,"HD")/2</f>
        <v>0</v>
      </c>
      <c r="AX1201" s="37">
        <f>COUNTIFS($S1201:$AU1201,"DO")</f>
        <v>6</v>
      </c>
      <c r="AY1201" s="1">
        <f>COUNTIFS($S1201:$AU1201,"UPL")</f>
        <v>0</v>
      </c>
      <c r="AZ1201" s="37">
        <f>COUNTIFS($S1201:$AU1201,"LWP")</f>
        <v>0</v>
      </c>
      <c r="BA1201" s="37">
        <f>SUM(COUNTIFS($S1201:$AU1201,{"PAT","MAT"}))</f>
        <v>0</v>
      </c>
      <c r="BB1201" s="37">
        <f>COUNTIFS($S1201:$AU1201,"HO")</f>
        <v>0</v>
      </c>
      <c r="BC1201" s="37">
        <f>COUNTIFS($S1201:$AU1201,"NA")</f>
        <v>0</v>
      </c>
      <c r="BD1201" s="37">
        <f>COUNTIFS($S1201:$AU1201,"PL")</f>
        <v>0</v>
      </c>
      <c r="BE1201" s="37">
        <f>COUNTIFS($S1201:$AU1201,"CL")</f>
        <v>0</v>
      </c>
      <c r="BF1201" s="37">
        <f>COUNTIFS($S1201:$AU1201,"BL")</f>
        <v>0</v>
      </c>
      <c r="BG1201" s="37">
        <f>COUNTIFS($S1201:$AU1201,"CO")</f>
        <v>0</v>
      </c>
      <c r="BH1201" s="37">
        <f>SUM(BD1201:BG1201)</f>
        <v>0</v>
      </c>
      <c r="BI1201" s="37">
        <f>IF(SUM(AV1201+AW1201)&gt;=17,1,0)</f>
        <v>0</v>
      </c>
      <c r="BJ1201" s="37">
        <f>IF(SUM(AV1201+AW1201)&gt;=13,1,0)</f>
        <v>1</v>
      </c>
      <c r="BK1201" s="37">
        <f>SUM(AV1201:BG1201)+SUM(COUNTIFS(R1201:AU1201,{"TERM","RESIGNED"}))</f>
        <v>19</v>
      </c>
      <c r="BL1201" s="1" t="s">
        <v>41</v>
      </c>
      <c r="BM1201" s="37" t="s">
        <v>931</v>
      </c>
    </row>
    <row r="1202" spans="1:65" x14ac:dyDescent="0.25">
      <c r="A1202" s="30">
        <f>A1201+1</f>
        <v>1200</v>
      </c>
      <c r="B1202" s="1" t="s">
        <v>163</v>
      </c>
      <c r="C1202" s="1">
        <v>106336</v>
      </c>
      <c r="D1202" s="1">
        <v>106336</v>
      </c>
      <c r="E1202" s="1" t="s">
        <v>863</v>
      </c>
      <c r="F1202" s="32" t="s">
        <v>1441</v>
      </c>
      <c r="G1202" s="32" t="s">
        <v>177</v>
      </c>
      <c r="H1202" s="28">
        <v>45289</v>
      </c>
      <c r="I1202" s="28" t="s">
        <v>36</v>
      </c>
      <c r="J1202" s="28" t="s">
        <v>36</v>
      </c>
      <c r="K1202" s="37">
        <f ca="1">IF(O1202="ACTIVE",(TODAY()-H1202),(J1202-H1202))</f>
        <v>53</v>
      </c>
      <c r="L1202" s="39" t="str">
        <f>IF(OR(M1202="Email Verification",M1202="Operations",M1202="OJT",M1202="Bottom Quartile Group",M1202="Training"),"Billable","Non Billable")</f>
        <v>Billable</v>
      </c>
      <c r="M1202" s="32" t="s">
        <v>178</v>
      </c>
      <c r="N1202" s="1" t="s">
        <v>38</v>
      </c>
      <c r="O1202" s="1" t="s">
        <v>39</v>
      </c>
      <c r="P1202" s="1"/>
      <c r="Q1202" s="1"/>
      <c r="R1202" s="31" t="s">
        <v>241</v>
      </c>
      <c r="S1202" s="42" t="s">
        <v>880</v>
      </c>
      <c r="T1202" s="42" t="s">
        <v>880</v>
      </c>
      <c r="U1202" s="42" t="s">
        <v>17</v>
      </c>
      <c r="V1202" s="42" t="s">
        <v>17</v>
      </c>
      <c r="W1202" s="42" t="s">
        <v>880</v>
      </c>
      <c r="X1202" s="42" t="s">
        <v>880</v>
      </c>
      <c r="Y1202" s="42" t="s">
        <v>880</v>
      </c>
      <c r="Z1202" s="42" t="s">
        <v>18</v>
      </c>
      <c r="AA1202" s="42" t="s">
        <v>880</v>
      </c>
      <c r="AB1202" s="42" t="s">
        <v>17</v>
      </c>
      <c r="AC1202" s="42" t="s">
        <v>17</v>
      </c>
      <c r="AD1202" s="42" t="s">
        <v>880</v>
      </c>
      <c r="AE1202" s="42" t="s">
        <v>880</v>
      </c>
      <c r="AF1202" s="42" t="s">
        <v>880</v>
      </c>
      <c r="AG1202" s="42" t="s">
        <v>880</v>
      </c>
      <c r="AH1202" s="42" t="s">
        <v>880</v>
      </c>
      <c r="AI1202" s="42" t="s">
        <v>17</v>
      </c>
      <c r="AJ1202" s="42" t="s">
        <v>17</v>
      </c>
      <c r="AK1202" s="42" t="s">
        <v>880</v>
      </c>
      <c r="AL1202" s="42"/>
      <c r="AM1202" s="42"/>
      <c r="AN1202" s="42"/>
      <c r="AO1202" s="42"/>
      <c r="AP1202" s="42"/>
      <c r="AQ1202" s="42"/>
      <c r="AR1202" s="42"/>
      <c r="AS1202" s="42"/>
      <c r="AT1202" s="42"/>
      <c r="AU1202" s="42"/>
      <c r="AV1202" s="37">
        <f>COUNTIFS($S1202:$AU1202,"P")</f>
        <v>12</v>
      </c>
      <c r="AW1202" s="37">
        <f>COUNTIFS($S1202:$AU1202,"HD")/2</f>
        <v>0</v>
      </c>
      <c r="AX1202" s="37">
        <f>COUNTIFS($S1202:$AU1202,"DO")</f>
        <v>6</v>
      </c>
      <c r="AY1202" s="1">
        <f>COUNTIFS($S1202:$AU1202,"UPL")</f>
        <v>1</v>
      </c>
      <c r="AZ1202" s="37">
        <f>COUNTIFS($S1202:$AU1202,"LWP")</f>
        <v>0</v>
      </c>
      <c r="BA1202" s="37">
        <f>SUM(COUNTIFS($S1202:$AU1202,{"PAT","MAT"}))</f>
        <v>0</v>
      </c>
      <c r="BB1202" s="37">
        <f>COUNTIFS($S1202:$AU1202,"HO")</f>
        <v>0</v>
      </c>
      <c r="BC1202" s="37">
        <f>COUNTIFS($S1202:$AU1202,"NA")</f>
        <v>0</v>
      </c>
      <c r="BD1202" s="37">
        <f>COUNTIFS($S1202:$AU1202,"PL")</f>
        <v>0</v>
      </c>
      <c r="BE1202" s="37">
        <f>COUNTIFS($S1202:$AU1202,"CL")</f>
        <v>0</v>
      </c>
      <c r="BF1202" s="37">
        <f>COUNTIFS($S1202:$AU1202,"BL")</f>
        <v>0</v>
      </c>
      <c r="BG1202" s="37">
        <f>COUNTIFS($S1202:$AU1202,"CO")</f>
        <v>0</v>
      </c>
      <c r="BH1202" s="37">
        <f>SUM(BD1202:BG1202)</f>
        <v>0</v>
      </c>
      <c r="BI1202" s="37">
        <f>IF(SUM(AV1202+AW1202)&gt;=17,1,0)</f>
        <v>0</v>
      </c>
      <c r="BJ1202" s="37">
        <f>IF(SUM(AV1202+AW1202)&gt;=13,1,0)</f>
        <v>0</v>
      </c>
      <c r="BK1202" s="37">
        <f>SUM(AV1202:BG1202)+SUM(COUNTIFS(R1202:AU1202,{"TERM","RESIGNED"}))</f>
        <v>19</v>
      </c>
      <c r="BL1202" s="1" t="s">
        <v>41</v>
      </c>
      <c r="BM1202" s="37" t="s">
        <v>931</v>
      </c>
    </row>
    <row r="1203" spans="1:65" x14ac:dyDescent="0.25">
      <c r="A1203" s="30">
        <f>A1202+1</f>
        <v>1201</v>
      </c>
      <c r="B1203" s="1" t="s">
        <v>163</v>
      </c>
      <c r="C1203" s="1">
        <v>106337</v>
      </c>
      <c r="D1203" s="1">
        <v>106337</v>
      </c>
      <c r="E1203" s="1" t="s">
        <v>863</v>
      </c>
      <c r="F1203" s="32" t="s">
        <v>1442</v>
      </c>
      <c r="G1203" s="32" t="s">
        <v>154</v>
      </c>
      <c r="H1203" s="28">
        <v>45289</v>
      </c>
      <c r="I1203" s="28" t="s">
        <v>36</v>
      </c>
      <c r="J1203" s="28" t="s">
        <v>36</v>
      </c>
      <c r="K1203" s="37">
        <f ca="1">IF(O1203="ACTIVE",(TODAY()-H1203),(J1203-H1203))</f>
        <v>53</v>
      </c>
      <c r="L1203" s="39" t="str">
        <f>IF(OR(M1203="Email Verification",M1203="Operations",M1203="OJT",M1203="Bottom Quartile Group",M1203="Training"),"Billable","Non Billable")</f>
        <v>Billable</v>
      </c>
      <c r="M1203" s="32" t="s">
        <v>118</v>
      </c>
      <c r="N1203" s="1" t="s">
        <v>38</v>
      </c>
      <c r="O1203" s="1" t="s">
        <v>39</v>
      </c>
      <c r="P1203" s="1"/>
      <c r="Q1203" s="1"/>
      <c r="R1203" s="31" t="s">
        <v>136</v>
      </c>
      <c r="S1203" s="42" t="s">
        <v>19</v>
      </c>
      <c r="T1203" s="42" t="s">
        <v>880</v>
      </c>
      <c r="U1203" s="42" t="s">
        <v>17</v>
      </c>
      <c r="V1203" s="42" t="s">
        <v>17</v>
      </c>
      <c r="W1203" s="42" t="s">
        <v>880</v>
      </c>
      <c r="X1203" s="42" t="s">
        <v>880</v>
      </c>
      <c r="Y1203" s="42" t="s">
        <v>880</v>
      </c>
      <c r="Z1203" s="42" t="s">
        <v>880</v>
      </c>
      <c r="AA1203" s="42" t="s">
        <v>880</v>
      </c>
      <c r="AB1203" s="42" t="s">
        <v>17</v>
      </c>
      <c r="AC1203" s="42" t="s">
        <v>17</v>
      </c>
      <c r="AD1203" s="42" t="s">
        <v>18</v>
      </c>
      <c r="AE1203" s="42" t="s">
        <v>18</v>
      </c>
      <c r="AF1203" s="42" t="s">
        <v>880</v>
      </c>
      <c r="AG1203" s="42" t="s">
        <v>880</v>
      </c>
      <c r="AH1203" s="42" t="s">
        <v>880</v>
      </c>
      <c r="AI1203" s="42" t="s">
        <v>17</v>
      </c>
      <c r="AJ1203" s="42" t="s">
        <v>17</v>
      </c>
      <c r="AK1203" s="42" t="s">
        <v>880</v>
      </c>
      <c r="AL1203" s="42"/>
      <c r="AM1203" s="42"/>
      <c r="AN1203" s="42"/>
      <c r="AO1203" s="42"/>
      <c r="AP1203" s="42"/>
      <c r="AQ1203" s="42"/>
      <c r="AR1203" s="42"/>
      <c r="AS1203" s="42"/>
      <c r="AT1203" s="42"/>
      <c r="AU1203" s="42"/>
      <c r="AV1203" s="37">
        <f>COUNTIFS($S1203:$AU1203,"P")</f>
        <v>10</v>
      </c>
      <c r="AW1203" s="37">
        <f>COUNTIFS($S1203:$AU1203,"HD")/2</f>
        <v>0</v>
      </c>
      <c r="AX1203" s="37">
        <f>COUNTIFS($S1203:$AU1203,"DO")</f>
        <v>6</v>
      </c>
      <c r="AY1203" s="1">
        <f>COUNTIFS($S1203:$AU1203,"UPL")</f>
        <v>2</v>
      </c>
      <c r="AZ1203" s="37">
        <f>COUNTIFS($S1203:$AU1203,"LWP")</f>
        <v>1</v>
      </c>
      <c r="BA1203" s="37">
        <f>SUM(COUNTIFS($S1203:$AU1203,{"PAT","MAT"}))</f>
        <v>0</v>
      </c>
      <c r="BB1203" s="37">
        <f>COUNTIFS($S1203:$AU1203,"HO")</f>
        <v>0</v>
      </c>
      <c r="BC1203" s="37">
        <f>COUNTIFS($S1203:$AU1203,"NA")</f>
        <v>0</v>
      </c>
      <c r="BD1203" s="37">
        <f>COUNTIFS($S1203:$AU1203,"PL")</f>
        <v>0</v>
      </c>
      <c r="BE1203" s="37">
        <f>COUNTIFS($S1203:$AU1203,"CL")</f>
        <v>0</v>
      </c>
      <c r="BF1203" s="37">
        <f>COUNTIFS($S1203:$AU1203,"BL")</f>
        <v>0</v>
      </c>
      <c r="BG1203" s="37">
        <f>COUNTIFS($S1203:$AU1203,"CO")</f>
        <v>0</v>
      </c>
      <c r="BH1203" s="37">
        <f>SUM(BD1203:BG1203)</f>
        <v>0</v>
      </c>
      <c r="BI1203" s="37">
        <f>IF(SUM(AV1203+AW1203)&gt;=17,1,0)</f>
        <v>0</v>
      </c>
      <c r="BJ1203" s="37">
        <f>IF(SUM(AV1203+AW1203)&gt;=13,1,0)</f>
        <v>0</v>
      </c>
      <c r="BK1203" s="37">
        <f>SUM(AV1203:BG1203)+SUM(COUNTIFS(R1203:AU1203,{"TERM","RESIGNED"}))</f>
        <v>19</v>
      </c>
      <c r="BL1203" s="1" t="s">
        <v>41</v>
      </c>
      <c r="BM1203" s="37" t="s">
        <v>934</v>
      </c>
    </row>
    <row r="1204" spans="1:65" x14ac:dyDescent="0.25">
      <c r="A1204" s="30">
        <f>A1203+1</f>
        <v>1202</v>
      </c>
      <c r="B1204" s="1" t="s">
        <v>163</v>
      </c>
      <c r="C1204" s="1">
        <v>106338</v>
      </c>
      <c r="D1204" s="1">
        <v>106338</v>
      </c>
      <c r="E1204" s="1" t="s">
        <v>863</v>
      </c>
      <c r="F1204" s="32" t="s">
        <v>1479</v>
      </c>
      <c r="G1204" s="32" t="s">
        <v>154</v>
      </c>
      <c r="H1204" s="28">
        <v>45289</v>
      </c>
      <c r="I1204" s="28" t="s">
        <v>36</v>
      </c>
      <c r="J1204" s="28" t="s">
        <v>36</v>
      </c>
      <c r="K1204" s="37">
        <f ca="1">IF(O1204="ACTIVE",(TODAY()-H1204),(J1204-H1204))</f>
        <v>53</v>
      </c>
      <c r="L1204" s="39" t="str">
        <f>IF(OR(M1204="Email Verification",M1204="Operations",M1204="OJT",M1204="Bottom Quartile Group",M1204="Training"),"Billable","Non Billable")</f>
        <v>Billable</v>
      </c>
      <c r="M1204" s="32" t="s">
        <v>118</v>
      </c>
      <c r="N1204" s="1" t="s">
        <v>38</v>
      </c>
      <c r="O1204" s="1" t="s">
        <v>39</v>
      </c>
      <c r="P1204" s="1"/>
      <c r="Q1204" s="1"/>
      <c r="R1204" s="31" t="s">
        <v>155</v>
      </c>
      <c r="S1204" s="42" t="s">
        <v>880</v>
      </c>
      <c r="T1204" s="42" t="s">
        <v>880</v>
      </c>
      <c r="U1204" s="42" t="s">
        <v>17</v>
      </c>
      <c r="V1204" s="42" t="s">
        <v>17</v>
      </c>
      <c r="W1204" s="42" t="s">
        <v>880</v>
      </c>
      <c r="X1204" s="42" t="s">
        <v>880</v>
      </c>
      <c r="Y1204" s="42" t="s">
        <v>880</v>
      </c>
      <c r="Z1204" s="42" t="s">
        <v>880</v>
      </c>
      <c r="AA1204" s="42" t="s">
        <v>880</v>
      </c>
      <c r="AB1204" s="42" t="s">
        <v>17</v>
      </c>
      <c r="AC1204" s="42" t="s">
        <v>17</v>
      </c>
      <c r="AD1204" s="42" t="s">
        <v>880</v>
      </c>
      <c r="AE1204" s="42" t="s">
        <v>880</v>
      </c>
      <c r="AF1204" s="42" t="s">
        <v>885</v>
      </c>
      <c r="AG1204" s="42" t="s">
        <v>880</v>
      </c>
      <c r="AH1204" s="42" t="s">
        <v>880</v>
      </c>
      <c r="AI1204" s="42" t="s">
        <v>17</v>
      </c>
      <c r="AJ1204" s="42" t="s">
        <v>17</v>
      </c>
      <c r="AK1204" s="42" t="s">
        <v>881</v>
      </c>
      <c r="AL1204" s="42"/>
      <c r="AM1204" s="42"/>
      <c r="AN1204" s="42"/>
      <c r="AO1204" s="42"/>
      <c r="AP1204" s="42"/>
      <c r="AQ1204" s="42"/>
      <c r="AR1204" s="42"/>
      <c r="AS1204" s="42"/>
      <c r="AT1204" s="42"/>
      <c r="AU1204" s="42"/>
      <c r="AV1204" s="37">
        <f>COUNTIFS($S1204:$AU1204,"P")</f>
        <v>11</v>
      </c>
      <c r="AW1204" s="37">
        <f>COUNTIFS($S1204:$AU1204,"HD")/2</f>
        <v>0.5</v>
      </c>
      <c r="AX1204" s="37">
        <f>COUNTIFS($S1204:$AU1204,"DO")</f>
        <v>6</v>
      </c>
      <c r="AY1204" s="1">
        <f>COUNTIFS($S1204:$AU1204,"UPL")</f>
        <v>0</v>
      </c>
      <c r="AZ1204" s="37">
        <f>COUNTIFS($S1204:$AU1204,"LWP")</f>
        <v>0</v>
      </c>
      <c r="BA1204" s="37">
        <f>SUM(COUNTIFS($S1204:$AU1204,{"PAT","MAT"}))</f>
        <v>0</v>
      </c>
      <c r="BB1204" s="37">
        <f>COUNTIFS($S1204:$AU1204,"HO")</f>
        <v>0</v>
      </c>
      <c r="BC1204" s="37">
        <f>COUNTIFS($S1204:$AU1204,"NA")</f>
        <v>0</v>
      </c>
      <c r="BD1204" s="37">
        <f>COUNTIFS($S1204:$AU1204,"PL")</f>
        <v>0</v>
      </c>
      <c r="BE1204" s="37">
        <f>COUNTIFS($S1204:$AU1204,"CL")</f>
        <v>0</v>
      </c>
      <c r="BF1204" s="37">
        <f>COUNTIFS($S1204:$AU1204,"BL")</f>
        <v>1</v>
      </c>
      <c r="BG1204" s="37">
        <f>COUNTIFS($S1204:$AU1204,"CO")</f>
        <v>0</v>
      </c>
      <c r="BH1204" s="37">
        <f>SUM(BD1204:BG1204)</f>
        <v>1</v>
      </c>
      <c r="BI1204" s="37">
        <f>IF(SUM(AV1204+AW1204)&gt;=17,1,0)</f>
        <v>0</v>
      </c>
      <c r="BJ1204" s="37">
        <f>IF(SUM(AV1204+AW1204)&gt;=13,1,0)</f>
        <v>0</v>
      </c>
      <c r="BK1204" s="37">
        <f>SUM(AV1204:BG1204)+SUM(COUNTIFS(R1204:AU1204,{"TERM","RESIGNED"}))</f>
        <v>18.5</v>
      </c>
      <c r="BL1204" s="1" t="s">
        <v>41</v>
      </c>
      <c r="BM1204" s="37" t="s">
        <v>933</v>
      </c>
    </row>
    <row r="1205" spans="1:65" x14ac:dyDescent="0.25">
      <c r="A1205" s="30">
        <f>A1204+1</f>
        <v>1203</v>
      </c>
      <c r="B1205" s="1" t="s">
        <v>33</v>
      </c>
      <c r="C1205" s="1">
        <v>19456</v>
      </c>
      <c r="D1205" s="1">
        <v>19456</v>
      </c>
      <c r="E1205" s="1" t="s">
        <v>863</v>
      </c>
      <c r="F1205" s="32" t="s">
        <v>1443</v>
      </c>
      <c r="G1205" s="32" t="s">
        <v>109</v>
      </c>
      <c r="H1205" s="28">
        <v>45295</v>
      </c>
      <c r="I1205" s="28" t="s">
        <v>36</v>
      </c>
      <c r="J1205" s="28" t="s">
        <v>36</v>
      </c>
      <c r="K1205" s="37">
        <f ca="1">IF(O1205="ACTIVE",(TODAY()-H1205),(J1205-H1205))</f>
        <v>47</v>
      </c>
      <c r="L1205" s="39" t="str">
        <f>IF(OR(M1205="Email Verification",M1205="Operations",M1205="OJT",M1205="Bottom Quartile Group",M1205="Training"),"Billable","Non Billable")</f>
        <v>Non Billable</v>
      </c>
      <c r="M1205" s="32" t="s">
        <v>47</v>
      </c>
      <c r="N1205" s="1" t="s">
        <v>38</v>
      </c>
      <c r="O1205" s="1" t="s">
        <v>39</v>
      </c>
      <c r="P1205" s="1"/>
      <c r="Q1205" s="1"/>
      <c r="R1205" s="31" t="s">
        <v>202</v>
      </c>
      <c r="S1205" s="42" t="s">
        <v>880</v>
      </c>
      <c r="T1205" s="42" t="s">
        <v>880</v>
      </c>
      <c r="U1205" s="42" t="s">
        <v>17</v>
      </c>
      <c r="V1205" s="42" t="s">
        <v>17</v>
      </c>
      <c r="W1205" s="42" t="s">
        <v>880</v>
      </c>
      <c r="X1205" s="42" t="s">
        <v>880</v>
      </c>
      <c r="Y1205" s="42" t="s">
        <v>880</v>
      </c>
      <c r="Z1205" s="42" t="s">
        <v>880</v>
      </c>
      <c r="AA1205" s="42" t="s">
        <v>880</v>
      </c>
      <c r="AB1205" s="42" t="s">
        <v>17</v>
      </c>
      <c r="AC1205" s="42" t="s">
        <v>17</v>
      </c>
      <c r="AD1205" s="42" t="s">
        <v>19</v>
      </c>
      <c r="AE1205" s="42" t="s">
        <v>19</v>
      </c>
      <c r="AF1205" s="42" t="s">
        <v>880</v>
      </c>
      <c r="AG1205" s="42" t="s">
        <v>19</v>
      </c>
      <c r="AH1205" s="42" t="s">
        <v>880</v>
      </c>
      <c r="AI1205" s="42" t="s">
        <v>17</v>
      </c>
      <c r="AJ1205" s="42" t="s">
        <v>17</v>
      </c>
      <c r="AK1205" s="42" t="s">
        <v>19</v>
      </c>
      <c r="AL1205" s="42"/>
      <c r="AM1205" s="42"/>
      <c r="AN1205" s="42"/>
      <c r="AO1205" s="42"/>
      <c r="AP1205" s="42"/>
      <c r="AQ1205" s="42"/>
      <c r="AR1205" s="42"/>
      <c r="AS1205" s="42"/>
      <c r="AT1205" s="42"/>
      <c r="AU1205" s="42"/>
      <c r="AV1205" s="37">
        <f>COUNTIFS($S1205:$AU1205,"P")</f>
        <v>9</v>
      </c>
      <c r="AW1205" s="37">
        <f>COUNTIFS($S1205:$AU1205,"HD")/2</f>
        <v>0</v>
      </c>
      <c r="AX1205" s="37">
        <f>COUNTIFS($S1205:$AU1205,"DO")</f>
        <v>6</v>
      </c>
      <c r="AY1205" s="1">
        <f>COUNTIFS($S1205:$AU1205,"UPL")</f>
        <v>0</v>
      </c>
      <c r="AZ1205" s="37">
        <f>COUNTIFS($S1205:$AU1205,"LWP")</f>
        <v>4</v>
      </c>
      <c r="BA1205" s="37">
        <f>SUM(COUNTIFS($S1205:$AU1205,{"PAT","MAT"}))</f>
        <v>0</v>
      </c>
      <c r="BB1205" s="37">
        <f>COUNTIFS($S1205:$AU1205,"HO")</f>
        <v>0</v>
      </c>
      <c r="BC1205" s="37">
        <f>COUNTIFS($S1205:$AU1205,"NA")</f>
        <v>0</v>
      </c>
      <c r="BD1205" s="37">
        <f>COUNTIFS($S1205:$AU1205,"PL")</f>
        <v>0</v>
      </c>
      <c r="BE1205" s="37">
        <f>COUNTIFS($S1205:$AU1205,"CL")</f>
        <v>0</v>
      </c>
      <c r="BF1205" s="37">
        <f>COUNTIFS($S1205:$AU1205,"BL")</f>
        <v>0</v>
      </c>
      <c r="BG1205" s="37">
        <f>COUNTIFS($S1205:$AU1205,"CO")</f>
        <v>0</v>
      </c>
      <c r="BH1205" s="37">
        <f>SUM(BD1205:BG1205)</f>
        <v>0</v>
      </c>
      <c r="BI1205" s="37">
        <f>IF(SUM(AV1205+AW1205)&gt;=17,1,0)</f>
        <v>0</v>
      </c>
      <c r="BJ1205" s="37">
        <f>IF(SUM(AV1205+AW1205)&gt;=13,1,0)</f>
        <v>0</v>
      </c>
      <c r="BK1205" s="37">
        <f>SUM(AV1205:BG1205)+SUM(COUNTIFS(R1205:AU1205,{"TERM","RESIGNED"}))</f>
        <v>19</v>
      </c>
      <c r="BL1205" s="1" t="s">
        <v>41</v>
      </c>
      <c r="BM1205" s="37" t="s">
        <v>934</v>
      </c>
    </row>
    <row r="1206" spans="1:65" x14ac:dyDescent="0.25">
      <c r="A1206" s="30">
        <f>A1205+1</f>
        <v>1204</v>
      </c>
      <c r="B1206" s="1" t="s">
        <v>33</v>
      </c>
      <c r="C1206" s="1">
        <v>19466</v>
      </c>
      <c r="D1206" s="1">
        <v>19466</v>
      </c>
      <c r="E1206" s="1" t="s">
        <v>863</v>
      </c>
      <c r="F1206" s="32" t="s">
        <v>1445</v>
      </c>
      <c r="G1206" s="32" t="s">
        <v>177</v>
      </c>
      <c r="H1206" s="28">
        <v>45295</v>
      </c>
      <c r="I1206" s="28" t="s">
        <v>36</v>
      </c>
      <c r="J1206" s="28" t="s">
        <v>36</v>
      </c>
      <c r="K1206" s="37">
        <f ca="1">IF(O1206="ACTIVE",(TODAY()-H1206),(J1206-H1206))</f>
        <v>47</v>
      </c>
      <c r="L1206" s="39" t="str">
        <f>IF(OR(M1206="Email Verification",M1206="Operations",M1206="OJT",M1206="Bottom Quartile Group",M1206="Training"),"Billable","Non Billable")</f>
        <v>Billable</v>
      </c>
      <c r="M1206" s="32" t="s">
        <v>178</v>
      </c>
      <c r="N1206" s="1" t="s">
        <v>38</v>
      </c>
      <c r="O1206" s="1" t="s">
        <v>39</v>
      </c>
      <c r="P1206" s="1"/>
      <c r="Q1206" s="1"/>
      <c r="R1206" s="31" t="s">
        <v>226</v>
      </c>
      <c r="S1206" s="42" t="s">
        <v>880</v>
      </c>
      <c r="T1206" s="42" t="s">
        <v>880</v>
      </c>
      <c r="U1206" s="42" t="s">
        <v>17</v>
      </c>
      <c r="V1206" s="42" t="s">
        <v>17</v>
      </c>
      <c r="W1206" s="42" t="s">
        <v>880</v>
      </c>
      <c r="X1206" s="42" t="s">
        <v>880</v>
      </c>
      <c r="Y1206" s="42" t="s">
        <v>880</v>
      </c>
      <c r="Z1206" s="42" t="s">
        <v>880</v>
      </c>
      <c r="AA1206" s="42" t="s">
        <v>19</v>
      </c>
      <c r="AB1206" s="42" t="s">
        <v>17</v>
      </c>
      <c r="AC1206" s="42" t="s">
        <v>17</v>
      </c>
      <c r="AD1206" s="42" t="s">
        <v>880</v>
      </c>
      <c r="AE1206" s="42" t="s">
        <v>880</v>
      </c>
      <c r="AF1206" s="42" t="s">
        <v>880</v>
      </c>
      <c r="AG1206" s="42" t="s">
        <v>880</v>
      </c>
      <c r="AH1206" s="42" t="s">
        <v>880</v>
      </c>
      <c r="AI1206" s="42" t="s">
        <v>17</v>
      </c>
      <c r="AJ1206" s="42" t="s">
        <v>17</v>
      </c>
      <c r="AK1206" s="42" t="s">
        <v>880</v>
      </c>
      <c r="AL1206" s="42"/>
      <c r="AM1206" s="42"/>
      <c r="AN1206" s="42"/>
      <c r="AO1206" s="42"/>
      <c r="AP1206" s="42"/>
      <c r="AQ1206" s="42"/>
      <c r="AR1206" s="42"/>
      <c r="AS1206" s="42"/>
      <c r="AT1206" s="42"/>
      <c r="AU1206" s="42"/>
      <c r="AV1206" s="37">
        <f>COUNTIFS($S1206:$AU1206,"P")</f>
        <v>12</v>
      </c>
      <c r="AW1206" s="37">
        <f>COUNTIFS($S1206:$AU1206,"HD")/2</f>
        <v>0</v>
      </c>
      <c r="AX1206" s="37">
        <f>COUNTIFS($S1206:$AU1206,"DO")</f>
        <v>6</v>
      </c>
      <c r="AY1206" s="1">
        <f>COUNTIFS($S1206:$AU1206,"UPL")</f>
        <v>0</v>
      </c>
      <c r="AZ1206" s="37">
        <f>COUNTIFS($S1206:$AU1206,"LWP")</f>
        <v>1</v>
      </c>
      <c r="BA1206" s="37">
        <f>SUM(COUNTIFS($S1206:$AU1206,{"PAT","MAT"}))</f>
        <v>0</v>
      </c>
      <c r="BB1206" s="37">
        <f>COUNTIFS($S1206:$AU1206,"HO")</f>
        <v>0</v>
      </c>
      <c r="BC1206" s="37">
        <f>COUNTIFS($S1206:$AU1206,"NA")</f>
        <v>0</v>
      </c>
      <c r="BD1206" s="37">
        <f>COUNTIFS($S1206:$AU1206,"PL")</f>
        <v>0</v>
      </c>
      <c r="BE1206" s="37">
        <f>COUNTIFS($S1206:$AU1206,"CL")</f>
        <v>0</v>
      </c>
      <c r="BF1206" s="37">
        <f>COUNTIFS($S1206:$AU1206,"BL")</f>
        <v>0</v>
      </c>
      <c r="BG1206" s="37">
        <f>COUNTIFS($S1206:$AU1206,"CO")</f>
        <v>0</v>
      </c>
      <c r="BH1206" s="37">
        <f>SUM(BD1206:BG1206)</f>
        <v>0</v>
      </c>
      <c r="BI1206" s="37">
        <f>IF(SUM(AV1206+AW1206)&gt;=17,1,0)</f>
        <v>0</v>
      </c>
      <c r="BJ1206" s="37">
        <f>IF(SUM(AV1206+AW1206)&gt;=13,1,0)</f>
        <v>0</v>
      </c>
      <c r="BK1206" s="37">
        <f>SUM(AV1206:BG1206)+SUM(COUNTIFS(R1206:AU1206,{"TERM","RESIGNED"}))</f>
        <v>19</v>
      </c>
      <c r="BL1206" s="1" t="s">
        <v>41</v>
      </c>
      <c r="BM1206" s="37" t="s">
        <v>931</v>
      </c>
    </row>
    <row r="1207" spans="1:65" x14ac:dyDescent="0.25">
      <c r="A1207" s="30">
        <f>A1206+1</f>
        <v>1205</v>
      </c>
      <c r="B1207" s="1" t="s">
        <v>33</v>
      </c>
      <c r="C1207" s="1">
        <v>19469</v>
      </c>
      <c r="D1207" s="1">
        <v>19469</v>
      </c>
      <c r="E1207" s="1" t="s">
        <v>862</v>
      </c>
      <c r="F1207" s="32" t="s">
        <v>1446</v>
      </c>
      <c r="G1207" s="32" t="s">
        <v>154</v>
      </c>
      <c r="H1207" s="28">
        <v>45295</v>
      </c>
      <c r="I1207" s="28" t="s">
        <v>36</v>
      </c>
      <c r="J1207" s="28" t="s">
        <v>36</v>
      </c>
      <c r="K1207" s="37">
        <f ca="1">IF(O1207="ACTIVE",(TODAY()-H1207),(J1207-H1207))</f>
        <v>47</v>
      </c>
      <c r="L1207" s="39" t="str">
        <f>IF(OR(M1207="Email Verification",M1207="Operations",M1207="OJT",M1207="Bottom Quartile Group",M1207="Training"),"Billable","Non Billable")</f>
        <v>Billable</v>
      </c>
      <c r="M1207" s="32" t="s">
        <v>118</v>
      </c>
      <c r="N1207" s="1" t="s">
        <v>38</v>
      </c>
      <c r="O1207" s="1" t="s">
        <v>39</v>
      </c>
      <c r="P1207" s="1"/>
      <c r="Q1207" s="1"/>
      <c r="R1207" s="31" t="s">
        <v>157</v>
      </c>
      <c r="S1207" s="42" t="s">
        <v>880</v>
      </c>
      <c r="T1207" s="42" t="s">
        <v>880</v>
      </c>
      <c r="U1207" s="42" t="s">
        <v>17</v>
      </c>
      <c r="V1207" s="42" t="s">
        <v>17</v>
      </c>
      <c r="W1207" s="42" t="s">
        <v>880</v>
      </c>
      <c r="X1207" s="42" t="s">
        <v>18</v>
      </c>
      <c r="Y1207" s="42" t="s">
        <v>880</v>
      </c>
      <c r="Z1207" s="42" t="s">
        <v>880</v>
      </c>
      <c r="AA1207" s="42" t="s">
        <v>880</v>
      </c>
      <c r="AB1207" s="42" t="s">
        <v>17</v>
      </c>
      <c r="AC1207" s="42" t="s">
        <v>17</v>
      </c>
      <c r="AD1207" s="42" t="s">
        <v>880</v>
      </c>
      <c r="AE1207" s="42" t="s">
        <v>880</v>
      </c>
      <c r="AF1207" s="42" t="s">
        <v>880</v>
      </c>
      <c r="AG1207" s="42" t="s">
        <v>880</v>
      </c>
      <c r="AH1207" s="42" t="s">
        <v>19</v>
      </c>
      <c r="AI1207" s="42" t="s">
        <v>17</v>
      </c>
      <c r="AJ1207" s="42" t="s">
        <v>17</v>
      </c>
      <c r="AK1207" s="42" t="s">
        <v>18</v>
      </c>
      <c r="AL1207" s="42"/>
      <c r="AM1207" s="42"/>
      <c r="AN1207" s="42"/>
      <c r="AO1207" s="42"/>
      <c r="AP1207" s="42"/>
      <c r="AQ1207" s="42"/>
      <c r="AR1207" s="42"/>
      <c r="AS1207" s="42"/>
      <c r="AT1207" s="42"/>
      <c r="AU1207" s="42"/>
      <c r="AV1207" s="37">
        <f>COUNTIFS($S1207:$AU1207,"P")</f>
        <v>10</v>
      </c>
      <c r="AW1207" s="37">
        <f>COUNTIFS($S1207:$AU1207,"HD")/2</f>
        <v>0</v>
      </c>
      <c r="AX1207" s="37">
        <f>COUNTIFS($S1207:$AU1207,"DO")</f>
        <v>6</v>
      </c>
      <c r="AY1207" s="1">
        <f>COUNTIFS($S1207:$AU1207,"UPL")</f>
        <v>2</v>
      </c>
      <c r="AZ1207" s="37">
        <f>COUNTIFS($S1207:$AU1207,"LWP")</f>
        <v>1</v>
      </c>
      <c r="BA1207" s="37">
        <f>SUM(COUNTIFS($S1207:$AU1207,{"PAT","MAT"}))</f>
        <v>0</v>
      </c>
      <c r="BB1207" s="37">
        <f>COUNTIFS($S1207:$AU1207,"HO")</f>
        <v>0</v>
      </c>
      <c r="BC1207" s="37">
        <f>COUNTIFS($S1207:$AU1207,"NA")</f>
        <v>0</v>
      </c>
      <c r="BD1207" s="37">
        <f>COUNTIFS($S1207:$AU1207,"PL")</f>
        <v>0</v>
      </c>
      <c r="BE1207" s="37">
        <f>COUNTIFS($S1207:$AU1207,"CL")</f>
        <v>0</v>
      </c>
      <c r="BF1207" s="37">
        <f>COUNTIFS($S1207:$AU1207,"BL")</f>
        <v>0</v>
      </c>
      <c r="BG1207" s="37">
        <f>COUNTIFS($S1207:$AU1207,"CO")</f>
        <v>0</v>
      </c>
      <c r="BH1207" s="37">
        <f>SUM(BD1207:BG1207)</f>
        <v>0</v>
      </c>
      <c r="BI1207" s="37">
        <f>IF(SUM(AV1207+AW1207)&gt;=17,1,0)</f>
        <v>0</v>
      </c>
      <c r="BJ1207" s="37">
        <f>IF(SUM(AV1207+AW1207)&gt;=13,1,0)</f>
        <v>0</v>
      </c>
      <c r="BK1207" s="37">
        <f>SUM(AV1207:BG1207)+SUM(COUNTIFS(R1207:AU1207,{"TERM","RESIGNED"}))</f>
        <v>19</v>
      </c>
      <c r="BL1207" s="1" t="s">
        <v>41</v>
      </c>
      <c r="BM1207" s="37" t="s">
        <v>937</v>
      </c>
    </row>
    <row r="1208" spans="1:65" x14ac:dyDescent="0.25">
      <c r="A1208" s="30">
        <f>A1207+1</f>
        <v>1206</v>
      </c>
      <c r="B1208" s="1" t="s">
        <v>33</v>
      </c>
      <c r="C1208" s="1">
        <v>19474</v>
      </c>
      <c r="D1208" s="1">
        <v>19474</v>
      </c>
      <c r="E1208" s="1" t="s">
        <v>863</v>
      </c>
      <c r="F1208" s="32" t="s">
        <v>1447</v>
      </c>
      <c r="G1208" s="32" t="s">
        <v>117</v>
      </c>
      <c r="H1208" s="28">
        <v>45295</v>
      </c>
      <c r="I1208" s="28" t="s">
        <v>36</v>
      </c>
      <c r="J1208" s="28" t="s">
        <v>36</v>
      </c>
      <c r="K1208" s="37">
        <f ca="1">IF(O1208="ACTIVE",(TODAY()-H1208),(J1208-H1208))</f>
        <v>47</v>
      </c>
      <c r="L1208" s="39" t="str">
        <f>IF(OR(M1208="Email Verification",M1208="Operations",M1208="OJT",M1208="Bottom Quartile Group",M1208="Training"),"Billable","Non Billable")</f>
        <v>Billable</v>
      </c>
      <c r="M1208" s="32" t="s">
        <v>118</v>
      </c>
      <c r="N1208" s="1" t="s">
        <v>38</v>
      </c>
      <c r="O1208" s="1" t="s">
        <v>39</v>
      </c>
      <c r="P1208" s="1"/>
      <c r="Q1208" s="1"/>
      <c r="R1208" s="31" t="s">
        <v>233</v>
      </c>
      <c r="S1208" s="42" t="s">
        <v>880</v>
      </c>
      <c r="T1208" s="42" t="s">
        <v>880</v>
      </c>
      <c r="U1208" s="42" t="s">
        <v>17</v>
      </c>
      <c r="V1208" s="42" t="s">
        <v>17</v>
      </c>
      <c r="W1208" s="42" t="s">
        <v>880</v>
      </c>
      <c r="X1208" s="42" t="s">
        <v>880</v>
      </c>
      <c r="Y1208" s="42" t="s">
        <v>880</v>
      </c>
      <c r="Z1208" s="42" t="s">
        <v>880</v>
      </c>
      <c r="AA1208" s="42" t="s">
        <v>880</v>
      </c>
      <c r="AB1208" s="42" t="s">
        <v>17</v>
      </c>
      <c r="AC1208" s="42" t="s">
        <v>17</v>
      </c>
      <c r="AD1208" s="42" t="s">
        <v>880</v>
      </c>
      <c r="AE1208" s="42" t="s">
        <v>880</v>
      </c>
      <c r="AF1208" s="42" t="s">
        <v>880</v>
      </c>
      <c r="AG1208" s="42" t="s">
        <v>880</v>
      </c>
      <c r="AH1208" s="42" t="s">
        <v>880</v>
      </c>
      <c r="AI1208" s="42" t="s">
        <v>17</v>
      </c>
      <c r="AJ1208" s="42" t="s">
        <v>17</v>
      </c>
      <c r="AK1208" s="42" t="s">
        <v>880</v>
      </c>
      <c r="AL1208" s="42"/>
      <c r="AM1208" s="42"/>
      <c r="AN1208" s="42"/>
      <c r="AO1208" s="42"/>
      <c r="AP1208" s="42"/>
      <c r="AQ1208" s="42"/>
      <c r="AR1208" s="42"/>
      <c r="AS1208" s="42"/>
      <c r="AT1208" s="42"/>
      <c r="AU1208" s="42"/>
      <c r="AV1208" s="37">
        <f>COUNTIFS($S1208:$AU1208,"P")</f>
        <v>13</v>
      </c>
      <c r="AW1208" s="37">
        <f>COUNTIFS($S1208:$AU1208,"HD")/2</f>
        <v>0</v>
      </c>
      <c r="AX1208" s="37">
        <f>COUNTIFS($S1208:$AU1208,"DO")</f>
        <v>6</v>
      </c>
      <c r="AY1208" s="1">
        <f>COUNTIFS($S1208:$AU1208,"UPL")</f>
        <v>0</v>
      </c>
      <c r="AZ1208" s="37">
        <f>COUNTIFS($S1208:$AU1208,"LWP")</f>
        <v>0</v>
      </c>
      <c r="BA1208" s="37">
        <f>SUM(COUNTIFS($S1208:$AU1208,{"PAT","MAT"}))</f>
        <v>0</v>
      </c>
      <c r="BB1208" s="37">
        <f>COUNTIFS($S1208:$AU1208,"HO")</f>
        <v>0</v>
      </c>
      <c r="BC1208" s="37">
        <f>COUNTIFS($S1208:$AU1208,"NA")</f>
        <v>0</v>
      </c>
      <c r="BD1208" s="37">
        <f>COUNTIFS($S1208:$AU1208,"PL")</f>
        <v>0</v>
      </c>
      <c r="BE1208" s="37">
        <f>COUNTIFS($S1208:$AU1208,"CL")</f>
        <v>0</v>
      </c>
      <c r="BF1208" s="37">
        <f>COUNTIFS($S1208:$AU1208,"BL")</f>
        <v>0</v>
      </c>
      <c r="BG1208" s="37">
        <f>COUNTIFS($S1208:$AU1208,"CO")</f>
        <v>0</v>
      </c>
      <c r="BH1208" s="37">
        <f>SUM(BD1208:BG1208)</f>
        <v>0</v>
      </c>
      <c r="BI1208" s="37">
        <f>IF(SUM(AV1208+AW1208)&gt;=17,1,0)</f>
        <v>0</v>
      </c>
      <c r="BJ1208" s="37">
        <f>IF(SUM(AV1208+AW1208)&gt;=13,1,0)</f>
        <v>1</v>
      </c>
      <c r="BK1208" s="37">
        <f>SUM(AV1208:BG1208)+SUM(COUNTIFS(R1208:AU1208,{"TERM","RESIGNED"}))</f>
        <v>19</v>
      </c>
      <c r="BL1208" s="1" t="s">
        <v>41</v>
      </c>
      <c r="BM1208" s="37" t="s">
        <v>931</v>
      </c>
    </row>
    <row r="1209" spans="1:65" x14ac:dyDescent="0.25">
      <c r="A1209" s="30">
        <f>A1208+1</f>
        <v>1207</v>
      </c>
      <c r="B1209" s="1" t="s">
        <v>33</v>
      </c>
      <c r="C1209" s="1">
        <v>19475</v>
      </c>
      <c r="D1209" s="1">
        <v>19475</v>
      </c>
      <c r="E1209" s="1" t="s">
        <v>863</v>
      </c>
      <c r="F1209" s="32" t="s">
        <v>1448</v>
      </c>
      <c r="G1209" s="32" t="s">
        <v>117</v>
      </c>
      <c r="H1209" s="28">
        <v>45295</v>
      </c>
      <c r="I1209" s="28" t="s">
        <v>36</v>
      </c>
      <c r="J1209" s="28" t="s">
        <v>36</v>
      </c>
      <c r="K1209" s="37">
        <f ca="1">IF(O1209="ACTIVE",(TODAY()-H1209),(J1209-H1209))</f>
        <v>47</v>
      </c>
      <c r="L1209" s="39" t="str">
        <f>IF(OR(M1209="Email Verification",M1209="Operations",M1209="OJT",M1209="Bottom Quartile Group",M1209="Training"),"Billable","Non Billable")</f>
        <v>Billable</v>
      </c>
      <c r="M1209" s="32" t="s">
        <v>118</v>
      </c>
      <c r="N1209" s="1" t="s">
        <v>38</v>
      </c>
      <c r="O1209" s="1" t="s">
        <v>39</v>
      </c>
      <c r="P1209" s="1"/>
      <c r="Q1209" s="1"/>
      <c r="R1209" s="31" t="s">
        <v>129</v>
      </c>
      <c r="S1209" s="42" t="s">
        <v>880</v>
      </c>
      <c r="T1209" s="42" t="s">
        <v>880</v>
      </c>
      <c r="U1209" s="42" t="s">
        <v>17</v>
      </c>
      <c r="V1209" s="42" t="s">
        <v>17</v>
      </c>
      <c r="W1209" s="42" t="s">
        <v>880</v>
      </c>
      <c r="X1209" s="42" t="s">
        <v>880</v>
      </c>
      <c r="Y1209" s="42" t="s">
        <v>880</v>
      </c>
      <c r="Z1209" s="42" t="s">
        <v>880</v>
      </c>
      <c r="AA1209" s="42" t="s">
        <v>880</v>
      </c>
      <c r="AB1209" s="42" t="s">
        <v>17</v>
      </c>
      <c r="AC1209" s="42" t="s">
        <v>17</v>
      </c>
      <c r="AD1209" s="42" t="s">
        <v>880</v>
      </c>
      <c r="AE1209" s="42" t="s">
        <v>880</v>
      </c>
      <c r="AF1209" s="42" t="s">
        <v>880</v>
      </c>
      <c r="AG1209" s="42" t="s">
        <v>880</v>
      </c>
      <c r="AH1209" s="42" t="s">
        <v>880</v>
      </c>
      <c r="AI1209" s="42" t="s">
        <v>17</v>
      </c>
      <c r="AJ1209" s="42" t="s">
        <v>17</v>
      </c>
      <c r="AK1209" s="42" t="s">
        <v>880</v>
      </c>
      <c r="AL1209" s="42"/>
      <c r="AM1209" s="42"/>
      <c r="AN1209" s="42"/>
      <c r="AO1209" s="42"/>
      <c r="AP1209" s="42"/>
      <c r="AQ1209" s="42"/>
      <c r="AR1209" s="42"/>
      <c r="AS1209" s="42"/>
      <c r="AT1209" s="42"/>
      <c r="AU1209" s="42"/>
      <c r="AV1209" s="37">
        <f>COUNTIFS($S1209:$AU1209,"P")</f>
        <v>13</v>
      </c>
      <c r="AW1209" s="37">
        <f>COUNTIFS($S1209:$AU1209,"HD")/2</f>
        <v>0</v>
      </c>
      <c r="AX1209" s="37">
        <f>COUNTIFS($S1209:$AU1209,"DO")</f>
        <v>6</v>
      </c>
      <c r="AY1209" s="1">
        <f>COUNTIFS($S1209:$AU1209,"UPL")</f>
        <v>0</v>
      </c>
      <c r="AZ1209" s="37">
        <f>COUNTIFS($S1209:$AU1209,"LWP")</f>
        <v>0</v>
      </c>
      <c r="BA1209" s="37">
        <f>SUM(COUNTIFS($S1209:$AU1209,{"PAT","MAT"}))</f>
        <v>0</v>
      </c>
      <c r="BB1209" s="37">
        <f>COUNTIFS($S1209:$AU1209,"HO")</f>
        <v>0</v>
      </c>
      <c r="BC1209" s="37">
        <f>COUNTIFS($S1209:$AU1209,"NA")</f>
        <v>0</v>
      </c>
      <c r="BD1209" s="37">
        <f>COUNTIFS($S1209:$AU1209,"PL")</f>
        <v>0</v>
      </c>
      <c r="BE1209" s="37">
        <f>COUNTIFS($S1209:$AU1209,"CL")</f>
        <v>0</v>
      </c>
      <c r="BF1209" s="37">
        <f>COUNTIFS($S1209:$AU1209,"BL")</f>
        <v>0</v>
      </c>
      <c r="BG1209" s="37">
        <f>COUNTIFS($S1209:$AU1209,"CO")</f>
        <v>0</v>
      </c>
      <c r="BH1209" s="37">
        <f>SUM(BD1209:BG1209)</f>
        <v>0</v>
      </c>
      <c r="BI1209" s="37">
        <f>IF(SUM(AV1209+AW1209)&gt;=17,1,0)</f>
        <v>0</v>
      </c>
      <c r="BJ1209" s="37">
        <f>IF(SUM(AV1209+AW1209)&gt;=13,1,0)</f>
        <v>1</v>
      </c>
      <c r="BK1209" s="37">
        <f>SUM(AV1209:BG1209)+SUM(COUNTIFS(R1209:AU1209,{"TERM","RESIGNED"}))</f>
        <v>19</v>
      </c>
      <c r="BL1209" s="1" t="s">
        <v>41</v>
      </c>
      <c r="BM1209" s="37" t="s">
        <v>931</v>
      </c>
    </row>
    <row r="1210" spans="1:65" x14ac:dyDescent="0.25">
      <c r="A1210" s="30">
        <f>A1209+1</f>
        <v>1208</v>
      </c>
      <c r="B1210" s="1" t="s">
        <v>33</v>
      </c>
      <c r="C1210" s="1">
        <v>19477</v>
      </c>
      <c r="D1210" s="1">
        <v>19477</v>
      </c>
      <c r="E1210" s="1" t="s">
        <v>862</v>
      </c>
      <c r="F1210" s="32" t="s">
        <v>1456</v>
      </c>
      <c r="G1210" s="32" t="s">
        <v>117</v>
      </c>
      <c r="H1210" s="28">
        <v>45295</v>
      </c>
      <c r="I1210" s="28" t="s">
        <v>36</v>
      </c>
      <c r="J1210" s="28" t="s">
        <v>36</v>
      </c>
      <c r="K1210" s="37">
        <f ca="1">IF(O1210="ACTIVE",(TODAY()-H1210),(J1210-H1210))</f>
        <v>47</v>
      </c>
      <c r="L1210" s="39" t="str">
        <f>IF(OR(M1210="Email Verification",M1210="Operations",M1210="OJT",M1210="Bottom Quartile Group",M1210="Training"),"Billable","Non Billable")</f>
        <v>Billable</v>
      </c>
      <c r="M1210" s="32" t="s">
        <v>118</v>
      </c>
      <c r="N1210" s="1" t="s">
        <v>38</v>
      </c>
      <c r="O1210" s="1" t="s">
        <v>39</v>
      </c>
      <c r="P1210" s="1"/>
      <c r="Q1210" s="1"/>
      <c r="R1210" s="31" t="s">
        <v>887</v>
      </c>
      <c r="S1210" s="42" t="s">
        <v>19</v>
      </c>
      <c r="T1210" s="42" t="s">
        <v>18</v>
      </c>
      <c r="U1210" s="42" t="s">
        <v>17</v>
      </c>
      <c r="V1210" s="42" t="s">
        <v>17</v>
      </c>
      <c r="W1210" s="42" t="s">
        <v>880</v>
      </c>
      <c r="X1210" s="42" t="s">
        <v>880</v>
      </c>
      <c r="Y1210" s="42" t="s">
        <v>880</v>
      </c>
      <c r="Z1210" s="42" t="s">
        <v>880</v>
      </c>
      <c r="AA1210" s="42" t="s">
        <v>880</v>
      </c>
      <c r="AB1210" s="42" t="s">
        <v>17</v>
      </c>
      <c r="AC1210" s="42" t="s">
        <v>17</v>
      </c>
      <c r="AD1210" s="42" t="s">
        <v>880</v>
      </c>
      <c r="AE1210" s="42" t="s">
        <v>880</v>
      </c>
      <c r="AF1210" s="42" t="s">
        <v>18</v>
      </c>
      <c r="AG1210" s="42" t="s">
        <v>18</v>
      </c>
      <c r="AH1210" s="42" t="s">
        <v>880</v>
      </c>
      <c r="AI1210" s="42" t="s">
        <v>17</v>
      </c>
      <c r="AJ1210" s="42" t="s">
        <v>17</v>
      </c>
      <c r="AK1210" s="42" t="s">
        <v>880</v>
      </c>
      <c r="AL1210" s="42"/>
      <c r="AM1210" s="42"/>
      <c r="AN1210" s="42"/>
      <c r="AO1210" s="42"/>
      <c r="AP1210" s="42"/>
      <c r="AQ1210" s="42"/>
      <c r="AR1210" s="42"/>
      <c r="AS1210" s="42"/>
      <c r="AT1210" s="42"/>
      <c r="AU1210" s="42"/>
      <c r="AV1210" s="37">
        <f>COUNTIFS($S1210:$AU1210,"P")</f>
        <v>9</v>
      </c>
      <c r="AW1210" s="37">
        <f>COUNTIFS($S1210:$AU1210,"HD")/2</f>
        <v>0</v>
      </c>
      <c r="AX1210" s="37">
        <f>COUNTIFS($S1210:$AU1210,"DO")</f>
        <v>6</v>
      </c>
      <c r="AY1210" s="1">
        <f>COUNTIFS($S1210:$AU1210,"UPL")</f>
        <v>3</v>
      </c>
      <c r="AZ1210" s="37">
        <f>COUNTIFS($S1210:$AU1210,"LWP")</f>
        <v>1</v>
      </c>
      <c r="BA1210" s="37">
        <f>SUM(COUNTIFS($S1210:$AU1210,{"PAT","MAT"}))</f>
        <v>0</v>
      </c>
      <c r="BB1210" s="37">
        <f>COUNTIFS($S1210:$AU1210,"HO")</f>
        <v>0</v>
      </c>
      <c r="BC1210" s="37">
        <f>COUNTIFS($S1210:$AU1210,"NA")</f>
        <v>0</v>
      </c>
      <c r="BD1210" s="37">
        <f>COUNTIFS($S1210:$AU1210,"PL")</f>
        <v>0</v>
      </c>
      <c r="BE1210" s="37">
        <f>COUNTIFS($S1210:$AU1210,"CL")</f>
        <v>0</v>
      </c>
      <c r="BF1210" s="37">
        <f>COUNTIFS($S1210:$AU1210,"BL")</f>
        <v>0</v>
      </c>
      <c r="BG1210" s="37">
        <f>COUNTIFS($S1210:$AU1210,"CO")</f>
        <v>0</v>
      </c>
      <c r="BH1210" s="37">
        <f>SUM(BD1210:BG1210)</f>
        <v>0</v>
      </c>
      <c r="BI1210" s="37">
        <f>IF(SUM(AV1210+AW1210)&gt;=17,1,0)</f>
        <v>0</v>
      </c>
      <c r="BJ1210" s="37">
        <f>IF(SUM(AV1210+AW1210)&gt;=13,1,0)</f>
        <v>0</v>
      </c>
      <c r="BK1210" s="37">
        <f>SUM(AV1210:BG1210)+SUM(COUNTIFS(R1210:AU1210,{"TERM","RESIGNED"}))</f>
        <v>19</v>
      </c>
      <c r="BL1210" s="1" t="s">
        <v>41</v>
      </c>
      <c r="BM1210" s="37" t="s">
        <v>931</v>
      </c>
    </row>
    <row r="1211" spans="1:65" x14ac:dyDescent="0.25">
      <c r="A1211" s="30">
        <f>A1210+1</f>
        <v>1209</v>
      </c>
      <c r="B1211" s="1" t="s">
        <v>33</v>
      </c>
      <c r="C1211" s="1">
        <v>19478</v>
      </c>
      <c r="D1211" s="1">
        <v>19478</v>
      </c>
      <c r="E1211" s="1" t="s">
        <v>863</v>
      </c>
      <c r="F1211" s="32" t="s">
        <v>1449</v>
      </c>
      <c r="G1211" s="32" t="s">
        <v>117</v>
      </c>
      <c r="H1211" s="28">
        <v>45295</v>
      </c>
      <c r="I1211" s="28" t="s">
        <v>36</v>
      </c>
      <c r="J1211" s="28" t="s">
        <v>36</v>
      </c>
      <c r="K1211" s="37">
        <f ca="1">IF(O1211="ACTIVE",(TODAY()-H1211),(J1211-H1211))</f>
        <v>47</v>
      </c>
      <c r="L1211" s="39" t="str">
        <f>IF(OR(M1211="Email Verification",M1211="Operations",M1211="OJT",M1211="Bottom Quartile Group",M1211="Training"),"Billable","Non Billable")</f>
        <v>Billable</v>
      </c>
      <c r="M1211" s="32" t="s">
        <v>118</v>
      </c>
      <c r="N1211" s="1" t="s">
        <v>38</v>
      </c>
      <c r="O1211" s="1" t="s">
        <v>39</v>
      </c>
      <c r="P1211" s="1"/>
      <c r="Q1211" s="1"/>
      <c r="R1211" s="31" t="s">
        <v>233</v>
      </c>
      <c r="S1211" s="42" t="s">
        <v>880</v>
      </c>
      <c r="T1211" s="42" t="s">
        <v>880</v>
      </c>
      <c r="U1211" s="42" t="s">
        <v>17</v>
      </c>
      <c r="V1211" s="42" t="s">
        <v>17</v>
      </c>
      <c r="W1211" s="42" t="s">
        <v>880</v>
      </c>
      <c r="X1211" s="42" t="s">
        <v>880</v>
      </c>
      <c r="Y1211" s="42" t="s">
        <v>880</v>
      </c>
      <c r="Z1211" s="42" t="s">
        <v>880</v>
      </c>
      <c r="AA1211" s="42" t="s">
        <v>880</v>
      </c>
      <c r="AB1211" s="42" t="s">
        <v>17</v>
      </c>
      <c r="AC1211" s="42" t="s">
        <v>17</v>
      </c>
      <c r="AD1211" s="42" t="s">
        <v>880</v>
      </c>
      <c r="AE1211" s="42" t="s">
        <v>18</v>
      </c>
      <c r="AF1211" s="42" t="s">
        <v>880</v>
      </c>
      <c r="AG1211" s="42" t="s">
        <v>880</v>
      </c>
      <c r="AH1211" s="42" t="s">
        <v>880</v>
      </c>
      <c r="AI1211" s="42" t="s">
        <v>17</v>
      </c>
      <c r="AJ1211" s="42" t="s">
        <v>17</v>
      </c>
      <c r="AK1211" s="42" t="s">
        <v>880</v>
      </c>
      <c r="AL1211" s="42"/>
      <c r="AM1211" s="42"/>
      <c r="AN1211" s="42"/>
      <c r="AO1211" s="42"/>
      <c r="AP1211" s="42"/>
      <c r="AQ1211" s="42"/>
      <c r="AR1211" s="42"/>
      <c r="AS1211" s="42"/>
      <c r="AT1211" s="42"/>
      <c r="AU1211" s="42"/>
      <c r="AV1211" s="37">
        <f>COUNTIFS($S1211:$AU1211,"P")</f>
        <v>12</v>
      </c>
      <c r="AW1211" s="37">
        <f>COUNTIFS($S1211:$AU1211,"HD")/2</f>
        <v>0</v>
      </c>
      <c r="AX1211" s="37">
        <f>COUNTIFS($S1211:$AU1211,"DO")</f>
        <v>6</v>
      </c>
      <c r="AY1211" s="1">
        <f>COUNTIFS($S1211:$AU1211,"UPL")</f>
        <v>1</v>
      </c>
      <c r="AZ1211" s="37">
        <f>COUNTIFS($S1211:$AU1211,"LWP")</f>
        <v>0</v>
      </c>
      <c r="BA1211" s="37">
        <f>SUM(COUNTIFS($S1211:$AU1211,{"PAT","MAT"}))</f>
        <v>0</v>
      </c>
      <c r="BB1211" s="37">
        <f>COUNTIFS($S1211:$AU1211,"HO")</f>
        <v>0</v>
      </c>
      <c r="BC1211" s="37">
        <f>COUNTIFS($S1211:$AU1211,"NA")</f>
        <v>0</v>
      </c>
      <c r="BD1211" s="37">
        <f>COUNTIFS($S1211:$AU1211,"PL")</f>
        <v>0</v>
      </c>
      <c r="BE1211" s="37">
        <f>COUNTIFS($S1211:$AU1211,"CL")</f>
        <v>0</v>
      </c>
      <c r="BF1211" s="37">
        <f>COUNTIFS($S1211:$AU1211,"BL")</f>
        <v>0</v>
      </c>
      <c r="BG1211" s="37">
        <f>COUNTIFS($S1211:$AU1211,"CO")</f>
        <v>0</v>
      </c>
      <c r="BH1211" s="37">
        <f>SUM(BD1211:BG1211)</f>
        <v>0</v>
      </c>
      <c r="BI1211" s="37">
        <f>IF(SUM(AV1211+AW1211)&gt;=17,1,0)</f>
        <v>0</v>
      </c>
      <c r="BJ1211" s="37">
        <f>IF(SUM(AV1211+AW1211)&gt;=13,1,0)</f>
        <v>0</v>
      </c>
      <c r="BK1211" s="37">
        <f>SUM(AV1211:BG1211)+SUM(COUNTIFS(R1211:AU1211,{"TERM","RESIGNED"}))</f>
        <v>19</v>
      </c>
      <c r="BL1211" s="1" t="s">
        <v>41</v>
      </c>
      <c r="BM1211" s="37" t="s">
        <v>931</v>
      </c>
    </row>
    <row r="1212" spans="1:65" x14ac:dyDescent="0.25">
      <c r="A1212" s="30">
        <f>A1211+1</f>
        <v>1210</v>
      </c>
      <c r="B1212" s="1" t="s">
        <v>33</v>
      </c>
      <c r="C1212" s="1">
        <v>19480</v>
      </c>
      <c r="D1212" s="1">
        <v>19480</v>
      </c>
      <c r="E1212" s="1" t="s">
        <v>863</v>
      </c>
      <c r="F1212" s="32" t="s">
        <v>1450</v>
      </c>
      <c r="G1212" s="32" t="s">
        <v>117</v>
      </c>
      <c r="H1212" s="28">
        <v>45295</v>
      </c>
      <c r="I1212" s="28" t="s">
        <v>36</v>
      </c>
      <c r="J1212" s="28" t="s">
        <v>36</v>
      </c>
      <c r="K1212" s="37">
        <f ca="1">IF(O1212="ACTIVE",(TODAY()-H1212),(J1212-H1212))</f>
        <v>47</v>
      </c>
      <c r="L1212" s="39" t="str">
        <f>IF(OR(M1212="Email Verification",M1212="Operations",M1212="OJT",M1212="Bottom Quartile Group",M1212="Training"),"Billable","Non Billable")</f>
        <v>Billable</v>
      </c>
      <c r="M1212" s="32" t="s">
        <v>118</v>
      </c>
      <c r="N1212" s="1" t="s">
        <v>38</v>
      </c>
      <c r="O1212" s="1" t="s">
        <v>39</v>
      </c>
      <c r="P1212" s="1"/>
      <c r="Q1212" s="1"/>
      <c r="R1212" s="31" t="s">
        <v>887</v>
      </c>
      <c r="S1212" s="42" t="s">
        <v>880</v>
      </c>
      <c r="T1212" s="42" t="s">
        <v>880</v>
      </c>
      <c r="U1212" s="42" t="s">
        <v>17</v>
      </c>
      <c r="V1212" s="42" t="s">
        <v>17</v>
      </c>
      <c r="W1212" s="42" t="s">
        <v>880</v>
      </c>
      <c r="X1212" s="42" t="s">
        <v>880</v>
      </c>
      <c r="Y1212" s="42" t="s">
        <v>880</v>
      </c>
      <c r="Z1212" s="42" t="s">
        <v>880</v>
      </c>
      <c r="AA1212" s="42" t="s">
        <v>880</v>
      </c>
      <c r="AB1212" s="42" t="s">
        <v>17</v>
      </c>
      <c r="AC1212" s="42" t="s">
        <v>17</v>
      </c>
      <c r="AD1212" s="42" t="s">
        <v>880</v>
      </c>
      <c r="AE1212" s="42" t="s">
        <v>880</v>
      </c>
      <c r="AF1212" s="42" t="s">
        <v>880</v>
      </c>
      <c r="AG1212" s="42" t="s">
        <v>880</v>
      </c>
      <c r="AH1212" s="42" t="s">
        <v>880</v>
      </c>
      <c r="AI1212" s="42" t="s">
        <v>17</v>
      </c>
      <c r="AJ1212" s="42" t="s">
        <v>17</v>
      </c>
      <c r="AK1212" s="42" t="s">
        <v>18</v>
      </c>
      <c r="AL1212" s="42"/>
      <c r="AM1212" s="42"/>
      <c r="AN1212" s="42"/>
      <c r="AO1212" s="42"/>
      <c r="AP1212" s="42"/>
      <c r="AQ1212" s="42"/>
      <c r="AR1212" s="42"/>
      <c r="AS1212" s="42"/>
      <c r="AT1212" s="42"/>
      <c r="AU1212" s="42"/>
      <c r="AV1212" s="37">
        <f>COUNTIFS($S1212:$AU1212,"P")</f>
        <v>12</v>
      </c>
      <c r="AW1212" s="37">
        <f>COUNTIFS($S1212:$AU1212,"HD")/2</f>
        <v>0</v>
      </c>
      <c r="AX1212" s="37">
        <f>COUNTIFS($S1212:$AU1212,"DO")</f>
        <v>6</v>
      </c>
      <c r="AY1212" s="1">
        <f>COUNTIFS($S1212:$AU1212,"UPL")</f>
        <v>1</v>
      </c>
      <c r="AZ1212" s="37">
        <f>COUNTIFS($S1212:$AU1212,"LWP")</f>
        <v>0</v>
      </c>
      <c r="BA1212" s="37">
        <f>SUM(COUNTIFS($S1212:$AU1212,{"PAT","MAT"}))</f>
        <v>0</v>
      </c>
      <c r="BB1212" s="37">
        <f>COUNTIFS($S1212:$AU1212,"HO")</f>
        <v>0</v>
      </c>
      <c r="BC1212" s="37">
        <f>COUNTIFS($S1212:$AU1212,"NA")</f>
        <v>0</v>
      </c>
      <c r="BD1212" s="37">
        <f>COUNTIFS($S1212:$AU1212,"PL")</f>
        <v>0</v>
      </c>
      <c r="BE1212" s="37">
        <f>COUNTIFS($S1212:$AU1212,"CL")</f>
        <v>0</v>
      </c>
      <c r="BF1212" s="37">
        <f>COUNTIFS($S1212:$AU1212,"BL")</f>
        <v>0</v>
      </c>
      <c r="BG1212" s="37">
        <f>COUNTIFS($S1212:$AU1212,"CO")</f>
        <v>0</v>
      </c>
      <c r="BH1212" s="37">
        <f>SUM(BD1212:BG1212)</f>
        <v>0</v>
      </c>
      <c r="BI1212" s="37">
        <f>IF(SUM(AV1212+AW1212)&gt;=17,1,0)</f>
        <v>0</v>
      </c>
      <c r="BJ1212" s="37">
        <f>IF(SUM(AV1212+AW1212)&gt;=13,1,0)</f>
        <v>0</v>
      </c>
      <c r="BK1212" s="37">
        <f>SUM(AV1212:BG1212)+SUM(COUNTIFS(R1212:AU1212,{"TERM","RESIGNED"}))</f>
        <v>19</v>
      </c>
      <c r="BL1212" s="1" t="s">
        <v>41</v>
      </c>
      <c r="BM1212" s="37" t="s">
        <v>931</v>
      </c>
    </row>
    <row r="1213" spans="1:65" x14ac:dyDescent="0.25">
      <c r="A1213" s="30">
        <f>A1212+1</f>
        <v>1211</v>
      </c>
      <c r="B1213" s="1" t="s">
        <v>33</v>
      </c>
      <c r="C1213" s="1">
        <v>19481</v>
      </c>
      <c r="D1213" s="1">
        <v>19481</v>
      </c>
      <c r="E1213" s="1" t="s">
        <v>863</v>
      </c>
      <c r="F1213" s="32" t="s">
        <v>1457</v>
      </c>
      <c r="G1213" s="32" t="s">
        <v>117</v>
      </c>
      <c r="H1213" s="28">
        <v>45295</v>
      </c>
      <c r="I1213" s="28" t="s">
        <v>36</v>
      </c>
      <c r="J1213" s="28" t="s">
        <v>36</v>
      </c>
      <c r="K1213" s="37">
        <f ca="1">IF(O1213="ACTIVE",(TODAY()-H1213),(J1213-H1213))</f>
        <v>47</v>
      </c>
      <c r="L1213" s="39" t="str">
        <f>IF(OR(M1213="Email Verification",M1213="Operations",M1213="OJT",M1213="Bottom Quartile Group",M1213="Training"),"Billable","Non Billable")</f>
        <v>Billable</v>
      </c>
      <c r="M1213" s="32" t="s">
        <v>118</v>
      </c>
      <c r="N1213" s="1" t="s">
        <v>38</v>
      </c>
      <c r="O1213" s="1" t="s">
        <v>39</v>
      </c>
      <c r="P1213" s="1"/>
      <c r="Q1213" s="1"/>
      <c r="R1213" s="31" t="s">
        <v>129</v>
      </c>
      <c r="S1213" s="42" t="s">
        <v>880</v>
      </c>
      <c r="T1213" s="42" t="s">
        <v>880</v>
      </c>
      <c r="U1213" s="42" t="s">
        <v>17</v>
      </c>
      <c r="V1213" s="42" t="s">
        <v>17</v>
      </c>
      <c r="W1213" s="42" t="s">
        <v>880</v>
      </c>
      <c r="X1213" s="42" t="s">
        <v>880</v>
      </c>
      <c r="Y1213" s="42" t="s">
        <v>880</v>
      </c>
      <c r="Z1213" s="42" t="s">
        <v>880</v>
      </c>
      <c r="AA1213" s="42" t="s">
        <v>880</v>
      </c>
      <c r="AB1213" s="42" t="s">
        <v>17</v>
      </c>
      <c r="AC1213" s="42" t="s">
        <v>17</v>
      </c>
      <c r="AD1213" s="42" t="s">
        <v>880</v>
      </c>
      <c r="AE1213" s="42" t="s">
        <v>880</v>
      </c>
      <c r="AF1213" s="42" t="s">
        <v>880</v>
      </c>
      <c r="AG1213" s="42" t="s">
        <v>880</v>
      </c>
      <c r="AH1213" s="42" t="s">
        <v>880</v>
      </c>
      <c r="AI1213" s="42" t="s">
        <v>17</v>
      </c>
      <c r="AJ1213" s="42" t="s">
        <v>17</v>
      </c>
      <c r="AK1213" s="42" t="s">
        <v>880</v>
      </c>
      <c r="AL1213" s="42"/>
      <c r="AM1213" s="42"/>
      <c r="AN1213" s="42"/>
      <c r="AO1213" s="42"/>
      <c r="AP1213" s="42"/>
      <c r="AQ1213" s="42"/>
      <c r="AR1213" s="42"/>
      <c r="AS1213" s="42"/>
      <c r="AT1213" s="42"/>
      <c r="AU1213" s="42"/>
      <c r="AV1213" s="37">
        <f>COUNTIFS($S1213:$AU1213,"P")</f>
        <v>13</v>
      </c>
      <c r="AW1213" s="37">
        <f>COUNTIFS($S1213:$AU1213,"HD")/2</f>
        <v>0</v>
      </c>
      <c r="AX1213" s="37">
        <f>COUNTIFS($S1213:$AU1213,"DO")</f>
        <v>6</v>
      </c>
      <c r="AY1213" s="1">
        <f>COUNTIFS($S1213:$AU1213,"UPL")</f>
        <v>0</v>
      </c>
      <c r="AZ1213" s="37">
        <f>COUNTIFS($S1213:$AU1213,"LWP")</f>
        <v>0</v>
      </c>
      <c r="BA1213" s="37">
        <f>SUM(COUNTIFS($S1213:$AU1213,{"PAT","MAT"}))</f>
        <v>0</v>
      </c>
      <c r="BB1213" s="37">
        <f>COUNTIFS($S1213:$AU1213,"HO")</f>
        <v>0</v>
      </c>
      <c r="BC1213" s="37">
        <f>COUNTIFS($S1213:$AU1213,"NA")</f>
        <v>0</v>
      </c>
      <c r="BD1213" s="37">
        <f>COUNTIFS($S1213:$AU1213,"PL")</f>
        <v>0</v>
      </c>
      <c r="BE1213" s="37">
        <f>COUNTIFS($S1213:$AU1213,"CL")</f>
        <v>0</v>
      </c>
      <c r="BF1213" s="37">
        <f>COUNTIFS($S1213:$AU1213,"BL")</f>
        <v>0</v>
      </c>
      <c r="BG1213" s="37">
        <f>COUNTIFS($S1213:$AU1213,"CO")</f>
        <v>0</v>
      </c>
      <c r="BH1213" s="37">
        <f>SUM(BD1213:BG1213)</f>
        <v>0</v>
      </c>
      <c r="BI1213" s="37">
        <f>IF(SUM(AV1213+AW1213)&gt;=17,1,0)</f>
        <v>0</v>
      </c>
      <c r="BJ1213" s="37">
        <f>IF(SUM(AV1213+AW1213)&gt;=13,1,0)</f>
        <v>1</v>
      </c>
      <c r="BK1213" s="37">
        <f>SUM(AV1213:BG1213)+SUM(COUNTIFS(R1213:AU1213,{"TERM","RESIGNED"}))</f>
        <v>19</v>
      </c>
      <c r="BL1213" s="1" t="s">
        <v>41</v>
      </c>
      <c r="BM1213" s="37" t="s">
        <v>931</v>
      </c>
    </row>
    <row r="1214" spans="1:65" x14ac:dyDescent="0.25">
      <c r="A1214" s="30">
        <f>A1213+1</f>
        <v>1212</v>
      </c>
      <c r="B1214" s="1" t="s">
        <v>33</v>
      </c>
      <c r="C1214" s="1">
        <v>19482</v>
      </c>
      <c r="D1214" s="1">
        <v>19482</v>
      </c>
      <c r="E1214" s="1" t="s">
        <v>863</v>
      </c>
      <c r="F1214" s="32" t="s">
        <v>1451</v>
      </c>
      <c r="G1214" s="32" t="s">
        <v>117</v>
      </c>
      <c r="H1214" s="28">
        <v>45295</v>
      </c>
      <c r="I1214" s="28" t="s">
        <v>36</v>
      </c>
      <c r="J1214" s="28" t="s">
        <v>36</v>
      </c>
      <c r="K1214" s="37">
        <f ca="1">IF(O1214="ACTIVE",(TODAY()-H1214),(J1214-H1214))</f>
        <v>47</v>
      </c>
      <c r="L1214" s="39" t="str">
        <f>IF(OR(M1214="Email Verification",M1214="Operations",M1214="OJT",M1214="Bottom Quartile Group",M1214="Training"),"Billable","Non Billable")</f>
        <v>Billable</v>
      </c>
      <c r="M1214" s="32" t="s">
        <v>118</v>
      </c>
      <c r="N1214" s="1" t="s">
        <v>38</v>
      </c>
      <c r="O1214" s="1" t="s">
        <v>39</v>
      </c>
      <c r="P1214" s="1"/>
      <c r="Q1214" s="1"/>
      <c r="R1214" s="31" t="s">
        <v>887</v>
      </c>
      <c r="S1214" s="42" t="s">
        <v>880</v>
      </c>
      <c r="T1214" s="42" t="s">
        <v>880</v>
      </c>
      <c r="U1214" s="42" t="s">
        <v>17</v>
      </c>
      <c r="V1214" s="42" t="s">
        <v>17</v>
      </c>
      <c r="W1214" s="42" t="s">
        <v>880</v>
      </c>
      <c r="X1214" s="42" t="s">
        <v>880</v>
      </c>
      <c r="Y1214" s="42" t="s">
        <v>880</v>
      </c>
      <c r="Z1214" s="42" t="s">
        <v>880</v>
      </c>
      <c r="AA1214" s="42" t="s">
        <v>19</v>
      </c>
      <c r="AB1214" s="42" t="s">
        <v>17</v>
      </c>
      <c r="AC1214" s="42" t="s">
        <v>17</v>
      </c>
      <c r="AD1214" s="42" t="s">
        <v>19</v>
      </c>
      <c r="AE1214" s="42" t="s">
        <v>880</v>
      </c>
      <c r="AF1214" s="42" t="s">
        <v>880</v>
      </c>
      <c r="AG1214" s="42" t="s">
        <v>880</v>
      </c>
      <c r="AH1214" s="42" t="s">
        <v>880</v>
      </c>
      <c r="AI1214" s="42" t="s">
        <v>17</v>
      </c>
      <c r="AJ1214" s="42" t="s">
        <v>17</v>
      </c>
      <c r="AK1214" s="42" t="s">
        <v>880</v>
      </c>
      <c r="AL1214" s="42"/>
      <c r="AM1214" s="42"/>
      <c r="AN1214" s="42"/>
      <c r="AO1214" s="42"/>
      <c r="AP1214" s="42"/>
      <c r="AQ1214" s="42"/>
      <c r="AR1214" s="42"/>
      <c r="AS1214" s="42"/>
      <c r="AT1214" s="42"/>
      <c r="AU1214" s="42"/>
      <c r="AV1214" s="37">
        <f>COUNTIFS($S1214:$AU1214,"P")</f>
        <v>11</v>
      </c>
      <c r="AW1214" s="37">
        <f>COUNTIFS($S1214:$AU1214,"HD")/2</f>
        <v>0</v>
      </c>
      <c r="AX1214" s="37">
        <f>COUNTIFS($S1214:$AU1214,"DO")</f>
        <v>6</v>
      </c>
      <c r="AY1214" s="1">
        <f>COUNTIFS($S1214:$AU1214,"UPL")</f>
        <v>0</v>
      </c>
      <c r="AZ1214" s="37">
        <f>COUNTIFS($S1214:$AU1214,"LWP")</f>
        <v>2</v>
      </c>
      <c r="BA1214" s="37">
        <f>SUM(COUNTIFS($S1214:$AU1214,{"PAT","MAT"}))</f>
        <v>0</v>
      </c>
      <c r="BB1214" s="37">
        <f>COUNTIFS($S1214:$AU1214,"HO")</f>
        <v>0</v>
      </c>
      <c r="BC1214" s="37">
        <f>COUNTIFS($S1214:$AU1214,"NA")</f>
        <v>0</v>
      </c>
      <c r="BD1214" s="37">
        <f>COUNTIFS($S1214:$AU1214,"PL")</f>
        <v>0</v>
      </c>
      <c r="BE1214" s="37">
        <f>COUNTIFS($S1214:$AU1214,"CL")</f>
        <v>0</v>
      </c>
      <c r="BF1214" s="37">
        <f>COUNTIFS($S1214:$AU1214,"BL")</f>
        <v>0</v>
      </c>
      <c r="BG1214" s="37">
        <f>COUNTIFS($S1214:$AU1214,"CO")</f>
        <v>0</v>
      </c>
      <c r="BH1214" s="37">
        <f>SUM(BD1214:BG1214)</f>
        <v>0</v>
      </c>
      <c r="BI1214" s="37">
        <f>IF(SUM(AV1214+AW1214)&gt;=17,1,0)</f>
        <v>0</v>
      </c>
      <c r="BJ1214" s="37">
        <f>IF(SUM(AV1214+AW1214)&gt;=13,1,0)</f>
        <v>0</v>
      </c>
      <c r="BK1214" s="37">
        <f>SUM(AV1214:BG1214)+SUM(COUNTIFS(R1214:AU1214,{"TERM","RESIGNED"}))</f>
        <v>19</v>
      </c>
      <c r="BL1214" s="1" t="s">
        <v>41</v>
      </c>
      <c r="BM1214" s="37" t="s">
        <v>931</v>
      </c>
    </row>
    <row r="1215" spans="1:65" x14ac:dyDescent="0.25">
      <c r="A1215" s="30">
        <f>A1214+1</f>
        <v>1213</v>
      </c>
      <c r="B1215" s="1" t="s">
        <v>33</v>
      </c>
      <c r="C1215" s="1">
        <v>19484</v>
      </c>
      <c r="D1215" s="1">
        <v>19484</v>
      </c>
      <c r="E1215" s="1" t="s">
        <v>862</v>
      </c>
      <c r="F1215" s="32" t="s">
        <v>1452</v>
      </c>
      <c r="G1215" s="32" t="s">
        <v>117</v>
      </c>
      <c r="H1215" s="28">
        <v>45295</v>
      </c>
      <c r="I1215" s="28" t="s">
        <v>36</v>
      </c>
      <c r="J1215" s="28" t="s">
        <v>36</v>
      </c>
      <c r="K1215" s="37">
        <f ca="1">IF(O1215="ACTIVE",(TODAY()-H1215),(J1215-H1215))</f>
        <v>47</v>
      </c>
      <c r="L1215" s="39" t="str">
        <f>IF(OR(M1215="Email Verification",M1215="Operations",M1215="OJT",M1215="Bottom Quartile Group",M1215="Training"),"Billable","Non Billable")</f>
        <v>Billable</v>
      </c>
      <c r="M1215" s="32" t="s">
        <v>118</v>
      </c>
      <c r="N1215" s="1" t="s">
        <v>38</v>
      </c>
      <c r="O1215" s="1" t="s">
        <v>39</v>
      </c>
      <c r="P1215" s="1"/>
      <c r="Q1215" s="1"/>
      <c r="R1215" s="31" t="s">
        <v>887</v>
      </c>
      <c r="S1215" s="42" t="s">
        <v>880</v>
      </c>
      <c r="T1215" s="42" t="s">
        <v>880</v>
      </c>
      <c r="U1215" s="42" t="s">
        <v>17</v>
      </c>
      <c r="V1215" s="42" t="s">
        <v>17</v>
      </c>
      <c r="W1215" s="42" t="s">
        <v>880</v>
      </c>
      <c r="X1215" s="42" t="s">
        <v>880</v>
      </c>
      <c r="Y1215" s="42" t="s">
        <v>19</v>
      </c>
      <c r="Z1215" s="42" t="s">
        <v>880</v>
      </c>
      <c r="AA1215" s="42" t="s">
        <v>880</v>
      </c>
      <c r="AB1215" s="42" t="s">
        <v>17</v>
      </c>
      <c r="AC1215" s="42" t="s">
        <v>17</v>
      </c>
      <c r="AD1215" s="42" t="s">
        <v>880</v>
      </c>
      <c r="AE1215" s="42" t="s">
        <v>880</v>
      </c>
      <c r="AF1215" s="42" t="s">
        <v>880</v>
      </c>
      <c r="AG1215" s="42" t="s">
        <v>880</v>
      </c>
      <c r="AH1215" s="42" t="s">
        <v>880</v>
      </c>
      <c r="AI1215" s="42" t="s">
        <v>17</v>
      </c>
      <c r="AJ1215" s="42" t="s">
        <v>17</v>
      </c>
      <c r="AK1215" s="42" t="s">
        <v>880</v>
      </c>
      <c r="AL1215" s="42"/>
      <c r="AM1215" s="42"/>
      <c r="AN1215" s="42"/>
      <c r="AO1215" s="42"/>
      <c r="AP1215" s="42"/>
      <c r="AQ1215" s="42"/>
      <c r="AR1215" s="42"/>
      <c r="AS1215" s="42"/>
      <c r="AT1215" s="42"/>
      <c r="AU1215" s="42"/>
      <c r="AV1215" s="37">
        <f>COUNTIFS($S1215:$AU1215,"P")</f>
        <v>12</v>
      </c>
      <c r="AW1215" s="37">
        <f>COUNTIFS($S1215:$AU1215,"HD")/2</f>
        <v>0</v>
      </c>
      <c r="AX1215" s="37">
        <f>COUNTIFS($S1215:$AU1215,"DO")</f>
        <v>6</v>
      </c>
      <c r="AY1215" s="1">
        <f>COUNTIFS($S1215:$AU1215,"UPL")</f>
        <v>0</v>
      </c>
      <c r="AZ1215" s="37">
        <f>COUNTIFS($S1215:$AU1215,"LWP")</f>
        <v>1</v>
      </c>
      <c r="BA1215" s="37">
        <f>SUM(COUNTIFS($S1215:$AU1215,{"PAT","MAT"}))</f>
        <v>0</v>
      </c>
      <c r="BB1215" s="37">
        <f>COUNTIFS($S1215:$AU1215,"HO")</f>
        <v>0</v>
      </c>
      <c r="BC1215" s="37">
        <f>COUNTIFS($S1215:$AU1215,"NA")</f>
        <v>0</v>
      </c>
      <c r="BD1215" s="37">
        <f>COUNTIFS($S1215:$AU1215,"PL")</f>
        <v>0</v>
      </c>
      <c r="BE1215" s="37">
        <f>COUNTIFS($S1215:$AU1215,"CL")</f>
        <v>0</v>
      </c>
      <c r="BF1215" s="37">
        <f>COUNTIFS($S1215:$AU1215,"BL")</f>
        <v>0</v>
      </c>
      <c r="BG1215" s="37">
        <f>COUNTIFS($S1215:$AU1215,"CO")</f>
        <v>0</v>
      </c>
      <c r="BH1215" s="37">
        <f>SUM(BD1215:BG1215)</f>
        <v>0</v>
      </c>
      <c r="BI1215" s="37">
        <f>IF(SUM(AV1215+AW1215)&gt;=17,1,0)</f>
        <v>0</v>
      </c>
      <c r="BJ1215" s="37">
        <f>IF(SUM(AV1215+AW1215)&gt;=13,1,0)</f>
        <v>0</v>
      </c>
      <c r="BK1215" s="37">
        <f>SUM(AV1215:BG1215)+SUM(COUNTIFS(R1215:AU1215,{"TERM","RESIGNED"}))</f>
        <v>19</v>
      </c>
      <c r="BL1215" s="1" t="s">
        <v>41</v>
      </c>
      <c r="BM1215" s="37" t="s">
        <v>931</v>
      </c>
    </row>
    <row r="1216" spans="1:65" x14ac:dyDescent="0.25">
      <c r="A1216" s="30">
        <f>A1215+1</f>
        <v>1214</v>
      </c>
      <c r="B1216" s="1" t="s">
        <v>33</v>
      </c>
      <c r="C1216" s="1">
        <v>19502</v>
      </c>
      <c r="D1216" s="1">
        <v>19502</v>
      </c>
      <c r="E1216" s="1" t="s">
        <v>863</v>
      </c>
      <c r="F1216" s="32" t="s">
        <v>1460</v>
      </c>
      <c r="G1216" s="32" t="s">
        <v>74</v>
      </c>
      <c r="H1216" s="28">
        <v>45301</v>
      </c>
      <c r="I1216" s="28" t="s">
        <v>36</v>
      </c>
      <c r="J1216" s="28" t="s">
        <v>36</v>
      </c>
      <c r="K1216" s="37">
        <f ca="1">IF(O1216="ACTIVE",(TODAY()-H1216),(J1216-H1216))</f>
        <v>41</v>
      </c>
      <c r="L1216" s="39" t="str">
        <f>IF(OR(M1216="Email Verification",M1216="Operations",M1216="OJT",M1216="Bottom Quartile Group",M1216="Training"),"Billable","Non Billable")</f>
        <v>Non Billable</v>
      </c>
      <c r="M1216" s="32" t="s">
        <v>51</v>
      </c>
      <c r="N1216" s="1" t="s">
        <v>38</v>
      </c>
      <c r="O1216" s="1" t="s">
        <v>39</v>
      </c>
      <c r="P1216" s="1"/>
      <c r="Q1216" s="1"/>
      <c r="R1216" s="31" t="s">
        <v>97</v>
      </c>
      <c r="S1216" s="42" t="s">
        <v>880</v>
      </c>
      <c r="T1216" s="42" t="s">
        <v>880</v>
      </c>
      <c r="U1216" s="42" t="s">
        <v>17</v>
      </c>
      <c r="V1216" s="42" t="s">
        <v>17</v>
      </c>
      <c r="W1216" s="42" t="s">
        <v>880</v>
      </c>
      <c r="X1216" s="42" t="s">
        <v>880</v>
      </c>
      <c r="Y1216" s="42" t="s">
        <v>880</v>
      </c>
      <c r="Z1216" s="42" t="s">
        <v>880</v>
      </c>
      <c r="AA1216" s="42" t="s">
        <v>880</v>
      </c>
      <c r="AB1216" s="42" t="s">
        <v>17</v>
      </c>
      <c r="AC1216" s="42" t="s">
        <v>17</v>
      </c>
      <c r="AD1216" s="42" t="s">
        <v>880</v>
      </c>
      <c r="AE1216" s="42" t="s">
        <v>880</v>
      </c>
      <c r="AF1216" s="42" t="s">
        <v>880</v>
      </c>
      <c r="AG1216" s="42" t="s">
        <v>880</v>
      </c>
      <c r="AH1216" s="42" t="s">
        <v>880</v>
      </c>
      <c r="AI1216" s="42" t="s">
        <v>17</v>
      </c>
      <c r="AJ1216" s="42" t="s">
        <v>17</v>
      </c>
      <c r="AK1216" s="42" t="s">
        <v>880</v>
      </c>
      <c r="AL1216" s="42"/>
      <c r="AM1216" s="42"/>
      <c r="AN1216" s="42"/>
      <c r="AO1216" s="42"/>
      <c r="AP1216" s="42"/>
      <c r="AQ1216" s="42"/>
      <c r="AR1216" s="42"/>
      <c r="AS1216" s="42"/>
      <c r="AT1216" s="42"/>
      <c r="AU1216" s="42"/>
      <c r="AV1216" s="37">
        <f>COUNTIFS($S1216:$AU1216,"P")</f>
        <v>13</v>
      </c>
      <c r="AW1216" s="37">
        <f>COUNTIFS($S1216:$AU1216,"HD")/2</f>
        <v>0</v>
      </c>
      <c r="AX1216" s="37">
        <f>COUNTIFS($S1216:$AU1216,"DO")</f>
        <v>6</v>
      </c>
      <c r="AY1216" s="1">
        <f>COUNTIFS($S1216:$AU1216,"UPL")</f>
        <v>0</v>
      </c>
      <c r="AZ1216" s="37">
        <f>COUNTIFS($S1216:$AU1216,"LWP")</f>
        <v>0</v>
      </c>
      <c r="BA1216" s="37">
        <f>SUM(COUNTIFS($S1216:$AU1216,{"PAT","MAT"}))</f>
        <v>0</v>
      </c>
      <c r="BB1216" s="37">
        <f>COUNTIFS($S1216:$AU1216,"HO")</f>
        <v>0</v>
      </c>
      <c r="BC1216" s="37">
        <f>COUNTIFS($S1216:$AU1216,"NA")</f>
        <v>0</v>
      </c>
      <c r="BD1216" s="37">
        <f>COUNTIFS($S1216:$AU1216,"PL")</f>
        <v>0</v>
      </c>
      <c r="BE1216" s="37">
        <f>COUNTIFS($S1216:$AU1216,"CL")</f>
        <v>0</v>
      </c>
      <c r="BF1216" s="37">
        <f>COUNTIFS($S1216:$AU1216,"BL")</f>
        <v>0</v>
      </c>
      <c r="BG1216" s="37">
        <f>COUNTIFS($S1216:$AU1216,"CO")</f>
        <v>0</v>
      </c>
      <c r="BH1216" s="37">
        <f>SUM(BD1216:BG1216)</f>
        <v>0</v>
      </c>
      <c r="BI1216" s="37">
        <f>IF(SUM(AV1216+AW1216)&gt;=17,1,0)</f>
        <v>0</v>
      </c>
      <c r="BJ1216" s="37">
        <f>IF(SUM(AV1216+AW1216)&gt;=13,1,0)</f>
        <v>1</v>
      </c>
      <c r="BK1216" s="37">
        <f>SUM(AV1216:BG1216)+SUM(COUNTIFS(R1216:AU1216,{"TERM","RESIGNED"}))</f>
        <v>19</v>
      </c>
      <c r="BL1216" s="1" t="s">
        <v>41</v>
      </c>
      <c r="BM1216" s="37" t="s">
        <v>934</v>
      </c>
    </row>
    <row r="1217" spans="1:65" x14ac:dyDescent="0.25">
      <c r="A1217" s="30">
        <f>A1216+1</f>
        <v>1215</v>
      </c>
      <c r="B1217" s="1" t="s">
        <v>33</v>
      </c>
      <c r="C1217" s="1">
        <v>19503</v>
      </c>
      <c r="D1217" s="1">
        <v>19503</v>
      </c>
      <c r="E1217" s="1" t="s">
        <v>863</v>
      </c>
      <c r="F1217" s="32" t="s">
        <v>1480</v>
      </c>
      <c r="G1217" s="32" t="s">
        <v>181</v>
      </c>
      <c r="H1217" s="28">
        <v>45301</v>
      </c>
      <c r="I1217" s="28" t="s">
        <v>36</v>
      </c>
      <c r="J1217" s="28" t="s">
        <v>36</v>
      </c>
      <c r="K1217" s="37">
        <f ca="1">IF(O1217="ACTIVE",(TODAY()-H1217),(J1217-H1217))</f>
        <v>41</v>
      </c>
      <c r="L1217" s="39" t="str">
        <f>IF(OR(M1217="Email Verification",M1217="Operations",M1217="OJT",M1217="Bottom Quartile Group",M1217="Training"),"Billable","Non Billable")</f>
        <v>Billable</v>
      </c>
      <c r="M1217" s="32" t="s">
        <v>178</v>
      </c>
      <c r="N1217" s="1" t="s">
        <v>38</v>
      </c>
      <c r="O1217" s="1" t="s">
        <v>39</v>
      </c>
      <c r="P1217" s="1"/>
      <c r="Q1217" s="1"/>
      <c r="R1217" s="31" t="s">
        <v>241</v>
      </c>
      <c r="S1217" s="42" t="s">
        <v>880</v>
      </c>
      <c r="T1217" s="42" t="s">
        <v>880</v>
      </c>
      <c r="U1217" s="42" t="s">
        <v>17</v>
      </c>
      <c r="V1217" s="42" t="s">
        <v>17</v>
      </c>
      <c r="W1217" s="42" t="s">
        <v>880</v>
      </c>
      <c r="X1217" s="42" t="s">
        <v>880</v>
      </c>
      <c r="Y1217" s="42" t="s">
        <v>880</v>
      </c>
      <c r="Z1217" s="42" t="s">
        <v>19</v>
      </c>
      <c r="AA1217" s="42" t="s">
        <v>880</v>
      </c>
      <c r="AB1217" s="42" t="s">
        <v>17</v>
      </c>
      <c r="AC1217" s="42" t="s">
        <v>17</v>
      </c>
      <c r="AD1217" s="42" t="s">
        <v>880</v>
      </c>
      <c r="AE1217" s="42" t="s">
        <v>880</v>
      </c>
      <c r="AF1217" s="42" t="s">
        <v>880</v>
      </c>
      <c r="AG1217" s="42" t="s">
        <v>880</v>
      </c>
      <c r="AH1217" s="42" t="s">
        <v>880</v>
      </c>
      <c r="AI1217" s="42" t="s">
        <v>17</v>
      </c>
      <c r="AJ1217" s="42" t="s">
        <v>17</v>
      </c>
      <c r="AK1217" s="42" t="s">
        <v>880</v>
      </c>
      <c r="AL1217" s="42"/>
      <c r="AM1217" s="42"/>
      <c r="AN1217" s="42"/>
      <c r="AO1217" s="42"/>
      <c r="AP1217" s="42"/>
      <c r="AQ1217" s="42"/>
      <c r="AR1217" s="42"/>
      <c r="AS1217" s="42"/>
      <c r="AT1217" s="42"/>
      <c r="AU1217" s="42"/>
      <c r="AV1217" s="37">
        <f>COUNTIFS($S1217:$AU1217,"P")</f>
        <v>12</v>
      </c>
      <c r="AW1217" s="37">
        <f>COUNTIFS($S1217:$AU1217,"HD")/2</f>
        <v>0</v>
      </c>
      <c r="AX1217" s="37">
        <f>COUNTIFS($S1217:$AU1217,"DO")</f>
        <v>6</v>
      </c>
      <c r="AY1217" s="1">
        <f>COUNTIFS($S1217:$AU1217,"UPL")</f>
        <v>0</v>
      </c>
      <c r="AZ1217" s="37">
        <f>COUNTIFS($S1217:$AU1217,"LWP")</f>
        <v>1</v>
      </c>
      <c r="BA1217" s="37">
        <f>SUM(COUNTIFS($S1217:$AU1217,{"PAT","MAT"}))</f>
        <v>0</v>
      </c>
      <c r="BB1217" s="37">
        <f>COUNTIFS($S1217:$AU1217,"HO")</f>
        <v>0</v>
      </c>
      <c r="BC1217" s="37">
        <f>COUNTIFS($S1217:$AU1217,"NA")</f>
        <v>0</v>
      </c>
      <c r="BD1217" s="37">
        <f>COUNTIFS($S1217:$AU1217,"PL")</f>
        <v>0</v>
      </c>
      <c r="BE1217" s="37">
        <f>COUNTIFS($S1217:$AU1217,"CL")</f>
        <v>0</v>
      </c>
      <c r="BF1217" s="37">
        <f>COUNTIFS($S1217:$AU1217,"BL")</f>
        <v>0</v>
      </c>
      <c r="BG1217" s="37">
        <f>COUNTIFS($S1217:$AU1217,"CO")</f>
        <v>0</v>
      </c>
      <c r="BH1217" s="37">
        <f>SUM(BD1217:BG1217)</f>
        <v>0</v>
      </c>
      <c r="BI1217" s="37">
        <f>IF(SUM(AV1217+AW1217)&gt;=17,1,0)</f>
        <v>0</v>
      </c>
      <c r="BJ1217" s="37">
        <f>IF(SUM(AV1217+AW1217)&gt;=13,1,0)</f>
        <v>0</v>
      </c>
      <c r="BK1217" s="37">
        <f>SUM(AV1217:BG1217)+SUM(COUNTIFS(R1217:AU1217,{"TERM","RESIGNED"}))</f>
        <v>19</v>
      </c>
      <c r="BL1217" s="1" t="s">
        <v>41</v>
      </c>
      <c r="BM1217" s="37" t="s">
        <v>931</v>
      </c>
    </row>
    <row r="1218" spans="1:65" x14ac:dyDescent="0.25">
      <c r="A1218" s="30">
        <f>A1217+1</f>
        <v>1216</v>
      </c>
      <c r="B1218" s="1" t="s">
        <v>33</v>
      </c>
      <c r="C1218" s="1">
        <v>19504</v>
      </c>
      <c r="D1218" s="1">
        <v>19504</v>
      </c>
      <c r="E1218" s="1" t="s">
        <v>863</v>
      </c>
      <c r="F1218" s="32" t="s">
        <v>1461</v>
      </c>
      <c r="G1218" s="32" t="s">
        <v>181</v>
      </c>
      <c r="H1218" s="28">
        <v>45301</v>
      </c>
      <c r="I1218" s="28" t="s">
        <v>36</v>
      </c>
      <c r="J1218" s="28" t="s">
        <v>36</v>
      </c>
      <c r="K1218" s="37">
        <f ca="1">IF(O1218="ACTIVE",(TODAY()-H1218),(J1218-H1218))</f>
        <v>41</v>
      </c>
      <c r="L1218" s="39" t="str">
        <f>IF(OR(M1218="Email Verification",M1218="Operations",M1218="OJT",M1218="Bottom Quartile Group",M1218="Training"),"Billable","Non Billable")</f>
        <v>Billable</v>
      </c>
      <c r="M1218" s="32" t="s">
        <v>178</v>
      </c>
      <c r="N1218" s="1" t="s">
        <v>38</v>
      </c>
      <c r="O1218" s="1" t="s">
        <v>39</v>
      </c>
      <c r="P1218" s="1"/>
      <c r="Q1218" s="1"/>
      <c r="R1218" s="31" t="s">
        <v>425</v>
      </c>
      <c r="S1218" s="42" t="s">
        <v>880</v>
      </c>
      <c r="T1218" s="42" t="s">
        <v>880</v>
      </c>
      <c r="U1218" s="42" t="s">
        <v>17</v>
      </c>
      <c r="V1218" s="42" t="s">
        <v>17</v>
      </c>
      <c r="W1218" s="42" t="s">
        <v>880</v>
      </c>
      <c r="X1218" s="42" t="s">
        <v>880</v>
      </c>
      <c r="Y1218" s="42" t="s">
        <v>19</v>
      </c>
      <c r="Z1218" s="42" t="s">
        <v>880</v>
      </c>
      <c r="AA1218" s="42" t="s">
        <v>880</v>
      </c>
      <c r="AB1218" s="42" t="s">
        <v>17</v>
      </c>
      <c r="AC1218" s="42" t="s">
        <v>17</v>
      </c>
      <c r="AD1218" s="42" t="s">
        <v>880</v>
      </c>
      <c r="AE1218" s="42" t="s">
        <v>880</v>
      </c>
      <c r="AF1218" s="42" t="s">
        <v>880</v>
      </c>
      <c r="AG1218" s="42" t="s">
        <v>18</v>
      </c>
      <c r="AH1218" s="42" t="s">
        <v>18</v>
      </c>
      <c r="AI1218" s="42" t="s">
        <v>17</v>
      </c>
      <c r="AJ1218" s="42" t="s">
        <v>17</v>
      </c>
      <c r="AK1218" s="42" t="s">
        <v>18</v>
      </c>
      <c r="AL1218" s="42"/>
      <c r="AM1218" s="42"/>
      <c r="AN1218" s="42"/>
      <c r="AO1218" s="42"/>
      <c r="AP1218" s="42"/>
      <c r="AQ1218" s="42"/>
      <c r="AR1218" s="42"/>
      <c r="AS1218" s="42"/>
      <c r="AT1218" s="42"/>
      <c r="AU1218" s="42"/>
      <c r="AV1218" s="37">
        <f>COUNTIFS($S1218:$AU1218,"P")</f>
        <v>9</v>
      </c>
      <c r="AW1218" s="37">
        <f>COUNTIFS($S1218:$AU1218,"HD")/2</f>
        <v>0</v>
      </c>
      <c r="AX1218" s="37">
        <f>COUNTIFS($S1218:$AU1218,"DO")</f>
        <v>6</v>
      </c>
      <c r="AY1218" s="1">
        <f>COUNTIFS($S1218:$AU1218,"UPL")</f>
        <v>3</v>
      </c>
      <c r="AZ1218" s="37">
        <f>COUNTIFS($S1218:$AU1218,"LWP")</f>
        <v>1</v>
      </c>
      <c r="BA1218" s="37">
        <f>SUM(COUNTIFS($S1218:$AU1218,{"PAT","MAT"}))</f>
        <v>0</v>
      </c>
      <c r="BB1218" s="37">
        <f>COUNTIFS($S1218:$AU1218,"HO")</f>
        <v>0</v>
      </c>
      <c r="BC1218" s="37">
        <f>COUNTIFS($S1218:$AU1218,"NA")</f>
        <v>0</v>
      </c>
      <c r="BD1218" s="37">
        <f>COUNTIFS($S1218:$AU1218,"PL")</f>
        <v>0</v>
      </c>
      <c r="BE1218" s="37">
        <f>COUNTIFS($S1218:$AU1218,"CL")</f>
        <v>0</v>
      </c>
      <c r="BF1218" s="37">
        <f>COUNTIFS($S1218:$AU1218,"BL")</f>
        <v>0</v>
      </c>
      <c r="BG1218" s="37">
        <f>COUNTIFS($S1218:$AU1218,"CO")</f>
        <v>0</v>
      </c>
      <c r="BH1218" s="37">
        <f>SUM(BD1218:BG1218)</f>
        <v>0</v>
      </c>
      <c r="BI1218" s="37">
        <f>IF(SUM(AV1218+AW1218)&gt;=17,1,0)</f>
        <v>0</v>
      </c>
      <c r="BJ1218" s="37">
        <f>IF(SUM(AV1218+AW1218)&gt;=13,1,0)</f>
        <v>0</v>
      </c>
      <c r="BK1218" s="37">
        <f>SUM(AV1218:BG1218)+SUM(COUNTIFS(R1218:AU1218,{"TERM","RESIGNED"}))</f>
        <v>19</v>
      </c>
      <c r="BL1218" s="1" t="s">
        <v>41</v>
      </c>
      <c r="BM1218" s="37" t="s">
        <v>936</v>
      </c>
    </row>
    <row r="1219" spans="1:65" x14ac:dyDescent="0.25">
      <c r="A1219" s="30">
        <f>A1218+1</f>
        <v>1217</v>
      </c>
      <c r="B1219" s="1" t="s">
        <v>33</v>
      </c>
      <c r="C1219" s="1">
        <v>19506</v>
      </c>
      <c r="D1219" s="1">
        <v>19506</v>
      </c>
      <c r="E1219" s="1" t="s">
        <v>863</v>
      </c>
      <c r="F1219" s="32" t="s">
        <v>1462</v>
      </c>
      <c r="G1219" s="32" t="s">
        <v>181</v>
      </c>
      <c r="H1219" s="28">
        <v>45301</v>
      </c>
      <c r="I1219" s="28" t="s">
        <v>36</v>
      </c>
      <c r="J1219" s="28" t="s">
        <v>36</v>
      </c>
      <c r="K1219" s="37">
        <f ca="1">IF(O1219="ACTIVE",(TODAY()-H1219),(J1219-H1219))</f>
        <v>41</v>
      </c>
      <c r="L1219" s="39" t="str">
        <f>IF(OR(M1219="Email Verification",M1219="Operations",M1219="OJT",M1219="Bottom Quartile Group",M1219="Training"),"Billable","Non Billable")</f>
        <v>Billable</v>
      </c>
      <c r="M1219" s="32" t="s">
        <v>178</v>
      </c>
      <c r="N1219" s="1" t="s">
        <v>38</v>
      </c>
      <c r="O1219" s="1" t="s">
        <v>39</v>
      </c>
      <c r="P1219" s="1"/>
      <c r="Q1219" s="1"/>
      <c r="R1219" s="31" t="s">
        <v>241</v>
      </c>
      <c r="S1219" s="42" t="s">
        <v>880</v>
      </c>
      <c r="T1219" s="42" t="s">
        <v>880</v>
      </c>
      <c r="U1219" s="42" t="s">
        <v>17</v>
      </c>
      <c r="V1219" s="42" t="s">
        <v>17</v>
      </c>
      <c r="W1219" s="42" t="s">
        <v>880</v>
      </c>
      <c r="X1219" s="42" t="s">
        <v>880</v>
      </c>
      <c r="Y1219" s="42" t="s">
        <v>880</v>
      </c>
      <c r="Z1219" s="42" t="s">
        <v>880</v>
      </c>
      <c r="AA1219" s="42" t="s">
        <v>880</v>
      </c>
      <c r="AB1219" s="42" t="s">
        <v>17</v>
      </c>
      <c r="AC1219" s="42" t="s">
        <v>17</v>
      </c>
      <c r="AD1219" s="42" t="s">
        <v>880</v>
      </c>
      <c r="AE1219" s="42" t="s">
        <v>880</v>
      </c>
      <c r="AF1219" s="42" t="s">
        <v>880</v>
      </c>
      <c r="AG1219" s="42" t="s">
        <v>880</v>
      </c>
      <c r="AH1219" s="42" t="s">
        <v>880</v>
      </c>
      <c r="AI1219" s="42" t="s">
        <v>17</v>
      </c>
      <c r="AJ1219" s="42" t="s">
        <v>17</v>
      </c>
      <c r="AK1219" s="42" t="s">
        <v>880</v>
      </c>
      <c r="AL1219" s="42"/>
      <c r="AM1219" s="42"/>
      <c r="AN1219" s="42"/>
      <c r="AO1219" s="42"/>
      <c r="AP1219" s="42"/>
      <c r="AQ1219" s="42"/>
      <c r="AR1219" s="42"/>
      <c r="AS1219" s="42"/>
      <c r="AT1219" s="42"/>
      <c r="AU1219" s="42"/>
      <c r="AV1219" s="37">
        <f>COUNTIFS($S1219:$AU1219,"P")</f>
        <v>13</v>
      </c>
      <c r="AW1219" s="37">
        <f>COUNTIFS($S1219:$AU1219,"HD")/2</f>
        <v>0</v>
      </c>
      <c r="AX1219" s="37">
        <f>COUNTIFS($S1219:$AU1219,"DO")</f>
        <v>6</v>
      </c>
      <c r="AY1219" s="1">
        <f>COUNTIFS($S1219:$AU1219,"UPL")</f>
        <v>0</v>
      </c>
      <c r="AZ1219" s="37">
        <f>COUNTIFS($S1219:$AU1219,"LWP")</f>
        <v>0</v>
      </c>
      <c r="BA1219" s="37">
        <f>SUM(COUNTIFS($S1219:$AU1219,{"PAT","MAT"}))</f>
        <v>0</v>
      </c>
      <c r="BB1219" s="37">
        <f>COUNTIFS($S1219:$AU1219,"HO")</f>
        <v>0</v>
      </c>
      <c r="BC1219" s="37">
        <f>COUNTIFS($S1219:$AU1219,"NA")</f>
        <v>0</v>
      </c>
      <c r="BD1219" s="37">
        <f>COUNTIFS($S1219:$AU1219,"PL")</f>
        <v>0</v>
      </c>
      <c r="BE1219" s="37">
        <f>COUNTIFS($S1219:$AU1219,"CL")</f>
        <v>0</v>
      </c>
      <c r="BF1219" s="37">
        <f>COUNTIFS($S1219:$AU1219,"BL")</f>
        <v>0</v>
      </c>
      <c r="BG1219" s="37">
        <f>COUNTIFS($S1219:$AU1219,"CO")</f>
        <v>0</v>
      </c>
      <c r="BH1219" s="37">
        <f>SUM(BD1219:BG1219)</f>
        <v>0</v>
      </c>
      <c r="BI1219" s="37">
        <f>IF(SUM(AV1219+AW1219)&gt;=17,1,0)</f>
        <v>0</v>
      </c>
      <c r="BJ1219" s="37">
        <f>IF(SUM(AV1219+AW1219)&gt;=13,1,0)</f>
        <v>1</v>
      </c>
      <c r="BK1219" s="37">
        <f>SUM(AV1219:BG1219)+SUM(COUNTIFS(R1219:AU1219,{"TERM","RESIGNED"}))</f>
        <v>19</v>
      </c>
      <c r="BL1219" s="1" t="s">
        <v>41</v>
      </c>
      <c r="BM1219" s="37" t="s">
        <v>931</v>
      </c>
    </row>
    <row r="1220" spans="1:65" x14ac:dyDescent="0.25">
      <c r="A1220" s="30">
        <f>A1219+1</f>
        <v>1218</v>
      </c>
      <c r="B1220" s="1" t="s">
        <v>33</v>
      </c>
      <c r="C1220" s="1">
        <v>19508</v>
      </c>
      <c r="D1220" s="1">
        <v>19508</v>
      </c>
      <c r="E1220" s="1" t="s">
        <v>863</v>
      </c>
      <c r="F1220" s="32" t="s">
        <v>1463</v>
      </c>
      <c r="G1220" s="32" t="s">
        <v>177</v>
      </c>
      <c r="H1220" s="28">
        <v>45301</v>
      </c>
      <c r="I1220" s="28" t="s">
        <v>36</v>
      </c>
      <c r="J1220" s="28" t="s">
        <v>36</v>
      </c>
      <c r="K1220" s="37">
        <f ca="1">IF(O1220="ACTIVE",(TODAY()-H1220),(J1220-H1220))</f>
        <v>41</v>
      </c>
      <c r="L1220" s="39" t="str">
        <f>IF(OR(M1220="Email Verification",M1220="Operations",M1220="OJT",M1220="Bottom Quartile Group",M1220="Training"),"Billable","Non Billable")</f>
        <v>Billable</v>
      </c>
      <c r="M1220" s="32" t="s">
        <v>761</v>
      </c>
      <c r="N1220" s="1" t="s">
        <v>38</v>
      </c>
      <c r="O1220" s="1" t="s">
        <v>39</v>
      </c>
      <c r="P1220" s="1"/>
      <c r="Q1220" s="1"/>
      <c r="R1220" s="31" t="s">
        <v>243</v>
      </c>
      <c r="S1220" s="42" t="s">
        <v>880</v>
      </c>
      <c r="T1220" s="42" t="s">
        <v>880</v>
      </c>
      <c r="U1220" s="42" t="s">
        <v>17</v>
      </c>
      <c r="V1220" s="42" t="s">
        <v>17</v>
      </c>
      <c r="W1220" s="42" t="s">
        <v>880</v>
      </c>
      <c r="X1220" s="42" t="s">
        <v>880</v>
      </c>
      <c r="Y1220" s="42" t="s">
        <v>880</v>
      </c>
      <c r="Z1220" s="42" t="s">
        <v>880</v>
      </c>
      <c r="AA1220" s="42" t="s">
        <v>880</v>
      </c>
      <c r="AB1220" s="42" t="s">
        <v>17</v>
      </c>
      <c r="AC1220" s="42" t="s">
        <v>17</v>
      </c>
      <c r="AD1220" s="42" t="s">
        <v>880</v>
      </c>
      <c r="AE1220" s="42" t="s">
        <v>880</v>
      </c>
      <c r="AF1220" s="42" t="s">
        <v>880</v>
      </c>
      <c r="AG1220" s="42" t="s">
        <v>880</v>
      </c>
      <c r="AH1220" s="42" t="s">
        <v>880</v>
      </c>
      <c r="AI1220" s="42" t="s">
        <v>17</v>
      </c>
      <c r="AJ1220" s="42" t="s">
        <v>17</v>
      </c>
      <c r="AK1220" s="42" t="s">
        <v>880</v>
      </c>
      <c r="AL1220" s="42"/>
      <c r="AM1220" s="42"/>
      <c r="AN1220" s="42"/>
      <c r="AO1220" s="42"/>
      <c r="AP1220" s="42"/>
      <c r="AQ1220" s="42"/>
      <c r="AR1220" s="42"/>
      <c r="AS1220" s="42"/>
      <c r="AT1220" s="42"/>
      <c r="AU1220" s="42"/>
      <c r="AV1220" s="37">
        <f>COUNTIFS($S1220:$AU1220,"P")</f>
        <v>13</v>
      </c>
      <c r="AW1220" s="37">
        <f>COUNTIFS($S1220:$AU1220,"HD")/2</f>
        <v>0</v>
      </c>
      <c r="AX1220" s="37">
        <f>COUNTIFS($S1220:$AU1220,"DO")</f>
        <v>6</v>
      </c>
      <c r="AY1220" s="1">
        <f>COUNTIFS($S1220:$AU1220,"UPL")</f>
        <v>0</v>
      </c>
      <c r="AZ1220" s="37">
        <f>COUNTIFS($S1220:$AU1220,"LWP")</f>
        <v>0</v>
      </c>
      <c r="BA1220" s="37">
        <f>SUM(COUNTIFS($S1220:$AU1220,{"PAT","MAT"}))</f>
        <v>0</v>
      </c>
      <c r="BB1220" s="37">
        <f>COUNTIFS($S1220:$AU1220,"HO")</f>
        <v>0</v>
      </c>
      <c r="BC1220" s="37">
        <f>COUNTIFS($S1220:$AU1220,"NA")</f>
        <v>0</v>
      </c>
      <c r="BD1220" s="37">
        <f>COUNTIFS($S1220:$AU1220,"PL")</f>
        <v>0</v>
      </c>
      <c r="BE1220" s="37">
        <f>COUNTIFS($S1220:$AU1220,"CL")</f>
        <v>0</v>
      </c>
      <c r="BF1220" s="37">
        <f>COUNTIFS($S1220:$AU1220,"BL")</f>
        <v>0</v>
      </c>
      <c r="BG1220" s="37">
        <f>COUNTIFS($S1220:$AU1220,"CO")</f>
        <v>0</v>
      </c>
      <c r="BH1220" s="37">
        <f>SUM(BD1220:BG1220)</f>
        <v>0</v>
      </c>
      <c r="BI1220" s="37">
        <f>IF(SUM(AV1220+AW1220)&gt;=17,1,0)</f>
        <v>0</v>
      </c>
      <c r="BJ1220" s="37">
        <f>IF(SUM(AV1220+AW1220)&gt;=13,1,0)</f>
        <v>1</v>
      </c>
      <c r="BK1220" s="37">
        <f>SUM(AV1220:BG1220)+SUM(COUNTIFS(R1220:AU1220,{"TERM","RESIGNED"}))</f>
        <v>19</v>
      </c>
      <c r="BL1220" s="1" t="s">
        <v>41</v>
      </c>
      <c r="BM1220" s="37" t="s">
        <v>936</v>
      </c>
    </row>
    <row r="1221" spans="1:65" x14ac:dyDescent="0.25">
      <c r="A1221" s="30">
        <f>A1220+1</f>
        <v>1219</v>
      </c>
      <c r="B1221" s="1" t="s">
        <v>33</v>
      </c>
      <c r="C1221" s="1">
        <v>19512</v>
      </c>
      <c r="D1221" s="1">
        <v>19512</v>
      </c>
      <c r="E1221" s="1" t="s">
        <v>862</v>
      </c>
      <c r="F1221" s="32" t="s">
        <v>1464</v>
      </c>
      <c r="G1221" s="32" t="s">
        <v>177</v>
      </c>
      <c r="H1221" s="28">
        <v>45301</v>
      </c>
      <c r="I1221" s="28" t="s">
        <v>36</v>
      </c>
      <c r="J1221" s="28" t="s">
        <v>36</v>
      </c>
      <c r="K1221" s="37">
        <f ca="1">IF(O1221="ACTIVE",(TODAY()-H1221),(J1221-H1221))</f>
        <v>41</v>
      </c>
      <c r="L1221" s="39" t="str">
        <f>IF(OR(M1221="Email Verification",M1221="Operations",M1221="OJT",M1221="Bottom Quartile Group",M1221="Training"),"Billable","Non Billable")</f>
        <v>Billable</v>
      </c>
      <c r="M1221" s="32" t="s">
        <v>178</v>
      </c>
      <c r="N1221" s="1" t="s">
        <v>38</v>
      </c>
      <c r="O1221" s="1" t="s">
        <v>39</v>
      </c>
      <c r="P1221" s="1"/>
      <c r="Q1221" s="1"/>
      <c r="R1221" s="31" t="s">
        <v>241</v>
      </c>
      <c r="S1221" s="42" t="s">
        <v>880</v>
      </c>
      <c r="T1221" s="42" t="s">
        <v>880</v>
      </c>
      <c r="U1221" s="42" t="s">
        <v>17</v>
      </c>
      <c r="V1221" s="42" t="s">
        <v>17</v>
      </c>
      <c r="W1221" s="42" t="s">
        <v>19</v>
      </c>
      <c r="X1221" s="42" t="s">
        <v>880</v>
      </c>
      <c r="Y1221" s="42" t="s">
        <v>880</v>
      </c>
      <c r="Z1221" s="42" t="s">
        <v>880</v>
      </c>
      <c r="AA1221" s="42" t="s">
        <v>880</v>
      </c>
      <c r="AB1221" s="42" t="s">
        <v>17</v>
      </c>
      <c r="AC1221" s="42" t="s">
        <v>17</v>
      </c>
      <c r="AD1221" s="42" t="s">
        <v>880</v>
      </c>
      <c r="AE1221" s="42" t="s">
        <v>880</v>
      </c>
      <c r="AF1221" s="42" t="s">
        <v>880</v>
      </c>
      <c r="AG1221" s="42" t="s">
        <v>880</v>
      </c>
      <c r="AH1221" s="42" t="s">
        <v>880</v>
      </c>
      <c r="AI1221" s="42" t="s">
        <v>17</v>
      </c>
      <c r="AJ1221" s="42" t="s">
        <v>17</v>
      </c>
      <c r="AK1221" s="42" t="s">
        <v>880</v>
      </c>
      <c r="AL1221" s="42"/>
      <c r="AM1221" s="42"/>
      <c r="AN1221" s="42"/>
      <c r="AO1221" s="42"/>
      <c r="AP1221" s="42"/>
      <c r="AQ1221" s="42"/>
      <c r="AR1221" s="42"/>
      <c r="AS1221" s="42"/>
      <c r="AT1221" s="42"/>
      <c r="AU1221" s="42"/>
      <c r="AV1221" s="37">
        <f>COUNTIFS($S1221:$AU1221,"P")</f>
        <v>12</v>
      </c>
      <c r="AW1221" s="37">
        <f>COUNTIFS($S1221:$AU1221,"HD")/2</f>
        <v>0</v>
      </c>
      <c r="AX1221" s="37">
        <f>COUNTIFS($S1221:$AU1221,"DO")</f>
        <v>6</v>
      </c>
      <c r="AY1221" s="1">
        <f>COUNTIFS($S1221:$AU1221,"UPL")</f>
        <v>0</v>
      </c>
      <c r="AZ1221" s="37">
        <f>COUNTIFS($S1221:$AU1221,"LWP")</f>
        <v>1</v>
      </c>
      <c r="BA1221" s="37">
        <f>SUM(COUNTIFS($S1221:$AU1221,{"PAT","MAT"}))</f>
        <v>0</v>
      </c>
      <c r="BB1221" s="37">
        <f>COUNTIFS($S1221:$AU1221,"HO")</f>
        <v>0</v>
      </c>
      <c r="BC1221" s="37">
        <f>COUNTIFS($S1221:$AU1221,"NA")</f>
        <v>0</v>
      </c>
      <c r="BD1221" s="37">
        <f>COUNTIFS($S1221:$AU1221,"PL")</f>
        <v>0</v>
      </c>
      <c r="BE1221" s="37">
        <f>COUNTIFS($S1221:$AU1221,"CL")</f>
        <v>0</v>
      </c>
      <c r="BF1221" s="37">
        <f>COUNTIFS($S1221:$AU1221,"BL")</f>
        <v>0</v>
      </c>
      <c r="BG1221" s="37">
        <f>COUNTIFS($S1221:$AU1221,"CO")</f>
        <v>0</v>
      </c>
      <c r="BH1221" s="37">
        <f>SUM(BD1221:BG1221)</f>
        <v>0</v>
      </c>
      <c r="BI1221" s="37">
        <f>IF(SUM(AV1221+AW1221)&gt;=17,1,0)</f>
        <v>0</v>
      </c>
      <c r="BJ1221" s="37">
        <f>IF(SUM(AV1221+AW1221)&gt;=13,1,0)</f>
        <v>0</v>
      </c>
      <c r="BK1221" s="37">
        <f>SUM(AV1221:BG1221)+SUM(COUNTIFS(R1221:AU1221,{"TERM","RESIGNED"}))</f>
        <v>19</v>
      </c>
      <c r="BL1221" s="1" t="s">
        <v>41</v>
      </c>
      <c r="BM1221" s="37" t="s">
        <v>931</v>
      </c>
    </row>
    <row r="1222" spans="1:65" x14ac:dyDescent="0.25">
      <c r="A1222" s="30">
        <f>A1221+1</f>
        <v>1220</v>
      </c>
      <c r="B1222" s="1" t="s">
        <v>33</v>
      </c>
      <c r="C1222" s="1">
        <v>19513</v>
      </c>
      <c r="D1222" s="1">
        <v>19513</v>
      </c>
      <c r="E1222" s="1" t="s">
        <v>862</v>
      </c>
      <c r="F1222" s="32" t="s">
        <v>1465</v>
      </c>
      <c r="G1222" s="32" t="s">
        <v>181</v>
      </c>
      <c r="H1222" s="28">
        <v>45301</v>
      </c>
      <c r="I1222" s="28" t="s">
        <v>36</v>
      </c>
      <c r="J1222" s="28" t="s">
        <v>36</v>
      </c>
      <c r="K1222" s="37">
        <f ca="1">IF(O1222="ACTIVE",(TODAY()-H1222),(J1222-H1222))</f>
        <v>41</v>
      </c>
      <c r="L1222" s="39" t="str">
        <f>IF(OR(M1222="Email Verification",M1222="Operations",M1222="OJT",M1222="Bottom Quartile Group",M1222="Training"),"Billable","Non Billable")</f>
        <v>Billable</v>
      </c>
      <c r="M1222" s="32" t="s">
        <v>761</v>
      </c>
      <c r="N1222" s="1" t="s">
        <v>38</v>
      </c>
      <c r="O1222" s="1" t="s">
        <v>39</v>
      </c>
      <c r="P1222" s="1"/>
      <c r="Q1222" s="1"/>
      <c r="R1222" s="31" t="s">
        <v>243</v>
      </c>
      <c r="S1222" s="42" t="s">
        <v>880</v>
      </c>
      <c r="T1222" s="42" t="s">
        <v>880</v>
      </c>
      <c r="U1222" s="42" t="s">
        <v>17</v>
      </c>
      <c r="V1222" s="42" t="s">
        <v>17</v>
      </c>
      <c r="W1222" s="42" t="s">
        <v>880</v>
      </c>
      <c r="X1222" s="42" t="s">
        <v>880</v>
      </c>
      <c r="Y1222" s="42" t="s">
        <v>880</v>
      </c>
      <c r="Z1222" s="42" t="s">
        <v>880</v>
      </c>
      <c r="AA1222" s="42" t="s">
        <v>880</v>
      </c>
      <c r="AB1222" s="42" t="s">
        <v>17</v>
      </c>
      <c r="AC1222" s="42" t="s">
        <v>17</v>
      </c>
      <c r="AD1222" s="42" t="s">
        <v>880</v>
      </c>
      <c r="AE1222" s="42" t="s">
        <v>880</v>
      </c>
      <c r="AF1222" s="42" t="s">
        <v>880</v>
      </c>
      <c r="AG1222" s="42" t="s">
        <v>880</v>
      </c>
      <c r="AH1222" s="42" t="s">
        <v>880</v>
      </c>
      <c r="AI1222" s="42" t="s">
        <v>17</v>
      </c>
      <c r="AJ1222" s="42" t="s">
        <v>17</v>
      </c>
      <c r="AK1222" s="42" t="s">
        <v>880</v>
      </c>
      <c r="AL1222" s="42"/>
      <c r="AM1222" s="42"/>
      <c r="AN1222" s="42"/>
      <c r="AO1222" s="42"/>
      <c r="AP1222" s="42"/>
      <c r="AQ1222" s="42"/>
      <c r="AR1222" s="42"/>
      <c r="AS1222" s="42"/>
      <c r="AT1222" s="42"/>
      <c r="AU1222" s="42"/>
      <c r="AV1222" s="37">
        <f>COUNTIFS($S1222:$AU1222,"P")</f>
        <v>13</v>
      </c>
      <c r="AW1222" s="37">
        <f>COUNTIFS($S1222:$AU1222,"HD")/2</f>
        <v>0</v>
      </c>
      <c r="AX1222" s="37">
        <f>COUNTIFS($S1222:$AU1222,"DO")</f>
        <v>6</v>
      </c>
      <c r="AY1222" s="1">
        <f>COUNTIFS($S1222:$AU1222,"UPL")</f>
        <v>0</v>
      </c>
      <c r="AZ1222" s="37">
        <f>COUNTIFS($S1222:$AU1222,"LWP")</f>
        <v>0</v>
      </c>
      <c r="BA1222" s="37">
        <f>SUM(COUNTIFS($S1222:$AU1222,{"PAT","MAT"}))</f>
        <v>0</v>
      </c>
      <c r="BB1222" s="37">
        <f>COUNTIFS($S1222:$AU1222,"HO")</f>
        <v>0</v>
      </c>
      <c r="BC1222" s="37">
        <f>COUNTIFS($S1222:$AU1222,"NA")</f>
        <v>0</v>
      </c>
      <c r="BD1222" s="37">
        <f>COUNTIFS($S1222:$AU1222,"PL")</f>
        <v>0</v>
      </c>
      <c r="BE1222" s="37">
        <f>COUNTIFS($S1222:$AU1222,"CL")</f>
        <v>0</v>
      </c>
      <c r="BF1222" s="37">
        <f>COUNTIFS($S1222:$AU1222,"BL")</f>
        <v>0</v>
      </c>
      <c r="BG1222" s="37">
        <f>COUNTIFS($S1222:$AU1222,"CO")</f>
        <v>0</v>
      </c>
      <c r="BH1222" s="37">
        <f>SUM(BD1222:BG1222)</f>
        <v>0</v>
      </c>
      <c r="BI1222" s="37">
        <f>IF(SUM(AV1222+AW1222)&gt;=17,1,0)</f>
        <v>0</v>
      </c>
      <c r="BJ1222" s="37">
        <f>IF(SUM(AV1222+AW1222)&gt;=13,1,0)</f>
        <v>1</v>
      </c>
      <c r="BK1222" s="37">
        <f>SUM(AV1222:BG1222)+SUM(COUNTIFS(R1222:AU1222,{"TERM","RESIGNED"}))</f>
        <v>19</v>
      </c>
      <c r="BL1222" s="1" t="s">
        <v>41</v>
      </c>
      <c r="BM1222" s="37" t="s">
        <v>936</v>
      </c>
    </row>
    <row r="1223" spans="1:65" x14ac:dyDescent="0.25">
      <c r="A1223" s="30">
        <f>A1222+1</f>
        <v>1221</v>
      </c>
      <c r="B1223" s="1" t="s">
        <v>33</v>
      </c>
      <c r="C1223" s="1">
        <v>19514</v>
      </c>
      <c r="D1223" s="1">
        <v>19514</v>
      </c>
      <c r="E1223" s="1" t="s">
        <v>863</v>
      </c>
      <c r="F1223" s="32" t="s">
        <v>1466</v>
      </c>
      <c r="G1223" s="32" t="s">
        <v>177</v>
      </c>
      <c r="H1223" s="28">
        <v>45301</v>
      </c>
      <c r="I1223" s="28" t="s">
        <v>36</v>
      </c>
      <c r="J1223" s="28" t="s">
        <v>36</v>
      </c>
      <c r="K1223" s="37">
        <f ca="1">IF(O1223="ACTIVE",(TODAY()-H1223),(J1223-H1223))</f>
        <v>41</v>
      </c>
      <c r="L1223" s="39" t="str">
        <f>IF(OR(M1223="Email Verification",M1223="Operations",M1223="OJT",M1223="Bottom Quartile Group",M1223="Training"),"Billable","Non Billable")</f>
        <v>Billable</v>
      </c>
      <c r="M1223" s="32" t="s">
        <v>178</v>
      </c>
      <c r="N1223" s="1" t="s">
        <v>38</v>
      </c>
      <c r="O1223" s="1" t="s">
        <v>39</v>
      </c>
      <c r="P1223" s="1"/>
      <c r="Q1223" s="1"/>
      <c r="R1223" s="31" t="s">
        <v>226</v>
      </c>
      <c r="S1223" s="42" t="s">
        <v>880</v>
      </c>
      <c r="T1223" s="42" t="s">
        <v>880</v>
      </c>
      <c r="U1223" s="42" t="s">
        <v>17</v>
      </c>
      <c r="V1223" s="42" t="s">
        <v>17</v>
      </c>
      <c r="W1223" s="42" t="s">
        <v>880</v>
      </c>
      <c r="X1223" s="42" t="s">
        <v>880</v>
      </c>
      <c r="Y1223" s="42" t="s">
        <v>880</v>
      </c>
      <c r="Z1223" s="42" t="s">
        <v>880</v>
      </c>
      <c r="AA1223" s="42" t="s">
        <v>880</v>
      </c>
      <c r="AB1223" s="42" t="s">
        <v>17</v>
      </c>
      <c r="AC1223" s="42" t="s">
        <v>17</v>
      </c>
      <c r="AD1223" s="42" t="s">
        <v>880</v>
      </c>
      <c r="AE1223" s="42" t="s">
        <v>880</v>
      </c>
      <c r="AF1223" s="42" t="s">
        <v>880</v>
      </c>
      <c r="AG1223" s="42" t="s">
        <v>880</v>
      </c>
      <c r="AH1223" s="42" t="s">
        <v>880</v>
      </c>
      <c r="AI1223" s="42" t="s">
        <v>17</v>
      </c>
      <c r="AJ1223" s="42" t="s">
        <v>17</v>
      </c>
      <c r="AK1223" s="42" t="s">
        <v>880</v>
      </c>
      <c r="AL1223" s="42"/>
      <c r="AM1223" s="42"/>
      <c r="AN1223" s="42"/>
      <c r="AO1223" s="42"/>
      <c r="AP1223" s="42"/>
      <c r="AQ1223" s="42"/>
      <c r="AR1223" s="42"/>
      <c r="AS1223" s="42"/>
      <c r="AT1223" s="42"/>
      <c r="AU1223" s="42"/>
      <c r="AV1223" s="37">
        <f>COUNTIFS($S1223:$AU1223,"P")</f>
        <v>13</v>
      </c>
      <c r="AW1223" s="37">
        <f>COUNTIFS($S1223:$AU1223,"HD")/2</f>
        <v>0</v>
      </c>
      <c r="AX1223" s="37">
        <f>COUNTIFS($S1223:$AU1223,"DO")</f>
        <v>6</v>
      </c>
      <c r="AY1223" s="1">
        <f>COUNTIFS($S1223:$AU1223,"UPL")</f>
        <v>0</v>
      </c>
      <c r="AZ1223" s="37">
        <f>COUNTIFS($S1223:$AU1223,"LWP")</f>
        <v>0</v>
      </c>
      <c r="BA1223" s="37">
        <f>SUM(COUNTIFS($S1223:$AU1223,{"PAT","MAT"}))</f>
        <v>0</v>
      </c>
      <c r="BB1223" s="37">
        <f>COUNTIFS($S1223:$AU1223,"HO")</f>
        <v>0</v>
      </c>
      <c r="BC1223" s="37">
        <f>COUNTIFS($S1223:$AU1223,"NA")</f>
        <v>0</v>
      </c>
      <c r="BD1223" s="37">
        <f>COUNTIFS($S1223:$AU1223,"PL")</f>
        <v>0</v>
      </c>
      <c r="BE1223" s="37">
        <f>COUNTIFS($S1223:$AU1223,"CL")</f>
        <v>0</v>
      </c>
      <c r="BF1223" s="37">
        <f>COUNTIFS($S1223:$AU1223,"BL")</f>
        <v>0</v>
      </c>
      <c r="BG1223" s="37">
        <f>COUNTIFS($S1223:$AU1223,"CO")</f>
        <v>0</v>
      </c>
      <c r="BH1223" s="37">
        <f>SUM(BD1223:BG1223)</f>
        <v>0</v>
      </c>
      <c r="BI1223" s="37">
        <f>IF(SUM(AV1223+AW1223)&gt;=17,1,0)</f>
        <v>0</v>
      </c>
      <c r="BJ1223" s="37">
        <f>IF(SUM(AV1223+AW1223)&gt;=13,1,0)</f>
        <v>1</v>
      </c>
      <c r="BK1223" s="37">
        <f>SUM(AV1223:BG1223)+SUM(COUNTIFS(R1223:AU1223,{"TERM","RESIGNED"}))</f>
        <v>19</v>
      </c>
      <c r="BL1223" s="1" t="s">
        <v>41</v>
      </c>
      <c r="BM1223" s="37" t="s">
        <v>931</v>
      </c>
    </row>
    <row r="1224" spans="1:65" x14ac:dyDescent="0.25">
      <c r="A1224" s="30">
        <f>A1223+1</f>
        <v>1222</v>
      </c>
      <c r="B1224" s="1" t="s">
        <v>33</v>
      </c>
      <c r="C1224" s="1">
        <v>19516</v>
      </c>
      <c r="D1224" s="1">
        <v>19516</v>
      </c>
      <c r="E1224" s="1" t="s">
        <v>862</v>
      </c>
      <c r="F1224" s="32" t="s">
        <v>1467</v>
      </c>
      <c r="G1224" s="32" t="s">
        <v>181</v>
      </c>
      <c r="H1224" s="28">
        <v>45301</v>
      </c>
      <c r="I1224" s="28" t="s">
        <v>36</v>
      </c>
      <c r="J1224" s="28" t="s">
        <v>36</v>
      </c>
      <c r="K1224" s="37">
        <f ca="1">IF(O1224="ACTIVE",(TODAY()-H1224),(J1224-H1224))</f>
        <v>41</v>
      </c>
      <c r="L1224" s="39" t="str">
        <f>IF(OR(M1224="Email Verification",M1224="Operations",M1224="OJT",M1224="Bottom Quartile Group",M1224="Training"),"Billable","Non Billable")</f>
        <v>Billable</v>
      </c>
      <c r="M1224" s="32" t="s">
        <v>178</v>
      </c>
      <c r="N1224" s="1" t="s">
        <v>38</v>
      </c>
      <c r="O1224" s="1" t="s">
        <v>39</v>
      </c>
      <c r="P1224" s="1"/>
      <c r="Q1224" s="1"/>
      <c r="R1224" s="31" t="s">
        <v>241</v>
      </c>
      <c r="S1224" s="42" t="s">
        <v>880</v>
      </c>
      <c r="T1224" s="42" t="s">
        <v>880</v>
      </c>
      <c r="U1224" s="42" t="s">
        <v>17</v>
      </c>
      <c r="V1224" s="42" t="s">
        <v>17</v>
      </c>
      <c r="W1224" s="42" t="s">
        <v>880</v>
      </c>
      <c r="X1224" s="42" t="s">
        <v>880</v>
      </c>
      <c r="Y1224" s="42" t="s">
        <v>880</v>
      </c>
      <c r="Z1224" s="42" t="s">
        <v>880</v>
      </c>
      <c r="AA1224" s="42" t="s">
        <v>880</v>
      </c>
      <c r="AB1224" s="42" t="s">
        <v>17</v>
      </c>
      <c r="AC1224" s="42" t="s">
        <v>17</v>
      </c>
      <c r="AD1224" s="42" t="s">
        <v>19</v>
      </c>
      <c r="AE1224" s="42" t="s">
        <v>880</v>
      </c>
      <c r="AF1224" s="42" t="s">
        <v>880</v>
      </c>
      <c r="AG1224" s="42" t="s">
        <v>880</v>
      </c>
      <c r="AH1224" s="42" t="s">
        <v>19</v>
      </c>
      <c r="AI1224" s="42" t="s">
        <v>17</v>
      </c>
      <c r="AJ1224" s="42" t="s">
        <v>17</v>
      </c>
      <c r="AK1224" s="42" t="s">
        <v>880</v>
      </c>
      <c r="AL1224" s="42"/>
      <c r="AM1224" s="42"/>
      <c r="AN1224" s="42"/>
      <c r="AO1224" s="42"/>
      <c r="AP1224" s="42"/>
      <c r="AQ1224" s="42"/>
      <c r="AR1224" s="42"/>
      <c r="AS1224" s="42"/>
      <c r="AT1224" s="42"/>
      <c r="AU1224" s="42"/>
      <c r="AV1224" s="37">
        <f>COUNTIFS($S1224:$AU1224,"P")</f>
        <v>11</v>
      </c>
      <c r="AW1224" s="37">
        <f>COUNTIFS($S1224:$AU1224,"HD")/2</f>
        <v>0</v>
      </c>
      <c r="AX1224" s="37">
        <f>COUNTIFS($S1224:$AU1224,"DO")</f>
        <v>6</v>
      </c>
      <c r="AY1224" s="1">
        <f>COUNTIFS($S1224:$AU1224,"UPL")</f>
        <v>0</v>
      </c>
      <c r="AZ1224" s="37">
        <f>COUNTIFS($S1224:$AU1224,"LWP")</f>
        <v>2</v>
      </c>
      <c r="BA1224" s="37">
        <f>SUM(COUNTIFS($S1224:$AU1224,{"PAT","MAT"}))</f>
        <v>0</v>
      </c>
      <c r="BB1224" s="37">
        <f>COUNTIFS($S1224:$AU1224,"HO")</f>
        <v>0</v>
      </c>
      <c r="BC1224" s="37">
        <f>COUNTIFS($S1224:$AU1224,"NA")</f>
        <v>0</v>
      </c>
      <c r="BD1224" s="37">
        <f>COUNTIFS($S1224:$AU1224,"PL")</f>
        <v>0</v>
      </c>
      <c r="BE1224" s="37">
        <f>COUNTIFS($S1224:$AU1224,"CL")</f>
        <v>0</v>
      </c>
      <c r="BF1224" s="37">
        <f>COUNTIFS($S1224:$AU1224,"BL")</f>
        <v>0</v>
      </c>
      <c r="BG1224" s="37">
        <f>COUNTIFS($S1224:$AU1224,"CO")</f>
        <v>0</v>
      </c>
      <c r="BH1224" s="37">
        <f>SUM(BD1224:BG1224)</f>
        <v>0</v>
      </c>
      <c r="BI1224" s="37">
        <f>IF(SUM(AV1224+AW1224)&gt;=17,1,0)</f>
        <v>0</v>
      </c>
      <c r="BJ1224" s="37">
        <f>IF(SUM(AV1224+AW1224)&gt;=13,1,0)</f>
        <v>0</v>
      </c>
      <c r="BK1224" s="37">
        <f>SUM(AV1224:BG1224)+SUM(COUNTIFS(R1224:AU1224,{"TERM","RESIGNED"}))</f>
        <v>19</v>
      </c>
      <c r="BL1224" s="1" t="s">
        <v>41</v>
      </c>
      <c r="BM1224" s="37" t="s">
        <v>931</v>
      </c>
    </row>
    <row r="1225" spans="1:65" x14ac:dyDescent="0.25">
      <c r="A1225" s="30">
        <f>A1224+1</f>
        <v>1223</v>
      </c>
      <c r="B1225" s="1" t="s">
        <v>33</v>
      </c>
      <c r="C1225" s="1">
        <v>19517</v>
      </c>
      <c r="D1225" s="1">
        <v>19517</v>
      </c>
      <c r="E1225" s="1" t="s">
        <v>863</v>
      </c>
      <c r="F1225" s="32" t="s">
        <v>1468</v>
      </c>
      <c r="G1225" s="32" t="s">
        <v>177</v>
      </c>
      <c r="H1225" s="28">
        <v>45301</v>
      </c>
      <c r="I1225" s="28" t="s">
        <v>36</v>
      </c>
      <c r="J1225" s="28" t="s">
        <v>36</v>
      </c>
      <c r="K1225" s="37">
        <f ca="1">IF(O1225="ACTIVE",(TODAY()-H1225),(J1225-H1225))</f>
        <v>41</v>
      </c>
      <c r="L1225" s="39" t="str">
        <f>IF(OR(M1225="Email Verification",M1225="Operations",M1225="OJT",M1225="Bottom Quartile Group",M1225="Training"),"Billable","Non Billable")</f>
        <v>Billable</v>
      </c>
      <c r="M1225" s="32" t="s">
        <v>178</v>
      </c>
      <c r="N1225" s="1" t="s">
        <v>38</v>
      </c>
      <c r="O1225" s="1" t="s">
        <v>39</v>
      </c>
      <c r="P1225" s="1"/>
      <c r="Q1225" s="1"/>
      <c r="R1225" s="31" t="s">
        <v>241</v>
      </c>
      <c r="S1225" s="42" t="s">
        <v>880</v>
      </c>
      <c r="T1225" s="42" t="s">
        <v>880</v>
      </c>
      <c r="U1225" s="42" t="s">
        <v>17</v>
      </c>
      <c r="V1225" s="42" t="s">
        <v>17</v>
      </c>
      <c r="W1225" s="42" t="s">
        <v>880</v>
      </c>
      <c r="X1225" s="42" t="s">
        <v>880</v>
      </c>
      <c r="Y1225" s="42" t="s">
        <v>880</v>
      </c>
      <c r="Z1225" s="42" t="s">
        <v>880</v>
      </c>
      <c r="AA1225" s="42" t="s">
        <v>880</v>
      </c>
      <c r="AB1225" s="42" t="s">
        <v>17</v>
      </c>
      <c r="AC1225" s="42" t="s">
        <v>17</v>
      </c>
      <c r="AD1225" s="42" t="s">
        <v>880</v>
      </c>
      <c r="AE1225" s="42" t="s">
        <v>880</v>
      </c>
      <c r="AF1225" s="42" t="s">
        <v>880</v>
      </c>
      <c r="AG1225" s="42" t="s">
        <v>880</v>
      </c>
      <c r="AH1225" s="42" t="s">
        <v>880</v>
      </c>
      <c r="AI1225" s="42" t="s">
        <v>17</v>
      </c>
      <c r="AJ1225" s="42" t="s">
        <v>17</v>
      </c>
      <c r="AK1225" s="42" t="s">
        <v>18</v>
      </c>
      <c r="AL1225" s="42"/>
      <c r="AM1225" s="42"/>
      <c r="AN1225" s="42"/>
      <c r="AO1225" s="42"/>
      <c r="AP1225" s="42"/>
      <c r="AQ1225" s="42"/>
      <c r="AR1225" s="42"/>
      <c r="AS1225" s="42"/>
      <c r="AT1225" s="42"/>
      <c r="AU1225" s="42"/>
      <c r="AV1225" s="37">
        <f>COUNTIFS($S1225:$AU1225,"P")</f>
        <v>12</v>
      </c>
      <c r="AW1225" s="37">
        <f>COUNTIFS($S1225:$AU1225,"HD")/2</f>
        <v>0</v>
      </c>
      <c r="AX1225" s="37">
        <f>COUNTIFS($S1225:$AU1225,"DO")</f>
        <v>6</v>
      </c>
      <c r="AY1225" s="1">
        <f>COUNTIFS($S1225:$AU1225,"UPL")</f>
        <v>1</v>
      </c>
      <c r="AZ1225" s="37">
        <f>COUNTIFS($S1225:$AU1225,"LWP")</f>
        <v>0</v>
      </c>
      <c r="BA1225" s="37">
        <f>SUM(COUNTIFS($S1225:$AU1225,{"PAT","MAT"}))</f>
        <v>0</v>
      </c>
      <c r="BB1225" s="37">
        <f>COUNTIFS($S1225:$AU1225,"HO")</f>
        <v>0</v>
      </c>
      <c r="BC1225" s="37">
        <f>COUNTIFS($S1225:$AU1225,"NA")</f>
        <v>0</v>
      </c>
      <c r="BD1225" s="37">
        <f>COUNTIFS($S1225:$AU1225,"PL")</f>
        <v>0</v>
      </c>
      <c r="BE1225" s="37">
        <f>COUNTIFS($S1225:$AU1225,"CL")</f>
        <v>0</v>
      </c>
      <c r="BF1225" s="37">
        <f>COUNTIFS($S1225:$AU1225,"BL")</f>
        <v>0</v>
      </c>
      <c r="BG1225" s="37">
        <f>COUNTIFS($S1225:$AU1225,"CO")</f>
        <v>0</v>
      </c>
      <c r="BH1225" s="37">
        <f>SUM(BD1225:BG1225)</f>
        <v>0</v>
      </c>
      <c r="BI1225" s="37">
        <f>IF(SUM(AV1225+AW1225)&gt;=17,1,0)</f>
        <v>0</v>
      </c>
      <c r="BJ1225" s="37">
        <f>IF(SUM(AV1225+AW1225)&gt;=13,1,0)</f>
        <v>0</v>
      </c>
      <c r="BK1225" s="37">
        <f>SUM(AV1225:BG1225)+SUM(COUNTIFS(R1225:AU1225,{"TERM","RESIGNED"}))</f>
        <v>19</v>
      </c>
      <c r="BL1225" s="1" t="s">
        <v>41</v>
      </c>
      <c r="BM1225" s="37" t="s">
        <v>931</v>
      </c>
    </row>
    <row r="1226" spans="1:65" x14ac:dyDescent="0.25">
      <c r="A1226" s="30">
        <f>A1225+1</f>
        <v>1224</v>
      </c>
      <c r="B1226" s="1" t="s">
        <v>33</v>
      </c>
      <c r="C1226" s="1">
        <v>19520</v>
      </c>
      <c r="D1226" s="1">
        <v>19520</v>
      </c>
      <c r="E1226" s="1" t="s">
        <v>863</v>
      </c>
      <c r="F1226" s="32" t="s">
        <v>1470</v>
      </c>
      <c r="G1226" s="32" t="s">
        <v>1040</v>
      </c>
      <c r="H1226" s="28">
        <v>45301</v>
      </c>
      <c r="I1226" s="28" t="s">
        <v>36</v>
      </c>
      <c r="J1226" s="28" t="s">
        <v>36</v>
      </c>
      <c r="K1226" s="37">
        <f ca="1">IF(O1226="ACTIVE",(TODAY()-H1226),(J1226-H1226))</f>
        <v>41</v>
      </c>
      <c r="L1226" s="39" t="str">
        <f>IF(OR(M1226="Email Verification",M1226="Operations",M1226="OJT",M1226="Bottom Quartile Group",M1226="Training"),"Billable","Non Billable")</f>
        <v>Non Billable</v>
      </c>
      <c r="M1226" s="32" t="s">
        <v>990</v>
      </c>
      <c r="N1226" s="1" t="s">
        <v>38</v>
      </c>
      <c r="O1226" s="1" t="s">
        <v>39</v>
      </c>
      <c r="P1226" s="1"/>
      <c r="Q1226" s="1"/>
      <c r="R1226" s="31" t="s">
        <v>203</v>
      </c>
      <c r="S1226" s="42" t="s">
        <v>880</v>
      </c>
      <c r="T1226" s="42" t="s">
        <v>880</v>
      </c>
      <c r="U1226" s="42" t="s">
        <v>17</v>
      </c>
      <c r="V1226" s="42" t="s">
        <v>17</v>
      </c>
      <c r="W1226" s="42" t="s">
        <v>880</v>
      </c>
      <c r="X1226" s="42" t="s">
        <v>880</v>
      </c>
      <c r="Y1226" s="42" t="s">
        <v>880</v>
      </c>
      <c r="Z1226" s="42" t="s">
        <v>880</v>
      </c>
      <c r="AA1226" s="42" t="s">
        <v>880</v>
      </c>
      <c r="AB1226" s="42" t="s">
        <v>17</v>
      </c>
      <c r="AC1226" s="42" t="s">
        <v>17</v>
      </c>
      <c r="AD1226" s="42" t="s">
        <v>880</v>
      </c>
      <c r="AE1226" s="42" t="s">
        <v>880</v>
      </c>
      <c r="AF1226" s="42" t="s">
        <v>880</v>
      </c>
      <c r="AG1226" s="42" t="s">
        <v>880</v>
      </c>
      <c r="AH1226" s="42" t="s">
        <v>880</v>
      </c>
      <c r="AI1226" s="42" t="s">
        <v>17</v>
      </c>
      <c r="AJ1226" s="42" t="s">
        <v>17</v>
      </c>
      <c r="AK1226" s="42" t="s">
        <v>880</v>
      </c>
      <c r="AL1226" s="42"/>
      <c r="AM1226" s="42"/>
      <c r="AN1226" s="42"/>
      <c r="AO1226" s="42"/>
      <c r="AP1226" s="42"/>
      <c r="AQ1226" s="42"/>
      <c r="AR1226" s="42"/>
      <c r="AS1226" s="42"/>
      <c r="AT1226" s="42"/>
      <c r="AU1226" s="42"/>
      <c r="AV1226" s="37">
        <f>COUNTIFS($S1226:$AU1226,"P")</f>
        <v>13</v>
      </c>
      <c r="AW1226" s="37">
        <f>COUNTIFS($S1226:$AU1226,"HD")/2</f>
        <v>0</v>
      </c>
      <c r="AX1226" s="37">
        <f>COUNTIFS($S1226:$AU1226,"DO")</f>
        <v>6</v>
      </c>
      <c r="AY1226" s="1">
        <f>COUNTIFS($S1226:$AU1226,"UPL")</f>
        <v>0</v>
      </c>
      <c r="AZ1226" s="37">
        <f>COUNTIFS($S1226:$AU1226,"LWP")</f>
        <v>0</v>
      </c>
      <c r="BA1226" s="37">
        <f>SUM(COUNTIFS($S1226:$AU1226,{"PAT","MAT"}))</f>
        <v>0</v>
      </c>
      <c r="BB1226" s="37">
        <f>COUNTIFS($S1226:$AU1226,"HO")</f>
        <v>0</v>
      </c>
      <c r="BC1226" s="37">
        <f>COUNTIFS($S1226:$AU1226,"NA")</f>
        <v>0</v>
      </c>
      <c r="BD1226" s="37">
        <f>COUNTIFS($S1226:$AU1226,"PL")</f>
        <v>0</v>
      </c>
      <c r="BE1226" s="37">
        <f>COUNTIFS($S1226:$AU1226,"CL")</f>
        <v>0</v>
      </c>
      <c r="BF1226" s="37">
        <f>COUNTIFS($S1226:$AU1226,"BL")</f>
        <v>0</v>
      </c>
      <c r="BG1226" s="37">
        <f>COUNTIFS($S1226:$AU1226,"CO")</f>
        <v>0</v>
      </c>
      <c r="BH1226" s="37">
        <f>SUM(BD1226:BG1226)</f>
        <v>0</v>
      </c>
      <c r="BI1226" s="37">
        <f>IF(SUM(AV1226+AW1226)&gt;=17,1,0)</f>
        <v>0</v>
      </c>
      <c r="BJ1226" s="37">
        <f>IF(SUM(AV1226+AW1226)&gt;=13,1,0)</f>
        <v>1</v>
      </c>
      <c r="BK1226" s="37">
        <f>SUM(AV1226:BG1226)+SUM(COUNTIFS(R1226:AU1226,{"TERM","RESIGNED"}))</f>
        <v>19</v>
      </c>
      <c r="BL1226" s="1" t="s">
        <v>41</v>
      </c>
      <c r="BM1226" s="37" t="s">
        <v>936</v>
      </c>
    </row>
    <row r="1227" spans="1:65" x14ac:dyDescent="0.25">
      <c r="A1227" s="30">
        <f>A1226+1</f>
        <v>1225</v>
      </c>
      <c r="B1227" s="1" t="s">
        <v>163</v>
      </c>
      <c r="C1227" s="1">
        <v>600508</v>
      </c>
      <c r="D1227" s="1">
        <v>600508</v>
      </c>
      <c r="E1227" s="1" t="s">
        <v>863</v>
      </c>
      <c r="F1227" s="32" t="s">
        <v>1472</v>
      </c>
      <c r="G1227" s="32" t="s">
        <v>181</v>
      </c>
      <c r="H1227" s="28">
        <v>45303</v>
      </c>
      <c r="I1227" s="28" t="s">
        <v>36</v>
      </c>
      <c r="J1227" s="28" t="s">
        <v>36</v>
      </c>
      <c r="K1227" s="37">
        <f ca="1">IF(O1227="ACTIVE",(TODAY()-H1227),(J1227-H1227))</f>
        <v>39</v>
      </c>
      <c r="L1227" s="39" t="str">
        <f>IF(OR(M1227="Email Verification",M1227="Operations",M1227="OJT",M1227="Bottom Quartile Group",M1227="Training"),"Billable","Non Billable")</f>
        <v>Billable</v>
      </c>
      <c r="M1227" s="32" t="s">
        <v>920</v>
      </c>
      <c r="N1227" s="1" t="s">
        <v>260</v>
      </c>
      <c r="O1227" s="1" t="s">
        <v>39</v>
      </c>
      <c r="P1227" s="1"/>
      <c r="Q1227" s="1"/>
      <c r="R1227" s="31" t="s">
        <v>263</v>
      </c>
      <c r="S1227" s="42" t="s">
        <v>880</v>
      </c>
      <c r="T1227" s="42" t="s">
        <v>880</v>
      </c>
      <c r="U1227" s="42" t="s">
        <v>17</v>
      </c>
      <c r="V1227" s="42" t="s">
        <v>17</v>
      </c>
      <c r="W1227" s="42" t="s">
        <v>880</v>
      </c>
      <c r="X1227" s="42" t="s">
        <v>880</v>
      </c>
      <c r="Y1227" s="42" t="s">
        <v>880</v>
      </c>
      <c r="Z1227" s="42" t="s">
        <v>880</v>
      </c>
      <c r="AA1227" s="42" t="s">
        <v>880</v>
      </c>
      <c r="AB1227" s="42" t="s">
        <v>17</v>
      </c>
      <c r="AC1227" s="42" t="s">
        <v>17</v>
      </c>
      <c r="AD1227" s="42" t="s">
        <v>880</v>
      </c>
      <c r="AE1227" s="42" t="s">
        <v>881</v>
      </c>
      <c r="AF1227" s="42" t="s">
        <v>880</v>
      </c>
      <c r="AG1227" s="42" t="s">
        <v>880</v>
      </c>
      <c r="AH1227" s="42" t="s">
        <v>880</v>
      </c>
      <c r="AI1227" s="42" t="s">
        <v>17</v>
      </c>
      <c r="AJ1227" s="42" t="s">
        <v>17</v>
      </c>
      <c r="AK1227" s="42" t="s">
        <v>880</v>
      </c>
      <c r="AL1227" s="42"/>
      <c r="AM1227" s="42"/>
      <c r="AN1227" s="42"/>
      <c r="AO1227" s="42"/>
      <c r="AP1227" s="42"/>
      <c r="AQ1227" s="42"/>
      <c r="AR1227" s="42"/>
      <c r="AS1227" s="42"/>
      <c r="AT1227" s="42"/>
      <c r="AU1227" s="42"/>
      <c r="AV1227" s="37">
        <f>COUNTIFS($S1227:$AU1227,"P")</f>
        <v>12</v>
      </c>
      <c r="AW1227" s="37">
        <f>COUNTIFS($S1227:$AU1227,"HD")/2</f>
        <v>0.5</v>
      </c>
      <c r="AX1227" s="37">
        <f>COUNTIFS($S1227:$AU1227,"DO")</f>
        <v>6</v>
      </c>
      <c r="AY1227" s="1">
        <f>COUNTIFS($S1227:$AU1227,"UPL")</f>
        <v>0</v>
      </c>
      <c r="AZ1227" s="37">
        <f>COUNTIFS($S1227:$AU1227,"LWP")</f>
        <v>0</v>
      </c>
      <c r="BA1227" s="37">
        <f>SUM(COUNTIFS($S1227:$AU1227,{"PAT","MAT"}))</f>
        <v>0</v>
      </c>
      <c r="BB1227" s="37">
        <f>COUNTIFS($S1227:$AU1227,"HO")</f>
        <v>0</v>
      </c>
      <c r="BC1227" s="37">
        <f>COUNTIFS($S1227:$AU1227,"NA")</f>
        <v>0</v>
      </c>
      <c r="BD1227" s="37">
        <f>COUNTIFS($S1227:$AU1227,"PL")</f>
        <v>0</v>
      </c>
      <c r="BE1227" s="37">
        <f>COUNTIFS($S1227:$AU1227,"CL")</f>
        <v>0</v>
      </c>
      <c r="BF1227" s="37">
        <f>COUNTIFS($S1227:$AU1227,"BL")</f>
        <v>0</v>
      </c>
      <c r="BG1227" s="37">
        <f>COUNTIFS($S1227:$AU1227,"CO")</f>
        <v>0</v>
      </c>
      <c r="BH1227" s="37">
        <f>SUM(BD1227:BG1227)</f>
        <v>0</v>
      </c>
      <c r="BI1227" s="37">
        <f>IF(SUM(AV1227+AW1227)&gt;=17,1,0)</f>
        <v>0</v>
      </c>
      <c r="BJ1227" s="37">
        <f>IF(SUM(AV1227+AW1227)&gt;=13,1,0)</f>
        <v>0</v>
      </c>
      <c r="BK1227" s="37">
        <f>SUM(AV1227:BG1227)+SUM(COUNTIFS(R1227:AU1227,{"TERM","RESIGNED"}))</f>
        <v>18.5</v>
      </c>
      <c r="BL1227" s="1" t="s">
        <v>41</v>
      </c>
      <c r="BM1227" s="37" t="s">
        <v>931</v>
      </c>
    </row>
    <row r="1228" spans="1:65" x14ac:dyDescent="0.25">
      <c r="A1228" s="30">
        <f>A1227+1</f>
        <v>1226</v>
      </c>
      <c r="B1228" s="1" t="s">
        <v>163</v>
      </c>
      <c r="C1228" s="1">
        <v>600509</v>
      </c>
      <c r="D1228" s="1">
        <v>600509</v>
      </c>
      <c r="E1228" s="1" t="s">
        <v>862</v>
      </c>
      <c r="F1228" s="32" t="s">
        <v>1473</v>
      </c>
      <c r="G1228" s="32" t="s">
        <v>181</v>
      </c>
      <c r="H1228" s="28">
        <v>45303</v>
      </c>
      <c r="I1228" s="28" t="s">
        <v>36</v>
      </c>
      <c r="J1228" s="28" t="s">
        <v>36</v>
      </c>
      <c r="K1228" s="37">
        <f ca="1">IF(O1228="ACTIVE",(TODAY()-H1228),(J1228-H1228))</f>
        <v>39</v>
      </c>
      <c r="L1228" s="39" t="str">
        <f>IF(OR(M1228="Email Verification",M1228="Operations",M1228="OJT",M1228="Bottom Quartile Group",M1228="Training"),"Billable","Non Billable")</f>
        <v>Billable</v>
      </c>
      <c r="M1228" s="32" t="s">
        <v>920</v>
      </c>
      <c r="N1228" s="1" t="s">
        <v>260</v>
      </c>
      <c r="O1228" s="1" t="s">
        <v>39</v>
      </c>
      <c r="P1228" s="1"/>
      <c r="Q1228" s="1"/>
      <c r="R1228" s="31" t="s">
        <v>263</v>
      </c>
      <c r="S1228" s="42" t="s">
        <v>880</v>
      </c>
      <c r="T1228" s="42" t="s">
        <v>880</v>
      </c>
      <c r="U1228" s="42" t="s">
        <v>17</v>
      </c>
      <c r="V1228" s="42" t="s">
        <v>17</v>
      </c>
      <c r="W1228" s="42" t="s">
        <v>880</v>
      </c>
      <c r="X1228" s="42" t="s">
        <v>18</v>
      </c>
      <c r="Y1228" s="42" t="s">
        <v>880</v>
      </c>
      <c r="Z1228" s="42" t="s">
        <v>880</v>
      </c>
      <c r="AA1228" s="42" t="s">
        <v>880</v>
      </c>
      <c r="AB1228" s="42" t="s">
        <v>17</v>
      </c>
      <c r="AC1228" s="42" t="s">
        <v>17</v>
      </c>
      <c r="AD1228" s="42" t="s">
        <v>880</v>
      </c>
      <c r="AE1228" s="42" t="s">
        <v>880</v>
      </c>
      <c r="AF1228" s="42" t="s">
        <v>880</v>
      </c>
      <c r="AG1228" s="42" t="s">
        <v>880</v>
      </c>
      <c r="AH1228" s="42" t="s">
        <v>880</v>
      </c>
      <c r="AI1228" s="42" t="s">
        <v>17</v>
      </c>
      <c r="AJ1228" s="42" t="s">
        <v>17</v>
      </c>
      <c r="AK1228" s="42" t="s">
        <v>880</v>
      </c>
      <c r="AL1228" s="42"/>
      <c r="AM1228" s="42"/>
      <c r="AN1228" s="42"/>
      <c r="AO1228" s="42"/>
      <c r="AP1228" s="42"/>
      <c r="AQ1228" s="42"/>
      <c r="AR1228" s="42"/>
      <c r="AS1228" s="42"/>
      <c r="AT1228" s="42"/>
      <c r="AU1228" s="42"/>
      <c r="AV1228" s="37">
        <f>COUNTIFS($S1228:$AU1228,"P")</f>
        <v>12</v>
      </c>
      <c r="AW1228" s="37">
        <f>COUNTIFS($S1228:$AU1228,"HD")/2</f>
        <v>0</v>
      </c>
      <c r="AX1228" s="37">
        <f>COUNTIFS($S1228:$AU1228,"DO")</f>
        <v>6</v>
      </c>
      <c r="AY1228" s="1">
        <f>COUNTIFS($S1228:$AU1228,"UPL")</f>
        <v>1</v>
      </c>
      <c r="AZ1228" s="37">
        <f>COUNTIFS($S1228:$AU1228,"LWP")</f>
        <v>0</v>
      </c>
      <c r="BA1228" s="37">
        <f>SUM(COUNTIFS($S1228:$AU1228,{"PAT","MAT"}))</f>
        <v>0</v>
      </c>
      <c r="BB1228" s="37">
        <f>COUNTIFS($S1228:$AU1228,"HO")</f>
        <v>0</v>
      </c>
      <c r="BC1228" s="37">
        <f>COUNTIFS($S1228:$AU1228,"NA")</f>
        <v>0</v>
      </c>
      <c r="BD1228" s="37">
        <f>COUNTIFS($S1228:$AU1228,"PL")</f>
        <v>0</v>
      </c>
      <c r="BE1228" s="37">
        <f>COUNTIFS($S1228:$AU1228,"CL")</f>
        <v>0</v>
      </c>
      <c r="BF1228" s="37">
        <f>COUNTIFS($S1228:$AU1228,"BL")</f>
        <v>0</v>
      </c>
      <c r="BG1228" s="37">
        <f>COUNTIFS($S1228:$AU1228,"CO")</f>
        <v>0</v>
      </c>
      <c r="BH1228" s="37">
        <f>SUM(BD1228:BG1228)</f>
        <v>0</v>
      </c>
      <c r="BI1228" s="37">
        <f>IF(SUM(AV1228+AW1228)&gt;=17,1,0)</f>
        <v>0</v>
      </c>
      <c r="BJ1228" s="37">
        <f>IF(SUM(AV1228+AW1228)&gt;=13,1,0)</f>
        <v>0</v>
      </c>
      <c r="BK1228" s="37">
        <f>SUM(AV1228:BG1228)+SUM(COUNTIFS(R1228:AU1228,{"TERM","RESIGNED"}))</f>
        <v>19</v>
      </c>
      <c r="BL1228" s="1" t="s">
        <v>41</v>
      </c>
      <c r="BM1228" s="37" t="s">
        <v>931</v>
      </c>
    </row>
    <row r="1229" spans="1:65" x14ac:dyDescent="0.25">
      <c r="A1229" s="30">
        <f>A1228+1</f>
        <v>1227</v>
      </c>
      <c r="B1229" s="1" t="s">
        <v>163</v>
      </c>
      <c r="C1229" s="1">
        <v>600512</v>
      </c>
      <c r="D1229" s="1">
        <v>600512</v>
      </c>
      <c r="E1229" s="1" t="s">
        <v>862</v>
      </c>
      <c r="F1229" s="32" t="s">
        <v>1476</v>
      </c>
      <c r="G1229" s="32" t="s">
        <v>181</v>
      </c>
      <c r="H1229" s="28">
        <v>45303</v>
      </c>
      <c r="I1229" s="28" t="s">
        <v>36</v>
      </c>
      <c r="J1229" s="28" t="s">
        <v>36</v>
      </c>
      <c r="K1229" s="37">
        <f ca="1">IF(O1229="ACTIVE",(TODAY()-H1229),(J1229-H1229))</f>
        <v>39</v>
      </c>
      <c r="L1229" s="39" t="str">
        <f>IF(OR(M1229="Email Verification",M1229="Operations",M1229="OJT",M1229="Bottom Quartile Group",M1229="Training"),"Billable","Non Billable")</f>
        <v>Billable</v>
      </c>
      <c r="M1229" s="32" t="s">
        <v>920</v>
      </c>
      <c r="N1229" s="1" t="s">
        <v>260</v>
      </c>
      <c r="O1229" s="1" t="s">
        <v>39</v>
      </c>
      <c r="P1229" s="1"/>
      <c r="Q1229" s="1"/>
      <c r="R1229" s="31" t="s">
        <v>263</v>
      </c>
      <c r="S1229" s="42" t="s">
        <v>880</v>
      </c>
      <c r="T1229" s="42" t="s">
        <v>880</v>
      </c>
      <c r="U1229" s="42" t="s">
        <v>17</v>
      </c>
      <c r="V1229" s="42" t="s">
        <v>17</v>
      </c>
      <c r="W1229" s="42" t="s">
        <v>880</v>
      </c>
      <c r="X1229" s="42" t="s">
        <v>880</v>
      </c>
      <c r="Y1229" s="42" t="s">
        <v>880</v>
      </c>
      <c r="Z1229" s="42" t="s">
        <v>880</v>
      </c>
      <c r="AA1229" s="42" t="s">
        <v>880</v>
      </c>
      <c r="AB1229" s="42" t="s">
        <v>17</v>
      </c>
      <c r="AC1229" s="42" t="s">
        <v>17</v>
      </c>
      <c r="AD1229" s="42" t="s">
        <v>880</v>
      </c>
      <c r="AE1229" s="42" t="s">
        <v>880</v>
      </c>
      <c r="AF1229" s="42" t="s">
        <v>880</v>
      </c>
      <c r="AG1229" s="42" t="s">
        <v>880</v>
      </c>
      <c r="AH1229" s="42" t="s">
        <v>18</v>
      </c>
      <c r="AI1229" s="42" t="s">
        <v>17</v>
      </c>
      <c r="AJ1229" s="42" t="s">
        <v>17</v>
      </c>
      <c r="AK1229" s="42" t="s">
        <v>880</v>
      </c>
      <c r="AL1229" s="42"/>
      <c r="AM1229" s="42"/>
      <c r="AN1229" s="42"/>
      <c r="AO1229" s="42"/>
      <c r="AP1229" s="42"/>
      <c r="AQ1229" s="42"/>
      <c r="AR1229" s="42"/>
      <c r="AS1229" s="42"/>
      <c r="AT1229" s="42"/>
      <c r="AU1229" s="42"/>
      <c r="AV1229" s="37">
        <f>COUNTIFS($S1229:$AU1229,"P")</f>
        <v>12</v>
      </c>
      <c r="AW1229" s="37">
        <f>COUNTIFS($S1229:$AU1229,"HD")/2</f>
        <v>0</v>
      </c>
      <c r="AX1229" s="37">
        <f>COUNTIFS($S1229:$AU1229,"DO")</f>
        <v>6</v>
      </c>
      <c r="AY1229" s="1">
        <f>COUNTIFS($S1229:$AU1229,"UPL")</f>
        <v>1</v>
      </c>
      <c r="AZ1229" s="37">
        <f>COUNTIFS($S1229:$AU1229,"LWP")</f>
        <v>0</v>
      </c>
      <c r="BA1229" s="37">
        <f>SUM(COUNTIFS($S1229:$AU1229,{"PAT","MAT"}))</f>
        <v>0</v>
      </c>
      <c r="BB1229" s="37">
        <f>COUNTIFS($S1229:$AU1229,"HO")</f>
        <v>0</v>
      </c>
      <c r="BC1229" s="37">
        <f>COUNTIFS($S1229:$AU1229,"NA")</f>
        <v>0</v>
      </c>
      <c r="BD1229" s="37">
        <f>COUNTIFS($S1229:$AU1229,"PL")</f>
        <v>0</v>
      </c>
      <c r="BE1229" s="37">
        <f>COUNTIFS($S1229:$AU1229,"CL")</f>
        <v>0</v>
      </c>
      <c r="BF1229" s="37">
        <f>COUNTIFS($S1229:$AU1229,"BL")</f>
        <v>0</v>
      </c>
      <c r="BG1229" s="37">
        <f>COUNTIFS($S1229:$AU1229,"CO")</f>
        <v>0</v>
      </c>
      <c r="BH1229" s="37">
        <f>SUM(BD1229:BG1229)</f>
        <v>0</v>
      </c>
      <c r="BI1229" s="37">
        <f>IF(SUM(AV1229+AW1229)&gt;=17,1,0)</f>
        <v>0</v>
      </c>
      <c r="BJ1229" s="37">
        <f>IF(SUM(AV1229+AW1229)&gt;=13,1,0)</f>
        <v>0</v>
      </c>
      <c r="BK1229" s="37">
        <f>SUM(AV1229:BG1229)+SUM(COUNTIFS(R1229:AU1229,{"TERM","RESIGNED"}))</f>
        <v>19</v>
      </c>
      <c r="BL1229" s="1" t="s">
        <v>41</v>
      </c>
      <c r="BM1229" s="37" t="s">
        <v>931</v>
      </c>
    </row>
    <row r="1230" spans="1:65" x14ac:dyDescent="0.25">
      <c r="A1230" s="30">
        <f>A1229+1</f>
        <v>1228</v>
      </c>
      <c r="B1230" s="1" t="s">
        <v>33</v>
      </c>
      <c r="C1230" s="1">
        <v>19522</v>
      </c>
      <c r="D1230" s="1">
        <v>19522</v>
      </c>
      <c r="E1230" s="1" t="s">
        <v>863</v>
      </c>
      <c r="F1230" s="32" t="s">
        <v>1478</v>
      </c>
      <c r="G1230" s="32" t="s">
        <v>1040</v>
      </c>
      <c r="H1230" s="28">
        <v>45306</v>
      </c>
      <c r="I1230" s="28" t="s">
        <v>36</v>
      </c>
      <c r="J1230" s="28" t="s">
        <v>36</v>
      </c>
      <c r="K1230" s="37">
        <f ca="1">IF(O1230="ACTIVE",(TODAY()-H1230),(J1230-H1230))</f>
        <v>36</v>
      </c>
      <c r="L1230" s="39" t="str">
        <f>IF(OR(M1230="Email Verification",M1230="Operations",M1230="OJT",M1230="Bottom Quartile Group",M1230="Training"),"Billable","Non Billable")</f>
        <v>Non Billable</v>
      </c>
      <c r="M1230" t="s">
        <v>990</v>
      </c>
      <c r="N1230" s="1" t="s">
        <v>38</v>
      </c>
      <c r="O1230" s="1" t="s">
        <v>39</v>
      </c>
      <c r="P1230" s="1"/>
      <c r="Q1230" s="1"/>
      <c r="R1230" s="31" t="s">
        <v>203</v>
      </c>
      <c r="S1230" s="42" t="s">
        <v>880</v>
      </c>
      <c r="T1230" s="42" t="s">
        <v>880</v>
      </c>
      <c r="U1230" s="42" t="s">
        <v>17</v>
      </c>
      <c r="V1230" s="42" t="s">
        <v>17</v>
      </c>
      <c r="W1230" s="42" t="s">
        <v>880</v>
      </c>
      <c r="X1230" s="42" t="s">
        <v>880</v>
      </c>
      <c r="Y1230" s="42" t="s">
        <v>881</v>
      </c>
      <c r="Z1230" s="42" t="s">
        <v>880</v>
      </c>
      <c r="AA1230" s="42" t="s">
        <v>880</v>
      </c>
      <c r="AB1230" s="42" t="s">
        <v>17</v>
      </c>
      <c r="AC1230" s="42" t="s">
        <v>17</v>
      </c>
      <c r="AD1230" s="42" t="s">
        <v>880</v>
      </c>
      <c r="AE1230" s="42" t="s">
        <v>880</v>
      </c>
      <c r="AF1230" s="42" t="s">
        <v>880</v>
      </c>
      <c r="AG1230" s="42" t="s">
        <v>880</v>
      </c>
      <c r="AH1230" s="42" t="s">
        <v>880</v>
      </c>
      <c r="AI1230" s="42" t="s">
        <v>17</v>
      </c>
      <c r="AJ1230" s="42" t="s">
        <v>17</v>
      </c>
      <c r="AK1230" s="42" t="s">
        <v>880</v>
      </c>
      <c r="AL1230" s="42"/>
      <c r="AM1230" s="42"/>
      <c r="AN1230" s="42"/>
      <c r="AO1230" s="42"/>
      <c r="AP1230" s="42"/>
      <c r="AQ1230" s="42"/>
      <c r="AR1230" s="42"/>
      <c r="AS1230" s="42"/>
      <c r="AT1230" s="42"/>
      <c r="AU1230" s="42"/>
      <c r="AV1230" s="37">
        <f>COUNTIFS($S1230:$AU1230,"P")</f>
        <v>12</v>
      </c>
      <c r="AW1230" s="37">
        <f>COUNTIFS($S1230:$AU1230,"HD")/2</f>
        <v>0.5</v>
      </c>
      <c r="AX1230" s="37">
        <f>COUNTIFS($S1230:$AU1230,"DO")</f>
        <v>6</v>
      </c>
      <c r="AY1230" s="1">
        <f>COUNTIFS($S1230:$AU1230,"UPL")</f>
        <v>0</v>
      </c>
      <c r="AZ1230" s="37">
        <f>COUNTIFS($S1230:$AU1230,"LWP")</f>
        <v>0</v>
      </c>
      <c r="BA1230" s="37">
        <f>SUM(COUNTIFS($S1230:$AU1230,{"PAT","MAT"}))</f>
        <v>0</v>
      </c>
      <c r="BB1230" s="37">
        <f>COUNTIFS($S1230:$AU1230,"HO")</f>
        <v>0</v>
      </c>
      <c r="BC1230" s="37">
        <f>COUNTIFS($S1230:$AU1230,"NA")</f>
        <v>0</v>
      </c>
      <c r="BD1230" s="37">
        <f>COUNTIFS($S1230:$AU1230,"PL")</f>
        <v>0</v>
      </c>
      <c r="BE1230" s="37">
        <f>COUNTIFS($S1230:$AU1230,"CL")</f>
        <v>0</v>
      </c>
      <c r="BF1230" s="37">
        <f>COUNTIFS($S1230:$AU1230,"BL")</f>
        <v>0</v>
      </c>
      <c r="BG1230" s="37">
        <f>COUNTIFS($S1230:$AU1230,"CO")</f>
        <v>0</v>
      </c>
      <c r="BH1230" s="37">
        <f>SUM(BD1230:BG1230)</f>
        <v>0</v>
      </c>
      <c r="BI1230" s="37">
        <f>IF(SUM(AV1230+AW1230)&gt;=17,1,0)</f>
        <v>0</v>
      </c>
      <c r="BJ1230" s="37">
        <f>IF(SUM(AV1230+AW1230)&gt;=13,1,0)</f>
        <v>0</v>
      </c>
      <c r="BK1230" s="37">
        <f>SUM(AV1230:BG1230)+SUM(COUNTIFS(R1230:AU1230,{"TERM","RESIGNED"}))</f>
        <v>18.5</v>
      </c>
      <c r="BL1230" s="1" t="s">
        <v>41</v>
      </c>
      <c r="BM1230" s="37" t="s">
        <v>936</v>
      </c>
    </row>
    <row r="1231" spans="1:65" x14ac:dyDescent="0.25">
      <c r="A1231" s="30">
        <f>A1230+1</f>
        <v>1229</v>
      </c>
      <c r="B1231" s="1" t="s">
        <v>33</v>
      </c>
      <c r="C1231" s="1">
        <v>19523</v>
      </c>
      <c r="D1231" s="1">
        <v>19523</v>
      </c>
      <c r="E1231" s="1" t="s">
        <v>863</v>
      </c>
      <c r="F1231" s="32" t="s">
        <v>1481</v>
      </c>
      <c r="G1231" s="32" t="s">
        <v>74</v>
      </c>
      <c r="H1231" s="28">
        <v>45308</v>
      </c>
      <c r="I1231" s="28" t="s">
        <v>36</v>
      </c>
      <c r="J1231" s="28" t="s">
        <v>36</v>
      </c>
      <c r="K1231" s="37">
        <f ca="1">IF(O1231="ACTIVE",(TODAY()-H1231),(J1231-H1231))</f>
        <v>34</v>
      </c>
      <c r="L1231" s="39" t="str">
        <f>IF(OR(M1231="Email Verification",M1231="Operations",M1231="OJT",M1231="Bottom Quartile Group",M1231="Training"),"Billable","Non Billable")</f>
        <v>Non Billable</v>
      </c>
      <c r="M1231" t="s">
        <v>51</v>
      </c>
      <c r="N1231" s="1" t="s">
        <v>38</v>
      </c>
      <c r="O1231" s="1" t="s">
        <v>39</v>
      </c>
      <c r="P1231" s="1"/>
      <c r="Q1231" s="1"/>
      <c r="R1231" s="31" t="s">
        <v>96</v>
      </c>
      <c r="S1231" s="42" t="s">
        <v>880</v>
      </c>
      <c r="T1231" s="42" t="s">
        <v>880</v>
      </c>
      <c r="U1231" s="42" t="s">
        <v>17</v>
      </c>
      <c r="V1231" s="42" t="s">
        <v>17</v>
      </c>
      <c r="W1231" s="42" t="s">
        <v>880</v>
      </c>
      <c r="X1231" s="42" t="s">
        <v>880</v>
      </c>
      <c r="Y1231" s="42" t="s">
        <v>880</v>
      </c>
      <c r="Z1231" s="42" t="s">
        <v>880</v>
      </c>
      <c r="AA1231" s="42" t="s">
        <v>880</v>
      </c>
      <c r="AB1231" s="42" t="s">
        <v>17</v>
      </c>
      <c r="AC1231" s="42" t="s">
        <v>17</v>
      </c>
      <c r="AD1231" s="42" t="s">
        <v>880</v>
      </c>
      <c r="AE1231" s="42" t="s">
        <v>880</v>
      </c>
      <c r="AF1231" s="42" t="s">
        <v>880</v>
      </c>
      <c r="AG1231" s="42" t="s">
        <v>880</v>
      </c>
      <c r="AH1231" s="42" t="s">
        <v>880</v>
      </c>
      <c r="AI1231" s="42" t="s">
        <v>17</v>
      </c>
      <c r="AJ1231" s="42" t="s">
        <v>17</v>
      </c>
      <c r="AK1231" s="42" t="s">
        <v>880</v>
      </c>
      <c r="AL1231" s="42"/>
      <c r="AM1231" s="42"/>
      <c r="AN1231" s="42"/>
      <c r="AO1231" s="42"/>
      <c r="AP1231" s="42"/>
      <c r="AQ1231" s="42"/>
      <c r="AR1231" s="42"/>
      <c r="AS1231" s="42"/>
      <c r="AT1231" s="42"/>
      <c r="AU1231" s="42"/>
      <c r="AV1231" s="37">
        <f>COUNTIFS($S1231:$AU1231,"P")</f>
        <v>13</v>
      </c>
      <c r="AW1231" s="37">
        <f>COUNTIFS($S1231:$AU1231,"HD")/2</f>
        <v>0</v>
      </c>
      <c r="AX1231" s="37">
        <f>COUNTIFS($S1231:$AU1231,"DO")</f>
        <v>6</v>
      </c>
      <c r="AY1231" s="1">
        <f>COUNTIFS($S1231:$AU1231,"UPL")</f>
        <v>0</v>
      </c>
      <c r="AZ1231" s="37">
        <f>COUNTIFS($S1231:$AU1231,"LWP")</f>
        <v>0</v>
      </c>
      <c r="BA1231" s="37">
        <f>SUM(COUNTIFS($S1231:$AU1231,{"PAT","MAT"}))</f>
        <v>0</v>
      </c>
      <c r="BB1231" s="37">
        <f>COUNTIFS($S1231:$AU1231,"HO")</f>
        <v>0</v>
      </c>
      <c r="BC1231" s="37">
        <f>COUNTIFS($S1231:$AU1231,"NA")</f>
        <v>0</v>
      </c>
      <c r="BD1231" s="37">
        <f>COUNTIFS($S1231:$AU1231,"PL")</f>
        <v>0</v>
      </c>
      <c r="BE1231" s="37">
        <f>COUNTIFS($S1231:$AU1231,"CL")</f>
        <v>0</v>
      </c>
      <c r="BF1231" s="37">
        <f>COUNTIFS($S1231:$AU1231,"BL")</f>
        <v>0</v>
      </c>
      <c r="BG1231" s="37">
        <f>COUNTIFS($S1231:$AU1231,"CO")</f>
        <v>0</v>
      </c>
      <c r="BH1231" s="37">
        <f>SUM(BD1231:BG1231)</f>
        <v>0</v>
      </c>
      <c r="BI1231" s="37">
        <f>IF(SUM(AV1231+AW1231)&gt;=17,1,0)</f>
        <v>0</v>
      </c>
      <c r="BJ1231" s="37">
        <f>IF(SUM(AV1231+AW1231)&gt;=13,1,0)</f>
        <v>1</v>
      </c>
      <c r="BK1231" s="37">
        <f>SUM(AV1231:BG1231)+SUM(COUNTIFS(R1231:AU1231,{"TERM","RESIGNED"}))</f>
        <v>19</v>
      </c>
      <c r="BL1231" s="1" t="s">
        <v>41</v>
      </c>
      <c r="BM1231" s="37" t="s">
        <v>934</v>
      </c>
    </row>
    <row r="1232" spans="1:65" x14ac:dyDescent="0.25">
      <c r="A1232" s="30">
        <f>A1231+1</f>
        <v>1230</v>
      </c>
      <c r="B1232" s="1" t="s">
        <v>33</v>
      </c>
      <c r="C1232" s="1">
        <v>19525</v>
      </c>
      <c r="D1232" s="1">
        <v>19525</v>
      </c>
      <c r="E1232" s="1" t="s">
        <v>863</v>
      </c>
      <c r="F1232" s="32" t="s">
        <v>1483</v>
      </c>
      <c r="G1232" s="32" t="s">
        <v>1502</v>
      </c>
      <c r="H1232" s="28">
        <v>45308</v>
      </c>
      <c r="I1232" s="28" t="s">
        <v>36</v>
      </c>
      <c r="J1232" s="28" t="s">
        <v>36</v>
      </c>
      <c r="K1232" s="37">
        <f ca="1">IF(O1232="ACTIVE",(TODAY()-H1232),(J1232-H1232))</f>
        <v>34</v>
      </c>
      <c r="L1232" s="39" t="str">
        <f>IF(OR(M1232="Email Verification",M1232="Operations",M1232="OJT",M1232="Bottom Quartile Group",M1232="Training"),"Billable","Non Billable")</f>
        <v>Non Billable</v>
      </c>
      <c r="M1232" s="32" t="s">
        <v>43</v>
      </c>
      <c r="N1232" s="1" t="s">
        <v>38</v>
      </c>
      <c r="O1232" s="1" t="s">
        <v>39</v>
      </c>
      <c r="P1232" s="1"/>
      <c r="Q1232" s="1"/>
      <c r="R1232" s="31" t="s">
        <v>65</v>
      </c>
      <c r="S1232" s="42" t="s">
        <v>880</v>
      </c>
      <c r="T1232" s="42" t="s">
        <v>880</v>
      </c>
      <c r="U1232" s="42" t="s">
        <v>17</v>
      </c>
      <c r="V1232" s="42" t="s">
        <v>17</v>
      </c>
      <c r="W1232" s="42" t="s">
        <v>880</v>
      </c>
      <c r="X1232" s="42" t="s">
        <v>880</v>
      </c>
      <c r="Y1232" s="42" t="s">
        <v>880</v>
      </c>
      <c r="Z1232" s="42" t="s">
        <v>880</v>
      </c>
      <c r="AA1232" s="42" t="s">
        <v>880</v>
      </c>
      <c r="AB1232" s="42" t="s">
        <v>17</v>
      </c>
      <c r="AC1232" s="42" t="s">
        <v>17</v>
      </c>
      <c r="AD1232" s="42" t="s">
        <v>880</v>
      </c>
      <c r="AE1232" s="42" t="s">
        <v>880</v>
      </c>
      <c r="AF1232" s="42" t="s">
        <v>880</v>
      </c>
      <c r="AG1232" s="42" t="s">
        <v>880</v>
      </c>
      <c r="AH1232" s="42" t="s">
        <v>880</v>
      </c>
      <c r="AI1232" s="42" t="s">
        <v>17</v>
      </c>
      <c r="AJ1232" s="42" t="s">
        <v>17</v>
      </c>
      <c r="AK1232" s="42" t="s">
        <v>880</v>
      </c>
      <c r="AL1232" s="42"/>
      <c r="AM1232" s="42"/>
      <c r="AN1232" s="42"/>
      <c r="AO1232" s="42"/>
      <c r="AP1232" s="42"/>
      <c r="AQ1232" s="42"/>
      <c r="AR1232" s="42"/>
      <c r="AS1232" s="42"/>
      <c r="AT1232" s="42"/>
      <c r="AU1232" s="42"/>
      <c r="AV1232" s="37">
        <f>COUNTIFS($S1232:$AU1232,"P")</f>
        <v>13</v>
      </c>
      <c r="AW1232" s="37">
        <f>COUNTIFS($S1232:$AU1232,"HD")/2</f>
        <v>0</v>
      </c>
      <c r="AX1232" s="37">
        <f>COUNTIFS($S1232:$AU1232,"DO")</f>
        <v>6</v>
      </c>
      <c r="AY1232" s="1">
        <f>COUNTIFS($S1232:$AU1232,"UPL")</f>
        <v>0</v>
      </c>
      <c r="AZ1232" s="37">
        <f>COUNTIFS($S1232:$AU1232,"LWP")</f>
        <v>0</v>
      </c>
      <c r="BA1232" s="37">
        <f>SUM(COUNTIFS($S1232:$AU1232,{"PAT","MAT"}))</f>
        <v>0</v>
      </c>
      <c r="BB1232" s="37">
        <f>COUNTIFS($S1232:$AU1232,"HO")</f>
        <v>0</v>
      </c>
      <c r="BC1232" s="37">
        <f>COUNTIFS($S1232:$AU1232,"NA")</f>
        <v>0</v>
      </c>
      <c r="BD1232" s="37">
        <f>COUNTIFS($S1232:$AU1232,"PL")</f>
        <v>0</v>
      </c>
      <c r="BE1232" s="37">
        <f>COUNTIFS($S1232:$AU1232,"CL")</f>
        <v>0</v>
      </c>
      <c r="BF1232" s="37">
        <f>COUNTIFS($S1232:$AU1232,"BL")</f>
        <v>0</v>
      </c>
      <c r="BG1232" s="37">
        <f>COUNTIFS($S1232:$AU1232,"CO")</f>
        <v>0</v>
      </c>
      <c r="BH1232" s="37">
        <f>SUM(BD1232:BG1232)</f>
        <v>0</v>
      </c>
      <c r="BI1232" s="37">
        <f>IF(SUM(AV1232+AW1232)&gt;=17,1,0)</f>
        <v>0</v>
      </c>
      <c r="BJ1232" s="37">
        <f>IF(SUM(AV1232+AW1232)&gt;=13,1,0)</f>
        <v>1</v>
      </c>
      <c r="BK1232" s="37">
        <f>SUM(AV1232:BG1232)+SUM(COUNTIFS(R1232:AU1232,{"TERM","RESIGNED"}))</f>
        <v>19</v>
      </c>
      <c r="BL1232" s="1" t="s">
        <v>41</v>
      </c>
      <c r="BM1232" s="37" t="s">
        <v>936</v>
      </c>
    </row>
    <row r="1233" spans="1:65" x14ac:dyDescent="0.25">
      <c r="A1233" s="30">
        <f>A1232+1</f>
        <v>1231</v>
      </c>
      <c r="B1233" s="1" t="s">
        <v>33</v>
      </c>
      <c r="C1233" s="1">
        <v>19526</v>
      </c>
      <c r="D1233" s="1">
        <v>19526</v>
      </c>
      <c r="E1233" s="1" t="s">
        <v>863</v>
      </c>
      <c r="F1233" s="32" t="s">
        <v>1484</v>
      </c>
      <c r="G1233" s="32" t="s">
        <v>1502</v>
      </c>
      <c r="H1233" s="28">
        <v>45308</v>
      </c>
      <c r="I1233" s="28" t="s">
        <v>36</v>
      </c>
      <c r="J1233" s="28" t="s">
        <v>36</v>
      </c>
      <c r="K1233" s="37">
        <f ca="1">IF(O1233="ACTIVE",(TODAY()-H1233),(J1233-H1233))</f>
        <v>34</v>
      </c>
      <c r="L1233" s="39" t="str">
        <f>IF(OR(M1233="Email Verification",M1233="Operations",M1233="OJT",M1233="Bottom Quartile Group",M1233="Training"),"Billable","Non Billable")</f>
        <v>Non Billable</v>
      </c>
      <c r="M1233" s="32" t="s">
        <v>43</v>
      </c>
      <c r="N1233" s="1" t="s">
        <v>38</v>
      </c>
      <c r="O1233" s="1" t="s">
        <v>39</v>
      </c>
      <c r="P1233" s="1"/>
      <c r="Q1233" s="1"/>
      <c r="R1233" s="31" t="s">
        <v>254</v>
      </c>
      <c r="S1233" s="42" t="s">
        <v>880</v>
      </c>
      <c r="T1233" s="42" t="s">
        <v>880</v>
      </c>
      <c r="U1233" s="42" t="s">
        <v>17</v>
      </c>
      <c r="V1233" s="42" t="s">
        <v>17</v>
      </c>
      <c r="W1233" s="42" t="s">
        <v>880</v>
      </c>
      <c r="X1233" s="42" t="s">
        <v>885</v>
      </c>
      <c r="Y1233" s="42" t="s">
        <v>880</v>
      </c>
      <c r="Z1233" s="42" t="s">
        <v>880</v>
      </c>
      <c r="AA1233" s="42" t="s">
        <v>880</v>
      </c>
      <c r="AB1233" s="42" t="s">
        <v>17</v>
      </c>
      <c r="AC1233" s="42" t="s">
        <v>17</v>
      </c>
      <c r="AD1233" s="42" t="s">
        <v>880</v>
      </c>
      <c r="AE1233" s="42" t="s">
        <v>880</v>
      </c>
      <c r="AF1233" s="42" t="s">
        <v>880</v>
      </c>
      <c r="AG1233" s="42" t="s">
        <v>880</v>
      </c>
      <c r="AH1233" s="42" t="s">
        <v>880</v>
      </c>
      <c r="AI1233" s="42" t="s">
        <v>17</v>
      </c>
      <c r="AJ1233" s="42" t="s">
        <v>17</v>
      </c>
      <c r="AK1233" s="42" t="s">
        <v>880</v>
      </c>
      <c r="AL1233" s="42"/>
      <c r="AM1233" s="42"/>
      <c r="AN1233" s="42"/>
      <c r="AO1233" s="42"/>
      <c r="AP1233" s="42"/>
      <c r="AQ1233" s="42"/>
      <c r="AR1233" s="42"/>
      <c r="AS1233" s="42"/>
      <c r="AT1233" s="42"/>
      <c r="AU1233" s="42"/>
      <c r="AV1233" s="37">
        <f>COUNTIFS($S1233:$AU1233,"P")</f>
        <v>12</v>
      </c>
      <c r="AW1233" s="37">
        <f>COUNTIFS($S1233:$AU1233,"HD")/2</f>
        <v>0</v>
      </c>
      <c r="AX1233" s="37">
        <f>COUNTIFS($S1233:$AU1233,"DO")</f>
        <v>6</v>
      </c>
      <c r="AY1233" s="1">
        <f>COUNTIFS($S1233:$AU1233,"UPL")</f>
        <v>0</v>
      </c>
      <c r="AZ1233" s="37">
        <f>COUNTIFS($S1233:$AU1233,"LWP")</f>
        <v>0</v>
      </c>
      <c r="BA1233" s="37">
        <f>SUM(COUNTIFS($S1233:$AU1233,{"PAT","MAT"}))</f>
        <v>0</v>
      </c>
      <c r="BB1233" s="37">
        <f>COUNTIFS($S1233:$AU1233,"HO")</f>
        <v>0</v>
      </c>
      <c r="BC1233" s="37">
        <f>COUNTIFS($S1233:$AU1233,"NA")</f>
        <v>0</v>
      </c>
      <c r="BD1233" s="37">
        <f>COUNTIFS($S1233:$AU1233,"PL")</f>
        <v>0</v>
      </c>
      <c r="BE1233" s="37">
        <f>COUNTIFS($S1233:$AU1233,"CL")</f>
        <v>0</v>
      </c>
      <c r="BF1233" s="37">
        <f>COUNTIFS($S1233:$AU1233,"BL")</f>
        <v>1</v>
      </c>
      <c r="BG1233" s="37">
        <f>COUNTIFS($S1233:$AU1233,"CO")</f>
        <v>0</v>
      </c>
      <c r="BH1233" s="37">
        <f>SUM(BD1233:BG1233)</f>
        <v>1</v>
      </c>
      <c r="BI1233" s="37">
        <f>IF(SUM(AV1233+AW1233)&gt;=17,1,0)</f>
        <v>0</v>
      </c>
      <c r="BJ1233" s="37">
        <f>IF(SUM(AV1233+AW1233)&gt;=13,1,0)</f>
        <v>0</v>
      </c>
      <c r="BK1233" s="37">
        <f>SUM(AV1233:BG1233)+SUM(COUNTIFS(R1233:AU1233,{"TERM","RESIGNED"}))</f>
        <v>19</v>
      </c>
      <c r="BL1233" s="1" t="s">
        <v>41</v>
      </c>
      <c r="BM1233" s="37" t="s">
        <v>934</v>
      </c>
    </row>
    <row r="1234" spans="1:65" x14ac:dyDescent="0.25">
      <c r="A1234" s="30">
        <f>A1233+1</f>
        <v>1232</v>
      </c>
      <c r="B1234" s="1" t="s">
        <v>33</v>
      </c>
      <c r="C1234" s="1">
        <v>19527</v>
      </c>
      <c r="D1234" s="1">
        <v>19527</v>
      </c>
      <c r="E1234" s="1" t="s">
        <v>863</v>
      </c>
      <c r="F1234" s="32" t="s">
        <v>1485</v>
      </c>
      <c r="G1234" s="32" t="s">
        <v>1502</v>
      </c>
      <c r="H1234" s="28">
        <v>45308</v>
      </c>
      <c r="I1234" s="28" t="s">
        <v>36</v>
      </c>
      <c r="J1234" s="28" t="s">
        <v>36</v>
      </c>
      <c r="K1234" s="37">
        <f ca="1">IF(O1234="ACTIVE",(TODAY()-H1234),(J1234-H1234))</f>
        <v>34</v>
      </c>
      <c r="L1234" s="39" t="str">
        <f>IF(OR(M1234="Email Verification",M1234="Operations",M1234="OJT",M1234="Bottom Quartile Group",M1234="Training"),"Billable","Non Billable")</f>
        <v>Non Billable</v>
      </c>
      <c r="M1234" s="32" t="s">
        <v>43</v>
      </c>
      <c r="N1234" s="1" t="s">
        <v>38</v>
      </c>
      <c r="O1234" s="1" t="s">
        <v>39</v>
      </c>
      <c r="P1234" s="1"/>
      <c r="Q1234" s="1"/>
      <c r="R1234" s="31" t="s">
        <v>254</v>
      </c>
      <c r="S1234" s="42" t="s">
        <v>880</v>
      </c>
      <c r="T1234" s="42" t="s">
        <v>880</v>
      </c>
      <c r="U1234" s="42" t="s">
        <v>17</v>
      </c>
      <c r="V1234" s="42" t="s">
        <v>17</v>
      </c>
      <c r="W1234" s="42" t="s">
        <v>880</v>
      </c>
      <c r="X1234" s="42" t="s">
        <v>880</v>
      </c>
      <c r="Y1234" s="42" t="s">
        <v>880</v>
      </c>
      <c r="Z1234" s="42" t="s">
        <v>880</v>
      </c>
      <c r="AA1234" s="42" t="s">
        <v>880</v>
      </c>
      <c r="AB1234" s="42" t="s">
        <v>17</v>
      </c>
      <c r="AC1234" s="42" t="s">
        <v>17</v>
      </c>
      <c r="AD1234" s="42" t="s">
        <v>880</v>
      </c>
      <c r="AE1234" s="42" t="s">
        <v>880</v>
      </c>
      <c r="AF1234" s="42" t="s">
        <v>880</v>
      </c>
      <c r="AG1234" s="42" t="s">
        <v>880</v>
      </c>
      <c r="AH1234" s="42" t="s">
        <v>880</v>
      </c>
      <c r="AI1234" s="42" t="s">
        <v>17</v>
      </c>
      <c r="AJ1234" s="42" t="s">
        <v>17</v>
      </c>
      <c r="AK1234" s="42" t="s">
        <v>880</v>
      </c>
      <c r="AL1234" s="42"/>
      <c r="AM1234" s="42"/>
      <c r="AN1234" s="42"/>
      <c r="AO1234" s="42"/>
      <c r="AP1234" s="42"/>
      <c r="AQ1234" s="42"/>
      <c r="AR1234" s="42"/>
      <c r="AS1234" s="42"/>
      <c r="AT1234" s="42"/>
      <c r="AU1234" s="42"/>
      <c r="AV1234" s="37">
        <f>COUNTIFS($S1234:$AU1234,"P")</f>
        <v>13</v>
      </c>
      <c r="AW1234" s="37">
        <f>COUNTIFS($S1234:$AU1234,"HD")/2</f>
        <v>0</v>
      </c>
      <c r="AX1234" s="37">
        <f>COUNTIFS($S1234:$AU1234,"DO")</f>
        <v>6</v>
      </c>
      <c r="AY1234" s="1">
        <f>COUNTIFS($S1234:$AU1234,"UPL")</f>
        <v>0</v>
      </c>
      <c r="AZ1234" s="37">
        <f>COUNTIFS($S1234:$AU1234,"LWP")</f>
        <v>0</v>
      </c>
      <c r="BA1234" s="37">
        <f>SUM(COUNTIFS($S1234:$AU1234,{"PAT","MAT"}))</f>
        <v>0</v>
      </c>
      <c r="BB1234" s="37">
        <f>COUNTIFS($S1234:$AU1234,"HO")</f>
        <v>0</v>
      </c>
      <c r="BC1234" s="37">
        <f>COUNTIFS($S1234:$AU1234,"NA")</f>
        <v>0</v>
      </c>
      <c r="BD1234" s="37">
        <f>COUNTIFS($S1234:$AU1234,"PL")</f>
        <v>0</v>
      </c>
      <c r="BE1234" s="37">
        <f>COUNTIFS($S1234:$AU1234,"CL")</f>
        <v>0</v>
      </c>
      <c r="BF1234" s="37">
        <f>COUNTIFS($S1234:$AU1234,"BL")</f>
        <v>0</v>
      </c>
      <c r="BG1234" s="37">
        <f>COUNTIFS($S1234:$AU1234,"CO")</f>
        <v>0</v>
      </c>
      <c r="BH1234" s="37">
        <f>SUM(BD1234:BG1234)</f>
        <v>0</v>
      </c>
      <c r="BI1234" s="37">
        <f>IF(SUM(AV1234+AW1234)&gt;=17,1,0)</f>
        <v>0</v>
      </c>
      <c r="BJ1234" s="37">
        <f>IF(SUM(AV1234+AW1234)&gt;=13,1,0)</f>
        <v>1</v>
      </c>
      <c r="BK1234" s="37">
        <f>SUM(AV1234:BG1234)+SUM(COUNTIFS(R1234:AU1234,{"TERM","RESIGNED"}))</f>
        <v>19</v>
      </c>
      <c r="BL1234" s="1" t="s">
        <v>41</v>
      </c>
      <c r="BM1234" s="37" t="s">
        <v>934</v>
      </c>
    </row>
    <row r="1235" spans="1:65" x14ac:dyDescent="0.25">
      <c r="A1235" s="30">
        <f>A1234+1</f>
        <v>1233</v>
      </c>
      <c r="B1235" s="1" t="s">
        <v>33</v>
      </c>
      <c r="C1235" s="1">
        <v>19528</v>
      </c>
      <c r="D1235" s="1">
        <v>19528</v>
      </c>
      <c r="E1235" s="1" t="s">
        <v>863</v>
      </c>
      <c r="F1235" s="32" t="s">
        <v>1486</v>
      </c>
      <c r="G1235" s="32" t="s">
        <v>1502</v>
      </c>
      <c r="H1235" s="28">
        <v>45308</v>
      </c>
      <c r="I1235" s="28" t="s">
        <v>36</v>
      </c>
      <c r="J1235" s="28" t="s">
        <v>36</v>
      </c>
      <c r="K1235" s="37">
        <f ca="1">IF(O1235="ACTIVE",(TODAY()-H1235),(J1235-H1235))</f>
        <v>34</v>
      </c>
      <c r="L1235" s="39" t="str">
        <f>IF(OR(M1235="Email Verification",M1235="Operations",M1235="OJT",M1235="Bottom Quartile Group",M1235="Training"),"Billable","Non Billable")</f>
        <v>Non Billable</v>
      </c>
      <c r="M1235" s="32" t="s">
        <v>43</v>
      </c>
      <c r="N1235" s="1" t="s">
        <v>38</v>
      </c>
      <c r="O1235" s="1" t="s">
        <v>39</v>
      </c>
      <c r="P1235" s="1"/>
      <c r="Q1235" s="1"/>
      <c r="R1235" s="31" t="s">
        <v>63</v>
      </c>
      <c r="S1235" s="42" t="s">
        <v>880</v>
      </c>
      <c r="T1235" s="42" t="s">
        <v>880</v>
      </c>
      <c r="U1235" s="42" t="s">
        <v>17</v>
      </c>
      <c r="V1235" s="42" t="s">
        <v>17</v>
      </c>
      <c r="W1235" s="42" t="s">
        <v>880</v>
      </c>
      <c r="X1235" s="42" t="s">
        <v>880</v>
      </c>
      <c r="Y1235" s="42" t="s">
        <v>880</v>
      </c>
      <c r="Z1235" s="42" t="s">
        <v>880</v>
      </c>
      <c r="AA1235" s="42" t="s">
        <v>880</v>
      </c>
      <c r="AB1235" s="42" t="s">
        <v>17</v>
      </c>
      <c r="AC1235" s="42" t="s">
        <v>17</v>
      </c>
      <c r="AD1235" s="42" t="s">
        <v>880</v>
      </c>
      <c r="AE1235" s="42" t="s">
        <v>880</v>
      </c>
      <c r="AF1235" s="42" t="s">
        <v>880</v>
      </c>
      <c r="AG1235" s="42" t="s">
        <v>880</v>
      </c>
      <c r="AH1235" s="42" t="s">
        <v>880</v>
      </c>
      <c r="AI1235" s="42" t="s">
        <v>17</v>
      </c>
      <c r="AJ1235" s="42" t="s">
        <v>17</v>
      </c>
      <c r="AK1235" s="42" t="s">
        <v>880</v>
      </c>
      <c r="AL1235" s="42"/>
      <c r="AM1235" s="42"/>
      <c r="AN1235" s="42"/>
      <c r="AO1235" s="42"/>
      <c r="AP1235" s="42"/>
      <c r="AQ1235" s="42"/>
      <c r="AR1235" s="42"/>
      <c r="AS1235" s="42"/>
      <c r="AT1235" s="42"/>
      <c r="AU1235" s="42"/>
      <c r="AV1235" s="37">
        <f>COUNTIFS($S1235:$AU1235,"P")</f>
        <v>13</v>
      </c>
      <c r="AW1235" s="37">
        <f>COUNTIFS($S1235:$AU1235,"HD")/2</f>
        <v>0</v>
      </c>
      <c r="AX1235" s="37">
        <f>COUNTIFS($S1235:$AU1235,"DO")</f>
        <v>6</v>
      </c>
      <c r="AY1235" s="1">
        <f>COUNTIFS($S1235:$AU1235,"UPL")</f>
        <v>0</v>
      </c>
      <c r="AZ1235" s="37">
        <f>COUNTIFS($S1235:$AU1235,"LWP")</f>
        <v>0</v>
      </c>
      <c r="BA1235" s="37">
        <f>SUM(COUNTIFS($S1235:$AU1235,{"PAT","MAT"}))</f>
        <v>0</v>
      </c>
      <c r="BB1235" s="37">
        <f>COUNTIFS($S1235:$AU1235,"HO")</f>
        <v>0</v>
      </c>
      <c r="BC1235" s="37">
        <f>COUNTIFS($S1235:$AU1235,"NA")</f>
        <v>0</v>
      </c>
      <c r="BD1235" s="37">
        <f>COUNTIFS($S1235:$AU1235,"PL")</f>
        <v>0</v>
      </c>
      <c r="BE1235" s="37">
        <f>COUNTIFS($S1235:$AU1235,"CL")</f>
        <v>0</v>
      </c>
      <c r="BF1235" s="37">
        <f>COUNTIFS($S1235:$AU1235,"BL")</f>
        <v>0</v>
      </c>
      <c r="BG1235" s="37">
        <f>COUNTIFS($S1235:$AU1235,"CO")</f>
        <v>0</v>
      </c>
      <c r="BH1235" s="37">
        <f>SUM(BD1235:BG1235)</f>
        <v>0</v>
      </c>
      <c r="BI1235" s="37">
        <f>IF(SUM(AV1235+AW1235)&gt;=17,1,0)</f>
        <v>0</v>
      </c>
      <c r="BJ1235" s="37">
        <f>IF(SUM(AV1235+AW1235)&gt;=13,1,0)</f>
        <v>1</v>
      </c>
      <c r="BK1235" s="37">
        <f>SUM(AV1235:BG1235)+SUM(COUNTIFS(R1235:AU1235,{"TERM","RESIGNED"}))</f>
        <v>19</v>
      </c>
      <c r="BL1235" s="1" t="s">
        <v>41</v>
      </c>
      <c r="BM1235" s="37" t="s">
        <v>932</v>
      </c>
    </row>
    <row r="1236" spans="1:65" x14ac:dyDescent="0.25">
      <c r="A1236" s="30">
        <f>A1235+1</f>
        <v>1234</v>
      </c>
      <c r="B1236" s="1" t="s">
        <v>33</v>
      </c>
      <c r="C1236" s="1">
        <v>19529</v>
      </c>
      <c r="D1236" s="1">
        <v>19529</v>
      </c>
      <c r="E1236" s="1" t="s">
        <v>863</v>
      </c>
      <c r="F1236" s="32" t="s">
        <v>1487</v>
      </c>
      <c r="G1236" s="32" t="s">
        <v>1502</v>
      </c>
      <c r="H1236" s="28">
        <v>45308</v>
      </c>
      <c r="I1236" s="28" t="s">
        <v>36</v>
      </c>
      <c r="J1236" s="28" t="s">
        <v>36</v>
      </c>
      <c r="K1236" s="37">
        <f ca="1">IF(O1236="ACTIVE",(TODAY()-H1236),(J1236-H1236))</f>
        <v>34</v>
      </c>
      <c r="L1236" s="39" t="str">
        <f>IF(OR(M1236="Email Verification",M1236="Operations",M1236="OJT",M1236="Bottom Quartile Group",M1236="Training"),"Billable","Non Billable")</f>
        <v>Non Billable</v>
      </c>
      <c r="M1236" s="32" t="s">
        <v>43</v>
      </c>
      <c r="N1236" s="1" t="s">
        <v>38</v>
      </c>
      <c r="O1236" s="1" t="s">
        <v>39</v>
      </c>
      <c r="P1236" s="1"/>
      <c r="Q1236" s="1"/>
      <c r="R1236" s="31" t="s">
        <v>254</v>
      </c>
      <c r="S1236" s="42" t="s">
        <v>880</v>
      </c>
      <c r="T1236" s="42" t="s">
        <v>880</v>
      </c>
      <c r="U1236" s="42" t="s">
        <v>17</v>
      </c>
      <c r="V1236" s="42" t="s">
        <v>17</v>
      </c>
      <c r="W1236" s="42" t="s">
        <v>18</v>
      </c>
      <c r="X1236" s="42" t="s">
        <v>18</v>
      </c>
      <c r="Y1236" s="42" t="s">
        <v>18</v>
      </c>
      <c r="Z1236" s="42" t="s">
        <v>18</v>
      </c>
      <c r="AA1236" s="42" t="s">
        <v>18</v>
      </c>
      <c r="AB1236" s="42" t="s">
        <v>17</v>
      </c>
      <c r="AC1236" s="42" t="s">
        <v>17</v>
      </c>
      <c r="AD1236" s="42" t="s">
        <v>18</v>
      </c>
      <c r="AE1236" s="42" t="s">
        <v>18</v>
      </c>
      <c r="AF1236" s="42" t="s">
        <v>18</v>
      </c>
      <c r="AG1236" s="42" t="s">
        <v>18</v>
      </c>
      <c r="AH1236" s="42" t="s">
        <v>18</v>
      </c>
      <c r="AI1236" s="42" t="s">
        <v>17</v>
      </c>
      <c r="AJ1236" s="42" t="s">
        <v>17</v>
      </c>
      <c r="AK1236" s="42" t="s">
        <v>18</v>
      </c>
      <c r="AL1236" s="42"/>
      <c r="AM1236" s="42"/>
      <c r="AN1236" s="42"/>
      <c r="AO1236" s="42"/>
      <c r="AP1236" s="42"/>
      <c r="AQ1236" s="42"/>
      <c r="AR1236" s="42"/>
      <c r="AS1236" s="42"/>
      <c r="AT1236" s="42"/>
      <c r="AU1236" s="42"/>
      <c r="AV1236" s="37">
        <f>COUNTIFS($S1236:$AU1236,"P")</f>
        <v>2</v>
      </c>
      <c r="AW1236" s="37">
        <f>COUNTIFS($S1236:$AU1236,"HD")/2</f>
        <v>0</v>
      </c>
      <c r="AX1236" s="37">
        <f>COUNTIFS($S1236:$AU1236,"DO")</f>
        <v>6</v>
      </c>
      <c r="AY1236" s="1">
        <f>COUNTIFS($S1236:$AU1236,"UPL")</f>
        <v>11</v>
      </c>
      <c r="AZ1236" s="37">
        <f>COUNTIFS($S1236:$AU1236,"LWP")</f>
        <v>0</v>
      </c>
      <c r="BA1236" s="37">
        <f>SUM(COUNTIFS($S1236:$AU1236,{"PAT","MAT"}))</f>
        <v>0</v>
      </c>
      <c r="BB1236" s="37">
        <f>COUNTIFS($S1236:$AU1236,"HO")</f>
        <v>0</v>
      </c>
      <c r="BC1236" s="37">
        <f>COUNTIFS($S1236:$AU1236,"NA")</f>
        <v>0</v>
      </c>
      <c r="BD1236" s="37">
        <f>COUNTIFS($S1236:$AU1236,"PL")</f>
        <v>0</v>
      </c>
      <c r="BE1236" s="37">
        <f>COUNTIFS($S1236:$AU1236,"CL")</f>
        <v>0</v>
      </c>
      <c r="BF1236" s="37">
        <f>COUNTIFS($S1236:$AU1236,"BL")</f>
        <v>0</v>
      </c>
      <c r="BG1236" s="37">
        <f>COUNTIFS($S1236:$AU1236,"CO")</f>
        <v>0</v>
      </c>
      <c r="BH1236" s="37">
        <f>SUM(BD1236:BG1236)</f>
        <v>0</v>
      </c>
      <c r="BI1236" s="37">
        <f>IF(SUM(AV1236+AW1236)&gt;=17,1,0)</f>
        <v>0</v>
      </c>
      <c r="BJ1236" s="37">
        <f>IF(SUM(AV1236+AW1236)&gt;=13,1,0)</f>
        <v>0</v>
      </c>
      <c r="BK1236" s="37">
        <f>SUM(AV1236:BG1236)+SUM(COUNTIFS(R1236:AU1236,{"TERM","RESIGNED"}))</f>
        <v>19</v>
      </c>
      <c r="BL1236" s="1" t="s">
        <v>41</v>
      </c>
      <c r="BM1236" s="37" t="s">
        <v>934</v>
      </c>
    </row>
    <row r="1237" spans="1:65" x14ac:dyDescent="0.25">
      <c r="A1237" s="30">
        <f>A1236+1</f>
        <v>1235</v>
      </c>
      <c r="B1237" s="1" t="s">
        <v>33</v>
      </c>
      <c r="C1237" s="1">
        <v>19530</v>
      </c>
      <c r="D1237" s="1">
        <v>19530</v>
      </c>
      <c r="E1237" s="1" t="s">
        <v>862</v>
      </c>
      <c r="F1237" s="32" t="s">
        <v>1488</v>
      </c>
      <c r="G1237" s="32" t="s">
        <v>181</v>
      </c>
      <c r="H1237" s="28">
        <v>45308</v>
      </c>
      <c r="I1237" s="28" t="s">
        <v>36</v>
      </c>
      <c r="J1237" s="28" t="s">
        <v>36</v>
      </c>
      <c r="K1237" s="37">
        <f ca="1">IF(O1237="ACTIVE",(TODAY()-H1237),(J1237-H1237))</f>
        <v>34</v>
      </c>
      <c r="L1237" s="39" t="str">
        <f>IF(OR(M1237="Email Verification",M1237="Operations",M1237="OJT",M1237="Bottom Quartile Group",M1237="Training"),"Billable","Non Billable")</f>
        <v>Billable</v>
      </c>
      <c r="M1237" s="32" t="s">
        <v>761</v>
      </c>
      <c r="N1237" s="1" t="s">
        <v>38</v>
      </c>
      <c r="O1237" s="1" t="s">
        <v>39</v>
      </c>
      <c r="P1237" s="1"/>
      <c r="Q1237" s="1"/>
      <c r="R1237" s="31" t="s">
        <v>243</v>
      </c>
      <c r="S1237" s="42" t="s">
        <v>880</v>
      </c>
      <c r="T1237" s="42" t="s">
        <v>880</v>
      </c>
      <c r="U1237" s="42" t="s">
        <v>17</v>
      </c>
      <c r="V1237" s="42" t="s">
        <v>17</v>
      </c>
      <c r="W1237" s="42" t="s">
        <v>880</v>
      </c>
      <c r="X1237" s="42" t="s">
        <v>880</v>
      </c>
      <c r="Y1237" s="42" t="s">
        <v>880</v>
      </c>
      <c r="Z1237" s="42" t="s">
        <v>19</v>
      </c>
      <c r="AA1237" s="42" t="s">
        <v>880</v>
      </c>
      <c r="AB1237" s="42" t="s">
        <v>17</v>
      </c>
      <c r="AC1237" s="42" t="s">
        <v>17</v>
      </c>
      <c r="AD1237" s="42" t="s">
        <v>880</v>
      </c>
      <c r="AE1237" s="42" t="s">
        <v>880</v>
      </c>
      <c r="AF1237" s="42" t="s">
        <v>880</v>
      </c>
      <c r="AG1237" s="42" t="s">
        <v>880</v>
      </c>
      <c r="AH1237" s="42" t="s">
        <v>880</v>
      </c>
      <c r="AI1237" s="42" t="s">
        <v>17</v>
      </c>
      <c r="AJ1237" s="42" t="s">
        <v>17</v>
      </c>
      <c r="AK1237" s="42" t="s">
        <v>880</v>
      </c>
      <c r="AL1237" s="42"/>
      <c r="AM1237" s="42"/>
      <c r="AN1237" s="42"/>
      <c r="AO1237" s="42"/>
      <c r="AP1237" s="42"/>
      <c r="AQ1237" s="42"/>
      <c r="AR1237" s="42"/>
      <c r="AS1237" s="42"/>
      <c r="AT1237" s="42"/>
      <c r="AU1237" s="42"/>
      <c r="AV1237" s="37">
        <f>COUNTIFS($S1237:$AU1237,"P")</f>
        <v>12</v>
      </c>
      <c r="AW1237" s="37">
        <f>COUNTIFS($S1237:$AU1237,"HD")/2</f>
        <v>0</v>
      </c>
      <c r="AX1237" s="37">
        <f>COUNTIFS($S1237:$AU1237,"DO")</f>
        <v>6</v>
      </c>
      <c r="AY1237" s="1">
        <f>COUNTIFS($S1237:$AU1237,"UPL")</f>
        <v>0</v>
      </c>
      <c r="AZ1237" s="37">
        <f>COUNTIFS($S1237:$AU1237,"LWP")</f>
        <v>1</v>
      </c>
      <c r="BA1237" s="37">
        <f>SUM(COUNTIFS($S1237:$AU1237,{"PAT","MAT"}))</f>
        <v>0</v>
      </c>
      <c r="BB1237" s="37">
        <f>COUNTIFS($S1237:$AU1237,"HO")</f>
        <v>0</v>
      </c>
      <c r="BC1237" s="37">
        <f>COUNTIFS($S1237:$AU1237,"NA")</f>
        <v>0</v>
      </c>
      <c r="BD1237" s="37">
        <f>COUNTIFS($S1237:$AU1237,"PL")</f>
        <v>0</v>
      </c>
      <c r="BE1237" s="37">
        <f>COUNTIFS($S1237:$AU1237,"CL")</f>
        <v>0</v>
      </c>
      <c r="BF1237" s="37">
        <f>COUNTIFS($S1237:$AU1237,"BL")</f>
        <v>0</v>
      </c>
      <c r="BG1237" s="37">
        <f>COUNTIFS($S1237:$AU1237,"CO")</f>
        <v>0</v>
      </c>
      <c r="BH1237" s="37">
        <f>SUM(BD1237:BG1237)</f>
        <v>0</v>
      </c>
      <c r="BI1237" s="37">
        <f>IF(SUM(AV1237+AW1237)&gt;=17,1,0)</f>
        <v>0</v>
      </c>
      <c r="BJ1237" s="37">
        <f>IF(SUM(AV1237+AW1237)&gt;=13,1,0)</f>
        <v>0</v>
      </c>
      <c r="BK1237" s="37">
        <f>SUM(AV1237:BG1237)+SUM(COUNTIFS(R1237:AU1237,{"TERM","RESIGNED"}))</f>
        <v>19</v>
      </c>
      <c r="BL1237" s="1" t="s">
        <v>41</v>
      </c>
      <c r="BM1237" s="37" t="s">
        <v>936</v>
      </c>
    </row>
    <row r="1238" spans="1:65" x14ac:dyDescent="0.25">
      <c r="A1238" s="30">
        <f>A1237+1</f>
        <v>1236</v>
      </c>
      <c r="B1238" s="1" t="s">
        <v>33</v>
      </c>
      <c r="C1238" s="1">
        <v>19533</v>
      </c>
      <c r="D1238" s="1">
        <v>19533</v>
      </c>
      <c r="E1238" s="1" t="s">
        <v>862</v>
      </c>
      <c r="F1238" s="32" t="s">
        <v>1505</v>
      </c>
      <c r="G1238" s="32" t="s">
        <v>177</v>
      </c>
      <c r="H1238" s="28">
        <v>45308</v>
      </c>
      <c r="I1238" s="28" t="s">
        <v>36</v>
      </c>
      <c r="J1238" s="28" t="s">
        <v>36</v>
      </c>
      <c r="K1238" s="37">
        <f ca="1">IF(O1238="ACTIVE",(TODAY()-H1238),(J1238-H1238))</f>
        <v>34</v>
      </c>
      <c r="L1238" s="39" t="str">
        <f>IF(OR(M1238="Email Verification",M1238="Operations",M1238="OJT",M1238="Bottom Quartile Group",M1238="Training"),"Billable","Non Billable")</f>
        <v>Billable</v>
      </c>
      <c r="M1238" s="32" t="s">
        <v>761</v>
      </c>
      <c r="N1238" s="1" t="s">
        <v>38</v>
      </c>
      <c r="O1238" s="1" t="s">
        <v>39</v>
      </c>
      <c r="P1238" s="1"/>
      <c r="Q1238" s="1"/>
      <c r="R1238" s="31" t="s">
        <v>243</v>
      </c>
      <c r="S1238" s="42" t="s">
        <v>880</v>
      </c>
      <c r="T1238" s="42" t="s">
        <v>880</v>
      </c>
      <c r="U1238" s="42" t="s">
        <v>17</v>
      </c>
      <c r="V1238" s="42" t="s">
        <v>17</v>
      </c>
      <c r="W1238" s="42" t="s">
        <v>880</v>
      </c>
      <c r="X1238" s="42" t="s">
        <v>880</v>
      </c>
      <c r="Y1238" s="42" t="s">
        <v>880</v>
      </c>
      <c r="Z1238" s="42" t="s">
        <v>880</v>
      </c>
      <c r="AA1238" s="42" t="s">
        <v>880</v>
      </c>
      <c r="AB1238" s="42" t="s">
        <v>17</v>
      </c>
      <c r="AC1238" s="42" t="s">
        <v>17</v>
      </c>
      <c r="AD1238" s="42" t="s">
        <v>880</v>
      </c>
      <c r="AE1238" s="42" t="s">
        <v>880</v>
      </c>
      <c r="AF1238" s="42" t="s">
        <v>880</v>
      </c>
      <c r="AG1238" s="42" t="s">
        <v>880</v>
      </c>
      <c r="AH1238" s="42" t="s">
        <v>880</v>
      </c>
      <c r="AI1238" s="42" t="s">
        <v>17</v>
      </c>
      <c r="AJ1238" s="42" t="s">
        <v>17</v>
      </c>
      <c r="AK1238" s="42" t="s">
        <v>19</v>
      </c>
      <c r="AL1238" s="42"/>
      <c r="AM1238" s="42"/>
      <c r="AN1238" s="42"/>
      <c r="AO1238" s="42"/>
      <c r="AP1238" s="42"/>
      <c r="AQ1238" s="42"/>
      <c r="AR1238" s="42"/>
      <c r="AS1238" s="42"/>
      <c r="AT1238" s="42"/>
      <c r="AU1238" s="42"/>
      <c r="AV1238" s="37">
        <f>COUNTIFS($S1238:$AU1238,"P")</f>
        <v>12</v>
      </c>
      <c r="AW1238" s="37">
        <f>COUNTIFS($S1238:$AU1238,"HD")/2</f>
        <v>0</v>
      </c>
      <c r="AX1238" s="37">
        <f>COUNTIFS($S1238:$AU1238,"DO")</f>
        <v>6</v>
      </c>
      <c r="AY1238" s="1">
        <f>COUNTIFS($S1238:$AU1238,"UPL")</f>
        <v>0</v>
      </c>
      <c r="AZ1238" s="37">
        <f>COUNTIFS($S1238:$AU1238,"LWP")</f>
        <v>1</v>
      </c>
      <c r="BA1238" s="37">
        <f>SUM(COUNTIFS($S1238:$AU1238,{"PAT","MAT"}))</f>
        <v>0</v>
      </c>
      <c r="BB1238" s="37">
        <f>COUNTIFS($S1238:$AU1238,"HO")</f>
        <v>0</v>
      </c>
      <c r="BC1238" s="37">
        <f>COUNTIFS($S1238:$AU1238,"NA")</f>
        <v>0</v>
      </c>
      <c r="BD1238" s="37">
        <f>COUNTIFS($S1238:$AU1238,"PL")</f>
        <v>0</v>
      </c>
      <c r="BE1238" s="37">
        <f>COUNTIFS($S1238:$AU1238,"CL")</f>
        <v>0</v>
      </c>
      <c r="BF1238" s="37">
        <f>COUNTIFS($S1238:$AU1238,"BL")</f>
        <v>0</v>
      </c>
      <c r="BG1238" s="37">
        <f>COUNTIFS($S1238:$AU1238,"CO")</f>
        <v>0</v>
      </c>
      <c r="BH1238" s="37">
        <f>SUM(BD1238:BG1238)</f>
        <v>0</v>
      </c>
      <c r="BI1238" s="37">
        <f>IF(SUM(AV1238+AW1238)&gt;=17,1,0)</f>
        <v>0</v>
      </c>
      <c r="BJ1238" s="37">
        <f>IF(SUM(AV1238+AW1238)&gt;=13,1,0)</f>
        <v>0</v>
      </c>
      <c r="BK1238" s="37">
        <f>SUM(AV1238:BG1238)+SUM(COUNTIFS(R1238:AU1238,{"TERM","RESIGNED"}))</f>
        <v>19</v>
      </c>
      <c r="BL1238" s="1" t="s">
        <v>41</v>
      </c>
      <c r="BM1238" s="37" t="s">
        <v>936</v>
      </c>
    </row>
    <row r="1239" spans="1:65" x14ac:dyDescent="0.25">
      <c r="A1239" s="30">
        <f>A1238+1</f>
        <v>1237</v>
      </c>
      <c r="B1239" s="1" t="s">
        <v>33</v>
      </c>
      <c r="C1239" s="1">
        <v>19534</v>
      </c>
      <c r="D1239" s="1">
        <v>19534</v>
      </c>
      <c r="E1239" s="1" t="s">
        <v>863</v>
      </c>
      <c r="F1239" s="32" t="s">
        <v>1489</v>
      </c>
      <c r="G1239" s="32" t="s">
        <v>181</v>
      </c>
      <c r="H1239" s="28">
        <v>45308</v>
      </c>
      <c r="I1239" s="28" t="s">
        <v>36</v>
      </c>
      <c r="J1239" s="28" t="s">
        <v>36</v>
      </c>
      <c r="K1239" s="37">
        <f ca="1">IF(O1239="ACTIVE",(TODAY()-H1239),(J1239-H1239))</f>
        <v>34</v>
      </c>
      <c r="L1239" s="39" t="str">
        <f>IF(OR(M1239="Email Verification",M1239="Operations",M1239="OJT",M1239="Bottom Quartile Group",M1239="Training"),"Billable","Non Billable")</f>
        <v>Billable</v>
      </c>
      <c r="M1239" s="32" t="s">
        <v>178</v>
      </c>
      <c r="N1239" s="1" t="s">
        <v>38</v>
      </c>
      <c r="O1239" s="1" t="s">
        <v>39</v>
      </c>
      <c r="P1239" s="1"/>
      <c r="Q1239" s="1"/>
      <c r="R1239" s="31" t="s">
        <v>425</v>
      </c>
      <c r="S1239" s="42" t="s">
        <v>880</v>
      </c>
      <c r="T1239" s="42" t="s">
        <v>880</v>
      </c>
      <c r="U1239" s="42" t="s">
        <v>17</v>
      </c>
      <c r="V1239" s="42" t="s">
        <v>17</v>
      </c>
      <c r="W1239" s="42" t="s">
        <v>880</v>
      </c>
      <c r="X1239" s="42" t="s">
        <v>880</v>
      </c>
      <c r="Y1239" s="42" t="s">
        <v>880</v>
      </c>
      <c r="Z1239" s="42" t="s">
        <v>880</v>
      </c>
      <c r="AA1239" s="42" t="s">
        <v>880</v>
      </c>
      <c r="AB1239" s="42" t="s">
        <v>17</v>
      </c>
      <c r="AC1239" s="42" t="s">
        <v>17</v>
      </c>
      <c r="AD1239" s="42" t="s">
        <v>880</v>
      </c>
      <c r="AE1239" s="42" t="s">
        <v>880</v>
      </c>
      <c r="AF1239" s="42" t="s">
        <v>880</v>
      </c>
      <c r="AG1239" s="42" t="s">
        <v>880</v>
      </c>
      <c r="AH1239" s="42" t="s">
        <v>880</v>
      </c>
      <c r="AI1239" s="42" t="s">
        <v>17</v>
      </c>
      <c r="AJ1239" s="42" t="s">
        <v>17</v>
      </c>
      <c r="AK1239" s="42" t="s">
        <v>880</v>
      </c>
      <c r="AL1239" s="42"/>
      <c r="AM1239" s="42"/>
      <c r="AN1239" s="42"/>
      <c r="AO1239" s="42"/>
      <c r="AP1239" s="42"/>
      <c r="AQ1239" s="42"/>
      <c r="AR1239" s="42"/>
      <c r="AS1239" s="42"/>
      <c r="AT1239" s="42"/>
      <c r="AU1239" s="42"/>
      <c r="AV1239" s="37">
        <f>COUNTIFS($S1239:$AU1239,"P")</f>
        <v>13</v>
      </c>
      <c r="AW1239" s="37">
        <f>COUNTIFS($S1239:$AU1239,"HD")/2</f>
        <v>0</v>
      </c>
      <c r="AX1239" s="37">
        <f>COUNTIFS($S1239:$AU1239,"DO")</f>
        <v>6</v>
      </c>
      <c r="AY1239" s="1">
        <f>COUNTIFS($S1239:$AU1239,"UPL")</f>
        <v>0</v>
      </c>
      <c r="AZ1239" s="37">
        <f>COUNTIFS($S1239:$AU1239,"LWP")</f>
        <v>0</v>
      </c>
      <c r="BA1239" s="37">
        <f>SUM(COUNTIFS($S1239:$AU1239,{"PAT","MAT"}))</f>
        <v>0</v>
      </c>
      <c r="BB1239" s="37">
        <f>COUNTIFS($S1239:$AU1239,"HO")</f>
        <v>0</v>
      </c>
      <c r="BC1239" s="37">
        <f>COUNTIFS($S1239:$AU1239,"NA")</f>
        <v>0</v>
      </c>
      <c r="BD1239" s="37">
        <f>COUNTIFS($S1239:$AU1239,"PL")</f>
        <v>0</v>
      </c>
      <c r="BE1239" s="37">
        <f>COUNTIFS($S1239:$AU1239,"CL")</f>
        <v>0</v>
      </c>
      <c r="BF1239" s="37">
        <f>COUNTIFS($S1239:$AU1239,"BL")</f>
        <v>0</v>
      </c>
      <c r="BG1239" s="37">
        <f>COUNTIFS($S1239:$AU1239,"CO")</f>
        <v>0</v>
      </c>
      <c r="BH1239" s="37">
        <f>SUM(BD1239:BG1239)</f>
        <v>0</v>
      </c>
      <c r="BI1239" s="37">
        <f>IF(SUM(AV1239+AW1239)&gt;=17,1,0)</f>
        <v>0</v>
      </c>
      <c r="BJ1239" s="37">
        <f>IF(SUM(AV1239+AW1239)&gt;=13,1,0)</f>
        <v>1</v>
      </c>
      <c r="BK1239" s="37">
        <f>SUM(AV1239:BG1239)+SUM(COUNTIFS(R1239:AU1239,{"TERM","RESIGNED"}))</f>
        <v>19</v>
      </c>
      <c r="BL1239" s="1" t="s">
        <v>41</v>
      </c>
      <c r="BM1239" s="37" t="s">
        <v>936</v>
      </c>
    </row>
    <row r="1240" spans="1:65" x14ac:dyDescent="0.25">
      <c r="A1240" s="30">
        <f>A1239+1</f>
        <v>1238</v>
      </c>
      <c r="B1240" s="1" t="s">
        <v>33</v>
      </c>
      <c r="C1240" s="1">
        <v>19538</v>
      </c>
      <c r="D1240" s="1">
        <v>19538</v>
      </c>
      <c r="E1240" s="1" t="s">
        <v>863</v>
      </c>
      <c r="F1240" s="32" t="s">
        <v>1491</v>
      </c>
      <c r="G1240" s="32" t="s">
        <v>181</v>
      </c>
      <c r="H1240" s="28">
        <v>45308</v>
      </c>
      <c r="I1240" s="28" t="s">
        <v>36</v>
      </c>
      <c r="J1240" s="28" t="s">
        <v>36</v>
      </c>
      <c r="K1240" s="37">
        <f ca="1">IF(O1240="ACTIVE",(TODAY()-H1240),(J1240-H1240))</f>
        <v>34</v>
      </c>
      <c r="L1240" s="39" t="str">
        <f>IF(OR(M1240="Email Verification",M1240="Operations",M1240="OJT",M1240="Bottom Quartile Group",M1240="Training"),"Billable","Non Billable")</f>
        <v>Billable</v>
      </c>
      <c r="M1240" s="32" t="s">
        <v>178</v>
      </c>
      <c r="N1240" s="1" t="s">
        <v>38</v>
      </c>
      <c r="O1240" s="1" t="s">
        <v>39</v>
      </c>
      <c r="P1240" s="1"/>
      <c r="Q1240" s="1"/>
      <c r="R1240" s="31" t="s">
        <v>241</v>
      </c>
      <c r="S1240" s="42" t="s">
        <v>880</v>
      </c>
      <c r="T1240" s="42" t="s">
        <v>880</v>
      </c>
      <c r="U1240" s="42" t="s">
        <v>17</v>
      </c>
      <c r="V1240" s="42" t="s">
        <v>17</v>
      </c>
      <c r="W1240" s="42" t="s">
        <v>880</v>
      </c>
      <c r="X1240" s="42" t="s">
        <v>880</v>
      </c>
      <c r="Y1240" s="42" t="s">
        <v>880</v>
      </c>
      <c r="Z1240" s="42" t="s">
        <v>880</v>
      </c>
      <c r="AA1240" s="42" t="s">
        <v>880</v>
      </c>
      <c r="AB1240" s="42" t="s">
        <v>17</v>
      </c>
      <c r="AC1240" s="42" t="s">
        <v>17</v>
      </c>
      <c r="AD1240" s="42" t="s">
        <v>880</v>
      </c>
      <c r="AE1240" s="42" t="s">
        <v>880</v>
      </c>
      <c r="AF1240" s="42" t="s">
        <v>880</v>
      </c>
      <c r="AG1240" s="42" t="s">
        <v>880</v>
      </c>
      <c r="AH1240" s="42" t="s">
        <v>880</v>
      </c>
      <c r="AI1240" s="42" t="s">
        <v>17</v>
      </c>
      <c r="AJ1240" s="42" t="s">
        <v>17</v>
      </c>
      <c r="AK1240" s="42" t="s">
        <v>880</v>
      </c>
      <c r="AL1240" s="42"/>
      <c r="AM1240" s="42"/>
      <c r="AN1240" s="42"/>
      <c r="AO1240" s="42"/>
      <c r="AP1240" s="42"/>
      <c r="AQ1240" s="42"/>
      <c r="AR1240" s="42"/>
      <c r="AS1240" s="42"/>
      <c r="AT1240" s="42"/>
      <c r="AU1240" s="42"/>
      <c r="AV1240" s="37">
        <f>COUNTIFS($S1240:$AU1240,"P")</f>
        <v>13</v>
      </c>
      <c r="AW1240" s="37">
        <f>COUNTIFS($S1240:$AU1240,"HD")/2</f>
        <v>0</v>
      </c>
      <c r="AX1240" s="37">
        <f>COUNTIFS($S1240:$AU1240,"DO")</f>
        <v>6</v>
      </c>
      <c r="AY1240" s="1">
        <f>COUNTIFS($S1240:$AU1240,"UPL")</f>
        <v>0</v>
      </c>
      <c r="AZ1240" s="37">
        <f>COUNTIFS($S1240:$AU1240,"LWP")</f>
        <v>0</v>
      </c>
      <c r="BA1240" s="37">
        <f>SUM(COUNTIFS($S1240:$AU1240,{"PAT","MAT"}))</f>
        <v>0</v>
      </c>
      <c r="BB1240" s="37">
        <f>COUNTIFS($S1240:$AU1240,"HO")</f>
        <v>0</v>
      </c>
      <c r="BC1240" s="37">
        <f>COUNTIFS($S1240:$AU1240,"NA")</f>
        <v>0</v>
      </c>
      <c r="BD1240" s="37">
        <f>COUNTIFS($S1240:$AU1240,"PL")</f>
        <v>0</v>
      </c>
      <c r="BE1240" s="37">
        <f>COUNTIFS($S1240:$AU1240,"CL")</f>
        <v>0</v>
      </c>
      <c r="BF1240" s="37">
        <f>COUNTIFS($S1240:$AU1240,"BL")</f>
        <v>0</v>
      </c>
      <c r="BG1240" s="37">
        <f>COUNTIFS($S1240:$AU1240,"CO")</f>
        <v>0</v>
      </c>
      <c r="BH1240" s="37">
        <f>SUM(BD1240:BG1240)</f>
        <v>0</v>
      </c>
      <c r="BI1240" s="37">
        <f>IF(SUM(AV1240+AW1240)&gt;=17,1,0)</f>
        <v>0</v>
      </c>
      <c r="BJ1240" s="37">
        <f>IF(SUM(AV1240+AW1240)&gt;=13,1,0)</f>
        <v>1</v>
      </c>
      <c r="BK1240" s="37">
        <f>SUM(AV1240:BG1240)+SUM(COUNTIFS(R1240:AU1240,{"TERM","RESIGNED"}))</f>
        <v>19</v>
      </c>
      <c r="BL1240" s="1" t="s">
        <v>41</v>
      </c>
      <c r="BM1240" s="37" t="s">
        <v>931</v>
      </c>
    </row>
    <row r="1241" spans="1:65" x14ac:dyDescent="0.25">
      <c r="A1241" s="30">
        <f>A1240+1</f>
        <v>1239</v>
      </c>
      <c r="B1241" s="1" t="s">
        <v>33</v>
      </c>
      <c r="C1241" s="1">
        <v>19540</v>
      </c>
      <c r="D1241" s="1">
        <v>19540</v>
      </c>
      <c r="E1241" s="1" t="s">
        <v>862</v>
      </c>
      <c r="F1241" s="32" t="s">
        <v>1492</v>
      </c>
      <c r="G1241" s="32" t="s">
        <v>177</v>
      </c>
      <c r="H1241" s="28">
        <v>45308</v>
      </c>
      <c r="I1241" s="28" t="s">
        <v>36</v>
      </c>
      <c r="J1241" s="28" t="s">
        <v>36</v>
      </c>
      <c r="K1241" s="37">
        <f ca="1">IF(O1241="ACTIVE",(TODAY()-H1241),(J1241-H1241))</f>
        <v>34</v>
      </c>
      <c r="L1241" s="39" t="str">
        <f>IF(OR(M1241="Email Verification",M1241="Operations",M1241="OJT",M1241="Bottom Quartile Group",M1241="Training"),"Billable","Non Billable")</f>
        <v>Billable</v>
      </c>
      <c r="M1241" s="32" t="s">
        <v>178</v>
      </c>
      <c r="N1241" s="1" t="s">
        <v>38</v>
      </c>
      <c r="O1241" s="1" t="s">
        <v>39</v>
      </c>
      <c r="P1241" s="1"/>
      <c r="Q1241" s="1"/>
      <c r="R1241" s="31" t="s">
        <v>425</v>
      </c>
      <c r="S1241" s="42" t="s">
        <v>19</v>
      </c>
      <c r="T1241" s="42" t="s">
        <v>19</v>
      </c>
      <c r="U1241" s="42" t="s">
        <v>17</v>
      </c>
      <c r="V1241" s="42" t="s">
        <v>17</v>
      </c>
      <c r="W1241" s="42" t="s">
        <v>880</v>
      </c>
      <c r="X1241" s="42" t="s">
        <v>880</v>
      </c>
      <c r="Y1241" s="42" t="s">
        <v>880</v>
      </c>
      <c r="Z1241" s="42" t="s">
        <v>880</v>
      </c>
      <c r="AA1241" s="42" t="s">
        <v>880</v>
      </c>
      <c r="AB1241" s="42" t="s">
        <v>17</v>
      </c>
      <c r="AC1241" s="42" t="s">
        <v>17</v>
      </c>
      <c r="AD1241" s="42" t="s">
        <v>880</v>
      </c>
      <c r="AE1241" s="42" t="s">
        <v>880</v>
      </c>
      <c r="AF1241" s="42" t="s">
        <v>880</v>
      </c>
      <c r="AG1241" s="42" t="s">
        <v>880</v>
      </c>
      <c r="AH1241" s="42" t="s">
        <v>19</v>
      </c>
      <c r="AI1241" s="42" t="s">
        <v>17</v>
      </c>
      <c r="AJ1241" s="42" t="s">
        <v>17</v>
      </c>
      <c r="AK1241" s="42" t="s">
        <v>880</v>
      </c>
      <c r="AL1241" s="42"/>
      <c r="AM1241" s="42"/>
      <c r="AN1241" s="42"/>
      <c r="AO1241" s="42"/>
      <c r="AP1241" s="42"/>
      <c r="AQ1241" s="42"/>
      <c r="AR1241" s="42"/>
      <c r="AS1241" s="42"/>
      <c r="AT1241" s="42"/>
      <c r="AU1241" s="42"/>
      <c r="AV1241" s="37">
        <f>COUNTIFS($S1241:$AU1241,"P")</f>
        <v>10</v>
      </c>
      <c r="AW1241" s="37">
        <f>COUNTIFS($S1241:$AU1241,"HD")/2</f>
        <v>0</v>
      </c>
      <c r="AX1241" s="37">
        <f>COUNTIFS($S1241:$AU1241,"DO")</f>
        <v>6</v>
      </c>
      <c r="AY1241" s="1">
        <f>COUNTIFS($S1241:$AU1241,"UPL")</f>
        <v>0</v>
      </c>
      <c r="AZ1241" s="37">
        <f>COUNTIFS($S1241:$AU1241,"LWP")</f>
        <v>3</v>
      </c>
      <c r="BA1241" s="37">
        <f>SUM(COUNTIFS($S1241:$AU1241,{"PAT","MAT"}))</f>
        <v>0</v>
      </c>
      <c r="BB1241" s="37">
        <f>COUNTIFS($S1241:$AU1241,"HO")</f>
        <v>0</v>
      </c>
      <c r="BC1241" s="37">
        <f>COUNTIFS($S1241:$AU1241,"NA")</f>
        <v>0</v>
      </c>
      <c r="BD1241" s="37">
        <f>COUNTIFS($S1241:$AU1241,"PL")</f>
        <v>0</v>
      </c>
      <c r="BE1241" s="37">
        <f>COUNTIFS($S1241:$AU1241,"CL")</f>
        <v>0</v>
      </c>
      <c r="BF1241" s="37">
        <f>COUNTIFS($S1241:$AU1241,"BL")</f>
        <v>0</v>
      </c>
      <c r="BG1241" s="37">
        <f>COUNTIFS($S1241:$AU1241,"CO")</f>
        <v>0</v>
      </c>
      <c r="BH1241" s="37">
        <f>SUM(BD1241:BG1241)</f>
        <v>0</v>
      </c>
      <c r="BI1241" s="37">
        <f>IF(SUM(AV1241+AW1241)&gt;=17,1,0)</f>
        <v>0</v>
      </c>
      <c r="BJ1241" s="37">
        <f>IF(SUM(AV1241+AW1241)&gt;=13,1,0)</f>
        <v>0</v>
      </c>
      <c r="BK1241" s="37">
        <f>SUM(AV1241:BG1241)+SUM(COUNTIFS(R1241:AU1241,{"TERM","RESIGNED"}))</f>
        <v>19</v>
      </c>
      <c r="BL1241" s="1" t="s">
        <v>41</v>
      </c>
      <c r="BM1241" s="37" t="s">
        <v>936</v>
      </c>
    </row>
    <row r="1242" spans="1:65" x14ac:dyDescent="0.25">
      <c r="A1242" s="30">
        <f>A1241+1</f>
        <v>1240</v>
      </c>
      <c r="B1242" s="1" t="s">
        <v>33</v>
      </c>
      <c r="C1242" s="1">
        <v>19541</v>
      </c>
      <c r="D1242" s="1">
        <v>19541</v>
      </c>
      <c r="E1242" s="1" t="s">
        <v>863</v>
      </c>
      <c r="F1242" s="32" t="s">
        <v>1493</v>
      </c>
      <c r="G1242" s="32" t="s">
        <v>177</v>
      </c>
      <c r="H1242" s="28">
        <v>45308</v>
      </c>
      <c r="I1242" s="28" t="s">
        <v>36</v>
      </c>
      <c r="J1242" s="28" t="s">
        <v>36</v>
      </c>
      <c r="K1242" s="37">
        <f ca="1">IF(O1242="ACTIVE",(TODAY()-H1242),(J1242-H1242))</f>
        <v>34</v>
      </c>
      <c r="L1242" s="39" t="str">
        <f>IF(OR(M1242="Email Verification",M1242="Operations",M1242="OJT",M1242="Bottom Quartile Group",M1242="Training"),"Billable","Non Billable")</f>
        <v>Billable</v>
      </c>
      <c r="M1242" s="32" t="s">
        <v>761</v>
      </c>
      <c r="N1242" s="1" t="s">
        <v>38</v>
      </c>
      <c r="O1242" s="1" t="s">
        <v>39</v>
      </c>
      <c r="P1242" s="1"/>
      <c r="Q1242" s="1"/>
      <c r="R1242" s="31" t="s">
        <v>243</v>
      </c>
      <c r="S1242" s="42" t="s">
        <v>880</v>
      </c>
      <c r="T1242" s="42" t="s">
        <v>880</v>
      </c>
      <c r="U1242" s="42" t="s">
        <v>17</v>
      </c>
      <c r="V1242" s="42" t="s">
        <v>17</v>
      </c>
      <c r="W1242" s="42" t="s">
        <v>880</v>
      </c>
      <c r="X1242" s="42" t="s">
        <v>880</v>
      </c>
      <c r="Y1242" s="42" t="s">
        <v>880</v>
      </c>
      <c r="Z1242" s="42" t="s">
        <v>880</v>
      </c>
      <c r="AA1242" s="42" t="s">
        <v>880</v>
      </c>
      <c r="AB1242" s="42" t="s">
        <v>17</v>
      </c>
      <c r="AC1242" s="42" t="s">
        <v>17</v>
      </c>
      <c r="AD1242" s="42" t="s">
        <v>880</v>
      </c>
      <c r="AE1242" s="42" t="s">
        <v>880</v>
      </c>
      <c r="AF1242" s="42" t="s">
        <v>880</v>
      </c>
      <c r="AG1242" s="42" t="s">
        <v>880</v>
      </c>
      <c r="AH1242" s="42" t="s">
        <v>880</v>
      </c>
      <c r="AI1242" s="42" t="s">
        <v>17</v>
      </c>
      <c r="AJ1242" s="42" t="s">
        <v>17</v>
      </c>
      <c r="AK1242" s="42" t="s">
        <v>880</v>
      </c>
      <c r="AL1242" s="42"/>
      <c r="AM1242" s="42"/>
      <c r="AN1242" s="42"/>
      <c r="AO1242" s="42"/>
      <c r="AP1242" s="42"/>
      <c r="AQ1242" s="42"/>
      <c r="AR1242" s="42"/>
      <c r="AS1242" s="42"/>
      <c r="AT1242" s="42"/>
      <c r="AU1242" s="42"/>
      <c r="AV1242" s="37">
        <f>COUNTIFS($S1242:$AU1242,"P")</f>
        <v>13</v>
      </c>
      <c r="AW1242" s="37">
        <f>COUNTIFS($S1242:$AU1242,"HD")/2</f>
        <v>0</v>
      </c>
      <c r="AX1242" s="37">
        <f>COUNTIFS($S1242:$AU1242,"DO")</f>
        <v>6</v>
      </c>
      <c r="AY1242" s="1">
        <f>COUNTIFS($S1242:$AU1242,"UPL")</f>
        <v>0</v>
      </c>
      <c r="AZ1242" s="37">
        <f>COUNTIFS($S1242:$AU1242,"LWP")</f>
        <v>0</v>
      </c>
      <c r="BA1242" s="37">
        <f>SUM(COUNTIFS($S1242:$AU1242,{"PAT","MAT"}))</f>
        <v>0</v>
      </c>
      <c r="BB1242" s="37">
        <f>COUNTIFS($S1242:$AU1242,"HO")</f>
        <v>0</v>
      </c>
      <c r="BC1242" s="37">
        <f>COUNTIFS($S1242:$AU1242,"NA")</f>
        <v>0</v>
      </c>
      <c r="BD1242" s="37">
        <f>COUNTIFS($S1242:$AU1242,"PL")</f>
        <v>0</v>
      </c>
      <c r="BE1242" s="37">
        <f>COUNTIFS($S1242:$AU1242,"CL")</f>
        <v>0</v>
      </c>
      <c r="BF1242" s="37">
        <f>COUNTIFS($S1242:$AU1242,"BL")</f>
        <v>0</v>
      </c>
      <c r="BG1242" s="37">
        <f>COUNTIFS($S1242:$AU1242,"CO")</f>
        <v>0</v>
      </c>
      <c r="BH1242" s="37">
        <f>SUM(BD1242:BG1242)</f>
        <v>0</v>
      </c>
      <c r="BI1242" s="37">
        <f>IF(SUM(AV1242+AW1242)&gt;=17,1,0)</f>
        <v>0</v>
      </c>
      <c r="BJ1242" s="37">
        <f>IF(SUM(AV1242+AW1242)&gt;=13,1,0)</f>
        <v>1</v>
      </c>
      <c r="BK1242" s="37">
        <f>SUM(AV1242:BG1242)+SUM(COUNTIFS(R1242:AU1242,{"TERM","RESIGNED"}))</f>
        <v>19</v>
      </c>
      <c r="BL1242" s="1" t="s">
        <v>41</v>
      </c>
      <c r="BM1242" s="37" t="s">
        <v>936</v>
      </c>
    </row>
    <row r="1243" spans="1:65" x14ac:dyDescent="0.25">
      <c r="A1243" s="30">
        <f>A1242+1</f>
        <v>1241</v>
      </c>
      <c r="B1243" s="1" t="s">
        <v>33</v>
      </c>
      <c r="C1243" s="1">
        <v>19542</v>
      </c>
      <c r="D1243" s="1">
        <v>19542</v>
      </c>
      <c r="E1243" s="1" t="s">
        <v>863</v>
      </c>
      <c r="F1243" s="32" t="s">
        <v>1494</v>
      </c>
      <c r="G1243" s="32" t="s">
        <v>181</v>
      </c>
      <c r="H1243" s="28">
        <v>45308</v>
      </c>
      <c r="I1243" s="28" t="s">
        <v>36</v>
      </c>
      <c r="J1243" s="28" t="s">
        <v>36</v>
      </c>
      <c r="K1243" s="37">
        <f ca="1">IF(O1243="ACTIVE",(TODAY()-H1243),(J1243-H1243))</f>
        <v>34</v>
      </c>
      <c r="L1243" s="39" t="str">
        <f>IF(OR(M1243="Email Verification",M1243="Operations",M1243="OJT",M1243="Bottom Quartile Group",M1243="Training"),"Billable","Non Billable")</f>
        <v>Billable</v>
      </c>
      <c r="M1243" s="32" t="s">
        <v>761</v>
      </c>
      <c r="N1243" s="1" t="s">
        <v>38</v>
      </c>
      <c r="O1243" s="1" t="s">
        <v>39</v>
      </c>
      <c r="P1243" s="1"/>
      <c r="Q1243" s="1"/>
      <c r="R1243" s="31" t="s">
        <v>243</v>
      </c>
      <c r="S1243" s="42" t="s">
        <v>880</v>
      </c>
      <c r="T1243" s="42" t="s">
        <v>880</v>
      </c>
      <c r="U1243" s="42" t="s">
        <v>17</v>
      </c>
      <c r="V1243" s="42" t="s">
        <v>17</v>
      </c>
      <c r="W1243" s="42" t="s">
        <v>880</v>
      </c>
      <c r="X1243" s="42" t="s">
        <v>880</v>
      </c>
      <c r="Y1243" s="42" t="s">
        <v>880</v>
      </c>
      <c r="Z1243" s="42" t="s">
        <v>880</v>
      </c>
      <c r="AA1243" s="42" t="s">
        <v>880</v>
      </c>
      <c r="AB1243" s="42" t="s">
        <v>17</v>
      </c>
      <c r="AC1243" s="42" t="s">
        <v>17</v>
      </c>
      <c r="AD1243" s="42" t="s">
        <v>19</v>
      </c>
      <c r="AE1243" s="42" t="s">
        <v>880</v>
      </c>
      <c r="AF1243" s="42" t="s">
        <v>880</v>
      </c>
      <c r="AG1243" s="42" t="s">
        <v>880</v>
      </c>
      <c r="AH1243" s="42" t="s">
        <v>880</v>
      </c>
      <c r="AI1243" s="42" t="s">
        <v>17</v>
      </c>
      <c r="AJ1243" s="42" t="s">
        <v>17</v>
      </c>
      <c r="AK1243" s="42" t="s">
        <v>880</v>
      </c>
      <c r="AL1243" s="42"/>
      <c r="AM1243" s="42"/>
      <c r="AN1243" s="42"/>
      <c r="AO1243" s="42"/>
      <c r="AP1243" s="42"/>
      <c r="AQ1243" s="42"/>
      <c r="AR1243" s="42"/>
      <c r="AS1243" s="42"/>
      <c r="AT1243" s="42"/>
      <c r="AU1243" s="42"/>
      <c r="AV1243" s="37">
        <f>COUNTIFS($S1243:$AU1243,"P")</f>
        <v>12</v>
      </c>
      <c r="AW1243" s="37">
        <f>COUNTIFS($S1243:$AU1243,"HD")/2</f>
        <v>0</v>
      </c>
      <c r="AX1243" s="37">
        <f>COUNTIFS($S1243:$AU1243,"DO")</f>
        <v>6</v>
      </c>
      <c r="AY1243" s="1">
        <f>COUNTIFS($S1243:$AU1243,"UPL")</f>
        <v>0</v>
      </c>
      <c r="AZ1243" s="37">
        <f>COUNTIFS($S1243:$AU1243,"LWP")</f>
        <v>1</v>
      </c>
      <c r="BA1243" s="37">
        <f>SUM(COUNTIFS($S1243:$AU1243,{"PAT","MAT"}))</f>
        <v>0</v>
      </c>
      <c r="BB1243" s="37">
        <f>COUNTIFS($S1243:$AU1243,"HO")</f>
        <v>0</v>
      </c>
      <c r="BC1243" s="37">
        <f>COUNTIFS($S1243:$AU1243,"NA")</f>
        <v>0</v>
      </c>
      <c r="BD1243" s="37">
        <f>COUNTIFS($S1243:$AU1243,"PL")</f>
        <v>0</v>
      </c>
      <c r="BE1243" s="37">
        <f>COUNTIFS($S1243:$AU1243,"CL")</f>
        <v>0</v>
      </c>
      <c r="BF1243" s="37">
        <f>COUNTIFS($S1243:$AU1243,"BL")</f>
        <v>0</v>
      </c>
      <c r="BG1243" s="37">
        <f>COUNTIFS($S1243:$AU1243,"CO")</f>
        <v>0</v>
      </c>
      <c r="BH1243" s="37">
        <f>SUM(BD1243:BG1243)</f>
        <v>0</v>
      </c>
      <c r="BI1243" s="37">
        <f>IF(SUM(AV1243+AW1243)&gt;=17,1,0)</f>
        <v>0</v>
      </c>
      <c r="BJ1243" s="37">
        <f>IF(SUM(AV1243+AW1243)&gt;=13,1,0)</f>
        <v>0</v>
      </c>
      <c r="BK1243" s="37">
        <f>SUM(AV1243:BG1243)+SUM(COUNTIFS(R1243:AU1243,{"TERM","RESIGNED"}))</f>
        <v>19</v>
      </c>
      <c r="BL1243" s="1" t="s">
        <v>41</v>
      </c>
      <c r="BM1243" s="37" t="s">
        <v>936</v>
      </c>
    </row>
    <row r="1244" spans="1:65" x14ac:dyDescent="0.25">
      <c r="A1244" s="30">
        <f>A1243+1</f>
        <v>1242</v>
      </c>
      <c r="B1244" s="1" t="s">
        <v>33</v>
      </c>
      <c r="C1244" s="1">
        <v>19543</v>
      </c>
      <c r="D1244" s="1">
        <v>19543</v>
      </c>
      <c r="E1244" s="1" t="s">
        <v>863</v>
      </c>
      <c r="F1244" s="32" t="s">
        <v>1495</v>
      </c>
      <c r="G1244" s="32" t="s">
        <v>181</v>
      </c>
      <c r="H1244" s="28">
        <v>45308</v>
      </c>
      <c r="I1244" s="28" t="s">
        <v>36</v>
      </c>
      <c r="J1244" s="28" t="s">
        <v>36</v>
      </c>
      <c r="K1244" s="37">
        <f ca="1">IF(O1244="ACTIVE",(TODAY()-H1244),(J1244-H1244))</f>
        <v>34</v>
      </c>
      <c r="L1244" s="39" t="str">
        <f>IF(OR(M1244="Email Verification",M1244="Operations",M1244="OJT",M1244="Bottom Quartile Group",M1244="Training"),"Billable","Non Billable")</f>
        <v>Billable</v>
      </c>
      <c r="M1244" s="32" t="s">
        <v>761</v>
      </c>
      <c r="N1244" s="1" t="s">
        <v>38</v>
      </c>
      <c r="O1244" s="1" t="s">
        <v>39</v>
      </c>
      <c r="P1244" s="1"/>
      <c r="Q1244" s="1"/>
      <c r="R1244" s="31" t="s">
        <v>243</v>
      </c>
      <c r="S1244" s="42" t="s">
        <v>880</v>
      </c>
      <c r="T1244" s="42" t="s">
        <v>880</v>
      </c>
      <c r="U1244" s="42" t="s">
        <v>17</v>
      </c>
      <c r="V1244" s="42" t="s">
        <v>17</v>
      </c>
      <c r="W1244" s="42" t="s">
        <v>880</v>
      </c>
      <c r="X1244" s="42" t="s">
        <v>880</v>
      </c>
      <c r="Y1244" s="42" t="s">
        <v>880</v>
      </c>
      <c r="Z1244" s="42" t="s">
        <v>880</v>
      </c>
      <c r="AA1244" s="42" t="s">
        <v>880</v>
      </c>
      <c r="AB1244" s="42" t="s">
        <v>17</v>
      </c>
      <c r="AC1244" s="42" t="s">
        <v>17</v>
      </c>
      <c r="AD1244" s="42" t="s">
        <v>880</v>
      </c>
      <c r="AE1244" s="42" t="s">
        <v>880</v>
      </c>
      <c r="AF1244" s="42" t="s">
        <v>880</v>
      </c>
      <c r="AG1244" s="42" t="s">
        <v>880</v>
      </c>
      <c r="AH1244" s="42" t="s">
        <v>880</v>
      </c>
      <c r="AI1244" s="42" t="s">
        <v>17</v>
      </c>
      <c r="AJ1244" s="42" t="s">
        <v>17</v>
      </c>
      <c r="AK1244" s="42" t="s">
        <v>880</v>
      </c>
      <c r="AL1244" s="42"/>
      <c r="AM1244" s="42"/>
      <c r="AN1244" s="42"/>
      <c r="AO1244" s="42"/>
      <c r="AP1244" s="42"/>
      <c r="AQ1244" s="42"/>
      <c r="AR1244" s="42"/>
      <c r="AS1244" s="42"/>
      <c r="AT1244" s="42"/>
      <c r="AU1244" s="42"/>
      <c r="AV1244" s="37">
        <f>COUNTIFS($S1244:$AU1244,"P")</f>
        <v>13</v>
      </c>
      <c r="AW1244" s="37">
        <f>COUNTIFS($S1244:$AU1244,"HD")/2</f>
        <v>0</v>
      </c>
      <c r="AX1244" s="37">
        <f>COUNTIFS($S1244:$AU1244,"DO")</f>
        <v>6</v>
      </c>
      <c r="AY1244" s="1">
        <f>COUNTIFS($S1244:$AU1244,"UPL")</f>
        <v>0</v>
      </c>
      <c r="AZ1244" s="37">
        <f>COUNTIFS($S1244:$AU1244,"LWP")</f>
        <v>0</v>
      </c>
      <c r="BA1244" s="37">
        <f>SUM(COUNTIFS($S1244:$AU1244,{"PAT","MAT"}))</f>
        <v>0</v>
      </c>
      <c r="BB1244" s="37">
        <f>COUNTIFS($S1244:$AU1244,"HO")</f>
        <v>0</v>
      </c>
      <c r="BC1244" s="37">
        <f>COUNTIFS($S1244:$AU1244,"NA")</f>
        <v>0</v>
      </c>
      <c r="BD1244" s="37">
        <f>COUNTIFS($S1244:$AU1244,"PL")</f>
        <v>0</v>
      </c>
      <c r="BE1244" s="37">
        <f>COUNTIFS($S1244:$AU1244,"CL")</f>
        <v>0</v>
      </c>
      <c r="BF1244" s="37">
        <f>COUNTIFS($S1244:$AU1244,"BL")</f>
        <v>0</v>
      </c>
      <c r="BG1244" s="37">
        <f>COUNTIFS($S1244:$AU1244,"CO")</f>
        <v>0</v>
      </c>
      <c r="BH1244" s="37">
        <f>SUM(BD1244:BG1244)</f>
        <v>0</v>
      </c>
      <c r="BI1244" s="37">
        <f>IF(SUM(AV1244+AW1244)&gt;=17,1,0)</f>
        <v>0</v>
      </c>
      <c r="BJ1244" s="37">
        <f>IF(SUM(AV1244+AW1244)&gt;=13,1,0)</f>
        <v>1</v>
      </c>
      <c r="BK1244" s="37">
        <f>SUM(AV1244:BG1244)+SUM(COUNTIFS(R1244:AU1244,{"TERM","RESIGNED"}))</f>
        <v>19</v>
      </c>
      <c r="BL1244" s="1" t="s">
        <v>41</v>
      </c>
      <c r="BM1244" s="37" t="s">
        <v>936</v>
      </c>
    </row>
    <row r="1245" spans="1:65" x14ac:dyDescent="0.25">
      <c r="A1245" s="30">
        <f>A1244+1</f>
        <v>1243</v>
      </c>
      <c r="B1245" s="1" t="s">
        <v>33</v>
      </c>
      <c r="C1245" s="1">
        <v>19545</v>
      </c>
      <c r="D1245" s="1">
        <v>19545</v>
      </c>
      <c r="E1245" s="1" t="s">
        <v>863</v>
      </c>
      <c r="F1245" s="32" t="s">
        <v>1496</v>
      </c>
      <c r="G1245" s="32" t="s">
        <v>177</v>
      </c>
      <c r="H1245" s="28">
        <v>45308</v>
      </c>
      <c r="I1245" s="28" t="s">
        <v>36</v>
      </c>
      <c r="J1245" s="28" t="s">
        <v>36</v>
      </c>
      <c r="K1245" s="37">
        <f ca="1">IF(O1245="ACTIVE",(TODAY()-H1245),(J1245-H1245))</f>
        <v>34</v>
      </c>
      <c r="L1245" s="39" t="str">
        <f>IF(OR(M1245="Email Verification",M1245="Operations",M1245="OJT",M1245="Bottom Quartile Group",M1245="Training"),"Billable","Non Billable")</f>
        <v>Billable</v>
      </c>
      <c r="M1245" s="32" t="s">
        <v>761</v>
      </c>
      <c r="N1245" s="1" t="s">
        <v>38</v>
      </c>
      <c r="O1245" s="1" t="s">
        <v>39</v>
      </c>
      <c r="P1245" s="1"/>
      <c r="Q1245" s="1"/>
      <c r="R1245" s="31" t="s">
        <v>243</v>
      </c>
      <c r="S1245" s="42" t="s">
        <v>880</v>
      </c>
      <c r="T1245" s="42" t="s">
        <v>880</v>
      </c>
      <c r="U1245" s="42" t="s">
        <v>17</v>
      </c>
      <c r="V1245" s="42" t="s">
        <v>17</v>
      </c>
      <c r="W1245" s="42" t="s">
        <v>880</v>
      </c>
      <c r="X1245" s="42" t="s">
        <v>880</v>
      </c>
      <c r="Y1245" s="42" t="s">
        <v>880</v>
      </c>
      <c r="Z1245" s="42" t="s">
        <v>880</v>
      </c>
      <c r="AA1245" s="42" t="s">
        <v>880</v>
      </c>
      <c r="AB1245" s="42" t="s">
        <v>17</v>
      </c>
      <c r="AC1245" s="42" t="s">
        <v>17</v>
      </c>
      <c r="AD1245" s="42" t="s">
        <v>880</v>
      </c>
      <c r="AE1245" s="42" t="s">
        <v>880</v>
      </c>
      <c r="AF1245" s="42" t="s">
        <v>880</v>
      </c>
      <c r="AG1245" s="42" t="s">
        <v>880</v>
      </c>
      <c r="AH1245" s="42" t="s">
        <v>880</v>
      </c>
      <c r="AI1245" s="42" t="s">
        <v>17</v>
      </c>
      <c r="AJ1245" s="42" t="s">
        <v>17</v>
      </c>
      <c r="AK1245" s="42" t="s">
        <v>880</v>
      </c>
      <c r="AL1245" s="42"/>
      <c r="AM1245" s="42"/>
      <c r="AN1245" s="42"/>
      <c r="AO1245" s="42"/>
      <c r="AP1245" s="42"/>
      <c r="AQ1245" s="42"/>
      <c r="AR1245" s="42"/>
      <c r="AS1245" s="42"/>
      <c r="AT1245" s="42"/>
      <c r="AU1245" s="42"/>
      <c r="AV1245" s="37">
        <f>COUNTIFS($S1245:$AU1245,"P")</f>
        <v>13</v>
      </c>
      <c r="AW1245" s="37">
        <f>COUNTIFS($S1245:$AU1245,"HD")/2</f>
        <v>0</v>
      </c>
      <c r="AX1245" s="37">
        <f>COUNTIFS($S1245:$AU1245,"DO")</f>
        <v>6</v>
      </c>
      <c r="AY1245" s="1">
        <f>COUNTIFS($S1245:$AU1245,"UPL")</f>
        <v>0</v>
      </c>
      <c r="AZ1245" s="37">
        <f>COUNTIFS($S1245:$AU1245,"LWP")</f>
        <v>0</v>
      </c>
      <c r="BA1245" s="37">
        <f>SUM(COUNTIFS($S1245:$AU1245,{"PAT","MAT"}))</f>
        <v>0</v>
      </c>
      <c r="BB1245" s="37">
        <f>COUNTIFS($S1245:$AU1245,"HO")</f>
        <v>0</v>
      </c>
      <c r="BC1245" s="37">
        <f>COUNTIFS($S1245:$AU1245,"NA")</f>
        <v>0</v>
      </c>
      <c r="BD1245" s="37">
        <f>COUNTIFS($S1245:$AU1245,"PL")</f>
        <v>0</v>
      </c>
      <c r="BE1245" s="37">
        <f>COUNTIFS($S1245:$AU1245,"CL")</f>
        <v>0</v>
      </c>
      <c r="BF1245" s="37">
        <f>COUNTIFS($S1245:$AU1245,"BL")</f>
        <v>0</v>
      </c>
      <c r="BG1245" s="37">
        <f>COUNTIFS($S1245:$AU1245,"CO")</f>
        <v>0</v>
      </c>
      <c r="BH1245" s="37">
        <f>SUM(BD1245:BG1245)</f>
        <v>0</v>
      </c>
      <c r="BI1245" s="37">
        <f>IF(SUM(AV1245+AW1245)&gt;=17,1,0)</f>
        <v>0</v>
      </c>
      <c r="BJ1245" s="37">
        <f>IF(SUM(AV1245+AW1245)&gt;=13,1,0)</f>
        <v>1</v>
      </c>
      <c r="BK1245" s="37">
        <f>SUM(AV1245:BG1245)+SUM(COUNTIFS(R1245:AU1245,{"TERM","RESIGNED"}))</f>
        <v>19</v>
      </c>
      <c r="BL1245" s="1" t="s">
        <v>41</v>
      </c>
      <c r="BM1245" s="37" t="s">
        <v>936</v>
      </c>
    </row>
    <row r="1246" spans="1:65" x14ac:dyDescent="0.25">
      <c r="A1246" s="30">
        <f>A1245+1</f>
        <v>1244</v>
      </c>
      <c r="B1246" s="1" t="s">
        <v>33</v>
      </c>
      <c r="C1246" s="1">
        <v>19546</v>
      </c>
      <c r="D1246" s="1">
        <v>19546</v>
      </c>
      <c r="E1246" s="1" t="s">
        <v>863</v>
      </c>
      <c r="F1246" s="32" t="s">
        <v>1497</v>
      </c>
      <c r="G1246" s="32" t="s">
        <v>181</v>
      </c>
      <c r="H1246" s="28">
        <v>45308</v>
      </c>
      <c r="I1246" s="28" t="s">
        <v>36</v>
      </c>
      <c r="J1246" s="28" t="s">
        <v>36</v>
      </c>
      <c r="K1246" s="37">
        <f ca="1">IF(O1246="ACTIVE",(TODAY()-H1246),(J1246-H1246))</f>
        <v>34</v>
      </c>
      <c r="L1246" s="39" t="str">
        <f>IF(OR(M1246="Email Verification",M1246="Operations",M1246="OJT",M1246="Bottom Quartile Group",M1246="Training"),"Billable","Non Billable")</f>
        <v>Billable</v>
      </c>
      <c r="M1246" s="32" t="s">
        <v>178</v>
      </c>
      <c r="N1246" s="1" t="s">
        <v>38</v>
      </c>
      <c r="O1246" s="1" t="s">
        <v>39</v>
      </c>
      <c r="P1246" s="1"/>
      <c r="Q1246" s="1"/>
      <c r="R1246" s="31" t="s">
        <v>425</v>
      </c>
      <c r="S1246" s="42" t="s">
        <v>880</v>
      </c>
      <c r="T1246" s="42" t="s">
        <v>880</v>
      </c>
      <c r="U1246" s="42" t="s">
        <v>17</v>
      </c>
      <c r="V1246" s="42" t="s">
        <v>17</v>
      </c>
      <c r="W1246" s="42" t="s">
        <v>880</v>
      </c>
      <c r="X1246" s="42" t="s">
        <v>880</v>
      </c>
      <c r="Y1246" s="42" t="s">
        <v>880</v>
      </c>
      <c r="Z1246" s="42" t="s">
        <v>880</v>
      </c>
      <c r="AA1246" s="42" t="s">
        <v>880</v>
      </c>
      <c r="AB1246" s="42" t="s">
        <v>17</v>
      </c>
      <c r="AC1246" s="42" t="s">
        <v>17</v>
      </c>
      <c r="AD1246" s="42" t="s">
        <v>880</v>
      </c>
      <c r="AE1246" s="42" t="s">
        <v>880</v>
      </c>
      <c r="AF1246" s="42" t="s">
        <v>880</v>
      </c>
      <c r="AG1246" s="42" t="s">
        <v>880</v>
      </c>
      <c r="AH1246" s="42" t="s">
        <v>880</v>
      </c>
      <c r="AI1246" s="42" t="s">
        <v>17</v>
      </c>
      <c r="AJ1246" s="42" t="s">
        <v>17</v>
      </c>
      <c r="AK1246" s="42" t="s">
        <v>880</v>
      </c>
      <c r="AL1246" s="42"/>
      <c r="AM1246" s="42"/>
      <c r="AN1246" s="42"/>
      <c r="AO1246" s="42"/>
      <c r="AP1246" s="42"/>
      <c r="AQ1246" s="42"/>
      <c r="AR1246" s="42"/>
      <c r="AS1246" s="42"/>
      <c r="AT1246" s="42"/>
      <c r="AU1246" s="42"/>
      <c r="AV1246" s="37">
        <f>COUNTIFS($S1246:$AU1246,"P")</f>
        <v>13</v>
      </c>
      <c r="AW1246" s="37">
        <f>COUNTIFS($S1246:$AU1246,"HD")/2</f>
        <v>0</v>
      </c>
      <c r="AX1246" s="37">
        <f>COUNTIFS($S1246:$AU1246,"DO")</f>
        <v>6</v>
      </c>
      <c r="AY1246" s="1">
        <f>COUNTIFS($S1246:$AU1246,"UPL")</f>
        <v>0</v>
      </c>
      <c r="AZ1246" s="37">
        <f>COUNTIFS($S1246:$AU1246,"LWP")</f>
        <v>0</v>
      </c>
      <c r="BA1246" s="37">
        <f>SUM(COUNTIFS($S1246:$AU1246,{"PAT","MAT"}))</f>
        <v>0</v>
      </c>
      <c r="BB1246" s="37">
        <f>COUNTIFS($S1246:$AU1246,"HO")</f>
        <v>0</v>
      </c>
      <c r="BC1246" s="37">
        <f>COUNTIFS($S1246:$AU1246,"NA")</f>
        <v>0</v>
      </c>
      <c r="BD1246" s="37">
        <f>COUNTIFS($S1246:$AU1246,"PL")</f>
        <v>0</v>
      </c>
      <c r="BE1246" s="37">
        <f>COUNTIFS($S1246:$AU1246,"CL")</f>
        <v>0</v>
      </c>
      <c r="BF1246" s="37">
        <f>COUNTIFS($S1246:$AU1246,"BL")</f>
        <v>0</v>
      </c>
      <c r="BG1246" s="37">
        <f>COUNTIFS($S1246:$AU1246,"CO")</f>
        <v>0</v>
      </c>
      <c r="BH1246" s="37">
        <f>SUM(BD1246:BG1246)</f>
        <v>0</v>
      </c>
      <c r="BI1246" s="37">
        <f>IF(SUM(AV1246+AW1246)&gt;=17,1,0)</f>
        <v>0</v>
      </c>
      <c r="BJ1246" s="37">
        <f>IF(SUM(AV1246+AW1246)&gt;=13,1,0)</f>
        <v>1</v>
      </c>
      <c r="BK1246" s="37">
        <f>SUM(AV1246:BG1246)+SUM(COUNTIFS(R1246:AU1246,{"TERM","RESIGNED"}))</f>
        <v>19</v>
      </c>
      <c r="BL1246" s="1" t="s">
        <v>41</v>
      </c>
      <c r="BM1246" s="37" t="s">
        <v>936</v>
      </c>
    </row>
    <row r="1247" spans="1:65" x14ac:dyDescent="0.25">
      <c r="A1247" s="30">
        <f>A1246+1</f>
        <v>1245</v>
      </c>
      <c r="B1247" s="1" t="s">
        <v>33</v>
      </c>
      <c r="C1247" s="1">
        <v>19551</v>
      </c>
      <c r="D1247" s="1">
        <v>19551</v>
      </c>
      <c r="E1247" s="1" t="s">
        <v>863</v>
      </c>
      <c r="F1247" s="32" t="s">
        <v>1499</v>
      </c>
      <c r="G1247" s="32" t="s">
        <v>177</v>
      </c>
      <c r="H1247" s="28">
        <v>45308</v>
      </c>
      <c r="I1247" s="28" t="s">
        <v>36</v>
      </c>
      <c r="J1247" s="28" t="s">
        <v>36</v>
      </c>
      <c r="K1247" s="37">
        <f ca="1">IF(O1247="ACTIVE",(TODAY()-H1247),(J1247-H1247))</f>
        <v>34</v>
      </c>
      <c r="L1247" s="39" t="str">
        <f>IF(OR(M1247="Email Verification",M1247="Operations",M1247="OJT",M1247="Bottom Quartile Group",M1247="Training"),"Billable","Non Billable")</f>
        <v>Billable</v>
      </c>
      <c r="M1247" s="32" t="s">
        <v>761</v>
      </c>
      <c r="N1247" s="1" t="s">
        <v>38</v>
      </c>
      <c r="O1247" s="1" t="s">
        <v>39</v>
      </c>
      <c r="P1247" s="1"/>
      <c r="Q1247" s="1"/>
      <c r="R1247" s="31" t="s">
        <v>243</v>
      </c>
      <c r="S1247" s="42" t="s">
        <v>880</v>
      </c>
      <c r="T1247" s="42" t="s">
        <v>880</v>
      </c>
      <c r="U1247" s="42" t="s">
        <v>17</v>
      </c>
      <c r="V1247" s="42" t="s">
        <v>17</v>
      </c>
      <c r="W1247" s="42" t="s">
        <v>880</v>
      </c>
      <c r="X1247" s="42" t="s">
        <v>880</v>
      </c>
      <c r="Y1247" s="42" t="s">
        <v>880</v>
      </c>
      <c r="Z1247" s="42" t="s">
        <v>880</v>
      </c>
      <c r="AA1247" s="42" t="s">
        <v>880</v>
      </c>
      <c r="AB1247" s="42" t="s">
        <v>17</v>
      </c>
      <c r="AC1247" s="42" t="s">
        <v>17</v>
      </c>
      <c r="AD1247" s="42" t="s">
        <v>880</v>
      </c>
      <c r="AE1247" s="42" t="s">
        <v>880</v>
      </c>
      <c r="AF1247" s="42" t="s">
        <v>880</v>
      </c>
      <c r="AG1247" s="42" t="s">
        <v>880</v>
      </c>
      <c r="AH1247" s="42" t="s">
        <v>880</v>
      </c>
      <c r="AI1247" s="42" t="s">
        <v>17</v>
      </c>
      <c r="AJ1247" s="42" t="s">
        <v>17</v>
      </c>
      <c r="AK1247" s="42" t="s">
        <v>880</v>
      </c>
      <c r="AL1247" s="42"/>
      <c r="AM1247" s="42"/>
      <c r="AN1247" s="42"/>
      <c r="AO1247" s="42"/>
      <c r="AP1247" s="42"/>
      <c r="AQ1247" s="42"/>
      <c r="AR1247" s="42"/>
      <c r="AS1247" s="42"/>
      <c r="AT1247" s="42"/>
      <c r="AU1247" s="42"/>
      <c r="AV1247" s="37">
        <f>COUNTIFS($S1247:$AU1247,"P")</f>
        <v>13</v>
      </c>
      <c r="AW1247" s="37">
        <f>COUNTIFS($S1247:$AU1247,"HD")/2</f>
        <v>0</v>
      </c>
      <c r="AX1247" s="37">
        <f>COUNTIFS($S1247:$AU1247,"DO")</f>
        <v>6</v>
      </c>
      <c r="AY1247" s="1">
        <f>COUNTIFS($S1247:$AU1247,"UPL")</f>
        <v>0</v>
      </c>
      <c r="AZ1247" s="37">
        <f>COUNTIFS($S1247:$AU1247,"LWP")</f>
        <v>0</v>
      </c>
      <c r="BA1247" s="37">
        <f>SUM(COUNTIFS($S1247:$AU1247,{"PAT","MAT"}))</f>
        <v>0</v>
      </c>
      <c r="BB1247" s="37">
        <f>COUNTIFS($S1247:$AU1247,"HO")</f>
        <v>0</v>
      </c>
      <c r="BC1247" s="37">
        <f>COUNTIFS($S1247:$AU1247,"NA")</f>
        <v>0</v>
      </c>
      <c r="BD1247" s="37">
        <f>COUNTIFS($S1247:$AU1247,"PL")</f>
        <v>0</v>
      </c>
      <c r="BE1247" s="37">
        <f>COUNTIFS($S1247:$AU1247,"CL")</f>
        <v>0</v>
      </c>
      <c r="BF1247" s="37">
        <f>COUNTIFS($S1247:$AU1247,"BL")</f>
        <v>0</v>
      </c>
      <c r="BG1247" s="37">
        <f>COUNTIFS($S1247:$AU1247,"CO")</f>
        <v>0</v>
      </c>
      <c r="BH1247" s="37">
        <f>SUM(BD1247:BG1247)</f>
        <v>0</v>
      </c>
      <c r="BI1247" s="37">
        <f>IF(SUM(AV1247+AW1247)&gt;=17,1,0)</f>
        <v>0</v>
      </c>
      <c r="BJ1247" s="37">
        <f>IF(SUM(AV1247+AW1247)&gt;=13,1,0)</f>
        <v>1</v>
      </c>
      <c r="BK1247" s="37">
        <f>SUM(AV1247:BG1247)+SUM(COUNTIFS(R1247:AU1247,{"TERM","RESIGNED"}))</f>
        <v>19</v>
      </c>
      <c r="BL1247" s="1" t="s">
        <v>41</v>
      </c>
      <c r="BM1247" s="37" t="s">
        <v>936</v>
      </c>
    </row>
    <row r="1248" spans="1:65" x14ac:dyDescent="0.25">
      <c r="A1248" s="30">
        <f>A1247+1</f>
        <v>1246</v>
      </c>
      <c r="B1248" s="1" t="s">
        <v>33</v>
      </c>
      <c r="C1248" s="1">
        <v>19552</v>
      </c>
      <c r="D1248" s="1">
        <v>19552</v>
      </c>
      <c r="E1248" s="1" t="s">
        <v>862</v>
      </c>
      <c r="F1248" s="32" t="s">
        <v>1500</v>
      </c>
      <c r="G1248" s="32" t="s">
        <v>177</v>
      </c>
      <c r="H1248" s="28">
        <v>45308</v>
      </c>
      <c r="I1248" s="28" t="s">
        <v>36</v>
      </c>
      <c r="J1248" s="28" t="s">
        <v>36</v>
      </c>
      <c r="K1248" s="37">
        <f ca="1">IF(O1248="ACTIVE",(TODAY()-H1248),(J1248-H1248))</f>
        <v>34</v>
      </c>
      <c r="L1248" s="39" t="str">
        <f>IF(OR(M1248="Email Verification",M1248="Operations",M1248="OJT",M1248="Bottom Quartile Group",M1248="Training"),"Billable","Non Billable")</f>
        <v>Billable</v>
      </c>
      <c r="M1248" s="32" t="s">
        <v>761</v>
      </c>
      <c r="N1248" s="1" t="s">
        <v>38</v>
      </c>
      <c r="O1248" s="1" t="s">
        <v>39</v>
      </c>
      <c r="P1248" s="1"/>
      <c r="Q1248" s="1"/>
      <c r="R1248" s="31" t="s">
        <v>243</v>
      </c>
      <c r="S1248" s="42" t="s">
        <v>880</v>
      </c>
      <c r="T1248" s="42" t="s">
        <v>880</v>
      </c>
      <c r="U1248" s="42" t="s">
        <v>17</v>
      </c>
      <c r="V1248" s="42" t="s">
        <v>17</v>
      </c>
      <c r="W1248" s="42" t="s">
        <v>880</v>
      </c>
      <c r="X1248" s="42" t="s">
        <v>880</v>
      </c>
      <c r="Y1248" s="42" t="s">
        <v>880</v>
      </c>
      <c r="Z1248" s="42" t="s">
        <v>880</v>
      </c>
      <c r="AA1248" s="42" t="s">
        <v>880</v>
      </c>
      <c r="AB1248" s="42" t="s">
        <v>17</v>
      </c>
      <c r="AC1248" s="42" t="s">
        <v>17</v>
      </c>
      <c r="AD1248" s="42" t="s">
        <v>880</v>
      </c>
      <c r="AE1248" s="42" t="s">
        <v>880</v>
      </c>
      <c r="AF1248" s="42" t="s">
        <v>19</v>
      </c>
      <c r="AG1248" s="42" t="s">
        <v>880</v>
      </c>
      <c r="AH1248" s="42" t="s">
        <v>880</v>
      </c>
      <c r="AI1248" s="42" t="s">
        <v>17</v>
      </c>
      <c r="AJ1248" s="42" t="s">
        <v>17</v>
      </c>
      <c r="AK1248" s="42" t="s">
        <v>880</v>
      </c>
      <c r="AL1248" s="42"/>
      <c r="AM1248" s="42"/>
      <c r="AN1248" s="42"/>
      <c r="AO1248" s="42"/>
      <c r="AP1248" s="42"/>
      <c r="AQ1248" s="42"/>
      <c r="AR1248" s="42"/>
      <c r="AS1248" s="42"/>
      <c r="AT1248" s="42"/>
      <c r="AU1248" s="42"/>
      <c r="AV1248" s="37">
        <f>COUNTIFS($S1248:$AU1248,"P")</f>
        <v>12</v>
      </c>
      <c r="AW1248" s="37">
        <f>COUNTIFS($S1248:$AU1248,"HD")/2</f>
        <v>0</v>
      </c>
      <c r="AX1248" s="37">
        <f>COUNTIFS($S1248:$AU1248,"DO")</f>
        <v>6</v>
      </c>
      <c r="AY1248" s="1">
        <f>COUNTIFS($S1248:$AU1248,"UPL")</f>
        <v>0</v>
      </c>
      <c r="AZ1248" s="37">
        <f>COUNTIFS($S1248:$AU1248,"LWP")</f>
        <v>1</v>
      </c>
      <c r="BA1248" s="37">
        <f>SUM(COUNTIFS($S1248:$AU1248,{"PAT","MAT"}))</f>
        <v>0</v>
      </c>
      <c r="BB1248" s="37">
        <f>COUNTIFS($S1248:$AU1248,"HO")</f>
        <v>0</v>
      </c>
      <c r="BC1248" s="37">
        <f>COUNTIFS($S1248:$AU1248,"NA")</f>
        <v>0</v>
      </c>
      <c r="BD1248" s="37">
        <f>COUNTIFS($S1248:$AU1248,"PL")</f>
        <v>0</v>
      </c>
      <c r="BE1248" s="37">
        <f>COUNTIFS($S1248:$AU1248,"CL")</f>
        <v>0</v>
      </c>
      <c r="BF1248" s="37">
        <f>COUNTIFS($S1248:$AU1248,"BL")</f>
        <v>0</v>
      </c>
      <c r="BG1248" s="37">
        <f>COUNTIFS($S1248:$AU1248,"CO")</f>
        <v>0</v>
      </c>
      <c r="BH1248" s="37">
        <f>SUM(BD1248:BG1248)</f>
        <v>0</v>
      </c>
      <c r="BI1248" s="37">
        <f>IF(SUM(AV1248+AW1248)&gt;=17,1,0)</f>
        <v>0</v>
      </c>
      <c r="BJ1248" s="37">
        <f>IF(SUM(AV1248+AW1248)&gt;=13,1,0)</f>
        <v>0</v>
      </c>
      <c r="BK1248" s="37">
        <f>SUM(AV1248:BG1248)+SUM(COUNTIFS(R1248:AU1248,{"TERM","RESIGNED"}))</f>
        <v>19</v>
      </c>
      <c r="BL1248" s="1" t="s">
        <v>41</v>
      </c>
      <c r="BM1248" s="37" t="s">
        <v>936</v>
      </c>
    </row>
    <row r="1249" spans="1:65" x14ac:dyDescent="0.25">
      <c r="A1249" s="30">
        <f>A1248+1</f>
        <v>1247</v>
      </c>
      <c r="B1249" s="1" t="s">
        <v>33</v>
      </c>
      <c r="C1249" s="1">
        <v>19556</v>
      </c>
      <c r="D1249" s="1">
        <v>19556</v>
      </c>
      <c r="E1249" s="1" t="s">
        <v>863</v>
      </c>
      <c r="F1249" s="32" t="s">
        <v>1503</v>
      </c>
      <c r="G1249" s="32" t="s">
        <v>177</v>
      </c>
      <c r="H1249" s="28">
        <v>45308</v>
      </c>
      <c r="I1249" s="28" t="s">
        <v>36</v>
      </c>
      <c r="J1249" s="28" t="s">
        <v>36</v>
      </c>
      <c r="K1249" s="37">
        <f ca="1">IF(O1249="ACTIVE",(TODAY()-H1249),(J1249-H1249))</f>
        <v>34</v>
      </c>
      <c r="L1249" s="39" t="str">
        <f>IF(OR(M1249="Email Verification",M1249="Operations",M1249="OJT",M1249="Bottom Quartile Group",M1249="Training"),"Billable","Non Billable")</f>
        <v>Billable</v>
      </c>
      <c r="M1249" s="32" t="s">
        <v>761</v>
      </c>
      <c r="N1249" s="1" t="s">
        <v>38</v>
      </c>
      <c r="O1249" s="1" t="s">
        <v>39</v>
      </c>
      <c r="P1249" s="1"/>
      <c r="Q1249" s="1"/>
      <c r="R1249" s="31" t="s">
        <v>243</v>
      </c>
      <c r="S1249" s="42" t="s">
        <v>880</v>
      </c>
      <c r="T1249" s="42" t="s">
        <v>880</v>
      </c>
      <c r="U1249" s="42" t="s">
        <v>17</v>
      </c>
      <c r="V1249" s="42" t="s">
        <v>17</v>
      </c>
      <c r="W1249" s="42" t="s">
        <v>880</v>
      </c>
      <c r="X1249" s="42" t="s">
        <v>880</v>
      </c>
      <c r="Y1249" s="42" t="s">
        <v>880</v>
      </c>
      <c r="Z1249" s="42" t="s">
        <v>880</v>
      </c>
      <c r="AA1249" s="42" t="s">
        <v>880</v>
      </c>
      <c r="AB1249" s="42" t="s">
        <v>17</v>
      </c>
      <c r="AC1249" s="42" t="s">
        <v>17</v>
      </c>
      <c r="AD1249" s="42" t="s">
        <v>880</v>
      </c>
      <c r="AE1249" s="42" t="s">
        <v>880</v>
      </c>
      <c r="AF1249" s="42" t="s">
        <v>880</v>
      </c>
      <c r="AG1249" s="42" t="s">
        <v>880</v>
      </c>
      <c r="AH1249" s="42" t="s">
        <v>880</v>
      </c>
      <c r="AI1249" s="42" t="s">
        <v>17</v>
      </c>
      <c r="AJ1249" s="42" t="s">
        <v>17</v>
      </c>
      <c r="AK1249" s="42" t="s">
        <v>880</v>
      </c>
      <c r="AL1249" s="42"/>
      <c r="AM1249" s="42"/>
      <c r="AN1249" s="42"/>
      <c r="AO1249" s="42"/>
      <c r="AP1249" s="42"/>
      <c r="AQ1249" s="42"/>
      <c r="AR1249" s="42"/>
      <c r="AS1249" s="42"/>
      <c r="AT1249" s="42"/>
      <c r="AU1249" s="42"/>
      <c r="AV1249" s="37">
        <f>COUNTIFS($S1249:$AU1249,"P")</f>
        <v>13</v>
      </c>
      <c r="AW1249" s="37">
        <f>COUNTIFS($S1249:$AU1249,"HD")/2</f>
        <v>0</v>
      </c>
      <c r="AX1249" s="37">
        <f>COUNTIFS($S1249:$AU1249,"DO")</f>
        <v>6</v>
      </c>
      <c r="AY1249" s="1">
        <f>COUNTIFS($S1249:$AU1249,"UPL")</f>
        <v>0</v>
      </c>
      <c r="AZ1249" s="37">
        <f>COUNTIFS($S1249:$AU1249,"LWP")</f>
        <v>0</v>
      </c>
      <c r="BA1249" s="37">
        <f>SUM(COUNTIFS($S1249:$AU1249,{"PAT","MAT"}))</f>
        <v>0</v>
      </c>
      <c r="BB1249" s="37">
        <f>COUNTIFS($S1249:$AU1249,"HO")</f>
        <v>0</v>
      </c>
      <c r="BC1249" s="37">
        <f>COUNTIFS($S1249:$AU1249,"NA")</f>
        <v>0</v>
      </c>
      <c r="BD1249" s="37">
        <f>COUNTIFS($S1249:$AU1249,"PL")</f>
        <v>0</v>
      </c>
      <c r="BE1249" s="37">
        <f>COUNTIFS($S1249:$AU1249,"CL")</f>
        <v>0</v>
      </c>
      <c r="BF1249" s="37">
        <f>COUNTIFS($S1249:$AU1249,"BL")</f>
        <v>0</v>
      </c>
      <c r="BG1249" s="37">
        <f>COUNTIFS($S1249:$AU1249,"CO")</f>
        <v>0</v>
      </c>
      <c r="BH1249" s="37">
        <f>SUM(BD1249:BG1249)</f>
        <v>0</v>
      </c>
      <c r="BI1249" s="37">
        <f>IF(SUM(AV1249+AW1249)&gt;=17,1,0)</f>
        <v>0</v>
      </c>
      <c r="BJ1249" s="37">
        <f>IF(SUM(AV1249+AW1249)&gt;=13,1,0)</f>
        <v>1</v>
      </c>
      <c r="BK1249" s="37">
        <f>SUM(AV1249:BG1249)+SUM(COUNTIFS(R1249:AU1249,{"TERM","RESIGNED"}))</f>
        <v>19</v>
      </c>
      <c r="BL1249" s="1" t="s">
        <v>41</v>
      </c>
      <c r="BM1249" s="37" t="s">
        <v>936</v>
      </c>
    </row>
    <row r="1250" spans="1:65" x14ac:dyDescent="0.25">
      <c r="A1250" s="30">
        <f>A1249+1</f>
        <v>1248</v>
      </c>
      <c r="B1250" s="1" t="s">
        <v>33</v>
      </c>
      <c r="C1250" s="1">
        <v>19557</v>
      </c>
      <c r="D1250" s="1">
        <v>19557</v>
      </c>
      <c r="E1250" s="1" t="s">
        <v>862</v>
      </c>
      <c r="F1250" s="32" t="s">
        <v>1507</v>
      </c>
      <c r="G1250" s="32" t="s">
        <v>74</v>
      </c>
      <c r="H1250" s="28">
        <v>45314</v>
      </c>
      <c r="I1250" s="28" t="s">
        <v>36</v>
      </c>
      <c r="J1250" s="28" t="s">
        <v>36</v>
      </c>
      <c r="K1250" s="37">
        <f ca="1">IF(O1250="ACTIVE",(TODAY()-H1250),(J1250-H1250))</f>
        <v>28</v>
      </c>
      <c r="L1250" s="39" t="str">
        <f>IF(OR(M1250="Email Verification",M1250="Operations",M1250="OJT",M1250="Bottom Quartile Group",M1250="Training"),"Billable","Non Billable")</f>
        <v>Non Billable</v>
      </c>
      <c r="M1250" t="s">
        <v>51</v>
      </c>
      <c r="N1250" s="1" t="s">
        <v>38</v>
      </c>
      <c r="O1250" s="1" t="s">
        <v>39</v>
      </c>
      <c r="P1250" s="1"/>
      <c r="Q1250" s="1"/>
      <c r="R1250" s="31" t="s">
        <v>97</v>
      </c>
      <c r="S1250" s="42" t="s">
        <v>880</v>
      </c>
      <c r="T1250" s="42" t="s">
        <v>880</v>
      </c>
      <c r="U1250" s="42" t="s">
        <v>17</v>
      </c>
      <c r="V1250" s="42" t="s">
        <v>17</v>
      </c>
      <c r="W1250" s="42" t="s">
        <v>880</v>
      </c>
      <c r="X1250" s="42" t="s">
        <v>880</v>
      </c>
      <c r="Y1250" s="42" t="s">
        <v>880</v>
      </c>
      <c r="Z1250" s="42" t="s">
        <v>880</v>
      </c>
      <c r="AA1250" s="42" t="s">
        <v>880</v>
      </c>
      <c r="AB1250" s="42" t="s">
        <v>17</v>
      </c>
      <c r="AC1250" s="42" t="s">
        <v>17</v>
      </c>
      <c r="AD1250" s="42" t="s">
        <v>880</v>
      </c>
      <c r="AE1250" s="42" t="s">
        <v>880</v>
      </c>
      <c r="AF1250" s="42" t="s">
        <v>880</v>
      </c>
      <c r="AG1250" s="42" t="s">
        <v>880</v>
      </c>
      <c r="AH1250" s="42" t="s">
        <v>880</v>
      </c>
      <c r="AI1250" s="42" t="s">
        <v>17</v>
      </c>
      <c r="AJ1250" s="42" t="s">
        <v>17</v>
      </c>
      <c r="AK1250" s="42" t="s">
        <v>880</v>
      </c>
      <c r="AL1250" s="42"/>
      <c r="AM1250" s="42"/>
      <c r="AN1250" s="42"/>
      <c r="AO1250" s="42"/>
      <c r="AP1250" s="42"/>
      <c r="AQ1250" s="42"/>
      <c r="AR1250" s="42"/>
      <c r="AS1250" s="42"/>
      <c r="AT1250" s="42"/>
      <c r="AU1250" s="42"/>
      <c r="AV1250" s="37">
        <f>COUNTIFS($S1250:$AU1250,"P")</f>
        <v>13</v>
      </c>
      <c r="AW1250" s="37">
        <f>COUNTIFS($S1250:$AU1250,"HD")/2</f>
        <v>0</v>
      </c>
      <c r="AX1250" s="37">
        <f>COUNTIFS($S1250:$AU1250,"DO")</f>
        <v>6</v>
      </c>
      <c r="AY1250" s="1">
        <f>COUNTIFS($S1250:$AU1250,"UPL")</f>
        <v>0</v>
      </c>
      <c r="AZ1250" s="37">
        <f>COUNTIFS($S1250:$AU1250,"LWP")</f>
        <v>0</v>
      </c>
      <c r="BA1250" s="37">
        <f>SUM(COUNTIFS($S1250:$AU1250,{"PAT","MAT"}))</f>
        <v>0</v>
      </c>
      <c r="BB1250" s="37">
        <f>COUNTIFS($S1250:$AU1250,"HO")</f>
        <v>0</v>
      </c>
      <c r="BC1250" s="37">
        <f>COUNTIFS($S1250:$AU1250,"NA")</f>
        <v>0</v>
      </c>
      <c r="BD1250" s="37">
        <f>COUNTIFS($S1250:$AU1250,"PL")</f>
        <v>0</v>
      </c>
      <c r="BE1250" s="37">
        <f>COUNTIFS($S1250:$AU1250,"CL")</f>
        <v>0</v>
      </c>
      <c r="BF1250" s="37">
        <f>COUNTIFS($S1250:$AU1250,"BL")</f>
        <v>0</v>
      </c>
      <c r="BG1250" s="37">
        <f>COUNTIFS($S1250:$AU1250,"CO")</f>
        <v>0</v>
      </c>
      <c r="BH1250" s="37">
        <f>SUM(BD1250:BG1250)</f>
        <v>0</v>
      </c>
      <c r="BI1250" s="37">
        <f>IF(SUM(AV1250+AW1250)&gt;=17,1,0)</f>
        <v>0</v>
      </c>
      <c r="BJ1250" s="37">
        <f>IF(SUM(AV1250+AW1250)&gt;=13,1,0)</f>
        <v>1</v>
      </c>
      <c r="BK1250" s="37">
        <f>SUM(AV1250:BG1250)+SUM(COUNTIFS(R1250:AU1250,{"TERM","RESIGNED"}))</f>
        <v>19</v>
      </c>
      <c r="BL1250" s="1" t="s">
        <v>41</v>
      </c>
      <c r="BM1250" s="37" t="s">
        <v>934</v>
      </c>
    </row>
    <row r="1251" spans="1:65" x14ac:dyDescent="0.25">
      <c r="A1251" s="30">
        <f>A1250+1</f>
        <v>1249</v>
      </c>
      <c r="B1251" s="1" t="s">
        <v>33</v>
      </c>
      <c r="C1251" s="1">
        <v>19558</v>
      </c>
      <c r="D1251" s="1">
        <v>19558</v>
      </c>
      <c r="E1251" s="1" t="s">
        <v>863</v>
      </c>
      <c r="F1251" s="32" t="s">
        <v>1508</v>
      </c>
      <c r="G1251" s="32" t="s">
        <v>74</v>
      </c>
      <c r="H1251" s="28">
        <v>45314</v>
      </c>
      <c r="I1251" s="28" t="s">
        <v>36</v>
      </c>
      <c r="J1251" s="28" t="s">
        <v>36</v>
      </c>
      <c r="K1251" s="37">
        <f ca="1">IF(O1251="ACTIVE",(TODAY()-H1251),(J1251-H1251))</f>
        <v>28</v>
      </c>
      <c r="L1251" s="39" t="str">
        <f>IF(OR(M1251="Email Verification",M1251="Operations",M1251="OJT",M1251="Bottom Quartile Group",M1251="Training"),"Billable","Non Billable")</f>
        <v>Non Billable</v>
      </c>
      <c r="M1251" t="s">
        <v>51</v>
      </c>
      <c r="N1251" s="1" t="s">
        <v>38</v>
      </c>
      <c r="O1251" s="1" t="s">
        <v>39</v>
      </c>
      <c r="P1251" s="1"/>
      <c r="Q1251" s="1"/>
      <c r="R1251" s="31" t="s">
        <v>185</v>
      </c>
      <c r="S1251" s="42" t="s">
        <v>880</v>
      </c>
      <c r="T1251" s="42" t="s">
        <v>880</v>
      </c>
      <c r="U1251" s="42" t="s">
        <v>17</v>
      </c>
      <c r="V1251" s="42" t="s">
        <v>17</v>
      </c>
      <c r="W1251" s="42" t="s">
        <v>880</v>
      </c>
      <c r="X1251" s="42" t="s">
        <v>880</v>
      </c>
      <c r="Y1251" s="42" t="s">
        <v>880</v>
      </c>
      <c r="Z1251" s="42" t="s">
        <v>880</v>
      </c>
      <c r="AA1251" s="42" t="s">
        <v>880</v>
      </c>
      <c r="AB1251" s="42" t="s">
        <v>17</v>
      </c>
      <c r="AC1251" s="42" t="s">
        <v>17</v>
      </c>
      <c r="AD1251" s="42" t="s">
        <v>880</v>
      </c>
      <c r="AE1251" s="42" t="s">
        <v>880</v>
      </c>
      <c r="AF1251" s="42" t="s">
        <v>880</v>
      </c>
      <c r="AG1251" s="42" t="s">
        <v>880</v>
      </c>
      <c r="AH1251" s="42" t="s">
        <v>880</v>
      </c>
      <c r="AI1251" s="42" t="s">
        <v>17</v>
      </c>
      <c r="AJ1251" s="42" t="s">
        <v>17</v>
      </c>
      <c r="AK1251" s="42" t="s">
        <v>880</v>
      </c>
      <c r="AL1251" s="42"/>
      <c r="AM1251" s="42"/>
      <c r="AN1251" s="42"/>
      <c r="AO1251" s="42"/>
      <c r="AP1251" s="42"/>
      <c r="AQ1251" s="42"/>
      <c r="AR1251" s="42"/>
      <c r="AS1251" s="42"/>
      <c r="AT1251" s="42"/>
      <c r="AU1251" s="42"/>
      <c r="AV1251" s="37">
        <f>COUNTIFS($S1251:$AU1251,"P")</f>
        <v>13</v>
      </c>
      <c r="AW1251" s="37">
        <f>COUNTIFS($S1251:$AU1251,"HD")/2</f>
        <v>0</v>
      </c>
      <c r="AX1251" s="37">
        <f>COUNTIFS($S1251:$AU1251,"DO")</f>
        <v>6</v>
      </c>
      <c r="AY1251" s="1">
        <f>COUNTIFS($S1251:$AU1251,"UPL")</f>
        <v>0</v>
      </c>
      <c r="AZ1251" s="37">
        <f>COUNTIFS($S1251:$AU1251,"LWP")</f>
        <v>0</v>
      </c>
      <c r="BA1251" s="37">
        <f>SUM(COUNTIFS($S1251:$AU1251,{"PAT","MAT"}))</f>
        <v>0</v>
      </c>
      <c r="BB1251" s="37">
        <f>COUNTIFS($S1251:$AU1251,"HO")</f>
        <v>0</v>
      </c>
      <c r="BC1251" s="37">
        <f>COUNTIFS($S1251:$AU1251,"NA")</f>
        <v>0</v>
      </c>
      <c r="BD1251" s="37">
        <f>COUNTIFS($S1251:$AU1251,"PL")</f>
        <v>0</v>
      </c>
      <c r="BE1251" s="37">
        <f>COUNTIFS($S1251:$AU1251,"CL")</f>
        <v>0</v>
      </c>
      <c r="BF1251" s="37">
        <f>COUNTIFS($S1251:$AU1251,"BL")</f>
        <v>0</v>
      </c>
      <c r="BG1251" s="37">
        <f>COUNTIFS($S1251:$AU1251,"CO")</f>
        <v>0</v>
      </c>
      <c r="BH1251" s="37">
        <f>SUM(BD1251:BG1251)</f>
        <v>0</v>
      </c>
      <c r="BI1251" s="37">
        <f>IF(SUM(AV1251+AW1251)&gt;=17,1,0)</f>
        <v>0</v>
      </c>
      <c r="BJ1251" s="37">
        <f>IF(SUM(AV1251+AW1251)&gt;=13,1,0)</f>
        <v>1</v>
      </c>
      <c r="BK1251" s="37">
        <f>SUM(AV1251:BG1251)+SUM(COUNTIFS(R1251:AU1251,{"TERM","RESIGNED"}))</f>
        <v>19</v>
      </c>
      <c r="BL1251" s="1" t="s">
        <v>41</v>
      </c>
      <c r="BM1251" s="37" t="s">
        <v>934</v>
      </c>
    </row>
    <row r="1252" spans="1:65" x14ac:dyDescent="0.25">
      <c r="A1252" s="30">
        <f>A1251+1</f>
        <v>1250</v>
      </c>
      <c r="B1252" s="1" t="s">
        <v>33</v>
      </c>
      <c r="C1252" s="1">
        <v>19559</v>
      </c>
      <c r="D1252" s="1">
        <v>19559</v>
      </c>
      <c r="E1252" s="1" t="s">
        <v>863</v>
      </c>
      <c r="F1252" s="32" t="s">
        <v>1509</v>
      </c>
      <c r="G1252" s="32" t="s">
        <v>74</v>
      </c>
      <c r="H1252" s="28">
        <v>45314</v>
      </c>
      <c r="I1252" s="28" t="s">
        <v>36</v>
      </c>
      <c r="J1252" s="28" t="s">
        <v>36</v>
      </c>
      <c r="K1252" s="37">
        <f ca="1">IF(O1252="ACTIVE",(TODAY()-H1252),(J1252-H1252))</f>
        <v>28</v>
      </c>
      <c r="L1252" s="39" t="str">
        <f>IF(OR(M1252="Email Verification",M1252="Operations",M1252="OJT",M1252="Bottom Quartile Group",M1252="Training"),"Billable","Non Billable")</f>
        <v>Non Billable</v>
      </c>
      <c r="M1252" t="s">
        <v>51</v>
      </c>
      <c r="N1252" s="1" t="s">
        <v>38</v>
      </c>
      <c r="O1252" s="1" t="s">
        <v>39</v>
      </c>
      <c r="P1252" s="1"/>
      <c r="Q1252" s="1"/>
      <c r="R1252" s="31" t="s">
        <v>97</v>
      </c>
      <c r="S1252" s="42" t="s">
        <v>880</v>
      </c>
      <c r="T1252" s="42" t="s">
        <v>880</v>
      </c>
      <c r="U1252" s="42" t="s">
        <v>17</v>
      </c>
      <c r="V1252" s="42" t="s">
        <v>17</v>
      </c>
      <c r="W1252" s="42" t="s">
        <v>880</v>
      </c>
      <c r="X1252" s="42" t="s">
        <v>880</v>
      </c>
      <c r="Y1252" s="42" t="s">
        <v>880</v>
      </c>
      <c r="Z1252" s="42" t="s">
        <v>880</v>
      </c>
      <c r="AA1252" s="42" t="s">
        <v>880</v>
      </c>
      <c r="AB1252" s="42" t="s">
        <v>17</v>
      </c>
      <c r="AC1252" s="42" t="s">
        <v>17</v>
      </c>
      <c r="AD1252" s="42" t="s">
        <v>880</v>
      </c>
      <c r="AE1252" s="42" t="s">
        <v>880</v>
      </c>
      <c r="AF1252" s="42" t="s">
        <v>880</v>
      </c>
      <c r="AG1252" s="42" t="s">
        <v>880</v>
      </c>
      <c r="AH1252" s="42" t="s">
        <v>18</v>
      </c>
      <c r="AI1252" s="42" t="s">
        <v>17</v>
      </c>
      <c r="AJ1252" s="42" t="s">
        <v>17</v>
      </c>
      <c r="AK1252" s="42" t="s">
        <v>880</v>
      </c>
      <c r="AL1252" s="42"/>
      <c r="AM1252" s="42"/>
      <c r="AN1252" s="42"/>
      <c r="AO1252" s="42"/>
      <c r="AP1252" s="42"/>
      <c r="AQ1252" s="42"/>
      <c r="AR1252" s="42"/>
      <c r="AS1252" s="42"/>
      <c r="AT1252" s="42"/>
      <c r="AU1252" s="42"/>
      <c r="AV1252" s="37">
        <f>COUNTIFS($S1252:$AU1252,"P")</f>
        <v>12</v>
      </c>
      <c r="AW1252" s="37">
        <f>COUNTIFS($S1252:$AU1252,"HD")/2</f>
        <v>0</v>
      </c>
      <c r="AX1252" s="37">
        <f>COUNTIFS($S1252:$AU1252,"DO")</f>
        <v>6</v>
      </c>
      <c r="AY1252" s="1">
        <f>COUNTIFS($S1252:$AU1252,"UPL")</f>
        <v>1</v>
      </c>
      <c r="AZ1252" s="37">
        <f>COUNTIFS($S1252:$AU1252,"LWP")</f>
        <v>0</v>
      </c>
      <c r="BA1252" s="37">
        <f>SUM(COUNTIFS($S1252:$AU1252,{"PAT","MAT"}))</f>
        <v>0</v>
      </c>
      <c r="BB1252" s="37">
        <f>COUNTIFS($S1252:$AU1252,"HO")</f>
        <v>0</v>
      </c>
      <c r="BC1252" s="37">
        <f>COUNTIFS($S1252:$AU1252,"NA")</f>
        <v>0</v>
      </c>
      <c r="BD1252" s="37">
        <f>COUNTIFS($S1252:$AU1252,"PL")</f>
        <v>0</v>
      </c>
      <c r="BE1252" s="37">
        <f>COUNTIFS($S1252:$AU1252,"CL")</f>
        <v>0</v>
      </c>
      <c r="BF1252" s="37">
        <f>COUNTIFS($S1252:$AU1252,"BL")</f>
        <v>0</v>
      </c>
      <c r="BG1252" s="37">
        <f>COUNTIFS($S1252:$AU1252,"CO")</f>
        <v>0</v>
      </c>
      <c r="BH1252" s="37">
        <f>SUM(BD1252:BG1252)</f>
        <v>0</v>
      </c>
      <c r="BI1252" s="37">
        <f>IF(SUM(AV1252+AW1252)&gt;=17,1,0)</f>
        <v>0</v>
      </c>
      <c r="BJ1252" s="37">
        <f>IF(SUM(AV1252+AW1252)&gt;=13,1,0)</f>
        <v>0</v>
      </c>
      <c r="BK1252" s="37">
        <f>SUM(AV1252:BG1252)+SUM(COUNTIFS(R1252:AU1252,{"TERM","RESIGNED"}))</f>
        <v>19</v>
      </c>
      <c r="BL1252" s="1" t="s">
        <v>41</v>
      </c>
      <c r="BM1252" s="37" t="s">
        <v>934</v>
      </c>
    </row>
    <row r="1253" spans="1:65" x14ac:dyDescent="0.25">
      <c r="A1253" s="30">
        <f>A1252+1</f>
        <v>1251</v>
      </c>
      <c r="B1253" s="1" t="s">
        <v>33</v>
      </c>
      <c r="C1253" s="1">
        <v>19560</v>
      </c>
      <c r="D1253" s="1">
        <v>19560</v>
      </c>
      <c r="E1253" s="1" t="s">
        <v>863</v>
      </c>
      <c r="F1253" s="32" t="s">
        <v>1510</v>
      </c>
      <c r="G1253" s="32" t="s">
        <v>1502</v>
      </c>
      <c r="H1253" s="28">
        <v>45314</v>
      </c>
      <c r="I1253" s="28" t="s">
        <v>36</v>
      </c>
      <c r="J1253" s="28" t="s">
        <v>36</v>
      </c>
      <c r="K1253" s="37">
        <f ca="1">IF(O1253="ACTIVE",(TODAY()-H1253),(J1253-H1253))</f>
        <v>28</v>
      </c>
      <c r="L1253" s="39" t="str">
        <f>IF(OR(M1253="Email Verification",M1253="Operations",M1253="OJT",M1253="Bottom Quartile Group",M1253="Training"),"Billable","Non Billable")</f>
        <v>Non Billable</v>
      </c>
      <c r="M1253" s="32" t="s">
        <v>43</v>
      </c>
      <c r="N1253" s="1" t="s">
        <v>38</v>
      </c>
      <c r="O1253" s="1" t="s">
        <v>39</v>
      </c>
      <c r="P1253" s="1"/>
      <c r="Q1253" s="1"/>
      <c r="R1253" s="31" t="s">
        <v>65</v>
      </c>
      <c r="S1253" s="42" t="s">
        <v>880</v>
      </c>
      <c r="T1253" s="42" t="s">
        <v>880</v>
      </c>
      <c r="U1253" s="42" t="s">
        <v>17</v>
      </c>
      <c r="V1253" s="42" t="s">
        <v>17</v>
      </c>
      <c r="W1253" s="42" t="s">
        <v>880</v>
      </c>
      <c r="X1253" s="42" t="s">
        <v>880</v>
      </c>
      <c r="Y1253" s="42" t="s">
        <v>880</v>
      </c>
      <c r="Z1253" s="42" t="s">
        <v>880</v>
      </c>
      <c r="AA1253" s="42" t="s">
        <v>880</v>
      </c>
      <c r="AB1253" s="42" t="s">
        <v>17</v>
      </c>
      <c r="AC1253" s="42" t="s">
        <v>17</v>
      </c>
      <c r="AD1253" s="42" t="s">
        <v>880</v>
      </c>
      <c r="AE1253" s="42" t="s">
        <v>880</v>
      </c>
      <c r="AF1253" s="42" t="s">
        <v>880</v>
      </c>
      <c r="AG1253" s="42" t="s">
        <v>18</v>
      </c>
      <c r="AH1253" s="42" t="s">
        <v>880</v>
      </c>
      <c r="AI1253" s="42" t="s">
        <v>17</v>
      </c>
      <c r="AJ1253" s="42" t="s">
        <v>17</v>
      </c>
      <c r="AK1253" s="42" t="s">
        <v>880</v>
      </c>
      <c r="AL1253" s="42"/>
      <c r="AM1253" s="42"/>
      <c r="AN1253" s="42"/>
      <c r="AO1253" s="42"/>
      <c r="AP1253" s="42"/>
      <c r="AQ1253" s="42"/>
      <c r="AR1253" s="42"/>
      <c r="AS1253" s="42"/>
      <c r="AT1253" s="42"/>
      <c r="AU1253" s="42"/>
      <c r="AV1253" s="37">
        <f>COUNTIFS($S1253:$AU1253,"P")</f>
        <v>12</v>
      </c>
      <c r="AW1253" s="37">
        <f>COUNTIFS($S1253:$AU1253,"HD")/2</f>
        <v>0</v>
      </c>
      <c r="AX1253" s="37">
        <f>COUNTIFS($S1253:$AU1253,"DO")</f>
        <v>6</v>
      </c>
      <c r="AY1253" s="1">
        <f>COUNTIFS($S1253:$AU1253,"UPL")</f>
        <v>1</v>
      </c>
      <c r="AZ1253" s="37">
        <f>COUNTIFS($S1253:$AU1253,"LWP")</f>
        <v>0</v>
      </c>
      <c r="BA1253" s="37">
        <f>SUM(COUNTIFS($S1253:$AU1253,{"PAT","MAT"}))</f>
        <v>0</v>
      </c>
      <c r="BB1253" s="37">
        <f>COUNTIFS($S1253:$AU1253,"HO")</f>
        <v>0</v>
      </c>
      <c r="BC1253" s="37">
        <f>COUNTIFS($S1253:$AU1253,"NA")</f>
        <v>0</v>
      </c>
      <c r="BD1253" s="37">
        <f>COUNTIFS($S1253:$AU1253,"PL")</f>
        <v>0</v>
      </c>
      <c r="BE1253" s="37">
        <f>COUNTIFS($S1253:$AU1253,"CL")</f>
        <v>0</v>
      </c>
      <c r="BF1253" s="37">
        <f>COUNTIFS($S1253:$AU1253,"BL")</f>
        <v>0</v>
      </c>
      <c r="BG1253" s="37">
        <f>COUNTIFS($S1253:$AU1253,"CO")</f>
        <v>0</v>
      </c>
      <c r="BH1253" s="37">
        <f>SUM(BD1253:BG1253)</f>
        <v>0</v>
      </c>
      <c r="BI1253" s="37">
        <f>IF(SUM(AV1253+AW1253)&gt;=17,1,0)</f>
        <v>0</v>
      </c>
      <c r="BJ1253" s="37">
        <f>IF(SUM(AV1253+AW1253)&gt;=13,1,0)</f>
        <v>0</v>
      </c>
      <c r="BK1253" s="37">
        <f>SUM(AV1253:BG1253)+SUM(COUNTIFS(R1253:AU1253,{"TERM","RESIGNED"}))</f>
        <v>19</v>
      </c>
      <c r="BL1253" s="1" t="s">
        <v>41</v>
      </c>
      <c r="BM1253" s="37" t="s">
        <v>934</v>
      </c>
    </row>
    <row r="1254" spans="1:65" x14ac:dyDescent="0.25">
      <c r="A1254" s="30">
        <f>A1253+1</f>
        <v>1252</v>
      </c>
      <c r="B1254" s="1" t="s">
        <v>33</v>
      </c>
      <c r="C1254" s="1">
        <v>19563</v>
      </c>
      <c r="D1254" s="1">
        <v>19563</v>
      </c>
      <c r="E1254" s="1" t="s">
        <v>863</v>
      </c>
      <c r="F1254" s="32" t="s">
        <v>1511</v>
      </c>
      <c r="G1254" s="32" t="s">
        <v>181</v>
      </c>
      <c r="H1254" s="28">
        <v>45314</v>
      </c>
      <c r="I1254" s="28" t="s">
        <v>36</v>
      </c>
      <c r="J1254" s="28" t="s">
        <v>36</v>
      </c>
      <c r="K1254" s="37">
        <f ca="1">IF(O1254="ACTIVE",(TODAY()-H1254),(J1254-H1254))</f>
        <v>28</v>
      </c>
      <c r="L1254" s="39" t="str">
        <f>IF(OR(M1254="Email Verification",M1254="Operations",M1254="OJT",M1254="Bottom Quartile Group",M1254="Training"),"Billable","Non Billable")</f>
        <v>Billable</v>
      </c>
      <c r="M1254" s="32" t="s">
        <v>761</v>
      </c>
      <c r="N1254" s="1" t="s">
        <v>38</v>
      </c>
      <c r="O1254" s="1" t="s">
        <v>39</v>
      </c>
      <c r="P1254" s="1"/>
      <c r="Q1254" s="1"/>
      <c r="R1254" s="31" t="s">
        <v>237</v>
      </c>
      <c r="S1254" s="42" t="s">
        <v>880</v>
      </c>
      <c r="T1254" s="42" t="s">
        <v>880</v>
      </c>
      <c r="U1254" s="42" t="s">
        <v>17</v>
      </c>
      <c r="V1254" s="42" t="s">
        <v>17</v>
      </c>
      <c r="W1254" s="42" t="s">
        <v>880</v>
      </c>
      <c r="X1254" s="42" t="s">
        <v>880</v>
      </c>
      <c r="Y1254" s="42" t="s">
        <v>880</v>
      </c>
      <c r="Z1254" s="42" t="s">
        <v>19</v>
      </c>
      <c r="AA1254" s="42" t="s">
        <v>19</v>
      </c>
      <c r="AB1254" s="42" t="s">
        <v>17</v>
      </c>
      <c r="AC1254" s="42" t="s">
        <v>17</v>
      </c>
      <c r="AD1254" s="42" t="s">
        <v>880</v>
      </c>
      <c r="AE1254" s="42" t="s">
        <v>19</v>
      </c>
      <c r="AF1254" s="42" t="s">
        <v>880</v>
      </c>
      <c r="AG1254" s="42" t="s">
        <v>880</v>
      </c>
      <c r="AH1254" s="42" t="s">
        <v>880</v>
      </c>
      <c r="AI1254" s="42" t="s">
        <v>17</v>
      </c>
      <c r="AJ1254" s="42" t="s">
        <v>17</v>
      </c>
      <c r="AK1254" s="42" t="s">
        <v>880</v>
      </c>
      <c r="AL1254" s="42"/>
      <c r="AM1254" s="42"/>
      <c r="AN1254" s="42"/>
      <c r="AO1254" s="42"/>
      <c r="AP1254" s="42"/>
      <c r="AQ1254" s="42"/>
      <c r="AR1254" s="42"/>
      <c r="AS1254" s="42"/>
      <c r="AT1254" s="42"/>
      <c r="AU1254" s="42"/>
      <c r="AV1254" s="37">
        <f>COUNTIFS($S1254:$AU1254,"P")</f>
        <v>10</v>
      </c>
      <c r="AW1254" s="37">
        <f>COUNTIFS($S1254:$AU1254,"HD")/2</f>
        <v>0</v>
      </c>
      <c r="AX1254" s="37">
        <f>COUNTIFS($S1254:$AU1254,"DO")</f>
        <v>6</v>
      </c>
      <c r="AY1254" s="1">
        <f>COUNTIFS($S1254:$AU1254,"UPL")</f>
        <v>0</v>
      </c>
      <c r="AZ1254" s="37">
        <f>COUNTIFS($S1254:$AU1254,"LWP")</f>
        <v>3</v>
      </c>
      <c r="BA1254" s="37">
        <f>SUM(COUNTIFS($S1254:$AU1254,{"PAT","MAT"}))</f>
        <v>0</v>
      </c>
      <c r="BB1254" s="37">
        <f>COUNTIFS($S1254:$AU1254,"HO")</f>
        <v>0</v>
      </c>
      <c r="BC1254" s="37">
        <f>COUNTIFS($S1254:$AU1254,"NA")</f>
        <v>0</v>
      </c>
      <c r="BD1254" s="37">
        <f>COUNTIFS($S1254:$AU1254,"PL")</f>
        <v>0</v>
      </c>
      <c r="BE1254" s="37">
        <f>COUNTIFS($S1254:$AU1254,"CL")</f>
        <v>0</v>
      </c>
      <c r="BF1254" s="37">
        <f>COUNTIFS($S1254:$AU1254,"BL")</f>
        <v>0</v>
      </c>
      <c r="BG1254" s="37">
        <f>COUNTIFS($S1254:$AU1254,"CO")</f>
        <v>0</v>
      </c>
      <c r="BH1254" s="37">
        <f>SUM(BD1254:BG1254)</f>
        <v>0</v>
      </c>
      <c r="BI1254" s="37">
        <f>IF(SUM(AV1254+AW1254)&gt;=17,1,0)</f>
        <v>0</v>
      </c>
      <c r="BJ1254" s="37">
        <f>IF(SUM(AV1254+AW1254)&gt;=13,1,0)</f>
        <v>0</v>
      </c>
      <c r="BK1254" s="37">
        <f>SUM(AV1254:BG1254)+SUM(COUNTIFS(R1254:AU1254,{"TERM","RESIGNED"}))</f>
        <v>19</v>
      </c>
      <c r="BL1254" s="1" t="s">
        <v>41</v>
      </c>
      <c r="BM1254" s="37" t="s">
        <v>936</v>
      </c>
    </row>
    <row r="1255" spans="1:65" x14ac:dyDescent="0.25">
      <c r="A1255" s="30">
        <f>A1254+1</f>
        <v>1253</v>
      </c>
      <c r="B1255" s="1" t="s">
        <v>33</v>
      </c>
      <c r="C1255" s="1">
        <v>19564</v>
      </c>
      <c r="D1255" s="1">
        <v>19564</v>
      </c>
      <c r="E1255" s="1" t="s">
        <v>863</v>
      </c>
      <c r="F1255" s="32" t="s">
        <v>1512</v>
      </c>
      <c r="G1255" s="32" t="s">
        <v>181</v>
      </c>
      <c r="H1255" s="28">
        <v>45314</v>
      </c>
      <c r="I1255" s="28" t="s">
        <v>36</v>
      </c>
      <c r="J1255" s="28" t="s">
        <v>36</v>
      </c>
      <c r="K1255" s="37">
        <f ca="1">IF(O1255="ACTIVE",(TODAY()-H1255),(J1255-H1255))</f>
        <v>28</v>
      </c>
      <c r="L1255" s="39" t="str">
        <f>IF(OR(M1255="Email Verification",M1255="Operations",M1255="OJT",M1255="Bottom Quartile Group",M1255="Training"),"Billable","Non Billable")</f>
        <v>Billable</v>
      </c>
      <c r="M1255" s="32" t="s">
        <v>761</v>
      </c>
      <c r="N1255" s="1" t="s">
        <v>38</v>
      </c>
      <c r="O1255" s="1" t="s">
        <v>39</v>
      </c>
      <c r="P1255" s="1"/>
      <c r="Q1255" s="1"/>
      <c r="R1255" s="31" t="s">
        <v>237</v>
      </c>
      <c r="S1255" s="42" t="s">
        <v>880</v>
      </c>
      <c r="T1255" s="42" t="s">
        <v>880</v>
      </c>
      <c r="U1255" s="42" t="s">
        <v>17</v>
      </c>
      <c r="V1255" s="42" t="s">
        <v>17</v>
      </c>
      <c r="W1255" s="42" t="s">
        <v>880</v>
      </c>
      <c r="X1255" s="42" t="s">
        <v>880</v>
      </c>
      <c r="Y1255" s="42" t="s">
        <v>880</v>
      </c>
      <c r="Z1255" s="42" t="s">
        <v>880</v>
      </c>
      <c r="AA1255" s="42" t="s">
        <v>880</v>
      </c>
      <c r="AB1255" s="42" t="s">
        <v>17</v>
      </c>
      <c r="AC1255" s="42" t="s">
        <v>17</v>
      </c>
      <c r="AD1255" s="42" t="s">
        <v>880</v>
      </c>
      <c r="AE1255" s="42" t="s">
        <v>880</v>
      </c>
      <c r="AF1255" s="42" t="s">
        <v>880</v>
      </c>
      <c r="AG1255" s="42" t="s">
        <v>880</v>
      </c>
      <c r="AH1255" s="42" t="s">
        <v>880</v>
      </c>
      <c r="AI1255" s="42" t="s">
        <v>17</v>
      </c>
      <c r="AJ1255" s="42" t="s">
        <v>17</v>
      </c>
      <c r="AK1255" s="42" t="s">
        <v>18</v>
      </c>
      <c r="AL1255" s="42"/>
      <c r="AM1255" s="42"/>
      <c r="AN1255" s="42"/>
      <c r="AO1255" s="42"/>
      <c r="AP1255" s="42"/>
      <c r="AQ1255" s="42"/>
      <c r="AR1255" s="42"/>
      <c r="AS1255" s="42"/>
      <c r="AT1255" s="42"/>
      <c r="AU1255" s="42"/>
      <c r="AV1255" s="37">
        <f>COUNTIFS($S1255:$AU1255,"P")</f>
        <v>12</v>
      </c>
      <c r="AW1255" s="37">
        <f>COUNTIFS($S1255:$AU1255,"HD")/2</f>
        <v>0</v>
      </c>
      <c r="AX1255" s="37">
        <f>COUNTIFS($S1255:$AU1255,"DO")</f>
        <v>6</v>
      </c>
      <c r="AY1255" s="1">
        <f>COUNTIFS($S1255:$AU1255,"UPL")</f>
        <v>1</v>
      </c>
      <c r="AZ1255" s="37">
        <f>COUNTIFS($S1255:$AU1255,"LWP")</f>
        <v>0</v>
      </c>
      <c r="BA1255" s="37">
        <f>SUM(COUNTIFS($S1255:$AU1255,{"PAT","MAT"}))</f>
        <v>0</v>
      </c>
      <c r="BB1255" s="37">
        <f>COUNTIFS($S1255:$AU1255,"HO")</f>
        <v>0</v>
      </c>
      <c r="BC1255" s="37">
        <f>COUNTIFS($S1255:$AU1255,"NA")</f>
        <v>0</v>
      </c>
      <c r="BD1255" s="37">
        <f>COUNTIFS($S1255:$AU1255,"PL")</f>
        <v>0</v>
      </c>
      <c r="BE1255" s="37">
        <f>COUNTIFS($S1255:$AU1255,"CL")</f>
        <v>0</v>
      </c>
      <c r="BF1255" s="37">
        <f>COUNTIFS($S1255:$AU1255,"BL")</f>
        <v>0</v>
      </c>
      <c r="BG1255" s="37">
        <f>COUNTIFS($S1255:$AU1255,"CO")</f>
        <v>0</v>
      </c>
      <c r="BH1255" s="37">
        <f>SUM(BD1255:BG1255)</f>
        <v>0</v>
      </c>
      <c r="BI1255" s="37">
        <f>IF(SUM(AV1255+AW1255)&gt;=17,1,0)</f>
        <v>0</v>
      </c>
      <c r="BJ1255" s="37">
        <f>IF(SUM(AV1255+AW1255)&gt;=13,1,0)</f>
        <v>0</v>
      </c>
      <c r="BK1255" s="37">
        <f>SUM(AV1255:BG1255)+SUM(COUNTIFS(R1255:AU1255,{"TERM","RESIGNED"}))</f>
        <v>19</v>
      </c>
      <c r="BL1255" s="1" t="s">
        <v>41</v>
      </c>
      <c r="BM1255" s="37" t="s">
        <v>936</v>
      </c>
    </row>
    <row r="1256" spans="1:65" x14ac:dyDescent="0.25">
      <c r="A1256" s="30">
        <f>A1255+1</f>
        <v>1254</v>
      </c>
      <c r="B1256" s="1" t="s">
        <v>33</v>
      </c>
      <c r="C1256" s="1">
        <v>19566</v>
      </c>
      <c r="D1256" s="1">
        <v>19566</v>
      </c>
      <c r="E1256" s="1" t="s">
        <v>862</v>
      </c>
      <c r="F1256" s="32" t="s">
        <v>1525</v>
      </c>
      <c r="G1256" s="32" t="s">
        <v>181</v>
      </c>
      <c r="H1256" s="28">
        <v>45314</v>
      </c>
      <c r="I1256" s="28" t="s">
        <v>36</v>
      </c>
      <c r="J1256" s="28" t="s">
        <v>36</v>
      </c>
      <c r="K1256" s="37">
        <f ca="1">IF(O1256="ACTIVE",(TODAY()-H1256),(J1256-H1256))</f>
        <v>28</v>
      </c>
      <c r="L1256" s="39" t="str">
        <f>IF(OR(M1256="Email Verification",M1256="Operations",M1256="OJT",M1256="Bottom Quartile Group",M1256="Training"),"Billable","Non Billable")</f>
        <v>Billable</v>
      </c>
      <c r="M1256" s="32" t="s">
        <v>761</v>
      </c>
      <c r="N1256" s="1" t="s">
        <v>38</v>
      </c>
      <c r="O1256" s="1" t="s">
        <v>39</v>
      </c>
      <c r="P1256" s="1"/>
      <c r="Q1256" s="1"/>
      <c r="R1256" s="31" t="s">
        <v>237</v>
      </c>
      <c r="S1256" s="42" t="s">
        <v>880</v>
      </c>
      <c r="T1256" s="42" t="s">
        <v>880</v>
      </c>
      <c r="U1256" s="42" t="s">
        <v>17</v>
      </c>
      <c r="V1256" s="42" t="s">
        <v>17</v>
      </c>
      <c r="W1256" s="42" t="s">
        <v>880</v>
      </c>
      <c r="X1256" s="42" t="s">
        <v>880</v>
      </c>
      <c r="Y1256" s="42" t="s">
        <v>880</v>
      </c>
      <c r="Z1256" s="42" t="s">
        <v>880</v>
      </c>
      <c r="AA1256" s="42" t="s">
        <v>880</v>
      </c>
      <c r="AB1256" s="42" t="s">
        <v>17</v>
      </c>
      <c r="AC1256" s="42" t="s">
        <v>17</v>
      </c>
      <c r="AD1256" s="42" t="s">
        <v>880</v>
      </c>
      <c r="AE1256" s="42" t="s">
        <v>880</v>
      </c>
      <c r="AF1256" s="42" t="s">
        <v>880</v>
      </c>
      <c r="AG1256" s="42" t="s">
        <v>880</v>
      </c>
      <c r="AH1256" s="42" t="s">
        <v>880</v>
      </c>
      <c r="AI1256" s="42" t="s">
        <v>17</v>
      </c>
      <c r="AJ1256" s="42" t="s">
        <v>17</v>
      </c>
      <c r="AK1256" s="42" t="s">
        <v>881</v>
      </c>
      <c r="AL1256" s="42"/>
      <c r="AM1256" s="42"/>
      <c r="AN1256" s="42"/>
      <c r="AO1256" s="42"/>
      <c r="AP1256" s="42"/>
      <c r="AQ1256" s="42"/>
      <c r="AR1256" s="42"/>
      <c r="AS1256" s="42"/>
      <c r="AT1256" s="42"/>
      <c r="AU1256" s="42"/>
      <c r="AV1256" s="37">
        <f>COUNTIFS($S1256:$AU1256,"P")</f>
        <v>12</v>
      </c>
      <c r="AW1256" s="37">
        <f>COUNTIFS($S1256:$AU1256,"HD")/2</f>
        <v>0.5</v>
      </c>
      <c r="AX1256" s="37">
        <f>COUNTIFS($S1256:$AU1256,"DO")</f>
        <v>6</v>
      </c>
      <c r="AY1256" s="1">
        <f>COUNTIFS($S1256:$AU1256,"UPL")</f>
        <v>0</v>
      </c>
      <c r="AZ1256" s="37">
        <f>COUNTIFS($S1256:$AU1256,"LWP")</f>
        <v>0</v>
      </c>
      <c r="BA1256" s="37">
        <f>SUM(COUNTIFS($S1256:$AU1256,{"PAT","MAT"}))</f>
        <v>0</v>
      </c>
      <c r="BB1256" s="37">
        <f>COUNTIFS($S1256:$AU1256,"HO")</f>
        <v>0</v>
      </c>
      <c r="BC1256" s="37">
        <f>COUNTIFS($S1256:$AU1256,"NA")</f>
        <v>0</v>
      </c>
      <c r="BD1256" s="37">
        <f>COUNTIFS($S1256:$AU1256,"PL")</f>
        <v>0</v>
      </c>
      <c r="BE1256" s="37">
        <f>COUNTIFS($S1256:$AU1256,"CL")</f>
        <v>0</v>
      </c>
      <c r="BF1256" s="37">
        <f>COUNTIFS($S1256:$AU1256,"BL")</f>
        <v>0</v>
      </c>
      <c r="BG1256" s="37">
        <f>COUNTIFS($S1256:$AU1256,"CO")</f>
        <v>0</v>
      </c>
      <c r="BH1256" s="37">
        <f>SUM(BD1256:BG1256)</f>
        <v>0</v>
      </c>
      <c r="BI1256" s="37">
        <f>IF(SUM(AV1256+AW1256)&gt;=17,1,0)</f>
        <v>0</v>
      </c>
      <c r="BJ1256" s="37">
        <f>IF(SUM(AV1256+AW1256)&gt;=13,1,0)</f>
        <v>0</v>
      </c>
      <c r="BK1256" s="37">
        <f>SUM(AV1256:BG1256)+SUM(COUNTIFS(R1256:AU1256,{"TERM","RESIGNED"}))</f>
        <v>18.5</v>
      </c>
      <c r="BL1256" s="1" t="s">
        <v>41</v>
      </c>
      <c r="BM1256" s="37" t="s">
        <v>936</v>
      </c>
    </row>
    <row r="1257" spans="1:65" x14ac:dyDescent="0.25">
      <c r="A1257" s="30">
        <f>A1256+1</f>
        <v>1255</v>
      </c>
      <c r="B1257" s="1" t="s">
        <v>33</v>
      </c>
      <c r="C1257" s="1">
        <v>19571</v>
      </c>
      <c r="D1257" s="1">
        <v>19571</v>
      </c>
      <c r="E1257" s="1" t="s">
        <v>863</v>
      </c>
      <c r="F1257" s="32" t="s">
        <v>1515</v>
      </c>
      <c r="G1257" s="32" t="s">
        <v>181</v>
      </c>
      <c r="H1257" s="28">
        <v>45314</v>
      </c>
      <c r="I1257" s="28" t="s">
        <v>36</v>
      </c>
      <c r="J1257" s="28" t="s">
        <v>36</v>
      </c>
      <c r="K1257" s="37">
        <f ca="1">IF(O1257="ACTIVE",(TODAY()-H1257),(J1257-H1257))</f>
        <v>28</v>
      </c>
      <c r="L1257" s="39" t="str">
        <f>IF(OR(M1257="Email Verification",M1257="Operations",M1257="OJT",M1257="Bottom Quartile Group",M1257="Training"),"Billable","Non Billable")</f>
        <v>Billable</v>
      </c>
      <c r="M1257" s="32" t="s">
        <v>761</v>
      </c>
      <c r="N1257" s="1" t="s">
        <v>38</v>
      </c>
      <c r="O1257" s="1" t="s">
        <v>39</v>
      </c>
      <c r="P1257" s="1"/>
      <c r="Q1257" s="1"/>
      <c r="R1257" s="31" t="s">
        <v>237</v>
      </c>
      <c r="S1257" s="42" t="s">
        <v>880</v>
      </c>
      <c r="T1257" s="42" t="s">
        <v>880</v>
      </c>
      <c r="U1257" s="42" t="s">
        <v>17</v>
      </c>
      <c r="V1257" s="42" t="s">
        <v>17</v>
      </c>
      <c r="W1257" s="42" t="s">
        <v>880</v>
      </c>
      <c r="X1257" s="42" t="s">
        <v>880</v>
      </c>
      <c r="Y1257" s="42" t="s">
        <v>880</v>
      </c>
      <c r="Z1257" s="42" t="s">
        <v>880</v>
      </c>
      <c r="AA1257" s="42" t="s">
        <v>880</v>
      </c>
      <c r="AB1257" s="42" t="s">
        <v>17</v>
      </c>
      <c r="AC1257" s="42" t="s">
        <v>17</v>
      </c>
      <c r="AD1257" s="42" t="s">
        <v>880</v>
      </c>
      <c r="AE1257" s="42" t="s">
        <v>880</v>
      </c>
      <c r="AF1257" s="42" t="s">
        <v>880</v>
      </c>
      <c r="AG1257" s="42" t="s">
        <v>880</v>
      </c>
      <c r="AH1257" s="42" t="s">
        <v>880</v>
      </c>
      <c r="AI1257" s="42" t="s">
        <v>17</v>
      </c>
      <c r="AJ1257" s="42" t="s">
        <v>17</v>
      </c>
      <c r="AK1257" s="42" t="s">
        <v>880</v>
      </c>
      <c r="AL1257" s="42"/>
      <c r="AM1257" s="42"/>
      <c r="AN1257" s="42"/>
      <c r="AO1257" s="42"/>
      <c r="AP1257" s="42"/>
      <c r="AQ1257" s="42"/>
      <c r="AR1257" s="42"/>
      <c r="AS1257" s="42"/>
      <c r="AT1257" s="42"/>
      <c r="AU1257" s="42"/>
      <c r="AV1257" s="37">
        <f>COUNTIFS($S1257:$AU1257,"P")</f>
        <v>13</v>
      </c>
      <c r="AW1257" s="37">
        <f>COUNTIFS($S1257:$AU1257,"HD")/2</f>
        <v>0</v>
      </c>
      <c r="AX1257" s="37">
        <f>COUNTIFS($S1257:$AU1257,"DO")</f>
        <v>6</v>
      </c>
      <c r="AY1257" s="1">
        <f>COUNTIFS($S1257:$AU1257,"UPL")</f>
        <v>0</v>
      </c>
      <c r="AZ1257" s="37">
        <f>COUNTIFS($S1257:$AU1257,"LWP")</f>
        <v>0</v>
      </c>
      <c r="BA1257" s="37">
        <f>SUM(COUNTIFS($S1257:$AU1257,{"PAT","MAT"}))</f>
        <v>0</v>
      </c>
      <c r="BB1257" s="37">
        <f>COUNTIFS($S1257:$AU1257,"HO")</f>
        <v>0</v>
      </c>
      <c r="BC1257" s="37">
        <f>COUNTIFS($S1257:$AU1257,"NA")</f>
        <v>0</v>
      </c>
      <c r="BD1257" s="37">
        <f>COUNTIFS($S1257:$AU1257,"PL")</f>
        <v>0</v>
      </c>
      <c r="BE1257" s="37">
        <f>COUNTIFS($S1257:$AU1257,"CL")</f>
        <v>0</v>
      </c>
      <c r="BF1257" s="37">
        <f>COUNTIFS($S1257:$AU1257,"BL")</f>
        <v>0</v>
      </c>
      <c r="BG1257" s="37">
        <f>COUNTIFS($S1257:$AU1257,"CO")</f>
        <v>0</v>
      </c>
      <c r="BH1257" s="37">
        <f>SUM(BD1257:BG1257)</f>
        <v>0</v>
      </c>
      <c r="BI1257" s="37">
        <f>IF(SUM(AV1257+AW1257)&gt;=17,1,0)</f>
        <v>0</v>
      </c>
      <c r="BJ1257" s="37">
        <f>IF(SUM(AV1257+AW1257)&gt;=13,1,0)</f>
        <v>1</v>
      </c>
      <c r="BK1257" s="37">
        <f>SUM(AV1257:BG1257)+SUM(COUNTIFS(R1257:AU1257,{"TERM","RESIGNED"}))</f>
        <v>19</v>
      </c>
      <c r="BL1257" s="1" t="s">
        <v>41</v>
      </c>
      <c r="BM1257" s="37" t="s">
        <v>936</v>
      </c>
    </row>
    <row r="1258" spans="1:65" x14ac:dyDescent="0.25">
      <c r="A1258" s="30">
        <f>A1257+1</f>
        <v>1256</v>
      </c>
      <c r="B1258" s="1" t="s">
        <v>33</v>
      </c>
      <c r="C1258" s="1">
        <v>19572</v>
      </c>
      <c r="D1258" s="1">
        <v>19572</v>
      </c>
      <c r="E1258" s="1" t="s">
        <v>863</v>
      </c>
      <c r="F1258" s="32" t="s">
        <v>1516</v>
      </c>
      <c r="G1258" s="32" t="s">
        <v>177</v>
      </c>
      <c r="H1258" s="28">
        <v>45314</v>
      </c>
      <c r="I1258" s="28" t="s">
        <v>36</v>
      </c>
      <c r="J1258" s="28" t="s">
        <v>36</v>
      </c>
      <c r="K1258" s="37">
        <f ca="1">IF(O1258="ACTIVE",(TODAY()-H1258),(J1258-H1258))</f>
        <v>28</v>
      </c>
      <c r="L1258" s="39" t="str">
        <f>IF(OR(M1258="Email Verification",M1258="Operations",M1258="OJT",M1258="Bottom Quartile Group",M1258="Training"),"Billable","Non Billable")</f>
        <v>Billable</v>
      </c>
      <c r="M1258" s="32" t="s">
        <v>761</v>
      </c>
      <c r="N1258" s="1" t="s">
        <v>38</v>
      </c>
      <c r="O1258" s="1" t="s">
        <v>39</v>
      </c>
      <c r="P1258" s="1"/>
      <c r="Q1258" s="1"/>
      <c r="R1258" s="31" t="s">
        <v>237</v>
      </c>
      <c r="S1258" s="42" t="s">
        <v>880</v>
      </c>
      <c r="T1258" s="42" t="s">
        <v>880</v>
      </c>
      <c r="U1258" s="42" t="s">
        <v>17</v>
      </c>
      <c r="V1258" s="42" t="s">
        <v>17</v>
      </c>
      <c r="W1258" s="42" t="s">
        <v>880</v>
      </c>
      <c r="X1258" s="42" t="s">
        <v>880</v>
      </c>
      <c r="Y1258" s="42" t="s">
        <v>880</v>
      </c>
      <c r="Z1258" s="42" t="s">
        <v>880</v>
      </c>
      <c r="AA1258" s="42" t="s">
        <v>880</v>
      </c>
      <c r="AB1258" s="42" t="s">
        <v>17</v>
      </c>
      <c r="AC1258" s="42" t="s">
        <v>17</v>
      </c>
      <c r="AD1258" s="42" t="s">
        <v>880</v>
      </c>
      <c r="AE1258" s="42" t="s">
        <v>880</v>
      </c>
      <c r="AF1258" s="42" t="s">
        <v>19</v>
      </c>
      <c r="AG1258" s="42" t="s">
        <v>880</v>
      </c>
      <c r="AH1258" s="42" t="s">
        <v>880</v>
      </c>
      <c r="AI1258" s="42" t="s">
        <v>17</v>
      </c>
      <c r="AJ1258" s="42" t="s">
        <v>17</v>
      </c>
      <c r="AK1258" s="42" t="s">
        <v>19</v>
      </c>
      <c r="AL1258" s="42"/>
      <c r="AM1258" s="42"/>
      <c r="AN1258" s="42"/>
      <c r="AO1258" s="42"/>
      <c r="AP1258" s="42"/>
      <c r="AQ1258" s="42"/>
      <c r="AR1258" s="42"/>
      <c r="AS1258" s="42"/>
      <c r="AT1258" s="42"/>
      <c r="AU1258" s="42"/>
      <c r="AV1258" s="37">
        <f>COUNTIFS($S1258:$AU1258,"P")</f>
        <v>11</v>
      </c>
      <c r="AW1258" s="37">
        <f>COUNTIFS($S1258:$AU1258,"HD")/2</f>
        <v>0</v>
      </c>
      <c r="AX1258" s="37">
        <f>COUNTIFS($S1258:$AU1258,"DO")</f>
        <v>6</v>
      </c>
      <c r="AY1258" s="1">
        <f>COUNTIFS($S1258:$AU1258,"UPL")</f>
        <v>0</v>
      </c>
      <c r="AZ1258" s="37">
        <f>COUNTIFS($S1258:$AU1258,"LWP")</f>
        <v>2</v>
      </c>
      <c r="BA1258" s="37">
        <f>SUM(COUNTIFS($S1258:$AU1258,{"PAT","MAT"}))</f>
        <v>0</v>
      </c>
      <c r="BB1258" s="37">
        <f>COUNTIFS($S1258:$AU1258,"HO")</f>
        <v>0</v>
      </c>
      <c r="BC1258" s="37">
        <f>COUNTIFS($S1258:$AU1258,"NA")</f>
        <v>0</v>
      </c>
      <c r="BD1258" s="37">
        <f>COUNTIFS($S1258:$AU1258,"PL")</f>
        <v>0</v>
      </c>
      <c r="BE1258" s="37">
        <f>COUNTIFS($S1258:$AU1258,"CL")</f>
        <v>0</v>
      </c>
      <c r="BF1258" s="37">
        <f>COUNTIFS($S1258:$AU1258,"BL")</f>
        <v>0</v>
      </c>
      <c r="BG1258" s="37">
        <f>COUNTIFS($S1258:$AU1258,"CO")</f>
        <v>0</v>
      </c>
      <c r="BH1258" s="37">
        <f>SUM(BD1258:BG1258)</f>
        <v>0</v>
      </c>
      <c r="BI1258" s="37">
        <f>IF(SUM(AV1258+AW1258)&gt;=17,1,0)</f>
        <v>0</v>
      </c>
      <c r="BJ1258" s="37">
        <f>IF(SUM(AV1258+AW1258)&gt;=13,1,0)</f>
        <v>0</v>
      </c>
      <c r="BK1258" s="37">
        <f>SUM(AV1258:BG1258)+SUM(COUNTIFS(R1258:AU1258,{"TERM","RESIGNED"}))</f>
        <v>19</v>
      </c>
      <c r="BL1258" s="1" t="s">
        <v>41</v>
      </c>
      <c r="BM1258" s="37" t="s">
        <v>936</v>
      </c>
    </row>
    <row r="1259" spans="1:65" x14ac:dyDescent="0.25">
      <c r="A1259" s="30">
        <f>A1258+1</f>
        <v>1257</v>
      </c>
      <c r="B1259" s="1" t="s">
        <v>33</v>
      </c>
      <c r="C1259" s="1">
        <v>19573</v>
      </c>
      <c r="D1259" s="1">
        <v>19573</v>
      </c>
      <c r="E1259" s="1" t="s">
        <v>863</v>
      </c>
      <c r="F1259" s="32" t="s">
        <v>1517</v>
      </c>
      <c r="G1259" s="32" t="s">
        <v>177</v>
      </c>
      <c r="H1259" s="28">
        <v>45314</v>
      </c>
      <c r="I1259" s="28" t="s">
        <v>36</v>
      </c>
      <c r="J1259" s="28" t="s">
        <v>36</v>
      </c>
      <c r="K1259" s="37">
        <f ca="1">IF(O1259="ACTIVE",(TODAY()-H1259),(J1259-H1259))</f>
        <v>28</v>
      </c>
      <c r="L1259" s="39" t="str">
        <f>IF(OR(M1259="Email Verification",M1259="Operations",M1259="OJT",M1259="Bottom Quartile Group",M1259="Training"),"Billable","Non Billable")</f>
        <v>Billable</v>
      </c>
      <c r="M1259" s="32" t="s">
        <v>761</v>
      </c>
      <c r="N1259" s="1" t="s">
        <v>38</v>
      </c>
      <c r="O1259" s="1" t="s">
        <v>39</v>
      </c>
      <c r="P1259" s="1"/>
      <c r="Q1259" s="1"/>
      <c r="R1259" s="31" t="s">
        <v>237</v>
      </c>
      <c r="S1259" s="42" t="s">
        <v>880</v>
      </c>
      <c r="T1259" s="42" t="s">
        <v>880</v>
      </c>
      <c r="U1259" s="42" t="s">
        <v>17</v>
      </c>
      <c r="V1259" s="42" t="s">
        <v>17</v>
      </c>
      <c r="W1259" s="42" t="s">
        <v>880</v>
      </c>
      <c r="X1259" s="42" t="s">
        <v>880</v>
      </c>
      <c r="Y1259" s="42" t="s">
        <v>880</v>
      </c>
      <c r="Z1259" s="42" t="s">
        <v>880</v>
      </c>
      <c r="AA1259" s="42" t="s">
        <v>880</v>
      </c>
      <c r="AB1259" s="42" t="s">
        <v>17</v>
      </c>
      <c r="AC1259" s="42" t="s">
        <v>17</v>
      </c>
      <c r="AD1259" s="42" t="s">
        <v>880</v>
      </c>
      <c r="AE1259" s="42" t="s">
        <v>880</v>
      </c>
      <c r="AF1259" s="42" t="s">
        <v>880</v>
      </c>
      <c r="AG1259" s="42" t="s">
        <v>880</v>
      </c>
      <c r="AH1259" s="42" t="s">
        <v>880</v>
      </c>
      <c r="AI1259" s="42" t="s">
        <v>17</v>
      </c>
      <c r="AJ1259" s="42" t="s">
        <v>17</v>
      </c>
      <c r="AK1259" s="42" t="s">
        <v>880</v>
      </c>
      <c r="AL1259" s="42"/>
      <c r="AM1259" s="42"/>
      <c r="AN1259" s="42"/>
      <c r="AO1259" s="42"/>
      <c r="AP1259" s="42"/>
      <c r="AQ1259" s="42"/>
      <c r="AR1259" s="42"/>
      <c r="AS1259" s="42"/>
      <c r="AT1259" s="42"/>
      <c r="AU1259" s="42"/>
      <c r="AV1259" s="37">
        <f>COUNTIFS($S1259:$AU1259,"P")</f>
        <v>13</v>
      </c>
      <c r="AW1259" s="37">
        <f>COUNTIFS($S1259:$AU1259,"HD")/2</f>
        <v>0</v>
      </c>
      <c r="AX1259" s="37">
        <f>COUNTIFS($S1259:$AU1259,"DO")</f>
        <v>6</v>
      </c>
      <c r="AY1259" s="1">
        <f>COUNTIFS($S1259:$AU1259,"UPL")</f>
        <v>0</v>
      </c>
      <c r="AZ1259" s="37">
        <f>COUNTIFS($S1259:$AU1259,"LWP")</f>
        <v>0</v>
      </c>
      <c r="BA1259" s="37">
        <f>SUM(COUNTIFS($S1259:$AU1259,{"PAT","MAT"}))</f>
        <v>0</v>
      </c>
      <c r="BB1259" s="37">
        <f>COUNTIFS($S1259:$AU1259,"HO")</f>
        <v>0</v>
      </c>
      <c r="BC1259" s="37">
        <f>COUNTIFS($S1259:$AU1259,"NA")</f>
        <v>0</v>
      </c>
      <c r="BD1259" s="37">
        <f>COUNTIFS($S1259:$AU1259,"PL")</f>
        <v>0</v>
      </c>
      <c r="BE1259" s="37">
        <f>COUNTIFS($S1259:$AU1259,"CL")</f>
        <v>0</v>
      </c>
      <c r="BF1259" s="37">
        <f>COUNTIFS($S1259:$AU1259,"BL")</f>
        <v>0</v>
      </c>
      <c r="BG1259" s="37">
        <f>COUNTIFS($S1259:$AU1259,"CO")</f>
        <v>0</v>
      </c>
      <c r="BH1259" s="37">
        <f>SUM(BD1259:BG1259)</f>
        <v>0</v>
      </c>
      <c r="BI1259" s="37">
        <f>IF(SUM(AV1259+AW1259)&gt;=17,1,0)</f>
        <v>0</v>
      </c>
      <c r="BJ1259" s="37">
        <f>IF(SUM(AV1259+AW1259)&gt;=13,1,0)</f>
        <v>1</v>
      </c>
      <c r="BK1259" s="37">
        <f>SUM(AV1259:BG1259)+SUM(COUNTIFS(R1259:AU1259,{"TERM","RESIGNED"}))</f>
        <v>19</v>
      </c>
      <c r="BL1259" s="1" t="s">
        <v>41</v>
      </c>
      <c r="BM1259" s="37" t="s">
        <v>936</v>
      </c>
    </row>
    <row r="1260" spans="1:65" x14ac:dyDescent="0.25">
      <c r="A1260" s="30">
        <f>A1259+1</f>
        <v>1258</v>
      </c>
      <c r="B1260" s="1" t="s">
        <v>33</v>
      </c>
      <c r="C1260" s="1">
        <v>19574</v>
      </c>
      <c r="D1260" s="1">
        <v>19574</v>
      </c>
      <c r="E1260" s="1" t="s">
        <v>863</v>
      </c>
      <c r="F1260" s="32" t="s">
        <v>1518</v>
      </c>
      <c r="G1260" s="32" t="s">
        <v>181</v>
      </c>
      <c r="H1260" s="28">
        <v>45314</v>
      </c>
      <c r="I1260" s="28" t="s">
        <v>36</v>
      </c>
      <c r="J1260" s="28" t="s">
        <v>36</v>
      </c>
      <c r="K1260" s="37">
        <f ca="1">IF(O1260="ACTIVE",(TODAY()-H1260),(J1260-H1260))</f>
        <v>28</v>
      </c>
      <c r="L1260" s="39" t="str">
        <f>IF(OR(M1260="Email Verification",M1260="Operations",M1260="OJT",M1260="Bottom Quartile Group",M1260="Training"),"Billable","Non Billable")</f>
        <v>Billable</v>
      </c>
      <c r="M1260" s="32" t="s">
        <v>761</v>
      </c>
      <c r="N1260" s="1" t="s">
        <v>38</v>
      </c>
      <c r="O1260" s="1" t="s">
        <v>39</v>
      </c>
      <c r="P1260" s="1"/>
      <c r="Q1260" s="1"/>
      <c r="R1260" s="31" t="s">
        <v>237</v>
      </c>
      <c r="S1260" s="42" t="s">
        <v>880</v>
      </c>
      <c r="T1260" s="42" t="s">
        <v>880</v>
      </c>
      <c r="U1260" s="42" t="s">
        <v>17</v>
      </c>
      <c r="V1260" s="42" t="s">
        <v>17</v>
      </c>
      <c r="W1260" s="42" t="s">
        <v>880</v>
      </c>
      <c r="X1260" s="42" t="s">
        <v>880</v>
      </c>
      <c r="Y1260" s="42" t="s">
        <v>880</v>
      </c>
      <c r="Z1260" s="42" t="s">
        <v>880</v>
      </c>
      <c r="AA1260" s="42" t="s">
        <v>880</v>
      </c>
      <c r="AB1260" s="42" t="s">
        <v>17</v>
      </c>
      <c r="AC1260" s="42" t="s">
        <v>17</v>
      </c>
      <c r="AD1260" s="42" t="s">
        <v>880</v>
      </c>
      <c r="AE1260" s="42" t="s">
        <v>19</v>
      </c>
      <c r="AF1260" s="42" t="s">
        <v>880</v>
      </c>
      <c r="AG1260" s="42" t="s">
        <v>880</v>
      </c>
      <c r="AH1260" s="42" t="s">
        <v>880</v>
      </c>
      <c r="AI1260" s="42" t="s">
        <v>17</v>
      </c>
      <c r="AJ1260" s="42" t="s">
        <v>17</v>
      </c>
      <c r="AK1260" s="42" t="s">
        <v>880</v>
      </c>
      <c r="AL1260" s="42"/>
      <c r="AM1260" s="42"/>
      <c r="AN1260" s="42"/>
      <c r="AO1260" s="42"/>
      <c r="AP1260" s="42"/>
      <c r="AQ1260" s="42"/>
      <c r="AR1260" s="42"/>
      <c r="AS1260" s="42"/>
      <c r="AT1260" s="42"/>
      <c r="AU1260" s="42"/>
      <c r="AV1260" s="37">
        <f>COUNTIFS($S1260:$AU1260,"P")</f>
        <v>12</v>
      </c>
      <c r="AW1260" s="37">
        <f>COUNTIFS($S1260:$AU1260,"HD")/2</f>
        <v>0</v>
      </c>
      <c r="AX1260" s="37">
        <f>COUNTIFS($S1260:$AU1260,"DO")</f>
        <v>6</v>
      </c>
      <c r="AY1260" s="1">
        <f>COUNTIFS($S1260:$AU1260,"UPL")</f>
        <v>0</v>
      </c>
      <c r="AZ1260" s="37">
        <f>COUNTIFS($S1260:$AU1260,"LWP")</f>
        <v>1</v>
      </c>
      <c r="BA1260" s="37">
        <f>SUM(COUNTIFS($S1260:$AU1260,{"PAT","MAT"}))</f>
        <v>0</v>
      </c>
      <c r="BB1260" s="37">
        <f>COUNTIFS($S1260:$AU1260,"HO")</f>
        <v>0</v>
      </c>
      <c r="BC1260" s="37">
        <f>COUNTIFS($S1260:$AU1260,"NA")</f>
        <v>0</v>
      </c>
      <c r="BD1260" s="37">
        <f>COUNTIFS($S1260:$AU1260,"PL")</f>
        <v>0</v>
      </c>
      <c r="BE1260" s="37">
        <f>COUNTIFS($S1260:$AU1260,"CL")</f>
        <v>0</v>
      </c>
      <c r="BF1260" s="37">
        <f>COUNTIFS($S1260:$AU1260,"BL")</f>
        <v>0</v>
      </c>
      <c r="BG1260" s="37">
        <f>COUNTIFS($S1260:$AU1260,"CO")</f>
        <v>0</v>
      </c>
      <c r="BH1260" s="37">
        <f>SUM(BD1260:BG1260)</f>
        <v>0</v>
      </c>
      <c r="BI1260" s="37">
        <f>IF(SUM(AV1260+AW1260)&gt;=17,1,0)</f>
        <v>0</v>
      </c>
      <c r="BJ1260" s="37">
        <f>IF(SUM(AV1260+AW1260)&gt;=13,1,0)</f>
        <v>0</v>
      </c>
      <c r="BK1260" s="37">
        <f>SUM(AV1260:BG1260)+SUM(COUNTIFS(R1260:AU1260,{"TERM","RESIGNED"}))</f>
        <v>19</v>
      </c>
      <c r="BL1260" s="1" t="s">
        <v>41</v>
      </c>
      <c r="BM1260" s="37" t="s">
        <v>936</v>
      </c>
    </row>
    <row r="1261" spans="1:65" x14ac:dyDescent="0.25">
      <c r="A1261" s="30">
        <f>A1260+1</f>
        <v>1259</v>
      </c>
      <c r="B1261" s="1" t="s">
        <v>33</v>
      </c>
      <c r="C1261" s="1">
        <v>19575</v>
      </c>
      <c r="D1261" s="1">
        <v>19575</v>
      </c>
      <c r="E1261" s="1" t="s">
        <v>863</v>
      </c>
      <c r="F1261" s="32" t="s">
        <v>1498</v>
      </c>
      <c r="G1261" s="32" t="s">
        <v>177</v>
      </c>
      <c r="H1261" s="28">
        <v>45314</v>
      </c>
      <c r="I1261" s="28" t="s">
        <v>36</v>
      </c>
      <c r="J1261" s="28" t="s">
        <v>36</v>
      </c>
      <c r="K1261" s="37">
        <f ca="1">IF(O1261="ACTIVE",(TODAY()-H1261),(J1261-H1261))</f>
        <v>28</v>
      </c>
      <c r="L1261" s="39" t="str">
        <f>IF(OR(M1261="Email Verification",M1261="Operations",M1261="OJT",M1261="Bottom Quartile Group",M1261="Training"),"Billable","Non Billable")</f>
        <v>Billable</v>
      </c>
      <c r="M1261" s="32" t="s">
        <v>761</v>
      </c>
      <c r="N1261" s="1" t="s">
        <v>38</v>
      </c>
      <c r="O1261" s="1" t="s">
        <v>39</v>
      </c>
      <c r="P1261" s="1"/>
      <c r="Q1261" s="1"/>
      <c r="R1261" s="31" t="s">
        <v>237</v>
      </c>
      <c r="S1261" s="42" t="s">
        <v>880</v>
      </c>
      <c r="T1261" s="42" t="s">
        <v>880</v>
      </c>
      <c r="U1261" s="42" t="s">
        <v>17</v>
      </c>
      <c r="V1261" s="42" t="s">
        <v>17</v>
      </c>
      <c r="W1261" s="42" t="s">
        <v>880</v>
      </c>
      <c r="X1261" s="42" t="s">
        <v>880</v>
      </c>
      <c r="Y1261" s="42" t="s">
        <v>880</v>
      </c>
      <c r="Z1261" s="42" t="s">
        <v>18</v>
      </c>
      <c r="AA1261" s="42" t="s">
        <v>880</v>
      </c>
      <c r="AB1261" s="42" t="s">
        <v>17</v>
      </c>
      <c r="AC1261" s="42" t="s">
        <v>17</v>
      </c>
      <c r="AD1261" s="42" t="s">
        <v>880</v>
      </c>
      <c r="AE1261" s="42" t="s">
        <v>880</v>
      </c>
      <c r="AF1261" s="42" t="s">
        <v>880</v>
      </c>
      <c r="AG1261" s="42" t="s">
        <v>18</v>
      </c>
      <c r="AH1261" s="42" t="s">
        <v>18</v>
      </c>
      <c r="AI1261" s="42" t="s">
        <v>17</v>
      </c>
      <c r="AJ1261" s="42" t="s">
        <v>17</v>
      </c>
      <c r="AK1261" s="42" t="s">
        <v>880</v>
      </c>
      <c r="AL1261" s="42"/>
      <c r="AM1261" s="42"/>
      <c r="AN1261" s="42"/>
      <c r="AO1261" s="42"/>
      <c r="AP1261" s="42"/>
      <c r="AQ1261" s="42"/>
      <c r="AR1261" s="42"/>
      <c r="AS1261" s="42"/>
      <c r="AT1261" s="42"/>
      <c r="AU1261" s="42"/>
      <c r="AV1261" s="37">
        <f>COUNTIFS($S1261:$AU1261,"P")</f>
        <v>10</v>
      </c>
      <c r="AW1261" s="37">
        <f>COUNTIFS($S1261:$AU1261,"HD")/2</f>
        <v>0</v>
      </c>
      <c r="AX1261" s="37">
        <f>COUNTIFS($S1261:$AU1261,"DO")</f>
        <v>6</v>
      </c>
      <c r="AY1261" s="1">
        <f>COUNTIFS($S1261:$AU1261,"UPL")</f>
        <v>3</v>
      </c>
      <c r="AZ1261" s="37">
        <f>COUNTIFS($S1261:$AU1261,"LWP")</f>
        <v>0</v>
      </c>
      <c r="BA1261" s="37">
        <f>SUM(COUNTIFS($S1261:$AU1261,{"PAT","MAT"}))</f>
        <v>0</v>
      </c>
      <c r="BB1261" s="37">
        <f>COUNTIFS($S1261:$AU1261,"HO")</f>
        <v>0</v>
      </c>
      <c r="BC1261" s="37">
        <f>COUNTIFS($S1261:$AU1261,"NA")</f>
        <v>0</v>
      </c>
      <c r="BD1261" s="37">
        <f>COUNTIFS($S1261:$AU1261,"PL")</f>
        <v>0</v>
      </c>
      <c r="BE1261" s="37">
        <f>COUNTIFS($S1261:$AU1261,"CL")</f>
        <v>0</v>
      </c>
      <c r="BF1261" s="37">
        <f>COUNTIFS($S1261:$AU1261,"BL")</f>
        <v>0</v>
      </c>
      <c r="BG1261" s="37">
        <f>COUNTIFS($S1261:$AU1261,"CO")</f>
        <v>0</v>
      </c>
      <c r="BH1261" s="37">
        <f>SUM(BD1261:BG1261)</f>
        <v>0</v>
      </c>
      <c r="BI1261" s="37">
        <f>IF(SUM(AV1261+AW1261)&gt;=17,1,0)</f>
        <v>0</v>
      </c>
      <c r="BJ1261" s="37">
        <f>IF(SUM(AV1261+AW1261)&gt;=13,1,0)</f>
        <v>0</v>
      </c>
      <c r="BK1261" s="37">
        <f>SUM(AV1261:BG1261)+SUM(COUNTIFS(R1261:AU1261,{"TERM","RESIGNED"}))</f>
        <v>19</v>
      </c>
      <c r="BL1261" s="1" t="s">
        <v>41</v>
      </c>
      <c r="BM1261" s="37" t="s">
        <v>936</v>
      </c>
    </row>
    <row r="1262" spans="1:65" x14ac:dyDescent="0.25">
      <c r="A1262" s="30">
        <f>A1261+1</f>
        <v>1260</v>
      </c>
      <c r="B1262" s="1" t="s">
        <v>33</v>
      </c>
      <c r="C1262" s="1">
        <v>19584</v>
      </c>
      <c r="D1262" s="1">
        <v>19584</v>
      </c>
      <c r="E1262" s="1" t="s">
        <v>863</v>
      </c>
      <c r="F1262" s="32" t="s">
        <v>1524</v>
      </c>
      <c r="G1262" s="32" t="s">
        <v>74</v>
      </c>
      <c r="H1262" s="28">
        <v>45314</v>
      </c>
      <c r="I1262" s="28" t="s">
        <v>36</v>
      </c>
      <c r="J1262" s="28" t="s">
        <v>36</v>
      </c>
      <c r="K1262" s="37">
        <f ca="1">IF(O1262="ACTIVE",(TODAY()-H1262),(J1262-H1262))</f>
        <v>28</v>
      </c>
      <c r="L1262" s="39" t="str">
        <f>IF(OR(M1262="Email Verification",M1262="Operations",M1262="OJT",M1262="Bottom Quartile Group",M1262="Training"),"Billable","Non Billable")</f>
        <v>Non Billable</v>
      </c>
      <c r="M1262" t="s">
        <v>51</v>
      </c>
      <c r="N1262" s="1" t="s">
        <v>38</v>
      </c>
      <c r="O1262" s="1" t="s">
        <v>39</v>
      </c>
      <c r="P1262" s="1"/>
      <c r="Q1262" s="1"/>
      <c r="R1262" s="31" t="s">
        <v>185</v>
      </c>
      <c r="S1262" s="42" t="s">
        <v>880</v>
      </c>
      <c r="T1262" s="42" t="s">
        <v>880</v>
      </c>
      <c r="U1262" s="42" t="s">
        <v>17</v>
      </c>
      <c r="V1262" s="42" t="s">
        <v>17</v>
      </c>
      <c r="W1262" s="42" t="s">
        <v>880</v>
      </c>
      <c r="X1262" s="42" t="s">
        <v>880</v>
      </c>
      <c r="Y1262" s="42" t="s">
        <v>880</v>
      </c>
      <c r="Z1262" s="42" t="s">
        <v>880</v>
      </c>
      <c r="AA1262" s="42" t="s">
        <v>19</v>
      </c>
      <c r="AB1262" s="42" t="s">
        <v>17</v>
      </c>
      <c r="AC1262" s="42" t="s">
        <v>17</v>
      </c>
      <c r="AD1262" s="42" t="s">
        <v>19</v>
      </c>
      <c r="AE1262" s="42" t="s">
        <v>881</v>
      </c>
      <c r="AF1262" s="42" t="s">
        <v>881</v>
      </c>
      <c r="AG1262" s="42" t="s">
        <v>19</v>
      </c>
      <c r="AH1262" s="42" t="s">
        <v>881</v>
      </c>
      <c r="AI1262" s="42" t="s">
        <v>17</v>
      </c>
      <c r="AJ1262" s="42" t="s">
        <v>17</v>
      </c>
      <c r="AK1262" s="42" t="s">
        <v>19</v>
      </c>
      <c r="AL1262" s="42"/>
      <c r="AM1262" s="42"/>
      <c r="AN1262" s="42"/>
      <c r="AO1262" s="42"/>
      <c r="AP1262" s="42"/>
      <c r="AQ1262" s="42"/>
      <c r="AR1262" s="42"/>
      <c r="AS1262" s="42"/>
      <c r="AT1262" s="42"/>
      <c r="AU1262" s="42"/>
      <c r="AV1262" s="37">
        <f>COUNTIFS($S1262:$AU1262,"P")</f>
        <v>6</v>
      </c>
      <c r="AW1262" s="37">
        <f>COUNTIFS($S1262:$AU1262,"HD")/2</f>
        <v>1.5</v>
      </c>
      <c r="AX1262" s="37">
        <f>COUNTIFS($S1262:$AU1262,"DO")</f>
        <v>6</v>
      </c>
      <c r="AY1262" s="1">
        <f>COUNTIFS($S1262:$AU1262,"UPL")</f>
        <v>0</v>
      </c>
      <c r="AZ1262" s="37">
        <f>COUNTIFS($S1262:$AU1262,"LWP")</f>
        <v>4</v>
      </c>
      <c r="BA1262" s="37">
        <f>SUM(COUNTIFS($S1262:$AU1262,{"PAT","MAT"}))</f>
        <v>0</v>
      </c>
      <c r="BB1262" s="37">
        <f>COUNTIFS($S1262:$AU1262,"HO")</f>
        <v>0</v>
      </c>
      <c r="BC1262" s="37">
        <f>COUNTIFS($S1262:$AU1262,"NA")</f>
        <v>0</v>
      </c>
      <c r="BD1262" s="37">
        <f>COUNTIFS($S1262:$AU1262,"PL")</f>
        <v>0</v>
      </c>
      <c r="BE1262" s="37">
        <f>COUNTIFS($S1262:$AU1262,"CL")</f>
        <v>0</v>
      </c>
      <c r="BF1262" s="37">
        <f>COUNTIFS($S1262:$AU1262,"BL")</f>
        <v>0</v>
      </c>
      <c r="BG1262" s="37">
        <f>COUNTIFS($S1262:$AU1262,"CO")</f>
        <v>0</v>
      </c>
      <c r="BH1262" s="37">
        <f>SUM(BD1262:BG1262)</f>
        <v>0</v>
      </c>
      <c r="BI1262" s="37">
        <f>IF(SUM(AV1262+AW1262)&gt;=17,1,0)</f>
        <v>0</v>
      </c>
      <c r="BJ1262" s="37">
        <f>IF(SUM(AV1262+AW1262)&gt;=13,1,0)</f>
        <v>0</v>
      </c>
      <c r="BK1262" s="37">
        <f>SUM(AV1262:BG1262)+SUM(COUNTIFS(R1262:AU1262,{"TERM","RESIGNED"}))</f>
        <v>17.5</v>
      </c>
      <c r="BL1262" s="1" t="s">
        <v>41</v>
      </c>
      <c r="BM1262" s="37" t="s">
        <v>935</v>
      </c>
    </row>
    <row r="1263" spans="1:65" x14ac:dyDescent="0.25">
      <c r="A1263" s="30">
        <f>A1262+1</f>
        <v>1261</v>
      </c>
      <c r="B1263" s="1" t="s">
        <v>163</v>
      </c>
      <c r="C1263" s="1">
        <v>600518</v>
      </c>
      <c r="D1263" s="1">
        <v>600518</v>
      </c>
      <c r="E1263" s="1" t="s">
        <v>863</v>
      </c>
      <c r="F1263" s="32" t="s">
        <v>1530</v>
      </c>
      <c r="G1263" s="32" t="s">
        <v>1537</v>
      </c>
      <c r="H1263" s="28">
        <v>45316</v>
      </c>
      <c r="I1263" s="28" t="s">
        <v>36</v>
      </c>
      <c r="J1263" s="28" t="s">
        <v>36</v>
      </c>
      <c r="K1263" s="37">
        <f ca="1">IF(O1263="ACTIVE",(TODAY()-H1263),(J1263-H1263))</f>
        <v>26</v>
      </c>
      <c r="L1263" s="39" t="str">
        <f>IF(OR(M1263="Email Verification",M1263="Operations",M1263="OJT",M1263="Bottom Quartile Group",M1263="Training"),"Billable","Non Billable")</f>
        <v>Billable</v>
      </c>
      <c r="M1263" s="32" t="s">
        <v>761</v>
      </c>
      <c r="N1263" s="1" t="s">
        <v>260</v>
      </c>
      <c r="O1263" s="1" t="s">
        <v>39</v>
      </c>
      <c r="P1263" s="1"/>
      <c r="Q1263" s="1"/>
      <c r="R1263" s="31" t="s">
        <v>463</v>
      </c>
      <c r="S1263" s="42" t="s">
        <v>880</v>
      </c>
      <c r="T1263" s="42" t="s">
        <v>880</v>
      </c>
      <c r="U1263" s="42" t="s">
        <v>17</v>
      </c>
      <c r="V1263" s="42" t="s">
        <v>17</v>
      </c>
      <c r="W1263" s="42" t="s">
        <v>880</v>
      </c>
      <c r="X1263" s="42" t="s">
        <v>880</v>
      </c>
      <c r="Y1263" s="42" t="s">
        <v>880</v>
      </c>
      <c r="Z1263" s="42" t="s">
        <v>880</v>
      </c>
      <c r="AA1263" s="42" t="s">
        <v>880</v>
      </c>
      <c r="AB1263" s="42" t="s">
        <v>17</v>
      </c>
      <c r="AC1263" s="42" t="s">
        <v>17</v>
      </c>
      <c r="AD1263" s="42" t="s">
        <v>880</v>
      </c>
      <c r="AE1263" s="42" t="s">
        <v>880</v>
      </c>
      <c r="AF1263" s="42" t="s">
        <v>18</v>
      </c>
      <c r="AG1263" s="42" t="s">
        <v>18</v>
      </c>
      <c r="AH1263" s="42" t="s">
        <v>880</v>
      </c>
      <c r="AI1263" s="42" t="s">
        <v>17</v>
      </c>
      <c r="AJ1263" s="42" t="s">
        <v>17</v>
      </c>
      <c r="AK1263" s="42" t="s">
        <v>880</v>
      </c>
      <c r="AL1263" s="42"/>
      <c r="AM1263" s="42"/>
      <c r="AN1263" s="42"/>
      <c r="AO1263" s="42"/>
      <c r="AP1263" s="42"/>
      <c r="AQ1263" s="42"/>
      <c r="AR1263" s="42"/>
      <c r="AS1263" s="42"/>
      <c r="AT1263" s="42"/>
      <c r="AU1263" s="42"/>
      <c r="AV1263" s="37">
        <f>COUNTIFS($S1263:$AU1263,"P")</f>
        <v>11</v>
      </c>
      <c r="AW1263" s="37">
        <f>COUNTIFS($S1263:$AU1263,"HD")/2</f>
        <v>0</v>
      </c>
      <c r="AX1263" s="37">
        <f>COUNTIFS($S1263:$AU1263,"DO")</f>
        <v>6</v>
      </c>
      <c r="AY1263" s="1">
        <f>COUNTIFS($S1263:$AU1263,"UPL")</f>
        <v>2</v>
      </c>
      <c r="AZ1263" s="37">
        <f>COUNTIFS($S1263:$AU1263,"LWP")</f>
        <v>0</v>
      </c>
      <c r="BA1263" s="37">
        <f>SUM(COUNTIFS($S1263:$AU1263,{"PAT","MAT"}))</f>
        <v>0</v>
      </c>
      <c r="BB1263" s="37">
        <f>COUNTIFS($S1263:$AU1263,"HO")</f>
        <v>0</v>
      </c>
      <c r="BC1263" s="37">
        <f>COUNTIFS($S1263:$AU1263,"NA")</f>
        <v>0</v>
      </c>
      <c r="BD1263" s="37">
        <f>COUNTIFS($S1263:$AU1263,"PL")</f>
        <v>0</v>
      </c>
      <c r="BE1263" s="37">
        <f>COUNTIFS($S1263:$AU1263,"CL")</f>
        <v>0</v>
      </c>
      <c r="BF1263" s="37">
        <f>COUNTIFS($S1263:$AU1263,"BL")</f>
        <v>0</v>
      </c>
      <c r="BG1263" s="37">
        <f>COUNTIFS($S1263:$AU1263,"CO")</f>
        <v>0</v>
      </c>
      <c r="BH1263" s="37">
        <f>SUM(BD1263:BG1263)</f>
        <v>0</v>
      </c>
      <c r="BI1263" s="37">
        <f>IF(SUM(AV1263+AW1263)&gt;=17,1,0)</f>
        <v>0</v>
      </c>
      <c r="BJ1263" s="37">
        <f>IF(SUM(AV1263+AW1263)&gt;=13,1,0)</f>
        <v>0</v>
      </c>
      <c r="BK1263" s="37">
        <f>SUM(AV1263:BG1263)+SUM(COUNTIFS(R1263:AU1263,{"TERM","RESIGNED"}))</f>
        <v>19</v>
      </c>
      <c r="BL1263" s="1" t="s">
        <v>41</v>
      </c>
      <c r="BM1263" s="37" t="s">
        <v>931</v>
      </c>
    </row>
    <row r="1264" spans="1:65" x14ac:dyDescent="0.25">
      <c r="A1264" s="30">
        <f>A1263+1</f>
        <v>1262</v>
      </c>
      <c r="B1264" s="1" t="s">
        <v>163</v>
      </c>
      <c r="C1264" s="1">
        <v>600519</v>
      </c>
      <c r="D1264" s="1">
        <v>600519</v>
      </c>
      <c r="E1264" s="1" t="s">
        <v>862</v>
      </c>
      <c r="F1264" s="32" t="s">
        <v>1531</v>
      </c>
      <c r="G1264" s="32" t="s">
        <v>1537</v>
      </c>
      <c r="H1264" s="28">
        <v>45316</v>
      </c>
      <c r="I1264" s="28" t="s">
        <v>36</v>
      </c>
      <c r="J1264" s="28" t="s">
        <v>36</v>
      </c>
      <c r="K1264" s="37">
        <f ca="1">IF(O1264="ACTIVE",(TODAY()-H1264),(J1264-H1264))</f>
        <v>26</v>
      </c>
      <c r="L1264" s="39" t="str">
        <f>IF(OR(M1264="Email Verification",M1264="Operations",M1264="OJT",M1264="Bottom Quartile Group",M1264="Training"),"Billable","Non Billable")</f>
        <v>Billable</v>
      </c>
      <c r="M1264" s="32" t="s">
        <v>761</v>
      </c>
      <c r="N1264" s="1" t="s">
        <v>260</v>
      </c>
      <c r="O1264" s="1" t="s">
        <v>39</v>
      </c>
      <c r="P1264" s="1"/>
      <c r="Q1264" s="1"/>
      <c r="R1264" s="31" t="s">
        <v>463</v>
      </c>
      <c r="S1264" s="42" t="s">
        <v>880</v>
      </c>
      <c r="T1264" s="42" t="s">
        <v>880</v>
      </c>
      <c r="U1264" s="42" t="s">
        <v>17</v>
      </c>
      <c r="V1264" s="42" t="s">
        <v>17</v>
      </c>
      <c r="W1264" s="42" t="s">
        <v>18</v>
      </c>
      <c r="X1264" s="42" t="s">
        <v>880</v>
      </c>
      <c r="Y1264" s="42" t="s">
        <v>880</v>
      </c>
      <c r="Z1264" s="42" t="s">
        <v>880</v>
      </c>
      <c r="AA1264" s="42" t="s">
        <v>880</v>
      </c>
      <c r="AB1264" s="42" t="s">
        <v>17</v>
      </c>
      <c r="AC1264" s="42" t="s">
        <v>17</v>
      </c>
      <c r="AD1264" s="42" t="s">
        <v>18</v>
      </c>
      <c r="AE1264" s="42" t="s">
        <v>880</v>
      </c>
      <c r="AF1264" s="42" t="s">
        <v>880</v>
      </c>
      <c r="AG1264" s="42" t="s">
        <v>880</v>
      </c>
      <c r="AH1264" s="42" t="s">
        <v>18</v>
      </c>
      <c r="AI1264" s="42" t="s">
        <v>17</v>
      </c>
      <c r="AJ1264" s="42" t="s">
        <v>17</v>
      </c>
      <c r="AK1264" s="42" t="s">
        <v>19</v>
      </c>
      <c r="AL1264" s="42"/>
      <c r="AM1264" s="42"/>
      <c r="AN1264" s="42"/>
      <c r="AO1264" s="42"/>
      <c r="AP1264" s="42"/>
      <c r="AQ1264" s="42"/>
      <c r="AR1264" s="42"/>
      <c r="AS1264" s="42"/>
      <c r="AT1264" s="42"/>
      <c r="AU1264" s="42"/>
      <c r="AV1264" s="37">
        <f>COUNTIFS($S1264:$AU1264,"P")</f>
        <v>9</v>
      </c>
      <c r="AW1264" s="37">
        <f>COUNTIFS($S1264:$AU1264,"HD")/2</f>
        <v>0</v>
      </c>
      <c r="AX1264" s="37">
        <f>COUNTIFS($S1264:$AU1264,"DO")</f>
        <v>6</v>
      </c>
      <c r="AY1264" s="1">
        <f>COUNTIFS($S1264:$AU1264,"UPL")</f>
        <v>3</v>
      </c>
      <c r="AZ1264" s="37">
        <f>COUNTIFS($S1264:$AU1264,"LWP")</f>
        <v>1</v>
      </c>
      <c r="BA1264" s="37">
        <f>SUM(COUNTIFS($S1264:$AU1264,{"PAT","MAT"}))</f>
        <v>0</v>
      </c>
      <c r="BB1264" s="37">
        <f>COUNTIFS($S1264:$AU1264,"HO")</f>
        <v>0</v>
      </c>
      <c r="BC1264" s="37">
        <f>COUNTIFS($S1264:$AU1264,"NA")</f>
        <v>0</v>
      </c>
      <c r="BD1264" s="37">
        <f>COUNTIFS($S1264:$AU1264,"PL")</f>
        <v>0</v>
      </c>
      <c r="BE1264" s="37">
        <f>COUNTIFS($S1264:$AU1264,"CL")</f>
        <v>0</v>
      </c>
      <c r="BF1264" s="37">
        <f>COUNTIFS($S1264:$AU1264,"BL")</f>
        <v>0</v>
      </c>
      <c r="BG1264" s="37">
        <f>COUNTIFS($S1264:$AU1264,"CO")</f>
        <v>0</v>
      </c>
      <c r="BH1264" s="37">
        <f>SUM(BD1264:BG1264)</f>
        <v>0</v>
      </c>
      <c r="BI1264" s="37">
        <f>IF(SUM(AV1264+AW1264)&gt;=17,1,0)</f>
        <v>0</v>
      </c>
      <c r="BJ1264" s="37">
        <f>IF(SUM(AV1264+AW1264)&gt;=13,1,0)</f>
        <v>0</v>
      </c>
      <c r="BK1264" s="37">
        <f>SUM(AV1264:BG1264)+SUM(COUNTIFS(R1264:AU1264,{"TERM","RESIGNED"}))</f>
        <v>19</v>
      </c>
      <c r="BL1264" s="1" t="s">
        <v>41</v>
      </c>
      <c r="BM1264" s="37" t="s">
        <v>931</v>
      </c>
    </row>
    <row r="1265" spans="1:65" x14ac:dyDescent="0.25">
      <c r="A1265" s="30">
        <f>A1264+1</f>
        <v>1263</v>
      </c>
      <c r="B1265" s="1" t="s">
        <v>163</v>
      </c>
      <c r="C1265" s="1">
        <v>600520</v>
      </c>
      <c r="D1265" s="1">
        <v>600520</v>
      </c>
      <c r="E1265" s="1" t="s">
        <v>863</v>
      </c>
      <c r="F1265" s="32" t="s">
        <v>1532</v>
      </c>
      <c r="G1265" s="32" t="s">
        <v>1537</v>
      </c>
      <c r="H1265" s="28">
        <v>45316</v>
      </c>
      <c r="I1265" s="28" t="s">
        <v>36</v>
      </c>
      <c r="J1265" s="28" t="s">
        <v>36</v>
      </c>
      <c r="K1265" s="37">
        <f ca="1">IF(O1265="ACTIVE",(TODAY()-H1265),(J1265-H1265))</f>
        <v>26</v>
      </c>
      <c r="L1265" s="39" t="str">
        <f>IF(OR(M1265="Email Verification",M1265="Operations",M1265="OJT",M1265="Bottom Quartile Group",M1265="Training"),"Billable","Non Billable")</f>
        <v>Billable</v>
      </c>
      <c r="M1265" s="32" t="s">
        <v>761</v>
      </c>
      <c r="N1265" s="1" t="s">
        <v>260</v>
      </c>
      <c r="O1265" s="1" t="s">
        <v>39</v>
      </c>
      <c r="P1265" s="1"/>
      <c r="Q1265" s="1"/>
      <c r="R1265" s="31" t="s">
        <v>463</v>
      </c>
      <c r="S1265" s="42" t="s">
        <v>880</v>
      </c>
      <c r="T1265" s="42" t="s">
        <v>880</v>
      </c>
      <c r="U1265" s="42" t="s">
        <v>17</v>
      </c>
      <c r="V1265" s="42" t="s">
        <v>17</v>
      </c>
      <c r="W1265" s="42" t="s">
        <v>880</v>
      </c>
      <c r="X1265" s="42" t="s">
        <v>880</v>
      </c>
      <c r="Y1265" s="42" t="s">
        <v>880</v>
      </c>
      <c r="Z1265" s="42" t="s">
        <v>880</v>
      </c>
      <c r="AA1265" s="42" t="s">
        <v>880</v>
      </c>
      <c r="AB1265" s="42" t="s">
        <v>17</v>
      </c>
      <c r="AC1265" s="42" t="s">
        <v>17</v>
      </c>
      <c r="AD1265" s="42" t="s">
        <v>880</v>
      </c>
      <c r="AE1265" s="42" t="s">
        <v>880</v>
      </c>
      <c r="AF1265" s="42" t="s">
        <v>880</v>
      </c>
      <c r="AG1265" s="42" t="s">
        <v>880</v>
      </c>
      <c r="AH1265" s="42" t="s">
        <v>880</v>
      </c>
      <c r="AI1265" s="42" t="s">
        <v>17</v>
      </c>
      <c r="AJ1265" s="42" t="s">
        <v>17</v>
      </c>
      <c r="AK1265" s="42" t="s">
        <v>880</v>
      </c>
      <c r="AL1265" s="42"/>
      <c r="AM1265" s="42"/>
      <c r="AN1265" s="42"/>
      <c r="AO1265" s="42"/>
      <c r="AP1265" s="42"/>
      <c r="AQ1265" s="42"/>
      <c r="AR1265" s="42"/>
      <c r="AS1265" s="42"/>
      <c r="AT1265" s="42"/>
      <c r="AU1265" s="42"/>
      <c r="AV1265" s="37">
        <f>COUNTIFS($S1265:$AU1265,"P")</f>
        <v>13</v>
      </c>
      <c r="AW1265" s="37">
        <f>COUNTIFS($S1265:$AU1265,"HD")/2</f>
        <v>0</v>
      </c>
      <c r="AX1265" s="37">
        <f>COUNTIFS($S1265:$AU1265,"DO")</f>
        <v>6</v>
      </c>
      <c r="AY1265" s="1">
        <f>COUNTIFS($S1265:$AU1265,"UPL")</f>
        <v>0</v>
      </c>
      <c r="AZ1265" s="37">
        <f>COUNTIFS($S1265:$AU1265,"LWP")</f>
        <v>0</v>
      </c>
      <c r="BA1265" s="37">
        <f>SUM(COUNTIFS($S1265:$AU1265,{"PAT","MAT"}))</f>
        <v>0</v>
      </c>
      <c r="BB1265" s="37">
        <f>COUNTIFS($S1265:$AU1265,"HO")</f>
        <v>0</v>
      </c>
      <c r="BC1265" s="37">
        <f>COUNTIFS($S1265:$AU1265,"NA")</f>
        <v>0</v>
      </c>
      <c r="BD1265" s="37">
        <f>COUNTIFS($S1265:$AU1265,"PL")</f>
        <v>0</v>
      </c>
      <c r="BE1265" s="37">
        <f>COUNTIFS($S1265:$AU1265,"CL")</f>
        <v>0</v>
      </c>
      <c r="BF1265" s="37">
        <f>COUNTIFS($S1265:$AU1265,"BL")</f>
        <v>0</v>
      </c>
      <c r="BG1265" s="37">
        <f>COUNTIFS($S1265:$AU1265,"CO")</f>
        <v>0</v>
      </c>
      <c r="BH1265" s="37">
        <f>SUM(BD1265:BG1265)</f>
        <v>0</v>
      </c>
      <c r="BI1265" s="37">
        <f>IF(SUM(AV1265+AW1265)&gt;=17,1,0)</f>
        <v>0</v>
      </c>
      <c r="BJ1265" s="37">
        <f>IF(SUM(AV1265+AW1265)&gt;=13,1,0)</f>
        <v>1</v>
      </c>
      <c r="BK1265" s="37">
        <f>SUM(AV1265:BG1265)+SUM(COUNTIFS(R1265:AU1265,{"TERM","RESIGNED"}))</f>
        <v>19</v>
      </c>
      <c r="BL1265" s="1" t="s">
        <v>41</v>
      </c>
      <c r="BM1265" s="37" t="s">
        <v>931</v>
      </c>
    </row>
    <row r="1266" spans="1:65" x14ac:dyDescent="0.25">
      <c r="A1266" s="30">
        <f>A1265+1</f>
        <v>1264</v>
      </c>
      <c r="B1266" s="1" t="s">
        <v>163</v>
      </c>
      <c r="C1266" s="1">
        <v>600521</v>
      </c>
      <c r="D1266" s="1">
        <v>600521</v>
      </c>
      <c r="E1266" s="1" t="s">
        <v>863</v>
      </c>
      <c r="F1266" s="32" t="s">
        <v>1533</v>
      </c>
      <c r="G1266" s="32" t="s">
        <v>1477</v>
      </c>
      <c r="H1266" s="28">
        <v>45316</v>
      </c>
      <c r="I1266" s="28" t="s">
        <v>36</v>
      </c>
      <c r="J1266" s="28" t="s">
        <v>36</v>
      </c>
      <c r="K1266" s="37">
        <f ca="1">IF(O1266="ACTIVE",(TODAY()-H1266),(J1266-H1266))</f>
        <v>26</v>
      </c>
      <c r="L1266" s="39" t="str">
        <f>IF(OR(M1266="Email Verification",M1266="Operations",M1266="OJT",M1266="Bottom Quartile Group",M1266="Training"),"Billable","Non Billable")</f>
        <v>Billable</v>
      </c>
      <c r="M1266" s="32" t="s">
        <v>761</v>
      </c>
      <c r="N1266" s="1" t="s">
        <v>260</v>
      </c>
      <c r="O1266" s="1" t="s">
        <v>39</v>
      </c>
      <c r="P1266" s="1"/>
      <c r="Q1266" s="1"/>
      <c r="R1266" s="31" t="s">
        <v>463</v>
      </c>
      <c r="S1266" s="42" t="s">
        <v>880</v>
      </c>
      <c r="T1266" s="42" t="s">
        <v>880</v>
      </c>
      <c r="U1266" s="42" t="s">
        <v>17</v>
      </c>
      <c r="V1266" s="42" t="s">
        <v>17</v>
      </c>
      <c r="W1266" s="42" t="s">
        <v>880</v>
      </c>
      <c r="X1266" s="42" t="s">
        <v>880</v>
      </c>
      <c r="Y1266" s="42" t="s">
        <v>880</v>
      </c>
      <c r="Z1266" s="42" t="s">
        <v>880</v>
      </c>
      <c r="AA1266" s="42" t="s">
        <v>880</v>
      </c>
      <c r="AB1266" s="42" t="s">
        <v>17</v>
      </c>
      <c r="AC1266" s="42" t="s">
        <v>17</v>
      </c>
      <c r="AD1266" s="42" t="s">
        <v>880</v>
      </c>
      <c r="AE1266" s="42" t="s">
        <v>880</v>
      </c>
      <c r="AF1266" s="42" t="s">
        <v>880</v>
      </c>
      <c r="AG1266" s="42" t="s">
        <v>880</v>
      </c>
      <c r="AH1266" s="42" t="s">
        <v>18</v>
      </c>
      <c r="AI1266" s="42" t="s">
        <v>17</v>
      </c>
      <c r="AJ1266" s="42" t="s">
        <v>17</v>
      </c>
      <c r="AK1266" s="42" t="s">
        <v>880</v>
      </c>
      <c r="AL1266" s="42"/>
      <c r="AM1266" s="42"/>
      <c r="AN1266" s="42"/>
      <c r="AO1266" s="42"/>
      <c r="AP1266" s="42"/>
      <c r="AQ1266" s="42"/>
      <c r="AR1266" s="42"/>
      <c r="AS1266" s="42"/>
      <c r="AT1266" s="42"/>
      <c r="AU1266" s="42"/>
      <c r="AV1266" s="37">
        <f>COUNTIFS($S1266:$AU1266,"P")</f>
        <v>12</v>
      </c>
      <c r="AW1266" s="37">
        <f>COUNTIFS($S1266:$AU1266,"HD")/2</f>
        <v>0</v>
      </c>
      <c r="AX1266" s="37">
        <f>COUNTIFS($S1266:$AU1266,"DO")</f>
        <v>6</v>
      </c>
      <c r="AY1266" s="1">
        <f>COUNTIFS($S1266:$AU1266,"UPL")</f>
        <v>1</v>
      </c>
      <c r="AZ1266" s="37">
        <f>COUNTIFS($S1266:$AU1266,"LWP")</f>
        <v>0</v>
      </c>
      <c r="BA1266" s="37">
        <f>SUM(COUNTIFS($S1266:$AU1266,{"PAT","MAT"}))</f>
        <v>0</v>
      </c>
      <c r="BB1266" s="37">
        <f>COUNTIFS($S1266:$AU1266,"HO")</f>
        <v>0</v>
      </c>
      <c r="BC1266" s="37">
        <f>COUNTIFS($S1266:$AU1266,"NA")</f>
        <v>0</v>
      </c>
      <c r="BD1266" s="37">
        <f>COUNTIFS($S1266:$AU1266,"PL")</f>
        <v>0</v>
      </c>
      <c r="BE1266" s="37">
        <f>COUNTIFS($S1266:$AU1266,"CL")</f>
        <v>0</v>
      </c>
      <c r="BF1266" s="37">
        <f>COUNTIFS($S1266:$AU1266,"BL")</f>
        <v>0</v>
      </c>
      <c r="BG1266" s="37">
        <f>COUNTIFS($S1266:$AU1266,"CO")</f>
        <v>0</v>
      </c>
      <c r="BH1266" s="37">
        <f>SUM(BD1266:BG1266)</f>
        <v>0</v>
      </c>
      <c r="BI1266" s="37">
        <f>IF(SUM(AV1266+AW1266)&gt;=17,1,0)</f>
        <v>0</v>
      </c>
      <c r="BJ1266" s="37">
        <f>IF(SUM(AV1266+AW1266)&gt;=13,1,0)</f>
        <v>0</v>
      </c>
      <c r="BK1266" s="37">
        <f>SUM(AV1266:BG1266)+SUM(COUNTIFS(R1266:AU1266,{"TERM","RESIGNED"}))</f>
        <v>19</v>
      </c>
      <c r="BL1266" s="1" t="s">
        <v>41</v>
      </c>
      <c r="BM1266" s="37" t="s">
        <v>931</v>
      </c>
    </row>
    <row r="1267" spans="1:65" x14ac:dyDescent="0.25">
      <c r="A1267" s="30">
        <f>A1266+1</f>
        <v>1265</v>
      </c>
      <c r="B1267" s="1" t="s">
        <v>163</v>
      </c>
      <c r="C1267" s="1">
        <v>600523</v>
      </c>
      <c r="D1267" s="1">
        <v>600523</v>
      </c>
      <c r="E1267" s="1" t="s">
        <v>863</v>
      </c>
      <c r="F1267" s="32" t="s">
        <v>1535</v>
      </c>
      <c r="G1267" s="32" t="s">
        <v>1537</v>
      </c>
      <c r="H1267" s="28">
        <v>45316</v>
      </c>
      <c r="I1267" s="28" t="s">
        <v>36</v>
      </c>
      <c r="J1267" s="28" t="s">
        <v>36</v>
      </c>
      <c r="K1267" s="37">
        <f ca="1">IF(O1267="ACTIVE",(TODAY()-H1267),(J1267-H1267))</f>
        <v>26</v>
      </c>
      <c r="L1267" s="39" t="str">
        <f>IF(OR(M1267="Email Verification",M1267="Operations",M1267="OJT",M1267="Bottom Quartile Group",M1267="Training"),"Billable","Non Billable")</f>
        <v>Billable</v>
      </c>
      <c r="M1267" s="32" t="s">
        <v>761</v>
      </c>
      <c r="N1267" s="1" t="s">
        <v>260</v>
      </c>
      <c r="O1267" s="1" t="s">
        <v>39</v>
      </c>
      <c r="P1267" s="1"/>
      <c r="Q1267" s="1"/>
      <c r="R1267" s="31" t="s">
        <v>463</v>
      </c>
      <c r="S1267" s="42" t="s">
        <v>880</v>
      </c>
      <c r="T1267" s="42" t="s">
        <v>880</v>
      </c>
      <c r="U1267" s="42" t="s">
        <v>17</v>
      </c>
      <c r="V1267" s="42" t="s">
        <v>17</v>
      </c>
      <c r="W1267" s="42" t="s">
        <v>880</v>
      </c>
      <c r="X1267" s="42" t="s">
        <v>880</v>
      </c>
      <c r="Y1267" s="42" t="s">
        <v>880</v>
      </c>
      <c r="Z1267" s="42" t="s">
        <v>880</v>
      </c>
      <c r="AA1267" s="42" t="s">
        <v>880</v>
      </c>
      <c r="AB1267" s="42" t="s">
        <v>17</v>
      </c>
      <c r="AC1267" s="42" t="s">
        <v>17</v>
      </c>
      <c r="AD1267" s="42" t="s">
        <v>880</v>
      </c>
      <c r="AE1267" s="42" t="s">
        <v>880</v>
      </c>
      <c r="AF1267" s="42" t="s">
        <v>880</v>
      </c>
      <c r="AG1267" s="42" t="s">
        <v>880</v>
      </c>
      <c r="AH1267" s="42" t="s">
        <v>880</v>
      </c>
      <c r="AI1267" s="42" t="s">
        <v>17</v>
      </c>
      <c r="AJ1267" s="42" t="s">
        <v>17</v>
      </c>
      <c r="AK1267" s="42" t="s">
        <v>880</v>
      </c>
      <c r="AL1267" s="42"/>
      <c r="AM1267" s="42"/>
      <c r="AN1267" s="42"/>
      <c r="AO1267" s="42"/>
      <c r="AP1267" s="42"/>
      <c r="AQ1267" s="42"/>
      <c r="AR1267" s="42"/>
      <c r="AS1267" s="42"/>
      <c r="AT1267" s="42"/>
      <c r="AU1267" s="42"/>
      <c r="AV1267" s="37">
        <f>COUNTIFS($S1267:$AU1267,"P")</f>
        <v>13</v>
      </c>
      <c r="AW1267" s="37">
        <f>COUNTIFS($S1267:$AU1267,"HD")/2</f>
        <v>0</v>
      </c>
      <c r="AX1267" s="37">
        <f>COUNTIFS($S1267:$AU1267,"DO")</f>
        <v>6</v>
      </c>
      <c r="AY1267" s="1">
        <f>COUNTIFS($S1267:$AU1267,"UPL")</f>
        <v>0</v>
      </c>
      <c r="AZ1267" s="37">
        <f>COUNTIFS($S1267:$AU1267,"LWP")</f>
        <v>0</v>
      </c>
      <c r="BA1267" s="37">
        <f>SUM(COUNTIFS($S1267:$AU1267,{"PAT","MAT"}))</f>
        <v>0</v>
      </c>
      <c r="BB1267" s="37">
        <f>COUNTIFS($S1267:$AU1267,"HO")</f>
        <v>0</v>
      </c>
      <c r="BC1267" s="37">
        <f>COUNTIFS($S1267:$AU1267,"NA")</f>
        <v>0</v>
      </c>
      <c r="BD1267" s="37">
        <f>COUNTIFS($S1267:$AU1267,"PL")</f>
        <v>0</v>
      </c>
      <c r="BE1267" s="37">
        <f>COUNTIFS($S1267:$AU1267,"CL")</f>
        <v>0</v>
      </c>
      <c r="BF1267" s="37">
        <f>COUNTIFS($S1267:$AU1267,"BL")</f>
        <v>0</v>
      </c>
      <c r="BG1267" s="37">
        <f>COUNTIFS($S1267:$AU1267,"CO")</f>
        <v>0</v>
      </c>
      <c r="BH1267" s="37">
        <f>SUM(BD1267:BG1267)</f>
        <v>0</v>
      </c>
      <c r="BI1267" s="37">
        <f>IF(SUM(AV1267+AW1267)&gt;=17,1,0)</f>
        <v>0</v>
      </c>
      <c r="BJ1267" s="37">
        <f>IF(SUM(AV1267+AW1267)&gt;=13,1,0)</f>
        <v>1</v>
      </c>
      <c r="BK1267" s="37">
        <f>SUM(AV1267:BG1267)+SUM(COUNTIFS(R1267:AU1267,{"TERM","RESIGNED"}))</f>
        <v>19</v>
      </c>
      <c r="BL1267" s="1" t="s">
        <v>41</v>
      </c>
      <c r="BM1267" s="37" t="s">
        <v>931</v>
      </c>
    </row>
    <row r="1268" spans="1:65" x14ac:dyDescent="0.25">
      <c r="A1268" s="30">
        <f>A1267+1</f>
        <v>1266</v>
      </c>
      <c r="B1268" s="1" t="s">
        <v>163</v>
      </c>
      <c r="C1268" s="1">
        <v>600524</v>
      </c>
      <c r="D1268" s="1">
        <v>600524</v>
      </c>
      <c r="E1268" s="1" t="s">
        <v>863</v>
      </c>
      <c r="F1268" s="32" t="s">
        <v>1536</v>
      </c>
      <c r="G1268" s="32" t="s">
        <v>1537</v>
      </c>
      <c r="H1268" s="28">
        <v>45316</v>
      </c>
      <c r="I1268" s="28" t="s">
        <v>36</v>
      </c>
      <c r="J1268" s="28" t="s">
        <v>36</v>
      </c>
      <c r="K1268" s="37">
        <f ca="1">IF(O1268="ACTIVE",(TODAY()-H1268),(J1268-H1268))</f>
        <v>26</v>
      </c>
      <c r="L1268" s="39" t="str">
        <f>IF(OR(M1268="Email Verification",M1268="Operations",M1268="OJT",M1268="Bottom Quartile Group",M1268="Training"),"Billable","Non Billable")</f>
        <v>Billable</v>
      </c>
      <c r="M1268" s="32" t="s">
        <v>761</v>
      </c>
      <c r="N1268" s="1" t="s">
        <v>260</v>
      </c>
      <c r="O1268" s="1" t="s">
        <v>39</v>
      </c>
      <c r="P1268" s="1"/>
      <c r="Q1268" s="1"/>
      <c r="R1268" s="31" t="s">
        <v>463</v>
      </c>
      <c r="S1268" s="42" t="s">
        <v>880</v>
      </c>
      <c r="T1268" s="42" t="s">
        <v>880</v>
      </c>
      <c r="U1268" s="42" t="s">
        <v>17</v>
      </c>
      <c r="V1268" s="42" t="s">
        <v>17</v>
      </c>
      <c r="W1268" s="42" t="s">
        <v>18</v>
      </c>
      <c r="X1268" s="42" t="s">
        <v>880</v>
      </c>
      <c r="Y1268" s="42" t="s">
        <v>880</v>
      </c>
      <c r="Z1268" s="42" t="s">
        <v>880</v>
      </c>
      <c r="AA1268" s="42" t="s">
        <v>880</v>
      </c>
      <c r="AB1268" s="42" t="s">
        <v>17</v>
      </c>
      <c r="AC1268" s="42" t="s">
        <v>17</v>
      </c>
      <c r="AD1268" s="42" t="s">
        <v>880</v>
      </c>
      <c r="AE1268" s="42" t="s">
        <v>880</v>
      </c>
      <c r="AF1268" s="42" t="s">
        <v>880</v>
      </c>
      <c r="AG1268" s="42" t="s">
        <v>880</v>
      </c>
      <c r="AH1268" s="42" t="s">
        <v>880</v>
      </c>
      <c r="AI1268" s="42" t="s">
        <v>17</v>
      </c>
      <c r="AJ1268" s="42" t="s">
        <v>17</v>
      </c>
      <c r="AK1268" s="42" t="s">
        <v>18</v>
      </c>
      <c r="AL1268" s="42"/>
      <c r="AM1268" s="42"/>
      <c r="AN1268" s="42"/>
      <c r="AO1268" s="42"/>
      <c r="AP1268" s="42"/>
      <c r="AQ1268" s="42"/>
      <c r="AR1268" s="42"/>
      <c r="AS1268" s="42"/>
      <c r="AT1268" s="42"/>
      <c r="AU1268" s="42"/>
      <c r="AV1268" s="37">
        <f>COUNTIFS($S1268:$AU1268,"P")</f>
        <v>11</v>
      </c>
      <c r="AW1268" s="37">
        <f>COUNTIFS($S1268:$AU1268,"HD")/2</f>
        <v>0</v>
      </c>
      <c r="AX1268" s="37">
        <f>COUNTIFS($S1268:$AU1268,"DO")</f>
        <v>6</v>
      </c>
      <c r="AY1268" s="1">
        <f>COUNTIFS($S1268:$AU1268,"UPL")</f>
        <v>2</v>
      </c>
      <c r="AZ1268" s="37">
        <f>COUNTIFS($S1268:$AU1268,"LWP")</f>
        <v>0</v>
      </c>
      <c r="BA1268" s="37">
        <f>SUM(COUNTIFS($S1268:$AU1268,{"PAT","MAT"}))</f>
        <v>0</v>
      </c>
      <c r="BB1268" s="37">
        <f>COUNTIFS($S1268:$AU1268,"HO")</f>
        <v>0</v>
      </c>
      <c r="BC1268" s="37">
        <f>COUNTIFS($S1268:$AU1268,"NA")</f>
        <v>0</v>
      </c>
      <c r="BD1268" s="37">
        <f>COUNTIFS($S1268:$AU1268,"PL")</f>
        <v>0</v>
      </c>
      <c r="BE1268" s="37">
        <f>COUNTIFS($S1268:$AU1268,"CL")</f>
        <v>0</v>
      </c>
      <c r="BF1268" s="37">
        <f>COUNTIFS($S1268:$AU1268,"BL")</f>
        <v>0</v>
      </c>
      <c r="BG1268" s="37">
        <f>COUNTIFS($S1268:$AU1268,"CO")</f>
        <v>0</v>
      </c>
      <c r="BH1268" s="37">
        <f>SUM(BD1268:BG1268)</f>
        <v>0</v>
      </c>
      <c r="BI1268" s="37">
        <f>IF(SUM(AV1268+AW1268)&gt;=17,1,0)</f>
        <v>0</v>
      </c>
      <c r="BJ1268" s="37">
        <f>IF(SUM(AV1268+AW1268)&gt;=13,1,0)</f>
        <v>0</v>
      </c>
      <c r="BK1268" s="37">
        <f>SUM(AV1268:BG1268)+SUM(COUNTIFS(R1268:AU1268,{"TERM","RESIGNED"}))</f>
        <v>19</v>
      </c>
      <c r="BL1268" s="1" t="s">
        <v>41</v>
      </c>
      <c r="BM1268" s="37" t="s">
        <v>931</v>
      </c>
    </row>
    <row r="1269" spans="1:65" x14ac:dyDescent="0.25">
      <c r="A1269" s="30">
        <f>A1268+1</f>
        <v>1267</v>
      </c>
      <c r="B1269" s="1" t="s">
        <v>33</v>
      </c>
      <c r="C1269" s="1">
        <v>19585</v>
      </c>
      <c r="D1269" s="1">
        <v>19585</v>
      </c>
      <c r="E1269" s="1" t="s">
        <v>863</v>
      </c>
      <c r="F1269" s="32" t="s">
        <v>1538</v>
      </c>
      <c r="G1269" s="32" t="s">
        <v>181</v>
      </c>
      <c r="H1269" s="28">
        <v>45318</v>
      </c>
      <c r="I1269" s="28" t="s">
        <v>36</v>
      </c>
      <c r="J1269" s="28" t="s">
        <v>36</v>
      </c>
      <c r="K1269" s="37">
        <f ca="1">IF(O1269="ACTIVE",(TODAY()-H1269),(J1269-H1269))</f>
        <v>24</v>
      </c>
      <c r="L1269" s="39" t="str">
        <f>IF(OR(M1269="Email Verification",M1269="Operations",M1269="OJT",M1269="Bottom Quartile Group",M1269="Training"),"Billable","Non Billable")</f>
        <v>Billable</v>
      </c>
      <c r="M1269" s="32" t="s">
        <v>761</v>
      </c>
      <c r="N1269" s="1" t="s">
        <v>38</v>
      </c>
      <c r="O1269" s="1" t="s">
        <v>39</v>
      </c>
      <c r="P1269" s="1"/>
      <c r="Q1269" s="1"/>
      <c r="R1269" s="31" t="s">
        <v>237</v>
      </c>
      <c r="S1269" s="42" t="s">
        <v>880</v>
      </c>
      <c r="T1269" s="42" t="s">
        <v>880</v>
      </c>
      <c r="U1269" s="42" t="s">
        <v>17</v>
      </c>
      <c r="V1269" s="42" t="s">
        <v>17</v>
      </c>
      <c r="W1269" s="42" t="s">
        <v>880</v>
      </c>
      <c r="X1269" s="42" t="s">
        <v>880</v>
      </c>
      <c r="Y1269" s="42" t="s">
        <v>880</v>
      </c>
      <c r="Z1269" s="42" t="s">
        <v>880</v>
      </c>
      <c r="AA1269" s="42" t="s">
        <v>880</v>
      </c>
      <c r="AB1269" s="42" t="s">
        <v>17</v>
      </c>
      <c r="AC1269" s="42" t="s">
        <v>17</v>
      </c>
      <c r="AD1269" s="42" t="s">
        <v>880</v>
      </c>
      <c r="AE1269" s="42" t="s">
        <v>880</v>
      </c>
      <c r="AF1269" s="42" t="s">
        <v>880</v>
      </c>
      <c r="AG1269" s="42" t="s">
        <v>880</v>
      </c>
      <c r="AH1269" s="42" t="s">
        <v>880</v>
      </c>
      <c r="AI1269" s="42" t="s">
        <v>17</v>
      </c>
      <c r="AJ1269" s="42" t="s">
        <v>17</v>
      </c>
      <c r="AK1269" s="42" t="s">
        <v>880</v>
      </c>
      <c r="AL1269" s="42"/>
      <c r="AM1269" s="42"/>
      <c r="AN1269" s="42"/>
      <c r="AO1269" s="42"/>
      <c r="AP1269" s="42"/>
      <c r="AQ1269" s="42"/>
      <c r="AR1269" s="42"/>
      <c r="AS1269" s="42"/>
      <c r="AT1269" s="42"/>
      <c r="AU1269" s="42"/>
      <c r="AV1269" s="37">
        <f>COUNTIFS($S1269:$AU1269,"P")</f>
        <v>13</v>
      </c>
      <c r="AW1269" s="37">
        <f>COUNTIFS($S1269:$AU1269,"HD")/2</f>
        <v>0</v>
      </c>
      <c r="AX1269" s="37">
        <f>COUNTIFS($S1269:$AU1269,"DO")</f>
        <v>6</v>
      </c>
      <c r="AY1269" s="1">
        <f>COUNTIFS($S1269:$AU1269,"UPL")</f>
        <v>0</v>
      </c>
      <c r="AZ1269" s="37">
        <f>COUNTIFS($S1269:$AU1269,"LWP")</f>
        <v>0</v>
      </c>
      <c r="BA1269" s="37">
        <f>SUM(COUNTIFS($S1269:$AU1269,{"PAT","MAT"}))</f>
        <v>0</v>
      </c>
      <c r="BB1269" s="37">
        <f>COUNTIFS($S1269:$AU1269,"HO")</f>
        <v>0</v>
      </c>
      <c r="BC1269" s="37">
        <f>COUNTIFS($S1269:$AU1269,"NA")</f>
        <v>0</v>
      </c>
      <c r="BD1269" s="37">
        <f>COUNTIFS($S1269:$AU1269,"PL")</f>
        <v>0</v>
      </c>
      <c r="BE1269" s="37">
        <f>COUNTIFS($S1269:$AU1269,"CL")</f>
        <v>0</v>
      </c>
      <c r="BF1269" s="37">
        <f>COUNTIFS($S1269:$AU1269,"BL")</f>
        <v>0</v>
      </c>
      <c r="BG1269" s="37">
        <f>COUNTIFS($S1269:$AU1269,"CO")</f>
        <v>0</v>
      </c>
      <c r="BH1269" s="37">
        <f>SUM(BD1269:BG1269)</f>
        <v>0</v>
      </c>
      <c r="BI1269" s="37">
        <f>IF(SUM(AV1269+AW1269)&gt;=17,1,0)</f>
        <v>0</v>
      </c>
      <c r="BJ1269" s="37">
        <f>IF(SUM(AV1269+AW1269)&gt;=13,1,0)</f>
        <v>1</v>
      </c>
      <c r="BK1269" s="37">
        <f>SUM(AV1269:BG1269)+SUM(COUNTIFS(R1269:AU1269,{"TERM","RESIGNED"}))</f>
        <v>19</v>
      </c>
      <c r="BL1269" s="1" t="s">
        <v>41</v>
      </c>
      <c r="BM1269" s="37" t="s">
        <v>936</v>
      </c>
    </row>
    <row r="1270" spans="1:65" x14ac:dyDescent="0.25">
      <c r="A1270" s="30">
        <f>A1269+1</f>
        <v>1268</v>
      </c>
      <c r="B1270" s="1" t="s">
        <v>33</v>
      </c>
      <c r="C1270" s="1">
        <v>19586</v>
      </c>
      <c r="D1270" s="1">
        <v>19586</v>
      </c>
      <c r="E1270" s="1" t="s">
        <v>862</v>
      </c>
      <c r="F1270" s="32" t="s">
        <v>1539</v>
      </c>
      <c r="G1270" s="32" t="s">
        <v>181</v>
      </c>
      <c r="H1270" s="28">
        <v>45318</v>
      </c>
      <c r="I1270" s="28" t="s">
        <v>36</v>
      </c>
      <c r="J1270" s="28" t="s">
        <v>36</v>
      </c>
      <c r="K1270" s="37">
        <f ca="1">IF(O1270="ACTIVE",(TODAY()-H1270),(J1270-H1270))</f>
        <v>24</v>
      </c>
      <c r="L1270" s="39" t="str">
        <f>IF(OR(M1270="Email Verification",M1270="Operations",M1270="OJT",M1270="Bottom Quartile Group",M1270="Training"),"Billable","Non Billable")</f>
        <v>Billable</v>
      </c>
      <c r="M1270" s="32" t="s">
        <v>761</v>
      </c>
      <c r="N1270" s="1" t="s">
        <v>38</v>
      </c>
      <c r="O1270" s="1" t="s">
        <v>39</v>
      </c>
      <c r="P1270" s="1"/>
      <c r="Q1270" s="1"/>
      <c r="R1270" s="31" t="s">
        <v>237</v>
      </c>
      <c r="S1270" s="42" t="s">
        <v>880</v>
      </c>
      <c r="T1270" s="42" t="s">
        <v>880</v>
      </c>
      <c r="U1270" s="42" t="s">
        <v>17</v>
      </c>
      <c r="V1270" s="42" t="s">
        <v>17</v>
      </c>
      <c r="W1270" s="42" t="s">
        <v>880</v>
      </c>
      <c r="X1270" s="42" t="s">
        <v>880</v>
      </c>
      <c r="Y1270" s="42" t="s">
        <v>880</v>
      </c>
      <c r="Z1270" s="42" t="s">
        <v>880</v>
      </c>
      <c r="AA1270" s="42" t="s">
        <v>880</v>
      </c>
      <c r="AB1270" s="42" t="s">
        <v>17</v>
      </c>
      <c r="AC1270" s="42" t="s">
        <v>17</v>
      </c>
      <c r="AD1270" s="42" t="s">
        <v>880</v>
      </c>
      <c r="AE1270" s="42" t="s">
        <v>880</v>
      </c>
      <c r="AF1270" s="42" t="s">
        <v>880</v>
      </c>
      <c r="AG1270" s="42" t="s">
        <v>880</v>
      </c>
      <c r="AH1270" s="42" t="s">
        <v>880</v>
      </c>
      <c r="AI1270" s="42" t="s">
        <v>17</v>
      </c>
      <c r="AJ1270" s="42" t="s">
        <v>17</v>
      </c>
      <c r="AK1270" s="42" t="s">
        <v>880</v>
      </c>
      <c r="AL1270" s="42"/>
      <c r="AM1270" s="42"/>
      <c r="AN1270" s="42"/>
      <c r="AO1270" s="42"/>
      <c r="AP1270" s="42"/>
      <c r="AQ1270" s="42"/>
      <c r="AR1270" s="42"/>
      <c r="AS1270" s="42"/>
      <c r="AT1270" s="42"/>
      <c r="AU1270" s="42"/>
      <c r="AV1270" s="37">
        <f>COUNTIFS($S1270:$AU1270,"P")</f>
        <v>13</v>
      </c>
      <c r="AW1270" s="37">
        <f>COUNTIFS($S1270:$AU1270,"HD")/2</f>
        <v>0</v>
      </c>
      <c r="AX1270" s="37">
        <f>COUNTIFS($S1270:$AU1270,"DO")</f>
        <v>6</v>
      </c>
      <c r="AY1270" s="1">
        <f>COUNTIFS($S1270:$AU1270,"UPL")</f>
        <v>0</v>
      </c>
      <c r="AZ1270" s="37">
        <f>COUNTIFS($S1270:$AU1270,"LWP")</f>
        <v>0</v>
      </c>
      <c r="BA1270" s="37">
        <f>SUM(COUNTIFS($S1270:$AU1270,{"PAT","MAT"}))</f>
        <v>0</v>
      </c>
      <c r="BB1270" s="37">
        <f>COUNTIFS($S1270:$AU1270,"HO")</f>
        <v>0</v>
      </c>
      <c r="BC1270" s="37">
        <f>COUNTIFS($S1270:$AU1270,"NA")</f>
        <v>0</v>
      </c>
      <c r="BD1270" s="37">
        <f>COUNTIFS($S1270:$AU1270,"PL")</f>
        <v>0</v>
      </c>
      <c r="BE1270" s="37">
        <f>COUNTIFS($S1270:$AU1270,"CL")</f>
        <v>0</v>
      </c>
      <c r="BF1270" s="37">
        <f>COUNTIFS($S1270:$AU1270,"BL")</f>
        <v>0</v>
      </c>
      <c r="BG1270" s="37">
        <f>COUNTIFS($S1270:$AU1270,"CO")</f>
        <v>0</v>
      </c>
      <c r="BH1270" s="37">
        <f>SUM(BD1270:BG1270)</f>
        <v>0</v>
      </c>
      <c r="BI1270" s="37">
        <f>IF(SUM(AV1270+AW1270)&gt;=17,1,0)</f>
        <v>0</v>
      </c>
      <c r="BJ1270" s="37">
        <f>IF(SUM(AV1270+AW1270)&gt;=13,1,0)</f>
        <v>1</v>
      </c>
      <c r="BK1270" s="37">
        <f>SUM(AV1270:BG1270)+SUM(COUNTIFS(R1270:AU1270,{"TERM","RESIGNED"}))</f>
        <v>19</v>
      </c>
      <c r="BL1270" s="1" t="s">
        <v>41</v>
      </c>
      <c r="BM1270" s="37" t="s">
        <v>936</v>
      </c>
    </row>
    <row r="1271" spans="1:65" x14ac:dyDescent="0.25">
      <c r="A1271" s="30">
        <f>A1270+1</f>
        <v>1269</v>
      </c>
      <c r="B1271" s="1" t="s">
        <v>33</v>
      </c>
      <c r="C1271" s="1">
        <v>19587</v>
      </c>
      <c r="D1271" s="1">
        <v>19587</v>
      </c>
      <c r="E1271" s="1" t="s">
        <v>863</v>
      </c>
      <c r="F1271" s="32" t="s">
        <v>1540</v>
      </c>
      <c r="G1271" s="32" t="s">
        <v>181</v>
      </c>
      <c r="H1271" s="28">
        <v>45318</v>
      </c>
      <c r="I1271" s="28" t="s">
        <v>36</v>
      </c>
      <c r="J1271" s="28" t="s">
        <v>36</v>
      </c>
      <c r="K1271" s="37">
        <f ca="1">IF(O1271="ACTIVE",(TODAY()-H1271),(J1271-H1271))</f>
        <v>24</v>
      </c>
      <c r="L1271" s="39" t="str">
        <f>IF(OR(M1271="Email Verification",M1271="Operations",M1271="OJT",M1271="Bottom Quartile Group",M1271="Training"),"Billable","Non Billable")</f>
        <v>Billable</v>
      </c>
      <c r="M1271" s="32" t="s">
        <v>761</v>
      </c>
      <c r="N1271" s="1" t="s">
        <v>38</v>
      </c>
      <c r="O1271" s="1" t="s">
        <v>39</v>
      </c>
      <c r="P1271" s="1"/>
      <c r="Q1271" s="1"/>
      <c r="R1271" s="31" t="s">
        <v>237</v>
      </c>
      <c r="S1271" s="42" t="s">
        <v>880</v>
      </c>
      <c r="T1271" s="42" t="s">
        <v>880</v>
      </c>
      <c r="U1271" s="42" t="s">
        <v>17</v>
      </c>
      <c r="V1271" s="42" t="s">
        <v>17</v>
      </c>
      <c r="W1271" s="42" t="s">
        <v>880</v>
      </c>
      <c r="X1271" s="42" t="s">
        <v>880</v>
      </c>
      <c r="Y1271" s="42" t="s">
        <v>880</v>
      </c>
      <c r="Z1271" s="42" t="s">
        <v>880</v>
      </c>
      <c r="AA1271" s="42" t="s">
        <v>880</v>
      </c>
      <c r="AB1271" s="42" t="s">
        <v>17</v>
      </c>
      <c r="AC1271" s="42" t="s">
        <v>17</v>
      </c>
      <c r="AD1271" s="42" t="s">
        <v>880</v>
      </c>
      <c r="AE1271" s="42" t="s">
        <v>880</v>
      </c>
      <c r="AF1271" s="42" t="s">
        <v>880</v>
      </c>
      <c r="AG1271" s="42" t="s">
        <v>880</v>
      </c>
      <c r="AH1271" s="42" t="s">
        <v>880</v>
      </c>
      <c r="AI1271" s="42" t="s">
        <v>17</v>
      </c>
      <c r="AJ1271" s="42" t="s">
        <v>17</v>
      </c>
      <c r="AK1271" s="42" t="s">
        <v>19</v>
      </c>
      <c r="AL1271" s="42"/>
      <c r="AM1271" s="42"/>
      <c r="AN1271" s="42"/>
      <c r="AO1271" s="42"/>
      <c r="AP1271" s="42"/>
      <c r="AQ1271" s="42"/>
      <c r="AR1271" s="42"/>
      <c r="AS1271" s="42"/>
      <c r="AT1271" s="42"/>
      <c r="AU1271" s="42"/>
      <c r="AV1271" s="37">
        <f>COUNTIFS($S1271:$AU1271,"P")</f>
        <v>12</v>
      </c>
      <c r="AW1271" s="37">
        <f>COUNTIFS($S1271:$AU1271,"HD")/2</f>
        <v>0</v>
      </c>
      <c r="AX1271" s="37">
        <f>COUNTIFS($S1271:$AU1271,"DO")</f>
        <v>6</v>
      </c>
      <c r="AY1271" s="1">
        <f>COUNTIFS($S1271:$AU1271,"UPL")</f>
        <v>0</v>
      </c>
      <c r="AZ1271" s="37">
        <f>COUNTIFS($S1271:$AU1271,"LWP")</f>
        <v>1</v>
      </c>
      <c r="BA1271" s="37">
        <f>SUM(COUNTIFS($S1271:$AU1271,{"PAT","MAT"}))</f>
        <v>0</v>
      </c>
      <c r="BB1271" s="37">
        <f>COUNTIFS($S1271:$AU1271,"HO")</f>
        <v>0</v>
      </c>
      <c r="BC1271" s="37">
        <f>COUNTIFS($S1271:$AU1271,"NA")</f>
        <v>0</v>
      </c>
      <c r="BD1271" s="37">
        <f>COUNTIFS($S1271:$AU1271,"PL")</f>
        <v>0</v>
      </c>
      <c r="BE1271" s="37">
        <f>COUNTIFS($S1271:$AU1271,"CL")</f>
        <v>0</v>
      </c>
      <c r="BF1271" s="37">
        <f>COUNTIFS($S1271:$AU1271,"BL")</f>
        <v>0</v>
      </c>
      <c r="BG1271" s="37">
        <f>COUNTIFS($S1271:$AU1271,"CO")</f>
        <v>0</v>
      </c>
      <c r="BH1271" s="37">
        <f>SUM(BD1271:BG1271)</f>
        <v>0</v>
      </c>
      <c r="BI1271" s="37">
        <f>IF(SUM(AV1271+AW1271)&gt;=17,1,0)</f>
        <v>0</v>
      </c>
      <c r="BJ1271" s="37">
        <f>IF(SUM(AV1271+AW1271)&gt;=13,1,0)</f>
        <v>0</v>
      </c>
      <c r="BK1271" s="37">
        <f>SUM(AV1271:BG1271)+SUM(COUNTIFS(R1271:AU1271,{"TERM","RESIGNED"}))</f>
        <v>19</v>
      </c>
      <c r="BL1271" s="1" t="s">
        <v>41</v>
      </c>
      <c r="BM1271" s="37" t="s">
        <v>936</v>
      </c>
    </row>
    <row r="1272" spans="1:65" x14ac:dyDescent="0.25">
      <c r="A1272" s="30">
        <f>A1271+1</f>
        <v>1270</v>
      </c>
      <c r="B1272" s="1" t="s">
        <v>33</v>
      </c>
      <c r="C1272" s="1">
        <v>19589</v>
      </c>
      <c r="D1272" s="1">
        <v>19589</v>
      </c>
      <c r="E1272" s="1" t="s">
        <v>862</v>
      </c>
      <c r="F1272" s="32" t="s">
        <v>1542</v>
      </c>
      <c r="G1272" s="32" t="s">
        <v>177</v>
      </c>
      <c r="H1272" s="28">
        <v>45318</v>
      </c>
      <c r="I1272" s="28" t="s">
        <v>36</v>
      </c>
      <c r="J1272" s="28" t="s">
        <v>36</v>
      </c>
      <c r="K1272" s="37">
        <f ca="1">IF(O1272="ACTIVE",(TODAY()-H1272),(J1272-H1272))</f>
        <v>24</v>
      </c>
      <c r="L1272" s="39" t="str">
        <f>IF(OR(M1272="Email Verification",M1272="Operations",M1272="OJT",M1272="Bottom Quartile Group",M1272="Training"),"Billable","Non Billable")</f>
        <v>Billable</v>
      </c>
      <c r="M1272" s="32" t="s">
        <v>761</v>
      </c>
      <c r="N1272" s="1" t="s">
        <v>38</v>
      </c>
      <c r="O1272" s="1" t="s">
        <v>39</v>
      </c>
      <c r="P1272" s="1"/>
      <c r="Q1272" s="1"/>
      <c r="R1272" s="31" t="s">
        <v>237</v>
      </c>
      <c r="S1272" s="42" t="s">
        <v>880</v>
      </c>
      <c r="T1272" s="42" t="s">
        <v>880</v>
      </c>
      <c r="U1272" s="42" t="s">
        <v>17</v>
      </c>
      <c r="V1272" s="42" t="s">
        <v>17</v>
      </c>
      <c r="W1272" s="42" t="s">
        <v>880</v>
      </c>
      <c r="X1272" s="42" t="s">
        <v>880</v>
      </c>
      <c r="Y1272" s="42" t="s">
        <v>880</v>
      </c>
      <c r="Z1272" s="42" t="s">
        <v>880</v>
      </c>
      <c r="AA1272" s="42" t="s">
        <v>880</v>
      </c>
      <c r="AB1272" s="42" t="s">
        <v>17</v>
      </c>
      <c r="AC1272" s="42" t="s">
        <v>17</v>
      </c>
      <c r="AD1272" s="42" t="s">
        <v>880</v>
      </c>
      <c r="AE1272" s="42" t="s">
        <v>880</v>
      </c>
      <c r="AF1272" s="42" t="s">
        <v>880</v>
      </c>
      <c r="AG1272" s="42" t="s">
        <v>880</v>
      </c>
      <c r="AH1272" s="42" t="s">
        <v>880</v>
      </c>
      <c r="AI1272" s="42" t="s">
        <v>17</v>
      </c>
      <c r="AJ1272" s="42" t="s">
        <v>17</v>
      </c>
      <c r="AK1272" s="42" t="s">
        <v>880</v>
      </c>
      <c r="AL1272" s="42"/>
      <c r="AM1272" s="42"/>
      <c r="AN1272" s="42"/>
      <c r="AO1272" s="42"/>
      <c r="AP1272" s="42"/>
      <c r="AQ1272" s="42"/>
      <c r="AR1272" s="42"/>
      <c r="AS1272" s="42"/>
      <c r="AT1272" s="42"/>
      <c r="AU1272" s="42"/>
      <c r="AV1272" s="37">
        <f>COUNTIFS($S1272:$AU1272,"P")</f>
        <v>13</v>
      </c>
      <c r="AW1272" s="37">
        <f>COUNTIFS($S1272:$AU1272,"HD")/2</f>
        <v>0</v>
      </c>
      <c r="AX1272" s="37">
        <f>COUNTIFS($S1272:$AU1272,"DO")</f>
        <v>6</v>
      </c>
      <c r="AY1272" s="1">
        <f>COUNTIFS($S1272:$AU1272,"UPL")</f>
        <v>0</v>
      </c>
      <c r="AZ1272" s="37">
        <f>COUNTIFS($S1272:$AU1272,"LWP")</f>
        <v>0</v>
      </c>
      <c r="BA1272" s="37">
        <f>SUM(COUNTIFS($S1272:$AU1272,{"PAT","MAT"}))</f>
        <v>0</v>
      </c>
      <c r="BB1272" s="37">
        <f>COUNTIFS($S1272:$AU1272,"HO")</f>
        <v>0</v>
      </c>
      <c r="BC1272" s="37">
        <f>COUNTIFS($S1272:$AU1272,"NA")</f>
        <v>0</v>
      </c>
      <c r="BD1272" s="37">
        <f>COUNTIFS($S1272:$AU1272,"PL")</f>
        <v>0</v>
      </c>
      <c r="BE1272" s="37">
        <f>COUNTIFS($S1272:$AU1272,"CL")</f>
        <v>0</v>
      </c>
      <c r="BF1272" s="37">
        <f>COUNTIFS($S1272:$AU1272,"BL")</f>
        <v>0</v>
      </c>
      <c r="BG1272" s="37">
        <f>COUNTIFS($S1272:$AU1272,"CO")</f>
        <v>0</v>
      </c>
      <c r="BH1272" s="37">
        <f>SUM(BD1272:BG1272)</f>
        <v>0</v>
      </c>
      <c r="BI1272" s="37">
        <f>IF(SUM(AV1272+AW1272)&gt;=17,1,0)</f>
        <v>0</v>
      </c>
      <c r="BJ1272" s="37">
        <f>IF(SUM(AV1272+AW1272)&gt;=13,1,0)</f>
        <v>1</v>
      </c>
      <c r="BK1272" s="37">
        <f>SUM(AV1272:BG1272)+SUM(COUNTIFS(R1272:AU1272,{"TERM","RESIGNED"}))</f>
        <v>19</v>
      </c>
      <c r="BL1272" s="1" t="s">
        <v>41</v>
      </c>
      <c r="BM1272" s="37" t="s">
        <v>936</v>
      </c>
    </row>
    <row r="1273" spans="1:65" x14ac:dyDescent="0.25">
      <c r="A1273" s="30">
        <f>A1272+1</f>
        <v>1271</v>
      </c>
      <c r="B1273" s="1" t="s">
        <v>33</v>
      </c>
      <c r="C1273" s="1">
        <v>19590</v>
      </c>
      <c r="D1273" s="1">
        <v>19590</v>
      </c>
      <c r="E1273" s="1" t="s">
        <v>863</v>
      </c>
      <c r="F1273" s="32" t="s">
        <v>1561</v>
      </c>
      <c r="G1273" s="32" t="s">
        <v>181</v>
      </c>
      <c r="H1273" s="28">
        <v>45318</v>
      </c>
      <c r="I1273" s="28" t="s">
        <v>36</v>
      </c>
      <c r="J1273" s="28" t="s">
        <v>36</v>
      </c>
      <c r="K1273" s="37">
        <f ca="1">IF(O1273="ACTIVE",(TODAY()-H1273),(J1273-H1273))</f>
        <v>24</v>
      </c>
      <c r="L1273" s="39" t="str">
        <f>IF(OR(M1273="Email Verification",M1273="Operations",M1273="OJT",M1273="Bottom Quartile Group",M1273="Training"),"Billable","Non Billable")</f>
        <v>Billable</v>
      </c>
      <c r="M1273" s="32" t="s">
        <v>761</v>
      </c>
      <c r="N1273" s="1" t="s">
        <v>38</v>
      </c>
      <c r="O1273" s="1" t="s">
        <v>39</v>
      </c>
      <c r="P1273" s="1"/>
      <c r="Q1273" s="1"/>
      <c r="R1273" s="31" t="s">
        <v>237</v>
      </c>
      <c r="S1273" s="42" t="s">
        <v>880</v>
      </c>
      <c r="T1273" s="42" t="s">
        <v>880</v>
      </c>
      <c r="U1273" s="42" t="s">
        <v>17</v>
      </c>
      <c r="V1273" s="42" t="s">
        <v>17</v>
      </c>
      <c r="W1273" s="42" t="s">
        <v>880</v>
      </c>
      <c r="X1273" s="42" t="s">
        <v>880</v>
      </c>
      <c r="Y1273" s="42" t="s">
        <v>880</v>
      </c>
      <c r="Z1273" s="42" t="s">
        <v>880</v>
      </c>
      <c r="AA1273" s="42" t="s">
        <v>880</v>
      </c>
      <c r="AB1273" s="42" t="s">
        <v>17</v>
      </c>
      <c r="AC1273" s="42" t="s">
        <v>17</v>
      </c>
      <c r="AD1273" s="42" t="s">
        <v>880</v>
      </c>
      <c r="AE1273" s="42" t="s">
        <v>880</v>
      </c>
      <c r="AF1273" s="42" t="s">
        <v>880</v>
      </c>
      <c r="AG1273" s="42" t="s">
        <v>880</v>
      </c>
      <c r="AH1273" s="42" t="s">
        <v>19</v>
      </c>
      <c r="AI1273" s="42" t="s">
        <v>17</v>
      </c>
      <c r="AJ1273" s="42" t="s">
        <v>17</v>
      </c>
      <c r="AK1273" s="42" t="s">
        <v>880</v>
      </c>
      <c r="AL1273" s="42"/>
      <c r="AM1273" s="42"/>
      <c r="AN1273" s="42"/>
      <c r="AO1273" s="42"/>
      <c r="AP1273" s="42"/>
      <c r="AQ1273" s="42"/>
      <c r="AR1273" s="42"/>
      <c r="AS1273" s="42"/>
      <c r="AT1273" s="42"/>
      <c r="AU1273" s="42"/>
      <c r="AV1273" s="37">
        <f>COUNTIFS($S1273:$AU1273,"P")</f>
        <v>12</v>
      </c>
      <c r="AW1273" s="37">
        <f>COUNTIFS($S1273:$AU1273,"HD")/2</f>
        <v>0</v>
      </c>
      <c r="AX1273" s="37">
        <f>COUNTIFS($S1273:$AU1273,"DO")</f>
        <v>6</v>
      </c>
      <c r="AY1273" s="1">
        <f>COUNTIFS($S1273:$AU1273,"UPL")</f>
        <v>0</v>
      </c>
      <c r="AZ1273" s="37">
        <f>COUNTIFS($S1273:$AU1273,"LWP")</f>
        <v>1</v>
      </c>
      <c r="BA1273" s="37">
        <f>SUM(COUNTIFS($S1273:$AU1273,{"PAT","MAT"}))</f>
        <v>0</v>
      </c>
      <c r="BB1273" s="37">
        <f>COUNTIFS($S1273:$AU1273,"HO")</f>
        <v>0</v>
      </c>
      <c r="BC1273" s="37">
        <f>COUNTIFS($S1273:$AU1273,"NA")</f>
        <v>0</v>
      </c>
      <c r="BD1273" s="37">
        <f>COUNTIFS($S1273:$AU1273,"PL")</f>
        <v>0</v>
      </c>
      <c r="BE1273" s="37">
        <f>COUNTIFS($S1273:$AU1273,"CL")</f>
        <v>0</v>
      </c>
      <c r="BF1273" s="37">
        <f>COUNTIFS($S1273:$AU1273,"BL")</f>
        <v>0</v>
      </c>
      <c r="BG1273" s="37">
        <f>COUNTIFS($S1273:$AU1273,"CO")</f>
        <v>0</v>
      </c>
      <c r="BH1273" s="37">
        <f>SUM(BD1273:BG1273)</f>
        <v>0</v>
      </c>
      <c r="BI1273" s="37">
        <f>IF(SUM(AV1273+AW1273)&gt;=17,1,0)</f>
        <v>0</v>
      </c>
      <c r="BJ1273" s="37">
        <f>IF(SUM(AV1273+AW1273)&gt;=13,1,0)</f>
        <v>0</v>
      </c>
      <c r="BK1273" s="37">
        <f>SUM(AV1273:BG1273)+SUM(COUNTIFS(R1273:AU1273,{"TERM","RESIGNED"}))</f>
        <v>19</v>
      </c>
      <c r="BL1273" s="1" t="s">
        <v>41</v>
      </c>
      <c r="BM1273" s="37" t="s">
        <v>936</v>
      </c>
    </row>
    <row r="1274" spans="1:65" x14ac:dyDescent="0.25">
      <c r="A1274" s="30">
        <f>A1273+1</f>
        <v>1272</v>
      </c>
      <c r="B1274" s="1" t="s">
        <v>33</v>
      </c>
      <c r="C1274" s="1">
        <v>19591</v>
      </c>
      <c r="D1274" s="1">
        <v>19591</v>
      </c>
      <c r="E1274" s="1" t="s">
        <v>862</v>
      </c>
      <c r="F1274" s="32" t="s">
        <v>1543</v>
      </c>
      <c r="G1274" s="32" t="s">
        <v>181</v>
      </c>
      <c r="H1274" s="28">
        <v>45318</v>
      </c>
      <c r="I1274" s="28" t="s">
        <v>36</v>
      </c>
      <c r="J1274" s="28" t="s">
        <v>36</v>
      </c>
      <c r="K1274" s="37">
        <f ca="1">IF(O1274="ACTIVE",(TODAY()-H1274),(J1274-H1274))</f>
        <v>24</v>
      </c>
      <c r="L1274" s="39" t="str">
        <f>IF(OR(M1274="Email Verification",M1274="Operations",M1274="OJT",M1274="Bottom Quartile Group",M1274="Training"),"Billable","Non Billable")</f>
        <v>Billable</v>
      </c>
      <c r="M1274" s="32" t="s">
        <v>761</v>
      </c>
      <c r="N1274" s="1" t="s">
        <v>38</v>
      </c>
      <c r="O1274" s="1" t="s">
        <v>39</v>
      </c>
      <c r="P1274" s="1"/>
      <c r="Q1274" s="1"/>
      <c r="R1274" s="31" t="s">
        <v>237</v>
      </c>
      <c r="S1274" s="42" t="s">
        <v>880</v>
      </c>
      <c r="T1274" s="42" t="s">
        <v>880</v>
      </c>
      <c r="U1274" s="42" t="s">
        <v>17</v>
      </c>
      <c r="V1274" s="42" t="s">
        <v>17</v>
      </c>
      <c r="W1274" s="42" t="s">
        <v>880</v>
      </c>
      <c r="X1274" s="42" t="s">
        <v>880</v>
      </c>
      <c r="Y1274" s="42" t="s">
        <v>880</v>
      </c>
      <c r="Z1274" s="42" t="s">
        <v>880</v>
      </c>
      <c r="AA1274" s="42" t="s">
        <v>880</v>
      </c>
      <c r="AB1274" s="42" t="s">
        <v>17</v>
      </c>
      <c r="AC1274" s="42" t="s">
        <v>17</v>
      </c>
      <c r="AD1274" s="42" t="s">
        <v>880</v>
      </c>
      <c r="AE1274" s="42" t="s">
        <v>880</v>
      </c>
      <c r="AF1274" s="42" t="s">
        <v>880</v>
      </c>
      <c r="AG1274" s="42" t="s">
        <v>880</v>
      </c>
      <c r="AH1274" s="42" t="s">
        <v>880</v>
      </c>
      <c r="AI1274" s="42" t="s">
        <v>17</v>
      </c>
      <c r="AJ1274" s="42" t="s">
        <v>17</v>
      </c>
      <c r="AK1274" s="42" t="s">
        <v>880</v>
      </c>
      <c r="AL1274" s="42"/>
      <c r="AM1274" s="42"/>
      <c r="AN1274" s="42"/>
      <c r="AO1274" s="42"/>
      <c r="AP1274" s="42"/>
      <c r="AQ1274" s="42"/>
      <c r="AR1274" s="42"/>
      <c r="AS1274" s="42"/>
      <c r="AT1274" s="42"/>
      <c r="AU1274" s="42"/>
      <c r="AV1274" s="37">
        <f>COUNTIFS($S1274:$AU1274,"P")</f>
        <v>13</v>
      </c>
      <c r="AW1274" s="37">
        <f>COUNTIFS($S1274:$AU1274,"HD")/2</f>
        <v>0</v>
      </c>
      <c r="AX1274" s="37">
        <f>COUNTIFS($S1274:$AU1274,"DO")</f>
        <v>6</v>
      </c>
      <c r="AY1274" s="1">
        <f>COUNTIFS($S1274:$AU1274,"UPL")</f>
        <v>0</v>
      </c>
      <c r="AZ1274" s="37">
        <f>COUNTIFS($S1274:$AU1274,"LWP")</f>
        <v>0</v>
      </c>
      <c r="BA1274" s="37">
        <f>SUM(COUNTIFS($S1274:$AU1274,{"PAT","MAT"}))</f>
        <v>0</v>
      </c>
      <c r="BB1274" s="37">
        <f>COUNTIFS($S1274:$AU1274,"HO")</f>
        <v>0</v>
      </c>
      <c r="BC1274" s="37">
        <f>COUNTIFS($S1274:$AU1274,"NA")</f>
        <v>0</v>
      </c>
      <c r="BD1274" s="37">
        <f>COUNTIFS($S1274:$AU1274,"PL")</f>
        <v>0</v>
      </c>
      <c r="BE1274" s="37">
        <f>COUNTIFS($S1274:$AU1274,"CL")</f>
        <v>0</v>
      </c>
      <c r="BF1274" s="37">
        <f>COUNTIFS($S1274:$AU1274,"BL")</f>
        <v>0</v>
      </c>
      <c r="BG1274" s="37">
        <f>COUNTIFS($S1274:$AU1274,"CO")</f>
        <v>0</v>
      </c>
      <c r="BH1274" s="37">
        <f>SUM(BD1274:BG1274)</f>
        <v>0</v>
      </c>
      <c r="BI1274" s="37">
        <f>IF(SUM(AV1274+AW1274)&gt;=17,1,0)</f>
        <v>0</v>
      </c>
      <c r="BJ1274" s="37">
        <f>IF(SUM(AV1274+AW1274)&gt;=13,1,0)</f>
        <v>1</v>
      </c>
      <c r="BK1274" s="37">
        <f>SUM(AV1274:BG1274)+SUM(COUNTIFS(R1274:AU1274,{"TERM","RESIGNED"}))</f>
        <v>19</v>
      </c>
      <c r="BL1274" s="1" t="s">
        <v>41</v>
      </c>
      <c r="BM1274" s="37" t="s">
        <v>936</v>
      </c>
    </row>
    <row r="1275" spans="1:65" x14ac:dyDescent="0.25">
      <c r="A1275" s="30">
        <f>A1274+1</f>
        <v>1273</v>
      </c>
      <c r="B1275" s="1" t="s">
        <v>33</v>
      </c>
      <c r="C1275" s="1">
        <v>19596</v>
      </c>
      <c r="D1275" s="1">
        <v>19596</v>
      </c>
      <c r="E1275" s="1" t="s">
        <v>863</v>
      </c>
      <c r="F1275" s="32" t="s">
        <v>1547</v>
      </c>
      <c r="G1275" s="32" t="s">
        <v>181</v>
      </c>
      <c r="H1275" s="28">
        <v>45318</v>
      </c>
      <c r="I1275" s="28" t="s">
        <v>36</v>
      </c>
      <c r="J1275" s="28" t="s">
        <v>36</v>
      </c>
      <c r="K1275" s="37">
        <f ca="1">IF(O1275="ACTIVE",(TODAY()-H1275),(J1275-H1275))</f>
        <v>24</v>
      </c>
      <c r="L1275" s="39" t="str">
        <f>IF(OR(M1275="Email Verification",M1275="Operations",M1275="OJT",M1275="Bottom Quartile Group",M1275="Training"),"Billable","Non Billable")</f>
        <v>Billable</v>
      </c>
      <c r="M1275" s="32" t="s">
        <v>761</v>
      </c>
      <c r="N1275" s="1" t="s">
        <v>38</v>
      </c>
      <c r="O1275" s="1" t="s">
        <v>39</v>
      </c>
      <c r="P1275" s="1"/>
      <c r="Q1275" s="1"/>
      <c r="R1275" s="31" t="s">
        <v>237</v>
      </c>
      <c r="S1275" s="42" t="s">
        <v>880</v>
      </c>
      <c r="T1275" s="42" t="s">
        <v>880</v>
      </c>
      <c r="U1275" s="42" t="s">
        <v>17</v>
      </c>
      <c r="V1275" s="42" t="s">
        <v>17</v>
      </c>
      <c r="W1275" s="42" t="s">
        <v>880</v>
      </c>
      <c r="X1275" s="42" t="s">
        <v>19</v>
      </c>
      <c r="Y1275" s="42" t="s">
        <v>880</v>
      </c>
      <c r="Z1275" s="42" t="s">
        <v>880</v>
      </c>
      <c r="AA1275" s="42" t="s">
        <v>19</v>
      </c>
      <c r="AB1275" s="42" t="s">
        <v>17</v>
      </c>
      <c r="AC1275" s="42" t="s">
        <v>17</v>
      </c>
      <c r="AD1275" s="42" t="s">
        <v>880</v>
      </c>
      <c r="AE1275" s="42" t="s">
        <v>880</v>
      </c>
      <c r="AF1275" s="42" t="s">
        <v>880</v>
      </c>
      <c r="AG1275" s="42" t="s">
        <v>880</v>
      </c>
      <c r="AH1275" s="42" t="s">
        <v>880</v>
      </c>
      <c r="AI1275" s="42" t="s">
        <v>17</v>
      </c>
      <c r="AJ1275" s="42" t="s">
        <v>17</v>
      </c>
      <c r="AK1275" s="42" t="s">
        <v>880</v>
      </c>
      <c r="AL1275" s="42"/>
      <c r="AM1275" s="42"/>
      <c r="AN1275" s="42"/>
      <c r="AO1275" s="42"/>
      <c r="AP1275" s="42"/>
      <c r="AQ1275" s="42"/>
      <c r="AR1275" s="42"/>
      <c r="AS1275" s="42"/>
      <c r="AT1275" s="42"/>
      <c r="AU1275" s="42"/>
      <c r="AV1275" s="37">
        <f>COUNTIFS($S1275:$AU1275,"P")</f>
        <v>11</v>
      </c>
      <c r="AW1275" s="37">
        <f>COUNTIFS($S1275:$AU1275,"HD")/2</f>
        <v>0</v>
      </c>
      <c r="AX1275" s="37">
        <f>COUNTIFS($S1275:$AU1275,"DO")</f>
        <v>6</v>
      </c>
      <c r="AY1275" s="1">
        <f>COUNTIFS($S1275:$AU1275,"UPL")</f>
        <v>0</v>
      </c>
      <c r="AZ1275" s="37">
        <f>COUNTIFS($S1275:$AU1275,"LWP")</f>
        <v>2</v>
      </c>
      <c r="BA1275" s="37">
        <f>SUM(COUNTIFS($S1275:$AU1275,{"PAT","MAT"}))</f>
        <v>0</v>
      </c>
      <c r="BB1275" s="37">
        <f>COUNTIFS($S1275:$AU1275,"HO")</f>
        <v>0</v>
      </c>
      <c r="BC1275" s="37">
        <f>COUNTIFS($S1275:$AU1275,"NA")</f>
        <v>0</v>
      </c>
      <c r="BD1275" s="37">
        <f>COUNTIFS($S1275:$AU1275,"PL")</f>
        <v>0</v>
      </c>
      <c r="BE1275" s="37">
        <f>COUNTIFS($S1275:$AU1275,"CL")</f>
        <v>0</v>
      </c>
      <c r="BF1275" s="37">
        <f>COUNTIFS($S1275:$AU1275,"BL")</f>
        <v>0</v>
      </c>
      <c r="BG1275" s="37">
        <f>COUNTIFS($S1275:$AU1275,"CO")</f>
        <v>0</v>
      </c>
      <c r="BH1275" s="37">
        <f>SUM(BD1275:BG1275)</f>
        <v>0</v>
      </c>
      <c r="BI1275" s="37">
        <f>IF(SUM(AV1275+AW1275)&gt;=17,1,0)</f>
        <v>0</v>
      </c>
      <c r="BJ1275" s="37">
        <f>IF(SUM(AV1275+AW1275)&gt;=13,1,0)</f>
        <v>0</v>
      </c>
      <c r="BK1275" s="37">
        <f>SUM(AV1275:BG1275)+SUM(COUNTIFS(R1275:AU1275,{"TERM","RESIGNED"}))</f>
        <v>19</v>
      </c>
      <c r="BL1275" s="1" t="s">
        <v>41</v>
      </c>
      <c r="BM1275" s="37" t="s">
        <v>936</v>
      </c>
    </row>
    <row r="1276" spans="1:65" x14ac:dyDescent="0.25">
      <c r="A1276" s="30">
        <f>A1275+1</f>
        <v>1274</v>
      </c>
      <c r="B1276" s="1" t="s">
        <v>33</v>
      </c>
      <c r="C1276" s="1">
        <v>19597</v>
      </c>
      <c r="D1276" s="1">
        <v>19597</v>
      </c>
      <c r="E1276" s="1" t="s">
        <v>863</v>
      </c>
      <c r="F1276" s="32" t="s">
        <v>1548</v>
      </c>
      <c r="G1276" s="32" t="s">
        <v>181</v>
      </c>
      <c r="H1276" s="28">
        <v>45318</v>
      </c>
      <c r="I1276" s="28" t="s">
        <v>36</v>
      </c>
      <c r="J1276" s="28" t="s">
        <v>36</v>
      </c>
      <c r="K1276" s="37">
        <f ca="1">IF(O1276="ACTIVE",(TODAY()-H1276),(J1276-H1276))</f>
        <v>24</v>
      </c>
      <c r="L1276" s="39" t="str">
        <f>IF(OR(M1276="Email Verification",M1276="Operations",M1276="OJT",M1276="Bottom Quartile Group",M1276="Training"),"Billable","Non Billable")</f>
        <v>Billable</v>
      </c>
      <c r="M1276" s="32" t="s">
        <v>761</v>
      </c>
      <c r="N1276" s="1" t="s">
        <v>38</v>
      </c>
      <c r="O1276" s="1" t="s">
        <v>39</v>
      </c>
      <c r="P1276" s="1"/>
      <c r="Q1276" s="1"/>
      <c r="R1276" s="31" t="s">
        <v>237</v>
      </c>
      <c r="S1276" s="42" t="s">
        <v>880</v>
      </c>
      <c r="T1276" s="42" t="s">
        <v>880</v>
      </c>
      <c r="U1276" s="42" t="s">
        <v>17</v>
      </c>
      <c r="V1276" s="42" t="s">
        <v>17</v>
      </c>
      <c r="W1276" s="42" t="s">
        <v>880</v>
      </c>
      <c r="X1276" s="42" t="s">
        <v>880</v>
      </c>
      <c r="Y1276" s="42" t="s">
        <v>880</v>
      </c>
      <c r="Z1276" s="42" t="s">
        <v>880</v>
      </c>
      <c r="AA1276" s="42" t="s">
        <v>880</v>
      </c>
      <c r="AB1276" s="42" t="s">
        <v>17</v>
      </c>
      <c r="AC1276" s="42" t="s">
        <v>17</v>
      </c>
      <c r="AD1276" s="42" t="s">
        <v>880</v>
      </c>
      <c r="AE1276" s="42" t="s">
        <v>880</v>
      </c>
      <c r="AF1276" s="42" t="s">
        <v>880</v>
      </c>
      <c r="AG1276" s="42" t="s">
        <v>880</v>
      </c>
      <c r="AH1276" s="42" t="s">
        <v>880</v>
      </c>
      <c r="AI1276" s="42" t="s">
        <v>17</v>
      </c>
      <c r="AJ1276" s="42" t="s">
        <v>17</v>
      </c>
      <c r="AK1276" s="42" t="s">
        <v>880</v>
      </c>
      <c r="AL1276" s="42"/>
      <c r="AM1276" s="42"/>
      <c r="AN1276" s="42"/>
      <c r="AO1276" s="42"/>
      <c r="AP1276" s="42"/>
      <c r="AQ1276" s="42"/>
      <c r="AR1276" s="42"/>
      <c r="AS1276" s="42"/>
      <c r="AT1276" s="42"/>
      <c r="AU1276" s="42"/>
      <c r="AV1276" s="37">
        <f>COUNTIFS($S1276:$AU1276,"P")</f>
        <v>13</v>
      </c>
      <c r="AW1276" s="37">
        <f>COUNTIFS($S1276:$AU1276,"HD")/2</f>
        <v>0</v>
      </c>
      <c r="AX1276" s="37">
        <f>COUNTIFS($S1276:$AU1276,"DO")</f>
        <v>6</v>
      </c>
      <c r="AY1276" s="1">
        <f>COUNTIFS($S1276:$AU1276,"UPL")</f>
        <v>0</v>
      </c>
      <c r="AZ1276" s="37">
        <f>COUNTIFS($S1276:$AU1276,"LWP")</f>
        <v>0</v>
      </c>
      <c r="BA1276" s="37">
        <f>SUM(COUNTIFS($S1276:$AU1276,{"PAT","MAT"}))</f>
        <v>0</v>
      </c>
      <c r="BB1276" s="37">
        <f>COUNTIFS($S1276:$AU1276,"HO")</f>
        <v>0</v>
      </c>
      <c r="BC1276" s="37">
        <f>COUNTIFS($S1276:$AU1276,"NA")</f>
        <v>0</v>
      </c>
      <c r="BD1276" s="37">
        <f>COUNTIFS($S1276:$AU1276,"PL")</f>
        <v>0</v>
      </c>
      <c r="BE1276" s="37">
        <f>COUNTIFS($S1276:$AU1276,"CL")</f>
        <v>0</v>
      </c>
      <c r="BF1276" s="37">
        <f>COUNTIFS($S1276:$AU1276,"BL")</f>
        <v>0</v>
      </c>
      <c r="BG1276" s="37">
        <f>COUNTIFS($S1276:$AU1276,"CO")</f>
        <v>0</v>
      </c>
      <c r="BH1276" s="37">
        <f>SUM(BD1276:BG1276)</f>
        <v>0</v>
      </c>
      <c r="BI1276" s="37">
        <f>IF(SUM(AV1276+AW1276)&gt;=17,1,0)</f>
        <v>0</v>
      </c>
      <c r="BJ1276" s="37">
        <f>IF(SUM(AV1276+AW1276)&gt;=13,1,0)</f>
        <v>1</v>
      </c>
      <c r="BK1276" s="37">
        <f>SUM(AV1276:BG1276)+SUM(COUNTIFS(R1276:AU1276,{"TERM","RESIGNED"}))</f>
        <v>19</v>
      </c>
      <c r="BL1276" s="1" t="s">
        <v>41</v>
      </c>
      <c r="BM1276" s="37" t="s">
        <v>936</v>
      </c>
    </row>
    <row r="1277" spans="1:65" x14ac:dyDescent="0.25">
      <c r="A1277" s="30">
        <f>A1276+1</f>
        <v>1275</v>
      </c>
      <c r="B1277" s="1" t="s">
        <v>33</v>
      </c>
      <c r="C1277" s="1">
        <v>19607</v>
      </c>
      <c r="D1277" s="1">
        <v>19607</v>
      </c>
      <c r="E1277" s="1" t="s">
        <v>862</v>
      </c>
      <c r="F1277" s="32" t="s">
        <v>1557</v>
      </c>
      <c r="G1277" s="32" t="s">
        <v>181</v>
      </c>
      <c r="H1277" s="28">
        <v>45322</v>
      </c>
      <c r="I1277" s="28" t="s">
        <v>36</v>
      </c>
      <c r="J1277" s="28" t="s">
        <v>36</v>
      </c>
      <c r="K1277" s="37">
        <f ca="1">IF(O1277="ACTIVE",(TODAY()-H1277),(J1277-H1277))</f>
        <v>20</v>
      </c>
      <c r="L1277" s="39" t="str">
        <f>IF(OR(M1277="Email Verification",M1277="Operations",M1277="OJT",M1277="Bottom Quartile Group",M1277="Training"),"Billable","Non Billable")</f>
        <v>Billable</v>
      </c>
      <c r="M1277" s="32" t="s">
        <v>761</v>
      </c>
      <c r="N1277" s="1" t="s">
        <v>38</v>
      </c>
      <c r="O1277" s="1" t="s">
        <v>39</v>
      </c>
      <c r="P1277" s="1"/>
      <c r="Q1277" s="1"/>
      <c r="R1277" s="31" t="s">
        <v>237</v>
      </c>
      <c r="S1277" s="42" t="s">
        <v>880</v>
      </c>
      <c r="T1277" s="42" t="s">
        <v>880</v>
      </c>
      <c r="U1277" s="42" t="s">
        <v>17</v>
      </c>
      <c r="V1277" s="42" t="s">
        <v>17</v>
      </c>
      <c r="W1277" s="42" t="s">
        <v>880</v>
      </c>
      <c r="X1277" s="42" t="s">
        <v>880</v>
      </c>
      <c r="Y1277" s="42" t="s">
        <v>880</v>
      </c>
      <c r="Z1277" s="42" t="s">
        <v>880</v>
      </c>
      <c r="AA1277" s="42" t="s">
        <v>880</v>
      </c>
      <c r="AB1277" s="42" t="s">
        <v>17</v>
      </c>
      <c r="AC1277" s="42" t="s">
        <v>17</v>
      </c>
      <c r="AD1277" s="42" t="s">
        <v>880</v>
      </c>
      <c r="AE1277" s="42" t="s">
        <v>880</v>
      </c>
      <c r="AF1277" s="42" t="s">
        <v>880</v>
      </c>
      <c r="AG1277" s="42" t="s">
        <v>880</v>
      </c>
      <c r="AH1277" s="42" t="s">
        <v>880</v>
      </c>
      <c r="AI1277" s="42" t="s">
        <v>17</v>
      </c>
      <c r="AJ1277" s="42" t="s">
        <v>17</v>
      </c>
      <c r="AK1277" s="42" t="s">
        <v>880</v>
      </c>
      <c r="AL1277" s="42"/>
      <c r="AM1277" s="42"/>
      <c r="AN1277" s="42"/>
      <c r="AO1277" s="42"/>
      <c r="AP1277" s="42"/>
      <c r="AQ1277" s="42"/>
      <c r="AR1277" s="42"/>
      <c r="AS1277" s="42"/>
      <c r="AT1277" s="42"/>
      <c r="AU1277" s="42"/>
      <c r="AV1277" s="37">
        <f>COUNTIFS($S1277:$AU1277,"P")</f>
        <v>13</v>
      </c>
      <c r="AW1277" s="37">
        <f>COUNTIFS($S1277:$AU1277,"HD")/2</f>
        <v>0</v>
      </c>
      <c r="AX1277" s="37">
        <f>COUNTIFS($S1277:$AU1277,"DO")</f>
        <v>6</v>
      </c>
      <c r="AY1277" s="1">
        <f>COUNTIFS($S1277:$AU1277,"UPL")</f>
        <v>0</v>
      </c>
      <c r="AZ1277" s="37">
        <f>COUNTIFS($S1277:$AU1277,"LWP")</f>
        <v>0</v>
      </c>
      <c r="BA1277" s="37">
        <f>SUM(COUNTIFS($S1277:$AU1277,{"PAT","MAT"}))</f>
        <v>0</v>
      </c>
      <c r="BB1277" s="37">
        <f>COUNTIFS($S1277:$AU1277,"HO")</f>
        <v>0</v>
      </c>
      <c r="BC1277" s="37">
        <f>COUNTIFS($S1277:$AU1277,"NA")</f>
        <v>0</v>
      </c>
      <c r="BD1277" s="37">
        <f>COUNTIFS($S1277:$AU1277,"PL")</f>
        <v>0</v>
      </c>
      <c r="BE1277" s="37">
        <f>COUNTIFS($S1277:$AU1277,"CL")</f>
        <v>0</v>
      </c>
      <c r="BF1277" s="37">
        <f>COUNTIFS($S1277:$AU1277,"BL")</f>
        <v>0</v>
      </c>
      <c r="BG1277" s="37">
        <f>COUNTIFS($S1277:$AU1277,"CO")</f>
        <v>0</v>
      </c>
      <c r="BH1277" s="37">
        <f>SUM(BD1277:BG1277)</f>
        <v>0</v>
      </c>
      <c r="BI1277" s="37">
        <f>IF(SUM(AV1277+AW1277)&gt;=17,1,0)</f>
        <v>0</v>
      </c>
      <c r="BJ1277" s="37">
        <f>IF(SUM(AV1277+AW1277)&gt;=13,1,0)</f>
        <v>1</v>
      </c>
      <c r="BK1277" s="37">
        <f>SUM(AV1277:BG1277)+SUM(COUNTIFS(R1277:AU1277,{"TERM","RESIGNED"}))</f>
        <v>19</v>
      </c>
      <c r="BL1277" s="1" t="s">
        <v>41</v>
      </c>
      <c r="BM1277" s="37" t="s">
        <v>936</v>
      </c>
    </row>
    <row r="1278" spans="1:65" x14ac:dyDescent="0.25">
      <c r="A1278" s="30">
        <f>A1277+1</f>
        <v>1276</v>
      </c>
      <c r="B1278" s="1" t="s">
        <v>33</v>
      </c>
      <c r="C1278" s="1">
        <v>19610</v>
      </c>
      <c r="D1278" s="1">
        <v>19610</v>
      </c>
      <c r="E1278" s="1" t="s">
        <v>863</v>
      </c>
      <c r="F1278" s="32" t="s">
        <v>1559</v>
      </c>
      <c r="G1278" s="32" t="s">
        <v>177</v>
      </c>
      <c r="H1278" s="28">
        <v>45322</v>
      </c>
      <c r="I1278" s="28" t="s">
        <v>36</v>
      </c>
      <c r="J1278" s="28" t="s">
        <v>36</v>
      </c>
      <c r="K1278" s="37">
        <f ca="1">IF(O1278="ACTIVE",(TODAY()-H1278),(J1278-H1278))</f>
        <v>20</v>
      </c>
      <c r="L1278" s="39" t="str">
        <f>IF(OR(M1278="Email Verification",M1278="Operations",M1278="OJT",M1278="Bottom Quartile Group",M1278="Training"),"Billable","Non Billable")</f>
        <v>Billable</v>
      </c>
      <c r="M1278" s="32" t="s">
        <v>761</v>
      </c>
      <c r="N1278" s="1" t="s">
        <v>38</v>
      </c>
      <c r="O1278" s="1" t="s">
        <v>39</v>
      </c>
      <c r="P1278" s="1"/>
      <c r="Q1278" s="1"/>
      <c r="R1278" s="31" t="s">
        <v>237</v>
      </c>
      <c r="S1278" s="42" t="s">
        <v>880</v>
      </c>
      <c r="T1278" s="42" t="s">
        <v>880</v>
      </c>
      <c r="U1278" s="42" t="s">
        <v>17</v>
      </c>
      <c r="V1278" s="42" t="s">
        <v>17</v>
      </c>
      <c r="W1278" s="42" t="s">
        <v>880</v>
      </c>
      <c r="X1278" s="42" t="s">
        <v>880</v>
      </c>
      <c r="Y1278" s="42" t="s">
        <v>880</v>
      </c>
      <c r="Z1278" s="42" t="s">
        <v>880</v>
      </c>
      <c r="AA1278" s="42" t="s">
        <v>880</v>
      </c>
      <c r="AB1278" s="42" t="s">
        <v>17</v>
      </c>
      <c r="AC1278" s="42" t="s">
        <v>17</v>
      </c>
      <c r="AD1278" s="42" t="s">
        <v>880</v>
      </c>
      <c r="AE1278" s="42" t="s">
        <v>880</v>
      </c>
      <c r="AF1278" s="42" t="s">
        <v>880</v>
      </c>
      <c r="AG1278" s="42" t="s">
        <v>880</v>
      </c>
      <c r="AH1278" s="42" t="s">
        <v>880</v>
      </c>
      <c r="AI1278" s="42" t="s">
        <v>17</v>
      </c>
      <c r="AJ1278" s="42" t="s">
        <v>17</v>
      </c>
      <c r="AK1278" s="42" t="s">
        <v>880</v>
      </c>
      <c r="AL1278" s="42"/>
      <c r="AM1278" s="42"/>
      <c r="AN1278" s="42"/>
      <c r="AO1278" s="42"/>
      <c r="AP1278" s="42"/>
      <c r="AQ1278" s="42"/>
      <c r="AR1278" s="42"/>
      <c r="AS1278" s="42"/>
      <c r="AT1278" s="42"/>
      <c r="AU1278" s="42"/>
      <c r="AV1278" s="37">
        <f>COUNTIFS($S1278:$AU1278,"P")</f>
        <v>13</v>
      </c>
      <c r="AW1278" s="37">
        <f>COUNTIFS($S1278:$AU1278,"HD")/2</f>
        <v>0</v>
      </c>
      <c r="AX1278" s="37">
        <f>COUNTIFS($S1278:$AU1278,"DO")</f>
        <v>6</v>
      </c>
      <c r="AY1278" s="1">
        <f>COUNTIFS($S1278:$AU1278,"UPL")</f>
        <v>0</v>
      </c>
      <c r="AZ1278" s="37">
        <f>COUNTIFS($S1278:$AU1278,"LWP")</f>
        <v>0</v>
      </c>
      <c r="BA1278" s="37">
        <f>SUM(COUNTIFS($S1278:$AU1278,{"PAT","MAT"}))</f>
        <v>0</v>
      </c>
      <c r="BB1278" s="37">
        <f>COUNTIFS($S1278:$AU1278,"HO")</f>
        <v>0</v>
      </c>
      <c r="BC1278" s="37">
        <f>COUNTIFS($S1278:$AU1278,"NA")</f>
        <v>0</v>
      </c>
      <c r="BD1278" s="37">
        <f>COUNTIFS($S1278:$AU1278,"PL")</f>
        <v>0</v>
      </c>
      <c r="BE1278" s="37">
        <f>COUNTIFS($S1278:$AU1278,"CL")</f>
        <v>0</v>
      </c>
      <c r="BF1278" s="37">
        <f>COUNTIFS($S1278:$AU1278,"BL")</f>
        <v>0</v>
      </c>
      <c r="BG1278" s="37">
        <f>COUNTIFS($S1278:$AU1278,"CO")</f>
        <v>0</v>
      </c>
      <c r="BH1278" s="37">
        <f>SUM(BD1278:BG1278)</f>
        <v>0</v>
      </c>
      <c r="BI1278" s="37">
        <f>IF(SUM(AV1278+AW1278)&gt;=17,1,0)</f>
        <v>0</v>
      </c>
      <c r="BJ1278" s="37">
        <f>IF(SUM(AV1278+AW1278)&gt;=13,1,0)</f>
        <v>1</v>
      </c>
      <c r="BK1278" s="37">
        <f>SUM(AV1278:BG1278)+SUM(COUNTIFS(R1278:AU1278,{"TERM","RESIGNED"}))</f>
        <v>19</v>
      </c>
      <c r="BL1278" s="1" t="s">
        <v>41</v>
      </c>
      <c r="BM1278" s="37" t="s">
        <v>936</v>
      </c>
    </row>
    <row r="1279" spans="1:65" x14ac:dyDescent="0.25">
      <c r="A1279" s="30">
        <f>A1278+1</f>
        <v>1277</v>
      </c>
      <c r="B1279" s="1" t="s">
        <v>163</v>
      </c>
      <c r="C1279" s="1">
        <v>106339</v>
      </c>
      <c r="D1279" s="1">
        <v>106339</v>
      </c>
      <c r="E1279" s="1" t="s">
        <v>863</v>
      </c>
      <c r="F1279" s="32" t="s">
        <v>1582</v>
      </c>
      <c r="G1279" s="32" t="s">
        <v>224</v>
      </c>
      <c r="H1279" s="28">
        <v>45327</v>
      </c>
      <c r="I1279" s="28" t="s">
        <v>36</v>
      </c>
      <c r="J1279" s="28" t="s">
        <v>36</v>
      </c>
      <c r="K1279" s="37">
        <f ca="1">IF(O1279="ACTIVE",(TODAY()-H1279),(J1279-H1279))</f>
        <v>15</v>
      </c>
      <c r="L1279" s="39" t="str">
        <f>IF(OR(M1279="Email Verification",M1279="Operations",M1279="OJT",M1279="Bottom Quartile Group",M1279="Training"),"Billable","Non Billable")</f>
        <v>Non Billable</v>
      </c>
      <c r="M1279" s="32" t="s">
        <v>193</v>
      </c>
      <c r="N1279" s="1" t="s">
        <v>38</v>
      </c>
      <c r="O1279" s="1" t="s">
        <v>39</v>
      </c>
      <c r="P1279" s="1"/>
      <c r="Q1279" s="1"/>
      <c r="R1279" s="31" t="s">
        <v>194</v>
      </c>
      <c r="S1279" s="42" t="s">
        <v>22</v>
      </c>
      <c r="T1279" s="42" t="s">
        <v>22</v>
      </c>
      <c r="U1279" s="42" t="s">
        <v>22</v>
      </c>
      <c r="V1279" s="42" t="s">
        <v>22</v>
      </c>
      <c r="W1279" s="42" t="s">
        <v>880</v>
      </c>
      <c r="X1279" s="42" t="s">
        <v>880</v>
      </c>
      <c r="Y1279" s="42" t="s">
        <v>880</v>
      </c>
      <c r="Z1279" s="42" t="s">
        <v>880</v>
      </c>
      <c r="AA1279" s="42" t="s">
        <v>880</v>
      </c>
      <c r="AB1279" s="42" t="s">
        <v>17</v>
      </c>
      <c r="AC1279" s="42" t="s">
        <v>17</v>
      </c>
      <c r="AD1279" s="42" t="s">
        <v>880</v>
      </c>
      <c r="AE1279" s="42" t="s">
        <v>880</v>
      </c>
      <c r="AF1279" s="42" t="s">
        <v>880</v>
      </c>
      <c r="AG1279" s="42" t="s">
        <v>880</v>
      </c>
      <c r="AH1279" s="42" t="s">
        <v>880</v>
      </c>
      <c r="AI1279" s="42" t="s">
        <v>17</v>
      </c>
      <c r="AJ1279" s="42" t="s">
        <v>17</v>
      </c>
      <c r="AK1279" s="42" t="s">
        <v>880</v>
      </c>
      <c r="AL1279" s="42"/>
      <c r="AM1279" s="42"/>
      <c r="AN1279" s="42"/>
      <c r="AO1279" s="42"/>
      <c r="AP1279" s="42"/>
      <c r="AQ1279" s="42"/>
      <c r="AR1279" s="42"/>
      <c r="AS1279" s="42"/>
      <c r="AT1279" s="42"/>
      <c r="AU1279" s="42"/>
      <c r="AV1279" s="37">
        <f>COUNTIFS($S1279:$AU1279,"P")</f>
        <v>11</v>
      </c>
      <c r="AW1279" s="37">
        <f>COUNTIFS($S1279:$AU1279,"HD")/2</f>
        <v>0</v>
      </c>
      <c r="AX1279" s="37">
        <f>COUNTIFS($S1279:$AU1279,"DO")</f>
        <v>4</v>
      </c>
      <c r="AY1279" s="1">
        <f>COUNTIFS($S1279:$AU1279,"UPL")</f>
        <v>0</v>
      </c>
      <c r="AZ1279" s="37">
        <f>COUNTIFS($S1279:$AU1279,"LWP")</f>
        <v>0</v>
      </c>
      <c r="BA1279" s="37">
        <f>SUM(COUNTIFS($S1279:$AU1279,{"PAT","MAT"}))</f>
        <v>0</v>
      </c>
      <c r="BB1279" s="37">
        <f>COUNTIFS($S1279:$AU1279,"HO")</f>
        <v>0</v>
      </c>
      <c r="BC1279" s="37">
        <f>COUNTIFS($S1279:$AU1279,"NA")</f>
        <v>4</v>
      </c>
      <c r="BD1279" s="37">
        <f>COUNTIFS($S1279:$AU1279,"PL")</f>
        <v>0</v>
      </c>
      <c r="BE1279" s="37">
        <f>COUNTIFS($S1279:$AU1279,"CL")</f>
        <v>0</v>
      </c>
      <c r="BF1279" s="37">
        <f>COUNTIFS($S1279:$AU1279,"BL")</f>
        <v>0</v>
      </c>
      <c r="BG1279" s="37">
        <f>COUNTIFS($S1279:$AU1279,"CO")</f>
        <v>0</v>
      </c>
      <c r="BH1279" s="37">
        <f>SUM(BD1279:BG1279)</f>
        <v>0</v>
      </c>
      <c r="BI1279" s="37">
        <f>IF(SUM(AV1279+AW1279)&gt;=17,1,0)</f>
        <v>0</v>
      </c>
      <c r="BJ1279" s="37">
        <f>IF(SUM(AV1279+AW1279)&gt;=13,1,0)</f>
        <v>0</v>
      </c>
      <c r="BK1279" s="37">
        <f>SUM(AV1279:BG1279)+SUM(COUNTIFS(R1279:AU1279,{"TERM","RESIGNED"}))</f>
        <v>19</v>
      </c>
      <c r="BL1279" s="1" t="s">
        <v>41</v>
      </c>
      <c r="BM1279" s="37" t="s">
        <v>1101</v>
      </c>
    </row>
    <row r="1280" spans="1:65" x14ac:dyDescent="0.25">
      <c r="A1280" s="30">
        <f>A1279+1</f>
        <v>1278</v>
      </c>
      <c r="B1280" s="1" t="s">
        <v>163</v>
      </c>
      <c r="C1280" s="1">
        <v>106340</v>
      </c>
      <c r="D1280" s="1">
        <v>106340</v>
      </c>
      <c r="E1280" s="1" t="s">
        <v>863</v>
      </c>
      <c r="F1280" s="32" t="s">
        <v>1583</v>
      </c>
      <c r="G1280" s="32" t="s">
        <v>1584</v>
      </c>
      <c r="H1280" s="28">
        <v>45327</v>
      </c>
      <c r="I1280" s="28" t="s">
        <v>36</v>
      </c>
      <c r="J1280" s="28" t="s">
        <v>36</v>
      </c>
      <c r="K1280" s="37">
        <f ca="1">IF(O1280="ACTIVE",(TODAY()-H1280),(J1280-H1280))</f>
        <v>15</v>
      </c>
      <c r="L1280" s="39" t="str">
        <f>IF(OR(M1280="Email Verification",M1280="Operations",M1280="OJT",M1280="Bottom Quartile Group",M1280="Training"),"Billable","Non Billable")</f>
        <v>Non Billable</v>
      </c>
      <c r="M1280" s="32" t="s">
        <v>124</v>
      </c>
      <c r="N1280" s="1" t="s">
        <v>38</v>
      </c>
      <c r="O1280" s="1" t="s">
        <v>39</v>
      </c>
      <c r="P1280" s="1"/>
      <c r="Q1280" s="1"/>
      <c r="R1280" s="31" t="s">
        <v>249</v>
      </c>
      <c r="S1280" s="42" t="s">
        <v>22</v>
      </c>
      <c r="T1280" s="42" t="s">
        <v>22</v>
      </c>
      <c r="U1280" s="42" t="s">
        <v>22</v>
      </c>
      <c r="V1280" s="42" t="s">
        <v>22</v>
      </c>
      <c r="W1280" s="42" t="s">
        <v>880</v>
      </c>
      <c r="X1280" s="42" t="s">
        <v>880</v>
      </c>
      <c r="Y1280" s="42" t="s">
        <v>880</v>
      </c>
      <c r="Z1280" s="42" t="s">
        <v>880</v>
      </c>
      <c r="AA1280" s="42" t="s">
        <v>880</v>
      </c>
      <c r="AB1280" s="42" t="s">
        <v>17</v>
      </c>
      <c r="AC1280" s="42" t="s">
        <v>17</v>
      </c>
      <c r="AD1280" s="42" t="s">
        <v>880</v>
      </c>
      <c r="AE1280" s="42" t="s">
        <v>880</v>
      </c>
      <c r="AF1280" s="42" t="s">
        <v>880</v>
      </c>
      <c r="AG1280" s="42" t="s">
        <v>880</v>
      </c>
      <c r="AH1280" s="42" t="s">
        <v>880</v>
      </c>
      <c r="AI1280" s="42" t="s">
        <v>17</v>
      </c>
      <c r="AJ1280" s="42" t="s">
        <v>17</v>
      </c>
      <c r="AK1280" s="42" t="s">
        <v>880</v>
      </c>
      <c r="AL1280" s="42"/>
      <c r="AM1280" s="42"/>
      <c r="AN1280" s="42"/>
      <c r="AO1280" s="42"/>
      <c r="AP1280" s="42"/>
      <c r="AQ1280" s="42"/>
      <c r="AR1280" s="42"/>
      <c r="AS1280" s="42"/>
      <c r="AT1280" s="42"/>
      <c r="AU1280" s="42"/>
      <c r="AV1280" s="37">
        <f>COUNTIFS($S1280:$AU1280,"P")</f>
        <v>11</v>
      </c>
      <c r="AW1280" s="37">
        <f>COUNTIFS($S1280:$AU1280,"HD")/2</f>
        <v>0</v>
      </c>
      <c r="AX1280" s="37">
        <f>COUNTIFS($S1280:$AU1280,"DO")</f>
        <v>4</v>
      </c>
      <c r="AY1280" s="1">
        <f>COUNTIFS($S1280:$AU1280,"UPL")</f>
        <v>0</v>
      </c>
      <c r="AZ1280" s="37">
        <f>COUNTIFS($S1280:$AU1280,"LWP")</f>
        <v>0</v>
      </c>
      <c r="BA1280" s="37">
        <f>SUM(COUNTIFS($S1280:$AU1280,{"PAT","MAT"}))</f>
        <v>0</v>
      </c>
      <c r="BB1280" s="37">
        <f>COUNTIFS($S1280:$AU1280,"HO")</f>
        <v>0</v>
      </c>
      <c r="BC1280" s="37">
        <f>COUNTIFS($S1280:$AU1280,"NA")</f>
        <v>4</v>
      </c>
      <c r="BD1280" s="37">
        <f>COUNTIFS($S1280:$AU1280,"PL")</f>
        <v>0</v>
      </c>
      <c r="BE1280" s="37">
        <f>COUNTIFS($S1280:$AU1280,"CL")</f>
        <v>0</v>
      </c>
      <c r="BF1280" s="37">
        <f>COUNTIFS($S1280:$AU1280,"BL")</f>
        <v>0</v>
      </c>
      <c r="BG1280" s="37">
        <f>COUNTIFS($S1280:$AU1280,"CO")</f>
        <v>0</v>
      </c>
      <c r="BH1280" s="37">
        <f>SUM(BD1280:BG1280)</f>
        <v>0</v>
      </c>
      <c r="BI1280" s="37">
        <f>IF(SUM(AV1280+AW1280)&gt;=17,1,0)</f>
        <v>0</v>
      </c>
      <c r="BJ1280" s="37">
        <f>IF(SUM(AV1280+AW1280)&gt;=13,1,0)</f>
        <v>0</v>
      </c>
      <c r="BK1280" s="37">
        <f>SUM(AV1280:BG1280)+SUM(COUNTIFS(R1280:AU1280,{"TERM","RESIGNED"}))</f>
        <v>19</v>
      </c>
      <c r="BL1280" s="1" t="s">
        <v>41</v>
      </c>
      <c r="BM1280" s="37"/>
    </row>
    <row r="1281" spans="1:65" x14ac:dyDescent="0.25">
      <c r="A1281" s="30">
        <f>A1280+1</f>
        <v>1279</v>
      </c>
      <c r="B1281" s="1" t="s">
        <v>163</v>
      </c>
      <c r="C1281" s="1">
        <v>106341</v>
      </c>
      <c r="D1281" s="1">
        <v>106341</v>
      </c>
      <c r="E1281" s="1" t="s">
        <v>862</v>
      </c>
      <c r="F1281" s="32" t="s">
        <v>1585</v>
      </c>
      <c r="G1281" s="32" t="s">
        <v>181</v>
      </c>
      <c r="H1281" s="28">
        <v>45328</v>
      </c>
      <c r="I1281" s="28" t="s">
        <v>36</v>
      </c>
      <c r="J1281" s="28" t="s">
        <v>36</v>
      </c>
      <c r="K1281" s="37">
        <f ca="1">IF(O1281="ACTIVE",(TODAY()-H1281),(J1281-H1281))</f>
        <v>14</v>
      </c>
      <c r="L1281" s="39" t="str">
        <f>IF(OR(M1281="Email Verification",M1281="Operations",M1281="OJT",M1281="Bottom Quartile Group",M1281="Training"),"Billable","Non Billable")</f>
        <v>Billable</v>
      </c>
      <c r="M1281" s="32" t="s">
        <v>920</v>
      </c>
      <c r="N1281" s="1" t="s">
        <v>38</v>
      </c>
      <c r="O1281" s="1" t="s">
        <v>39</v>
      </c>
      <c r="P1281" s="1"/>
      <c r="Q1281" s="1"/>
      <c r="R1281" s="31" t="s">
        <v>300</v>
      </c>
      <c r="S1281" s="42" t="s">
        <v>22</v>
      </c>
      <c r="T1281" s="42" t="s">
        <v>22</v>
      </c>
      <c r="U1281" s="42" t="s">
        <v>22</v>
      </c>
      <c r="V1281" s="42" t="s">
        <v>22</v>
      </c>
      <c r="W1281" s="42" t="s">
        <v>22</v>
      </c>
      <c r="X1281" s="42" t="s">
        <v>880</v>
      </c>
      <c r="Y1281" s="42" t="s">
        <v>880</v>
      </c>
      <c r="Z1281" s="42" t="s">
        <v>19</v>
      </c>
      <c r="AA1281" s="42" t="s">
        <v>880</v>
      </c>
      <c r="AB1281" s="42" t="s">
        <v>17</v>
      </c>
      <c r="AC1281" s="42" t="s">
        <v>17</v>
      </c>
      <c r="AD1281" s="42" t="s">
        <v>880</v>
      </c>
      <c r="AE1281" s="42" t="s">
        <v>880</v>
      </c>
      <c r="AF1281" s="42" t="s">
        <v>880</v>
      </c>
      <c r="AG1281" s="42" t="s">
        <v>880</v>
      </c>
      <c r="AH1281" s="42" t="s">
        <v>880</v>
      </c>
      <c r="AI1281" s="42" t="s">
        <v>17</v>
      </c>
      <c r="AJ1281" s="42" t="s">
        <v>17</v>
      </c>
      <c r="AK1281" s="42" t="s">
        <v>880</v>
      </c>
      <c r="AL1281" s="42"/>
      <c r="AM1281" s="42"/>
      <c r="AN1281" s="42"/>
      <c r="AO1281" s="42"/>
      <c r="AP1281" s="42"/>
      <c r="AQ1281" s="42"/>
      <c r="AR1281" s="42"/>
      <c r="AS1281" s="42"/>
      <c r="AT1281" s="42"/>
      <c r="AU1281" s="42"/>
      <c r="AV1281" s="37">
        <f>COUNTIFS($S1281:$AU1281,"P")</f>
        <v>9</v>
      </c>
      <c r="AW1281" s="37">
        <f>COUNTIFS($S1281:$AU1281,"HD")/2</f>
        <v>0</v>
      </c>
      <c r="AX1281" s="37">
        <f>COUNTIFS($S1281:$AU1281,"DO")</f>
        <v>4</v>
      </c>
      <c r="AY1281" s="1">
        <f>COUNTIFS($S1281:$AU1281,"UPL")</f>
        <v>0</v>
      </c>
      <c r="AZ1281" s="37">
        <f>COUNTIFS($S1281:$AU1281,"LWP")</f>
        <v>1</v>
      </c>
      <c r="BA1281" s="37">
        <f>SUM(COUNTIFS($S1281:$AU1281,{"PAT","MAT"}))</f>
        <v>0</v>
      </c>
      <c r="BB1281" s="37">
        <f>COUNTIFS($S1281:$AU1281,"HO")</f>
        <v>0</v>
      </c>
      <c r="BC1281" s="37">
        <f>COUNTIFS($S1281:$AU1281,"NA")</f>
        <v>5</v>
      </c>
      <c r="BD1281" s="37">
        <f>COUNTIFS($S1281:$AU1281,"PL")</f>
        <v>0</v>
      </c>
      <c r="BE1281" s="37">
        <f>COUNTIFS($S1281:$AU1281,"CL")</f>
        <v>0</v>
      </c>
      <c r="BF1281" s="37">
        <f>COUNTIFS($S1281:$AU1281,"BL")</f>
        <v>0</v>
      </c>
      <c r="BG1281" s="37">
        <f>COUNTIFS($S1281:$AU1281,"CO")</f>
        <v>0</v>
      </c>
      <c r="BH1281" s="37">
        <f>SUM(BD1281:BG1281)</f>
        <v>0</v>
      </c>
      <c r="BI1281" s="37">
        <f>IF(SUM(AV1281+AW1281)&gt;=17,1,0)</f>
        <v>0</v>
      </c>
      <c r="BJ1281" s="37">
        <f>IF(SUM(AV1281+AW1281)&gt;=13,1,0)</f>
        <v>0</v>
      </c>
      <c r="BK1281" s="37">
        <f>SUM(AV1281:BG1281)+SUM(COUNTIFS(R1281:AU1281,{"TERM","RESIGNED"}))</f>
        <v>19</v>
      </c>
      <c r="BL1281" s="1" t="s">
        <v>41</v>
      </c>
      <c r="BM1281" s="37" t="s">
        <v>936</v>
      </c>
    </row>
    <row r="1282" spans="1:65" x14ac:dyDescent="0.25">
      <c r="A1282" s="30">
        <f>A1281+1</f>
        <v>1280</v>
      </c>
      <c r="B1282" s="1" t="s">
        <v>163</v>
      </c>
      <c r="C1282" s="1">
        <v>106342</v>
      </c>
      <c r="D1282" s="1">
        <v>106342</v>
      </c>
      <c r="E1282" s="1" t="s">
        <v>863</v>
      </c>
      <c r="F1282" s="32" t="s">
        <v>1551</v>
      </c>
      <c r="G1282" s="32" t="s">
        <v>177</v>
      </c>
      <c r="H1282" s="28">
        <v>45328</v>
      </c>
      <c r="I1282" s="28" t="s">
        <v>36</v>
      </c>
      <c r="J1282" s="28" t="s">
        <v>36</v>
      </c>
      <c r="K1282" s="37">
        <f ca="1">IF(O1282="ACTIVE",(TODAY()-H1282),(J1282-H1282))</f>
        <v>14</v>
      </c>
      <c r="L1282" s="39" t="str">
        <f>IF(OR(M1282="Email Verification",M1282="Operations",M1282="OJT",M1282="Bottom Quartile Group",M1282="Training"),"Billable","Non Billable")</f>
        <v>Billable</v>
      </c>
      <c r="M1282" s="32" t="s">
        <v>920</v>
      </c>
      <c r="N1282" s="1" t="s">
        <v>38</v>
      </c>
      <c r="O1282" s="1" t="s">
        <v>39</v>
      </c>
      <c r="P1282" s="1"/>
      <c r="Q1282" s="1"/>
      <c r="R1282" s="31" t="s">
        <v>300</v>
      </c>
      <c r="S1282" s="42" t="s">
        <v>22</v>
      </c>
      <c r="T1282" s="42" t="s">
        <v>22</v>
      </c>
      <c r="U1282" s="42" t="s">
        <v>22</v>
      </c>
      <c r="V1282" s="42" t="s">
        <v>22</v>
      </c>
      <c r="W1282" s="42" t="s">
        <v>22</v>
      </c>
      <c r="X1282" s="42" t="s">
        <v>880</v>
      </c>
      <c r="Y1282" s="42" t="s">
        <v>880</v>
      </c>
      <c r="Z1282" s="42" t="s">
        <v>880</v>
      </c>
      <c r="AA1282" s="42" t="s">
        <v>880</v>
      </c>
      <c r="AB1282" s="42" t="s">
        <v>17</v>
      </c>
      <c r="AC1282" s="42" t="s">
        <v>17</v>
      </c>
      <c r="AD1282" s="42" t="s">
        <v>880</v>
      </c>
      <c r="AE1282" s="42" t="s">
        <v>880</v>
      </c>
      <c r="AF1282" s="42" t="s">
        <v>880</v>
      </c>
      <c r="AG1282" s="42" t="s">
        <v>880</v>
      </c>
      <c r="AH1282" s="42" t="s">
        <v>880</v>
      </c>
      <c r="AI1282" s="42" t="s">
        <v>17</v>
      </c>
      <c r="AJ1282" s="42" t="s">
        <v>17</v>
      </c>
      <c r="AK1282" s="42" t="s">
        <v>880</v>
      </c>
      <c r="AL1282" s="42"/>
      <c r="AM1282" s="42"/>
      <c r="AN1282" s="42"/>
      <c r="AO1282" s="42"/>
      <c r="AP1282" s="42"/>
      <c r="AQ1282" s="42"/>
      <c r="AR1282" s="42"/>
      <c r="AS1282" s="42"/>
      <c r="AT1282" s="42"/>
      <c r="AU1282" s="42"/>
      <c r="AV1282" s="37">
        <f>COUNTIFS($S1282:$AU1282,"P")</f>
        <v>10</v>
      </c>
      <c r="AW1282" s="37">
        <f>COUNTIFS($S1282:$AU1282,"HD")/2</f>
        <v>0</v>
      </c>
      <c r="AX1282" s="37">
        <f>COUNTIFS($S1282:$AU1282,"DO")</f>
        <v>4</v>
      </c>
      <c r="AY1282" s="1">
        <f>COUNTIFS($S1282:$AU1282,"UPL")</f>
        <v>0</v>
      </c>
      <c r="AZ1282" s="37">
        <f>COUNTIFS($S1282:$AU1282,"LWP")</f>
        <v>0</v>
      </c>
      <c r="BA1282" s="37">
        <f>SUM(COUNTIFS($S1282:$AU1282,{"PAT","MAT"}))</f>
        <v>0</v>
      </c>
      <c r="BB1282" s="37">
        <f>COUNTIFS($S1282:$AU1282,"HO")</f>
        <v>0</v>
      </c>
      <c r="BC1282" s="37">
        <f>COUNTIFS($S1282:$AU1282,"NA")</f>
        <v>5</v>
      </c>
      <c r="BD1282" s="37">
        <f>COUNTIFS($S1282:$AU1282,"PL")</f>
        <v>0</v>
      </c>
      <c r="BE1282" s="37">
        <f>COUNTIFS($S1282:$AU1282,"CL")</f>
        <v>0</v>
      </c>
      <c r="BF1282" s="37">
        <f>COUNTIFS($S1282:$AU1282,"BL")</f>
        <v>0</v>
      </c>
      <c r="BG1282" s="37">
        <f>COUNTIFS($S1282:$AU1282,"CO")</f>
        <v>0</v>
      </c>
      <c r="BH1282" s="37">
        <f>SUM(BD1282:BG1282)</f>
        <v>0</v>
      </c>
      <c r="BI1282" s="37">
        <f>IF(SUM(AV1282+AW1282)&gt;=17,1,0)</f>
        <v>0</v>
      </c>
      <c r="BJ1282" s="37">
        <f>IF(SUM(AV1282+AW1282)&gt;=13,1,0)</f>
        <v>0</v>
      </c>
      <c r="BK1282" s="37">
        <f>SUM(AV1282:BG1282)+SUM(COUNTIFS(R1282:AU1282,{"TERM","RESIGNED"}))</f>
        <v>19</v>
      </c>
      <c r="BL1282" s="1" t="s">
        <v>41</v>
      </c>
      <c r="BM1282" s="37" t="s">
        <v>936</v>
      </c>
    </row>
    <row r="1283" spans="1:65" x14ac:dyDescent="0.25">
      <c r="A1283" s="30">
        <f>A1282+1</f>
        <v>1281</v>
      </c>
      <c r="B1283" s="1" t="s">
        <v>163</v>
      </c>
      <c r="C1283" s="1">
        <v>106345</v>
      </c>
      <c r="D1283" s="1">
        <v>106345</v>
      </c>
      <c r="E1283" s="1" t="s">
        <v>863</v>
      </c>
      <c r="F1283" s="32" t="s">
        <v>1587</v>
      </c>
      <c r="G1283" s="32" t="s">
        <v>177</v>
      </c>
      <c r="H1283" s="28">
        <v>45328</v>
      </c>
      <c r="I1283" s="28" t="s">
        <v>36</v>
      </c>
      <c r="J1283" s="28" t="s">
        <v>36</v>
      </c>
      <c r="K1283" s="37">
        <f ca="1">IF(O1283="ACTIVE",(TODAY()-H1283),(J1283-H1283))</f>
        <v>14</v>
      </c>
      <c r="L1283" s="39" t="str">
        <f>IF(OR(M1283="Email Verification",M1283="Operations",M1283="OJT",M1283="Bottom Quartile Group",M1283="Training"),"Billable","Non Billable")</f>
        <v>Billable</v>
      </c>
      <c r="M1283" s="32" t="s">
        <v>920</v>
      </c>
      <c r="N1283" s="1" t="s">
        <v>38</v>
      </c>
      <c r="O1283" s="1" t="s">
        <v>39</v>
      </c>
      <c r="P1283" s="1"/>
      <c r="Q1283" s="1"/>
      <c r="R1283" s="31" t="s">
        <v>300</v>
      </c>
      <c r="S1283" s="42" t="s">
        <v>22</v>
      </c>
      <c r="T1283" s="42" t="s">
        <v>22</v>
      </c>
      <c r="U1283" s="42" t="s">
        <v>22</v>
      </c>
      <c r="V1283" s="42" t="s">
        <v>22</v>
      </c>
      <c r="W1283" s="42" t="s">
        <v>22</v>
      </c>
      <c r="X1283" s="42" t="s">
        <v>880</v>
      </c>
      <c r="Y1283" s="42" t="s">
        <v>880</v>
      </c>
      <c r="Z1283" s="42" t="s">
        <v>880</v>
      </c>
      <c r="AA1283" s="42" t="s">
        <v>880</v>
      </c>
      <c r="AB1283" s="42" t="s">
        <v>17</v>
      </c>
      <c r="AC1283" s="42" t="s">
        <v>17</v>
      </c>
      <c r="AD1283" s="42" t="s">
        <v>880</v>
      </c>
      <c r="AE1283" s="42" t="s">
        <v>880</v>
      </c>
      <c r="AF1283" s="42" t="s">
        <v>880</v>
      </c>
      <c r="AG1283" s="42" t="s">
        <v>880</v>
      </c>
      <c r="AH1283" s="42" t="s">
        <v>880</v>
      </c>
      <c r="AI1283" s="42" t="s">
        <v>17</v>
      </c>
      <c r="AJ1283" s="42" t="s">
        <v>17</v>
      </c>
      <c r="AK1283" s="42" t="s">
        <v>880</v>
      </c>
      <c r="AL1283" s="42"/>
      <c r="AM1283" s="42"/>
      <c r="AN1283" s="42"/>
      <c r="AO1283" s="42"/>
      <c r="AP1283" s="42"/>
      <c r="AQ1283" s="42"/>
      <c r="AR1283" s="42"/>
      <c r="AS1283" s="42"/>
      <c r="AT1283" s="42"/>
      <c r="AU1283" s="42"/>
      <c r="AV1283" s="37">
        <f>COUNTIFS($S1283:$AU1283,"P")</f>
        <v>10</v>
      </c>
      <c r="AW1283" s="37">
        <f>COUNTIFS($S1283:$AU1283,"HD")/2</f>
        <v>0</v>
      </c>
      <c r="AX1283" s="37">
        <f>COUNTIFS($S1283:$AU1283,"DO")</f>
        <v>4</v>
      </c>
      <c r="AY1283" s="1">
        <f>COUNTIFS($S1283:$AU1283,"UPL")</f>
        <v>0</v>
      </c>
      <c r="AZ1283" s="37">
        <f>COUNTIFS($S1283:$AU1283,"LWP")</f>
        <v>0</v>
      </c>
      <c r="BA1283" s="37">
        <f>SUM(COUNTIFS($S1283:$AU1283,{"PAT","MAT"}))</f>
        <v>0</v>
      </c>
      <c r="BB1283" s="37">
        <f>COUNTIFS($S1283:$AU1283,"HO")</f>
        <v>0</v>
      </c>
      <c r="BC1283" s="37">
        <f>COUNTIFS($S1283:$AU1283,"NA")</f>
        <v>5</v>
      </c>
      <c r="BD1283" s="37">
        <f>COUNTIFS($S1283:$AU1283,"PL")</f>
        <v>0</v>
      </c>
      <c r="BE1283" s="37">
        <f>COUNTIFS($S1283:$AU1283,"CL")</f>
        <v>0</v>
      </c>
      <c r="BF1283" s="37">
        <f>COUNTIFS($S1283:$AU1283,"BL")</f>
        <v>0</v>
      </c>
      <c r="BG1283" s="37">
        <f>COUNTIFS($S1283:$AU1283,"CO")</f>
        <v>0</v>
      </c>
      <c r="BH1283" s="37">
        <f>SUM(BD1283:BG1283)</f>
        <v>0</v>
      </c>
      <c r="BI1283" s="37">
        <f>IF(SUM(AV1283+AW1283)&gt;=17,1,0)</f>
        <v>0</v>
      </c>
      <c r="BJ1283" s="37">
        <f>IF(SUM(AV1283+AW1283)&gt;=13,1,0)</f>
        <v>0</v>
      </c>
      <c r="BK1283" s="37">
        <f>SUM(AV1283:BG1283)+SUM(COUNTIFS(R1283:AU1283,{"TERM","RESIGNED"}))</f>
        <v>19</v>
      </c>
      <c r="BL1283" s="1" t="s">
        <v>41</v>
      </c>
      <c r="BM1283" s="37" t="s">
        <v>936</v>
      </c>
    </row>
    <row r="1284" spans="1:65" x14ac:dyDescent="0.25">
      <c r="A1284" s="30">
        <f>A1283+1</f>
        <v>1282</v>
      </c>
      <c r="B1284" s="1" t="s">
        <v>163</v>
      </c>
      <c r="C1284" s="1">
        <v>106346</v>
      </c>
      <c r="D1284" s="1">
        <v>106346</v>
      </c>
      <c r="E1284" s="1" t="s">
        <v>863</v>
      </c>
      <c r="F1284" s="32" t="s">
        <v>1588</v>
      </c>
      <c r="G1284" s="32" t="s">
        <v>181</v>
      </c>
      <c r="H1284" s="28">
        <v>45328</v>
      </c>
      <c r="I1284" s="28" t="s">
        <v>36</v>
      </c>
      <c r="J1284" s="28" t="s">
        <v>36</v>
      </c>
      <c r="K1284" s="37">
        <f ca="1">IF(O1284="ACTIVE",(TODAY()-H1284),(J1284-H1284))</f>
        <v>14</v>
      </c>
      <c r="L1284" s="39" t="str">
        <f>IF(OR(M1284="Email Verification",M1284="Operations",M1284="OJT",M1284="Bottom Quartile Group",M1284="Training"),"Billable","Non Billable")</f>
        <v>Billable</v>
      </c>
      <c r="M1284" s="32" t="s">
        <v>920</v>
      </c>
      <c r="N1284" s="1" t="s">
        <v>38</v>
      </c>
      <c r="O1284" s="1" t="s">
        <v>39</v>
      </c>
      <c r="P1284" s="1"/>
      <c r="Q1284" s="1"/>
      <c r="R1284" s="31" t="s">
        <v>300</v>
      </c>
      <c r="S1284" s="42" t="s">
        <v>22</v>
      </c>
      <c r="T1284" s="42" t="s">
        <v>22</v>
      </c>
      <c r="U1284" s="42" t="s">
        <v>22</v>
      </c>
      <c r="V1284" s="42" t="s">
        <v>22</v>
      </c>
      <c r="W1284" s="42" t="s">
        <v>22</v>
      </c>
      <c r="X1284" s="42" t="s">
        <v>880</v>
      </c>
      <c r="Y1284" s="42" t="s">
        <v>880</v>
      </c>
      <c r="Z1284" s="42" t="s">
        <v>880</v>
      </c>
      <c r="AA1284" s="42" t="s">
        <v>880</v>
      </c>
      <c r="AB1284" s="42" t="s">
        <v>17</v>
      </c>
      <c r="AC1284" s="42" t="s">
        <v>17</v>
      </c>
      <c r="AD1284" s="42" t="s">
        <v>880</v>
      </c>
      <c r="AE1284" s="42" t="s">
        <v>880</v>
      </c>
      <c r="AF1284" s="42" t="s">
        <v>880</v>
      </c>
      <c r="AG1284" s="42" t="s">
        <v>880</v>
      </c>
      <c r="AH1284" s="42" t="s">
        <v>880</v>
      </c>
      <c r="AI1284" s="42" t="s">
        <v>17</v>
      </c>
      <c r="AJ1284" s="42" t="s">
        <v>17</v>
      </c>
      <c r="AK1284" s="42" t="s">
        <v>880</v>
      </c>
      <c r="AL1284" s="42"/>
      <c r="AM1284" s="42"/>
      <c r="AN1284" s="42"/>
      <c r="AO1284" s="42"/>
      <c r="AP1284" s="42"/>
      <c r="AQ1284" s="42"/>
      <c r="AR1284" s="42"/>
      <c r="AS1284" s="42"/>
      <c r="AT1284" s="42"/>
      <c r="AU1284" s="42"/>
      <c r="AV1284" s="37">
        <f>COUNTIFS($S1284:$AU1284,"P")</f>
        <v>10</v>
      </c>
      <c r="AW1284" s="37">
        <f>COUNTIFS($S1284:$AU1284,"HD")/2</f>
        <v>0</v>
      </c>
      <c r="AX1284" s="37">
        <f>COUNTIFS($S1284:$AU1284,"DO")</f>
        <v>4</v>
      </c>
      <c r="AY1284" s="1">
        <f>COUNTIFS($S1284:$AU1284,"UPL")</f>
        <v>0</v>
      </c>
      <c r="AZ1284" s="37">
        <f>COUNTIFS($S1284:$AU1284,"LWP")</f>
        <v>0</v>
      </c>
      <c r="BA1284" s="37">
        <f>SUM(COUNTIFS($S1284:$AU1284,{"PAT","MAT"}))</f>
        <v>0</v>
      </c>
      <c r="BB1284" s="37">
        <f>COUNTIFS($S1284:$AU1284,"HO")</f>
        <v>0</v>
      </c>
      <c r="BC1284" s="37">
        <f>COUNTIFS($S1284:$AU1284,"NA")</f>
        <v>5</v>
      </c>
      <c r="BD1284" s="37">
        <f>COUNTIFS($S1284:$AU1284,"PL")</f>
        <v>0</v>
      </c>
      <c r="BE1284" s="37">
        <f>COUNTIFS($S1284:$AU1284,"CL")</f>
        <v>0</v>
      </c>
      <c r="BF1284" s="37">
        <f>COUNTIFS($S1284:$AU1284,"BL")</f>
        <v>0</v>
      </c>
      <c r="BG1284" s="37">
        <f>COUNTIFS($S1284:$AU1284,"CO")</f>
        <v>0</v>
      </c>
      <c r="BH1284" s="37">
        <f>SUM(BD1284:BG1284)</f>
        <v>0</v>
      </c>
      <c r="BI1284" s="37">
        <f>IF(SUM(AV1284+AW1284)&gt;=17,1,0)</f>
        <v>0</v>
      </c>
      <c r="BJ1284" s="37">
        <f>IF(SUM(AV1284+AW1284)&gt;=13,1,0)</f>
        <v>0</v>
      </c>
      <c r="BK1284" s="37">
        <f>SUM(AV1284:BG1284)+SUM(COUNTIFS(R1284:AU1284,{"TERM","RESIGNED"}))</f>
        <v>19</v>
      </c>
      <c r="BL1284" s="1" t="s">
        <v>41</v>
      </c>
      <c r="BM1284" s="37" t="s">
        <v>936</v>
      </c>
    </row>
    <row r="1285" spans="1:65" x14ac:dyDescent="0.25">
      <c r="A1285" s="30">
        <f>A1284+1</f>
        <v>1283</v>
      </c>
      <c r="B1285" s="1" t="s">
        <v>163</v>
      </c>
      <c r="C1285" s="1">
        <v>106348</v>
      </c>
      <c r="D1285" s="1">
        <v>106348</v>
      </c>
      <c r="E1285" s="1" t="s">
        <v>862</v>
      </c>
      <c r="F1285" s="32" t="s">
        <v>1590</v>
      </c>
      <c r="G1285" s="32" t="s">
        <v>181</v>
      </c>
      <c r="H1285" s="28">
        <v>45328</v>
      </c>
      <c r="I1285" s="28" t="s">
        <v>36</v>
      </c>
      <c r="J1285" s="28" t="s">
        <v>36</v>
      </c>
      <c r="K1285" s="37">
        <f ca="1">IF(O1285="ACTIVE",(TODAY()-H1285),(J1285-H1285))</f>
        <v>14</v>
      </c>
      <c r="L1285" s="39" t="str">
        <f>IF(OR(M1285="Email Verification",M1285="Operations",M1285="OJT",M1285="Bottom Quartile Group",M1285="Training"),"Billable","Non Billable")</f>
        <v>Billable</v>
      </c>
      <c r="M1285" s="32" t="s">
        <v>920</v>
      </c>
      <c r="N1285" s="1" t="s">
        <v>38</v>
      </c>
      <c r="O1285" s="1" t="s">
        <v>39</v>
      </c>
      <c r="P1285" s="1"/>
      <c r="Q1285" s="1"/>
      <c r="R1285" s="31" t="s">
        <v>300</v>
      </c>
      <c r="S1285" s="42" t="s">
        <v>22</v>
      </c>
      <c r="T1285" s="42" t="s">
        <v>22</v>
      </c>
      <c r="U1285" s="42" t="s">
        <v>22</v>
      </c>
      <c r="V1285" s="42" t="s">
        <v>22</v>
      </c>
      <c r="W1285" s="42" t="s">
        <v>22</v>
      </c>
      <c r="X1285" s="42" t="s">
        <v>880</v>
      </c>
      <c r="Y1285" s="42" t="s">
        <v>19</v>
      </c>
      <c r="Z1285" s="42" t="s">
        <v>880</v>
      </c>
      <c r="AA1285" s="42" t="s">
        <v>880</v>
      </c>
      <c r="AB1285" s="42" t="s">
        <v>17</v>
      </c>
      <c r="AC1285" s="42" t="s">
        <v>17</v>
      </c>
      <c r="AD1285" s="42" t="s">
        <v>880</v>
      </c>
      <c r="AE1285" s="42" t="s">
        <v>880</v>
      </c>
      <c r="AF1285" s="42" t="s">
        <v>880</v>
      </c>
      <c r="AG1285" s="42" t="s">
        <v>880</v>
      </c>
      <c r="AH1285" s="42" t="s">
        <v>880</v>
      </c>
      <c r="AI1285" s="42" t="s">
        <v>17</v>
      </c>
      <c r="AJ1285" s="42" t="s">
        <v>17</v>
      </c>
      <c r="AK1285" s="42" t="s">
        <v>18</v>
      </c>
      <c r="AL1285" s="42"/>
      <c r="AM1285" s="42"/>
      <c r="AN1285" s="42"/>
      <c r="AO1285" s="42"/>
      <c r="AP1285" s="42"/>
      <c r="AQ1285" s="42"/>
      <c r="AR1285" s="42"/>
      <c r="AS1285" s="42"/>
      <c r="AT1285" s="42"/>
      <c r="AU1285" s="42"/>
      <c r="AV1285" s="37">
        <f>COUNTIFS($S1285:$AU1285,"P")</f>
        <v>8</v>
      </c>
      <c r="AW1285" s="37">
        <f>COUNTIFS($S1285:$AU1285,"HD")/2</f>
        <v>0</v>
      </c>
      <c r="AX1285" s="37">
        <f>COUNTIFS($S1285:$AU1285,"DO")</f>
        <v>4</v>
      </c>
      <c r="AY1285" s="1">
        <f>COUNTIFS($S1285:$AU1285,"UPL")</f>
        <v>1</v>
      </c>
      <c r="AZ1285" s="37">
        <f>COUNTIFS($S1285:$AU1285,"LWP")</f>
        <v>1</v>
      </c>
      <c r="BA1285" s="37">
        <f>SUM(COUNTIFS($S1285:$AU1285,{"PAT","MAT"}))</f>
        <v>0</v>
      </c>
      <c r="BB1285" s="37">
        <f>COUNTIFS($S1285:$AU1285,"HO")</f>
        <v>0</v>
      </c>
      <c r="BC1285" s="37">
        <f>COUNTIFS($S1285:$AU1285,"NA")</f>
        <v>5</v>
      </c>
      <c r="BD1285" s="37">
        <f>COUNTIFS($S1285:$AU1285,"PL")</f>
        <v>0</v>
      </c>
      <c r="BE1285" s="37">
        <f>COUNTIFS($S1285:$AU1285,"CL")</f>
        <v>0</v>
      </c>
      <c r="BF1285" s="37">
        <f>COUNTIFS($S1285:$AU1285,"BL")</f>
        <v>0</v>
      </c>
      <c r="BG1285" s="37">
        <f>COUNTIFS($S1285:$AU1285,"CO")</f>
        <v>0</v>
      </c>
      <c r="BH1285" s="37">
        <f>SUM(BD1285:BG1285)</f>
        <v>0</v>
      </c>
      <c r="BI1285" s="37">
        <f>IF(SUM(AV1285+AW1285)&gt;=17,1,0)</f>
        <v>0</v>
      </c>
      <c r="BJ1285" s="37">
        <f>IF(SUM(AV1285+AW1285)&gt;=13,1,0)</f>
        <v>0</v>
      </c>
      <c r="BK1285" s="37">
        <f>SUM(AV1285:BG1285)+SUM(COUNTIFS(R1285:AU1285,{"TERM","RESIGNED"}))</f>
        <v>19</v>
      </c>
      <c r="BL1285" s="1" t="s">
        <v>41</v>
      </c>
      <c r="BM1285" s="37" t="s">
        <v>936</v>
      </c>
    </row>
    <row r="1286" spans="1:65" x14ac:dyDescent="0.25">
      <c r="A1286" s="30">
        <f>A1285+1</f>
        <v>1284</v>
      </c>
      <c r="B1286" s="1" t="s">
        <v>163</v>
      </c>
      <c r="C1286" s="1">
        <v>106349</v>
      </c>
      <c r="D1286" s="1">
        <v>106349</v>
      </c>
      <c r="E1286" s="1" t="s">
        <v>862</v>
      </c>
      <c r="F1286" s="32" t="s">
        <v>1591</v>
      </c>
      <c r="G1286" s="32" t="s">
        <v>181</v>
      </c>
      <c r="H1286" s="28">
        <v>45328</v>
      </c>
      <c r="I1286" s="28" t="s">
        <v>36</v>
      </c>
      <c r="J1286" s="28" t="s">
        <v>36</v>
      </c>
      <c r="K1286" s="37">
        <f ca="1">IF(O1286="ACTIVE",(TODAY()-H1286),(J1286-H1286))</f>
        <v>14</v>
      </c>
      <c r="L1286" s="39" t="str">
        <f>IF(OR(M1286="Email Verification",M1286="Operations",M1286="OJT",M1286="Bottom Quartile Group",M1286="Training"),"Billable","Non Billable")</f>
        <v>Billable</v>
      </c>
      <c r="M1286" s="32" t="s">
        <v>920</v>
      </c>
      <c r="N1286" s="1" t="s">
        <v>38</v>
      </c>
      <c r="O1286" s="1" t="s">
        <v>39</v>
      </c>
      <c r="P1286" s="1"/>
      <c r="Q1286" s="1"/>
      <c r="R1286" s="31" t="s">
        <v>300</v>
      </c>
      <c r="S1286" s="42" t="s">
        <v>22</v>
      </c>
      <c r="T1286" s="42" t="s">
        <v>22</v>
      </c>
      <c r="U1286" s="42" t="s">
        <v>22</v>
      </c>
      <c r="V1286" s="42" t="s">
        <v>22</v>
      </c>
      <c r="W1286" s="42" t="s">
        <v>22</v>
      </c>
      <c r="X1286" s="42" t="s">
        <v>880</v>
      </c>
      <c r="Y1286" s="42" t="s">
        <v>880</v>
      </c>
      <c r="Z1286" s="42" t="s">
        <v>880</v>
      </c>
      <c r="AA1286" s="42" t="s">
        <v>880</v>
      </c>
      <c r="AB1286" s="42" t="s">
        <v>17</v>
      </c>
      <c r="AC1286" s="42" t="s">
        <v>17</v>
      </c>
      <c r="AD1286" s="42" t="s">
        <v>880</v>
      </c>
      <c r="AE1286" s="42" t="s">
        <v>880</v>
      </c>
      <c r="AF1286" s="42" t="s">
        <v>880</v>
      </c>
      <c r="AG1286" s="42" t="s">
        <v>880</v>
      </c>
      <c r="AH1286" s="42" t="s">
        <v>880</v>
      </c>
      <c r="AI1286" s="42" t="s">
        <v>17</v>
      </c>
      <c r="AJ1286" s="42" t="s">
        <v>17</v>
      </c>
      <c r="AK1286" s="42" t="s">
        <v>880</v>
      </c>
      <c r="AL1286" s="42"/>
      <c r="AM1286" s="42"/>
      <c r="AN1286" s="42"/>
      <c r="AO1286" s="42"/>
      <c r="AP1286" s="42"/>
      <c r="AQ1286" s="42"/>
      <c r="AR1286" s="42"/>
      <c r="AS1286" s="42"/>
      <c r="AT1286" s="42"/>
      <c r="AU1286" s="42"/>
      <c r="AV1286" s="37">
        <f>COUNTIFS($S1286:$AU1286,"P")</f>
        <v>10</v>
      </c>
      <c r="AW1286" s="37">
        <f>COUNTIFS($S1286:$AU1286,"HD")/2</f>
        <v>0</v>
      </c>
      <c r="AX1286" s="37">
        <f>COUNTIFS($S1286:$AU1286,"DO")</f>
        <v>4</v>
      </c>
      <c r="AY1286" s="1">
        <f>COUNTIFS($S1286:$AU1286,"UPL")</f>
        <v>0</v>
      </c>
      <c r="AZ1286" s="37">
        <f>COUNTIFS($S1286:$AU1286,"LWP")</f>
        <v>0</v>
      </c>
      <c r="BA1286" s="37">
        <f>SUM(COUNTIFS($S1286:$AU1286,{"PAT","MAT"}))</f>
        <v>0</v>
      </c>
      <c r="BB1286" s="37">
        <f>COUNTIFS($S1286:$AU1286,"HO")</f>
        <v>0</v>
      </c>
      <c r="BC1286" s="37">
        <f>COUNTIFS($S1286:$AU1286,"NA")</f>
        <v>5</v>
      </c>
      <c r="BD1286" s="37">
        <f>COUNTIFS($S1286:$AU1286,"PL")</f>
        <v>0</v>
      </c>
      <c r="BE1286" s="37">
        <f>COUNTIFS($S1286:$AU1286,"CL")</f>
        <v>0</v>
      </c>
      <c r="BF1286" s="37">
        <f>COUNTIFS($S1286:$AU1286,"BL")</f>
        <v>0</v>
      </c>
      <c r="BG1286" s="37">
        <f>COUNTIFS($S1286:$AU1286,"CO")</f>
        <v>0</v>
      </c>
      <c r="BH1286" s="37">
        <f>SUM(BD1286:BG1286)</f>
        <v>0</v>
      </c>
      <c r="BI1286" s="37">
        <f>IF(SUM(AV1286+AW1286)&gt;=17,1,0)</f>
        <v>0</v>
      </c>
      <c r="BJ1286" s="37">
        <f>IF(SUM(AV1286+AW1286)&gt;=13,1,0)</f>
        <v>0</v>
      </c>
      <c r="BK1286" s="37">
        <f>SUM(AV1286:BG1286)+SUM(COUNTIFS(R1286:AU1286,{"TERM","RESIGNED"}))</f>
        <v>19</v>
      </c>
      <c r="BL1286" s="1" t="s">
        <v>41</v>
      </c>
      <c r="BM1286" s="37" t="s">
        <v>936</v>
      </c>
    </row>
    <row r="1287" spans="1:65" x14ac:dyDescent="0.25">
      <c r="A1287" s="30">
        <f>A1286+1</f>
        <v>1285</v>
      </c>
      <c r="B1287" s="1" t="s">
        <v>163</v>
      </c>
      <c r="C1287" s="1">
        <v>106350</v>
      </c>
      <c r="D1287" s="1">
        <v>106350</v>
      </c>
      <c r="E1287" s="1" t="s">
        <v>863</v>
      </c>
      <c r="F1287" s="32" t="s">
        <v>1592</v>
      </c>
      <c r="G1287" s="32" t="s">
        <v>177</v>
      </c>
      <c r="H1287" s="28">
        <v>45328</v>
      </c>
      <c r="I1287" s="28" t="s">
        <v>36</v>
      </c>
      <c r="J1287" s="28" t="s">
        <v>36</v>
      </c>
      <c r="K1287" s="37">
        <f ca="1">IF(O1287="ACTIVE",(TODAY()-H1287),(J1287-H1287))</f>
        <v>14</v>
      </c>
      <c r="L1287" s="39" t="str">
        <f>IF(OR(M1287="Email Verification",M1287="Operations",M1287="OJT",M1287="Bottom Quartile Group",M1287="Training"),"Billable","Non Billable")</f>
        <v>Billable</v>
      </c>
      <c r="M1287" s="32" t="s">
        <v>920</v>
      </c>
      <c r="N1287" s="1" t="s">
        <v>38</v>
      </c>
      <c r="O1287" s="1" t="s">
        <v>39</v>
      </c>
      <c r="P1287" s="1"/>
      <c r="Q1287" s="1"/>
      <c r="R1287" s="31" t="s">
        <v>300</v>
      </c>
      <c r="S1287" s="42" t="s">
        <v>22</v>
      </c>
      <c r="T1287" s="42" t="s">
        <v>22</v>
      </c>
      <c r="U1287" s="42" t="s">
        <v>22</v>
      </c>
      <c r="V1287" s="42" t="s">
        <v>22</v>
      </c>
      <c r="W1287" s="42" t="s">
        <v>22</v>
      </c>
      <c r="X1287" s="42" t="s">
        <v>880</v>
      </c>
      <c r="Y1287" s="42" t="s">
        <v>880</v>
      </c>
      <c r="Z1287" s="42" t="s">
        <v>880</v>
      </c>
      <c r="AA1287" s="42" t="s">
        <v>880</v>
      </c>
      <c r="AB1287" s="42" t="s">
        <v>17</v>
      </c>
      <c r="AC1287" s="42" t="s">
        <v>17</v>
      </c>
      <c r="AD1287" s="42" t="s">
        <v>880</v>
      </c>
      <c r="AE1287" s="42" t="s">
        <v>880</v>
      </c>
      <c r="AF1287" s="42" t="s">
        <v>880</v>
      </c>
      <c r="AG1287" s="42" t="s">
        <v>880</v>
      </c>
      <c r="AH1287" s="42" t="s">
        <v>880</v>
      </c>
      <c r="AI1287" s="42" t="s">
        <v>17</v>
      </c>
      <c r="AJ1287" s="42" t="s">
        <v>17</v>
      </c>
      <c r="AK1287" s="42" t="s">
        <v>880</v>
      </c>
      <c r="AL1287" s="42"/>
      <c r="AM1287" s="42"/>
      <c r="AN1287" s="42"/>
      <c r="AO1287" s="42"/>
      <c r="AP1287" s="42"/>
      <c r="AQ1287" s="42"/>
      <c r="AR1287" s="42"/>
      <c r="AS1287" s="42"/>
      <c r="AT1287" s="42"/>
      <c r="AU1287" s="42"/>
      <c r="AV1287" s="37">
        <f>COUNTIFS($S1287:$AU1287,"P")</f>
        <v>10</v>
      </c>
      <c r="AW1287" s="37">
        <f>COUNTIFS($S1287:$AU1287,"HD")/2</f>
        <v>0</v>
      </c>
      <c r="AX1287" s="37">
        <f>COUNTIFS($S1287:$AU1287,"DO")</f>
        <v>4</v>
      </c>
      <c r="AY1287" s="1">
        <f>COUNTIFS($S1287:$AU1287,"UPL")</f>
        <v>0</v>
      </c>
      <c r="AZ1287" s="37">
        <f>COUNTIFS($S1287:$AU1287,"LWP")</f>
        <v>0</v>
      </c>
      <c r="BA1287" s="37">
        <f>SUM(COUNTIFS($S1287:$AU1287,{"PAT","MAT"}))</f>
        <v>0</v>
      </c>
      <c r="BB1287" s="37">
        <f>COUNTIFS($S1287:$AU1287,"HO")</f>
        <v>0</v>
      </c>
      <c r="BC1287" s="37">
        <f>COUNTIFS($S1287:$AU1287,"NA")</f>
        <v>5</v>
      </c>
      <c r="BD1287" s="37">
        <f>COUNTIFS($S1287:$AU1287,"PL")</f>
        <v>0</v>
      </c>
      <c r="BE1287" s="37">
        <f>COUNTIFS($S1287:$AU1287,"CL")</f>
        <v>0</v>
      </c>
      <c r="BF1287" s="37">
        <f>COUNTIFS($S1287:$AU1287,"BL")</f>
        <v>0</v>
      </c>
      <c r="BG1287" s="37">
        <f>COUNTIFS($S1287:$AU1287,"CO")</f>
        <v>0</v>
      </c>
      <c r="BH1287" s="37">
        <f>SUM(BD1287:BG1287)</f>
        <v>0</v>
      </c>
      <c r="BI1287" s="37">
        <f>IF(SUM(AV1287+AW1287)&gt;=17,1,0)</f>
        <v>0</v>
      </c>
      <c r="BJ1287" s="37">
        <f>IF(SUM(AV1287+AW1287)&gt;=13,1,0)</f>
        <v>0</v>
      </c>
      <c r="BK1287" s="37">
        <f>SUM(AV1287:BG1287)+SUM(COUNTIFS(R1287:AU1287,{"TERM","RESIGNED"}))</f>
        <v>19</v>
      </c>
      <c r="BL1287" s="1" t="s">
        <v>41</v>
      </c>
      <c r="BM1287" s="37" t="s">
        <v>936</v>
      </c>
    </row>
    <row r="1288" spans="1:65" x14ac:dyDescent="0.25">
      <c r="A1288" s="30">
        <f>A1287+1</f>
        <v>1286</v>
      </c>
      <c r="B1288" s="1" t="s">
        <v>163</v>
      </c>
      <c r="C1288" s="1">
        <v>106352</v>
      </c>
      <c r="D1288" s="1">
        <v>106352</v>
      </c>
      <c r="E1288" s="1" t="s">
        <v>862</v>
      </c>
      <c r="F1288" s="32" t="s">
        <v>1594</v>
      </c>
      <c r="G1288" s="32" t="s">
        <v>181</v>
      </c>
      <c r="H1288" s="28">
        <v>45328</v>
      </c>
      <c r="I1288" s="28" t="s">
        <v>36</v>
      </c>
      <c r="J1288" s="28" t="s">
        <v>36</v>
      </c>
      <c r="K1288" s="37">
        <f ca="1">IF(O1288="ACTIVE",(TODAY()-H1288),(J1288-H1288))</f>
        <v>14</v>
      </c>
      <c r="L1288" s="39" t="str">
        <f>IF(OR(M1288="Email Verification",M1288="Operations",M1288="OJT",M1288="Bottom Quartile Group",M1288="Training"),"Billable","Non Billable")</f>
        <v>Billable</v>
      </c>
      <c r="M1288" s="32" t="s">
        <v>920</v>
      </c>
      <c r="N1288" s="1" t="s">
        <v>38</v>
      </c>
      <c r="O1288" s="1" t="s">
        <v>39</v>
      </c>
      <c r="P1288" s="1"/>
      <c r="Q1288" s="1"/>
      <c r="R1288" s="31" t="s">
        <v>300</v>
      </c>
      <c r="S1288" s="42" t="s">
        <v>22</v>
      </c>
      <c r="T1288" s="42" t="s">
        <v>22</v>
      </c>
      <c r="U1288" s="42" t="s">
        <v>22</v>
      </c>
      <c r="V1288" s="42" t="s">
        <v>22</v>
      </c>
      <c r="W1288" s="42" t="s">
        <v>22</v>
      </c>
      <c r="X1288" s="42" t="s">
        <v>880</v>
      </c>
      <c r="Y1288" s="42" t="s">
        <v>880</v>
      </c>
      <c r="Z1288" s="42" t="s">
        <v>880</v>
      </c>
      <c r="AA1288" s="42" t="s">
        <v>880</v>
      </c>
      <c r="AB1288" s="42" t="s">
        <v>17</v>
      </c>
      <c r="AC1288" s="42" t="s">
        <v>17</v>
      </c>
      <c r="AD1288" s="42" t="s">
        <v>880</v>
      </c>
      <c r="AE1288" s="42" t="s">
        <v>880</v>
      </c>
      <c r="AF1288" s="42" t="s">
        <v>880</v>
      </c>
      <c r="AG1288" s="42" t="s">
        <v>880</v>
      </c>
      <c r="AH1288" s="42" t="s">
        <v>880</v>
      </c>
      <c r="AI1288" s="42" t="s">
        <v>17</v>
      </c>
      <c r="AJ1288" s="42" t="s">
        <v>17</v>
      </c>
      <c r="AK1288" s="42" t="s">
        <v>19</v>
      </c>
      <c r="AL1288" s="42"/>
      <c r="AM1288" s="42"/>
      <c r="AN1288" s="42"/>
      <c r="AO1288" s="42"/>
      <c r="AP1288" s="42"/>
      <c r="AQ1288" s="42"/>
      <c r="AR1288" s="42"/>
      <c r="AS1288" s="42"/>
      <c r="AT1288" s="42"/>
      <c r="AU1288" s="42"/>
      <c r="AV1288" s="37">
        <f>COUNTIFS($S1288:$AU1288,"P")</f>
        <v>9</v>
      </c>
      <c r="AW1288" s="37">
        <f>COUNTIFS($S1288:$AU1288,"HD")/2</f>
        <v>0</v>
      </c>
      <c r="AX1288" s="37">
        <f>COUNTIFS($S1288:$AU1288,"DO")</f>
        <v>4</v>
      </c>
      <c r="AY1288" s="1">
        <f>COUNTIFS($S1288:$AU1288,"UPL")</f>
        <v>0</v>
      </c>
      <c r="AZ1288" s="37">
        <f>COUNTIFS($S1288:$AU1288,"LWP")</f>
        <v>1</v>
      </c>
      <c r="BA1288" s="37">
        <f>SUM(COUNTIFS($S1288:$AU1288,{"PAT","MAT"}))</f>
        <v>0</v>
      </c>
      <c r="BB1288" s="37">
        <f>COUNTIFS($S1288:$AU1288,"HO")</f>
        <v>0</v>
      </c>
      <c r="BC1288" s="37">
        <f>COUNTIFS($S1288:$AU1288,"NA")</f>
        <v>5</v>
      </c>
      <c r="BD1288" s="37">
        <f>COUNTIFS($S1288:$AU1288,"PL")</f>
        <v>0</v>
      </c>
      <c r="BE1288" s="37">
        <f>COUNTIFS($S1288:$AU1288,"CL")</f>
        <v>0</v>
      </c>
      <c r="BF1288" s="37">
        <f>COUNTIFS($S1288:$AU1288,"BL")</f>
        <v>0</v>
      </c>
      <c r="BG1288" s="37">
        <f>COUNTIFS($S1288:$AU1288,"CO")</f>
        <v>0</v>
      </c>
      <c r="BH1288" s="37">
        <f>SUM(BD1288:BG1288)</f>
        <v>0</v>
      </c>
      <c r="BI1288" s="37">
        <f>IF(SUM(AV1288+AW1288)&gt;=17,1,0)</f>
        <v>0</v>
      </c>
      <c r="BJ1288" s="37">
        <f>IF(SUM(AV1288+AW1288)&gt;=13,1,0)</f>
        <v>0</v>
      </c>
      <c r="BK1288" s="37">
        <f>SUM(AV1288:BG1288)+SUM(COUNTIFS(R1288:AU1288,{"TERM","RESIGNED"}))</f>
        <v>19</v>
      </c>
      <c r="BL1288" s="1" t="s">
        <v>41</v>
      </c>
      <c r="BM1288" s="37" t="s">
        <v>936</v>
      </c>
    </row>
    <row r="1289" spans="1:65" x14ac:dyDescent="0.25">
      <c r="A1289" s="30">
        <f>A1288+1</f>
        <v>1287</v>
      </c>
      <c r="B1289" s="1" t="s">
        <v>163</v>
      </c>
      <c r="C1289" s="1">
        <v>106354</v>
      </c>
      <c r="D1289" s="1">
        <v>106354</v>
      </c>
      <c r="E1289" s="1" t="s">
        <v>862</v>
      </c>
      <c r="F1289" s="32" t="s">
        <v>1603</v>
      </c>
      <c r="G1289" s="32" t="s">
        <v>177</v>
      </c>
      <c r="H1289" s="28">
        <v>45328</v>
      </c>
      <c r="I1289" s="28" t="s">
        <v>36</v>
      </c>
      <c r="J1289" s="28" t="s">
        <v>36</v>
      </c>
      <c r="K1289" s="37">
        <f ca="1">IF(O1289="ACTIVE",(TODAY()-H1289),(J1289-H1289))</f>
        <v>14</v>
      </c>
      <c r="L1289" s="39" t="str">
        <f>IF(OR(M1289="Email Verification",M1289="Operations",M1289="OJT",M1289="Bottom Quartile Group",M1289="Training"),"Billable","Non Billable")</f>
        <v>Billable</v>
      </c>
      <c r="M1289" s="32" t="s">
        <v>920</v>
      </c>
      <c r="N1289" s="1" t="s">
        <v>38</v>
      </c>
      <c r="O1289" s="1" t="s">
        <v>39</v>
      </c>
      <c r="P1289" s="1"/>
      <c r="Q1289" s="1"/>
      <c r="R1289" s="31" t="s">
        <v>300</v>
      </c>
      <c r="S1289" s="42" t="s">
        <v>22</v>
      </c>
      <c r="T1289" s="42" t="s">
        <v>22</v>
      </c>
      <c r="U1289" s="42" t="s">
        <v>22</v>
      </c>
      <c r="V1289" s="42" t="s">
        <v>22</v>
      </c>
      <c r="W1289" s="42" t="s">
        <v>22</v>
      </c>
      <c r="X1289" s="42" t="s">
        <v>880</v>
      </c>
      <c r="Y1289" s="42" t="s">
        <v>880</v>
      </c>
      <c r="Z1289" s="42" t="s">
        <v>880</v>
      </c>
      <c r="AA1289" s="42" t="s">
        <v>880</v>
      </c>
      <c r="AB1289" s="42" t="s">
        <v>17</v>
      </c>
      <c r="AC1289" s="42" t="s">
        <v>17</v>
      </c>
      <c r="AD1289" s="42" t="s">
        <v>880</v>
      </c>
      <c r="AE1289" s="42" t="s">
        <v>880</v>
      </c>
      <c r="AF1289" s="42" t="s">
        <v>880</v>
      </c>
      <c r="AG1289" s="42" t="s">
        <v>880</v>
      </c>
      <c r="AH1289" s="42" t="s">
        <v>880</v>
      </c>
      <c r="AI1289" s="42" t="s">
        <v>17</v>
      </c>
      <c r="AJ1289" s="42" t="s">
        <v>17</v>
      </c>
      <c r="AK1289" s="42" t="s">
        <v>880</v>
      </c>
      <c r="AL1289" s="42"/>
      <c r="AM1289" s="42"/>
      <c r="AN1289" s="42"/>
      <c r="AO1289" s="42"/>
      <c r="AP1289" s="42"/>
      <c r="AQ1289" s="42"/>
      <c r="AR1289" s="42"/>
      <c r="AS1289" s="42"/>
      <c r="AT1289" s="42"/>
      <c r="AU1289" s="42"/>
      <c r="AV1289" s="37">
        <f>COUNTIFS($S1289:$AU1289,"P")</f>
        <v>10</v>
      </c>
      <c r="AW1289" s="37">
        <f>COUNTIFS($S1289:$AU1289,"HD")/2</f>
        <v>0</v>
      </c>
      <c r="AX1289" s="37">
        <f>COUNTIFS($S1289:$AU1289,"DO")</f>
        <v>4</v>
      </c>
      <c r="AY1289" s="1">
        <f>COUNTIFS($S1289:$AU1289,"UPL")</f>
        <v>0</v>
      </c>
      <c r="AZ1289" s="37">
        <f>COUNTIFS($S1289:$AU1289,"LWP")</f>
        <v>0</v>
      </c>
      <c r="BA1289" s="37">
        <f>SUM(COUNTIFS($S1289:$AU1289,{"PAT","MAT"}))</f>
        <v>0</v>
      </c>
      <c r="BB1289" s="37">
        <f>COUNTIFS($S1289:$AU1289,"HO")</f>
        <v>0</v>
      </c>
      <c r="BC1289" s="37">
        <f>COUNTIFS($S1289:$AU1289,"NA")</f>
        <v>5</v>
      </c>
      <c r="BD1289" s="37">
        <f>COUNTIFS($S1289:$AU1289,"PL")</f>
        <v>0</v>
      </c>
      <c r="BE1289" s="37">
        <f>COUNTIFS($S1289:$AU1289,"CL")</f>
        <v>0</v>
      </c>
      <c r="BF1289" s="37">
        <f>COUNTIFS($S1289:$AU1289,"BL")</f>
        <v>0</v>
      </c>
      <c r="BG1289" s="37">
        <f>COUNTIFS($S1289:$AU1289,"CO")</f>
        <v>0</v>
      </c>
      <c r="BH1289" s="37">
        <f>SUM(BD1289:BG1289)</f>
        <v>0</v>
      </c>
      <c r="BI1289" s="37">
        <f>IF(SUM(AV1289+AW1289)&gt;=17,1,0)</f>
        <v>0</v>
      </c>
      <c r="BJ1289" s="37">
        <f>IF(SUM(AV1289+AW1289)&gt;=13,1,0)</f>
        <v>0</v>
      </c>
      <c r="BK1289" s="37">
        <f>SUM(AV1289:BG1289)+SUM(COUNTIFS(R1289:AU1289,{"TERM","RESIGNED"}))</f>
        <v>19</v>
      </c>
      <c r="BL1289" s="1" t="s">
        <v>41</v>
      </c>
      <c r="BM1289" s="37" t="s">
        <v>936</v>
      </c>
    </row>
    <row r="1290" spans="1:65" x14ac:dyDescent="0.25">
      <c r="A1290" s="30">
        <f>A1289+1</f>
        <v>1288</v>
      </c>
      <c r="B1290" s="1" t="s">
        <v>163</v>
      </c>
      <c r="C1290" s="1">
        <v>106355</v>
      </c>
      <c r="D1290" s="1">
        <v>106355</v>
      </c>
      <c r="E1290" s="1" t="s">
        <v>862</v>
      </c>
      <c r="F1290" s="32" t="s">
        <v>1595</v>
      </c>
      <c r="G1290" s="32" t="s">
        <v>181</v>
      </c>
      <c r="H1290" s="28">
        <v>45328</v>
      </c>
      <c r="I1290" s="28" t="s">
        <v>36</v>
      </c>
      <c r="J1290" s="28" t="s">
        <v>36</v>
      </c>
      <c r="K1290" s="37">
        <f ca="1">IF(O1290="ACTIVE",(TODAY()-H1290),(J1290-H1290))</f>
        <v>14</v>
      </c>
      <c r="L1290" s="39" t="str">
        <f>IF(OR(M1290="Email Verification",M1290="Operations",M1290="OJT",M1290="Bottom Quartile Group",M1290="Training"),"Billable","Non Billable")</f>
        <v>Billable</v>
      </c>
      <c r="M1290" s="32" t="s">
        <v>920</v>
      </c>
      <c r="N1290" s="1" t="s">
        <v>38</v>
      </c>
      <c r="O1290" s="1" t="s">
        <v>39</v>
      </c>
      <c r="P1290" s="1"/>
      <c r="Q1290" s="1"/>
      <c r="R1290" s="31" t="s">
        <v>300</v>
      </c>
      <c r="S1290" s="42" t="s">
        <v>22</v>
      </c>
      <c r="T1290" s="42" t="s">
        <v>22</v>
      </c>
      <c r="U1290" s="42" t="s">
        <v>22</v>
      </c>
      <c r="V1290" s="42" t="s">
        <v>22</v>
      </c>
      <c r="W1290" s="42" t="s">
        <v>22</v>
      </c>
      <c r="X1290" s="42" t="s">
        <v>880</v>
      </c>
      <c r="Y1290" s="42" t="s">
        <v>880</v>
      </c>
      <c r="Z1290" s="42" t="s">
        <v>880</v>
      </c>
      <c r="AA1290" s="42" t="s">
        <v>880</v>
      </c>
      <c r="AB1290" s="42" t="s">
        <v>17</v>
      </c>
      <c r="AC1290" s="42" t="s">
        <v>17</v>
      </c>
      <c r="AD1290" s="42" t="s">
        <v>880</v>
      </c>
      <c r="AE1290" s="42" t="s">
        <v>880</v>
      </c>
      <c r="AF1290" s="42" t="s">
        <v>880</v>
      </c>
      <c r="AG1290" s="42" t="s">
        <v>880</v>
      </c>
      <c r="AH1290" s="42" t="s">
        <v>880</v>
      </c>
      <c r="AI1290" s="42" t="s">
        <v>17</v>
      </c>
      <c r="AJ1290" s="42" t="s">
        <v>17</v>
      </c>
      <c r="AK1290" s="42" t="s">
        <v>880</v>
      </c>
      <c r="AL1290" s="42"/>
      <c r="AM1290" s="42"/>
      <c r="AN1290" s="42"/>
      <c r="AO1290" s="42"/>
      <c r="AP1290" s="42"/>
      <c r="AQ1290" s="42"/>
      <c r="AR1290" s="42"/>
      <c r="AS1290" s="42"/>
      <c r="AT1290" s="42"/>
      <c r="AU1290" s="42"/>
      <c r="AV1290" s="37">
        <f>COUNTIFS($S1290:$AU1290,"P")</f>
        <v>10</v>
      </c>
      <c r="AW1290" s="37">
        <f>COUNTIFS($S1290:$AU1290,"HD")/2</f>
        <v>0</v>
      </c>
      <c r="AX1290" s="37">
        <f>COUNTIFS($S1290:$AU1290,"DO")</f>
        <v>4</v>
      </c>
      <c r="AY1290" s="1">
        <f>COUNTIFS($S1290:$AU1290,"UPL")</f>
        <v>0</v>
      </c>
      <c r="AZ1290" s="37">
        <f>COUNTIFS($S1290:$AU1290,"LWP")</f>
        <v>0</v>
      </c>
      <c r="BA1290" s="37">
        <f>SUM(COUNTIFS($S1290:$AU1290,{"PAT","MAT"}))</f>
        <v>0</v>
      </c>
      <c r="BB1290" s="37">
        <f>COUNTIFS($S1290:$AU1290,"HO")</f>
        <v>0</v>
      </c>
      <c r="BC1290" s="37">
        <f>COUNTIFS($S1290:$AU1290,"NA")</f>
        <v>5</v>
      </c>
      <c r="BD1290" s="37">
        <f>COUNTIFS($S1290:$AU1290,"PL")</f>
        <v>0</v>
      </c>
      <c r="BE1290" s="37">
        <f>COUNTIFS($S1290:$AU1290,"CL")</f>
        <v>0</v>
      </c>
      <c r="BF1290" s="37">
        <f>COUNTIFS($S1290:$AU1290,"BL")</f>
        <v>0</v>
      </c>
      <c r="BG1290" s="37">
        <f>COUNTIFS($S1290:$AU1290,"CO")</f>
        <v>0</v>
      </c>
      <c r="BH1290" s="37">
        <f>SUM(BD1290:BG1290)</f>
        <v>0</v>
      </c>
      <c r="BI1290" s="37">
        <f>IF(SUM(AV1290+AW1290)&gt;=17,1,0)</f>
        <v>0</v>
      </c>
      <c r="BJ1290" s="37">
        <f>IF(SUM(AV1290+AW1290)&gt;=13,1,0)</f>
        <v>0</v>
      </c>
      <c r="BK1290" s="37">
        <f>SUM(AV1290:BG1290)+SUM(COUNTIFS(R1290:AU1290,{"TERM","RESIGNED"}))</f>
        <v>19</v>
      </c>
      <c r="BL1290" s="1" t="s">
        <v>41</v>
      </c>
      <c r="BM1290" s="37" t="s">
        <v>936</v>
      </c>
    </row>
    <row r="1291" spans="1:65" x14ac:dyDescent="0.25">
      <c r="A1291" s="30">
        <f>A1290+1</f>
        <v>1289</v>
      </c>
      <c r="B1291" s="1" t="s">
        <v>163</v>
      </c>
      <c r="C1291" s="1">
        <v>106359</v>
      </c>
      <c r="D1291" s="1">
        <v>106359</v>
      </c>
      <c r="E1291" s="1" t="s">
        <v>863</v>
      </c>
      <c r="F1291" s="32" t="s">
        <v>1600</v>
      </c>
      <c r="G1291" s="32" t="s">
        <v>177</v>
      </c>
      <c r="H1291" s="28">
        <v>45328</v>
      </c>
      <c r="I1291" s="28" t="s">
        <v>36</v>
      </c>
      <c r="J1291" s="28" t="s">
        <v>36</v>
      </c>
      <c r="K1291" s="37">
        <f ca="1">IF(O1291="ACTIVE",(TODAY()-H1291),(J1291-H1291))</f>
        <v>14</v>
      </c>
      <c r="L1291" s="39" t="str">
        <f>IF(OR(M1291="Email Verification",M1291="Operations",M1291="OJT",M1291="Bottom Quartile Group",M1291="Training"),"Billable","Non Billable")</f>
        <v>Billable</v>
      </c>
      <c r="M1291" s="32" t="s">
        <v>920</v>
      </c>
      <c r="N1291" s="1" t="s">
        <v>38</v>
      </c>
      <c r="O1291" s="1" t="s">
        <v>39</v>
      </c>
      <c r="P1291" s="1"/>
      <c r="Q1291" s="1"/>
      <c r="R1291" s="31" t="s">
        <v>300</v>
      </c>
      <c r="S1291" s="42" t="s">
        <v>22</v>
      </c>
      <c r="T1291" s="42" t="s">
        <v>22</v>
      </c>
      <c r="U1291" s="42" t="s">
        <v>22</v>
      </c>
      <c r="V1291" s="42" t="s">
        <v>22</v>
      </c>
      <c r="W1291" s="42" t="s">
        <v>22</v>
      </c>
      <c r="X1291" s="42" t="s">
        <v>880</v>
      </c>
      <c r="Y1291" s="42" t="s">
        <v>19</v>
      </c>
      <c r="Z1291" s="42" t="s">
        <v>880</v>
      </c>
      <c r="AA1291" s="42" t="s">
        <v>880</v>
      </c>
      <c r="AB1291" s="42" t="s">
        <v>17</v>
      </c>
      <c r="AC1291" s="42" t="s">
        <v>17</v>
      </c>
      <c r="AD1291" s="42" t="s">
        <v>880</v>
      </c>
      <c r="AE1291" s="42" t="s">
        <v>880</v>
      </c>
      <c r="AF1291" s="42" t="s">
        <v>880</v>
      </c>
      <c r="AG1291" s="42" t="s">
        <v>880</v>
      </c>
      <c r="AH1291" s="42" t="s">
        <v>880</v>
      </c>
      <c r="AI1291" s="42" t="s">
        <v>17</v>
      </c>
      <c r="AJ1291" s="42" t="s">
        <v>17</v>
      </c>
      <c r="AK1291" s="42" t="s">
        <v>18</v>
      </c>
      <c r="AL1291" s="42"/>
      <c r="AM1291" s="42"/>
      <c r="AN1291" s="42"/>
      <c r="AO1291" s="42"/>
      <c r="AP1291" s="42"/>
      <c r="AQ1291" s="42"/>
      <c r="AR1291" s="42"/>
      <c r="AS1291" s="42"/>
      <c r="AT1291" s="42"/>
      <c r="AU1291" s="42"/>
      <c r="AV1291" s="37">
        <f>COUNTIFS($S1291:$AU1291,"P")</f>
        <v>8</v>
      </c>
      <c r="AW1291" s="37">
        <f>COUNTIFS($S1291:$AU1291,"HD")/2</f>
        <v>0</v>
      </c>
      <c r="AX1291" s="37">
        <f>COUNTIFS($S1291:$AU1291,"DO")</f>
        <v>4</v>
      </c>
      <c r="AY1291" s="1">
        <f>COUNTIFS($S1291:$AU1291,"UPL")</f>
        <v>1</v>
      </c>
      <c r="AZ1291" s="37">
        <f>COUNTIFS($S1291:$AU1291,"LWP")</f>
        <v>1</v>
      </c>
      <c r="BA1291" s="37">
        <f>SUM(COUNTIFS($S1291:$AU1291,{"PAT","MAT"}))</f>
        <v>0</v>
      </c>
      <c r="BB1291" s="37">
        <f>COUNTIFS($S1291:$AU1291,"HO")</f>
        <v>0</v>
      </c>
      <c r="BC1291" s="37">
        <f>COUNTIFS($S1291:$AU1291,"NA")</f>
        <v>5</v>
      </c>
      <c r="BD1291" s="37">
        <f>COUNTIFS($S1291:$AU1291,"PL")</f>
        <v>0</v>
      </c>
      <c r="BE1291" s="37">
        <f>COUNTIFS($S1291:$AU1291,"CL")</f>
        <v>0</v>
      </c>
      <c r="BF1291" s="37">
        <f>COUNTIFS($S1291:$AU1291,"BL")</f>
        <v>0</v>
      </c>
      <c r="BG1291" s="37">
        <f>COUNTIFS($S1291:$AU1291,"CO")</f>
        <v>0</v>
      </c>
      <c r="BH1291" s="37">
        <f>SUM(BD1291:BG1291)</f>
        <v>0</v>
      </c>
      <c r="BI1291" s="37">
        <f>IF(SUM(AV1291+AW1291)&gt;=17,1,0)</f>
        <v>0</v>
      </c>
      <c r="BJ1291" s="37">
        <f>IF(SUM(AV1291+AW1291)&gt;=13,1,0)</f>
        <v>0</v>
      </c>
      <c r="BK1291" s="37">
        <f>SUM(AV1291:BG1291)+SUM(COUNTIFS(R1291:AU1291,{"TERM","RESIGNED"}))</f>
        <v>19</v>
      </c>
      <c r="BL1291" s="1" t="s">
        <v>41</v>
      </c>
      <c r="BM1291" s="37" t="s">
        <v>936</v>
      </c>
    </row>
    <row r="1292" spans="1:65" x14ac:dyDescent="0.25">
      <c r="A1292" s="30">
        <f>A1291+1</f>
        <v>1290</v>
      </c>
      <c r="B1292" s="1" t="s">
        <v>163</v>
      </c>
      <c r="C1292" s="1">
        <v>106361</v>
      </c>
      <c r="D1292" s="1">
        <v>106361</v>
      </c>
      <c r="E1292" s="1" t="s">
        <v>863</v>
      </c>
      <c r="F1292" s="32" t="s">
        <v>1609</v>
      </c>
      <c r="G1292" s="32" t="s">
        <v>1610</v>
      </c>
      <c r="H1292" s="28">
        <v>45330</v>
      </c>
      <c r="I1292" s="28" t="s">
        <v>36</v>
      </c>
      <c r="J1292" s="28" t="s">
        <v>36</v>
      </c>
      <c r="K1292" s="37">
        <f ca="1">IF(O1292="ACTIVE",(TODAY()-H1292),(J1292-H1292))</f>
        <v>12</v>
      </c>
      <c r="L1292" s="39" t="str">
        <f>IF(OR(M1292="Email Verification",M1292="Operations",M1292="OJT",M1292="Bottom Quartile Group",M1292="Training"),"Billable","Non Billable")</f>
        <v>Non Billable</v>
      </c>
      <c r="M1292" s="32" t="s">
        <v>124</v>
      </c>
      <c r="N1292" s="1" t="s">
        <v>38</v>
      </c>
      <c r="O1292" s="1" t="s">
        <v>39</v>
      </c>
      <c r="P1292" s="1"/>
      <c r="Q1292" s="1"/>
      <c r="R1292" s="31" t="s">
        <v>249</v>
      </c>
      <c r="S1292" s="42" t="s">
        <v>22</v>
      </c>
      <c r="T1292" s="42" t="s">
        <v>22</v>
      </c>
      <c r="U1292" s="42" t="s">
        <v>22</v>
      </c>
      <c r="V1292" s="42" t="s">
        <v>22</v>
      </c>
      <c r="W1292" s="42" t="s">
        <v>22</v>
      </c>
      <c r="X1292" s="42" t="s">
        <v>22</v>
      </c>
      <c r="Y1292" s="42" t="s">
        <v>22</v>
      </c>
      <c r="Z1292" s="42" t="s">
        <v>880</v>
      </c>
      <c r="AA1292" s="42" t="s">
        <v>880</v>
      </c>
      <c r="AB1292" s="42" t="s">
        <v>17</v>
      </c>
      <c r="AC1292" s="42" t="s">
        <v>17</v>
      </c>
      <c r="AD1292" s="42" t="s">
        <v>19</v>
      </c>
      <c r="AE1292" s="42" t="s">
        <v>880</v>
      </c>
      <c r="AF1292" s="42" t="s">
        <v>880</v>
      </c>
      <c r="AG1292" s="42" t="s">
        <v>880</v>
      </c>
      <c r="AH1292" s="42" t="s">
        <v>880</v>
      </c>
      <c r="AI1292" s="42" t="s">
        <v>17</v>
      </c>
      <c r="AJ1292" s="42" t="s">
        <v>17</v>
      </c>
      <c r="AK1292" s="42" t="s">
        <v>880</v>
      </c>
      <c r="AL1292" s="42"/>
      <c r="AM1292" s="42"/>
      <c r="AN1292" s="42"/>
      <c r="AO1292" s="42"/>
      <c r="AP1292" s="42"/>
      <c r="AQ1292" s="42"/>
      <c r="AR1292" s="42"/>
      <c r="AS1292" s="42"/>
      <c r="AT1292" s="42"/>
      <c r="AU1292" s="42"/>
      <c r="AV1292" s="37">
        <f>COUNTIFS($S1292:$AU1292,"P")</f>
        <v>7</v>
      </c>
      <c r="AW1292" s="37">
        <f>COUNTIFS($S1292:$AU1292,"HD")/2</f>
        <v>0</v>
      </c>
      <c r="AX1292" s="37">
        <f>COUNTIFS($S1292:$AU1292,"DO")</f>
        <v>4</v>
      </c>
      <c r="AY1292" s="1">
        <f>COUNTIFS($S1292:$AU1292,"UPL")</f>
        <v>0</v>
      </c>
      <c r="AZ1292" s="37">
        <f>COUNTIFS($S1292:$AU1292,"LWP")</f>
        <v>1</v>
      </c>
      <c r="BA1292" s="37">
        <f>SUM(COUNTIFS($S1292:$AU1292,{"PAT","MAT"}))</f>
        <v>0</v>
      </c>
      <c r="BB1292" s="37">
        <f>COUNTIFS($S1292:$AU1292,"HO")</f>
        <v>0</v>
      </c>
      <c r="BC1292" s="37">
        <f>COUNTIFS($S1292:$AU1292,"NA")</f>
        <v>7</v>
      </c>
      <c r="BD1292" s="37">
        <f>COUNTIFS($S1292:$AU1292,"PL")</f>
        <v>0</v>
      </c>
      <c r="BE1292" s="37">
        <f>COUNTIFS($S1292:$AU1292,"CL")</f>
        <v>0</v>
      </c>
      <c r="BF1292" s="37">
        <f>COUNTIFS($S1292:$AU1292,"BL")</f>
        <v>0</v>
      </c>
      <c r="BG1292" s="37">
        <f>COUNTIFS($S1292:$AU1292,"CO")</f>
        <v>0</v>
      </c>
      <c r="BH1292" s="37">
        <f>SUM(BD1292:BG1292)</f>
        <v>0</v>
      </c>
      <c r="BI1292" s="37">
        <f>IF(SUM(AV1292+AW1292)&gt;=17,1,0)</f>
        <v>0</v>
      </c>
      <c r="BJ1292" s="37">
        <f>IF(SUM(AV1292+AW1292)&gt;=13,1,0)</f>
        <v>0</v>
      </c>
      <c r="BK1292" s="37">
        <f>SUM(AV1292:BG1292)+SUM(COUNTIFS(R1292:AU1292,{"TERM","RESIGNED"}))</f>
        <v>19</v>
      </c>
      <c r="BL1292" s="1" t="s">
        <v>41</v>
      </c>
      <c r="BM1292" s="37"/>
    </row>
    <row r="1293" spans="1:65" x14ac:dyDescent="0.25">
      <c r="A1293" s="30">
        <f>A1292+1</f>
        <v>1291</v>
      </c>
      <c r="B1293" s="1" t="s">
        <v>163</v>
      </c>
      <c r="C1293" s="1">
        <v>106362</v>
      </c>
      <c r="D1293" s="1">
        <v>106362</v>
      </c>
      <c r="E1293" s="1" t="s">
        <v>862</v>
      </c>
      <c r="F1293" s="32" t="s">
        <v>1633</v>
      </c>
      <c r="G1293" s="32" t="s">
        <v>117</v>
      </c>
      <c r="H1293" s="28">
        <v>45331</v>
      </c>
      <c r="I1293" s="28" t="s">
        <v>36</v>
      </c>
      <c r="J1293" s="28" t="s">
        <v>36</v>
      </c>
      <c r="K1293" s="37">
        <f ca="1">IF(O1293="ACTIVE",(TODAY()-H1293),(J1293-H1293))</f>
        <v>11</v>
      </c>
      <c r="L1293" s="39" t="str">
        <f>IF(OR(M1293="Email Verification",M1293="Operations",M1293="OJT",M1293="Bottom Quartile Group",M1293="Training"),"Billable","Non Billable")</f>
        <v>Billable</v>
      </c>
      <c r="M1293" s="32" t="s">
        <v>920</v>
      </c>
      <c r="N1293" s="1" t="s">
        <v>38</v>
      </c>
      <c r="O1293" s="1" t="s">
        <v>39</v>
      </c>
      <c r="P1293" s="1"/>
      <c r="Q1293" s="1"/>
      <c r="R1293" s="31" t="s">
        <v>214</v>
      </c>
      <c r="S1293" s="42" t="s">
        <v>22</v>
      </c>
      <c r="T1293" s="42" t="s">
        <v>22</v>
      </c>
      <c r="U1293" s="42" t="s">
        <v>22</v>
      </c>
      <c r="V1293" s="42" t="s">
        <v>22</v>
      </c>
      <c r="W1293" s="42" t="s">
        <v>22</v>
      </c>
      <c r="X1293" s="42" t="s">
        <v>22</v>
      </c>
      <c r="Y1293" s="42" t="s">
        <v>22</v>
      </c>
      <c r="Z1293" s="42" t="s">
        <v>22</v>
      </c>
      <c r="AA1293" s="42" t="s">
        <v>880</v>
      </c>
      <c r="AB1293" s="42" t="s">
        <v>17</v>
      </c>
      <c r="AC1293" s="42" t="s">
        <v>17</v>
      </c>
      <c r="AD1293" s="42" t="s">
        <v>19</v>
      </c>
      <c r="AE1293" s="42" t="s">
        <v>880</v>
      </c>
      <c r="AF1293" s="42" t="s">
        <v>880</v>
      </c>
      <c r="AG1293" s="42" t="s">
        <v>880</v>
      </c>
      <c r="AH1293" s="42" t="s">
        <v>880</v>
      </c>
      <c r="AI1293" s="42" t="s">
        <v>17</v>
      </c>
      <c r="AJ1293" s="42" t="s">
        <v>17</v>
      </c>
      <c r="AK1293" s="42" t="s">
        <v>880</v>
      </c>
      <c r="AL1293" s="42"/>
      <c r="AM1293" s="42"/>
      <c r="AN1293" s="42"/>
      <c r="AO1293" s="42"/>
      <c r="AP1293" s="42"/>
      <c r="AQ1293" s="42"/>
      <c r="AR1293" s="42"/>
      <c r="AS1293" s="42"/>
      <c r="AT1293" s="42"/>
      <c r="AU1293" s="42"/>
      <c r="AV1293" s="37">
        <f>COUNTIFS($S1293:$AU1293,"P")</f>
        <v>6</v>
      </c>
      <c r="AW1293" s="37">
        <f>COUNTIFS($S1293:$AU1293,"HD")/2</f>
        <v>0</v>
      </c>
      <c r="AX1293" s="37">
        <f>COUNTIFS($S1293:$AU1293,"DO")</f>
        <v>4</v>
      </c>
      <c r="AY1293" s="1">
        <f>COUNTIFS($S1293:$AU1293,"UPL")</f>
        <v>0</v>
      </c>
      <c r="AZ1293" s="37">
        <f>COUNTIFS($S1293:$AU1293,"LWP")</f>
        <v>1</v>
      </c>
      <c r="BA1293" s="37">
        <f>SUM(COUNTIFS($S1293:$AU1293,{"PAT","MAT"}))</f>
        <v>0</v>
      </c>
      <c r="BB1293" s="37">
        <f>COUNTIFS($S1293:$AU1293,"HO")</f>
        <v>0</v>
      </c>
      <c r="BC1293" s="37">
        <f>COUNTIFS($S1293:$AU1293,"NA")</f>
        <v>8</v>
      </c>
      <c r="BD1293" s="37">
        <f>COUNTIFS($S1293:$AU1293,"PL")</f>
        <v>0</v>
      </c>
      <c r="BE1293" s="37">
        <f>COUNTIFS($S1293:$AU1293,"CL")</f>
        <v>0</v>
      </c>
      <c r="BF1293" s="37">
        <f>COUNTIFS($S1293:$AU1293,"BL")</f>
        <v>0</v>
      </c>
      <c r="BG1293" s="37">
        <f>COUNTIFS($S1293:$AU1293,"CO")</f>
        <v>0</v>
      </c>
      <c r="BH1293" s="37">
        <f>SUM(BD1293:BG1293)</f>
        <v>0</v>
      </c>
      <c r="BI1293" s="37">
        <f>IF(SUM(AV1293+AW1293)&gt;=17,1,0)</f>
        <v>0</v>
      </c>
      <c r="BJ1293" s="37">
        <f>IF(SUM(AV1293+AW1293)&gt;=13,1,0)</f>
        <v>0</v>
      </c>
      <c r="BK1293" s="37">
        <f>SUM(AV1293:BG1293)+SUM(COUNTIFS(R1293:AU1293,{"TERM","RESIGNED"}))</f>
        <v>19</v>
      </c>
      <c r="BL1293" s="1" t="s">
        <v>41</v>
      </c>
      <c r="BM1293" s="37" t="s">
        <v>936</v>
      </c>
    </row>
    <row r="1294" spans="1:65" x14ac:dyDescent="0.25">
      <c r="A1294" s="30">
        <f>A1293+1</f>
        <v>1292</v>
      </c>
      <c r="B1294" s="1" t="s">
        <v>163</v>
      </c>
      <c r="C1294" s="1">
        <v>106363</v>
      </c>
      <c r="D1294" s="1">
        <v>106363</v>
      </c>
      <c r="E1294" s="1" t="s">
        <v>863</v>
      </c>
      <c r="F1294" s="32" t="s">
        <v>1634</v>
      </c>
      <c r="G1294" s="32" t="s">
        <v>117</v>
      </c>
      <c r="H1294" s="28">
        <v>45331</v>
      </c>
      <c r="I1294" s="28" t="s">
        <v>36</v>
      </c>
      <c r="J1294" s="28" t="s">
        <v>36</v>
      </c>
      <c r="K1294" s="37">
        <f ca="1">IF(O1294="ACTIVE",(TODAY()-H1294),(J1294-H1294))</f>
        <v>11</v>
      </c>
      <c r="L1294" s="39" t="str">
        <f>IF(OR(M1294="Email Verification",M1294="Operations",M1294="OJT",M1294="Bottom Quartile Group",M1294="Training"),"Billable","Non Billable")</f>
        <v>Billable</v>
      </c>
      <c r="M1294" s="32" t="s">
        <v>920</v>
      </c>
      <c r="N1294" s="1" t="s">
        <v>38</v>
      </c>
      <c r="O1294" s="1" t="s">
        <v>39</v>
      </c>
      <c r="P1294" s="1"/>
      <c r="Q1294" s="1"/>
      <c r="R1294" s="31" t="s">
        <v>214</v>
      </c>
      <c r="S1294" s="42" t="s">
        <v>22</v>
      </c>
      <c r="T1294" s="42" t="s">
        <v>22</v>
      </c>
      <c r="U1294" s="42" t="s">
        <v>22</v>
      </c>
      <c r="V1294" s="42" t="s">
        <v>22</v>
      </c>
      <c r="W1294" s="42" t="s">
        <v>22</v>
      </c>
      <c r="X1294" s="42" t="s">
        <v>22</v>
      </c>
      <c r="Y1294" s="42" t="s">
        <v>22</v>
      </c>
      <c r="Z1294" s="42" t="s">
        <v>22</v>
      </c>
      <c r="AA1294" s="42" t="s">
        <v>880</v>
      </c>
      <c r="AB1294" s="42" t="s">
        <v>17</v>
      </c>
      <c r="AC1294" s="42" t="s">
        <v>17</v>
      </c>
      <c r="AD1294" s="42" t="s">
        <v>19</v>
      </c>
      <c r="AE1294" s="42" t="s">
        <v>880</v>
      </c>
      <c r="AF1294" s="42" t="s">
        <v>880</v>
      </c>
      <c r="AG1294" s="42" t="s">
        <v>880</v>
      </c>
      <c r="AH1294" s="42" t="s">
        <v>880</v>
      </c>
      <c r="AI1294" s="42" t="s">
        <v>17</v>
      </c>
      <c r="AJ1294" s="42" t="s">
        <v>17</v>
      </c>
      <c r="AK1294" s="42" t="s">
        <v>880</v>
      </c>
      <c r="AL1294" s="42"/>
      <c r="AM1294" s="42"/>
      <c r="AN1294" s="42"/>
      <c r="AO1294" s="42"/>
      <c r="AP1294" s="42"/>
      <c r="AQ1294" s="42"/>
      <c r="AR1294" s="42"/>
      <c r="AS1294" s="42"/>
      <c r="AT1294" s="42"/>
      <c r="AU1294" s="42"/>
      <c r="AV1294" s="37">
        <f>COUNTIFS($S1294:$AU1294,"P")</f>
        <v>6</v>
      </c>
      <c r="AW1294" s="37">
        <f>COUNTIFS($S1294:$AU1294,"HD")/2</f>
        <v>0</v>
      </c>
      <c r="AX1294" s="37">
        <f>COUNTIFS($S1294:$AU1294,"DO")</f>
        <v>4</v>
      </c>
      <c r="AY1294" s="1">
        <f>COUNTIFS($S1294:$AU1294,"UPL")</f>
        <v>0</v>
      </c>
      <c r="AZ1294" s="37">
        <f>COUNTIFS($S1294:$AU1294,"LWP")</f>
        <v>1</v>
      </c>
      <c r="BA1294" s="37">
        <f>SUM(COUNTIFS($S1294:$AU1294,{"PAT","MAT"}))</f>
        <v>0</v>
      </c>
      <c r="BB1294" s="37">
        <f>COUNTIFS($S1294:$AU1294,"HO")</f>
        <v>0</v>
      </c>
      <c r="BC1294" s="37">
        <f>COUNTIFS($S1294:$AU1294,"NA")</f>
        <v>8</v>
      </c>
      <c r="BD1294" s="37">
        <f>COUNTIFS($S1294:$AU1294,"PL")</f>
        <v>0</v>
      </c>
      <c r="BE1294" s="37">
        <f>COUNTIFS($S1294:$AU1294,"CL")</f>
        <v>0</v>
      </c>
      <c r="BF1294" s="37">
        <f>COUNTIFS($S1294:$AU1294,"BL")</f>
        <v>0</v>
      </c>
      <c r="BG1294" s="37">
        <f>COUNTIFS($S1294:$AU1294,"CO")</f>
        <v>0</v>
      </c>
      <c r="BH1294" s="37">
        <f>SUM(BD1294:BG1294)</f>
        <v>0</v>
      </c>
      <c r="BI1294" s="37">
        <f>IF(SUM(AV1294+AW1294)&gt;=17,1,0)</f>
        <v>0</v>
      </c>
      <c r="BJ1294" s="37">
        <f>IF(SUM(AV1294+AW1294)&gt;=13,1,0)</f>
        <v>0</v>
      </c>
      <c r="BK1294" s="37">
        <f>SUM(AV1294:BG1294)+SUM(COUNTIFS(R1294:AU1294,{"TERM","RESIGNED"}))</f>
        <v>19</v>
      </c>
      <c r="BL1294" s="1" t="s">
        <v>41</v>
      </c>
      <c r="BM1294" s="37" t="s">
        <v>936</v>
      </c>
    </row>
    <row r="1295" spans="1:65" x14ac:dyDescent="0.25">
      <c r="A1295" s="30">
        <f>A1294+1</f>
        <v>1293</v>
      </c>
      <c r="B1295" s="1" t="s">
        <v>163</v>
      </c>
      <c r="C1295" s="1">
        <v>106364</v>
      </c>
      <c r="D1295" s="1">
        <v>106364</v>
      </c>
      <c r="E1295" s="1" t="s">
        <v>863</v>
      </c>
      <c r="F1295" s="32" t="s">
        <v>1611</v>
      </c>
      <c r="G1295" s="32" t="s">
        <v>117</v>
      </c>
      <c r="H1295" s="28">
        <v>45331</v>
      </c>
      <c r="I1295" s="28" t="s">
        <v>36</v>
      </c>
      <c r="J1295" s="28" t="s">
        <v>36</v>
      </c>
      <c r="K1295" s="37">
        <f ca="1">IF(O1295="ACTIVE",(TODAY()-H1295),(J1295-H1295))</f>
        <v>11</v>
      </c>
      <c r="L1295" s="39" t="str">
        <f>IF(OR(M1295="Email Verification",M1295="Operations",M1295="OJT",M1295="Bottom Quartile Group",M1295="Training"),"Billable","Non Billable")</f>
        <v>Billable</v>
      </c>
      <c r="M1295" s="32" t="s">
        <v>920</v>
      </c>
      <c r="N1295" s="1" t="s">
        <v>38</v>
      </c>
      <c r="O1295" s="1" t="s">
        <v>39</v>
      </c>
      <c r="P1295" s="1"/>
      <c r="Q1295" s="1"/>
      <c r="R1295" s="31" t="s">
        <v>214</v>
      </c>
      <c r="S1295" s="42" t="s">
        <v>22</v>
      </c>
      <c r="T1295" s="42" t="s">
        <v>22</v>
      </c>
      <c r="U1295" s="42" t="s">
        <v>22</v>
      </c>
      <c r="V1295" s="42" t="s">
        <v>22</v>
      </c>
      <c r="W1295" s="42" t="s">
        <v>22</v>
      </c>
      <c r="X1295" s="42" t="s">
        <v>22</v>
      </c>
      <c r="Y1295" s="42" t="s">
        <v>22</v>
      </c>
      <c r="Z1295" s="42" t="s">
        <v>22</v>
      </c>
      <c r="AA1295" s="42" t="s">
        <v>880</v>
      </c>
      <c r="AB1295" s="42" t="s">
        <v>17</v>
      </c>
      <c r="AC1295" s="42" t="s">
        <v>17</v>
      </c>
      <c r="AD1295" s="42" t="s">
        <v>880</v>
      </c>
      <c r="AE1295" s="42" t="s">
        <v>880</v>
      </c>
      <c r="AF1295" s="42" t="s">
        <v>880</v>
      </c>
      <c r="AG1295" s="42" t="s">
        <v>880</v>
      </c>
      <c r="AH1295" s="42" t="s">
        <v>880</v>
      </c>
      <c r="AI1295" s="42" t="s">
        <v>17</v>
      </c>
      <c r="AJ1295" s="42" t="s">
        <v>17</v>
      </c>
      <c r="AK1295" s="42" t="s">
        <v>880</v>
      </c>
      <c r="AL1295" s="42"/>
      <c r="AM1295" s="42"/>
      <c r="AN1295" s="42"/>
      <c r="AO1295" s="42"/>
      <c r="AP1295" s="42"/>
      <c r="AQ1295" s="42"/>
      <c r="AR1295" s="42"/>
      <c r="AS1295" s="42"/>
      <c r="AT1295" s="42"/>
      <c r="AU1295" s="42"/>
      <c r="AV1295" s="37">
        <f>COUNTIFS($S1295:$AU1295,"P")</f>
        <v>7</v>
      </c>
      <c r="AW1295" s="37">
        <f>COUNTIFS($S1295:$AU1295,"HD")/2</f>
        <v>0</v>
      </c>
      <c r="AX1295" s="37">
        <f>COUNTIFS($S1295:$AU1295,"DO")</f>
        <v>4</v>
      </c>
      <c r="AY1295" s="1">
        <f>COUNTIFS($S1295:$AU1295,"UPL")</f>
        <v>0</v>
      </c>
      <c r="AZ1295" s="37">
        <f>COUNTIFS($S1295:$AU1295,"LWP")</f>
        <v>0</v>
      </c>
      <c r="BA1295" s="37">
        <f>SUM(COUNTIFS($S1295:$AU1295,{"PAT","MAT"}))</f>
        <v>0</v>
      </c>
      <c r="BB1295" s="37">
        <f>COUNTIFS($S1295:$AU1295,"HO")</f>
        <v>0</v>
      </c>
      <c r="BC1295" s="37">
        <f>COUNTIFS($S1295:$AU1295,"NA")</f>
        <v>8</v>
      </c>
      <c r="BD1295" s="37">
        <f>COUNTIFS($S1295:$AU1295,"PL")</f>
        <v>0</v>
      </c>
      <c r="BE1295" s="37">
        <f>COUNTIFS($S1295:$AU1295,"CL")</f>
        <v>0</v>
      </c>
      <c r="BF1295" s="37">
        <f>COUNTIFS($S1295:$AU1295,"BL")</f>
        <v>0</v>
      </c>
      <c r="BG1295" s="37">
        <f>COUNTIFS($S1295:$AU1295,"CO")</f>
        <v>0</v>
      </c>
      <c r="BH1295" s="37">
        <f>SUM(BD1295:BG1295)</f>
        <v>0</v>
      </c>
      <c r="BI1295" s="37">
        <f>IF(SUM(AV1295+AW1295)&gt;=17,1,0)</f>
        <v>0</v>
      </c>
      <c r="BJ1295" s="37">
        <f>IF(SUM(AV1295+AW1295)&gt;=13,1,0)</f>
        <v>0</v>
      </c>
      <c r="BK1295" s="37">
        <f>SUM(AV1295:BG1295)+SUM(COUNTIFS(R1295:AU1295,{"TERM","RESIGNED"}))</f>
        <v>19</v>
      </c>
      <c r="BL1295" s="1" t="s">
        <v>41</v>
      </c>
      <c r="BM1295" s="37" t="s">
        <v>936</v>
      </c>
    </row>
    <row r="1296" spans="1:65" x14ac:dyDescent="0.25">
      <c r="A1296" s="30">
        <f>A1295+1</f>
        <v>1294</v>
      </c>
      <c r="B1296" s="1" t="s">
        <v>163</v>
      </c>
      <c r="C1296" s="1">
        <v>106365</v>
      </c>
      <c r="D1296" s="1">
        <v>106365</v>
      </c>
      <c r="E1296" s="1" t="s">
        <v>863</v>
      </c>
      <c r="F1296" s="32" t="s">
        <v>1612</v>
      </c>
      <c r="G1296" s="32" t="s">
        <v>117</v>
      </c>
      <c r="H1296" s="28">
        <v>45331</v>
      </c>
      <c r="I1296" s="28" t="s">
        <v>36</v>
      </c>
      <c r="J1296" s="28" t="s">
        <v>36</v>
      </c>
      <c r="K1296" s="37">
        <f ca="1">IF(O1296="ACTIVE",(TODAY()-H1296),(J1296-H1296))</f>
        <v>11</v>
      </c>
      <c r="L1296" s="39" t="str">
        <f>IF(OR(M1296="Email Verification",M1296="Operations",M1296="OJT",M1296="Bottom Quartile Group",M1296="Training"),"Billable","Non Billable")</f>
        <v>Billable</v>
      </c>
      <c r="M1296" s="32" t="s">
        <v>920</v>
      </c>
      <c r="N1296" s="1" t="s">
        <v>38</v>
      </c>
      <c r="O1296" s="1" t="s">
        <v>39</v>
      </c>
      <c r="P1296" s="1"/>
      <c r="Q1296" s="1"/>
      <c r="R1296" s="31" t="s">
        <v>214</v>
      </c>
      <c r="S1296" s="42" t="s">
        <v>22</v>
      </c>
      <c r="T1296" s="42" t="s">
        <v>22</v>
      </c>
      <c r="U1296" s="42" t="s">
        <v>22</v>
      </c>
      <c r="V1296" s="42" t="s">
        <v>22</v>
      </c>
      <c r="W1296" s="42" t="s">
        <v>22</v>
      </c>
      <c r="X1296" s="42" t="s">
        <v>22</v>
      </c>
      <c r="Y1296" s="42" t="s">
        <v>22</v>
      </c>
      <c r="Z1296" s="42" t="s">
        <v>22</v>
      </c>
      <c r="AA1296" s="42" t="s">
        <v>880</v>
      </c>
      <c r="AB1296" s="42" t="s">
        <v>17</v>
      </c>
      <c r="AC1296" s="42" t="s">
        <v>17</v>
      </c>
      <c r="AD1296" s="42" t="s">
        <v>19</v>
      </c>
      <c r="AE1296" s="42" t="s">
        <v>19</v>
      </c>
      <c r="AF1296" s="42" t="s">
        <v>880</v>
      </c>
      <c r="AG1296" s="42" t="s">
        <v>880</v>
      </c>
      <c r="AH1296" s="42" t="s">
        <v>880</v>
      </c>
      <c r="AI1296" s="42" t="s">
        <v>17</v>
      </c>
      <c r="AJ1296" s="42" t="s">
        <v>17</v>
      </c>
      <c r="AK1296" s="42" t="s">
        <v>880</v>
      </c>
      <c r="AL1296" s="42"/>
      <c r="AM1296" s="42"/>
      <c r="AN1296" s="42"/>
      <c r="AO1296" s="42"/>
      <c r="AP1296" s="42"/>
      <c r="AQ1296" s="42"/>
      <c r="AR1296" s="42"/>
      <c r="AS1296" s="42"/>
      <c r="AT1296" s="42"/>
      <c r="AU1296" s="42"/>
      <c r="AV1296" s="37">
        <f>COUNTIFS($S1296:$AU1296,"P")</f>
        <v>5</v>
      </c>
      <c r="AW1296" s="37">
        <f>COUNTIFS($S1296:$AU1296,"HD")/2</f>
        <v>0</v>
      </c>
      <c r="AX1296" s="37">
        <f>COUNTIFS($S1296:$AU1296,"DO")</f>
        <v>4</v>
      </c>
      <c r="AY1296" s="1">
        <f>COUNTIFS($S1296:$AU1296,"UPL")</f>
        <v>0</v>
      </c>
      <c r="AZ1296" s="37">
        <f>COUNTIFS($S1296:$AU1296,"LWP")</f>
        <v>2</v>
      </c>
      <c r="BA1296" s="37">
        <f>SUM(COUNTIFS($S1296:$AU1296,{"PAT","MAT"}))</f>
        <v>0</v>
      </c>
      <c r="BB1296" s="37">
        <f>COUNTIFS($S1296:$AU1296,"HO")</f>
        <v>0</v>
      </c>
      <c r="BC1296" s="37">
        <f>COUNTIFS($S1296:$AU1296,"NA")</f>
        <v>8</v>
      </c>
      <c r="BD1296" s="37">
        <f>COUNTIFS($S1296:$AU1296,"PL")</f>
        <v>0</v>
      </c>
      <c r="BE1296" s="37">
        <f>COUNTIFS($S1296:$AU1296,"CL")</f>
        <v>0</v>
      </c>
      <c r="BF1296" s="37">
        <f>COUNTIFS($S1296:$AU1296,"BL")</f>
        <v>0</v>
      </c>
      <c r="BG1296" s="37">
        <f>COUNTIFS($S1296:$AU1296,"CO")</f>
        <v>0</v>
      </c>
      <c r="BH1296" s="37">
        <f>SUM(BD1296:BG1296)</f>
        <v>0</v>
      </c>
      <c r="BI1296" s="37">
        <f>IF(SUM(AV1296+AW1296)&gt;=17,1,0)</f>
        <v>0</v>
      </c>
      <c r="BJ1296" s="37">
        <f>IF(SUM(AV1296+AW1296)&gt;=13,1,0)</f>
        <v>0</v>
      </c>
      <c r="BK1296" s="37">
        <f>SUM(AV1296:BG1296)+SUM(COUNTIFS(R1296:AU1296,{"TERM","RESIGNED"}))</f>
        <v>19</v>
      </c>
      <c r="BL1296" s="1" t="s">
        <v>41</v>
      </c>
      <c r="BM1296" s="37" t="s">
        <v>936</v>
      </c>
    </row>
    <row r="1297" spans="1:65" x14ac:dyDescent="0.25">
      <c r="A1297" s="30">
        <f>A1296+1</f>
        <v>1295</v>
      </c>
      <c r="B1297" s="1" t="s">
        <v>163</v>
      </c>
      <c r="C1297" s="1">
        <v>106366</v>
      </c>
      <c r="D1297" s="1">
        <v>106366</v>
      </c>
      <c r="E1297" s="1" t="s">
        <v>863</v>
      </c>
      <c r="F1297" s="32" t="s">
        <v>1613</v>
      </c>
      <c r="G1297" s="32" t="s">
        <v>117</v>
      </c>
      <c r="H1297" s="28">
        <v>45331</v>
      </c>
      <c r="I1297" s="28" t="s">
        <v>36</v>
      </c>
      <c r="J1297" s="28" t="s">
        <v>36</v>
      </c>
      <c r="K1297" s="37">
        <f ca="1">IF(O1297="ACTIVE",(TODAY()-H1297),(J1297-H1297))</f>
        <v>11</v>
      </c>
      <c r="L1297" s="39" t="str">
        <f>IF(OR(M1297="Email Verification",M1297="Operations",M1297="OJT",M1297="Bottom Quartile Group",M1297="Training"),"Billable","Non Billable")</f>
        <v>Billable</v>
      </c>
      <c r="M1297" s="32" t="s">
        <v>920</v>
      </c>
      <c r="N1297" s="1" t="s">
        <v>38</v>
      </c>
      <c r="O1297" s="1" t="s">
        <v>39</v>
      </c>
      <c r="P1297" s="1"/>
      <c r="Q1297" s="1"/>
      <c r="R1297" s="31" t="s">
        <v>214</v>
      </c>
      <c r="S1297" s="42" t="s">
        <v>22</v>
      </c>
      <c r="T1297" s="42" t="s">
        <v>22</v>
      </c>
      <c r="U1297" s="42" t="s">
        <v>22</v>
      </c>
      <c r="V1297" s="42" t="s">
        <v>22</v>
      </c>
      <c r="W1297" s="42" t="s">
        <v>22</v>
      </c>
      <c r="X1297" s="42" t="s">
        <v>22</v>
      </c>
      <c r="Y1297" s="42" t="s">
        <v>22</v>
      </c>
      <c r="Z1297" s="42" t="s">
        <v>22</v>
      </c>
      <c r="AA1297" s="42" t="s">
        <v>880</v>
      </c>
      <c r="AB1297" s="42" t="s">
        <v>17</v>
      </c>
      <c r="AC1297" s="42" t="s">
        <v>17</v>
      </c>
      <c r="AD1297" s="42" t="s">
        <v>880</v>
      </c>
      <c r="AE1297" s="42" t="s">
        <v>880</v>
      </c>
      <c r="AF1297" s="42" t="s">
        <v>880</v>
      </c>
      <c r="AG1297" s="42" t="s">
        <v>880</v>
      </c>
      <c r="AH1297" s="42" t="s">
        <v>880</v>
      </c>
      <c r="AI1297" s="42" t="s">
        <v>17</v>
      </c>
      <c r="AJ1297" s="42" t="s">
        <v>17</v>
      </c>
      <c r="AK1297" s="42" t="s">
        <v>880</v>
      </c>
      <c r="AL1297" s="42"/>
      <c r="AM1297" s="42"/>
      <c r="AN1297" s="42"/>
      <c r="AO1297" s="42"/>
      <c r="AP1297" s="42"/>
      <c r="AQ1297" s="42"/>
      <c r="AR1297" s="42"/>
      <c r="AS1297" s="42"/>
      <c r="AT1297" s="42"/>
      <c r="AU1297" s="42"/>
      <c r="AV1297" s="37">
        <f>COUNTIFS($S1297:$AU1297,"P")</f>
        <v>7</v>
      </c>
      <c r="AW1297" s="37">
        <f>COUNTIFS($S1297:$AU1297,"HD")/2</f>
        <v>0</v>
      </c>
      <c r="AX1297" s="37">
        <f>COUNTIFS($S1297:$AU1297,"DO")</f>
        <v>4</v>
      </c>
      <c r="AY1297" s="1">
        <f>COUNTIFS($S1297:$AU1297,"UPL")</f>
        <v>0</v>
      </c>
      <c r="AZ1297" s="37">
        <f>COUNTIFS($S1297:$AU1297,"LWP")</f>
        <v>0</v>
      </c>
      <c r="BA1297" s="37">
        <f>SUM(COUNTIFS($S1297:$AU1297,{"PAT","MAT"}))</f>
        <v>0</v>
      </c>
      <c r="BB1297" s="37">
        <f>COUNTIFS($S1297:$AU1297,"HO")</f>
        <v>0</v>
      </c>
      <c r="BC1297" s="37">
        <f>COUNTIFS($S1297:$AU1297,"NA")</f>
        <v>8</v>
      </c>
      <c r="BD1297" s="37">
        <f>COUNTIFS($S1297:$AU1297,"PL")</f>
        <v>0</v>
      </c>
      <c r="BE1297" s="37">
        <f>COUNTIFS($S1297:$AU1297,"CL")</f>
        <v>0</v>
      </c>
      <c r="BF1297" s="37">
        <f>COUNTIFS($S1297:$AU1297,"BL")</f>
        <v>0</v>
      </c>
      <c r="BG1297" s="37">
        <f>COUNTIFS($S1297:$AU1297,"CO")</f>
        <v>0</v>
      </c>
      <c r="BH1297" s="37">
        <f>SUM(BD1297:BG1297)</f>
        <v>0</v>
      </c>
      <c r="BI1297" s="37">
        <f>IF(SUM(AV1297+AW1297)&gt;=17,1,0)</f>
        <v>0</v>
      </c>
      <c r="BJ1297" s="37">
        <f>IF(SUM(AV1297+AW1297)&gt;=13,1,0)</f>
        <v>0</v>
      </c>
      <c r="BK1297" s="37">
        <f>SUM(AV1297:BG1297)+SUM(COUNTIFS(R1297:AU1297,{"TERM","RESIGNED"}))</f>
        <v>19</v>
      </c>
      <c r="BL1297" s="1" t="s">
        <v>41</v>
      </c>
      <c r="BM1297" s="37" t="s">
        <v>936</v>
      </c>
    </row>
    <row r="1298" spans="1:65" x14ac:dyDescent="0.25">
      <c r="A1298" s="30">
        <f>A1297+1</f>
        <v>1296</v>
      </c>
      <c r="B1298" s="1" t="s">
        <v>163</v>
      </c>
      <c r="C1298" s="1">
        <v>106367</v>
      </c>
      <c r="D1298" s="1">
        <v>106367</v>
      </c>
      <c r="E1298" s="1" t="s">
        <v>863</v>
      </c>
      <c r="F1298" s="32" t="s">
        <v>1614</v>
      </c>
      <c r="G1298" s="32" t="s">
        <v>117</v>
      </c>
      <c r="H1298" s="28">
        <v>45331</v>
      </c>
      <c r="I1298" s="28" t="s">
        <v>36</v>
      </c>
      <c r="J1298" s="28" t="s">
        <v>36</v>
      </c>
      <c r="K1298" s="37">
        <f ca="1">IF(O1298="ACTIVE",(TODAY()-H1298),(J1298-H1298))</f>
        <v>11</v>
      </c>
      <c r="L1298" s="39" t="str">
        <f>IF(OR(M1298="Email Verification",M1298="Operations",M1298="OJT",M1298="Bottom Quartile Group",M1298="Training"),"Billable","Non Billable")</f>
        <v>Billable</v>
      </c>
      <c r="M1298" s="32" t="s">
        <v>920</v>
      </c>
      <c r="N1298" s="1" t="s">
        <v>38</v>
      </c>
      <c r="O1298" s="1" t="s">
        <v>39</v>
      </c>
      <c r="P1298" s="1"/>
      <c r="Q1298" s="1"/>
      <c r="R1298" s="31" t="s">
        <v>214</v>
      </c>
      <c r="S1298" s="42" t="s">
        <v>22</v>
      </c>
      <c r="T1298" s="42" t="s">
        <v>22</v>
      </c>
      <c r="U1298" s="42" t="s">
        <v>22</v>
      </c>
      <c r="V1298" s="42" t="s">
        <v>22</v>
      </c>
      <c r="W1298" s="42" t="s">
        <v>22</v>
      </c>
      <c r="X1298" s="42" t="s">
        <v>22</v>
      </c>
      <c r="Y1298" s="42" t="s">
        <v>22</v>
      </c>
      <c r="Z1298" s="42" t="s">
        <v>22</v>
      </c>
      <c r="AA1298" s="42" t="s">
        <v>880</v>
      </c>
      <c r="AB1298" s="42" t="s">
        <v>17</v>
      </c>
      <c r="AC1298" s="42" t="s">
        <v>17</v>
      </c>
      <c r="AD1298" s="42" t="s">
        <v>19</v>
      </c>
      <c r="AE1298" s="42" t="s">
        <v>880</v>
      </c>
      <c r="AF1298" s="42" t="s">
        <v>880</v>
      </c>
      <c r="AG1298" s="42" t="s">
        <v>880</v>
      </c>
      <c r="AH1298" s="42" t="s">
        <v>880</v>
      </c>
      <c r="AI1298" s="42" t="s">
        <v>17</v>
      </c>
      <c r="AJ1298" s="42" t="s">
        <v>17</v>
      </c>
      <c r="AK1298" s="42" t="s">
        <v>880</v>
      </c>
      <c r="AL1298" s="42"/>
      <c r="AM1298" s="42"/>
      <c r="AN1298" s="42"/>
      <c r="AO1298" s="42"/>
      <c r="AP1298" s="42"/>
      <c r="AQ1298" s="42"/>
      <c r="AR1298" s="42"/>
      <c r="AS1298" s="42"/>
      <c r="AT1298" s="42"/>
      <c r="AU1298" s="42"/>
      <c r="AV1298" s="37">
        <f>COUNTIFS($S1298:$AU1298,"P")</f>
        <v>6</v>
      </c>
      <c r="AW1298" s="37">
        <f>COUNTIFS($S1298:$AU1298,"HD")/2</f>
        <v>0</v>
      </c>
      <c r="AX1298" s="37">
        <f>COUNTIFS($S1298:$AU1298,"DO")</f>
        <v>4</v>
      </c>
      <c r="AY1298" s="1">
        <f>COUNTIFS($S1298:$AU1298,"UPL")</f>
        <v>0</v>
      </c>
      <c r="AZ1298" s="37">
        <f>COUNTIFS($S1298:$AU1298,"LWP")</f>
        <v>1</v>
      </c>
      <c r="BA1298" s="37">
        <f>SUM(COUNTIFS($S1298:$AU1298,{"PAT","MAT"}))</f>
        <v>0</v>
      </c>
      <c r="BB1298" s="37">
        <f>COUNTIFS($S1298:$AU1298,"HO")</f>
        <v>0</v>
      </c>
      <c r="BC1298" s="37">
        <f>COUNTIFS($S1298:$AU1298,"NA")</f>
        <v>8</v>
      </c>
      <c r="BD1298" s="37">
        <f>COUNTIFS($S1298:$AU1298,"PL")</f>
        <v>0</v>
      </c>
      <c r="BE1298" s="37">
        <f>COUNTIFS($S1298:$AU1298,"CL")</f>
        <v>0</v>
      </c>
      <c r="BF1298" s="37">
        <f>COUNTIFS($S1298:$AU1298,"BL")</f>
        <v>0</v>
      </c>
      <c r="BG1298" s="37">
        <f>COUNTIFS($S1298:$AU1298,"CO")</f>
        <v>0</v>
      </c>
      <c r="BH1298" s="37">
        <f>SUM(BD1298:BG1298)</f>
        <v>0</v>
      </c>
      <c r="BI1298" s="37">
        <f>IF(SUM(AV1298+AW1298)&gt;=17,1,0)</f>
        <v>0</v>
      </c>
      <c r="BJ1298" s="37">
        <f>IF(SUM(AV1298+AW1298)&gt;=13,1,0)</f>
        <v>0</v>
      </c>
      <c r="BK1298" s="37">
        <f>SUM(AV1298:BG1298)+SUM(COUNTIFS(R1298:AU1298,{"TERM","RESIGNED"}))</f>
        <v>19</v>
      </c>
      <c r="BL1298" s="1" t="s">
        <v>41</v>
      </c>
      <c r="BM1298" s="37" t="s">
        <v>936</v>
      </c>
    </row>
    <row r="1299" spans="1:65" x14ac:dyDescent="0.25">
      <c r="A1299" s="30">
        <f>A1298+1</f>
        <v>1297</v>
      </c>
      <c r="B1299" s="1" t="s">
        <v>163</v>
      </c>
      <c r="C1299" s="1">
        <v>106368</v>
      </c>
      <c r="D1299" s="1">
        <v>106368</v>
      </c>
      <c r="E1299" s="1" t="s">
        <v>863</v>
      </c>
      <c r="F1299" s="32" t="s">
        <v>1615</v>
      </c>
      <c r="G1299" s="32" t="s">
        <v>117</v>
      </c>
      <c r="H1299" s="28">
        <v>45331</v>
      </c>
      <c r="I1299" s="28" t="s">
        <v>36</v>
      </c>
      <c r="J1299" s="28" t="s">
        <v>36</v>
      </c>
      <c r="K1299" s="37">
        <f ca="1">IF(O1299="ACTIVE",(TODAY()-H1299),(J1299-H1299))</f>
        <v>11</v>
      </c>
      <c r="L1299" s="39" t="str">
        <f>IF(OR(M1299="Email Verification",M1299="Operations",M1299="OJT",M1299="Bottom Quartile Group",M1299="Training"),"Billable","Non Billable")</f>
        <v>Billable</v>
      </c>
      <c r="M1299" s="32" t="s">
        <v>920</v>
      </c>
      <c r="N1299" s="1" t="s">
        <v>38</v>
      </c>
      <c r="O1299" s="1" t="s">
        <v>39</v>
      </c>
      <c r="P1299" s="1"/>
      <c r="Q1299" s="1"/>
      <c r="R1299" s="31" t="s">
        <v>214</v>
      </c>
      <c r="S1299" s="42" t="s">
        <v>22</v>
      </c>
      <c r="T1299" s="42" t="s">
        <v>22</v>
      </c>
      <c r="U1299" s="42" t="s">
        <v>22</v>
      </c>
      <c r="V1299" s="42" t="s">
        <v>22</v>
      </c>
      <c r="W1299" s="42" t="s">
        <v>22</v>
      </c>
      <c r="X1299" s="42" t="s">
        <v>22</v>
      </c>
      <c r="Y1299" s="42" t="s">
        <v>22</v>
      </c>
      <c r="Z1299" s="42" t="s">
        <v>22</v>
      </c>
      <c r="AA1299" s="42" t="s">
        <v>880</v>
      </c>
      <c r="AB1299" s="42" t="s">
        <v>17</v>
      </c>
      <c r="AC1299" s="42" t="s">
        <v>17</v>
      </c>
      <c r="AD1299" s="42" t="s">
        <v>880</v>
      </c>
      <c r="AE1299" s="42" t="s">
        <v>880</v>
      </c>
      <c r="AF1299" s="42" t="s">
        <v>880</v>
      </c>
      <c r="AG1299" s="42" t="s">
        <v>880</v>
      </c>
      <c r="AH1299" s="42" t="s">
        <v>880</v>
      </c>
      <c r="AI1299" s="42" t="s">
        <v>17</v>
      </c>
      <c r="AJ1299" s="42" t="s">
        <v>17</v>
      </c>
      <c r="AK1299" s="42" t="s">
        <v>19</v>
      </c>
      <c r="AL1299" s="42"/>
      <c r="AM1299" s="42"/>
      <c r="AN1299" s="42"/>
      <c r="AO1299" s="42"/>
      <c r="AP1299" s="42"/>
      <c r="AQ1299" s="42"/>
      <c r="AR1299" s="42"/>
      <c r="AS1299" s="42"/>
      <c r="AT1299" s="42"/>
      <c r="AU1299" s="42"/>
      <c r="AV1299" s="37">
        <f>COUNTIFS($S1299:$AU1299,"P")</f>
        <v>6</v>
      </c>
      <c r="AW1299" s="37">
        <f>COUNTIFS($S1299:$AU1299,"HD")/2</f>
        <v>0</v>
      </c>
      <c r="AX1299" s="37">
        <f>COUNTIFS($S1299:$AU1299,"DO")</f>
        <v>4</v>
      </c>
      <c r="AY1299" s="1">
        <f>COUNTIFS($S1299:$AU1299,"UPL")</f>
        <v>0</v>
      </c>
      <c r="AZ1299" s="37">
        <f>COUNTIFS($S1299:$AU1299,"LWP")</f>
        <v>1</v>
      </c>
      <c r="BA1299" s="37">
        <f>SUM(COUNTIFS($S1299:$AU1299,{"PAT","MAT"}))</f>
        <v>0</v>
      </c>
      <c r="BB1299" s="37">
        <f>COUNTIFS($S1299:$AU1299,"HO")</f>
        <v>0</v>
      </c>
      <c r="BC1299" s="37">
        <f>COUNTIFS($S1299:$AU1299,"NA")</f>
        <v>8</v>
      </c>
      <c r="BD1299" s="37">
        <f>COUNTIFS($S1299:$AU1299,"PL")</f>
        <v>0</v>
      </c>
      <c r="BE1299" s="37">
        <f>COUNTIFS($S1299:$AU1299,"CL")</f>
        <v>0</v>
      </c>
      <c r="BF1299" s="37">
        <f>COUNTIFS($S1299:$AU1299,"BL")</f>
        <v>0</v>
      </c>
      <c r="BG1299" s="37">
        <f>COUNTIFS($S1299:$AU1299,"CO")</f>
        <v>0</v>
      </c>
      <c r="BH1299" s="37">
        <f>SUM(BD1299:BG1299)</f>
        <v>0</v>
      </c>
      <c r="BI1299" s="37">
        <f>IF(SUM(AV1299+AW1299)&gt;=17,1,0)</f>
        <v>0</v>
      </c>
      <c r="BJ1299" s="37">
        <f>IF(SUM(AV1299+AW1299)&gt;=13,1,0)</f>
        <v>0</v>
      </c>
      <c r="BK1299" s="37">
        <f>SUM(AV1299:BG1299)+SUM(COUNTIFS(R1299:AU1299,{"TERM","RESIGNED"}))</f>
        <v>19</v>
      </c>
      <c r="BL1299" s="1" t="s">
        <v>41</v>
      </c>
      <c r="BM1299" s="37" t="s">
        <v>936</v>
      </c>
    </row>
    <row r="1300" spans="1:65" x14ac:dyDescent="0.25">
      <c r="A1300" s="30">
        <f>A1299+1</f>
        <v>1298</v>
      </c>
      <c r="B1300" s="1" t="s">
        <v>163</v>
      </c>
      <c r="C1300" s="1">
        <v>106369</v>
      </c>
      <c r="D1300" s="1">
        <v>106369</v>
      </c>
      <c r="E1300" s="1" t="s">
        <v>863</v>
      </c>
      <c r="F1300" s="32" t="s">
        <v>1616</v>
      </c>
      <c r="G1300" s="32" t="s">
        <v>117</v>
      </c>
      <c r="H1300" s="28">
        <v>45331</v>
      </c>
      <c r="I1300" s="28" t="s">
        <v>36</v>
      </c>
      <c r="J1300" s="28" t="s">
        <v>36</v>
      </c>
      <c r="K1300" s="37">
        <f ca="1">IF(O1300="ACTIVE",(TODAY()-H1300),(J1300-H1300))</f>
        <v>11</v>
      </c>
      <c r="L1300" s="39" t="str">
        <f>IF(OR(M1300="Email Verification",M1300="Operations",M1300="OJT",M1300="Bottom Quartile Group",M1300="Training"),"Billable","Non Billable")</f>
        <v>Billable</v>
      </c>
      <c r="M1300" s="32" t="s">
        <v>920</v>
      </c>
      <c r="N1300" s="1" t="s">
        <v>38</v>
      </c>
      <c r="O1300" s="1" t="s">
        <v>39</v>
      </c>
      <c r="P1300" s="1"/>
      <c r="Q1300" s="1"/>
      <c r="R1300" s="31" t="s">
        <v>214</v>
      </c>
      <c r="S1300" s="42" t="s">
        <v>22</v>
      </c>
      <c r="T1300" s="42" t="s">
        <v>22</v>
      </c>
      <c r="U1300" s="42" t="s">
        <v>22</v>
      </c>
      <c r="V1300" s="42" t="s">
        <v>22</v>
      </c>
      <c r="W1300" s="42" t="s">
        <v>22</v>
      </c>
      <c r="X1300" s="42" t="s">
        <v>22</v>
      </c>
      <c r="Y1300" s="42" t="s">
        <v>22</v>
      </c>
      <c r="Z1300" s="42" t="s">
        <v>22</v>
      </c>
      <c r="AA1300" s="42" t="s">
        <v>880</v>
      </c>
      <c r="AB1300" s="42" t="s">
        <v>17</v>
      </c>
      <c r="AC1300" s="42" t="s">
        <v>17</v>
      </c>
      <c r="AD1300" s="42" t="s">
        <v>880</v>
      </c>
      <c r="AE1300" s="42" t="s">
        <v>880</v>
      </c>
      <c r="AF1300" s="42" t="s">
        <v>880</v>
      </c>
      <c r="AG1300" s="42" t="s">
        <v>880</v>
      </c>
      <c r="AH1300" s="42" t="s">
        <v>880</v>
      </c>
      <c r="AI1300" s="42" t="s">
        <v>17</v>
      </c>
      <c r="AJ1300" s="42" t="s">
        <v>17</v>
      </c>
      <c r="AK1300" s="42" t="s">
        <v>19</v>
      </c>
      <c r="AL1300" s="42"/>
      <c r="AM1300" s="42"/>
      <c r="AN1300" s="42"/>
      <c r="AO1300" s="42"/>
      <c r="AP1300" s="42"/>
      <c r="AQ1300" s="42"/>
      <c r="AR1300" s="42"/>
      <c r="AS1300" s="42"/>
      <c r="AT1300" s="42"/>
      <c r="AU1300" s="42"/>
      <c r="AV1300" s="37">
        <f>COUNTIFS($S1300:$AU1300,"P")</f>
        <v>6</v>
      </c>
      <c r="AW1300" s="37">
        <f>COUNTIFS($S1300:$AU1300,"HD")/2</f>
        <v>0</v>
      </c>
      <c r="AX1300" s="37">
        <f>COUNTIFS($S1300:$AU1300,"DO")</f>
        <v>4</v>
      </c>
      <c r="AY1300" s="1">
        <f>COUNTIFS($S1300:$AU1300,"UPL")</f>
        <v>0</v>
      </c>
      <c r="AZ1300" s="37">
        <f>COUNTIFS($S1300:$AU1300,"LWP")</f>
        <v>1</v>
      </c>
      <c r="BA1300" s="37">
        <f>SUM(COUNTIFS($S1300:$AU1300,{"PAT","MAT"}))</f>
        <v>0</v>
      </c>
      <c r="BB1300" s="37">
        <f>COUNTIFS($S1300:$AU1300,"HO")</f>
        <v>0</v>
      </c>
      <c r="BC1300" s="37">
        <f>COUNTIFS($S1300:$AU1300,"NA")</f>
        <v>8</v>
      </c>
      <c r="BD1300" s="37">
        <f>COUNTIFS($S1300:$AU1300,"PL")</f>
        <v>0</v>
      </c>
      <c r="BE1300" s="37">
        <f>COUNTIFS($S1300:$AU1300,"CL")</f>
        <v>0</v>
      </c>
      <c r="BF1300" s="37">
        <f>COUNTIFS($S1300:$AU1300,"BL")</f>
        <v>0</v>
      </c>
      <c r="BG1300" s="37">
        <f>COUNTIFS($S1300:$AU1300,"CO")</f>
        <v>0</v>
      </c>
      <c r="BH1300" s="37">
        <f>SUM(BD1300:BG1300)</f>
        <v>0</v>
      </c>
      <c r="BI1300" s="37">
        <f>IF(SUM(AV1300+AW1300)&gt;=17,1,0)</f>
        <v>0</v>
      </c>
      <c r="BJ1300" s="37">
        <f>IF(SUM(AV1300+AW1300)&gt;=13,1,0)</f>
        <v>0</v>
      </c>
      <c r="BK1300" s="37">
        <f>SUM(AV1300:BG1300)+SUM(COUNTIFS(R1300:AU1300,{"TERM","RESIGNED"}))</f>
        <v>19</v>
      </c>
      <c r="BL1300" s="1" t="s">
        <v>41</v>
      </c>
      <c r="BM1300" s="37" t="s">
        <v>936</v>
      </c>
    </row>
    <row r="1301" spans="1:65" x14ac:dyDescent="0.25">
      <c r="A1301" s="30">
        <f>A1300+1</f>
        <v>1299</v>
      </c>
      <c r="B1301" s="1" t="s">
        <v>163</v>
      </c>
      <c r="C1301" s="1">
        <v>106370</v>
      </c>
      <c r="D1301" s="1">
        <v>106370</v>
      </c>
      <c r="E1301" s="1" t="s">
        <v>863</v>
      </c>
      <c r="F1301" s="32" t="s">
        <v>1617</v>
      </c>
      <c r="G1301" s="32" t="s">
        <v>117</v>
      </c>
      <c r="H1301" s="28">
        <v>45331</v>
      </c>
      <c r="I1301" s="28" t="s">
        <v>36</v>
      </c>
      <c r="J1301" s="28" t="s">
        <v>36</v>
      </c>
      <c r="K1301" s="37">
        <f ca="1">IF(O1301="ACTIVE",(TODAY()-H1301),(J1301-H1301))</f>
        <v>11</v>
      </c>
      <c r="L1301" s="39" t="str">
        <f>IF(OR(M1301="Email Verification",M1301="Operations",M1301="OJT",M1301="Bottom Quartile Group",M1301="Training"),"Billable","Non Billable")</f>
        <v>Billable</v>
      </c>
      <c r="M1301" s="32" t="s">
        <v>920</v>
      </c>
      <c r="N1301" s="1" t="s">
        <v>38</v>
      </c>
      <c r="O1301" s="1" t="s">
        <v>39</v>
      </c>
      <c r="P1301" s="1"/>
      <c r="Q1301" s="1"/>
      <c r="R1301" s="31" t="s">
        <v>214</v>
      </c>
      <c r="S1301" s="42" t="s">
        <v>22</v>
      </c>
      <c r="T1301" s="42" t="s">
        <v>22</v>
      </c>
      <c r="U1301" s="42" t="s">
        <v>22</v>
      </c>
      <c r="V1301" s="42" t="s">
        <v>22</v>
      </c>
      <c r="W1301" s="42" t="s">
        <v>22</v>
      </c>
      <c r="X1301" s="42" t="s">
        <v>22</v>
      </c>
      <c r="Y1301" s="42" t="s">
        <v>22</v>
      </c>
      <c r="Z1301" s="42" t="s">
        <v>22</v>
      </c>
      <c r="AA1301" s="42" t="s">
        <v>880</v>
      </c>
      <c r="AB1301" s="42" t="s">
        <v>17</v>
      </c>
      <c r="AC1301" s="42" t="s">
        <v>17</v>
      </c>
      <c r="AD1301" s="42" t="s">
        <v>880</v>
      </c>
      <c r="AE1301" s="42" t="s">
        <v>880</v>
      </c>
      <c r="AF1301" s="42" t="s">
        <v>880</v>
      </c>
      <c r="AG1301" s="42" t="s">
        <v>880</v>
      </c>
      <c r="AH1301" s="42" t="s">
        <v>880</v>
      </c>
      <c r="AI1301" s="42" t="s">
        <v>17</v>
      </c>
      <c r="AJ1301" s="42" t="s">
        <v>17</v>
      </c>
      <c r="AK1301" s="42" t="s">
        <v>880</v>
      </c>
      <c r="AL1301" s="42"/>
      <c r="AM1301" s="42"/>
      <c r="AN1301" s="42"/>
      <c r="AO1301" s="42"/>
      <c r="AP1301" s="42"/>
      <c r="AQ1301" s="42"/>
      <c r="AR1301" s="42"/>
      <c r="AS1301" s="42"/>
      <c r="AT1301" s="42"/>
      <c r="AU1301" s="42"/>
      <c r="AV1301" s="37">
        <f>COUNTIFS($S1301:$AU1301,"P")</f>
        <v>7</v>
      </c>
      <c r="AW1301" s="37">
        <f>COUNTIFS($S1301:$AU1301,"HD")/2</f>
        <v>0</v>
      </c>
      <c r="AX1301" s="37">
        <f>COUNTIFS($S1301:$AU1301,"DO")</f>
        <v>4</v>
      </c>
      <c r="AY1301" s="1">
        <f>COUNTIFS($S1301:$AU1301,"UPL")</f>
        <v>0</v>
      </c>
      <c r="AZ1301" s="37">
        <f>COUNTIFS($S1301:$AU1301,"LWP")</f>
        <v>0</v>
      </c>
      <c r="BA1301" s="37">
        <f>SUM(COUNTIFS($S1301:$AU1301,{"PAT","MAT"}))</f>
        <v>0</v>
      </c>
      <c r="BB1301" s="37">
        <f>COUNTIFS($S1301:$AU1301,"HO")</f>
        <v>0</v>
      </c>
      <c r="BC1301" s="37">
        <f>COUNTIFS($S1301:$AU1301,"NA")</f>
        <v>8</v>
      </c>
      <c r="BD1301" s="37">
        <f>COUNTIFS($S1301:$AU1301,"PL")</f>
        <v>0</v>
      </c>
      <c r="BE1301" s="37">
        <f>COUNTIFS($S1301:$AU1301,"CL")</f>
        <v>0</v>
      </c>
      <c r="BF1301" s="37">
        <f>COUNTIFS($S1301:$AU1301,"BL")</f>
        <v>0</v>
      </c>
      <c r="BG1301" s="37">
        <f>COUNTIFS($S1301:$AU1301,"CO")</f>
        <v>0</v>
      </c>
      <c r="BH1301" s="37">
        <f>SUM(BD1301:BG1301)</f>
        <v>0</v>
      </c>
      <c r="BI1301" s="37">
        <f>IF(SUM(AV1301+AW1301)&gt;=17,1,0)</f>
        <v>0</v>
      </c>
      <c r="BJ1301" s="37">
        <f>IF(SUM(AV1301+AW1301)&gt;=13,1,0)</f>
        <v>0</v>
      </c>
      <c r="BK1301" s="37">
        <f>SUM(AV1301:BG1301)+SUM(COUNTIFS(R1301:AU1301,{"TERM","RESIGNED"}))</f>
        <v>19</v>
      </c>
      <c r="BL1301" s="1" t="s">
        <v>41</v>
      </c>
      <c r="BM1301" s="37" t="s">
        <v>936</v>
      </c>
    </row>
    <row r="1302" spans="1:65" x14ac:dyDescent="0.25">
      <c r="A1302" s="30">
        <f>A1301+1</f>
        <v>1300</v>
      </c>
      <c r="B1302" s="1" t="s">
        <v>163</v>
      </c>
      <c r="C1302" s="1">
        <v>106371</v>
      </c>
      <c r="D1302" s="1">
        <v>106371</v>
      </c>
      <c r="E1302" s="1" t="s">
        <v>863</v>
      </c>
      <c r="F1302" s="32" t="s">
        <v>1618</v>
      </c>
      <c r="G1302" s="32" t="s">
        <v>117</v>
      </c>
      <c r="H1302" s="28">
        <v>45331</v>
      </c>
      <c r="I1302" s="28" t="s">
        <v>36</v>
      </c>
      <c r="J1302" s="28" t="s">
        <v>36</v>
      </c>
      <c r="K1302" s="37">
        <f ca="1">IF(O1302="ACTIVE",(TODAY()-H1302),(J1302-H1302))</f>
        <v>11</v>
      </c>
      <c r="L1302" s="39" t="str">
        <f>IF(OR(M1302="Email Verification",M1302="Operations",M1302="OJT",M1302="Bottom Quartile Group",M1302="Training"),"Billable","Non Billable")</f>
        <v>Billable</v>
      </c>
      <c r="M1302" s="32" t="s">
        <v>920</v>
      </c>
      <c r="N1302" s="1" t="s">
        <v>38</v>
      </c>
      <c r="O1302" s="1" t="s">
        <v>39</v>
      </c>
      <c r="P1302" s="1"/>
      <c r="Q1302" s="1"/>
      <c r="R1302" s="31" t="s">
        <v>214</v>
      </c>
      <c r="S1302" s="42" t="s">
        <v>22</v>
      </c>
      <c r="T1302" s="42" t="s">
        <v>22</v>
      </c>
      <c r="U1302" s="42" t="s">
        <v>22</v>
      </c>
      <c r="V1302" s="42" t="s">
        <v>22</v>
      </c>
      <c r="W1302" s="42" t="s">
        <v>22</v>
      </c>
      <c r="X1302" s="42" t="s">
        <v>22</v>
      </c>
      <c r="Y1302" s="42" t="s">
        <v>22</v>
      </c>
      <c r="Z1302" s="42" t="s">
        <v>22</v>
      </c>
      <c r="AA1302" s="42" t="s">
        <v>880</v>
      </c>
      <c r="AB1302" s="42" t="s">
        <v>17</v>
      </c>
      <c r="AC1302" s="42" t="s">
        <v>17</v>
      </c>
      <c r="AD1302" s="42" t="s">
        <v>880</v>
      </c>
      <c r="AE1302" s="42" t="s">
        <v>880</v>
      </c>
      <c r="AF1302" s="42" t="s">
        <v>880</v>
      </c>
      <c r="AG1302" s="42" t="s">
        <v>880</v>
      </c>
      <c r="AH1302" s="42" t="s">
        <v>880</v>
      </c>
      <c r="AI1302" s="42" t="s">
        <v>17</v>
      </c>
      <c r="AJ1302" s="42" t="s">
        <v>17</v>
      </c>
      <c r="AK1302" s="42" t="s">
        <v>880</v>
      </c>
      <c r="AL1302" s="42"/>
      <c r="AM1302" s="42"/>
      <c r="AN1302" s="42"/>
      <c r="AO1302" s="42"/>
      <c r="AP1302" s="42"/>
      <c r="AQ1302" s="42"/>
      <c r="AR1302" s="42"/>
      <c r="AS1302" s="42"/>
      <c r="AT1302" s="42"/>
      <c r="AU1302" s="42"/>
      <c r="AV1302" s="37">
        <f>COUNTIFS($S1302:$AU1302,"P")</f>
        <v>7</v>
      </c>
      <c r="AW1302" s="37">
        <f>COUNTIFS($S1302:$AU1302,"HD")/2</f>
        <v>0</v>
      </c>
      <c r="AX1302" s="37">
        <f>COUNTIFS($S1302:$AU1302,"DO")</f>
        <v>4</v>
      </c>
      <c r="AY1302" s="1">
        <f>COUNTIFS($S1302:$AU1302,"UPL")</f>
        <v>0</v>
      </c>
      <c r="AZ1302" s="37">
        <f>COUNTIFS($S1302:$AU1302,"LWP")</f>
        <v>0</v>
      </c>
      <c r="BA1302" s="37">
        <f>SUM(COUNTIFS($S1302:$AU1302,{"PAT","MAT"}))</f>
        <v>0</v>
      </c>
      <c r="BB1302" s="37">
        <f>COUNTIFS($S1302:$AU1302,"HO")</f>
        <v>0</v>
      </c>
      <c r="BC1302" s="37">
        <f>COUNTIFS($S1302:$AU1302,"NA")</f>
        <v>8</v>
      </c>
      <c r="BD1302" s="37">
        <f>COUNTIFS($S1302:$AU1302,"PL")</f>
        <v>0</v>
      </c>
      <c r="BE1302" s="37">
        <f>COUNTIFS($S1302:$AU1302,"CL")</f>
        <v>0</v>
      </c>
      <c r="BF1302" s="37">
        <f>COUNTIFS($S1302:$AU1302,"BL")</f>
        <v>0</v>
      </c>
      <c r="BG1302" s="37">
        <f>COUNTIFS($S1302:$AU1302,"CO")</f>
        <v>0</v>
      </c>
      <c r="BH1302" s="37">
        <f>SUM(BD1302:BG1302)</f>
        <v>0</v>
      </c>
      <c r="BI1302" s="37">
        <f>IF(SUM(AV1302+AW1302)&gt;=17,1,0)</f>
        <v>0</v>
      </c>
      <c r="BJ1302" s="37">
        <f>IF(SUM(AV1302+AW1302)&gt;=13,1,0)</f>
        <v>0</v>
      </c>
      <c r="BK1302" s="37">
        <f>SUM(AV1302:BG1302)+SUM(COUNTIFS(R1302:AU1302,{"TERM","RESIGNED"}))</f>
        <v>19</v>
      </c>
      <c r="BL1302" s="1" t="s">
        <v>41</v>
      </c>
      <c r="BM1302" s="37" t="s">
        <v>936</v>
      </c>
    </row>
    <row r="1303" spans="1:65" x14ac:dyDescent="0.25">
      <c r="A1303" s="30">
        <f>A1302+1</f>
        <v>1301</v>
      </c>
      <c r="B1303" s="1" t="s">
        <v>163</v>
      </c>
      <c r="C1303" s="1">
        <v>106372</v>
      </c>
      <c r="D1303" s="1">
        <v>106372</v>
      </c>
      <c r="E1303" s="1" t="s">
        <v>863</v>
      </c>
      <c r="F1303" s="32" t="s">
        <v>1619</v>
      </c>
      <c r="G1303" s="32" t="s">
        <v>117</v>
      </c>
      <c r="H1303" s="28">
        <v>45331</v>
      </c>
      <c r="I1303" s="28" t="s">
        <v>36</v>
      </c>
      <c r="J1303" s="28" t="s">
        <v>36</v>
      </c>
      <c r="K1303" s="37">
        <f ca="1">IF(O1303="ACTIVE",(TODAY()-H1303),(J1303-H1303))</f>
        <v>11</v>
      </c>
      <c r="L1303" s="39" t="str">
        <f>IF(OR(M1303="Email Verification",M1303="Operations",M1303="OJT",M1303="Bottom Quartile Group",M1303="Training"),"Billable","Non Billable")</f>
        <v>Billable</v>
      </c>
      <c r="M1303" s="32" t="s">
        <v>920</v>
      </c>
      <c r="N1303" s="1" t="s">
        <v>38</v>
      </c>
      <c r="O1303" s="1" t="s">
        <v>39</v>
      </c>
      <c r="P1303" s="1"/>
      <c r="Q1303" s="1"/>
      <c r="R1303" s="31" t="s">
        <v>214</v>
      </c>
      <c r="S1303" s="42" t="s">
        <v>22</v>
      </c>
      <c r="T1303" s="42" t="s">
        <v>22</v>
      </c>
      <c r="U1303" s="42" t="s">
        <v>22</v>
      </c>
      <c r="V1303" s="42" t="s">
        <v>22</v>
      </c>
      <c r="W1303" s="42" t="s">
        <v>22</v>
      </c>
      <c r="X1303" s="42" t="s">
        <v>22</v>
      </c>
      <c r="Y1303" s="42" t="s">
        <v>22</v>
      </c>
      <c r="Z1303" s="42" t="s">
        <v>22</v>
      </c>
      <c r="AA1303" s="42" t="s">
        <v>880</v>
      </c>
      <c r="AB1303" s="42" t="s">
        <v>17</v>
      </c>
      <c r="AC1303" s="42" t="s">
        <v>17</v>
      </c>
      <c r="AD1303" s="42" t="s">
        <v>880</v>
      </c>
      <c r="AE1303" s="42" t="s">
        <v>880</v>
      </c>
      <c r="AF1303" s="42" t="s">
        <v>880</v>
      </c>
      <c r="AG1303" s="42" t="s">
        <v>880</v>
      </c>
      <c r="AH1303" s="42" t="s">
        <v>880</v>
      </c>
      <c r="AI1303" s="42" t="s">
        <v>17</v>
      </c>
      <c r="AJ1303" s="42" t="s">
        <v>17</v>
      </c>
      <c r="AK1303" s="42" t="s">
        <v>880</v>
      </c>
      <c r="AL1303" s="42"/>
      <c r="AM1303" s="42"/>
      <c r="AN1303" s="42"/>
      <c r="AO1303" s="42"/>
      <c r="AP1303" s="42"/>
      <c r="AQ1303" s="42"/>
      <c r="AR1303" s="42"/>
      <c r="AS1303" s="42"/>
      <c r="AT1303" s="42"/>
      <c r="AU1303" s="42"/>
      <c r="AV1303" s="37">
        <f>COUNTIFS($S1303:$AU1303,"P")</f>
        <v>7</v>
      </c>
      <c r="AW1303" s="37">
        <f>COUNTIFS($S1303:$AU1303,"HD")/2</f>
        <v>0</v>
      </c>
      <c r="AX1303" s="37">
        <f>COUNTIFS($S1303:$AU1303,"DO")</f>
        <v>4</v>
      </c>
      <c r="AY1303" s="1">
        <f>COUNTIFS($S1303:$AU1303,"UPL")</f>
        <v>0</v>
      </c>
      <c r="AZ1303" s="37">
        <f>COUNTIFS($S1303:$AU1303,"LWP")</f>
        <v>0</v>
      </c>
      <c r="BA1303" s="37">
        <f>SUM(COUNTIFS($S1303:$AU1303,{"PAT","MAT"}))</f>
        <v>0</v>
      </c>
      <c r="BB1303" s="37">
        <f>COUNTIFS($S1303:$AU1303,"HO")</f>
        <v>0</v>
      </c>
      <c r="BC1303" s="37">
        <f>COUNTIFS($S1303:$AU1303,"NA")</f>
        <v>8</v>
      </c>
      <c r="BD1303" s="37">
        <f>COUNTIFS($S1303:$AU1303,"PL")</f>
        <v>0</v>
      </c>
      <c r="BE1303" s="37">
        <f>COUNTIFS($S1303:$AU1303,"CL")</f>
        <v>0</v>
      </c>
      <c r="BF1303" s="37">
        <f>COUNTIFS($S1303:$AU1303,"BL")</f>
        <v>0</v>
      </c>
      <c r="BG1303" s="37">
        <f>COUNTIFS($S1303:$AU1303,"CO")</f>
        <v>0</v>
      </c>
      <c r="BH1303" s="37">
        <f>SUM(BD1303:BG1303)</f>
        <v>0</v>
      </c>
      <c r="BI1303" s="37">
        <f>IF(SUM(AV1303+AW1303)&gt;=17,1,0)</f>
        <v>0</v>
      </c>
      <c r="BJ1303" s="37">
        <f>IF(SUM(AV1303+AW1303)&gt;=13,1,0)</f>
        <v>0</v>
      </c>
      <c r="BK1303" s="37">
        <f>SUM(AV1303:BG1303)+SUM(COUNTIFS(R1303:AU1303,{"TERM","RESIGNED"}))</f>
        <v>19</v>
      </c>
      <c r="BL1303" s="1" t="s">
        <v>41</v>
      </c>
      <c r="BM1303" s="37" t="s">
        <v>936</v>
      </c>
    </row>
    <row r="1304" spans="1:65" x14ac:dyDescent="0.25">
      <c r="A1304" s="30">
        <f>A1303+1</f>
        <v>1302</v>
      </c>
      <c r="B1304" s="1" t="s">
        <v>163</v>
      </c>
      <c r="C1304" s="1">
        <v>106374</v>
      </c>
      <c r="D1304" s="1">
        <v>106374</v>
      </c>
      <c r="E1304" s="1" t="s">
        <v>863</v>
      </c>
      <c r="F1304" s="32" t="s">
        <v>1621</v>
      </c>
      <c r="G1304" s="32" t="s">
        <v>117</v>
      </c>
      <c r="H1304" s="28">
        <v>45331</v>
      </c>
      <c r="I1304" s="28" t="s">
        <v>36</v>
      </c>
      <c r="J1304" s="28" t="s">
        <v>36</v>
      </c>
      <c r="K1304" s="37">
        <f ca="1">IF(O1304="ACTIVE",(TODAY()-H1304),(J1304-H1304))</f>
        <v>11</v>
      </c>
      <c r="L1304" s="39" t="str">
        <f>IF(OR(M1304="Email Verification",M1304="Operations",M1304="OJT",M1304="Bottom Quartile Group",M1304="Training"),"Billable","Non Billable")</f>
        <v>Billable</v>
      </c>
      <c r="M1304" s="32" t="s">
        <v>920</v>
      </c>
      <c r="N1304" s="1" t="s">
        <v>38</v>
      </c>
      <c r="O1304" s="1" t="s">
        <v>39</v>
      </c>
      <c r="P1304" s="1"/>
      <c r="Q1304" s="1"/>
      <c r="R1304" s="31" t="s">
        <v>214</v>
      </c>
      <c r="S1304" s="42" t="s">
        <v>22</v>
      </c>
      <c r="T1304" s="42" t="s">
        <v>22</v>
      </c>
      <c r="U1304" s="42" t="s">
        <v>22</v>
      </c>
      <c r="V1304" s="42" t="s">
        <v>22</v>
      </c>
      <c r="W1304" s="42" t="s">
        <v>22</v>
      </c>
      <c r="X1304" s="42" t="s">
        <v>22</v>
      </c>
      <c r="Y1304" s="42" t="s">
        <v>22</v>
      </c>
      <c r="Z1304" s="42" t="s">
        <v>22</v>
      </c>
      <c r="AA1304" s="42" t="s">
        <v>880</v>
      </c>
      <c r="AB1304" s="42" t="s">
        <v>17</v>
      </c>
      <c r="AC1304" s="42" t="s">
        <v>17</v>
      </c>
      <c r="AD1304" s="42" t="s">
        <v>19</v>
      </c>
      <c r="AE1304" s="42" t="s">
        <v>880</v>
      </c>
      <c r="AF1304" s="42" t="s">
        <v>880</v>
      </c>
      <c r="AG1304" s="42" t="s">
        <v>880</v>
      </c>
      <c r="AH1304" s="42" t="s">
        <v>880</v>
      </c>
      <c r="AI1304" s="42" t="s">
        <v>17</v>
      </c>
      <c r="AJ1304" s="42" t="s">
        <v>17</v>
      </c>
      <c r="AK1304" s="42" t="s">
        <v>880</v>
      </c>
      <c r="AL1304" s="42"/>
      <c r="AM1304" s="42"/>
      <c r="AN1304" s="42"/>
      <c r="AO1304" s="42"/>
      <c r="AP1304" s="42"/>
      <c r="AQ1304" s="42"/>
      <c r="AR1304" s="42"/>
      <c r="AS1304" s="42"/>
      <c r="AT1304" s="42"/>
      <c r="AU1304" s="42"/>
      <c r="AV1304" s="37">
        <f>COUNTIFS($S1304:$AU1304,"P")</f>
        <v>6</v>
      </c>
      <c r="AW1304" s="37">
        <f>COUNTIFS($S1304:$AU1304,"HD")/2</f>
        <v>0</v>
      </c>
      <c r="AX1304" s="37">
        <f>COUNTIFS($S1304:$AU1304,"DO")</f>
        <v>4</v>
      </c>
      <c r="AY1304" s="1">
        <f>COUNTIFS($S1304:$AU1304,"UPL")</f>
        <v>0</v>
      </c>
      <c r="AZ1304" s="37">
        <f>COUNTIFS($S1304:$AU1304,"LWP")</f>
        <v>1</v>
      </c>
      <c r="BA1304" s="37">
        <f>SUM(COUNTIFS($S1304:$AU1304,{"PAT","MAT"}))</f>
        <v>0</v>
      </c>
      <c r="BB1304" s="37">
        <f>COUNTIFS($S1304:$AU1304,"HO")</f>
        <v>0</v>
      </c>
      <c r="BC1304" s="37">
        <f>COUNTIFS($S1304:$AU1304,"NA")</f>
        <v>8</v>
      </c>
      <c r="BD1304" s="37">
        <f>COUNTIFS($S1304:$AU1304,"PL")</f>
        <v>0</v>
      </c>
      <c r="BE1304" s="37">
        <f>COUNTIFS($S1304:$AU1304,"CL")</f>
        <v>0</v>
      </c>
      <c r="BF1304" s="37">
        <f>COUNTIFS($S1304:$AU1304,"BL")</f>
        <v>0</v>
      </c>
      <c r="BG1304" s="37">
        <f>COUNTIFS($S1304:$AU1304,"CO")</f>
        <v>0</v>
      </c>
      <c r="BH1304" s="37">
        <f>SUM(BD1304:BG1304)</f>
        <v>0</v>
      </c>
      <c r="BI1304" s="37">
        <f>IF(SUM(AV1304+AW1304)&gt;=17,1,0)</f>
        <v>0</v>
      </c>
      <c r="BJ1304" s="37">
        <f>IF(SUM(AV1304+AW1304)&gt;=13,1,0)</f>
        <v>0</v>
      </c>
      <c r="BK1304" s="37">
        <f>SUM(AV1304:BG1304)+SUM(COUNTIFS(R1304:AU1304,{"TERM","RESIGNED"}))</f>
        <v>19</v>
      </c>
      <c r="BL1304" s="1" t="s">
        <v>41</v>
      </c>
      <c r="BM1304" s="37" t="s">
        <v>936</v>
      </c>
    </row>
    <row r="1305" spans="1:65" x14ac:dyDescent="0.25">
      <c r="A1305" s="30">
        <f>A1304+1</f>
        <v>1303</v>
      </c>
      <c r="B1305" s="1" t="s">
        <v>163</v>
      </c>
      <c r="C1305" s="1">
        <v>106375</v>
      </c>
      <c r="D1305" s="1">
        <v>106375</v>
      </c>
      <c r="E1305" s="1" t="s">
        <v>863</v>
      </c>
      <c r="F1305" s="32" t="s">
        <v>1622</v>
      </c>
      <c r="G1305" s="32" t="s">
        <v>117</v>
      </c>
      <c r="H1305" s="28">
        <v>45331</v>
      </c>
      <c r="I1305" s="28" t="s">
        <v>36</v>
      </c>
      <c r="J1305" s="28" t="s">
        <v>36</v>
      </c>
      <c r="K1305" s="37">
        <f ca="1">IF(O1305="ACTIVE",(TODAY()-H1305),(J1305-H1305))</f>
        <v>11</v>
      </c>
      <c r="L1305" s="39" t="str">
        <f>IF(OR(M1305="Email Verification",M1305="Operations",M1305="OJT",M1305="Bottom Quartile Group",M1305="Training"),"Billable","Non Billable")</f>
        <v>Billable</v>
      </c>
      <c r="M1305" s="32" t="s">
        <v>920</v>
      </c>
      <c r="N1305" s="1" t="s">
        <v>38</v>
      </c>
      <c r="O1305" s="1" t="s">
        <v>39</v>
      </c>
      <c r="P1305" s="1"/>
      <c r="Q1305" s="1"/>
      <c r="R1305" s="31" t="s">
        <v>214</v>
      </c>
      <c r="S1305" s="42" t="s">
        <v>22</v>
      </c>
      <c r="T1305" s="42" t="s">
        <v>22</v>
      </c>
      <c r="U1305" s="42" t="s">
        <v>22</v>
      </c>
      <c r="V1305" s="42" t="s">
        <v>22</v>
      </c>
      <c r="W1305" s="42" t="s">
        <v>22</v>
      </c>
      <c r="X1305" s="42" t="s">
        <v>22</v>
      </c>
      <c r="Y1305" s="42" t="s">
        <v>22</v>
      </c>
      <c r="Z1305" s="42" t="s">
        <v>22</v>
      </c>
      <c r="AA1305" s="42" t="s">
        <v>880</v>
      </c>
      <c r="AB1305" s="42" t="s">
        <v>17</v>
      </c>
      <c r="AC1305" s="42" t="s">
        <v>17</v>
      </c>
      <c r="AD1305" s="42" t="s">
        <v>880</v>
      </c>
      <c r="AE1305" s="42" t="s">
        <v>880</v>
      </c>
      <c r="AF1305" s="42" t="s">
        <v>880</v>
      </c>
      <c r="AG1305" s="42" t="s">
        <v>880</v>
      </c>
      <c r="AH1305" s="42" t="s">
        <v>880</v>
      </c>
      <c r="AI1305" s="42" t="s">
        <v>17</v>
      </c>
      <c r="AJ1305" s="42" t="s">
        <v>17</v>
      </c>
      <c r="AK1305" s="42" t="s">
        <v>880</v>
      </c>
      <c r="AL1305" s="42"/>
      <c r="AM1305" s="42"/>
      <c r="AN1305" s="42"/>
      <c r="AO1305" s="42"/>
      <c r="AP1305" s="42"/>
      <c r="AQ1305" s="42"/>
      <c r="AR1305" s="42"/>
      <c r="AS1305" s="42"/>
      <c r="AT1305" s="42"/>
      <c r="AU1305" s="42"/>
      <c r="AV1305" s="37">
        <f>COUNTIFS($S1305:$AU1305,"P")</f>
        <v>7</v>
      </c>
      <c r="AW1305" s="37">
        <f>COUNTIFS($S1305:$AU1305,"HD")/2</f>
        <v>0</v>
      </c>
      <c r="AX1305" s="37">
        <f>COUNTIFS($S1305:$AU1305,"DO")</f>
        <v>4</v>
      </c>
      <c r="AY1305" s="1">
        <f>COUNTIFS($S1305:$AU1305,"UPL")</f>
        <v>0</v>
      </c>
      <c r="AZ1305" s="37">
        <f>COUNTIFS($S1305:$AU1305,"LWP")</f>
        <v>0</v>
      </c>
      <c r="BA1305" s="37">
        <f>SUM(COUNTIFS($S1305:$AU1305,{"PAT","MAT"}))</f>
        <v>0</v>
      </c>
      <c r="BB1305" s="37">
        <f>COUNTIFS($S1305:$AU1305,"HO")</f>
        <v>0</v>
      </c>
      <c r="BC1305" s="37">
        <f>COUNTIFS($S1305:$AU1305,"NA")</f>
        <v>8</v>
      </c>
      <c r="BD1305" s="37">
        <f>COUNTIFS($S1305:$AU1305,"PL")</f>
        <v>0</v>
      </c>
      <c r="BE1305" s="37">
        <f>COUNTIFS($S1305:$AU1305,"CL")</f>
        <v>0</v>
      </c>
      <c r="BF1305" s="37">
        <f>COUNTIFS($S1305:$AU1305,"BL")</f>
        <v>0</v>
      </c>
      <c r="BG1305" s="37">
        <f>COUNTIFS($S1305:$AU1305,"CO")</f>
        <v>0</v>
      </c>
      <c r="BH1305" s="37">
        <f>SUM(BD1305:BG1305)</f>
        <v>0</v>
      </c>
      <c r="BI1305" s="37">
        <f>IF(SUM(AV1305+AW1305)&gt;=17,1,0)</f>
        <v>0</v>
      </c>
      <c r="BJ1305" s="37">
        <f>IF(SUM(AV1305+AW1305)&gt;=13,1,0)</f>
        <v>0</v>
      </c>
      <c r="BK1305" s="37">
        <f>SUM(AV1305:BG1305)+SUM(COUNTIFS(R1305:AU1305,{"TERM","RESIGNED"}))</f>
        <v>19</v>
      </c>
      <c r="BL1305" s="1" t="s">
        <v>41</v>
      </c>
      <c r="BM1305" s="37" t="s">
        <v>936</v>
      </c>
    </row>
    <row r="1306" spans="1:65" x14ac:dyDescent="0.25">
      <c r="A1306" s="30">
        <f>A1305+1</f>
        <v>1304</v>
      </c>
      <c r="B1306" s="1" t="s">
        <v>163</v>
      </c>
      <c r="C1306" s="1">
        <v>106376</v>
      </c>
      <c r="D1306" s="1">
        <v>106376</v>
      </c>
      <c r="E1306" s="1" t="s">
        <v>862</v>
      </c>
      <c r="F1306" s="32" t="s">
        <v>1635</v>
      </c>
      <c r="G1306" s="32" t="s">
        <v>117</v>
      </c>
      <c r="H1306" s="28">
        <v>45331</v>
      </c>
      <c r="I1306" s="28" t="s">
        <v>36</v>
      </c>
      <c r="J1306" s="28" t="s">
        <v>36</v>
      </c>
      <c r="K1306" s="37">
        <f ca="1">IF(O1306="ACTIVE",(TODAY()-H1306),(J1306-H1306))</f>
        <v>11</v>
      </c>
      <c r="L1306" s="39" t="str">
        <f>IF(OR(M1306="Email Verification",M1306="Operations",M1306="OJT",M1306="Bottom Quartile Group",M1306="Training"),"Billable","Non Billable")</f>
        <v>Billable</v>
      </c>
      <c r="M1306" s="32" t="s">
        <v>920</v>
      </c>
      <c r="N1306" s="1" t="s">
        <v>38</v>
      </c>
      <c r="O1306" s="1" t="s">
        <v>39</v>
      </c>
      <c r="P1306" s="1"/>
      <c r="Q1306" s="1"/>
      <c r="R1306" s="31" t="s">
        <v>214</v>
      </c>
      <c r="S1306" s="42" t="s">
        <v>22</v>
      </c>
      <c r="T1306" s="42" t="s">
        <v>22</v>
      </c>
      <c r="U1306" s="42" t="s">
        <v>22</v>
      </c>
      <c r="V1306" s="42" t="s">
        <v>22</v>
      </c>
      <c r="W1306" s="42" t="s">
        <v>22</v>
      </c>
      <c r="X1306" s="42" t="s">
        <v>22</v>
      </c>
      <c r="Y1306" s="42" t="s">
        <v>22</v>
      </c>
      <c r="Z1306" s="42" t="s">
        <v>22</v>
      </c>
      <c r="AA1306" s="42" t="s">
        <v>880</v>
      </c>
      <c r="AB1306" s="42" t="s">
        <v>17</v>
      </c>
      <c r="AC1306" s="42" t="s">
        <v>17</v>
      </c>
      <c r="AD1306" s="42" t="s">
        <v>880</v>
      </c>
      <c r="AE1306" s="42" t="s">
        <v>880</v>
      </c>
      <c r="AF1306" s="42" t="s">
        <v>880</v>
      </c>
      <c r="AG1306" s="42" t="s">
        <v>880</v>
      </c>
      <c r="AH1306" s="42" t="s">
        <v>880</v>
      </c>
      <c r="AI1306" s="42" t="s">
        <v>17</v>
      </c>
      <c r="AJ1306" s="42" t="s">
        <v>17</v>
      </c>
      <c r="AK1306" s="42" t="s">
        <v>880</v>
      </c>
      <c r="AL1306" s="42"/>
      <c r="AM1306" s="42"/>
      <c r="AN1306" s="42"/>
      <c r="AO1306" s="42"/>
      <c r="AP1306" s="42"/>
      <c r="AQ1306" s="42"/>
      <c r="AR1306" s="42"/>
      <c r="AS1306" s="42"/>
      <c r="AT1306" s="42"/>
      <c r="AU1306" s="42"/>
      <c r="AV1306" s="37">
        <f>COUNTIFS($S1306:$AU1306,"P")</f>
        <v>7</v>
      </c>
      <c r="AW1306" s="37">
        <f>COUNTIFS($S1306:$AU1306,"HD")/2</f>
        <v>0</v>
      </c>
      <c r="AX1306" s="37">
        <f>COUNTIFS($S1306:$AU1306,"DO")</f>
        <v>4</v>
      </c>
      <c r="AY1306" s="1">
        <f>COUNTIFS($S1306:$AU1306,"UPL")</f>
        <v>0</v>
      </c>
      <c r="AZ1306" s="37">
        <f>COUNTIFS($S1306:$AU1306,"LWP")</f>
        <v>0</v>
      </c>
      <c r="BA1306" s="37">
        <f>SUM(COUNTIFS($S1306:$AU1306,{"PAT","MAT"}))</f>
        <v>0</v>
      </c>
      <c r="BB1306" s="37">
        <f>COUNTIFS($S1306:$AU1306,"HO")</f>
        <v>0</v>
      </c>
      <c r="BC1306" s="37">
        <f>COUNTIFS($S1306:$AU1306,"NA")</f>
        <v>8</v>
      </c>
      <c r="BD1306" s="37">
        <f>COUNTIFS($S1306:$AU1306,"PL")</f>
        <v>0</v>
      </c>
      <c r="BE1306" s="37">
        <f>COUNTIFS($S1306:$AU1306,"CL")</f>
        <v>0</v>
      </c>
      <c r="BF1306" s="37">
        <f>COUNTIFS($S1306:$AU1306,"BL")</f>
        <v>0</v>
      </c>
      <c r="BG1306" s="37">
        <f>COUNTIFS($S1306:$AU1306,"CO")</f>
        <v>0</v>
      </c>
      <c r="BH1306" s="37">
        <f>SUM(BD1306:BG1306)</f>
        <v>0</v>
      </c>
      <c r="BI1306" s="37">
        <f>IF(SUM(AV1306+AW1306)&gt;=17,1,0)</f>
        <v>0</v>
      </c>
      <c r="BJ1306" s="37">
        <f>IF(SUM(AV1306+AW1306)&gt;=13,1,0)</f>
        <v>0</v>
      </c>
      <c r="BK1306" s="37">
        <f>SUM(AV1306:BG1306)+SUM(COUNTIFS(R1306:AU1306,{"TERM","RESIGNED"}))</f>
        <v>19</v>
      </c>
      <c r="BL1306" s="1" t="s">
        <v>41</v>
      </c>
      <c r="BM1306" s="37" t="s">
        <v>936</v>
      </c>
    </row>
    <row r="1307" spans="1:65" x14ac:dyDescent="0.25">
      <c r="A1307" s="30">
        <f>A1306+1</f>
        <v>1305</v>
      </c>
      <c r="B1307" s="1" t="s">
        <v>163</v>
      </c>
      <c r="C1307" s="1">
        <v>106378</v>
      </c>
      <c r="D1307" s="1">
        <v>106378</v>
      </c>
      <c r="E1307" s="1" t="s">
        <v>862</v>
      </c>
      <c r="F1307" s="32" t="s">
        <v>1624</v>
      </c>
      <c r="G1307" s="32" t="s">
        <v>177</v>
      </c>
      <c r="H1307" s="28">
        <v>45331</v>
      </c>
      <c r="I1307" s="28" t="s">
        <v>36</v>
      </c>
      <c r="J1307" s="28" t="s">
        <v>36</v>
      </c>
      <c r="K1307" s="37">
        <f ca="1">IF(O1307="ACTIVE",(TODAY()-H1307),(J1307-H1307))</f>
        <v>11</v>
      </c>
      <c r="L1307" s="39" t="str">
        <f>IF(OR(M1307="Email Verification",M1307="Operations",M1307="OJT",M1307="Bottom Quartile Group",M1307="Training"),"Billable","Non Billable")</f>
        <v>Billable</v>
      </c>
      <c r="M1307" s="32" t="s">
        <v>920</v>
      </c>
      <c r="N1307" s="1" t="s">
        <v>38</v>
      </c>
      <c r="O1307" s="1" t="s">
        <v>39</v>
      </c>
      <c r="P1307" s="1"/>
      <c r="Q1307" s="1"/>
      <c r="R1307" s="31" t="s">
        <v>214</v>
      </c>
      <c r="S1307" s="42" t="s">
        <v>22</v>
      </c>
      <c r="T1307" s="42" t="s">
        <v>22</v>
      </c>
      <c r="U1307" s="42" t="s">
        <v>22</v>
      </c>
      <c r="V1307" s="42" t="s">
        <v>22</v>
      </c>
      <c r="W1307" s="42" t="s">
        <v>22</v>
      </c>
      <c r="X1307" s="42" t="s">
        <v>22</v>
      </c>
      <c r="Y1307" s="42" t="s">
        <v>22</v>
      </c>
      <c r="Z1307" s="42" t="s">
        <v>22</v>
      </c>
      <c r="AA1307" s="42" t="s">
        <v>880</v>
      </c>
      <c r="AB1307" s="42" t="s">
        <v>17</v>
      </c>
      <c r="AC1307" s="42" t="s">
        <v>17</v>
      </c>
      <c r="AD1307" s="42" t="s">
        <v>880</v>
      </c>
      <c r="AE1307" s="42" t="s">
        <v>880</v>
      </c>
      <c r="AF1307" s="42" t="s">
        <v>880</v>
      </c>
      <c r="AG1307" s="42" t="s">
        <v>880</v>
      </c>
      <c r="AH1307" s="42" t="s">
        <v>880</v>
      </c>
      <c r="AI1307" s="42" t="s">
        <v>17</v>
      </c>
      <c r="AJ1307" s="42" t="s">
        <v>17</v>
      </c>
      <c r="AK1307" s="42" t="s">
        <v>880</v>
      </c>
      <c r="AL1307" s="42"/>
      <c r="AM1307" s="42"/>
      <c r="AN1307" s="42"/>
      <c r="AO1307" s="42"/>
      <c r="AP1307" s="42"/>
      <c r="AQ1307" s="42"/>
      <c r="AR1307" s="42"/>
      <c r="AS1307" s="42"/>
      <c r="AT1307" s="42"/>
      <c r="AU1307" s="42"/>
      <c r="AV1307" s="37">
        <f>COUNTIFS($S1307:$AU1307,"P")</f>
        <v>7</v>
      </c>
      <c r="AW1307" s="37">
        <f>COUNTIFS($S1307:$AU1307,"HD")/2</f>
        <v>0</v>
      </c>
      <c r="AX1307" s="37">
        <f>COUNTIFS($S1307:$AU1307,"DO")</f>
        <v>4</v>
      </c>
      <c r="AY1307" s="1">
        <f>COUNTIFS($S1307:$AU1307,"UPL")</f>
        <v>0</v>
      </c>
      <c r="AZ1307" s="37">
        <f>COUNTIFS($S1307:$AU1307,"LWP")</f>
        <v>0</v>
      </c>
      <c r="BA1307" s="37">
        <f>SUM(COUNTIFS($S1307:$AU1307,{"PAT","MAT"}))</f>
        <v>0</v>
      </c>
      <c r="BB1307" s="37">
        <f>COUNTIFS($S1307:$AU1307,"HO")</f>
        <v>0</v>
      </c>
      <c r="BC1307" s="37">
        <f>COUNTIFS($S1307:$AU1307,"NA")</f>
        <v>8</v>
      </c>
      <c r="BD1307" s="37">
        <f>COUNTIFS($S1307:$AU1307,"PL")</f>
        <v>0</v>
      </c>
      <c r="BE1307" s="37">
        <f>COUNTIFS($S1307:$AU1307,"CL")</f>
        <v>0</v>
      </c>
      <c r="BF1307" s="37">
        <f>COUNTIFS($S1307:$AU1307,"BL")</f>
        <v>0</v>
      </c>
      <c r="BG1307" s="37">
        <f>COUNTIFS($S1307:$AU1307,"CO")</f>
        <v>0</v>
      </c>
      <c r="BH1307" s="37">
        <f>SUM(BD1307:BG1307)</f>
        <v>0</v>
      </c>
      <c r="BI1307" s="37">
        <f>IF(SUM(AV1307+AW1307)&gt;=17,1,0)</f>
        <v>0</v>
      </c>
      <c r="BJ1307" s="37">
        <f>IF(SUM(AV1307+AW1307)&gt;=13,1,0)</f>
        <v>0</v>
      </c>
      <c r="BK1307" s="37">
        <f>SUM(AV1307:BG1307)+SUM(COUNTIFS(R1307:AU1307,{"TERM","RESIGNED"}))</f>
        <v>19</v>
      </c>
      <c r="BL1307" s="1" t="s">
        <v>41</v>
      </c>
      <c r="BM1307" s="37" t="s">
        <v>936</v>
      </c>
    </row>
    <row r="1308" spans="1:65" x14ac:dyDescent="0.25">
      <c r="A1308" s="30">
        <f>A1307+1</f>
        <v>1306</v>
      </c>
      <c r="B1308" s="1" t="s">
        <v>163</v>
      </c>
      <c r="C1308" s="1">
        <v>106380</v>
      </c>
      <c r="D1308" s="1">
        <v>106380</v>
      </c>
      <c r="E1308" s="1" t="s">
        <v>863</v>
      </c>
      <c r="F1308" s="32" t="s">
        <v>1626</v>
      </c>
      <c r="G1308" s="32" t="s">
        <v>177</v>
      </c>
      <c r="H1308" s="28">
        <v>45331</v>
      </c>
      <c r="I1308" s="28" t="s">
        <v>36</v>
      </c>
      <c r="J1308" s="28" t="s">
        <v>36</v>
      </c>
      <c r="K1308" s="37">
        <f ca="1">IF(O1308="ACTIVE",(TODAY()-H1308),(J1308-H1308))</f>
        <v>11</v>
      </c>
      <c r="L1308" s="39" t="str">
        <f>IF(OR(M1308="Email Verification",M1308="Operations",M1308="OJT",M1308="Bottom Quartile Group",M1308="Training"),"Billable","Non Billable")</f>
        <v>Billable</v>
      </c>
      <c r="M1308" s="32" t="s">
        <v>920</v>
      </c>
      <c r="N1308" s="1" t="s">
        <v>38</v>
      </c>
      <c r="O1308" s="1" t="s">
        <v>39</v>
      </c>
      <c r="P1308" s="1"/>
      <c r="Q1308" s="1"/>
      <c r="R1308" s="31" t="s">
        <v>214</v>
      </c>
      <c r="S1308" s="42" t="s">
        <v>22</v>
      </c>
      <c r="T1308" s="42" t="s">
        <v>22</v>
      </c>
      <c r="U1308" s="42" t="s">
        <v>22</v>
      </c>
      <c r="V1308" s="42" t="s">
        <v>22</v>
      </c>
      <c r="W1308" s="42" t="s">
        <v>22</v>
      </c>
      <c r="X1308" s="42" t="s">
        <v>22</v>
      </c>
      <c r="Y1308" s="42" t="s">
        <v>22</v>
      </c>
      <c r="Z1308" s="42" t="s">
        <v>22</v>
      </c>
      <c r="AA1308" s="42" t="s">
        <v>880</v>
      </c>
      <c r="AB1308" s="42" t="s">
        <v>17</v>
      </c>
      <c r="AC1308" s="42" t="s">
        <v>17</v>
      </c>
      <c r="AD1308" s="42" t="s">
        <v>880</v>
      </c>
      <c r="AE1308" s="42" t="s">
        <v>880</v>
      </c>
      <c r="AF1308" s="42" t="s">
        <v>19</v>
      </c>
      <c r="AG1308" s="42" t="s">
        <v>18</v>
      </c>
      <c r="AH1308" s="42" t="s">
        <v>18</v>
      </c>
      <c r="AI1308" s="42" t="s">
        <v>17</v>
      </c>
      <c r="AJ1308" s="42" t="s">
        <v>17</v>
      </c>
      <c r="AK1308" s="42" t="s">
        <v>18</v>
      </c>
      <c r="AL1308" s="42"/>
      <c r="AM1308" s="42"/>
      <c r="AN1308" s="42"/>
      <c r="AO1308" s="42"/>
      <c r="AP1308" s="42"/>
      <c r="AQ1308" s="42"/>
      <c r="AR1308" s="42"/>
      <c r="AS1308" s="42"/>
      <c r="AT1308" s="42"/>
      <c r="AU1308" s="42"/>
      <c r="AV1308" s="37">
        <f>COUNTIFS($S1308:$AU1308,"P")</f>
        <v>3</v>
      </c>
      <c r="AW1308" s="37">
        <f>COUNTIFS($S1308:$AU1308,"HD")/2</f>
        <v>0</v>
      </c>
      <c r="AX1308" s="37">
        <f>COUNTIFS($S1308:$AU1308,"DO")</f>
        <v>4</v>
      </c>
      <c r="AY1308" s="1">
        <f>COUNTIFS($S1308:$AU1308,"UPL")</f>
        <v>3</v>
      </c>
      <c r="AZ1308" s="37">
        <f>COUNTIFS($S1308:$AU1308,"LWP")</f>
        <v>1</v>
      </c>
      <c r="BA1308" s="37">
        <f>SUM(COUNTIFS($S1308:$AU1308,{"PAT","MAT"}))</f>
        <v>0</v>
      </c>
      <c r="BB1308" s="37">
        <f>COUNTIFS($S1308:$AU1308,"HO")</f>
        <v>0</v>
      </c>
      <c r="BC1308" s="37">
        <f>COUNTIFS($S1308:$AU1308,"NA")</f>
        <v>8</v>
      </c>
      <c r="BD1308" s="37">
        <f>COUNTIFS($S1308:$AU1308,"PL")</f>
        <v>0</v>
      </c>
      <c r="BE1308" s="37">
        <f>COUNTIFS($S1308:$AU1308,"CL")</f>
        <v>0</v>
      </c>
      <c r="BF1308" s="37">
        <f>COUNTIFS($S1308:$AU1308,"BL")</f>
        <v>0</v>
      </c>
      <c r="BG1308" s="37">
        <f>COUNTIFS($S1308:$AU1308,"CO")</f>
        <v>0</v>
      </c>
      <c r="BH1308" s="37">
        <f>SUM(BD1308:BG1308)</f>
        <v>0</v>
      </c>
      <c r="BI1308" s="37">
        <f>IF(SUM(AV1308+AW1308)&gt;=17,1,0)</f>
        <v>0</v>
      </c>
      <c r="BJ1308" s="37">
        <f>IF(SUM(AV1308+AW1308)&gt;=13,1,0)</f>
        <v>0</v>
      </c>
      <c r="BK1308" s="37">
        <f>SUM(AV1308:BG1308)+SUM(COUNTIFS(R1308:AU1308,{"TERM","RESIGNED"}))</f>
        <v>19</v>
      </c>
      <c r="BL1308" s="1" t="s">
        <v>41</v>
      </c>
      <c r="BM1308" s="37" t="s">
        <v>936</v>
      </c>
    </row>
    <row r="1309" spans="1:65" x14ac:dyDescent="0.25">
      <c r="A1309" s="30">
        <f>A1308+1</f>
        <v>1307</v>
      </c>
      <c r="B1309" s="1" t="s">
        <v>163</v>
      </c>
      <c r="C1309" s="1">
        <v>106381</v>
      </c>
      <c r="D1309" s="1">
        <v>106381</v>
      </c>
      <c r="E1309" s="1" t="s">
        <v>863</v>
      </c>
      <c r="F1309" s="32" t="s">
        <v>1627</v>
      </c>
      <c r="G1309" s="32" t="s">
        <v>177</v>
      </c>
      <c r="H1309" s="28">
        <v>45331</v>
      </c>
      <c r="I1309" s="28" t="s">
        <v>36</v>
      </c>
      <c r="J1309" s="28" t="s">
        <v>36</v>
      </c>
      <c r="K1309" s="37">
        <f ca="1">IF(O1309="ACTIVE",(TODAY()-H1309),(J1309-H1309))</f>
        <v>11</v>
      </c>
      <c r="L1309" s="39" t="str">
        <f>IF(OR(M1309="Email Verification",M1309="Operations",M1309="OJT",M1309="Bottom Quartile Group",M1309="Training"),"Billable","Non Billable")</f>
        <v>Billable</v>
      </c>
      <c r="M1309" s="32" t="s">
        <v>920</v>
      </c>
      <c r="N1309" s="1" t="s">
        <v>38</v>
      </c>
      <c r="O1309" s="1" t="s">
        <v>39</v>
      </c>
      <c r="P1309" s="1"/>
      <c r="Q1309" s="1"/>
      <c r="R1309" s="31" t="s">
        <v>214</v>
      </c>
      <c r="S1309" s="42" t="s">
        <v>22</v>
      </c>
      <c r="T1309" s="42" t="s">
        <v>22</v>
      </c>
      <c r="U1309" s="42" t="s">
        <v>22</v>
      </c>
      <c r="V1309" s="42" t="s">
        <v>22</v>
      </c>
      <c r="W1309" s="42" t="s">
        <v>22</v>
      </c>
      <c r="X1309" s="42" t="s">
        <v>22</v>
      </c>
      <c r="Y1309" s="42" t="s">
        <v>22</v>
      </c>
      <c r="Z1309" s="42" t="s">
        <v>22</v>
      </c>
      <c r="AA1309" s="42" t="s">
        <v>880</v>
      </c>
      <c r="AB1309" s="42" t="s">
        <v>17</v>
      </c>
      <c r="AC1309" s="42" t="s">
        <v>17</v>
      </c>
      <c r="AD1309" s="42" t="s">
        <v>880</v>
      </c>
      <c r="AE1309" s="42" t="s">
        <v>880</v>
      </c>
      <c r="AF1309" s="42" t="s">
        <v>880</v>
      </c>
      <c r="AG1309" s="42" t="s">
        <v>880</v>
      </c>
      <c r="AH1309" s="42" t="s">
        <v>880</v>
      </c>
      <c r="AI1309" s="42" t="s">
        <v>17</v>
      </c>
      <c r="AJ1309" s="42" t="s">
        <v>17</v>
      </c>
      <c r="AK1309" s="42" t="s">
        <v>880</v>
      </c>
      <c r="AL1309" s="42"/>
      <c r="AM1309" s="42"/>
      <c r="AN1309" s="42"/>
      <c r="AO1309" s="42"/>
      <c r="AP1309" s="42"/>
      <c r="AQ1309" s="42"/>
      <c r="AR1309" s="42"/>
      <c r="AS1309" s="42"/>
      <c r="AT1309" s="42"/>
      <c r="AU1309" s="42"/>
      <c r="AV1309" s="37">
        <f>COUNTIFS($S1309:$AU1309,"P")</f>
        <v>7</v>
      </c>
      <c r="AW1309" s="37">
        <f>COUNTIFS($S1309:$AU1309,"HD")/2</f>
        <v>0</v>
      </c>
      <c r="AX1309" s="37">
        <f>COUNTIFS($S1309:$AU1309,"DO")</f>
        <v>4</v>
      </c>
      <c r="AY1309" s="1">
        <f>COUNTIFS($S1309:$AU1309,"UPL")</f>
        <v>0</v>
      </c>
      <c r="AZ1309" s="37">
        <f>COUNTIFS($S1309:$AU1309,"LWP")</f>
        <v>0</v>
      </c>
      <c r="BA1309" s="37">
        <f>SUM(COUNTIFS($S1309:$AU1309,{"PAT","MAT"}))</f>
        <v>0</v>
      </c>
      <c r="BB1309" s="37">
        <f>COUNTIFS($S1309:$AU1309,"HO")</f>
        <v>0</v>
      </c>
      <c r="BC1309" s="37">
        <f>COUNTIFS($S1309:$AU1309,"NA")</f>
        <v>8</v>
      </c>
      <c r="BD1309" s="37">
        <f>COUNTIFS($S1309:$AU1309,"PL")</f>
        <v>0</v>
      </c>
      <c r="BE1309" s="37">
        <f>COUNTIFS($S1309:$AU1309,"CL")</f>
        <v>0</v>
      </c>
      <c r="BF1309" s="37">
        <f>COUNTIFS($S1309:$AU1309,"BL")</f>
        <v>0</v>
      </c>
      <c r="BG1309" s="37">
        <f>COUNTIFS($S1309:$AU1309,"CO")</f>
        <v>0</v>
      </c>
      <c r="BH1309" s="37">
        <f>SUM(BD1309:BG1309)</f>
        <v>0</v>
      </c>
      <c r="BI1309" s="37">
        <f>IF(SUM(AV1309+AW1309)&gt;=17,1,0)</f>
        <v>0</v>
      </c>
      <c r="BJ1309" s="37">
        <f>IF(SUM(AV1309+AW1309)&gt;=13,1,0)</f>
        <v>0</v>
      </c>
      <c r="BK1309" s="37">
        <f>SUM(AV1309:BG1309)+SUM(COUNTIFS(R1309:AU1309,{"TERM","RESIGNED"}))</f>
        <v>19</v>
      </c>
      <c r="BL1309" s="1" t="s">
        <v>41</v>
      </c>
      <c r="BM1309" s="37" t="s">
        <v>936</v>
      </c>
    </row>
    <row r="1310" spans="1:65" x14ac:dyDescent="0.25">
      <c r="A1310" s="30">
        <f>A1309+1</f>
        <v>1308</v>
      </c>
      <c r="B1310" s="1" t="s">
        <v>163</v>
      </c>
      <c r="C1310" s="1">
        <v>106382</v>
      </c>
      <c r="D1310" s="1">
        <v>106382</v>
      </c>
      <c r="E1310" s="1" t="s">
        <v>863</v>
      </c>
      <c r="F1310" s="32" t="s">
        <v>1628</v>
      </c>
      <c r="G1310" s="32" t="s">
        <v>117</v>
      </c>
      <c r="H1310" s="28">
        <v>45331</v>
      </c>
      <c r="I1310" s="28" t="s">
        <v>36</v>
      </c>
      <c r="J1310" s="28" t="s">
        <v>36</v>
      </c>
      <c r="K1310" s="37">
        <f ca="1">IF(O1310="ACTIVE",(TODAY()-H1310),(J1310-H1310))</f>
        <v>11</v>
      </c>
      <c r="L1310" s="39" t="str">
        <f>IF(OR(M1310="Email Verification",M1310="Operations",M1310="OJT",M1310="Bottom Quartile Group",M1310="Training"),"Billable","Non Billable")</f>
        <v>Billable</v>
      </c>
      <c r="M1310" s="32" t="s">
        <v>920</v>
      </c>
      <c r="N1310" s="1" t="s">
        <v>38</v>
      </c>
      <c r="O1310" s="1" t="s">
        <v>39</v>
      </c>
      <c r="P1310" s="1"/>
      <c r="Q1310" s="1"/>
      <c r="R1310" s="31" t="s">
        <v>214</v>
      </c>
      <c r="S1310" s="42" t="s">
        <v>22</v>
      </c>
      <c r="T1310" s="42" t="s">
        <v>22</v>
      </c>
      <c r="U1310" s="42" t="s">
        <v>22</v>
      </c>
      <c r="V1310" s="42" t="s">
        <v>22</v>
      </c>
      <c r="W1310" s="42" t="s">
        <v>22</v>
      </c>
      <c r="X1310" s="42" t="s">
        <v>22</v>
      </c>
      <c r="Y1310" s="42" t="s">
        <v>22</v>
      </c>
      <c r="Z1310" s="42" t="s">
        <v>22</v>
      </c>
      <c r="AA1310" s="42" t="s">
        <v>880</v>
      </c>
      <c r="AB1310" s="42" t="s">
        <v>17</v>
      </c>
      <c r="AC1310" s="42" t="s">
        <v>17</v>
      </c>
      <c r="AD1310" s="42" t="s">
        <v>880</v>
      </c>
      <c r="AE1310" s="42" t="s">
        <v>880</v>
      </c>
      <c r="AF1310" s="42" t="s">
        <v>880</v>
      </c>
      <c r="AG1310" s="42" t="s">
        <v>880</v>
      </c>
      <c r="AH1310" s="42" t="s">
        <v>880</v>
      </c>
      <c r="AI1310" s="42" t="s">
        <v>17</v>
      </c>
      <c r="AJ1310" s="42" t="s">
        <v>17</v>
      </c>
      <c r="AK1310" s="42" t="s">
        <v>880</v>
      </c>
      <c r="AL1310" s="42"/>
      <c r="AM1310" s="42"/>
      <c r="AN1310" s="42"/>
      <c r="AO1310" s="42"/>
      <c r="AP1310" s="42"/>
      <c r="AQ1310" s="42"/>
      <c r="AR1310" s="42"/>
      <c r="AS1310" s="42"/>
      <c r="AT1310" s="42"/>
      <c r="AU1310" s="42"/>
      <c r="AV1310" s="37">
        <f>COUNTIFS($S1310:$AU1310,"P")</f>
        <v>7</v>
      </c>
      <c r="AW1310" s="37">
        <f>COUNTIFS($S1310:$AU1310,"HD")/2</f>
        <v>0</v>
      </c>
      <c r="AX1310" s="37">
        <f>COUNTIFS($S1310:$AU1310,"DO")</f>
        <v>4</v>
      </c>
      <c r="AY1310" s="1">
        <f>COUNTIFS($S1310:$AU1310,"UPL")</f>
        <v>0</v>
      </c>
      <c r="AZ1310" s="37">
        <f>COUNTIFS($S1310:$AU1310,"LWP")</f>
        <v>0</v>
      </c>
      <c r="BA1310" s="37">
        <f>SUM(COUNTIFS($S1310:$AU1310,{"PAT","MAT"}))</f>
        <v>0</v>
      </c>
      <c r="BB1310" s="37">
        <f>COUNTIFS($S1310:$AU1310,"HO")</f>
        <v>0</v>
      </c>
      <c r="BC1310" s="37">
        <f>COUNTIFS($S1310:$AU1310,"NA")</f>
        <v>8</v>
      </c>
      <c r="BD1310" s="37">
        <f>COUNTIFS($S1310:$AU1310,"PL")</f>
        <v>0</v>
      </c>
      <c r="BE1310" s="37">
        <f>COUNTIFS($S1310:$AU1310,"CL")</f>
        <v>0</v>
      </c>
      <c r="BF1310" s="37">
        <f>COUNTIFS($S1310:$AU1310,"BL")</f>
        <v>0</v>
      </c>
      <c r="BG1310" s="37">
        <f>COUNTIFS($S1310:$AU1310,"CO")</f>
        <v>0</v>
      </c>
      <c r="BH1310" s="37">
        <f>SUM(BD1310:BG1310)</f>
        <v>0</v>
      </c>
      <c r="BI1310" s="37">
        <f>IF(SUM(AV1310+AW1310)&gt;=17,1,0)</f>
        <v>0</v>
      </c>
      <c r="BJ1310" s="37">
        <f>IF(SUM(AV1310+AW1310)&gt;=13,1,0)</f>
        <v>0</v>
      </c>
      <c r="BK1310" s="37">
        <f>SUM(AV1310:BG1310)+SUM(COUNTIFS(R1310:AU1310,{"TERM","RESIGNED"}))</f>
        <v>19</v>
      </c>
      <c r="BL1310" s="1" t="s">
        <v>41</v>
      </c>
      <c r="BM1310" s="37" t="s">
        <v>936</v>
      </c>
    </row>
    <row r="1311" spans="1:65" x14ac:dyDescent="0.25">
      <c r="A1311" s="30">
        <f>A1310+1</f>
        <v>1309</v>
      </c>
      <c r="B1311" s="1" t="s">
        <v>163</v>
      </c>
      <c r="C1311" s="1">
        <v>106383</v>
      </c>
      <c r="D1311" s="1">
        <v>106383</v>
      </c>
      <c r="E1311" s="1" t="s">
        <v>863</v>
      </c>
      <c r="F1311" s="32" t="s">
        <v>1636</v>
      </c>
      <c r="G1311" s="32" t="s">
        <v>224</v>
      </c>
      <c r="H1311" s="28">
        <v>45334</v>
      </c>
      <c r="I1311" s="28" t="s">
        <v>36</v>
      </c>
      <c r="J1311" s="28" t="s">
        <v>36</v>
      </c>
      <c r="K1311" s="37">
        <f ca="1">IF(O1311="ACTIVE",(TODAY()-H1311),(J1311-H1311))</f>
        <v>8</v>
      </c>
      <c r="L1311" s="39" t="str">
        <f>IF(OR(M1311="Email Verification",M1311="Operations",M1311="OJT",M1311="Bottom Quartile Group",M1311="Training"),"Billable","Non Billable")</f>
        <v>Non Billable</v>
      </c>
      <c r="M1311" s="32" t="s">
        <v>193</v>
      </c>
      <c r="N1311" s="1" t="s">
        <v>38</v>
      </c>
      <c r="O1311" s="1" t="s">
        <v>39</v>
      </c>
      <c r="P1311" s="1"/>
      <c r="Q1311" s="1"/>
      <c r="R1311" s="31" t="s">
        <v>194</v>
      </c>
      <c r="S1311" s="42" t="s">
        <v>22</v>
      </c>
      <c r="T1311" s="42" t="s">
        <v>22</v>
      </c>
      <c r="U1311" s="42" t="s">
        <v>22</v>
      </c>
      <c r="V1311" s="42" t="s">
        <v>22</v>
      </c>
      <c r="W1311" s="42" t="s">
        <v>22</v>
      </c>
      <c r="X1311" s="42" t="s">
        <v>22</v>
      </c>
      <c r="Y1311" s="42" t="s">
        <v>22</v>
      </c>
      <c r="Z1311" s="42" t="s">
        <v>22</v>
      </c>
      <c r="AA1311" s="42" t="s">
        <v>22</v>
      </c>
      <c r="AB1311" s="42" t="s">
        <v>22</v>
      </c>
      <c r="AC1311" s="42" t="s">
        <v>22</v>
      </c>
      <c r="AD1311" s="42" t="s">
        <v>880</v>
      </c>
      <c r="AE1311" s="42" t="s">
        <v>880</v>
      </c>
      <c r="AF1311" s="42" t="s">
        <v>880</v>
      </c>
      <c r="AG1311" s="42" t="s">
        <v>880</v>
      </c>
      <c r="AH1311" s="42" t="s">
        <v>880</v>
      </c>
      <c r="AI1311" s="42" t="s">
        <v>17</v>
      </c>
      <c r="AJ1311" s="42" t="s">
        <v>17</v>
      </c>
      <c r="AK1311" s="42" t="s">
        <v>880</v>
      </c>
      <c r="AL1311" s="42"/>
      <c r="AM1311" s="42"/>
      <c r="AN1311" s="42"/>
      <c r="AO1311" s="42"/>
      <c r="AP1311" s="42"/>
      <c r="AQ1311" s="42"/>
      <c r="AR1311" s="42"/>
      <c r="AS1311" s="42"/>
      <c r="AT1311" s="42"/>
      <c r="AU1311" s="42"/>
      <c r="AV1311" s="37">
        <f>COUNTIFS($S1311:$AU1311,"P")</f>
        <v>6</v>
      </c>
      <c r="AW1311" s="37">
        <f>COUNTIFS($S1311:$AU1311,"HD")/2</f>
        <v>0</v>
      </c>
      <c r="AX1311" s="37">
        <f>COUNTIFS($S1311:$AU1311,"DO")</f>
        <v>2</v>
      </c>
      <c r="AY1311" s="1">
        <f>COUNTIFS($S1311:$AU1311,"UPL")</f>
        <v>0</v>
      </c>
      <c r="AZ1311" s="37">
        <f>COUNTIFS($S1311:$AU1311,"LWP")</f>
        <v>0</v>
      </c>
      <c r="BA1311" s="37">
        <f>SUM(COUNTIFS($S1311:$AU1311,{"PAT","MAT"}))</f>
        <v>0</v>
      </c>
      <c r="BB1311" s="37">
        <f>COUNTIFS($S1311:$AU1311,"HO")</f>
        <v>0</v>
      </c>
      <c r="BC1311" s="37">
        <f>COUNTIFS($S1311:$AU1311,"NA")</f>
        <v>11</v>
      </c>
      <c r="BD1311" s="37">
        <f>COUNTIFS($S1311:$AU1311,"PL")</f>
        <v>0</v>
      </c>
      <c r="BE1311" s="37">
        <f>COUNTIFS($S1311:$AU1311,"CL")</f>
        <v>0</v>
      </c>
      <c r="BF1311" s="37">
        <f>COUNTIFS($S1311:$AU1311,"BL")</f>
        <v>0</v>
      </c>
      <c r="BG1311" s="37">
        <f>COUNTIFS($S1311:$AU1311,"CO")</f>
        <v>0</v>
      </c>
      <c r="BH1311" s="37">
        <f>SUM(BD1311:BG1311)</f>
        <v>0</v>
      </c>
      <c r="BI1311" s="37">
        <f>IF(SUM(AV1311+AW1311)&gt;=17,1,0)</f>
        <v>0</v>
      </c>
      <c r="BJ1311" s="37">
        <f>IF(SUM(AV1311+AW1311)&gt;=13,1,0)</f>
        <v>0</v>
      </c>
      <c r="BK1311" s="37">
        <f>SUM(AV1311:BG1311)+SUM(COUNTIFS(R1311:AU1311,{"TERM","RESIGNED"}))</f>
        <v>19</v>
      </c>
      <c r="BL1311" s="1" t="s">
        <v>41</v>
      </c>
      <c r="BM1311" s="37" t="s">
        <v>1570</v>
      </c>
    </row>
    <row r="1312" spans="1:65" x14ac:dyDescent="0.25">
      <c r="A1312" s="30">
        <f>A1311+1</f>
        <v>1310</v>
      </c>
      <c r="B1312" s="1" t="s">
        <v>163</v>
      </c>
      <c r="C1312" s="1">
        <v>106384</v>
      </c>
      <c r="D1312" s="1">
        <v>106384</v>
      </c>
      <c r="E1312" s="1" t="s">
        <v>863</v>
      </c>
      <c r="F1312" s="32" t="s">
        <v>1637</v>
      </c>
      <c r="G1312" s="32" t="s">
        <v>1639</v>
      </c>
      <c r="H1312" s="28">
        <v>45334</v>
      </c>
      <c r="I1312" s="28" t="s">
        <v>36</v>
      </c>
      <c r="J1312" s="28" t="s">
        <v>36</v>
      </c>
      <c r="K1312" s="37">
        <f ca="1">IF(O1312="ACTIVE",(TODAY()-H1312),(J1312-H1312))</f>
        <v>8</v>
      </c>
      <c r="L1312" s="39" t="str">
        <f>IF(OR(M1312="Email Verification",M1312="Operations",M1312="OJT",M1312="Bottom Quartile Group",M1312="Training"),"Billable","Non Billable")</f>
        <v>Non Billable</v>
      </c>
      <c r="M1312" s="32" t="s">
        <v>37</v>
      </c>
      <c r="N1312" s="1" t="s">
        <v>38</v>
      </c>
      <c r="O1312" s="1" t="s">
        <v>39</v>
      </c>
      <c r="P1312" s="1"/>
      <c r="Q1312" s="1"/>
      <c r="R1312" s="31" t="s">
        <v>71</v>
      </c>
      <c r="S1312" s="42" t="s">
        <v>22</v>
      </c>
      <c r="T1312" s="42" t="s">
        <v>22</v>
      </c>
      <c r="U1312" s="42" t="s">
        <v>22</v>
      </c>
      <c r="V1312" s="42" t="s">
        <v>22</v>
      </c>
      <c r="W1312" s="42" t="s">
        <v>22</v>
      </c>
      <c r="X1312" s="42" t="s">
        <v>22</v>
      </c>
      <c r="Y1312" s="42" t="s">
        <v>22</v>
      </c>
      <c r="Z1312" s="42" t="s">
        <v>22</v>
      </c>
      <c r="AA1312" s="42" t="s">
        <v>22</v>
      </c>
      <c r="AB1312" s="42" t="s">
        <v>22</v>
      </c>
      <c r="AC1312" s="42" t="s">
        <v>22</v>
      </c>
      <c r="AD1312" s="42" t="s">
        <v>880</v>
      </c>
      <c r="AE1312" s="42" t="s">
        <v>880</v>
      </c>
      <c r="AF1312" s="42" t="s">
        <v>880</v>
      </c>
      <c r="AG1312" s="42" t="s">
        <v>19</v>
      </c>
      <c r="AH1312" s="42" t="s">
        <v>880</v>
      </c>
      <c r="AI1312" s="42" t="s">
        <v>17</v>
      </c>
      <c r="AJ1312" s="42" t="s">
        <v>17</v>
      </c>
      <c r="AK1312" s="42" t="s">
        <v>880</v>
      </c>
      <c r="AL1312" s="42"/>
      <c r="AM1312" s="42"/>
      <c r="AN1312" s="42"/>
      <c r="AO1312" s="42"/>
      <c r="AP1312" s="42"/>
      <c r="AQ1312" s="42"/>
      <c r="AR1312" s="42"/>
      <c r="AS1312" s="42"/>
      <c r="AT1312" s="42"/>
      <c r="AU1312" s="42"/>
      <c r="AV1312" s="37">
        <f>COUNTIFS($S1312:$AU1312,"P")</f>
        <v>5</v>
      </c>
      <c r="AW1312" s="37">
        <f>COUNTIFS($S1312:$AU1312,"HD")/2</f>
        <v>0</v>
      </c>
      <c r="AX1312" s="37">
        <f>COUNTIFS($S1312:$AU1312,"DO")</f>
        <v>2</v>
      </c>
      <c r="AY1312" s="1">
        <f>COUNTIFS($S1312:$AU1312,"UPL")</f>
        <v>0</v>
      </c>
      <c r="AZ1312" s="37">
        <f>COUNTIFS($S1312:$AU1312,"LWP")</f>
        <v>1</v>
      </c>
      <c r="BA1312" s="37">
        <f>SUM(COUNTIFS($S1312:$AU1312,{"PAT","MAT"}))</f>
        <v>0</v>
      </c>
      <c r="BB1312" s="37">
        <f>COUNTIFS($S1312:$AU1312,"HO")</f>
        <v>0</v>
      </c>
      <c r="BC1312" s="37">
        <f>COUNTIFS($S1312:$AU1312,"NA")</f>
        <v>11</v>
      </c>
      <c r="BD1312" s="37">
        <f>COUNTIFS($S1312:$AU1312,"PL")</f>
        <v>0</v>
      </c>
      <c r="BE1312" s="37">
        <f>COUNTIFS($S1312:$AU1312,"CL")</f>
        <v>0</v>
      </c>
      <c r="BF1312" s="37">
        <f>COUNTIFS($S1312:$AU1312,"BL")</f>
        <v>0</v>
      </c>
      <c r="BG1312" s="37">
        <f>COUNTIFS($S1312:$AU1312,"CO")</f>
        <v>0</v>
      </c>
      <c r="BH1312" s="37">
        <f>SUM(BD1312:BG1312)</f>
        <v>0</v>
      </c>
      <c r="BI1312" s="37">
        <f>IF(SUM(AV1312+AW1312)&gt;=17,1,0)</f>
        <v>0</v>
      </c>
      <c r="BJ1312" s="37">
        <f>IF(SUM(AV1312+AW1312)&gt;=13,1,0)</f>
        <v>0</v>
      </c>
      <c r="BK1312" s="37">
        <f>SUM(AV1312:BG1312)+SUM(COUNTIFS(R1312:AU1312,{"TERM","RESIGNED"}))</f>
        <v>19</v>
      </c>
      <c r="BL1312" s="1" t="s">
        <v>41</v>
      </c>
      <c r="BM1312" s="37" t="s">
        <v>935</v>
      </c>
    </row>
    <row r="1313" spans="1:65" x14ac:dyDescent="0.25">
      <c r="A1313" s="30">
        <f>A1312+1</f>
        <v>1311</v>
      </c>
      <c r="B1313" s="1" t="s">
        <v>163</v>
      </c>
      <c r="C1313" s="1">
        <v>106385</v>
      </c>
      <c r="D1313" s="1">
        <v>106385</v>
      </c>
      <c r="E1313" s="1" t="s">
        <v>863</v>
      </c>
      <c r="F1313" s="32" t="s">
        <v>1638</v>
      </c>
      <c r="G1313" s="32" t="s">
        <v>1640</v>
      </c>
      <c r="H1313" s="28">
        <v>45334</v>
      </c>
      <c r="I1313" s="28" t="s">
        <v>36</v>
      </c>
      <c r="J1313" s="28" t="s">
        <v>36</v>
      </c>
      <c r="K1313" s="37">
        <f ca="1">IF(O1313="ACTIVE",(TODAY()-H1313),(J1313-H1313))</f>
        <v>8</v>
      </c>
      <c r="L1313" s="39" t="str">
        <f>IF(OR(M1313="Email Verification",M1313="Operations",M1313="OJT",M1313="Bottom Quartile Group",M1313="Training"),"Billable","Non Billable")</f>
        <v>Non Billable</v>
      </c>
      <c r="M1313" s="32" t="s">
        <v>990</v>
      </c>
      <c r="N1313" s="1" t="s">
        <v>38</v>
      </c>
      <c r="O1313" s="1" t="s">
        <v>39</v>
      </c>
      <c r="P1313" s="1"/>
      <c r="Q1313" s="1"/>
      <c r="R1313" s="31" t="s">
        <v>197</v>
      </c>
      <c r="S1313" s="42" t="s">
        <v>22</v>
      </c>
      <c r="T1313" s="42" t="s">
        <v>22</v>
      </c>
      <c r="U1313" s="42" t="s">
        <v>22</v>
      </c>
      <c r="V1313" s="42" t="s">
        <v>22</v>
      </c>
      <c r="W1313" s="42" t="s">
        <v>22</v>
      </c>
      <c r="X1313" s="42" t="s">
        <v>22</v>
      </c>
      <c r="Y1313" s="42" t="s">
        <v>22</v>
      </c>
      <c r="Z1313" s="42" t="s">
        <v>22</v>
      </c>
      <c r="AA1313" s="42" t="s">
        <v>22</v>
      </c>
      <c r="AB1313" s="42" t="s">
        <v>22</v>
      </c>
      <c r="AC1313" s="42" t="s">
        <v>22</v>
      </c>
      <c r="AD1313" s="42" t="s">
        <v>880</v>
      </c>
      <c r="AE1313" s="42" t="s">
        <v>880</v>
      </c>
      <c r="AF1313" s="42" t="s">
        <v>880</v>
      </c>
      <c r="AG1313" s="42" t="s">
        <v>880</v>
      </c>
      <c r="AH1313" s="42" t="s">
        <v>880</v>
      </c>
      <c r="AI1313" s="42" t="s">
        <v>17</v>
      </c>
      <c r="AJ1313" s="42" t="s">
        <v>17</v>
      </c>
      <c r="AK1313" s="42" t="s">
        <v>880</v>
      </c>
      <c r="AL1313" s="42"/>
      <c r="AM1313" s="42"/>
      <c r="AN1313" s="42"/>
      <c r="AO1313" s="42"/>
      <c r="AP1313" s="42"/>
      <c r="AQ1313" s="42"/>
      <c r="AR1313" s="42"/>
      <c r="AS1313" s="42"/>
      <c r="AT1313" s="42"/>
      <c r="AU1313" s="42"/>
      <c r="AV1313" s="37">
        <f>COUNTIFS($S1313:$AU1313,"P")</f>
        <v>6</v>
      </c>
      <c r="AW1313" s="37">
        <f>COUNTIFS($S1313:$AU1313,"HD")/2</f>
        <v>0</v>
      </c>
      <c r="AX1313" s="37">
        <f>COUNTIFS($S1313:$AU1313,"DO")</f>
        <v>2</v>
      </c>
      <c r="AY1313" s="1">
        <f>COUNTIFS($S1313:$AU1313,"UPL")</f>
        <v>0</v>
      </c>
      <c r="AZ1313" s="37">
        <f>COUNTIFS($S1313:$AU1313,"LWP")</f>
        <v>0</v>
      </c>
      <c r="BA1313" s="37">
        <f>SUM(COUNTIFS($S1313:$AU1313,{"PAT","MAT"}))</f>
        <v>0</v>
      </c>
      <c r="BB1313" s="37">
        <f>COUNTIFS($S1313:$AU1313,"HO")</f>
        <v>0</v>
      </c>
      <c r="BC1313" s="37">
        <f>COUNTIFS($S1313:$AU1313,"NA")</f>
        <v>11</v>
      </c>
      <c r="BD1313" s="37">
        <f>COUNTIFS($S1313:$AU1313,"PL")</f>
        <v>0</v>
      </c>
      <c r="BE1313" s="37">
        <f>COUNTIFS($S1313:$AU1313,"CL")</f>
        <v>0</v>
      </c>
      <c r="BF1313" s="37">
        <f>COUNTIFS($S1313:$AU1313,"BL")</f>
        <v>0</v>
      </c>
      <c r="BG1313" s="37">
        <f>COUNTIFS($S1313:$AU1313,"CO")</f>
        <v>0</v>
      </c>
      <c r="BH1313" s="37">
        <f>SUM(BD1313:BG1313)</f>
        <v>0</v>
      </c>
      <c r="BI1313" s="37">
        <f>IF(SUM(AV1313+AW1313)&gt;=17,1,0)</f>
        <v>0</v>
      </c>
      <c r="BJ1313" s="37">
        <f>IF(SUM(AV1313+AW1313)&gt;=13,1,0)</f>
        <v>0</v>
      </c>
      <c r="BK1313" s="37">
        <f>SUM(AV1313:BG1313)+SUM(COUNTIFS(R1313:AU1313,{"TERM","RESIGNED"}))</f>
        <v>19</v>
      </c>
      <c r="BL1313" s="1" t="s">
        <v>41</v>
      </c>
      <c r="BM1313" s="37"/>
    </row>
    <row r="1314" spans="1:65" x14ac:dyDescent="0.25">
      <c r="A1314" s="30">
        <f>A1313+1</f>
        <v>1312</v>
      </c>
      <c r="B1314" s="1" t="s">
        <v>163</v>
      </c>
      <c r="C1314" s="1">
        <v>600525</v>
      </c>
      <c r="D1314" s="1">
        <v>600525</v>
      </c>
      <c r="E1314" s="1" t="s">
        <v>863</v>
      </c>
      <c r="F1314" s="32" t="s">
        <v>1641</v>
      </c>
      <c r="G1314" s="32" t="s">
        <v>181</v>
      </c>
      <c r="H1314" s="28">
        <v>45336</v>
      </c>
      <c r="I1314" s="28" t="s">
        <v>36</v>
      </c>
      <c r="J1314" s="28" t="s">
        <v>36</v>
      </c>
      <c r="K1314" s="37">
        <f ca="1">IF(O1314="ACTIVE",(TODAY()-H1314),(J1314-H1314))</f>
        <v>6</v>
      </c>
      <c r="L1314" s="39" t="str">
        <f>IF(OR(M1314="Email Verification",M1314="Operations",M1314="OJT",M1314="Bottom Quartile Group",M1314="Training"),"Billable","Non Billable")</f>
        <v>Billable</v>
      </c>
      <c r="M1314" s="32" t="s">
        <v>920</v>
      </c>
      <c r="N1314" s="1" t="s">
        <v>260</v>
      </c>
      <c r="O1314" s="1" t="s">
        <v>39</v>
      </c>
      <c r="P1314" s="1"/>
      <c r="Q1314" s="1"/>
      <c r="R1314" s="31" t="s">
        <v>263</v>
      </c>
      <c r="S1314" s="42" t="s">
        <v>22</v>
      </c>
      <c r="T1314" s="42" t="s">
        <v>22</v>
      </c>
      <c r="U1314" s="42" t="s">
        <v>22</v>
      </c>
      <c r="V1314" s="42" t="s">
        <v>22</v>
      </c>
      <c r="W1314" s="42" t="s">
        <v>22</v>
      </c>
      <c r="X1314" s="42" t="s">
        <v>22</v>
      </c>
      <c r="Y1314" s="42" t="s">
        <v>22</v>
      </c>
      <c r="Z1314" s="42" t="s">
        <v>22</v>
      </c>
      <c r="AA1314" s="42" t="s">
        <v>22</v>
      </c>
      <c r="AB1314" s="42" t="s">
        <v>22</v>
      </c>
      <c r="AC1314" s="42" t="s">
        <v>22</v>
      </c>
      <c r="AD1314" s="42" t="s">
        <v>22</v>
      </c>
      <c r="AE1314" s="42" t="s">
        <v>22</v>
      </c>
      <c r="AF1314" s="42" t="s">
        <v>880</v>
      </c>
      <c r="AG1314" s="42" t="s">
        <v>880</v>
      </c>
      <c r="AH1314" s="42" t="s">
        <v>880</v>
      </c>
      <c r="AI1314" s="42" t="s">
        <v>17</v>
      </c>
      <c r="AJ1314" s="42" t="s">
        <v>17</v>
      </c>
      <c r="AK1314" s="42" t="s">
        <v>880</v>
      </c>
      <c r="AL1314" s="42"/>
      <c r="AM1314" s="42"/>
      <c r="AN1314" s="42"/>
      <c r="AO1314" s="42"/>
      <c r="AP1314" s="42"/>
      <c r="AQ1314" s="42"/>
      <c r="AR1314" s="42"/>
      <c r="AS1314" s="42"/>
      <c r="AT1314" s="42"/>
      <c r="AU1314" s="42"/>
      <c r="AV1314" s="37">
        <f>COUNTIFS($S1314:$AU1314,"P")</f>
        <v>4</v>
      </c>
      <c r="AW1314" s="37">
        <f>COUNTIFS($S1314:$AU1314,"HD")/2</f>
        <v>0</v>
      </c>
      <c r="AX1314" s="37">
        <f>COUNTIFS($S1314:$AU1314,"DO")</f>
        <v>2</v>
      </c>
      <c r="AY1314" s="1">
        <f>COUNTIFS($S1314:$AU1314,"UPL")</f>
        <v>0</v>
      </c>
      <c r="AZ1314" s="37">
        <f>COUNTIFS($S1314:$AU1314,"LWP")</f>
        <v>0</v>
      </c>
      <c r="BA1314" s="37">
        <f>SUM(COUNTIFS($S1314:$AU1314,{"PAT","MAT"}))</f>
        <v>0</v>
      </c>
      <c r="BB1314" s="37">
        <f>COUNTIFS($S1314:$AU1314,"HO")</f>
        <v>0</v>
      </c>
      <c r="BC1314" s="37">
        <f>COUNTIFS($S1314:$AU1314,"NA")</f>
        <v>13</v>
      </c>
      <c r="BD1314" s="37">
        <f>COUNTIFS($S1314:$AU1314,"PL")</f>
        <v>0</v>
      </c>
      <c r="BE1314" s="37">
        <f>COUNTIFS($S1314:$AU1314,"CL")</f>
        <v>0</v>
      </c>
      <c r="BF1314" s="37">
        <f>COUNTIFS($S1314:$AU1314,"BL")</f>
        <v>0</v>
      </c>
      <c r="BG1314" s="37">
        <f>COUNTIFS($S1314:$AU1314,"CO")</f>
        <v>0</v>
      </c>
      <c r="BH1314" s="37">
        <f>SUM(BD1314:BG1314)</f>
        <v>0</v>
      </c>
      <c r="BI1314" s="37">
        <f>IF(SUM(AV1314+AW1314)&gt;=17,1,0)</f>
        <v>0</v>
      </c>
      <c r="BJ1314" s="37">
        <f>IF(SUM(AV1314+AW1314)&gt;=13,1,0)</f>
        <v>0</v>
      </c>
      <c r="BK1314" s="37">
        <f>SUM(AV1314:BG1314)+SUM(COUNTIFS(R1314:AU1314,{"TERM","RESIGNED"}))</f>
        <v>19</v>
      </c>
      <c r="BL1314" s="1" t="s">
        <v>41</v>
      </c>
      <c r="BM1314" s="37" t="s">
        <v>931</v>
      </c>
    </row>
    <row r="1315" spans="1:65" x14ac:dyDescent="0.25">
      <c r="A1315" s="30">
        <f>A1314+1</f>
        <v>1313</v>
      </c>
      <c r="B1315" s="1" t="s">
        <v>163</v>
      </c>
      <c r="C1315" s="1">
        <v>600526</v>
      </c>
      <c r="D1315" s="1">
        <v>600526</v>
      </c>
      <c r="E1315" s="1" t="s">
        <v>863</v>
      </c>
      <c r="F1315" s="32" t="s">
        <v>1642</v>
      </c>
      <c r="G1315" s="32" t="s">
        <v>181</v>
      </c>
      <c r="H1315" s="28">
        <v>45336</v>
      </c>
      <c r="I1315" s="28" t="s">
        <v>36</v>
      </c>
      <c r="J1315" s="28" t="s">
        <v>36</v>
      </c>
      <c r="K1315" s="37">
        <f ca="1">IF(O1315="ACTIVE",(TODAY()-H1315),(J1315-H1315))</f>
        <v>6</v>
      </c>
      <c r="L1315" s="39" t="str">
        <f>IF(OR(M1315="Email Verification",M1315="Operations",M1315="OJT",M1315="Bottom Quartile Group",M1315="Training"),"Billable","Non Billable")</f>
        <v>Billable</v>
      </c>
      <c r="M1315" s="32" t="s">
        <v>920</v>
      </c>
      <c r="N1315" s="1" t="s">
        <v>260</v>
      </c>
      <c r="O1315" s="1" t="s">
        <v>39</v>
      </c>
      <c r="P1315" s="1"/>
      <c r="Q1315" s="1"/>
      <c r="R1315" s="31" t="s">
        <v>263</v>
      </c>
      <c r="S1315" s="42" t="s">
        <v>22</v>
      </c>
      <c r="T1315" s="42" t="s">
        <v>22</v>
      </c>
      <c r="U1315" s="42" t="s">
        <v>22</v>
      </c>
      <c r="V1315" s="42" t="s">
        <v>22</v>
      </c>
      <c r="W1315" s="42" t="s">
        <v>22</v>
      </c>
      <c r="X1315" s="42" t="s">
        <v>22</v>
      </c>
      <c r="Y1315" s="42" t="s">
        <v>22</v>
      </c>
      <c r="Z1315" s="42" t="s">
        <v>22</v>
      </c>
      <c r="AA1315" s="42" t="s">
        <v>22</v>
      </c>
      <c r="AB1315" s="42" t="s">
        <v>22</v>
      </c>
      <c r="AC1315" s="42" t="s">
        <v>22</v>
      </c>
      <c r="AD1315" s="42" t="s">
        <v>22</v>
      </c>
      <c r="AE1315" s="42" t="s">
        <v>22</v>
      </c>
      <c r="AF1315" s="42" t="s">
        <v>880</v>
      </c>
      <c r="AG1315" s="42" t="s">
        <v>880</v>
      </c>
      <c r="AH1315" s="42" t="s">
        <v>880</v>
      </c>
      <c r="AI1315" s="42" t="s">
        <v>17</v>
      </c>
      <c r="AJ1315" s="42" t="s">
        <v>17</v>
      </c>
      <c r="AK1315" s="42" t="s">
        <v>880</v>
      </c>
      <c r="AL1315" s="42"/>
      <c r="AM1315" s="42"/>
      <c r="AN1315" s="42"/>
      <c r="AO1315" s="42"/>
      <c r="AP1315" s="42"/>
      <c r="AQ1315" s="42"/>
      <c r="AR1315" s="42"/>
      <c r="AS1315" s="42"/>
      <c r="AT1315" s="42"/>
      <c r="AU1315" s="42"/>
      <c r="AV1315" s="37">
        <f>COUNTIFS($S1315:$AU1315,"P")</f>
        <v>4</v>
      </c>
      <c r="AW1315" s="37">
        <f>COUNTIFS($S1315:$AU1315,"HD")/2</f>
        <v>0</v>
      </c>
      <c r="AX1315" s="37">
        <f>COUNTIFS($S1315:$AU1315,"DO")</f>
        <v>2</v>
      </c>
      <c r="AY1315" s="1">
        <f>COUNTIFS($S1315:$AU1315,"UPL")</f>
        <v>0</v>
      </c>
      <c r="AZ1315" s="37">
        <f>COUNTIFS($S1315:$AU1315,"LWP")</f>
        <v>0</v>
      </c>
      <c r="BA1315" s="37">
        <f>SUM(COUNTIFS($S1315:$AU1315,{"PAT","MAT"}))</f>
        <v>0</v>
      </c>
      <c r="BB1315" s="37">
        <f>COUNTIFS($S1315:$AU1315,"HO")</f>
        <v>0</v>
      </c>
      <c r="BC1315" s="37">
        <f>COUNTIFS($S1315:$AU1315,"NA")</f>
        <v>13</v>
      </c>
      <c r="BD1315" s="37">
        <f>COUNTIFS($S1315:$AU1315,"PL")</f>
        <v>0</v>
      </c>
      <c r="BE1315" s="37">
        <f>COUNTIFS($S1315:$AU1315,"CL")</f>
        <v>0</v>
      </c>
      <c r="BF1315" s="37">
        <f>COUNTIFS($S1315:$AU1315,"BL")</f>
        <v>0</v>
      </c>
      <c r="BG1315" s="37">
        <f>COUNTIFS($S1315:$AU1315,"CO")</f>
        <v>0</v>
      </c>
      <c r="BH1315" s="37">
        <f>SUM(BD1315:BG1315)</f>
        <v>0</v>
      </c>
      <c r="BI1315" s="37">
        <f>IF(SUM(AV1315+AW1315)&gt;=17,1,0)</f>
        <v>0</v>
      </c>
      <c r="BJ1315" s="37">
        <f>IF(SUM(AV1315+AW1315)&gt;=13,1,0)</f>
        <v>0</v>
      </c>
      <c r="BK1315" s="37">
        <f>SUM(AV1315:BG1315)+SUM(COUNTIFS(R1315:AU1315,{"TERM","RESIGNED"}))</f>
        <v>19</v>
      </c>
      <c r="BL1315" s="1" t="s">
        <v>41</v>
      </c>
      <c r="BM1315" s="37" t="s">
        <v>931</v>
      </c>
    </row>
    <row r="1316" spans="1:65" x14ac:dyDescent="0.25">
      <c r="A1316" s="30">
        <f>A1315+1</f>
        <v>1314</v>
      </c>
      <c r="B1316" s="1" t="s">
        <v>163</v>
      </c>
      <c r="C1316" s="1">
        <v>600527</v>
      </c>
      <c r="D1316" s="1">
        <v>600527</v>
      </c>
      <c r="E1316" s="1" t="s">
        <v>863</v>
      </c>
      <c r="F1316" s="32" t="s">
        <v>1643</v>
      </c>
      <c r="G1316" s="32" t="s">
        <v>181</v>
      </c>
      <c r="H1316" s="28">
        <v>45336</v>
      </c>
      <c r="I1316" s="28" t="s">
        <v>36</v>
      </c>
      <c r="J1316" s="28" t="s">
        <v>36</v>
      </c>
      <c r="K1316" s="37">
        <f ca="1">IF(O1316="ACTIVE",(TODAY()-H1316),(J1316-H1316))</f>
        <v>6</v>
      </c>
      <c r="L1316" s="39" t="str">
        <f>IF(OR(M1316="Email Verification",M1316="Operations",M1316="OJT",M1316="Bottom Quartile Group",M1316="Training"),"Billable","Non Billable")</f>
        <v>Billable</v>
      </c>
      <c r="M1316" s="32" t="s">
        <v>920</v>
      </c>
      <c r="N1316" s="1" t="s">
        <v>260</v>
      </c>
      <c r="O1316" s="1" t="s">
        <v>39</v>
      </c>
      <c r="P1316" s="1"/>
      <c r="Q1316" s="1"/>
      <c r="R1316" s="31" t="s">
        <v>263</v>
      </c>
      <c r="S1316" s="42" t="s">
        <v>22</v>
      </c>
      <c r="T1316" s="42" t="s">
        <v>22</v>
      </c>
      <c r="U1316" s="42" t="s">
        <v>22</v>
      </c>
      <c r="V1316" s="42" t="s">
        <v>22</v>
      </c>
      <c r="W1316" s="42" t="s">
        <v>22</v>
      </c>
      <c r="X1316" s="42" t="s">
        <v>22</v>
      </c>
      <c r="Y1316" s="42" t="s">
        <v>22</v>
      </c>
      <c r="Z1316" s="42" t="s">
        <v>22</v>
      </c>
      <c r="AA1316" s="42" t="s">
        <v>22</v>
      </c>
      <c r="AB1316" s="42" t="s">
        <v>22</v>
      </c>
      <c r="AC1316" s="42" t="s">
        <v>22</v>
      </c>
      <c r="AD1316" s="42" t="s">
        <v>22</v>
      </c>
      <c r="AE1316" s="42" t="s">
        <v>22</v>
      </c>
      <c r="AF1316" s="42" t="s">
        <v>880</v>
      </c>
      <c r="AG1316" s="42" t="s">
        <v>880</v>
      </c>
      <c r="AH1316" s="42" t="s">
        <v>880</v>
      </c>
      <c r="AI1316" s="42" t="s">
        <v>17</v>
      </c>
      <c r="AJ1316" s="42" t="s">
        <v>17</v>
      </c>
      <c r="AK1316" s="42" t="s">
        <v>880</v>
      </c>
      <c r="AL1316" s="42"/>
      <c r="AM1316" s="42"/>
      <c r="AN1316" s="42"/>
      <c r="AO1316" s="42"/>
      <c r="AP1316" s="42"/>
      <c r="AQ1316" s="42"/>
      <c r="AR1316" s="42"/>
      <c r="AS1316" s="42"/>
      <c r="AT1316" s="42"/>
      <c r="AU1316" s="42"/>
      <c r="AV1316" s="37">
        <f>COUNTIFS($S1316:$AU1316,"P")</f>
        <v>4</v>
      </c>
      <c r="AW1316" s="37">
        <f>COUNTIFS($S1316:$AU1316,"HD")/2</f>
        <v>0</v>
      </c>
      <c r="AX1316" s="37">
        <f>COUNTIFS($S1316:$AU1316,"DO")</f>
        <v>2</v>
      </c>
      <c r="AY1316" s="1">
        <f>COUNTIFS($S1316:$AU1316,"UPL")</f>
        <v>0</v>
      </c>
      <c r="AZ1316" s="37">
        <f>COUNTIFS($S1316:$AU1316,"LWP")</f>
        <v>0</v>
      </c>
      <c r="BA1316" s="37">
        <f>SUM(COUNTIFS($S1316:$AU1316,{"PAT","MAT"}))</f>
        <v>0</v>
      </c>
      <c r="BB1316" s="37">
        <f>COUNTIFS($S1316:$AU1316,"HO")</f>
        <v>0</v>
      </c>
      <c r="BC1316" s="37">
        <f>COUNTIFS($S1316:$AU1316,"NA")</f>
        <v>13</v>
      </c>
      <c r="BD1316" s="37">
        <f>COUNTIFS($S1316:$AU1316,"PL")</f>
        <v>0</v>
      </c>
      <c r="BE1316" s="37">
        <f>COUNTIFS($S1316:$AU1316,"CL")</f>
        <v>0</v>
      </c>
      <c r="BF1316" s="37">
        <f>COUNTIFS($S1316:$AU1316,"BL")</f>
        <v>0</v>
      </c>
      <c r="BG1316" s="37">
        <f>COUNTIFS($S1316:$AU1316,"CO")</f>
        <v>0</v>
      </c>
      <c r="BH1316" s="37">
        <f>SUM(BD1316:BG1316)</f>
        <v>0</v>
      </c>
      <c r="BI1316" s="37">
        <f>IF(SUM(AV1316+AW1316)&gt;=17,1,0)</f>
        <v>0</v>
      </c>
      <c r="BJ1316" s="37">
        <f>IF(SUM(AV1316+AW1316)&gt;=13,1,0)</f>
        <v>0</v>
      </c>
      <c r="BK1316" s="37">
        <f>SUM(AV1316:BG1316)+SUM(COUNTIFS(R1316:AU1316,{"TERM","RESIGNED"}))</f>
        <v>19</v>
      </c>
      <c r="BL1316" s="1" t="s">
        <v>41</v>
      </c>
      <c r="BM1316" s="37" t="s">
        <v>931</v>
      </c>
    </row>
    <row r="1317" spans="1:65" x14ac:dyDescent="0.25">
      <c r="A1317" s="30">
        <f>A1316+1</f>
        <v>1315</v>
      </c>
      <c r="B1317" s="1" t="s">
        <v>163</v>
      </c>
      <c r="C1317" s="1">
        <v>600528</v>
      </c>
      <c r="D1317" s="1">
        <v>600528</v>
      </c>
      <c r="E1317" s="1" t="s">
        <v>863</v>
      </c>
      <c r="F1317" s="32" t="s">
        <v>1644</v>
      </c>
      <c r="G1317" s="32" t="s">
        <v>181</v>
      </c>
      <c r="H1317" s="28">
        <v>45336</v>
      </c>
      <c r="I1317" s="28" t="s">
        <v>36</v>
      </c>
      <c r="J1317" s="28" t="s">
        <v>36</v>
      </c>
      <c r="K1317" s="37">
        <f ca="1">IF(O1317="ACTIVE",(TODAY()-H1317),(J1317-H1317))</f>
        <v>6</v>
      </c>
      <c r="L1317" s="39" t="str">
        <f>IF(OR(M1317="Email Verification",M1317="Operations",M1317="OJT",M1317="Bottom Quartile Group",M1317="Training"),"Billable","Non Billable")</f>
        <v>Billable</v>
      </c>
      <c r="M1317" s="32" t="s">
        <v>920</v>
      </c>
      <c r="N1317" s="1" t="s">
        <v>260</v>
      </c>
      <c r="O1317" s="1" t="s">
        <v>39</v>
      </c>
      <c r="P1317" s="1"/>
      <c r="Q1317" s="1"/>
      <c r="R1317" s="31" t="s">
        <v>263</v>
      </c>
      <c r="S1317" s="42" t="s">
        <v>22</v>
      </c>
      <c r="T1317" s="42" t="s">
        <v>22</v>
      </c>
      <c r="U1317" s="42" t="s">
        <v>22</v>
      </c>
      <c r="V1317" s="42" t="s">
        <v>22</v>
      </c>
      <c r="W1317" s="42" t="s">
        <v>22</v>
      </c>
      <c r="X1317" s="42" t="s">
        <v>22</v>
      </c>
      <c r="Y1317" s="42" t="s">
        <v>22</v>
      </c>
      <c r="Z1317" s="42" t="s">
        <v>22</v>
      </c>
      <c r="AA1317" s="42" t="s">
        <v>22</v>
      </c>
      <c r="AB1317" s="42" t="s">
        <v>22</v>
      </c>
      <c r="AC1317" s="42" t="s">
        <v>22</v>
      </c>
      <c r="AD1317" s="42" t="s">
        <v>22</v>
      </c>
      <c r="AE1317" s="42" t="s">
        <v>22</v>
      </c>
      <c r="AF1317" s="42" t="s">
        <v>880</v>
      </c>
      <c r="AG1317" s="42" t="s">
        <v>880</v>
      </c>
      <c r="AH1317" s="42" t="s">
        <v>880</v>
      </c>
      <c r="AI1317" s="42" t="s">
        <v>17</v>
      </c>
      <c r="AJ1317" s="42" t="s">
        <v>17</v>
      </c>
      <c r="AK1317" s="42" t="s">
        <v>880</v>
      </c>
      <c r="AL1317" s="42"/>
      <c r="AM1317" s="42"/>
      <c r="AN1317" s="42"/>
      <c r="AO1317" s="42"/>
      <c r="AP1317" s="42"/>
      <c r="AQ1317" s="42"/>
      <c r="AR1317" s="42"/>
      <c r="AS1317" s="42"/>
      <c r="AT1317" s="42"/>
      <c r="AU1317" s="42"/>
      <c r="AV1317" s="37">
        <f>COUNTIFS($S1317:$AU1317,"P")</f>
        <v>4</v>
      </c>
      <c r="AW1317" s="37">
        <f>COUNTIFS($S1317:$AU1317,"HD")/2</f>
        <v>0</v>
      </c>
      <c r="AX1317" s="37">
        <f>COUNTIFS($S1317:$AU1317,"DO")</f>
        <v>2</v>
      </c>
      <c r="AY1317" s="1">
        <f>COUNTIFS($S1317:$AU1317,"UPL")</f>
        <v>0</v>
      </c>
      <c r="AZ1317" s="37">
        <f>COUNTIFS($S1317:$AU1317,"LWP")</f>
        <v>0</v>
      </c>
      <c r="BA1317" s="37">
        <f>SUM(COUNTIFS($S1317:$AU1317,{"PAT","MAT"}))</f>
        <v>0</v>
      </c>
      <c r="BB1317" s="37">
        <f>COUNTIFS($S1317:$AU1317,"HO")</f>
        <v>0</v>
      </c>
      <c r="BC1317" s="37">
        <f>COUNTIFS($S1317:$AU1317,"NA")</f>
        <v>13</v>
      </c>
      <c r="BD1317" s="37">
        <f>COUNTIFS($S1317:$AU1317,"PL")</f>
        <v>0</v>
      </c>
      <c r="BE1317" s="37">
        <f>COUNTIFS($S1317:$AU1317,"CL")</f>
        <v>0</v>
      </c>
      <c r="BF1317" s="37">
        <f>COUNTIFS($S1317:$AU1317,"BL")</f>
        <v>0</v>
      </c>
      <c r="BG1317" s="37">
        <f>COUNTIFS($S1317:$AU1317,"CO")</f>
        <v>0</v>
      </c>
      <c r="BH1317" s="37">
        <f>SUM(BD1317:BG1317)</f>
        <v>0</v>
      </c>
      <c r="BI1317" s="37">
        <f>IF(SUM(AV1317+AW1317)&gt;=17,1,0)</f>
        <v>0</v>
      </c>
      <c r="BJ1317" s="37">
        <f>IF(SUM(AV1317+AW1317)&gt;=13,1,0)</f>
        <v>0</v>
      </c>
      <c r="BK1317" s="37">
        <f>SUM(AV1317:BG1317)+SUM(COUNTIFS(R1317:AU1317,{"TERM","RESIGNED"}))</f>
        <v>19</v>
      </c>
      <c r="BL1317" s="1" t="s">
        <v>41</v>
      </c>
      <c r="BM1317" s="37" t="s">
        <v>931</v>
      </c>
    </row>
    <row r="1318" spans="1:65" x14ac:dyDescent="0.25">
      <c r="A1318" s="30">
        <f>A1317+1</f>
        <v>1316</v>
      </c>
      <c r="B1318" s="1" t="s">
        <v>163</v>
      </c>
      <c r="C1318" s="1">
        <v>600529</v>
      </c>
      <c r="D1318" s="1">
        <v>600529</v>
      </c>
      <c r="E1318" s="1" t="s">
        <v>863</v>
      </c>
      <c r="F1318" s="32" t="s">
        <v>1645</v>
      </c>
      <c r="G1318" s="32" t="s">
        <v>181</v>
      </c>
      <c r="H1318" s="28">
        <v>45336</v>
      </c>
      <c r="I1318" s="28" t="s">
        <v>36</v>
      </c>
      <c r="J1318" s="28" t="s">
        <v>36</v>
      </c>
      <c r="K1318" s="37">
        <f ca="1">IF(O1318="ACTIVE",(TODAY()-H1318),(J1318-H1318))</f>
        <v>6</v>
      </c>
      <c r="L1318" s="39" t="str">
        <f>IF(OR(M1318="Email Verification",M1318="Operations",M1318="OJT",M1318="Bottom Quartile Group",M1318="Training"),"Billable","Non Billable")</f>
        <v>Billable</v>
      </c>
      <c r="M1318" s="32" t="s">
        <v>920</v>
      </c>
      <c r="N1318" s="1" t="s">
        <v>260</v>
      </c>
      <c r="O1318" s="1" t="s">
        <v>39</v>
      </c>
      <c r="P1318" s="1"/>
      <c r="Q1318" s="1"/>
      <c r="R1318" s="31" t="s">
        <v>263</v>
      </c>
      <c r="S1318" s="42" t="s">
        <v>22</v>
      </c>
      <c r="T1318" s="42" t="s">
        <v>22</v>
      </c>
      <c r="U1318" s="42" t="s">
        <v>22</v>
      </c>
      <c r="V1318" s="42" t="s">
        <v>22</v>
      </c>
      <c r="W1318" s="42" t="s">
        <v>22</v>
      </c>
      <c r="X1318" s="42" t="s">
        <v>22</v>
      </c>
      <c r="Y1318" s="42" t="s">
        <v>22</v>
      </c>
      <c r="Z1318" s="42" t="s">
        <v>22</v>
      </c>
      <c r="AA1318" s="42" t="s">
        <v>22</v>
      </c>
      <c r="AB1318" s="42" t="s">
        <v>22</v>
      </c>
      <c r="AC1318" s="42" t="s">
        <v>22</v>
      </c>
      <c r="AD1318" s="42" t="s">
        <v>22</v>
      </c>
      <c r="AE1318" s="42" t="s">
        <v>22</v>
      </c>
      <c r="AF1318" s="42" t="s">
        <v>880</v>
      </c>
      <c r="AG1318" s="42" t="s">
        <v>880</v>
      </c>
      <c r="AH1318" s="42" t="s">
        <v>880</v>
      </c>
      <c r="AI1318" s="42" t="s">
        <v>17</v>
      </c>
      <c r="AJ1318" s="42" t="s">
        <v>17</v>
      </c>
      <c r="AK1318" s="42" t="s">
        <v>880</v>
      </c>
      <c r="AL1318" s="42"/>
      <c r="AM1318" s="42"/>
      <c r="AN1318" s="42"/>
      <c r="AO1318" s="42"/>
      <c r="AP1318" s="42"/>
      <c r="AQ1318" s="42"/>
      <c r="AR1318" s="42"/>
      <c r="AS1318" s="42"/>
      <c r="AT1318" s="42"/>
      <c r="AU1318" s="42"/>
      <c r="AV1318" s="37">
        <f>COUNTIFS($S1318:$AU1318,"P")</f>
        <v>4</v>
      </c>
      <c r="AW1318" s="37">
        <f>COUNTIFS($S1318:$AU1318,"HD")/2</f>
        <v>0</v>
      </c>
      <c r="AX1318" s="37">
        <f>COUNTIFS($S1318:$AU1318,"DO")</f>
        <v>2</v>
      </c>
      <c r="AY1318" s="1">
        <f>COUNTIFS($S1318:$AU1318,"UPL")</f>
        <v>0</v>
      </c>
      <c r="AZ1318" s="37">
        <f>COUNTIFS($S1318:$AU1318,"LWP")</f>
        <v>0</v>
      </c>
      <c r="BA1318" s="37">
        <f>SUM(COUNTIFS($S1318:$AU1318,{"PAT","MAT"}))</f>
        <v>0</v>
      </c>
      <c r="BB1318" s="37">
        <f>COUNTIFS($S1318:$AU1318,"HO")</f>
        <v>0</v>
      </c>
      <c r="BC1318" s="37">
        <f>COUNTIFS($S1318:$AU1318,"NA")</f>
        <v>13</v>
      </c>
      <c r="BD1318" s="37">
        <f>COUNTIFS($S1318:$AU1318,"PL")</f>
        <v>0</v>
      </c>
      <c r="BE1318" s="37">
        <f>COUNTIFS($S1318:$AU1318,"CL")</f>
        <v>0</v>
      </c>
      <c r="BF1318" s="37">
        <f>COUNTIFS($S1318:$AU1318,"BL")</f>
        <v>0</v>
      </c>
      <c r="BG1318" s="37">
        <f>COUNTIFS($S1318:$AU1318,"CO")</f>
        <v>0</v>
      </c>
      <c r="BH1318" s="37">
        <f>SUM(BD1318:BG1318)</f>
        <v>0</v>
      </c>
      <c r="BI1318" s="37">
        <f>IF(SUM(AV1318+AW1318)&gt;=17,1,0)</f>
        <v>0</v>
      </c>
      <c r="BJ1318" s="37">
        <f>IF(SUM(AV1318+AW1318)&gt;=13,1,0)</f>
        <v>0</v>
      </c>
      <c r="BK1318" s="37">
        <f>SUM(AV1318:BG1318)+SUM(COUNTIFS(R1318:AU1318,{"TERM","RESIGNED"}))</f>
        <v>19</v>
      </c>
      <c r="BL1318" s="1" t="s">
        <v>41</v>
      </c>
      <c r="BM1318" s="37" t="s">
        <v>931</v>
      </c>
    </row>
    <row r="1319" spans="1:65" x14ac:dyDescent="0.25">
      <c r="A1319" s="30">
        <f>A1318+1</f>
        <v>1317</v>
      </c>
      <c r="B1319" s="1" t="s">
        <v>163</v>
      </c>
      <c r="C1319" s="1">
        <v>600530</v>
      </c>
      <c r="D1319" s="1">
        <v>600530</v>
      </c>
      <c r="E1319" s="1" t="s">
        <v>863</v>
      </c>
      <c r="F1319" s="32" t="s">
        <v>1646</v>
      </c>
      <c r="G1319" s="32" t="s">
        <v>177</v>
      </c>
      <c r="H1319" s="28">
        <v>45336</v>
      </c>
      <c r="I1319" s="28" t="s">
        <v>36</v>
      </c>
      <c r="J1319" s="28" t="s">
        <v>36</v>
      </c>
      <c r="K1319" s="37">
        <f ca="1">IF(O1319="ACTIVE",(TODAY()-H1319),(J1319-H1319))</f>
        <v>6</v>
      </c>
      <c r="L1319" s="39" t="str">
        <f>IF(OR(M1319="Email Verification",M1319="Operations",M1319="OJT",M1319="Bottom Quartile Group",M1319="Training"),"Billable","Non Billable")</f>
        <v>Billable</v>
      </c>
      <c r="M1319" s="32" t="s">
        <v>920</v>
      </c>
      <c r="N1319" s="1" t="s">
        <v>260</v>
      </c>
      <c r="O1319" s="1" t="s">
        <v>39</v>
      </c>
      <c r="P1319" s="1"/>
      <c r="Q1319" s="1"/>
      <c r="R1319" s="31" t="s">
        <v>263</v>
      </c>
      <c r="S1319" s="42" t="s">
        <v>22</v>
      </c>
      <c r="T1319" s="42" t="s">
        <v>22</v>
      </c>
      <c r="U1319" s="42" t="s">
        <v>22</v>
      </c>
      <c r="V1319" s="42" t="s">
        <v>22</v>
      </c>
      <c r="W1319" s="42" t="s">
        <v>22</v>
      </c>
      <c r="X1319" s="42" t="s">
        <v>22</v>
      </c>
      <c r="Y1319" s="42" t="s">
        <v>22</v>
      </c>
      <c r="Z1319" s="42" t="s">
        <v>22</v>
      </c>
      <c r="AA1319" s="42" t="s">
        <v>22</v>
      </c>
      <c r="AB1319" s="42" t="s">
        <v>22</v>
      </c>
      <c r="AC1319" s="42" t="s">
        <v>22</v>
      </c>
      <c r="AD1319" s="42" t="s">
        <v>22</v>
      </c>
      <c r="AE1319" s="42" t="s">
        <v>22</v>
      </c>
      <c r="AF1319" s="42" t="s">
        <v>880</v>
      </c>
      <c r="AG1319" s="42" t="s">
        <v>880</v>
      </c>
      <c r="AH1319" s="42" t="s">
        <v>880</v>
      </c>
      <c r="AI1319" s="42" t="s">
        <v>17</v>
      </c>
      <c r="AJ1319" s="42" t="s">
        <v>17</v>
      </c>
      <c r="AK1319" s="42" t="s">
        <v>880</v>
      </c>
      <c r="AL1319" s="42"/>
      <c r="AM1319" s="42"/>
      <c r="AN1319" s="42"/>
      <c r="AO1319" s="42"/>
      <c r="AP1319" s="42"/>
      <c r="AQ1319" s="42"/>
      <c r="AR1319" s="42"/>
      <c r="AS1319" s="42"/>
      <c r="AT1319" s="42"/>
      <c r="AU1319" s="42"/>
      <c r="AV1319" s="37">
        <f>COUNTIFS($S1319:$AU1319,"P")</f>
        <v>4</v>
      </c>
      <c r="AW1319" s="37">
        <f>COUNTIFS($S1319:$AU1319,"HD")/2</f>
        <v>0</v>
      </c>
      <c r="AX1319" s="37">
        <f>COUNTIFS($S1319:$AU1319,"DO")</f>
        <v>2</v>
      </c>
      <c r="AY1319" s="1">
        <f>COUNTIFS($S1319:$AU1319,"UPL")</f>
        <v>0</v>
      </c>
      <c r="AZ1319" s="37">
        <f>COUNTIFS($S1319:$AU1319,"LWP")</f>
        <v>0</v>
      </c>
      <c r="BA1319" s="37">
        <f>SUM(COUNTIFS($S1319:$AU1319,{"PAT","MAT"}))</f>
        <v>0</v>
      </c>
      <c r="BB1319" s="37">
        <f>COUNTIFS($S1319:$AU1319,"HO")</f>
        <v>0</v>
      </c>
      <c r="BC1319" s="37">
        <f>COUNTIFS($S1319:$AU1319,"NA")</f>
        <v>13</v>
      </c>
      <c r="BD1319" s="37">
        <f>COUNTIFS($S1319:$AU1319,"PL")</f>
        <v>0</v>
      </c>
      <c r="BE1319" s="37">
        <f>COUNTIFS($S1319:$AU1319,"CL")</f>
        <v>0</v>
      </c>
      <c r="BF1319" s="37">
        <f>COUNTIFS($S1319:$AU1319,"BL")</f>
        <v>0</v>
      </c>
      <c r="BG1319" s="37">
        <f>COUNTIFS($S1319:$AU1319,"CO")</f>
        <v>0</v>
      </c>
      <c r="BH1319" s="37">
        <f>SUM(BD1319:BG1319)</f>
        <v>0</v>
      </c>
      <c r="BI1319" s="37">
        <f>IF(SUM(AV1319+AW1319)&gt;=17,1,0)</f>
        <v>0</v>
      </c>
      <c r="BJ1319" s="37">
        <f>IF(SUM(AV1319+AW1319)&gt;=13,1,0)</f>
        <v>0</v>
      </c>
      <c r="BK1319" s="37">
        <f>SUM(AV1319:BG1319)+SUM(COUNTIFS(R1319:AU1319,{"TERM","RESIGNED"}))</f>
        <v>19</v>
      </c>
      <c r="BL1319" s="1" t="s">
        <v>41</v>
      </c>
      <c r="BM1319" s="37" t="s">
        <v>931</v>
      </c>
    </row>
    <row r="1320" spans="1:65" x14ac:dyDescent="0.25">
      <c r="A1320" s="30">
        <f>A1319+1</f>
        <v>1318</v>
      </c>
      <c r="B1320" s="1" t="s">
        <v>163</v>
      </c>
      <c r="C1320" s="1">
        <v>600531</v>
      </c>
      <c r="D1320" s="1">
        <v>600531</v>
      </c>
      <c r="E1320" s="1" t="s">
        <v>863</v>
      </c>
      <c r="F1320" s="32" t="s">
        <v>1647</v>
      </c>
      <c r="G1320" s="32" t="s">
        <v>181</v>
      </c>
      <c r="H1320" s="28">
        <v>45336</v>
      </c>
      <c r="I1320" s="28" t="s">
        <v>36</v>
      </c>
      <c r="J1320" s="28" t="s">
        <v>36</v>
      </c>
      <c r="K1320" s="37">
        <f ca="1">IF(O1320="ACTIVE",(TODAY()-H1320),(J1320-H1320))</f>
        <v>6</v>
      </c>
      <c r="L1320" s="39" t="str">
        <f>IF(OR(M1320="Email Verification",M1320="Operations",M1320="OJT",M1320="Bottom Quartile Group",M1320="Training"),"Billable","Non Billable")</f>
        <v>Billable</v>
      </c>
      <c r="M1320" s="32" t="s">
        <v>920</v>
      </c>
      <c r="N1320" s="1" t="s">
        <v>260</v>
      </c>
      <c r="O1320" s="1" t="s">
        <v>39</v>
      </c>
      <c r="P1320" s="1"/>
      <c r="Q1320" s="1"/>
      <c r="R1320" s="31" t="s">
        <v>263</v>
      </c>
      <c r="S1320" s="42" t="s">
        <v>22</v>
      </c>
      <c r="T1320" s="42" t="s">
        <v>22</v>
      </c>
      <c r="U1320" s="42" t="s">
        <v>22</v>
      </c>
      <c r="V1320" s="42" t="s">
        <v>22</v>
      </c>
      <c r="W1320" s="42" t="s">
        <v>22</v>
      </c>
      <c r="X1320" s="42" t="s">
        <v>22</v>
      </c>
      <c r="Y1320" s="42" t="s">
        <v>22</v>
      </c>
      <c r="Z1320" s="42" t="s">
        <v>22</v>
      </c>
      <c r="AA1320" s="42" t="s">
        <v>22</v>
      </c>
      <c r="AB1320" s="42" t="s">
        <v>22</v>
      </c>
      <c r="AC1320" s="42" t="s">
        <v>22</v>
      </c>
      <c r="AD1320" s="42" t="s">
        <v>22</v>
      </c>
      <c r="AE1320" s="42" t="s">
        <v>22</v>
      </c>
      <c r="AF1320" s="42" t="s">
        <v>880</v>
      </c>
      <c r="AG1320" s="42" t="s">
        <v>880</v>
      </c>
      <c r="AH1320" s="42" t="s">
        <v>880</v>
      </c>
      <c r="AI1320" s="42" t="s">
        <v>17</v>
      </c>
      <c r="AJ1320" s="42" t="s">
        <v>17</v>
      </c>
      <c r="AK1320" s="42" t="s">
        <v>881</v>
      </c>
      <c r="AL1320" s="42"/>
      <c r="AM1320" s="42"/>
      <c r="AN1320" s="42"/>
      <c r="AO1320" s="42"/>
      <c r="AP1320" s="42"/>
      <c r="AQ1320" s="42"/>
      <c r="AR1320" s="42"/>
      <c r="AS1320" s="42"/>
      <c r="AT1320" s="42"/>
      <c r="AU1320" s="42"/>
      <c r="AV1320" s="37">
        <f>COUNTIFS($S1320:$AU1320,"P")</f>
        <v>3</v>
      </c>
      <c r="AW1320" s="37">
        <f>COUNTIFS($S1320:$AU1320,"HD")/2</f>
        <v>0.5</v>
      </c>
      <c r="AX1320" s="37">
        <f>COUNTIFS($S1320:$AU1320,"DO")</f>
        <v>2</v>
      </c>
      <c r="AY1320" s="1">
        <f>COUNTIFS($S1320:$AU1320,"UPL")</f>
        <v>0</v>
      </c>
      <c r="AZ1320" s="37">
        <f>COUNTIFS($S1320:$AU1320,"LWP")</f>
        <v>0</v>
      </c>
      <c r="BA1320" s="37">
        <f>SUM(COUNTIFS($S1320:$AU1320,{"PAT","MAT"}))</f>
        <v>0</v>
      </c>
      <c r="BB1320" s="37">
        <f>COUNTIFS($S1320:$AU1320,"HO")</f>
        <v>0</v>
      </c>
      <c r="BC1320" s="37">
        <f>COUNTIFS($S1320:$AU1320,"NA")</f>
        <v>13</v>
      </c>
      <c r="BD1320" s="37">
        <f>COUNTIFS($S1320:$AU1320,"PL")</f>
        <v>0</v>
      </c>
      <c r="BE1320" s="37">
        <f>COUNTIFS($S1320:$AU1320,"CL")</f>
        <v>0</v>
      </c>
      <c r="BF1320" s="37">
        <f>COUNTIFS($S1320:$AU1320,"BL")</f>
        <v>0</v>
      </c>
      <c r="BG1320" s="37">
        <f>COUNTIFS($S1320:$AU1320,"CO")</f>
        <v>0</v>
      </c>
      <c r="BH1320" s="37">
        <f>SUM(BD1320:BG1320)</f>
        <v>0</v>
      </c>
      <c r="BI1320" s="37">
        <f>IF(SUM(AV1320+AW1320)&gt;=17,1,0)</f>
        <v>0</v>
      </c>
      <c r="BJ1320" s="37">
        <f>IF(SUM(AV1320+AW1320)&gt;=13,1,0)</f>
        <v>0</v>
      </c>
      <c r="BK1320" s="37">
        <f>SUM(AV1320:BG1320)+SUM(COUNTIFS(R1320:AU1320,{"TERM","RESIGNED"}))</f>
        <v>18.5</v>
      </c>
      <c r="BL1320" s="1" t="s">
        <v>41</v>
      </c>
      <c r="BM1320" s="37" t="s">
        <v>931</v>
      </c>
    </row>
    <row r="1321" spans="1:65" x14ac:dyDescent="0.25">
      <c r="A1321" s="30">
        <f>A1320+1</f>
        <v>1319</v>
      </c>
      <c r="B1321" s="1" t="s">
        <v>163</v>
      </c>
      <c r="C1321" s="1">
        <v>600532</v>
      </c>
      <c r="D1321" s="1">
        <v>600532</v>
      </c>
      <c r="E1321" s="1" t="s">
        <v>863</v>
      </c>
      <c r="F1321" s="32" t="s">
        <v>1648</v>
      </c>
      <c r="G1321" s="32" t="s">
        <v>181</v>
      </c>
      <c r="H1321" s="28">
        <v>45336</v>
      </c>
      <c r="I1321" s="28" t="s">
        <v>36</v>
      </c>
      <c r="J1321" s="28" t="s">
        <v>36</v>
      </c>
      <c r="K1321" s="37">
        <f ca="1">IF(O1321="ACTIVE",(TODAY()-H1321),(J1321-H1321))</f>
        <v>6</v>
      </c>
      <c r="L1321" s="39" t="str">
        <f>IF(OR(M1321="Email Verification",M1321="Operations",M1321="OJT",M1321="Bottom Quartile Group",M1321="Training"),"Billable","Non Billable")</f>
        <v>Billable</v>
      </c>
      <c r="M1321" s="32" t="s">
        <v>920</v>
      </c>
      <c r="N1321" s="1" t="s">
        <v>260</v>
      </c>
      <c r="O1321" s="1" t="s">
        <v>39</v>
      </c>
      <c r="P1321" s="1"/>
      <c r="Q1321" s="1"/>
      <c r="R1321" s="31" t="s">
        <v>263</v>
      </c>
      <c r="S1321" s="42" t="s">
        <v>22</v>
      </c>
      <c r="T1321" s="42" t="s">
        <v>22</v>
      </c>
      <c r="U1321" s="42" t="s">
        <v>22</v>
      </c>
      <c r="V1321" s="42" t="s">
        <v>22</v>
      </c>
      <c r="W1321" s="42" t="s">
        <v>22</v>
      </c>
      <c r="X1321" s="42" t="s">
        <v>22</v>
      </c>
      <c r="Y1321" s="42" t="s">
        <v>22</v>
      </c>
      <c r="Z1321" s="42" t="s">
        <v>22</v>
      </c>
      <c r="AA1321" s="42" t="s">
        <v>22</v>
      </c>
      <c r="AB1321" s="42" t="s">
        <v>22</v>
      </c>
      <c r="AC1321" s="42" t="s">
        <v>22</v>
      </c>
      <c r="AD1321" s="42" t="s">
        <v>22</v>
      </c>
      <c r="AE1321" s="42" t="s">
        <v>22</v>
      </c>
      <c r="AF1321" s="42" t="s">
        <v>880</v>
      </c>
      <c r="AG1321" s="42" t="s">
        <v>880</v>
      </c>
      <c r="AH1321" s="42" t="s">
        <v>880</v>
      </c>
      <c r="AI1321" s="42" t="s">
        <v>17</v>
      </c>
      <c r="AJ1321" s="42" t="s">
        <v>17</v>
      </c>
      <c r="AK1321" s="42" t="s">
        <v>18</v>
      </c>
      <c r="AL1321" s="42"/>
      <c r="AM1321" s="42"/>
      <c r="AN1321" s="42"/>
      <c r="AO1321" s="42"/>
      <c r="AP1321" s="42"/>
      <c r="AQ1321" s="42"/>
      <c r="AR1321" s="42"/>
      <c r="AS1321" s="42"/>
      <c r="AT1321" s="42"/>
      <c r="AU1321" s="42"/>
      <c r="AV1321" s="37">
        <f>COUNTIFS($S1321:$AU1321,"P")</f>
        <v>3</v>
      </c>
      <c r="AW1321" s="37">
        <f>COUNTIFS($S1321:$AU1321,"HD")/2</f>
        <v>0</v>
      </c>
      <c r="AX1321" s="37">
        <f>COUNTIFS($S1321:$AU1321,"DO")</f>
        <v>2</v>
      </c>
      <c r="AY1321" s="1">
        <f>COUNTIFS($S1321:$AU1321,"UPL")</f>
        <v>1</v>
      </c>
      <c r="AZ1321" s="37">
        <f>COUNTIFS($S1321:$AU1321,"LWP")</f>
        <v>0</v>
      </c>
      <c r="BA1321" s="37">
        <f>SUM(COUNTIFS($S1321:$AU1321,{"PAT","MAT"}))</f>
        <v>0</v>
      </c>
      <c r="BB1321" s="37">
        <f>COUNTIFS($S1321:$AU1321,"HO")</f>
        <v>0</v>
      </c>
      <c r="BC1321" s="37">
        <f>COUNTIFS($S1321:$AU1321,"NA")</f>
        <v>13</v>
      </c>
      <c r="BD1321" s="37">
        <f>COUNTIFS($S1321:$AU1321,"PL")</f>
        <v>0</v>
      </c>
      <c r="BE1321" s="37">
        <f>COUNTIFS($S1321:$AU1321,"CL")</f>
        <v>0</v>
      </c>
      <c r="BF1321" s="37">
        <f>COUNTIFS($S1321:$AU1321,"BL")</f>
        <v>0</v>
      </c>
      <c r="BG1321" s="37">
        <f>COUNTIFS($S1321:$AU1321,"CO")</f>
        <v>0</v>
      </c>
      <c r="BH1321" s="37">
        <f>SUM(BD1321:BG1321)</f>
        <v>0</v>
      </c>
      <c r="BI1321" s="37">
        <f>IF(SUM(AV1321+AW1321)&gt;=17,1,0)</f>
        <v>0</v>
      </c>
      <c r="BJ1321" s="37">
        <f>IF(SUM(AV1321+AW1321)&gt;=13,1,0)</f>
        <v>0</v>
      </c>
      <c r="BK1321" s="37">
        <f>SUM(AV1321:BG1321)+SUM(COUNTIFS(R1321:AU1321,{"TERM","RESIGNED"}))</f>
        <v>19</v>
      </c>
      <c r="BL1321" s="1" t="s">
        <v>41</v>
      </c>
      <c r="BM1321" s="37" t="s">
        <v>931</v>
      </c>
    </row>
    <row r="1322" spans="1:65" x14ac:dyDescent="0.25">
      <c r="A1322" s="30">
        <f>A1321+1</f>
        <v>1320</v>
      </c>
      <c r="B1322" s="1" t="s">
        <v>33</v>
      </c>
      <c r="C1322" s="1">
        <v>106386</v>
      </c>
      <c r="D1322" s="1">
        <v>106386</v>
      </c>
      <c r="E1322" s="1" t="s">
        <v>862</v>
      </c>
      <c r="F1322" s="32" t="s">
        <v>1653</v>
      </c>
      <c r="G1322" s="32" t="s">
        <v>181</v>
      </c>
      <c r="H1322" s="28">
        <v>45338</v>
      </c>
      <c r="I1322" s="28" t="s">
        <v>36</v>
      </c>
      <c r="J1322" s="28" t="s">
        <v>36</v>
      </c>
      <c r="K1322" s="37">
        <f ca="1">IF(O1322="ACTIVE",(TODAY()-H1322),(J1322-H1322))</f>
        <v>4</v>
      </c>
      <c r="L1322" s="39" t="str">
        <f>IF(OR(M1322="Email Verification",M1322="Operations",M1322="OJT",M1322="Bottom Quartile Group",M1322="Training"),"Billable","Non Billable")</f>
        <v>Billable</v>
      </c>
      <c r="M1322" s="32" t="s">
        <v>920</v>
      </c>
      <c r="N1322" s="1" t="s">
        <v>38</v>
      </c>
      <c r="O1322" s="1" t="s">
        <v>39</v>
      </c>
      <c r="P1322" s="1"/>
      <c r="Q1322" s="1"/>
      <c r="R1322" s="31" t="s">
        <v>300</v>
      </c>
      <c r="S1322" s="42" t="s">
        <v>22</v>
      </c>
      <c r="T1322" s="42" t="s">
        <v>22</v>
      </c>
      <c r="U1322" s="42" t="s">
        <v>22</v>
      </c>
      <c r="V1322" s="42" t="s">
        <v>22</v>
      </c>
      <c r="W1322" s="42" t="s">
        <v>22</v>
      </c>
      <c r="X1322" s="42" t="s">
        <v>22</v>
      </c>
      <c r="Y1322" s="42" t="s">
        <v>22</v>
      </c>
      <c r="Z1322" s="42" t="s">
        <v>22</v>
      </c>
      <c r="AA1322" s="42" t="s">
        <v>22</v>
      </c>
      <c r="AB1322" s="42" t="s">
        <v>22</v>
      </c>
      <c r="AC1322" s="42" t="s">
        <v>22</v>
      </c>
      <c r="AD1322" s="42" t="s">
        <v>22</v>
      </c>
      <c r="AE1322" s="42" t="s">
        <v>22</v>
      </c>
      <c r="AF1322" s="42" t="s">
        <v>22</v>
      </c>
      <c r="AG1322" s="42" t="s">
        <v>22</v>
      </c>
      <c r="AH1322" s="42" t="s">
        <v>880</v>
      </c>
      <c r="AI1322" s="42" t="s">
        <v>17</v>
      </c>
      <c r="AJ1322" s="42" t="s">
        <v>17</v>
      </c>
      <c r="AK1322" s="42" t="s">
        <v>19</v>
      </c>
      <c r="AL1322" s="42"/>
      <c r="AM1322" s="42"/>
      <c r="AN1322" s="42"/>
      <c r="AO1322" s="42"/>
      <c r="AP1322" s="42"/>
      <c r="AQ1322" s="42"/>
      <c r="AR1322" s="42"/>
      <c r="AS1322" s="42"/>
      <c r="AT1322" s="42"/>
      <c r="AU1322" s="42"/>
      <c r="AV1322" s="37">
        <f>COUNTIFS($S1322:$AU1322,"P")</f>
        <v>1</v>
      </c>
      <c r="AW1322" s="37">
        <f>COUNTIFS($S1322:$AU1322,"HD")/2</f>
        <v>0</v>
      </c>
      <c r="AX1322" s="37">
        <f>COUNTIFS($S1322:$AU1322,"DO")</f>
        <v>2</v>
      </c>
      <c r="AY1322" s="1">
        <f>COUNTIFS($S1322:$AU1322,"UPL")</f>
        <v>0</v>
      </c>
      <c r="AZ1322" s="37">
        <f>COUNTIFS($S1322:$AU1322,"LWP")</f>
        <v>1</v>
      </c>
      <c r="BA1322" s="37">
        <f>SUM(COUNTIFS($S1322:$AU1322,{"PAT","MAT"}))</f>
        <v>0</v>
      </c>
      <c r="BB1322" s="37">
        <f>COUNTIFS($S1322:$AU1322,"HO")</f>
        <v>0</v>
      </c>
      <c r="BC1322" s="37">
        <f>COUNTIFS($S1322:$AU1322,"NA")</f>
        <v>15</v>
      </c>
      <c r="BD1322" s="37">
        <f>COUNTIFS($S1322:$AU1322,"PL")</f>
        <v>0</v>
      </c>
      <c r="BE1322" s="37">
        <f>COUNTIFS($S1322:$AU1322,"CL")</f>
        <v>0</v>
      </c>
      <c r="BF1322" s="37">
        <f>COUNTIFS($S1322:$AU1322,"BL")</f>
        <v>0</v>
      </c>
      <c r="BG1322" s="37">
        <f>COUNTIFS($S1322:$AU1322,"CO")</f>
        <v>0</v>
      </c>
      <c r="BH1322" s="37">
        <f>SUM(BD1322:BG1322)</f>
        <v>0</v>
      </c>
      <c r="BI1322" s="37">
        <f>IF(SUM(AV1322+AW1322)&gt;=17,1,0)</f>
        <v>0</v>
      </c>
      <c r="BJ1322" s="37">
        <f>IF(SUM(AV1322+AW1322)&gt;=13,1,0)</f>
        <v>0</v>
      </c>
      <c r="BK1322" s="37">
        <f>SUM(AV1322:BG1322)+SUM(COUNTIFS(R1322:AU1322,{"TERM","RESIGNED"}))</f>
        <v>19</v>
      </c>
      <c r="BL1322" s="1" t="s">
        <v>41</v>
      </c>
      <c r="BM1322" s="37"/>
    </row>
    <row r="1323" spans="1:65" x14ac:dyDescent="0.25">
      <c r="A1323" s="30">
        <f>A1322+1</f>
        <v>1321</v>
      </c>
      <c r="B1323" s="1" t="s">
        <v>33</v>
      </c>
      <c r="C1323" s="1">
        <v>106387</v>
      </c>
      <c r="D1323" s="1">
        <v>106387</v>
      </c>
      <c r="E1323" s="1" t="s">
        <v>863</v>
      </c>
      <c r="F1323" s="32" t="s">
        <v>1654</v>
      </c>
      <c r="G1323" s="32" t="s">
        <v>181</v>
      </c>
      <c r="H1323" s="28">
        <v>45338</v>
      </c>
      <c r="I1323" s="28" t="s">
        <v>36</v>
      </c>
      <c r="J1323" s="28" t="s">
        <v>36</v>
      </c>
      <c r="K1323" s="37">
        <f ca="1">IF(O1323="ACTIVE",(TODAY()-H1323),(J1323-H1323))</f>
        <v>4</v>
      </c>
      <c r="L1323" s="39" t="str">
        <f>IF(OR(M1323="Email Verification",M1323="Operations",M1323="OJT",M1323="Bottom Quartile Group",M1323="Training"),"Billable","Non Billable")</f>
        <v>Billable</v>
      </c>
      <c r="M1323" s="32" t="s">
        <v>920</v>
      </c>
      <c r="N1323" s="1" t="s">
        <v>38</v>
      </c>
      <c r="O1323" s="1" t="s">
        <v>39</v>
      </c>
      <c r="P1323" s="1"/>
      <c r="Q1323" s="1"/>
      <c r="R1323" s="31" t="s">
        <v>203</v>
      </c>
      <c r="S1323" s="42" t="s">
        <v>22</v>
      </c>
      <c r="T1323" s="42" t="s">
        <v>22</v>
      </c>
      <c r="U1323" s="42" t="s">
        <v>22</v>
      </c>
      <c r="V1323" s="42" t="s">
        <v>22</v>
      </c>
      <c r="W1323" s="42" t="s">
        <v>22</v>
      </c>
      <c r="X1323" s="42" t="s">
        <v>22</v>
      </c>
      <c r="Y1323" s="42" t="s">
        <v>22</v>
      </c>
      <c r="Z1323" s="42" t="s">
        <v>22</v>
      </c>
      <c r="AA1323" s="42" t="s">
        <v>22</v>
      </c>
      <c r="AB1323" s="42" t="s">
        <v>22</v>
      </c>
      <c r="AC1323" s="42" t="s">
        <v>22</v>
      </c>
      <c r="AD1323" s="42" t="s">
        <v>22</v>
      </c>
      <c r="AE1323" s="42" t="s">
        <v>22</v>
      </c>
      <c r="AF1323" s="42" t="s">
        <v>22</v>
      </c>
      <c r="AG1323" s="42" t="s">
        <v>22</v>
      </c>
      <c r="AH1323" s="42" t="s">
        <v>880</v>
      </c>
      <c r="AI1323" s="42" t="s">
        <v>17</v>
      </c>
      <c r="AJ1323" s="42" t="s">
        <v>17</v>
      </c>
      <c r="AK1323" s="42" t="s">
        <v>18</v>
      </c>
      <c r="AL1323" s="42"/>
      <c r="AM1323" s="42"/>
      <c r="AN1323" s="42"/>
      <c r="AO1323" s="42"/>
      <c r="AP1323" s="42"/>
      <c r="AQ1323" s="42"/>
      <c r="AR1323" s="42"/>
      <c r="AS1323" s="42"/>
      <c r="AT1323" s="42"/>
      <c r="AU1323" s="42"/>
      <c r="AV1323" s="37">
        <f>COUNTIFS($S1323:$AU1323,"P")</f>
        <v>1</v>
      </c>
      <c r="AW1323" s="37">
        <f>COUNTIFS($S1323:$AU1323,"HD")/2</f>
        <v>0</v>
      </c>
      <c r="AX1323" s="37">
        <f>COUNTIFS($S1323:$AU1323,"DO")</f>
        <v>2</v>
      </c>
      <c r="AY1323" s="1">
        <f>COUNTIFS($S1323:$AU1323,"UPL")</f>
        <v>1</v>
      </c>
      <c r="AZ1323" s="37">
        <f>COUNTIFS($S1323:$AU1323,"LWP")</f>
        <v>0</v>
      </c>
      <c r="BA1323" s="37">
        <f>SUM(COUNTIFS($S1323:$AU1323,{"PAT","MAT"}))</f>
        <v>0</v>
      </c>
      <c r="BB1323" s="37">
        <f>COUNTIFS($S1323:$AU1323,"HO")</f>
        <v>0</v>
      </c>
      <c r="BC1323" s="37">
        <f>COUNTIFS($S1323:$AU1323,"NA")</f>
        <v>15</v>
      </c>
      <c r="BD1323" s="37">
        <f>COUNTIFS($S1323:$AU1323,"PL")</f>
        <v>0</v>
      </c>
      <c r="BE1323" s="37">
        <f>COUNTIFS($S1323:$AU1323,"CL")</f>
        <v>0</v>
      </c>
      <c r="BF1323" s="37">
        <f>COUNTIFS($S1323:$AU1323,"BL")</f>
        <v>0</v>
      </c>
      <c r="BG1323" s="37">
        <f>COUNTIFS($S1323:$AU1323,"CO")</f>
        <v>0</v>
      </c>
      <c r="BH1323" s="37">
        <f>SUM(BD1323:BG1323)</f>
        <v>0</v>
      </c>
      <c r="BI1323" s="37">
        <f>IF(SUM(AV1323+AW1323)&gt;=17,1,0)</f>
        <v>0</v>
      </c>
      <c r="BJ1323" s="37">
        <f>IF(SUM(AV1323+AW1323)&gt;=13,1,0)</f>
        <v>0</v>
      </c>
      <c r="BK1323" s="37">
        <f>SUM(AV1323:BG1323)+SUM(COUNTIFS(R1323:AU1323,{"TERM","RESIGNED"}))</f>
        <v>19</v>
      </c>
      <c r="BL1323" s="1" t="s">
        <v>41</v>
      </c>
      <c r="BM1323" s="37"/>
    </row>
    <row r="1324" spans="1:65" x14ac:dyDescent="0.25">
      <c r="A1324" s="30">
        <f>A1323+1</f>
        <v>1322</v>
      </c>
      <c r="B1324" s="1" t="s">
        <v>33</v>
      </c>
      <c r="C1324" s="1">
        <v>106388</v>
      </c>
      <c r="D1324" s="1">
        <v>106388</v>
      </c>
      <c r="E1324" s="1" t="s">
        <v>862</v>
      </c>
      <c r="F1324" s="32" t="s">
        <v>1655</v>
      </c>
      <c r="G1324" s="32" t="s">
        <v>181</v>
      </c>
      <c r="H1324" s="28">
        <v>45338</v>
      </c>
      <c r="I1324" s="28" t="s">
        <v>36</v>
      </c>
      <c r="J1324" s="28" t="s">
        <v>36</v>
      </c>
      <c r="K1324" s="37">
        <f ca="1">IF(O1324="ACTIVE",(TODAY()-H1324),(J1324-H1324))</f>
        <v>4</v>
      </c>
      <c r="L1324" s="39" t="str">
        <f>IF(OR(M1324="Email Verification",M1324="Operations",M1324="OJT",M1324="Bottom Quartile Group",M1324="Training"),"Billable","Non Billable")</f>
        <v>Billable</v>
      </c>
      <c r="M1324" s="32" t="s">
        <v>920</v>
      </c>
      <c r="N1324" s="1" t="s">
        <v>38</v>
      </c>
      <c r="O1324" s="1" t="s">
        <v>39</v>
      </c>
      <c r="P1324" s="1"/>
      <c r="Q1324" s="1"/>
      <c r="R1324" s="31" t="s">
        <v>300</v>
      </c>
      <c r="S1324" s="42" t="s">
        <v>22</v>
      </c>
      <c r="T1324" s="42" t="s">
        <v>22</v>
      </c>
      <c r="U1324" s="42" t="s">
        <v>22</v>
      </c>
      <c r="V1324" s="42" t="s">
        <v>22</v>
      </c>
      <c r="W1324" s="42" t="s">
        <v>22</v>
      </c>
      <c r="X1324" s="42" t="s">
        <v>22</v>
      </c>
      <c r="Y1324" s="42" t="s">
        <v>22</v>
      </c>
      <c r="Z1324" s="42" t="s">
        <v>22</v>
      </c>
      <c r="AA1324" s="42" t="s">
        <v>22</v>
      </c>
      <c r="AB1324" s="42" t="s">
        <v>22</v>
      </c>
      <c r="AC1324" s="42" t="s">
        <v>22</v>
      </c>
      <c r="AD1324" s="42" t="s">
        <v>22</v>
      </c>
      <c r="AE1324" s="42" t="s">
        <v>22</v>
      </c>
      <c r="AF1324" s="42" t="s">
        <v>22</v>
      </c>
      <c r="AG1324" s="42" t="s">
        <v>22</v>
      </c>
      <c r="AH1324" s="42" t="s">
        <v>880</v>
      </c>
      <c r="AI1324" s="42" t="s">
        <v>17</v>
      </c>
      <c r="AJ1324" s="42" t="s">
        <v>17</v>
      </c>
      <c r="AK1324" s="42" t="s">
        <v>19</v>
      </c>
      <c r="AL1324" s="42"/>
      <c r="AM1324" s="42"/>
      <c r="AN1324" s="42"/>
      <c r="AO1324" s="42"/>
      <c r="AP1324" s="42"/>
      <c r="AQ1324" s="42"/>
      <c r="AR1324" s="42"/>
      <c r="AS1324" s="42"/>
      <c r="AT1324" s="42"/>
      <c r="AU1324" s="42"/>
      <c r="AV1324" s="37">
        <f>COUNTIFS($S1324:$AU1324,"P")</f>
        <v>1</v>
      </c>
      <c r="AW1324" s="37">
        <f>COUNTIFS($S1324:$AU1324,"HD")/2</f>
        <v>0</v>
      </c>
      <c r="AX1324" s="37">
        <f>COUNTIFS($S1324:$AU1324,"DO")</f>
        <v>2</v>
      </c>
      <c r="AY1324" s="1">
        <f>COUNTIFS($S1324:$AU1324,"UPL")</f>
        <v>0</v>
      </c>
      <c r="AZ1324" s="37">
        <f>COUNTIFS($S1324:$AU1324,"LWP")</f>
        <v>1</v>
      </c>
      <c r="BA1324" s="37">
        <f>SUM(COUNTIFS($S1324:$AU1324,{"PAT","MAT"}))</f>
        <v>0</v>
      </c>
      <c r="BB1324" s="37">
        <f>COUNTIFS($S1324:$AU1324,"HO")</f>
        <v>0</v>
      </c>
      <c r="BC1324" s="37">
        <f>COUNTIFS($S1324:$AU1324,"NA")</f>
        <v>15</v>
      </c>
      <c r="BD1324" s="37">
        <f>COUNTIFS($S1324:$AU1324,"PL")</f>
        <v>0</v>
      </c>
      <c r="BE1324" s="37">
        <f>COUNTIFS($S1324:$AU1324,"CL")</f>
        <v>0</v>
      </c>
      <c r="BF1324" s="37">
        <f>COUNTIFS($S1324:$AU1324,"BL")</f>
        <v>0</v>
      </c>
      <c r="BG1324" s="37">
        <f>COUNTIFS($S1324:$AU1324,"CO")</f>
        <v>0</v>
      </c>
      <c r="BH1324" s="37">
        <f>SUM(BD1324:BG1324)</f>
        <v>0</v>
      </c>
      <c r="BI1324" s="37">
        <f>IF(SUM(AV1324+AW1324)&gt;=17,1,0)</f>
        <v>0</v>
      </c>
      <c r="BJ1324" s="37">
        <f>IF(SUM(AV1324+AW1324)&gt;=13,1,0)</f>
        <v>0</v>
      </c>
      <c r="BK1324" s="37">
        <f>SUM(AV1324:BG1324)+SUM(COUNTIFS(R1324:AU1324,{"TERM","RESIGNED"}))</f>
        <v>19</v>
      </c>
      <c r="BL1324" s="1" t="s">
        <v>41</v>
      </c>
      <c r="BM1324" s="37"/>
    </row>
    <row r="1325" spans="1:65" x14ac:dyDescent="0.25">
      <c r="A1325" s="30">
        <f>A1324+1</f>
        <v>1323</v>
      </c>
      <c r="B1325" s="1" t="s">
        <v>33</v>
      </c>
      <c r="C1325" s="1">
        <v>106389</v>
      </c>
      <c r="D1325" s="1">
        <v>106389</v>
      </c>
      <c r="E1325" s="1" t="s">
        <v>863</v>
      </c>
      <c r="F1325" s="32" t="s">
        <v>1656</v>
      </c>
      <c r="G1325" s="32" t="s">
        <v>181</v>
      </c>
      <c r="H1325" s="28">
        <v>45338</v>
      </c>
      <c r="I1325" s="28" t="s">
        <v>36</v>
      </c>
      <c r="J1325" s="28" t="s">
        <v>36</v>
      </c>
      <c r="K1325" s="37">
        <f ca="1">IF(O1325="ACTIVE",(TODAY()-H1325),(J1325-H1325))</f>
        <v>4</v>
      </c>
      <c r="L1325" s="39" t="str">
        <f>IF(OR(M1325="Email Verification",M1325="Operations",M1325="OJT",M1325="Bottom Quartile Group",M1325="Training"),"Billable","Non Billable")</f>
        <v>Billable</v>
      </c>
      <c r="M1325" s="32" t="s">
        <v>920</v>
      </c>
      <c r="N1325" s="1" t="s">
        <v>38</v>
      </c>
      <c r="O1325" s="1" t="s">
        <v>39</v>
      </c>
      <c r="P1325" s="1"/>
      <c r="Q1325" s="1"/>
      <c r="R1325" s="31" t="s">
        <v>300</v>
      </c>
      <c r="S1325" s="42" t="s">
        <v>22</v>
      </c>
      <c r="T1325" s="42" t="s">
        <v>22</v>
      </c>
      <c r="U1325" s="42" t="s">
        <v>22</v>
      </c>
      <c r="V1325" s="42" t="s">
        <v>22</v>
      </c>
      <c r="W1325" s="42" t="s">
        <v>22</v>
      </c>
      <c r="X1325" s="42" t="s">
        <v>22</v>
      </c>
      <c r="Y1325" s="42" t="s">
        <v>22</v>
      </c>
      <c r="Z1325" s="42" t="s">
        <v>22</v>
      </c>
      <c r="AA1325" s="42" t="s">
        <v>22</v>
      </c>
      <c r="AB1325" s="42" t="s">
        <v>22</v>
      </c>
      <c r="AC1325" s="42" t="s">
        <v>22</v>
      </c>
      <c r="AD1325" s="42" t="s">
        <v>22</v>
      </c>
      <c r="AE1325" s="42" t="s">
        <v>22</v>
      </c>
      <c r="AF1325" s="42" t="s">
        <v>22</v>
      </c>
      <c r="AG1325" s="42" t="s">
        <v>22</v>
      </c>
      <c r="AH1325" s="42" t="s">
        <v>880</v>
      </c>
      <c r="AI1325" s="42" t="s">
        <v>17</v>
      </c>
      <c r="AJ1325" s="42" t="s">
        <v>17</v>
      </c>
      <c r="AK1325" s="42" t="s">
        <v>881</v>
      </c>
      <c r="AL1325" s="42"/>
      <c r="AM1325" s="42"/>
      <c r="AN1325" s="42"/>
      <c r="AO1325" s="42"/>
      <c r="AP1325" s="42"/>
      <c r="AQ1325" s="42"/>
      <c r="AR1325" s="42"/>
      <c r="AS1325" s="42"/>
      <c r="AT1325" s="42"/>
      <c r="AU1325" s="42"/>
      <c r="AV1325" s="37">
        <f>COUNTIFS($S1325:$AU1325,"P")</f>
        <v>1</v>
      </c>
      <c r="AW1325" s="37">
        <f>COUNTIFS($S1325:$AU1325,"HD")/2</f>
        <v>0.5</v>
      </c>
      <c r="AX1325" s="37">
        <f>COUNTIFS($S1325:$AU1325,"DO")</f>
        <v>2</v>
      </c>
      <c r="AY1325" s="1">
        <f>COUNTIFS($S1325:$AU1325,"UPL")</f>
        <v>0</v>
      </c>
      <c r="AZ1325" s="37">
        <f>COUNTIFS($S1325:$AU1325,"LWP")</f>
        <v>0</v>
      </c>
      <c r="BA1325" s="37">
        <f>SUM(COUNTIFS($S1325:$AU1325,{"PAT","MAT"}))</f>
        <v>0</v>
      </c>
      <c r="BB1325" s="37">
        <f>COUNTIFS($S1325:$AU1325,"HO")</f>
        <v>0</v>
      </c>
      <c r="BC1325" s="37">
        <f>COUNTIFS($S1325:$AU1325,"NA")</f>
        <v>15</v>
      </c>
      <c r="BD1325" s="37">
        <f>COUNTIFS($S1325:$AU1325,"PL")</f>
        <v>0</v>
      </c>
      <c r="BE1325" s="37">
        <f>COUNTIFS($S1325:$AU1325,"CL")</f>
        <v>0</v>
      </c>
      <c r="BF1325" s="37">
        <f>COUNTIFS($S1325:$AU1325,"BL")</f>
        <v>0</v>
      </c>
      <c r="BG1325" s="37">
        <f>COUNTIFS($S1325:$AU1325,"CO")</f>
        <v>0</v>
      </c>
      <c r="BH1325" s="37">
        <f>SUM(BD1325:BG1325)</f>
        <v>0</v>
      </c>
      <c r="BI1325" s="37">
        <f>IF(SUM(AV1325+AW1325)&gt;=17,1,0)</f>
        <v>0</v>
      </c>
      <c r="BJ1325" s="37">
        <f>IF(SUM(AV1325+AW1325)&gt;=13,1,0)</f>
        <v>0</v>
      </c>
      <c r="BK1325" s="37">
        <f>SUM(AV1325:BG1325)+SUM(COUNTIFS(R1325:AU1325,{"TERM","RESIGNED"}))</f>
        <v>18.5</v>
      </c>
      <c r="BL1325" s="1" t="s">
        <v>41</v>
      </c>
      <c r="BM1325" s="37"/>
    </row>
    <row r="1326" spans="1:65" x14ac:dyDescent="0.25">
      <c r="A1326" s="30">
        <f>A1325+1</f>
        <v>1324</v>
      </c>
      <c r="B1326" s="1" t="s">
        <v>33</v>
      </c>
      <c r="C1326" s="1">
        <v>106390</v>
      </c>
      <c r="D1326" s="1">
        <v>106390</v>
      </c>
      <c r="E1326" s="1" t="s">
        <v>862</v>
      </c>
      <c r="F1326" s="32" t="s">
        <v>1657</v>
      </c>
      <c r="G1326" s="32" t="s">
        <v>181</v>
      </c>
      <c r="H1326" s="28">
        <v>45338</v>
      </c>
      <c r="I1326" s="28" t="s">
        <v>36</v>
      </c>
      <c r="J1326" s="28" t="s">
        <v>36</v>
      </c>
      <c r="K1326" s="37">
        <f ca="1">IF(O1326="ACTIVE",(TODAY()-H1326),(J1326-H1326))</f>
        <v>4</v>
      </c>
      <c r="L1326" s="39" t="str">
        <f>IF(OR(M1326="Email Verification",M1326="Operations",M1326="OJT",M1326="Bottom Quartile Group",M1326="Training"),"Billable","Non Billable")</f>
        <v>Billable</v>
      </c>
      <c r="M1326" s="32" t="s">
        <v>920</v>
      </c>
      <c r="N1326" s="1" t="s">
        <v>38</v>
      </c>
      <c r="O1326" s="1" t="s">
        <v>39</v>
      </c>
      <c r="P1326" s="1"/>
      <c r="Q1326" s="1"/>
      <c r="R1326" s="31" t="s">
        <v>203</v>
      </c>
      <c r="S1326" s="42" t="s">
        <v>22</v>
      </c>
      <c r="T1326" s="42" t="s">
        <v>22</v>
      </c>
      <c r="U1326" s="42" t="s">
        <v>22</v>
      </c>
      <c r="V1326" s="42" t="s">
        <v>22</v>
      </c>
      <c r="W1326" s="42" t="s">
        <v>22</v>
      </c>
      <c r="X1326" s="42" t="s">
        <v>22</v>
      </c>
      <c r="Y1326" s="42" t="s">
        <v>22</v>
      </c>
      <c r="Z1326" s="42" t="s">
        <v>22</v>
      </c>
      <c r="AA1326" s="42" t="s">
        <v>22</v>
      </c>
      <c r="AB1326" s="42" t="s">
        <v>22</v>
      </c>
      <c r="AC1326" s="42" t="s">
        <v>22</v>
      </c>
      <c r="AD1326" s="42" t="s">
        <v>22</v>
      </c>
      <c r="AE1326" s="42" t="s">
        <v>22</v>
      </c>
      <c r="AF1326" s="42" t="s">
        <v>22</v>
      </c>
      <c r="AG1326" s="42" t="s">
        <v>22</v>
      </c>
      <c r="AH1326" s="42" t="s">
        <v>880</v>
      </c>
      <c r="AI1326" s="42" t="s">
        <v>17</v>
      </c>
      <c r="AJ1326" s="42" t="s">
        <v>17</v>
      </c>
      <c r="AK1326" s="42" t="s">
        <v>18</v>
      </c>
      <c r="AL1326" s="42"/>
      <c r="AM1326" s="42"/>
      <c r="AN1326" s="42"/>
      <c r="AO1326" s="42"/>
      <c r="AP1326" s="42"/>
      <c r="AQ1326" s="42"/>
      <c r="AR1326" s="42"/>
      <c r="AS1326" s="42"/>
      <c r="AT1326" s="42"/>
      <c r="AU1326" s="42"/>
      <c r="AV1326" s="37">
        <f>COUNTIFS($S1326:$AU1326,"P")</f>
        <v>1</v>
      </c>
      <c r="AW1326" s="37">
        <f>COUNTIFS($S1326:$AU1326,"HD")/2</f>
        <v>0</v>
      </c>
      <c r="AX1326" s="37">
        <f>COUNTIFS($S1326:$AU1326,"DO")</f>
        <v>2</v>
      </c>
      <c r="AY1326" s="1">
        <f>COUNTIFS($S1326:$AU1326,"UPL")</f>
        <v>1</v>
      </c>
      <c r="AZ1326" s="37">
        <f>COUNTIFS($S1326:$AU1326,"LWP")</f>
        <v>0</v>
      </c>
      <c r="BA1326" s="37">
        <f>SUM(COUNTIFS($S1326:$AU1326,{"PAT","MAT"}))</f>
        <v>0</v>
      </c>
      <c r="BB1326" s="37">
        <f>COUNTIFS($S1326:$AU1326,"HO")</f>
        <v>0</v>
      </c>
      <c r="BC1326" s="37">
        <f>COUNTIFS($S1326:$AU1326,"NA")</f>
        <v>15</v>
      </c>
      <c r="BD1326" s="37">
        <f>COUNTIFS($S1326:$AU1326,"PL")</f>
        <v>0</v>
      </c>
      <c r="BE1326" s="37">
        <f>COUNTIFS($S1326:$AU1326,"CL")</f>
        <v>0</v>
      </c>
      <c r="BF1326" s="37">
        <f>COUNTIFS($S1326:$AU1326,"BL")</f>
        <v>0</v>
      </c>
      <c r="BG1326" s="37">
        <f>COUNTIFS($S1326:$AU1326,"CO")</f>
        <v>0</v>
      </c>
      <c r="BH1326" s="37">
        <f>SUM(BD1326:BG1326)</f>
        <v>0</v>
      </c>
      <c r="BI1326" s="37">
        <f>IF(SUM(AV1326+AW1326)&gt;=17,1,0)</f>
        <v>0</v>
      </c>
      <c r="BJ1326" s="37">
        <f>IF(SUM(AV1326+AW1326)&gt;=13,1,0)</f>
        <v>0</v>
      </c>
      <c r="BK1326" s="37">
        <f>SUM(AV1326:BG1326)+SUM(COUNTIFS(R1326:AU1326,{"TERM","RESIGNED"}))</f>
        <v>19</v>
      </c>
      <c r="BL1326" s="1" t="s">
        <v>41</v>
      </c>
      <c r="BM1326" s="37"/>
    </row>
    <row r="1327" spans="1:65" x14ac:dyDescent="0.25">
      <c r="A1327" s="30">
        <f>A1326+1</f>
        <v>1325</v>
      </c>
      <c r="B1327" s="1" t="s">
        <v>33</v>
      </c>
      <c r="C1327" s="1">
        <v>106391</v>
      </c>
      <c r="D1327" s="1">
        <v>106391</v>
      </c>
      <c r="E1327" s="1" t="s">
        <v>862</v>
      </c>
      <c r="F1327" s="32" t="s">
        <v>1658</v>
      </c>
      <c r="G1327" s="32" t="s">
        <v>181</v>
      </c>
      <c r="H1327" s="28">
        <v>45338</v>
      </c>
      <c r="I1327" s="28" t="s">
        <v>36</v>
      </c>
      <c r="J1327" s="28" t="s">
        <v>36</v>
      </c>
      <c r="K1327" s="37">
        <f ca="1">IF(O1327="ACTIVE",(TODAY()-H1327),(J1327-H1327))</f>
        <v>4</v>
      </c>
      <c r="L1327" s="39" t="str">
        <f>IF(OR(M1327="Email Verification",M1327="Operations",M1327="OJT",M1327="Bottom Quartile Group",M1327="Training"),"Billable","Non Billable")</f>
        <v>Billable</v>
      </c>
      <c r="M1327" s="32" t="s">
        <v>920</v>
      </c>
      <c r="N1327" s="1" t="s">
        <v>38</v>
      </c>
      <c r="O1327" s="1" t="s">
        <v>39</v>
      </c>
      <c r="P1327" s="1"/>
      <c r="Q1327" s="1"/>
      <c r="R1327" s="31" t="s">
        <v>300</v>
      </c>
      <c r="S1327" s="42" t="s">
        <v>22</v>
      </c>
      <c r="T1327" s="42" t="s">
        <v>22</v>
      </c>
      <c r="U1327" s="42" t="s">
        <v>22</v>
      </c>
      <c r="V1327" s="42" t="s">
        <v>22</v>
      </c>
      <c r="W1327" s="42" t="s">
        <v>22</v>
      </c>
      <c r="X1327" s="42" t="s">
        <v>22</v>
      </c>
      <c r="Y1327" s="42" t="s">
        <v>22</v>
      </c>
      <c r="Z1327" s="42" t="s">
        <v>22</v>
      </c>
      <c r="AA1327" s="42" t="s">
        <v>22</v>
      </c>
      <c r="AB1327" s="42" t="s">
        <v>22</v>
      </c>
      <c r="AC1327" s="42" t="s">
        <v>22</v>
      </c>
      <c r="AD1327" s="42" t="s">
        <v>22</v>
      </c>
      <c r="AE1327" s="42" t="s">
        <v>22</v>
      </c>
      <c r="AF1327" s="42" t="s">
        <v>22</v>
      </c>
      <c r="AG1327" s="42" t="s">
        <v>22</v>
      </c>
      <c r="AH1327" s="42" t="s">
        <v>880</v>
      </c>
      <c r="AI1327" s="42" t="s">
        <v>17</v>
      </c>
      <c r="AJ1327" s="42" t="s">
        <v>17</v>
      </c>
      <c r="AK1327" s="42" t="s">
        <v>881</v>
      </c>
      <c r="AL1327" s="42"/>
      <c r="AM1327" s="42"/>
      <c r="AN1327" s="42"/>
      <c r="AO1327" s="42"/>
      <c r="AP1327" s="42"/>
      <c r="AQ1327" s="42"/>
      <c r="AR1327" s="42"/>
      <c r="AS1327" s="42"/>
      <c r="AT1327" s="42"/>
      <c r="AU1327" s="42"/>
      <c r="AV1327" s="37">
        <f>COUNTIFS($S1327:$AU1327,"P")</f>
        <v>1</v>
      </c>
      <c r="AW1327" s="37">
        <f>COUNTIFS($S1327:$AU1327,"HD")/2</f>
        <v>0.5</v>
      </c>
      <c r="AX1327" s="37">
        <f>COUNTIFS($S1327:$AU1327,"DO")</f>
        <v>2</v>
      </c>
      <c r="AY1327" s="1">
        <f>COUNTIFS($S1327:$AU1327,"UPL")</f>
        <v>0</v>
      </c>
      <c r="AZ1327" s="37">
        <f>COUNTIFS($S1327:$AU1327,"LWP")</f>
        <v>0</v>
      </c>
      <c r="BA1327" s="37">
        <f>SUM(COUNTIFS($S1327:$AU1327,{"PAT","MAT"}))</f>
        <v>0</v>
      </c>
      <c r="BB1327" s="37">
        <f>COUNTIFS($S1327:$AU1327,"HO")</f>
        <v>0</v>
      </c>
      <c r="BC1327" s="37">
        <f>COUNTIFS($S1327:$AU1327,"NA")</f>
        <v>15</v>
      </c>
      <c r="BD1327" s="37">
        <f>COUNTIFS($S1327:$AU1327,"PL")</f>
        <v>0</v>
      </c>
      <c r="BE1327" s="37">
        <f>COUNTIFS($S1327:$AU1327,"CL")</f>
        <v>0</v>
      </c>
      <c r="BF1327" s="37">
        <f>COUNTIFS($S1327:$AU1327,"BL")</f>
        <v>0</v>
      </c>
      <c r="BG1327" s="37">
        <f>COUNTIFS($S1327:$AU1327,"CO")</f>
        <v>0</v>
      </c>
      <c r="BH1327" s="37">
        <f>SUM(BD1327:BG1327)</f>
        <v>0</v>
      </c>
      <c r="BI1327" s="37">
        <f>IF(SUM(AV1327+AW1327)&gt;=17,1,0)</f>
        <v>0</v>
      </c>
      <c r="BJ1327" s="37">
        <f>IF(SUM(AV1327+AW1327)&gt;=13,1,0)</f>
        <v>0</v>
      </c>
      <c r="BK1327" s="37">
        <f>SUM(AV1327:BG1327)+SUM(COUNTIFS(R1327:AU1327,{"TERM","RESIGNED"}))</f>
        <v>18.5</v>
      </c>
      <c r="BL1327" s="1" t="s">
        <v>41</v>
      </c>
      <c r="BM1327" s="37"/>
    </row>
    <row r="1328" spans="1:65" x14ac:dyDescent="0.25">
      <c r="A1328" s="30">
        <f>A1327+1</f>
        <v>1326</v>
      </c>
      <c r="B1328" s="1" t="s">
        <v>33</v>
      </c>
      <c r="C1328" s="1">
        <v>106392</v>
      </c>
      <c r="D1328" s="1">
        <v>106392</v>
      </c>
      <c r="E1328" s="1" t="s">
        <v>863</v>
      </c>
      <c r="F1328" s="32" t="s">
        <v>1659</v>
      </c>
      <c r="G1328" s="32" t="s">
        <v>181</v>
      </c>
      <c r="H1328" s="28">
        <v>45338</v>
      </c>
      <c r="I1328" s="28" t="s">
        <v>36</v>
      </c>
      <c r="J1328" s="28" t="s">
        <v>36</v>
      </c>
      <c r="K1328" s="37">
        <f ca="1">IF(O1328="ACTIVE",(TODAY()-H1328),(J1328-H1328))</f>
        <v>4</v>
      </c>
      <c r="L1328" s="39" t="str">
        <f>IF(OR(M1328="Email Verification",M1328="Operations",M1328="OJT",M1328="Bottom Quartile Group",M1328="Training"),"Billable","Non Billable")</f>
        <v>Billable</v>
      </c>
      <c r="M1328" s="32" t="s">
        <v>920</v>
      </c>
      <c r="N1328" s="1" t="s">
        <v>38</v>
      </c>
      <c r="O1328" s="1" t="s">
        <v>39</v>
      </c>
      <c r="P1328" s="1"/>
      <c r="Q1328" s="1"/>
      <c r="R1328" s="31" t="s">
        <v>300</v>
      </c>
      <c r="S1328" s="42" t="s">
        <v>22</v>
      </c>
      <c r="T1328" s="42" t="s">
        <v>22</v>
      </c>
      <c r="U1328" s="42" t="s">
        <v>22</v>
      </c>
      <c r="V1328" s="42" t="s">
        <v>22</v>
      </c>
      <c r="W1328" s="42" t="s">
        <v>22</v>
      </c>
      <c r="X1328" s="42" t="s">
        <v>22</v>
      </c>
      <c r="Y1328" s="42" t="s">
        <v>22</v>
      </c>
      <c r="Z1328" s="42" t="s">
        <v>22</v>
      </c>
      <c r="AA1328" s="42" t="s">
        <v>22</v>
      </c>
      <c r="AB1328" s="42" t="s">
        <v>22</v>
      </c>
      <c r="AC1328" s="42" t="s">
        <v>22</v>
      </c>
      <c r="AD1328" s="42" t="s">
        <v>22</v>
      </c>
      <c r="AE1328" s="42" t="s">
        <v>22</v>
      </c>
      <c r="AF1328" s="42" t="s">
        <v>22</v>
      </c>
      <c r="AG1328" s="42" t="s">
        <v>22</v>
      </c>
      <c r="AH1328" s="42" t="s">
        <v>880</v>
      </c>
      <c r="AI1328" s="42" t="s">
        <v>17</v>
      </c>
      <c r="AJ1328" s="42" t="s">
        <v>17</v>
      </c>
      <c r="AK1328" s="42" t="s">
        <v>19</v>
      </c>
      <c r="AL1328" s="42"/>
      <c r="AM1328" s="42"/>
      <c r="AN1328" s="42"/>
      <c r="AO1328" s="42"/>
      <c r="AP1328" s="42"/>
      <c r="AQ1328" s="42"/>
      <c r="AR1328" s="42"/>
      <c r="AS1328" s="42"/>
      <c r="AT1328" s="42"/>
      <c r="AU1328" s="42"/>
      <c r="AV1328" s="37">
        <f>COUNTIFS($S1328:$AU1328,"P")</f>
        <v>1</v>
      </c>
      <c r="AW1328" s="37">
        <f>COUNTIFS($S1328:$AU1328,"HD")/2</f>
        <v>0</v>
      </c>
      <c r="AX1328" s="37">
        <f>COUNTIFS($S1328:$AU1328,"DO")</f>
        <v>2</v>
      </c>
      <c r="AY1328" s="1">
        <f>COUNTIFS($S1328:$AU1328,"UPL")</f>
        <v>0</v>
      </c>
      <c r="AZ1328" s="37">
        <f>COUNTIFS($S1328:$AU1328,"LWP")</f>
        <v>1</v>
      </c>
      <c r="BA1328" s="37">
        <f>SUM(COUNTIFS($S1328:$AU1328,{"PAT","MAT"}))</f>
        <v>0</v>
      </c>
      <c r="BB1328" s="37">
        <f>COUNTIFS($S1328:$AU1328,"HO")</f>
        <v>0</v>
      </c>
      <c r="BC1328" s="37">
        <f>COUNTIFS($S1328:$AU1328,"NA")</f>
        <v>15</v>
      </c>
      <c r="BD1328" s="37">
        <f>COUNTIFS($S1328:$AU1328,"PL")</f>
        <v>0</v>
      </c>
      <c r="BE1328" s="37">
        <f>COUNTIFS($S1328:$AU1328,"CL")</f>
        <v>0</v>
      </c>
      <c r="BF1328" s="37">
        <f>COUNTIFS($S1328:$AU1328,"BL")</f>
        <v>0</v>
      </c>
      <c r="BG1328" s="37">
        <f>COUNTIFS($S1328:$AU1328,"CO")</f>
        <v>0</v>
      </c>
      <c r="BH1328" s="37">
        <f>SUM(BD1328:BG1328)</f>
        <v>0</v>
      </c>
      <c r="BI1328" s="37">
        <f>IF(SUM(AV1328+AW1328)&gt;=17,1,0)</f>
        <v>0</v>
      </c>
      <c r="BJ1328" s="37">
        <f>IF(SUM(AV1328+AW1328)&gt;=13,1,0)</f>
        <v>0</v>
      </c>
      <c r="BK1328" s="37">
        <f>SUM(AV1328:BG1328)+SUM(COUNTIFS(R1328:AU1328,{"TERM","RESIGNED"}))</f>
        <v>19</v>
      </c>
      <c r="BL1328" s="1" t="s">
        <v>41</v>
      </c>
      <c r="BM1328" s="37"/>
    </row>
    <row r="1329" spans="1:65" x14ac:dyDescent="0.25">
      <c r="A1329" s="30">
        <f>A1328+1</f>
        <v>1327</v>
      </c>
      <c r="B1329" s="1" t="s">
        <v>33</v>
      </c>
      <c r="C1329" s="1">
        <v>106393</v>
      </c>
      <c r="D1329" s="1">
        <v>106393</v>
      </c>
      <c r="E1329" s="1" t="s">
        <v>863</v>
      </c>
      <c r="F1329" s="32" t="s">
        <v>1660</v>
      </c>
      <c r="G1329" s="32" t="s">
        <v>177</v>
      </c>
      <c r="H1329" s="28">
        <v>45338</v>
      </c>
      <c r="I1329" s="28" t="s">
        <v>36</v>
      </c>
      <c r="J1329" s="28" t="s">
        <v>36</v>
      </c>
      <c r="K1329" s="37">
        <f ca="1">IF(O1329="ACTIVE",(TODAY()-H1329),(J1329-H1329))</f>
        <v>4</v>
      </c>
      <c r="L1329" s="39" t="str">
        <f>IF(OR(M1329="Email Verification",M1329="Operations",M1329="OJT",M1329="Bottom Quartile Group",M1329="Training"),"Billable","Non Billable")</f>
        <v>Billable</v>
      </c>
      <c r="M1329" s="32" t="s">
        <v>920</v>
      </c>
      <c r="N1329" s="1" t="s">
        <v>38</v>
      </c>
      <c r="O1329" s="1" t="s">
        <v>39</v>
      </c>
      <c r="P1329" s="1"/>
      <c r="Q1329" s="1"/>
      <c r="R1329" s="31" t="s">
        <v>300</v>
      </c>
      <c r="S1329" s="42" t="s">
        <v>22</v>
      </c>
      <c r="T1329" s="42" t="s">
        <v>22</v>
      </c>
      <c r="U1329" s="42" t="s">
        <v>22</v>
      </c>
      <c r="V1329" s="42" t="s">
        <v>22</v>
      </c>
      <c r="W1329" s="42" t="s">
        <v>22</v>
      </c>
      <c r="X1329" s="42" t="s">
        <v>22</v>
      </c>
      <c r="Y1329" s="42" t="s">
        <v>22</v>
      </c>
      <c r="Z1329" s="42" t="s">
        <v>22</v>
      </c>
      <c r="AA1329" s="42" t="s">
        <v>22</v>
      </c>
      <c r="AB1329" s="42" t="s">
        <v>22</v>
      </c>
      <c r="AC1329" s="42" t="s">
        <v>22</v>
      </c>
      <c r="AD1329" s="42" t="s">
        <v>22</v>
      </c>
      <c r="AE1329" s="42" t="s">
        <v>22</v>
      </c>
      <c r="AF1329" s="42" t="s">
        <v>22</v>
      </c>
      <c r="AG1329" s="42" t="s">
        <v>22</v>
      </c>
      <c r="AH1329" s="42" t="s">
        <v>880</v>
      </c>
      <c r="AI1329" s="42" t="s">
        <v>17</v>
      </c>
      <c r="AJ1329" s="42" t="s">
        <v>17</v>
      </c>
      <c r="AK1329" s="42" t="s">
        <v>881</v>
      </c>
      <c r="AL1329" s="42"/>
      <c r="AM1329" s="42"/>
      <c r="AN1329" s="42"/>
      <c r="AO1329" s="42"/>
      <c r="AP1329" s="42"/>
      <c r="AQ1329" s="42"/>
      <c r="AR1329" s="42"/>
      <c r="AS1329" s="42"/>
      <c r="AT1329" s="42"/>
      <c r="AU1329" s="42"/>
      <c r="AV1329" s="37">
        <f>COUNTIFS($S1329:$AU1329,"P")</f>
        <v>1</v>
      </c>
      <c r="AW1329" s="37">
        <f>COUNTIFS($S1329:$AU1329,"HD")/2</f>
        <v>0.5</v>
      </c>
      <c r="AX1329" s="37">
        <f>COUNTIFS($S1329:$AU1329,"DO")</f>
        <v>2</v>
      </c>
      <c r="AY1329" s="1">
        <f>COUNTIFS($S1329:$AU1329,"UPL")</f>
        <v>0</v>
      </c>
      <c r="AZ1329" s="37">
        <f>COUNTIFS($S1329:$AU1329,"LWP")</f>
        <v>0</v>
      </c>
      <c r="BA1329" s="37">
        <f>SUM(COUNTIFS($S1329:$AU1329,{"PAT","MAT"}))</f>
        <v>0</v>
      </c>
      <c r="BB1329" s="37">
        <f>COUNTIFS($S1329:$AU1329,"HO")</f>
        <v>0</v>
      </c>
      <c r="BC1329" s="37">
        <f>COUNTIFS($S1329:$AU1329,"NA")</f>
        <v>15</v>
      </c>
      <c r="BD1329" s="37">
        <f>COUNTIFS($S1329:$AU1329,"PL")</f>
        <v>0</v>
      </c>
      <c r="BE1329" s="37">
        <f>COUNTIFS($S1329:$AU1329,"CL")</f>
        <v>0</v>
      </c>
      <c r="BF1329" s="37">
        <f>COUNTIFS($S1329:$AU1329,"BL")</f>
        <v>0</v>
      </c>
      <c r="BG1329" s="37">
        <f>COUNTIFS($S1329:$AU1329,"CO")</f>
        <v>0</v>
      </c>
      <c r="BH1329" s="37">
        <f>SUM(BD1329:BG1329)</f>
        <v>0</v>
      </c>
      <c r="BI1329" s="37">
        <f>IF(SUM(AV1329+AW1329)&gt;=17,1,0)</f>
        <v>0</v>
      </c>
      <c r="BJ1329" s="37">
        <f>IF(SUM(AV1329+AW1329)&gt;=13,1,0)</f>
        <v>0</v>
      </c>
      <c r="BK1329" s="37">
        <f>SUM(AV1329:BG1329)+SUM(COUNTIFS(R1329:AU1329,{"TERM","RESIGNED"}))</f>
        <v>18.5</v>
      </c>
      <c r="BL1329" s="1" t="s">
        <v>41</v>
      </c>
      <c r="BM1329" s="37"/>
    </row>
    <row r="1330" spans="1:65" x14ac:dyDescent="0.25">
      <c r="A1330" s="30">
        <f>A1329+1</f>
        <v>1328</v>
      </c>
      <c r="B1330" s="1" t="s">
        <v>33</v>
      </c>
      <c r="C1330" s="1">
        <v>106394</v>
      </c>
      <c r="D1330" s="1">
        <v>106394</v>
      </c>
      <c r="E1330" s="1" t="s">
        <v>863</v>
      </c>
      <c r="F1330" s="32" t="s">
        <v>1661</v>
      </c>
      <c r="G1330" s="32" t="s">
        <v>177</v>
      </c>
      <c r="H1330" s="28">
        <v>45338</v>
      </c>
      <c r="I1330" s="28" t="s">
        <v>36</v>
      </c>
      <c r="J1330" s="28" t="s">
        <v>36</v>
      </c>
      <c r="K1330" s="37">
        <f ca="1">IF(O1330="ACTIVE",(TODAY()-H1330),(J1330-H1330))</f>
        <v>4</v>
      </c>
      <c r="L1330" s="39" t="str">
        <f>IF(OR(M1330="Email Verification",M1330="Operations",M1330="OJT",M1330="Bottom Quartile Group",M1330="Training"),"Billable","Non Billable")</f>
        <v>Billable</v>
      </c>
      <c r="M1330" s="32" t="s">
        <v>920</v>
      </c>
      <c r="N1330" s="1" t="s">
        <v>38</v>
      </c>
      <c r="O1330" s="1" t="s">
        <v>39</v>
      </c>
      <c r="P1330" s="1"/>
      <c r="Q1330" s="1"/>
      <c r="R1330" s="31" t="s">
        <v>300</v>
      </c>
      <c r="S1330" s="42" t="s">
        <v>22</v>
      </c>
      <c r="T1330" s="42" t="s">
        <v>22</v>
      </c>
      <c r="U1330" s="42" t="s">
        <v>22</v>
      </c>
      <c r="V1330" s="42" t="s">
        <v>22</v>
      </c>
      <c r="W1330" s="42" t="s">
        <v>22</v>
      </c>
      <c r="X1330" s="42" t="s">
        <v>22</v>
      </c>
      <c r="Y1330" s="42" t="s">
        <v>22</v>
      </c>
      <c r="Z1330" s="42" t="s">
        <v>22</v>
      </c>
      <c r="AA1330" s="42" t="s">
        <v>22</v>
      </c>
      <c r="AB1330" s="42" t="s">
        <v>22</v>
      </c>
      <c r="AC1330" s="42" t="s">
        <v>22</v>
      </c>
      <c r="AD1330" s="42" t="s">
        <v>22</v>
      </c>
      <c r="AE1330" s="42" t="s">
        <v>22</v>
      </c>
      <c r="AF1330" s="42" t="s">
        <v>22</v>
      </c>
      <c r="AG1330" s="42" t="s">
        <v>22</v>
      </c>
      <c r="AH1330" s="42" t="s">
        <v>880</v>
      </c>
      <c r="AI1330" s="42" t="s">
        <v>17</v>
      </c>
      <c r="AJ1330" s="42" t="s">
        <v>17</v>
      </c>
      <c r="AK1330" s="42" t="s">
        <v>19</v>
      </c>
      <c r="AL1330" s="42"/>
      <c r="AM1330" s="42"/>
      <c r="AN1330" s="42"/>
      <c r="AO1330" s="42"/>
      <c r="AP1330" s="42"/>
      <c r="AQ1330" s="42"/>
      <c r="AR1330" s="42"/>
      <c r="AS1330" s="42"/>
      <c r="AT1330" s="42"/>
      <c r="AU1330" s="42"/>
      <c r="AV1330" s="37">
        <f>COUNTIFS($S1330:$AU1330,"P")</f>
        <v>1</v>
      </c>
      <c r="AW1330" s="37">
        <f>COUNTIFS($S1330:$AU1330,"HD")/2</f>
        <v>0</v>
      </c>
      <c r="AX1330" s="37">
        <f>COUNTIFS($S1330:$AU1330,"DO")</f>
        <v>2</v>
      </c>
      <c r="AY1330" s="1">
        <f>COUNTIFS($S1330:$AU1330,"UPL")</f>
        <v>0</v>
      </c>
      <c r="AZ1330" s="37">
        <f>COUNTIFS($S1330:$AU1330,"LWP")</f>
        <v>1</v>
      </c>
      <c r="BA1330" s="37">
        <f>SUM(COUNTIFS($S1330:$AU1330,{"PAT","MAT"}))</f>
        <v>0</v>
      </c>
      <c r="BB1330" s="37">
        <f>COUNTIFS($S1330:$AU1330,"HO")</f>
        <v>0</v>
      </c>
      <c r="BC1330" s="37">
        <f>COUNTIFS($S1330:$AU1330,"NA")</f>
        <v>15</v>
      </c>
      <c r="BD1330" s="37">
        <f>COUNTIFS($S1330:$AU1330,"PL")</f>
        <v>0</v>
      </c>
      <c r="BE1330" s="37">
        <f>COUNTIFS($S1330:$AU1330,"CL")</f>
        <v>0</v>
      </c>
      <c r="BF1330" s="37">
        <f>COUNTIFS($S1330:$AU1330,"BL")</f>
        <v>0</v>
      </c>
      <c r="BG1330" s="37">
        <f>COUNTIFS($S1330:$AU1330,"CO")</f>
        <v>0</v>
      </c>
      <c r="BH1330" s="37">
        <f>SUM(BD1330:BG1330)</f>
        <v>0</v>
      </c>
      <c r="BI1330" s="37">
        <f>IF(SUM(AV1330+AW1330)&gt;=17,1,0)</f>
        <v>0</v>
      </c>
      <c r="BJ1330" s="37">
        <f>IF(SUM(AV1330+AW1330)&gt;=13,1,0)</f>
        <v>0</v>
      </c>
      <c r="BK1330" s="37">
        <f>SUM(AV1330:BG1330)+SUM(COUNTIFS(R1330:AU1330,{"TERM","RESIGNED"}))</f>
        <v>19</v>
      </c>
      <c r="BL1330" s="1" t="s">
        <v>41</v>
      </c>
      <c r="BM1330" s="37"/>
    </row>
    <row r="1331" spans="1:65" x14ac:dyDescent="0.25">
      <c r="A1331" s="30">
        <f>A1330+1</f>
        <v>1329</v>
      </c>
      <c r="B1331" s="1" t="s">
        <v>33</v>
      </c>
      <c r="C1331" s="1">
        <v>106395</v>
      </c>
      <c r="D1331" s="1">
        <v>106395</v>
      </c>
      <c r="E1331" s="1" t="s">
        <v>863</v>
      </c>
      <c r="F1331" s="32" t="s">
        <v>1662</v>
      </c>
      <c r="G1331" s="32" t="s">
        <v>177</v>
      </c>
      <c r="H1331" s="28">
        <v>45338</v>
      </c>
      <c r="I1331" s="28" t="s">
        <v>36</v>
      </c>
      <c r="J1331" s="28" t="s">
        <v>36</v>
      </c>
      <c r="K1331" s="37">
        <f ca="1">IF(O1331="ACTIVE",(TODAY()-H1331),(J1331-H1331))</f>
        <v>4</v>
      </c>
      <c r="L1331" s="39" t="str">
        <f>IF(OR(M1331="Email Verification",M1331="Operations",M1331="OJT",M1331="Bottom Quartile Group",M1331="Training"),"Billable","Non Billable")</f>
        <v>Billable</v>
      </c>
      <c r="M1331" s="32" t="s">
        <v>920</v>
      </c>
      <c r="N1331" s="1" t="s">
        <v>38</v>
      </c>
      <c r="O1331" s="1" t="s">
        <v>39</v>
      </c>
      <c r="P1331" s="1"/>
      <c r="Q1331" s="1"/>
      <c r="R1331" s="31" t="s">
        <v>203</v>
      </c>
      <c r="S1331" s="42" t="s">
        <v>22</v>
      </c>
      <c r="T1331" s="42" t="s">
        <v>22</v>
      </c>
      <c r="U1331" s="42" t="s">
        <v>22</v>
      </c>
      <c r="V1331" s="42" t="s">
        <v>22</v>
      </c>
      <c r="W1331" s="42" t="s">
        <v>22</v>
      </c>
      <c r="X1331" s="42" t="s">
        <v>22</v>
      </c>
      <c r="Y1331" s="42" t="s">
        <v>22</v>
      </c>
      <c r="Z1331" s="42" t="s">
        <v>22</v>
      </c>
      <c r="AA1331" s="42" t="s">
        <v>22</v>
      </c>
      <c r="AB1331" s="42" t="s">
        <v>22</v>
      </c>
      <c r="AC1331" s="42" t="s">
        <v>22</v>
      </c>
      <c r="AD1331" s="42" t="s">
        <v>22</v>
      </c>
      <c r="AE1331" s="42" t="s">
        <v>22</v>
      </c>
      <c r="AF1331" s="42" t="s">
        <v>22</v>
      </c>
      <c r="AG1331" s="42" t="s">
        <v>22</v>
      </c>
      <c r="AH1331" s="42" t="s">
        <v>880</v>
      </c>
      <c r="AI1331" s="42" t="s">
        <v>17</v>
      </c>
      <c r="AJ1331" s="42" t="s">
        <v>17</v>
      </c>
      <c r="AK1331" s="42" t="s">
        <v>18</v>
      </c>
      <c r="AL1331" s="42"/>
      <c r="AM1331" s="42"/>
      <c r="AN1331" s="42"/>
      <c r="AO1331" s="42"/>
      <c r="AP1331" s="42"/>
      <c r="AQ1331" s="42"/>
      <c r="AR1331" s="42"/>
      <c r="AS1331" s="42"/>
      <c r="AT1331" s="42"/>
      <c r="AU1331" s="42"/>
      <c r="AV1331" s="37">
        <f>COUNTIFS($S1331:$AU1331,"P")</f>
        <v>1</v>
      </c>
      <c r="AW1331" s="37">
        <f>COUNTIFS($S1331:$AU1331,"HD")/2</f>
        <v>0</v>
      </c>
      <c r="AX1331" s="37">
        <f>COUNTIFS($S1331:$AU1331,"DO")</f>
        <v>2</v>
      </c>
      <c r="AY1331" s="1">
        <f>COUNTIFS($S1331:$AU1331,"UPL")</f>
        <v>1</v>
      </c>
      <c r="AZ1331" s="37">
        <f>COUNTIFS($S1331:$AU1331,"LWP")</f>
        <v>0</v>
      </c>
      <c r="BA1331" s="37">
        <f>SUM(COUNTIFS($S1331:$AU1331,{"PAT","MAT"}))</f>
        <v>0</v>
      </c>
      <c r="BB1331" s="37">
        <f>COUNTIFS($S1331:$AU1331,"HO")</f>
        <v>0</v>
      </c>
      <c r="BC1331" s="37">
        <f>COUNTIFS($S1331:$AU1331,"NA")</f>
        <v>15</v>
      </c>
      <c r="BD1331" s="37">
        <f>COUNTIFS($S1331:$AU1331,"PL")</f>
        <v>0</v>
      </c>
      <c r="BE1331" s="37">
        <f>COUNTIFS($S1331:$AU1331,"CL")</f>
        <v>0</v>
      </c>
      <c r="BF1331" s="37">
        <f>COUNTIFS($S1331:$AU1331,"BL")</f>
        <v>0</v>
      </c>
      <c r="BG1331" s="37">
        <f>COUNTIFS($S1331:$AU1331,"CO")</f>
        <v>0</v>
      </c>
      <c r="BH1331" s="37">
        <f>SUM(BD1331:BG1331)</f>
        <v>0</v>
      </c>
      <c r="BI1331" s="37">
        <f>IF(SUM(AV1331+AW1331)&gt;=17,1,0)</f>
        <v>0</v>
      </c>
      <c r="BJ1331" s="37">
        <f>IF(SUM(AV1331+AW1331)&gt;=13,1,0)</f>
        <v>0</v>
      </c>
      <c r="BK1331" s="37">
        <f>SUM(AV1331:BG1331)+SUM(COUNTIFS(R1331:AU1331,{"TERM","RESIGNED"}))</f>
        <v>19</v>
      </c>
      <c r="BL1331" s="1" t="s">
        <v>41</v>
      </c>
      <c r="BM1331" s="37"/>
    </row>
    <row r="1332" spans="1:65" x14ac:dyDescent="0.25">
      <c r="A1332" s="30">
        <f>A1331+1</f>
        <v>1330</v>
      </c>
      <c r="B1332" s="1" t="s">
        <v>163</v>
      </c>
      <c r="C1332" s="1">
        <v>106343</v>
      </c>
      <c r="D1332" s="1">
        <v>106343</v>
      </c>
      <c r="E1332" s="1" t="s">
        <v>863</v>
      </c>
      <c r="F1332" s="32" t="s">
        <v>1541</v>
      </c>
      <c r="G1332" s="32" t="s">
        <v>181</v>
      </c>
      <c r="H1332" s="28">
        <v>45328</v>
      </c>
      <c r="I1332" s="28" t="s">
        <v>36</v>
      </c>
      <c r="J1332" s="28">
        <v>45342</v>
      </c>
      <c r="K1332" s="37">
        <f ca="1">IF(O1332="ACTIVE",(TODAY()-H1332),(J1332-H1332))</f>
        <v>14</v>
      </c>
      <c r="L1332" s="39" t="str">
        <f>IF(OR(M1332="Email Verification",M1332="Operations",M1332="OJT",M1332="Bottom Quartile Group",M1332="Training"),"Billable","Non Billable")</f>
        <v>Billable</v>
      </c>
      <c r="M1332" s="32" t="s">
        <v>920</v>
      </c>
      <c r="N1332" s="1" t="s">
        <v>38</v>
      </c>
      <c r="O1332" s="1" t="s">
        <v>886</v>
      </c>
      <c r="P1332" s="1" t="s">
        <v>1577</v>
      </c>
      <c r="Q1332" s="1" t="s">
        <v>1606</v>
      </c>
      <c r="R1332" s="31" t="s">
        <v>300</v>
      </c>
      <c r="S1332" s="42" t="s">
        <v>22</v>
      </c>
      <c r="T1332" s="42" t="s">
        <v>22</v>
      </c>
      <c r="U1332" s="42" t="s">
        <v>22</v>
      </c>
      <c r="V1332" s="42" t="s">
        <v>22</v>
      </c>
      <c r="W1332" s="42" t="s">
        <v>22</v>
      </c>
      <c r="X1332" s="42" t="s">
        <v>880</v>
      </c>
      <c r="Y1332" s="42" t="s">
        <v>19</v>
      </c>
      <c r="Z1332" s="42" t="s">
        <v>880</v>
      </c>
      <c r="AA1332" s="42" t="s">
        <v>885</v>
      </c>
      <c r="AB1332" s="42" t="s">
        <v>17</v>
      </c>
      <c r="AC1332" s="42" t="s">
        <v>17</v>
      </c>
      <c r="AD1332" s="42" t="s">
        <v>880</v>
      </c>
      <c r="AE1332" s="42" t="s">
        <v>880</v>
      </c>
      <c r="AF1332" s="42" t="s">
        <v>880</v>
      </c>
      <c r="AG1332" s="42" t="s">
        <v>880</v>
      </c>
      <c r="AH1332" s="42" t="s">
        <v>880</v>
      </c>
      <c r="AI1332" s="42" t="s">
        <v>17</v>
      </c>
      <c r="AJ1332" s="42" t="s">
        <v>17</v>
      </c>
      <c r="AK1332" s="42" t="s">
        <v>880</v>
      </c>
      <c r="AL1332" s="42" t="s">
        <v>886</v>
      </c>
      <c r="AM1332" s="42" t="s">
        <v>886</v>
      </c>
      <c r="AN1332" s="42" t="s">
        <v>886</v>
      </c>
      <c r="AO1332" s="42" t="s">
        <v>886</v>
      </c>
      <c r="AP1332" s="42" t="s">
        <v>17</v>
      </c>
      <c r="AQ1332" s="42" t="s">
        <v>17</v>
      </c>
      <c r="AR1332" s="42" t="s">
        <v>886</v>
      </c>
      <c r="AS1332" s="42" t="s">
        <v>886</v>
      </c>
      <c r="AT1332" s="42" t="s">
        <v>886</v>
      </c>
      <c r="AU1332" s="42" t="s">
        <v>886</v>
      </c>
      <c r="AV1332" s="37">
        <f>COUNTIFS($S1332:$AU1332,"P")</f>
        <v>8</v>
      </c>
      <c r="AW1332" s="37">
        <f>COUNTIFS($S1332:$AU1332,"HD")/2</f>
        <v>0</v>
      </c>
      <c r="AX1332" s="37">
        <f>COUNTIFS($S1332:$AU1332,"DO")</f>
        <v>6</v>
      </c>
      <c r="AY1332" s="1">
        <f>COUNTIFS($S1332:$AU1332,"UPL")</f>
        <v>0</v>
      </c>
      <c r="AZ1332" s="37">
        <f>COUNTIFS($S1332:$AU1332,"LWP")</f>
        <v>1</v>
      </c>
      <c r="BA1332" s="37">
        <f>SUM(COUNTIFS($S1332:$AU1332,{"PAT","MAT"}))</f>
        <v>0</v>
      </c>
      <c r="BB1332" s="37">
        <f>COUNTIFS($S1332:$AU1332,"HO")</f>
        <v>0</v>
      </c>
      <c r="BC1332" s="37">
        <f>COUNTIFS($S1332:$AU1332,"NA")</f>
        <v>5</v>
      </c>
      <c r="BD1332" s="37">
        <f>COUNTIFS($S1332:$AU1332,"PL")</f>
        <v>0</v>
      </c>
      <c r="BE1332" s="37">
        <f>COUNTIFS($S1332:$AU1332,"CL")</f>
        <v>0</v>
      </c>
      <c r="BF1332" s="37">
        <f>COUNTIFS($S1332:$AU1332,"BL")</f>
        <v>1</v>
      </c>
      <c r="BG1332" s="37">
        <f>COUNTIFS($S1332:$AU1332,"CO")</f>
        <v>0</v>
      </c>
      <c r="BH1332" s="37">
        <f>SUM(BD1332:BG1332)</f>
        <v>1</v>
      </c>
      <c r="BI1332" s="37">
        <f>IF(SUM(AV1332+AW1332)&gt;=17,1,0)</f>
        <v>0</v>
      </c>
      <c r="BJ1332" s="37">
        <f>IF(SUM(AV1332+AW1332)&gt;=13,1,0)</f>
        <v>0</v>
      </c>
      <c r="BK1332" s="37">
        <f>SUM(AV1332:BG1332)+SUM(COUNTIFS(R1332:AU1332,{"TERM","RESIGNED"}))</f>
        <v>29</v>
      </c>
      <c r="BL1332" s="1" t="s">
        <v>41</v>
      </c>
      <c r="BM1332" s="37" t="s">
        <v>936</v>
      </c>
    </row>
    <row r="1333" spans="1:65" x14ac:dyDescent="0.25">
      <c r="A1333" s="30">
        <f>A1332+1</f>
        <v>1331</v>
      </c>
      <c r="B1333" s="1" t="s">
        <v>163</v>
      </c>
      <c r="C1333" s="1">
        <v>105525</v>
      </c>
      <c r="D1333" s="25">
        <v>105525</v>
      </c>
      <c r="E1333" s="1" t="s">
        <v>862</v>
      </c>
      <c r="F1333" s="32" t="s">
        <v>1061</v>
      </c>
      <c r="G1333" s="32" t="s">
        <v>117</v>
      </c>
      <c r="H1333" s="28">
        <v>45163</v>
      </c>
      <c r="I1333" s="28" t="s">
        <v>36</v>
      </c>
      <c r="J1333" s="28">
        <v>45342</v>
      </c>
      <c r="K1333" s="37">
        <f ca="1">IF(O1333="ACTIVE",(TODAY()-H1333),(J1333-H1333))</f>
        <v>179</v>
      </c>
      <c r="L1333" s="39" t="str">
        <f>IF(OR(M1333="Email Verification",M1333="Operations",M1333="OJT",M1333="Bottom Quartile Group",M1333="Training"),"Billable","Non Billable")</f>
        <v>Billable</v>
      </c>
      <c r="M1333" s="32" t="s">
        <v>118</v>
      </c>
      <c r="N1333" s="1" t="s">
        <v>38</v>
      </c>
      <c r="O1333" s="1" t="s">
        <v>886</v>
      </c>
      <c r="P1333" s="1" t="s">
        <v>1579</v>
      </c>
      <c r="Q1333" s="1" t="s">
        <v>1576</v>
      </c>
      <c r="R1333" s="31" t="s">
        <v>233</v>
      </c>
      <c r="S1333" s="42" t="s">
        <v>19</v>
      </c>
      <c r="T1333" s="42" t="s">
        <v>19</v>
      </c>
      <c r="U1333" s="42" t="s">
        <v>17</v>
      </c>
      <c r="V1333" s="42" t="s">
        <v>17</v>
      </c>
      <c r="W1333" s="42" t="s">
        <v>880</v>
      </c>
      <c r="X1333" s="42" t="s">
        <v>880</v>
      </c>
      <c r="Y1333" s="42" t="s">
        <v>883</v>
      </c>
      <c r="Z1333" s="42" t="s">
        <v>883</v>
      </c>
      <c r="AA1333" s="42" t="s">
        <v>19</v>
      </c>
      <c r="AB1333" s="42" t="s">
        <v>17</v>
      </c>
      <c r="AC1333" s="42" t="s">
        <v>17</v>
      </c>
      <c r="AD1333" s="42" t="s">
        <v>880</v>
      </c>
      <c r="AE1333" s="42" t="s">
        <v>880</v>
      </c>
      <c r="AF1333" s="42" t="s">
        <v>880</v>
      </c>
      <c r="AG1333" s="42" t="s">
        <v>18</v>
      </c>
      <c r="AH1333" s="42" t="s">
        <v>18</v>
      </c>
      <c r="AI1333" s="42" t="s">
        <v>17</v>
      </c>
      <c r="AJ1333" s="42" t="s">
        <v>17</v>
      </c>
      <c r="AK1333" s="42" t="s">
        <v>18</v>
      </c>
      <c r="AL1333" s="42" t="s">
        <v>886</v>
      </c>
      <c r="AM1333" s="42" t="s">
        <v>886</v>
      </c>
      <c r="AN1333" s="42" t="s">
        <v>886</v>
      </c>
      <c r="AO1333" s="42" t="s">
        <v>886</v>
      </c>
      <c r="AP1333" s="42" t="s">
        <v>17</v>
      </c>
      <c r="AQ1333" s="42" t="s">
        <v>17</v>
      </c>
      <c r="AR1333" s="42" t="s">
        <v>886</v>
      </c>
      <c r="AS1333" s="42" t="s">
        <v>886</v>
      </c>
      <c r="AT1333" s="42" t="s">
        <v>886</v>
      </c>
      <c r="AU1333" s="42" t="s">
        <v>886</v>
      </c>
      <c r="AV1333" s="37">
        <f>COUNTIFS($S1333:$AU1333,"P")</f>
        <v>5</v>
      </c>
      <c r="AW1333" s="37">
        <f>COUNTIFS($S1333:$AU1333,"HD")/2</f>
        <v>0</v>
      </c>
      <c r="AX1333" s="37">
        <f>COUNTIFS($S1333:$AU1333,"DO")</f>
        <v>8</v>
      </c>
      <c r="AY1333" s="1">
        <f>COUNTIFS($S1333:$AU1333,"UPL")</f>
        <v>3</v>
      </c>
      <c r="AZ1333" s="37">
        <f>COUNTIFS($S1333:$AU1333,"LWP")</f>
        <v>3</v>
      </c>
      <c r="BA1333" s="37">
        <f>SUM(COUNTIFS($S1333:$AU1333,{"PAT","MAT"}))</f>
        <v>0</v>
      </c>
      <c r="BB1333" s="37">
        <f>COUNTIFS($S1333:$AU1333,"HO")</f>
        <v>0</v>
      </c>
      <c r="BC1333" s="37">
        <f>COUNTIFS($S1333:$AU1333,"NA")</f>
        <v>0</v>
      </c>
      <c r="BD1333" s="37">
        <f>COUNTIFS($S1333:$AU1333,"PL")</f>
        <v>2</v>
      </c>
      <c r="BE1333" s="37">
        <f>COUNTIFS($S1333:$AU1333,"CL")</f>
        <v>0</v>
      </c>
      <c r="BF1333" s="37">
        <f>COUNTIFS($S1333:$AU1333,"BL")</f>
        <v>0</v>
      </c>
      <c r="BG1333" s="37">
        <f>COUNTIFS($S1333:$AU1333,"CO")</f>
        <v>0</v>
      </c>
      <c r="BH1333" s="37">
        <f>SUM(BD1333:BG1333)</f>
        <v>2</v>
      </c>
      <c r="BI1333" s="37">
        <f>IF(SUM(AV1333+AW1333)&gt;=17,1,0)</f>
        <v>0</v>
      </c>
      <c r="BJ1333" s="37">
        <f>IF(SUM(AV1333+AW1333)&gt;=13,1,0)</f>
        <v>0</v>
      </c>
      <c r="BK1333" s="37">
        <f>SUM(AV1333:BG1333)+SUM(COUNTIFS(R1333:AU1333,{"TERM","RESIGNED"}))</f>
        <v>29</v>
      </c>
      <c r="BL1333" s="1" t="s">
        <v>41</v>
      </c>
      <c r="BM1333" s="37" t="s">
        <v>931</v>
      </c>
    </row>
    <row r="1334" spans="1:65" x14ac:dyDescent="0.25">
      <c r="A1334" s="30">
        <f>A1333+1</f>
        <v>1332</v>
      </c>
      <c r="B1334" s="1" t="s">
        <v>163</v>
      </c>
      <c r="C1334" s="1">
        <v>101826</v>
      </c>
      <c r="D1334" s="25">
        <v>101826</v>
      </c>
      <c r="E1334" s="1" t="s">
        <v>863</v>
      </c>
      <c r="F1334" s="32" t="s">
        <v>437</v>
      </c>
      <c r="G1334" s="32" t="s">
        <v>117</v>
      </c>
      <c r="H1334" s="28">
        <v>44477</v>
      </c>
      <c r="I1334" s="28" t="s">
        <v>36</v>
      </c>
      <c r="J1334" s="28">
        <v>45341</v>
      </c>
      <c r="K1334" s="37">
        <f ca="1">IF(O1334="ACTIVE",(TODAY()-H1334),(J1334-H1334))</f>
        <v>864</v>
      </c>
      <c r="L1334" s="39" t="str">
        <f>IF(OR(M1334="Email Verification",M1334="Operations",M1334="OJT",M1334="Bottom Quartile Group",M1334="Training"),"Billable","Non Billable")</f>
        <v>Billable</v>
      </c>
      <c r="M1334" s="32" t="s">
        <v>118</v>
      </c>
      <c r="N1334" s="1" t="s">
        <v>38</v>
      </c>
      <c r="O1334" s="1" t="s">
        <v>886</v>
      </c>
      <c r="P1334" s="1" t="s">
        <v>890</v>
      </c>
      <c r="Q1334" s="1" t="s">
        <v>1581</v>
      </c>
      <c r="R1334" s="31" t="s">
        <v>277</v>
      </c>
      <c r="S1334" s="42" t="s">
        <v>880</v>
      </c>
      <c r="T1334" s="42" t="s">
        <v>18</v>
      </c>
      <c r="U1334" s="42" t="s">
        <v>17</v>
      </c>
      <c r="V1334" s="42" t="s">
        <v>17</v>
      </c>
      <c r="W1334" s="42" t="s">
        <v>880</v>
      </c>
      <c r="X1334" s="42" t="s">
        <v>880</v>
      </c>
      <c r="Y1334" s="42" t="s">
        <v>880</v>
      </c>
      <c r="Z1334" s="42" t="s">
        <v>880</v>
      </c>
      <c r="AA1334" s="42" t="s">
        <v>880</v>
      </c>
      <c r="AB1334" s="42" t="s">
        <v>17</v>
      </c>
      <c r="AC1334" s="42" t="s">
        <v>17</v>
      </c>
      <c r="AD1334" s="42" t="s">
        <v>880</v>
      </c>
      <c r="AE1334" s="42" t="s">
        <v>880</v>
      </c>
      <c r="AF1334" s="42" t="s">
        <v>880</v>
      </c>
      <c r="AG1334" s="42" t="s">
        <v>880</v>
      </c>
      <c r="AH1334" s="42" t="s">
        <v>880</v>
      </c>
      <c r="AI1334" s="42" t="s">
        <v>17</v>
      </c>
      <c r="AJ1334" s="42" t="s">
        <v>17</v>
      </c>
      <c r="AK1334" s="42" t="s">
        <v>890</v>
      </c>
      <c r="AL1334" s="42" t="s">
        <v>890</v>
      </c>
      <c r="AM1334" s="42" t="s">
        <v>890</v>
      </c>
      <c r="AN1334" s="42" t="s">
        <v>890</v>
      </c>
      <c r="AO1334" s="42" t="s">
        <v>890</v>
      </c>
      <c r="AP1334" s="42" t="s">
        <v>17</v>
      </c>
      <c r="AQ1334" s="42" t="s">
        <v>17</v>
      </c>
      <c r="AR1334" s="42" t="s">
        <v>890</v>
      </c>
      <c r="AS1334" s="42" t="s">
        <v>890</v>
      </c>
      <c r="AT1334" s="42" t="s">
        <v>890</v>
      </c>
      <c r="AU1334" s="42" t="s">
        <v>890</v>
      </c>
      <c r="AV1334" s="37">
        <f>COUNTIFS($S1334:$AU1334,"P")</f>
        <v>11</v>
      </c>
      <c r="AW1334" s="37">
        <f>COUNTIFS($S1334:$AU1334,"HD")/2</f>
        <v>0</v>
      </c>
      <c r="AX1334" s="37">
        <f>COUNTIFS($S1334:$AU1334,"DO")</f>
        <v>8</v>
      </c>
      <c r="AY1334" s="1">
        <f>COUNTIFS($S1334:$AU1334,"UPL")</f>
        <v>1</v>
      </c>
      <c r="AZ1334" s="37">
        <f>COUNTIFS($S1334:$AU1334,"LWP")</f>
        <v>0</v>
      </c>
      <c r="BA1334" s="37">
        <f>SUM(COUNTIFS($S1334:$AU1334,{"PAT","MAT"}))</f>
        <v>0</v>
      </c>
      <c r="BB1334" s="37">
        <f>COUNTIFS($S1334:$AU1334,"HO")</f>
        <v>0</v>
      </c>
      <c r="BC1334" s="37">
        <f>COUNTIFS($S1334:$AU1334,"NA")</f>
        <v>0</v>
      </c>
      <c r="BD1334" s="37">
        <f>COUNTIFS($S1334:$AU1334,"PL")</f>
        <v>0</v>
      </c>
      <c r="BE1334" s="37">
        <f>COUNTIFS($S1334:$AU1334,"CL")</f>
        <v>0</v>
      </c>
      <c r="BF1334" s="37">
        <f>COUNTIFS($S1334:$AU1334,"BL")</f>
        <v>0</v>
      </c>
      <c r="BG1334" s="37">
        <f>COUNTIFS($S1334:$AU1334,"CO")</f>
        <v>0</v>
      </c>
      <c r="BH1334" s="37">
        <f>SUM(BD1334:BG1334)</f>
        <v>0</v>
      </c>
      <c r="BI1334" s="37">
        <f>IF(SUM(AV1334+AW1334)&gt;=17,1,0)</f>
        <v>0</v>
      </c>
      <c r="BJ1334" s="37">
        <f>IF(SUM(AV1334+AW1334)&gt;=13,1,0)</f>
        <v>0</v>
      </c>
      <c r="BK1334" s="37">
        <f>SUM(AV1334:BG1334)+SUM(COUNTIFS(R1334:AU1334,{"TERM","RESIGNED"}))</f>
        <v>29</v>
      </c>
      <c r="BL1334" s="1" t="s">
        <v>41</v>
      </c>
      <c r="BM1334" s="37" t="s">
        <v>931</v>
      </c>
    </row>
    <row r="1335" spans="1:65" x14ac:dyDescent="0.25">
      <c r="A1335" s="30">
        <f>A1334+1</f>
        <v>1333</v>
      </c>
      <c r="B1335" s="1" t="s">
        <v>163</v>
      </c>
      <c r="C1335" s="1">
        <v>102361</v>
      </c>
      <c r="D1335" s="25">
        <v>102361</v>
      </c>
      <c r="E1335" s="1" t="s">
        <v>863</v>
      </c>
      <c r="F1335" s="32" t="s">
        <v>472</v>
      </c>
      <c r="G1335" s="32" t="s">
        <v>74</v>
      </c>
      <c r="H1335" s="28">
        <v>44595</v>
      </c>
      <c r="I1335" s="28" t="s">
        <v>36</v>
      </c>
      <c r="J1335" s="28">
        <v>45341</v>
      </c>
      <c r="K1335" s="37">
        <f ca="1">IF(O1335="ACTIVE",(TODAY()-H1335),(J1335-H1335))</f>
        <v>746</v>
      </c>
      <c r="L1335" s="39" t="str">
        <f>IF(OR(M1335="Email Verification",M1335="Operations",M1335="OJT",M1335="Bottom Quartile Group",M1335="Training"),"Billable","Non Billable")</f>
        <v>Non Billable</v>
      </c>
      <c r="M1335" s="32" t="s">
        <v>51</v>
      </c>
      <c r="N1335" s="1" t="s">
        <v>38</v>
      </c>
      <c r="O1335" s="1" t="s">
        <v>886</v>
      </c>
      <c r="P1335" s="1" t="s">
        <v>890</v>
      </c>
      <c r="Q1335" s="1" t="s">
        <v>1581</v>
      </c>
      <c r="R1335" s="31" t="s">
        <v>1424</v>
      </c>
      <c r="S1335" s="42" t="s">
        <v>880</v>
      </c>
      <c r="T1335" s="42" t="s">
        <v>880</v>
      </c>
      <c r="U1335" s="42" t="s">
        <v>17</v>
      </c>
      <c r="V1335" s="42" t="s">
        <v>17</v>
      </c>
      <c r="W1335" s="42" t="s">
        <v>880</v>
      </c>
      <c r="X1335" s="42" t="s">
        <v>880</v>
      </c>
      <c r="Y1335" s="42" t="s">
        <v>880</v>
      </c>
      <c r="Z1335" s="42" t="s">
        <v>880</v>
      </c>
      <c r="AA1335" s="42" t="s">
        <v>880</v>
      </c>
      <c r="AB1335" s="42" t="s">
        <v>17</v>
      </c>
      <c r="AC1335" s="42" t="s">
        <v>17</v>
      </c>
      <c r="AD1335" s="42" t="s">
        <v>880</v>
      </c>
      <c r="AE1335" s="42" t="s">
        <v>880</v>
      </c>
      <c r="AF1335" s="42" t="s">
        <v>880</v>
      </c>
      <c r="AG1335" s="42" t="s">
        <v>880</v>
      </c>
      <c r="AH1335" s="42" t="s">
        <v>880</v>
      </c>
      <c r="AI1335" s="42" t="s">
        <v>17</v>
      </c>
      <c r="AJ1335" s="42" t="s">
        <v>17</v>
      </c>
      <c r="AK1335" s="42" t="s">
        <v>890</v>
      </c>
      <c r="AL1335" s="42" t="s">
        <v>890</v>
      </c>
      <c r="AM1335" s="42" t="s">
        <v>890</v>
      </c>
      <c r="AN1335" s="42" t="s">
        <v>890</v>
      </c>
      <c r="AO1335" s="42" t="s">
        <v>890</v>
      </c>
      <c r="AP1335" s="42" t="s">
        <v>17</v>
      </c>
      <c r="AQ1335" s="42" t="s">
        <v>17</v>
      </c>
      <c r="AR1335" s="42" t="s">
        <v>890</v>
      </c>
      <c r="AS1335" s="42" t="s">
        <v>890</v>
      </c>
      <c r="AT1335" s="42" t="s">
        <v>890</v>
      </c>
      <c r="AU1335" s="42" t="s">
        <v>890</v>
      </c>
      <c r="AV1335" s="37">
        <f>COUNTIFS($S1335:$AU1335,"P")</f>
        <v>12</v>
      </c>
      <c r="AW1335" s="37">
        <f>COUNTIFS($S1335:$AU1335,"HD")/2</f>
        <v>0</v>
      </c>
      <c r="AX1335" s="37">
        <f>COUNTIFS($S1335:$AU1335,"DO")</f>
        <v>8</v>
      </c>
      <c r="AY1335" s="1">
        <f>COUNTIFS($S1335:$AU1335,"UPL")</f>
        <v>0</v>
      </c>
      <c r="AZ1335" s="37">
        <f>COUNTIFS($S1335:$AU1335,"LWP")</f>
        <v>0</v>
      </c>
      <c r="BA1335" s="37">
        <f>SUM(COUNTIFS($S1335:$AU1335,{"PAT","MAT"}))</f>
        <v>0</v>
      </c>
      <c r="BB1335" s="37">
        <f>COUNTIFS($S1335:$AU1335,"HO")</f>
        <v>0</v>
      </c>
      <c r="BC1335" s="37">
        <f>COUNTIFS($S1335:$AU1335,"NA")</f>
        <v>0</v>
      </c>
      <c r="BD1335" s="37">
        <f>COUNTIFS($S1335:$AU1335,"PL")</f>
        <v>0</v>
      </c>
      <c r="BE1335" s="37">
        <f>COUNTIFS($S1335:$AU1335,"CL")</f>
        <v>0</v>
      </c>
      <c r="BF1335" s="37">
        <f>COUNTIFS($S1335:$AU1335,"BL")</f>
        <v>0</v>
      </c>
      <c r="BG1335" s="37">
        <f>COUNTIFS($S1335:$AU1335,"CO")</f>
        <v>0</v>
      </c>
      <c r="BH1335" s="37">
        <f>SUM(BD1335:BG1335)</f>
        <v>0</v>
      </c>
      <c r="BI1335" s="37">
        <f>IF(SUM(AV1335+AW1335)&gt;=17,1,0)</f>
        <v>0</v>
      </c>
      <c r="BJ1335" s="37">
        <f>IF(SUM(AV1335+AW1335)&gt;=13,1,0)</f>
        <v>0</v>
      </c>
      <c r="BK1335" s="37">
        <f>SUM(AV1335:BG1335)+SUM(COUNTIFS(R1335:AU1335,{"TERM","RESIGNED"}))</f>
        <v>29</v>
      </c>
      <c r="BL1335" s="1" t="s">
        <v>41</v>
      </c>
      <c r="BM1335" s="37" t="s">
        <v>933</v>
      </c>
    </row>
    <row r="1336" spans="1:65" x14ac:dyDescent="0.25">
      <c r="A1336" s="30">
        <f>A1335+1</f>
        <v>1334</v>
      </c>
      <c r="B1336" s="1" t="s">
        <v>163</v>
      </c>
      <c r="C1336" s="1">
        <v>103275</v>
      </c>
      <c r="D1336" s="25">
        <v>103275</v>
      </c>
      <c r="E1336" s="1" t="s">
        <v>863</v>
      </c>
      <c r="F1336" s="32" t="s">
        <v>570</v>
      </c>
      <c r="G1336" s="32" t="s">
        <v>117</v>
      </c>
      <c r="H1336" s="28">
        <v>44729</v>
      </c>
      <c r="I1336" s="28" t="s">
        <v>36</v>
      </c>
      <c r="J1336" s="28">
        <v>45341</v>
      </c>
      <c r="K1336" s="37">
        <f ca="1">IF(O1336="ACTIVE",(TODAY()-H1336),(J1336-H1336))</f>
        <v>612</v>
      </c>
      <c r="L1336" s="39" t="str">
        <f>IF(OR(M1336="Email Verification",M1336="Operations",M1336="OJT",M1336="Bottom Quartile Group",M1336="Training"),"Billable","Non Billable")</f>
        <v>Billable</v>
      </c>
      <c r="M1336" s="32" t="s">
        <v>118</v>
      </c>
      <c r="N1336" s="1" t="s">
        <v>38</v>
      </c>
      <c r="O1336" s="1" t="s">
        <v>886</v>
      </c>
      <c r="P1336" s="1" t="s">
        <v>890</v>
      </c>
      <c r="Q1336" s="1" t="s">
        <v>1581</v>
      </c>
      <c r="R1336" s="31" t="s">
        <v>277</v>
      </c>
      <c r="S1336" s="42" t="s">
        <v>880</v>
      </c>
      <c r="T1336" s="42" t="s">
        <v>880</v>
      </c>
      <c r="U1336" s="42" t="s">
        <v>17</v>
      </c>
      <c r="V1336" s="42" t="s">
        <v>17</v>
      </c>
      <c r="W1336" s="42" t="s">
        <v>880</v>
      </c>
      <c r="X1336" s="42" t="s">
        <v>880</v>
      </c>
      <c r="Y1336" s="42" t="s">
        <v>880</v>
      </c>
      <c r="Z1336" s="42" t="s">
        <v>880</v>
      </c>
      <c r="AA1336" s="42" t="s">
        <v>880</v>
      </c>
      <c r="AB1336" s="42" t="s">
        <v>17</v>
      </c>
      <c r="AC1336" s="42" t="s">
        <v>17</v>
      </c>
      <c r="AD1336" s="42" t="s">
        <v>880</v>
      </c>
      <c r="AE1336" s="42" t="s">
        <v>880</v>
      </c>
      <c r="AF1336" s="42" t="s">
        <v>18</v>
      </c>
      <c r="AG1336" s="42" t="s">
        <v>880</v>
      </c>
      <c r="AH1336" s="42" t="s">
        <v>880</v>
      </c>
      <c r="AI1336" s="42" t="s">
        <v>17</v>
      </c>
      <c r="AJ1336" s="42" t="s">
        <v>17</v>
      </c>
      <c r="AK1336" s="42" t="s">
        <v>890</v>
      </c>
      <c r="AL1336" s="42" t="s">
        <v>890</v>
      </c>
      <c r="AM1336" s="42" t="s">
        <v>890</v>
      </c>
      <c r="AN1336" s="42" t="s">
        <v>890</v>
      </c>
      <c r="AO1336" s="42" t="s">
        <v>890</v>
      </c>
      <c r="AP1336" s="42" t="s">
        <v>17</v>
      </c>
      <c r="AQ1336" s="42" t="s">
        <v>17</v>
      </c>
      <c r="AR1336" s="42" t="s">
        <v>890</v>
      </c>
      <c r="AS1336" s="42" t="s">
        <v>890</v>
      </c>
      <c r="AT1336" s="42" t="s">
        <v>890</v>
      </c>
      <c r="AU1336" s="42" t="s">
        <v>890</v>
      </c>
      <c r="AV1336" s="37">
        <f>COUNTIFS($S1336:$AU1336,"P")</f>
        <v>11</v>
      </c>
      <c r="AW1336" s="37">
        <f>COUNTIFS($S1336:$AU1336,"HD")/2</f>
        <v>0</v>
      </c>
      <c r="AX1336" s="37">
        <f>COUNTIFS($S1336:$AU1336,"DO")</f>
        <v>8</v>
      </c>
      <c r="AY1336" s="1">
        <f>COUNTIFS($S1336:$AU1336,"UPL")</f>
        <v>1</v>
      </c>
      <c r="AZ1336" s="37">
        <f>COUNTIFS($S1336:$AU1336,"LWP")</f>
        <v>0</v>
      </c>
      <c r="BA1336" s="37">
        <f>SUM(COUNTIFS($S1336:$AU1336,{"PAT","MAT"}))</f>
        <v>0</v>
      </c>
      <c r="BB1336" s="37">
        <f>COUNTIFS($S1336:$AU1336,"HO")</f>
        <v>0</v>
      </c>
      <c r="BC1336" s="37">
        <f>COUNTIFS($S1336:$AU1336,"NA")</f>
        <v>0</v>
      </c>
      <c r="BD1336" s="37">
        <f>COUNTIFS($S1336:$AU1336,"PL")</f>
        <v>0</v>
      </c>
      <c r="BE1336" s="37">
        <f>COUNTIFS($S1336:$AU1336,"CL")</f>
        <v>0</v>
      </c>
      <c r="BF1336" s="37">
        <f>COUNTIFS($S1336:$AU1336,"BL")</f>
        <v>0</v>
      </c>
      <c r="BG1336" s="37">
        <f>COUNTIFS($S1336:$AU1336,"CO")</f>
        <v>0</v>
      </c>
      <c r="BH1336" s="37">
        <f>SUM(BD1336:BG1336)</f>
        <v>0</v>
      </c>
      <c r="BI1336" s="37">
        <f>IF(SUM(AV1336+AW1336)&gt;=17,1,0)</f>
        <v>0</v>
      </c>
      <c r="BJ1336" s="37">
        <f>IF(SUM(AV1336+AW1336)&gt;=13,1,0)</f>
        <v>0</v>
      </c>
      <c r="BK1336" s="37">
        <f>SUM(AV1336:BG1336)+SUM(COUNTIFS(R1336:AU1336,{"TERM","RESIGNED"}))</f>
        <v>29</v>
      </c>
      <c r="BL1336" s="1" t="s">
        <v>41</v>
      </c>
      <c r="BM1336" s="37" t="s">
        <v>931</v>
      </c>
    </row>
    <row r="1337" spans="1:65" x14ac:dyDescent="0.25">
      <c r="A1337" s="30">
        <f>A1336+1</f>
        <v>1335</v>
      </c>
      <c r="B1337" s="1" t="s">
        <v>33</v>
      </c>
      <c r="C1337" s="1">
        <v>18880</v>
      </c>
      <c r="D1337" s="25">
        <v>18880</v>
      </c>
      <c r="E1337" s="1" t="s">
        <v>862</v>
      </c>
      <c r="F1337" s="32" t="s">
        <v>718</v>
      </c>
      <c r="G1337" s="32" t="s">
        <v>117</v>
      </c>
      <c r="H1337" s="28">
        <v>44869</v>
      </c>
      <c r="I1337" s="28" t="s">
        <v>36</v>
      </c>
      <c r="J1337" s="28">
        <v>45341</v>
      </c>
      <c r="K1337" s="37">
        <f ca="1">IF(O1337="ACTIVE",(TODAY()-H1337),(J1337-H1337))</f>
        <v>472</v>
      </c>
      <c r="L1337" s="39" t="str">
        <f>IF(OR(M1337="Email Verification",M1337="Operations",M1337="OJT",M1337="Bottom Quartile Group",M1337="Training"),"Billable","Non Billable")</f>
        <v>Billable</v>
      </c>
      <c r="M1337" s="32" t="s">
        <v>118</v>
      </c>
      <c r="N1337" s="1" t="s">
        <v>38</v>
      </c>
      <c r="O1337" s="1" t="s">
        <v>886</v>
      </c>
      <c r="P1337" s="1" t="s">
        <v>890</v>
      </c>
      <c r="Q1337" s="1" t="s">
        <v>1581</v>
      </c>
      <c r="R1337" s="31" t="s">
        <v>293</v>
      </c>
      <c r="S1337" s="42" t="s">
        <v>880</v>
      </c>
      <c r="T1337" s="42" t="s">
        <v>880</v>
      </c>
      <c r="U1337" s="42" t="s">
        <v>17</v>
      </c>
      <c r="V1337" s="42" t="s">
        <v>17</v>
      </c>
      <c r="W1337" s="42" t="s">
        <v>880</v>
      </c>
      <c r="X1337" s="42" t="s">
        <v>880</v>
      </c>
      <c r="Y1337" s="42" t="s">
        <v>880</v>
      </c>
      <c r="Z1337" s="42" t="s">
        <v>880</v>
      </c>
      <c r="AA1337" s="42" t="s">
        <v>880</v>
      </c>
      <c r="AB1337" s="42" t="s">
        <v>17</v>
      </c>
      <c r="AC1337" s="42" t="s">
        <v>17</v>
      </c>
      <c r="AD1337" s="42" t="s">
        <v>880</v>
      </c>
      <c r="AE1337" s="42" t="s">
        <v>880</v>
      </c>
      <c r="AF1337" s="42" t="s">
        <v>880</v>
      </c>
      <c r="AG1337" s="42" t="s">
        <v>880</v>
      </c>
      <c r="AH1337" s="42" t="s">
        <v>880</v>
      </c>
      <c r="AI1337" s="42" t="s">
        <v>17</v>
      </c>
      <c r="AJ1337" s="42" t="s">
        <v>17</v>
      </c>
      <c r="AK1337" s="42" t="s">
        <v>890</v>
      </c>
      <c r="AL1337" s="42" t="s">
        <v>890</v>
      </c>
      <c r="AM1337" s="42" t="s">
        <v>890</v>
      </c>
      <c r="AN1337" s="42" t="s">
        <v>890</v>
      </c>
      <c r="AO1337" s="42" t="s">
        <v>890</v>
      </c>
      <c r="AP1337" s="42" t="s">
        <v>17</v>
      </c>
      <c r="AQ1337" s="42" t="s">
        <v>17</v>
      </c>
      <c r="AR1337" s="42" t="s">
        <v>890</v>
      </c>
      <c r="AS1337" s="42" t="s">
        <v>890</v>
      </c>
      <c r="AT1337" s="42" t="s">
        <v>890</v>
      </c>
      <c r="AU1337" s="42" t="s">
        <v>890</v>
      </c>
      <c r="AV1337" s="37">
        <f>COUNTIFS($S1337:$AU1337,"P")</f>
        <v>12</v>
      </c>
      <c r="AW1337" s="37">
        <f>COUNTIFS($S1337:$AU1337,"HD")/2</f>
        <v>0</v>
      </c>
      <c r="AX1337" s="37">
        <f>COUNTIFS($S1337:$AU1337,"DO")</f>
        <v>8</v>
      </c>
      <c r="AY1337" s="1">
        <f>COUNTIFS($S1337:$AU1337,"UPL")</f>
        <v>0</v>
      </c>
      <c r="AZ1337" s="37">
        <f>COUNTIFS($S1337:$AU1337,"LWP")</f>
        <v>0</v>
      </c>
      <c r="BA1337" s="37">
        <f>SUM(COUNTIFS($S1337:$AU1337,{"PAT","MAT"}))</f>
        <v>0</v>
      </c>
      <c r="BB1337" s="37">
        <f>COUNTIFS($S1337:$AU1337,"HO")</f>
        <v>0</v>
      </c>
      <c r="BC1337" s="37">
        <f>COUNTIFS($S1337:$AU1337,"NA")</f>
        <v>0</v>
      </c>
      <c r="BD1337" s="37">
        <f>COUNTIFS($S1337:$AU1337,"PL")</f>
        <v>0</v>
      </c>
      <c r="BE1337" s="37">
        <f>COUNTIFS($S1337:$AU1337,"CL")</f>
        <v>0</v>
      </c>
      <c r="BF1337" s="37">
        <f>COUNTIFS($S1337:$AU1337,"BL")</f>
        <v>0</v>
      </c>
      <c r="BG1337" s="37">
        <f>COUNTIFS($S1337:$AU1337,"CO")</f>
        <v>0</v>
      </c>
      <c r="BH1337" s="37">
        <f>SUM(BD1337:BG1337)</f>
        <v>0</v>
      </c>
      <c r="BI1337" s="37">
        <f>IF(SUM(AV1337+AW1337)&gt;=17,1,0)</f>
        <v>0</v>
      </c>
      <c r="BJ1337" s="37">
        <f>IF(SUM(AV1337+AW1337)&gt;=13,1,0)</f>
        <v>0</v>
      </c>
      <c r="BK1337" s="37">
        <f>SUM(AV1337:BG1337)+SUM(COUNTIFS(R1337:AU1337,{"TERM","RESIGNED"}))</f>
        <v>29</v>
      </c>
      <c r="BL1337" s="1" t="s">
        <v>41</v>
      </c>
      <c r="BM1337" s="37" t="s">
        <v>933</v>
      </c>
    </row>
    <row r="1338" spans="1:65" x14ac:dyDescent="0.25">
      <c r="A1338" s="30">
        <f>A1337+1</f>
        <v>1336</v>
      </c>
      <c r="B1338" s="1" t="s">
        <v>33</v>
      </c>
      <c r="C1338" s="1">
        <v>18939</v>
      </c>
      <c r="D1338" s="25">
        <v>18939</v>
      </c>
      <c r="E1338" s="1" t="s">
        <v>863</v>
      </c>
      <c r="F1338" s="32" t="s">
        <v>722</v>
      </c>
      <c r="G1338" s="32" t="s">
        <v>117</v>
      </c>
      <c r="H1338" s="28">
        <v>44876</v>
      </c>
      <c r="I1338" s="28" t="s">
        <v>36</v>
      </c>
      <c r="J1338" s="28">
        <v>45341</v>
      </c>
      <c r="K1338" s="37">
        <f ca="1">IF(O1338="ACTIVE",(TODAY()-H1338),(J1338-H1338))</f>
        <v>465</v>
      </c>
      <c r="L1338" s="39" t="str">
        <f>IF(OR(M1338="Email Verification",M1338="Operations",M1338="OJT",M1338="Bottom Quartile Group",M1338="Training"),"Billable","Non Billable")</f>
        <v>Billable</v>
      </c>
      <c r="M1338" s="32" t="s">
        <v>118</v>
      </c>
      <c r="N1338" s="1" t="s">
        <v>38</v>
      </c>
      <c r="O1338" s="1" t="s">
        <v>886</v>
      </c>
      <c r="P1338" s="1" t="s">
        <v>890</v>
      </c>
      <c r="Q1338" s="1" t="s">
        <v>1581</v>
      </c>
      <c r="R1338" s="31" t="s">
        <v>233</v>
      </c>
      <c r="S1338" s="42" t="s">
        <v>880</v>
      </c>
      <c r="T1338" s="42" t="s">
        <v>880</v>
      </c>
      <c r="U1338" s="42" t="s">
        <v>17</v>
      </c>
      <c r="V1338" s="42" t="s">
        <v>17</v>
      </c>
      <c r="W1338" s="42" t="s">
        <v>880</v>
      </c>
      <c r="X1338" s="42" t="s">
        <v>880</v>
      </c>
      <c r="Y1338" s="42" t="s">
        <v>880</v>
      </c>
      <c r="Z1338" s="42" t="s">
        <v>880</v>
      </c>
      <c r="AA1338" s="42" t="s">
        <v>18</v>
      </c>
      <c r="AB1338" s="42" t="s">
        <v>17</v>
      </c>
      <c r="AC1338" s="42" t="s">
        <v>17</v>
      </c>
      <c r="AD1338" s="42" t="s">
        <v>880</v>
      </c>
      <c r="AE1338" s="42" t="s">
        <v>880</v>
      </c>
      <c r="AF1338" s="42" t="s">
        <v>19</v>
      </c>
      <c r="AG1338" s="42" t="s">
        <v>880</v>
      </c>
      <c r="AH1338" s="42" t="s">
        <v>880</v>
      </c>
      <c r="AI1338" s="42" t="s">
        <v>17</v>
      </c>
      <c r="AJ1338" s="42" t="s">
        <v>17</v>
      </c>
      <c r="AK1338" s="42" t="s">
        <v>890</v>
      </c>
      <c r="AL1338" s="42" t="s">
        <v>890</v>
      </c>
      <c r="AM1338" s="42" t="s">
        <v>890</v>
      </c>
      <c r="AN1338" s="42" t="s">
        <v>890</v>
      </c>
      <c r="AO1338" s="42" t="s">
        <v>890</v>
      </c>
      <c r="AP1338" s="42" t="s">
        <v>17</v>
      </c>
      <c r="AQ1338" s="42" t="s">
        <v>17</v>
      </c>
      <c r="AR1338" s="42" t="s">
        <v>890</v>
      </c>
      <c r="AS1338" s="42" t="s">
        <v>890</v>
      </c>
      <c r="AT1338" s="42" t="s">
        <v>890</v>
      </c>
      <c r="AU1338" s="42" t="s">
        <v>890</v>
      </c>
      <c r="AV1338" s="37">
        <f>COUNTIFS($S1338:$AU1338,"P")</f>
        <v>10</v>
      </c>
      <c r="AW1338" s="37">
        <f>COUNTIFS($S1338:$AU1338,"HD")/2</f>
        <v>0</v>
      </c>
      <c r="AX1338" s="37">
        <f>COUNTIFS($S1338:$AU1338,"DO")</f>
        <v>8</v>
      </c>
      <c r="AY1338" s="1">
        <f>COUNTIFS($S1338:$AU1338,"UPL")</f>
        <v>1</v>
      </c>
      <c r="AZ1338" s="37">
        <f>COUNTIFS($S1338:$AU1338,"LWP")</f>
        <v>1</v>
      </c>
      <c r="BA1338" s="37">
        <f>SUM(COUNTIFS($S1338:$AU1338,{"PAT","MAT"}))</f>
        <v>0</v>
      </c>
      <c r="BB1338" s="37">
        <f>COUNTIFS($S1338:$AU1338,"HO")</f>
        <v>0</v>
      </c>
      <c r="BC1338" s="37">
        <f>COUNTIFS($S1338:$AU1338,"NA")</f>
        <v>0</v>
      </c>
      <c r="BD1338" s="37">
        <f>COUNTIFS($S1338:$AU1338,"PL")</f>
        <v>0</v>
      </c>
      <c r="BE1338" s="37">
        <f>COUNTIFS($S1338:$AU1338,"CL")</f>
        <v>0</v>
      </c>
      <c r="BF1338" s="37">
        <f>COUNTIFS($S1338:$AU1338,"BL")</f>
        <v>0</v>
      </c>
      <c r="BG1338" s="37">
        <f>COUNTIFS($S1338:$AU1338,"CO")</f>
        <v>0</v>
      </c>
      <c r="BH1338" s="37">
        <f>SUM(BD1338:BG1338)</f>
        <v>0</v>
      </c>
      <c r="BI1338" s="37">
        <f>IF(SUM(AV1338+AW1338)&gt;=17,1,0)</f>
        <v>0</v>
      </c>
      <c r="BJ1338" s="37">
        <f>IF(SUM(AV1338+AW1338)&gt;=13,1,0)</f>
        <v>0</v>
      </c>
      <c r="BK1338" s="37">
        <f>SUM(AV1338:BG1338)+SUM(COUNTIFS(R1338:AU1338,{"TERM","RESIGNED"}))</f>
        <v>29</v>
      </c>
      <c r="BL1338" s="1" t="s">
        <v>41</v>
      </c>
      <c r="BM1338" s="37" t="s">
        <v>931</v>
      </c>
    </row>
    <row r="1339" spans="1:65" x14ac:dyDescent="0.25">
      <c r="A1339" s="30">
        <f>A1338+1</f>
        <v>1337</v>
      </c>
      <c r="B1339" s="1" t="s">
        <v>163</v>
      </c>
      <c r="C1339" s="1">
        <v>104277</v>
      </c>
      <c r="D1339" s="25">
        <v>104277</v>
      </c>
      <c r="E1339" s="1" t="s">
        <v>862</v>
      </c>
      <c r="F1339" s="32" t="s">
        <v>745</v>
      </c>
      <c r="G1339" s="32" t="s">
        <v>117</v>
      </c>
      <c r="H1339" s="28">
        <v>44887</v>
      </c>
      <c r="I1339" s="28" t="s">
        <v>36</v>
      </c>
      <c r="J1339" s="28">
        <v>45341</v>
      </c>
      <c r="K1339" s="37">
        <f ca="1">IF(O1339="ACTIVE",(TODAY()-H1339),(J1339-H1339))</f>
        <v>454</v>
      </c>
      <c r="L1339" s="39" t="str">
        <f>IF(OR(M1339="Email Verification",M1339="Operations",M1339="OJT",M1339="Bottom Quartile Group",M1339="Training"),"Billable","Non Billable")</f>
        <v>Billable</v>
      </c>
      <c r="M1339" s="32" t="s">
        <v>118</v>
      </c>
      <c r="N1339" s="1" t="s">
        <v>38</v>
      </c>
      <c r="O1339" s="1" t="s">
        <v>886</v>
      </c>
      <c r="P1339" s="1" t="s">
        <v>890</v>
      </c>
      <c r="Q1339" s="1" t="s">
        <v>1581</v>
      </c>
      <c r="R1339" s="31" t="s">
        <v>293</v>
      </c>
      <c r="S1339" s="42" t="s">
        <v>880</v>
      </c>
      <c r="T1339" s="42" t="s">
        <v>880</v>
      </c>
      <c r="U1339" s="42" t="s">
        <v>17</v>
      </c>
      <c r="V1339" s="42" t="s">
        <v>17</v>
      </c>
      <c r="W1339" s="42" t="s">
        <v>880</v>
      </c>
      <c r="X1339" s="42" t="s">
        <v>880</v>
      </c>
      <c r="Y1339" s="42" t="s">
        <v>880</v>
      </c>
      <c r="Z1339" s="42" t="s">
        <v>880</v>
      </c>
      <c r="AA1339" s="42" t="s">
        <v>880</v>
      </c>
      <c r="AB1339" s="42" t="s">
        <v>17</v>
      </c>
      <c r="AC1339" s="42" t="s">
        <v>17</v>
      </c>
      <c r="AD1339" s="42" t="s">
        <v>880</v>
      </c>
      <c r="AE1339" s="42" t="s">
        <v>880</v>
      </c>
      <c r="AF1339" s="42" t="s">
        <v>880</v>
      </c>
      <c r="AG1339" s="42" t="s">
        <v>880</v>
      </c>
      <c r="AH1339" s="42" t="s">
        <v>880</v>
      </c>
      <c r="AI1339" s="42" t="s">
        <v>17</v>
      </c>
      <c r="AJ1339" s="42" t="s">
        <v>17</v>
      </c>
      <c r="AK1339" s="42" t="s">
        <v>890</v>
      </c>
      <c r="AL1339" s="42" t="s">
        <v>890</v>
      </c>
      <c r="AM1339" s="42" t="s">
        <v>890</v>
      </c>
      <c r="AN1339" s="42" t="s">
        <v>890</v>
      </c>
      <c r="AO1339" s="42" t="s">
        <v>890</v>
      </c>
      <c r="AP1339" s="42" t="s">
        <v>17</v>
      </c>
      <c r="AQ1339" s="42" t="s">
        <v>17</v>
      </c>
      <c r="AR1339" s="42" t="s">
        <v>890</v>
      </c>
      <c r="AS1339" s="42" t="s">
        <v>890</v>
      </c>
      <c r="AT1339" s="42" t="s">
        <v>890</v>
      </c>
      <c r="AU1339" s="42" t="s">
        <v>890</v>
      </c>
      <c r="AV1339" s="37">
        <f>COUNTIFS($S1339:$AU1339,"P")</f>
        <v>12</v>
      </c>
      <c r="AW1339" s="37">
        <f>COUNTIFS($S1339:$AU1339,"HD")/2</f>
        <v>0</v>
      </c>
      <c r="AX1339" s="37">
        <f>COUNTIFS($S1339:$AU1339,"DO")</f>
        <v>8</v>
      </c>
      <c r="AY1339" s="1">
        <f>COUNTIFS($S1339:$AU1339,"UPL")</f>
        <v>0</v>
      </c>
      <c r="AZ1339" s="37">
        <f>COUNTIFS($S1339:$AU1339,"LWP")</f>
        <v>0</v>
      </c>
      <c r="BA1339" s="37">
        <f>SUM(COUNTIFS($S1339:$AU1339,{"PAT","MAT"}))</f>
        <v>0</v>
      </c>
      <c r="BB1339" s="37">
        <f>COUNTIFS($S1339:$AU1339,"HO")</f>
        <v>0</v>
      </c>
      <c r="BC1339" s="37">
        <f>COUNTIFS($S1339:$AU1339,"NA")</f>
        <v>0</v>
      </c>
      <c r="BD1339" s="37">
        <f>COUNTIFS($S1339:$AU1339,"PL")</f>
        <v>0</v>
      </c>
      <c r="BE1339" s="37">
        <f>COUNTIFS($S1339:$AU1339,"CL")</f>
        <v>0</v>
      </c>
      <c r="BF1339" s="37">
        <f>COUNTIFS($S1339:$AU1339,"BL")</f>
        <v>0</v>
      </c>
      <c r="BG1339" s="37">
        <f>COUNTIFS($S1339:$AU1339,"CO")</f>
        <v>0</v>
      </c>
      <c r="BH1339" s="37">
        <f>SUM(BD1339:BG1339)</f>
        <v>0</v>
      </c>
      <c r="BI1339" s="37">
        <f>IF(SUM(AV1339+AW1339)&gt;=17,1,0)</f>
        <v>0</v>
      </c>
      <c r="BJ1339" s="37">
        <f>IF(SUM(AV1339+AW1339)&gt;=13,1,0)</f>
        <v>0</v>
      </c>
      <c r="BK1339" s="37">
        <f>SUM(AV1339:BG1339)+SUM(COUNTIFS(R1339:AU1339,{"TERM","RESIGNED"}))</f>
        <v>29</v>
      </c>
      <c r="BL1339" s="1" t="s">
        <v>41</v>
      </c>
      <c r="BM1339" s="37" t="s">
        <v>933</v>
      </c>
    </row>
    <row r="1340" spans="1:65" x14ac:dyDescent="0.25">
      <c r="A1340" s="30">
        <f>A1339+1</f>
        <v>1338</v>
      </c>
      <c r="B1340" s="1" t="s">
        <v>163</v>
      </c>
      <c r="C1340" s="1">
        <v>104285</v>
      </c>
      <c r="D1340" s="25">
        <v>104285</v>
      </c>
      <c r="E1340" s="1" t="s">
        <v>863</v>
      </c>
      <c r="F1340" s="32" t="s">
        <v>1159</v>
      </c>
      <c r="G1340" s="32" t="s">
        <v>117</v>
      </c>
      <c r="H1340" s="28">
        <v>44887</v>
      </c>
      <c r="I1340" s="28" t="s">
        <v>36</v>
      </c>
      <c r="J1340" s="28">
        <v>45341</v>
      </c>
      <c r="K1340" s="37">
        <f ca="1">IF(O1340="ACTIVE",(TODAY()-H1340),(J1340-H1340))</f>
        <v>454</v>
      </c>
      <c r="L1340" s="39" t="str">
        <f>IF(OR(M1340="Email Verification",M1340="Operations",M1340="OJT",M1340="Bottom Quartile Group",M1340="Training"),"Billable","Non Billable")</f>
        <v>Billable</v>
      </c>
      <c r="M1340" s="32" t="s">
        <v>118</v>
      </c>
      <c r="N1340" s="1" t="s">
        <v>38</v>
      </c>
      <c r="O1340" s="1" t="s">
        <v>886</v>
      </c>
      <c r="P1340" s="1" t="s">
        <v>890</v>
      </c>
      <c r="Q1340" s="1" t="s">
        <v>1576</v>
      </c>
      <c r="R1340" s="31" t="s">
        <v>233</v>
      </c>
      <c r="S1340" s="42" t="s">
        <v>880</v>
      </c>
      <c r="T1340" s="42" t="s">
        <v>880</v>
      </c>
      <c r="U1340" s="42" t="s">
        <v>17</v>
      </c>
      <c r="V1340" s="42" t="s">
        <v>17</v>
      </c>
      <c r="W1340" s="42" t="s">
        <v>880</v>
      </c>
      <c r="X1340" s="42" t="s">
        <v>880</v>
      </c>
      <c r="Y1340" s="42" t="s">
        <v>880</v>
      </c>
      <c r="Z1340" s="42" t="s">
        <v>880</v>
      </c>
      <c r="AA1340" s="42" t="s">
        <v>880</v>
      </c>
      <c r="AB1340" s="42" t="s">
        <v>17</v>
      </c>
      <c r="AC1340" s="42" t="s">
        <v>17</v>
      </c>
      <c r="AD1340" s="42" t="s">
        <v>880</v>
      </c>
      <c r="AE1340" s="42" t="s">
        <v>880</v>
      </c>
      <c r="AF1340" s="42" t="s">
        <v>880</v>
      </c>
      <c r="AG1340" s="42" t="s">
        <v>880</v>
      </c>
      <c r="AH1340" s="42" t="s">
        <v>19</v>
      </c>
      <c r="AI1340" s="42" t="s">
        <v>17</v>
      </c>
      <c r="AJ1340" s="42" t="s">
        <v>17</v>
      </c>
      <c r="AK1340" s="42" t="s">
        <v>890</v>
      </c>
      <c r="AL1340" s="42" t="s">
        <v>890</v>
      </c>
      <c r="AM1340" s="42" t="s">
        <v>890</v>
      </c>
      <c r="AN1340" s="42" t="s">
        <v>890</v>
      </c>
      <c r="AO1340" s="42" t="s">
        <v>890</v>
      </c>
      <c r="AP1340" s="42" t="s">
        <v>17</v>
      </c>
      <c r="AQ1340" s="42" t="s">
        <v>17</v>
      </c>
      <c r="AR1340" s="42" t="s">
        <v>890</v>
      </c>
      <c r="AS1340" s="42" t="s">
        <v>890</v>
      </c>
      <c r="AT1340" s="42" t="s">
        <v>890</v>
      </c>
      <c r="AU1340" s="42" t="s">
        <v>890</v>
      </c>
      <c r="AV1340" s="37">
        <f>COUNTIFS($S1340:$AU1340,"P")</f>
        <v>11</v>
      </c>
      <c r="AW1340" s="37">
        <f>COUNTIFS($S1340:$AU1340,"HD")/2</f>
        <v>0</v>
      </c>
      <c r="AX1340" s="37">
        <f>COUNTIFS($S1340:$AU1340,"DO")</f>
        <v>8</v>
      </c>
      <c r="AY1340" s="1">
        <f>COUNTIFS($S1340:$AU1340,"UPL")</f>
        <v>0</v>
      </c>
      <c r="AZ1340" s="37">
        <f>COUNTIFS($S1340:$AU1340,"LWP")</f>
        <v>1</v>
      </c>
      <c r="BA1340" s="37">
        <f>SUM(COUNTIFS($S1340:$AU1340,{"PAT","MAT"}))</f>
        <v>0</v>
      </c>
      <c r="BB1340" s="37">
        <f>COUNTIFS($S1340:$AU1340,"HO")</f>
        <v>0</v>
      </c>
      <c r="BC1340" s="37">
        <f>COUNTIFS($S1340:$AU1340,"NA")</f>
        <v>0</v>
      </c>
      <c r="BD1340" s="37">
        <f>COUNTIFS($S1340:$AU1340,"PL")</f>
        <v>0</v>
      </c>
      <c r="BE1340" s="37">
        <f>COUNTIFS($S1340:$AU1340,"CL")</f>
        <v>0</v>
      </c>
      <c r="BF1340" s="37">
        <f>COUNTIFS($S1340:$AU1340,"BL")</f>
        <v>0</v>
      </c>
      <c r="BG1340" s="37">
        <f>COUNTIFS($S1340:$AU1340,"CO")</f>
        <v>0</v>
      </c>
      <c r="BH1340" s="37">
        <f>SUM(BD1340:BG1340)</f>
        <v>0</v>
      </c>
      <c r="BI1340" s="37">
        <f>IF(SUM(AV1340+AW1340)&gt;=17,1,0)</f>
        <v>0</v>
      </c>
      <c r="BJ1340" s="37">
        <f>IF(SUM(AV1340+AW1340)&gt;=13,1,0)</f>
        <v>0</v>
      </c>
      <c r="BK1340" s="37">
        <f>SUM(AV1340:BG1340)+SUM(COUNTIFS(R1340:AU1340,{"TERM","RESIGNED"}))</f>
        <v>29</v>
      </c>
      <c r="BL1340" s="1" t="s">
        <v>41</v>
      </c>
      <c r="BM1340" s="37" t="s">
        <v>931</v>
      </c>
    </row>
    <row r="1341" spans="1:65" x14ac:dyDescent="0.25">
      <c r="A1341" s="30">
        <f>A1340+1</f>
        <v>1339</v>
      </c>
      <c r="B1341" s="1" t="s">
        <v>163</v>
      </c>
      <c r="C1341" s="1">
        <v>104874</v>
      </c>
      <c r="D1341" s="25">
        <v>104874</v>
      </c>
      <c r="E1341" s="1" t="s">
        <v>863</v>
      </c>
      <c r="F1341" s="32" t="s">
        <v>817</v>
      </c>
      <c r="G1341" s="32" t="s">
        <v>117</v>
      </c>
      <c r="H1341" s="28">
        <v>44939</v>
      </c>
      <c r="I1341" s="28" t="s">
        <v>36</v>
      </c>
      <c r="J1341" s="28">
        <v>45341</v>
      </c>
      <c r="K1341" s="37">
        <f ca="1">IF(O1341="ACTIVE",(TODAY()-H1341),(J1341-H1341))</f>
        <v>402</v>
      </c>
      <c r="L1341" s="39" t="str">
        <f>IF(OR(M1341="Email Verification",M1341="Operations",M1341="OJT",M1341="Bottom Quartile Group",M1341="Training"),"Billable","Non Billable")</f>
        <v>Billable</v>
      </c>
      <c r="M1341" s="32" t="s">
        <v>118</v>
      </c>
      <c r="N1341" s="1" t="s">
        <v>38</v>
      </c>
      <c r="O1341" s="1" t="s">
        <v>886</v>
      </c>
      <c r="P1341" s="1" t="s">
        <v>890</v>
      </c>
      <c r="Q1341" s="1" t="s">
        <v>1581</v>
      </c>
      <c r="R1341" s="31" t="s">
        <v>244</v>
      </c>
      <c r="S1341" s="42" t="s">
        <v>880</v>
      </c>
      <c r="T1341" s="42" t="s">
        <v>18</v>
      </c>
      <c r="U1341" s="42" t="s">
        <v>17</v>
      </c>
      <c r="V1341" s="42" t="s">
        <v>17</v>
      </c>
      <c r="W1341" s="42" t="s">
        <v>881</v>
      </c>
      <c r="X1341" s="42" t="s">
        <v>880</v>
      </c>
      <c r="Y1341" s="42" t="s">
        <v>880</v>
      </c>
      <c r="Z1341" s="42" t="s">
        <v>880</v>
      </c>
      <c r="AA1341" s="42" t="s">
        <v>880</v>
      </c>
      <c r="AB1341" s="42" t="s">
        <v>17</v>
      </c>
      <c r="AC1341" s="42" t="s">
        <v>17</v>
      </c>
      <c r="AD1341" s="42" t="s">
        <v>18</v>
      </c>
      <c r="AE1341" s="42" t="s">
        <v>880</v>
      </c>
      <c r="AF1341" s="42" t="s">
        <v>880</v>
      </c>
      <c r="AG1341" s="42" t="s">
        <v>880</v>
      </c>
      <c r="AH1341" s="42" t="s">
        <v>880</v>
      </c>
      <c r="AI1341" s="42" t="s">
        <v>17</v>
      </c>
      <c r="AJ1341" s="42" t="s">
        <v>17</v>
      </c>
      <c r="AK1341" s="42" t="s">
        <v>890</v>
      </c>
      <c r="AL1341" s="42" t="s">
        <v>890</v>
      </c>
      <c r="AM1341" s="42" t="s">
        <v>890</v>
      </c>
      <c r="AN1341" s="42" t="s">
        <v>890</v>
      </c>
      <c r="AO1341" s="42" t="s">
        <v>890</v>
      </c>
      <c r="AP1341" s="42" t="s">
        <v>17</v>
      </c>
      <c r="AQ1341" s="42" t="s">
        <v>17</v>
      </c>
      <c r="AR1341" s="42" t="s">
        <v>890</v>
      </c>
      <c r="AS1341" s="42" t="s">
        <v>890</v>
      </c>
      <c r="AT1341" s="42" t="s">
        <v>890</v>
      </c>
      <c r="AU1341" s="42" t="s">
        <v>890</v>
      </c>
      <c r="AV1341" s="37">
        <f>COUNTIFS($S1341:$AU1341,"P")</f>
        <v>9</v>
      </c>
      <c r="AW1341" s="37">
        <f>COUNTIFS($S1341:$AU1341,"HD")/2</f>
        <v>0.5</v>
      </c>
      <c r="AX1341" s="37">
        <f>COUNTIFS($S1341:$AU1341,"DO")</f>
        <v>8</v>
      </c>
      <c r="AY1341" s="1">
        <f>COUNTIFS($S1341:$AU1341,"UPL")</f>
        <v>2</v>
      </c>
      <c r="AZ1341" s="37">
        <f>COUNTIFS($S1341:$AU1341,"LWP")</f>
        <v>0</v>
      </c>
      <c r="BA1341" s="37">
        <f>SUM(COUNTIFS($S1341:$AU1341,{"PAT","MAT"}))</f>
        <v>0</v>
      </c>
      <c r="BB1341" s="37">
        <f>COUNTIFS($S1341:$AU1341,"HO")</f>
        <v>0</v>
      </c>
      <c r="BC1341" s="37">
        <f>COUNTIFS($S1341:$AU1341,"NA")</f>
        <v>0</v>
      </c>
      <c r="BD1341" s="37">
        <f>COUNTIFS($S1341:$AU1341,"PL")</f>
        <v>0</v>
      </c>
      <c r="BE1341" s="37">
        <f>COUNTIFS($S1341:$AU1341,"CL")</f>
        <v>0</v>
      </c>
      <c r="BF1341" s="37">
        <f>COUNTIFS($S1341:$AU1341,"BL")</f>
        <v>0</v>
      </c>
      <c r="BG1341" s="37">
        <f>COUNTIFS($S1341:$AU1341,"CO")</f>
        <v>0</v>
      </c>
      <c r="BH1341" s="37">
        <f>SUM(BD1341:BG1341)</f>
        <v>0</v>
      </c>
      <c r="BI1341" s="37">
        <f>IF(SUM(AV1341+AW1341)&gt;=17,1,0)</f>
        <v>0</v>
      </c>
      <c r="BJ1341" s="37">
        <f>IF(SUM(AV1341+AW1341)&gt;=13,1,0)</f>
        <v>0</v>
      </c>
      <c r="BK1341" s="37">
        <f>SUM(AV1341:BG1341)+SUM(COUNTIFS(R1341:AU1341,{"TERM","RESIGNED"}))</f>
        <v>28.5</v>
      </c>
      <c r="BL1341" s="1" t="s">
        <v>41</v>
      </c>
      <c r="BM1341" s="37" t="s">
        <v>931</v>
      </c>
    </row>
    <row r="1342" spans="1:65" x14ac:dyDescent="0.25">
      <c r="A1342" s="30">
        <f>A1341+1</f>
        <v>1340</v>
      </c>
      <c r="B1342" s="1" t="s">
        <v>33</v>
      </c>
      <c r="C1342" s="1">
        <v>19604</v>
      </c>
      <c r="D1342" s="1">
        <v>19604</v>
      </c>
      <c r="E1342" s="1" t="s">
        <v>863</v>
      </c>
      <c r="F1342" s="32" t="s">
        <v>1555</v>
      </c>
      <c r="G1342" s="32" t="s">
        <v>177</v>
      </c>
      <c r="H1342" s="28">
        <v>45322</v>
      </c>
      <c r="I1342" s="28" t="s">
        <v>36</v>
      </c>
      <c r="J1342" s="28">
        <v>45341</v>
      </c>
      <c r="K1342" s="37">
        <f ca="1">IF(O1342="ACTIVE",(TODAY()-H1342),(J1342-H1342))</f>
        <v>19</v>
      </c>
      <c r="L1342" s="39" t="str">
        <f>IF(OR(M1342="Email Verification",M1342="Operations",M1342="OJT",M1342="Bottom Quartile Group",M1342="Training"),"Billable","Non Billable")</f>
        <v>Billable</v>
      </c>
      <c r="M1342" s="32" t="s">
        <v>920</v>
      </c>
      <c r="N1342" s="1" t="s">
        <v>38</v>
      </c>
      <c r="O1342" s="1" t="s">
        <v>886</v>
      </c>
      <c r="P1342" s="1" t="s">
        <v>1579</v>
      </c>
      <c r="Q1342" s="1" t="s">
        <v>1576</v>
      </c>
      <c r="R1342" s="31" t="s">
        <v>214</v>
      </c>
      <c r="S1342" s="42" t="s">
        <v>880</v>
      </c>
      <c r="T1342" s="42" t="s">
        <v>880</v>
      </c>
      <c r="U1342" s="42" t="s">
        <v>17</v>
      </c>
      <c r="V1342" s="42" t="s">
        <v>17</v>
      </c>
      <c r="W1342" s="42" t="s">
        <v>880</v>
      </c>
      <c r="X1342" s="42" t="s">
        <v>880</v>
      </c>
      <c r="Y1342" s="42" t="s">
        <v>880</v>
      </c>
      <c r="Z1342" s="42" t="s">
        <v>880</v>
      </c>
      <c r="AA1342" s="42" t="s">
        <v>880</v>
      </c>
      <c r="AB1342" s="42" t="s">
        <v>17</v>
      </c>
      <c r="AC1342" s="42" t="s">
        <v>17</v>
      </c>
      <c r="AD1342" s="42" t="s">
        <v>880</v>
      </c>
      <c r="AE1342" s="42" t="s">
        <v>19</v>
      </c>
      <c r="AF1342" s="42" t="s">
        <v>18</v>
      </c>
      <c r="AG1342" s="42" t="s">
        <v>18</v>
      </c>
      <c r="AH1342" s="42" t="s">
        <v>18</v>
      </c>
      <c r="AI1342" s="42" t="s">
        <v>17</v>
      </c>
      <c r="AJ1342" s="42" t="s">
        <v>17</v>
      </c>
      <c r="AK1342" s="42" t="s">
        <v>886</v>
      </c>
      <c r="AL1342" s="42" t="s">
        <v>886</v>
      </c>
      <c r="AM1342" s="42" t="s">
        <v>886</v>
      </c>
      <c r="AN1342" s="42" t="s">
        <v>886</v>
      </c>
      <c r="AO1342" s="42" t="s">
        <v>886</v>
      </c>
      <c r="AP1342" s="42" t="s">
        <v>17</v>
      </c>
      <c r="AQ1342" s="42" t="s">
        <v>17</v>
      </c>
      <c r="AR1342" s="42" t="s">
        <v>886</v>
      </c>
      <c r="AS1342" s="42" t="s">
        <v>886</v>
      </c>
      <c r="AT1342" s="42" t="s">
        <v>886</v>
      </c>
      <c r="AU1342" s="42" t="s">
        <v>886</v>
      </c>
      <c r="AV1342" s="37">
        <f>COUNTIFS($S1342:$AU1342,"P")</f>
        <v>8</v>
      </c>
      <c r="AW1342" s="37">
        <f>COUNTIFS($S1342:$AU1342,"HD")/2</f>
        <v>0</v>
      </c>
      <c r="AX1342" s="37">
        <f>COUNTIFS($S1342:$AU1342,"DO")</f>
        <v>8</v>
      </c>
      <c r="AY1342" s="1">
        <f>COUNTIFS($S1342:$AU1342,"UPL")</f>
        <v>3</v>
      </c>
      <c r="AZ1342" s="37">
        <f>COUNTIFS($S1342:$AU1342,"LWP")</f>
        <v>1</v>
      </c>
      <c r="BA1342" s="37">
        <f>SUM(COUNTIFS($S1342:$AU1342,{"PAT","MAT"}))</f>
        <v>0</v>
      </c>
      <c r="BB1342" s="37">
        <f>COUNTIFS($S1342:$AU1342,"HO")</f>
        <v>0</v>
      </c>
      <c r="BC1342" s="37">
        <f>COUNTIFS($S1342:$AU1342,"NA")</f>
        <v>0</v>
      </c>
      <c r="BD1342" s="37">
        <f>COUNTIFS($S1342:$AU1342,"PL")</f>
        <v>0</v>
      </c>
      <c r="BE1342" s="37">
        <f>COUNTIFS($S1342:$AU1342,"CL")</f>
        <v>0</v>
      </c>
      <c r="BF1342" s="37">
        <f>COUNTIFS($S1342:$AU1342,"BL")</f>
        <v>0</v>
      </c>
      <c r="BG1342" s="37">
        <f>COUNTIFS($S1342:$AU1342,"CO")</f>
        <v>0</v>
      </c>
      <c r="BH1342" s="37">
        <f>SUM(BD1342:BG1342)</f>
        <v>0</v>
      </c>
      <c r="BI1342" s="37">
        <f>IF(SUM(AV1342+AW1342)&gt;=17,1,0)</f>
        <v>0</v>
      </c>
      <c r="BJ1342" s="37">
        <f>IF(SUM(AV1342+AW1342)&gt;=13,1,0)</f>
        <v>0</v>
      </c>
      <c r="BK1342" s="37">
        <f>SUM(AV1342:BG1342)+SUM(COUNTIFS(R1342:AU1342,{"TERM","RESIGNED"}))</f>
        <v>29</v>
      </c>
      <c r="BL1342" s="1" t="s">
        <v>41</v>
      </c>
      <c r="BM1342" s="37" t="s">
        <v>936</v>
      </c>
    </row>
    <row r="1343" spans="1:65" x14ac:dyDescent="0.25">
      <c r="A1343" s="30">
        <f>A1342+1</f>
        <v>1341</v>
      </c>
      <c r="B1343" s="1" t="s">
        <v>163</v>
      </c>
      <c r="C1343" s="1">
        <v>103527</v>
      </c>
      <c r="D1343" s="25">
        <v>103527</v>
      </c>
      <c r="E1343" s="1" t="s">
        <v>863</v>
      </c>
      <c r="F1343" s="32" t="s">
        <v>588</v>
      </c>
      <c r="G1343" s="32" t="s">
        <v>117</v>
      </c>
      <c r="H1343" s="28">
        <v>44749</v>
      </c>
      <c r="I1343" s="28" t="s">
        <v>36</v>
      </c>
      <c r="J1343" s="28">
        <v>45341</v>
      </c>
      <c r="K1343" s="37">
        <f ca="1">IF(O1343="ACTIVE",(TODAY()-H1343),(J1343-H1343))</f>
        <v>592</v>
      </c>
      <c r="L1343" s="39" t="str">
        <f>IF(OR(M1343="Email Verification",M1343="Operations",M1343="OJT",M1343="Bottom Quartile Group",M1343="Training"),"Billable","Non Billable")</f>
        <v>Billable</v>
      </c>
      <c r="M1343" s="32" t="s">
        <v>118</v>
      </c>
      <c r="N1343" s="1" t="s">
        <v>38</v>
      </c>
      <c r="O1343" s="1" t="s">
        <v>886</v>
      </c>
      <c r="P1343" s="1" t="s">
        <v>890</v>
      </c>
      <c r="Q1343" s="1" t="s">
        <v>1581</v>
      </c>
      <c r="R1343" s="31" t="s">
        <v>370</v>
      </c>
      <c r="S1343" s="42" t="s">
        <v>880</v>
      </c>
      <c r="T1343" s="42" t="s">
        <v>880</v>
      </c>
      <c r="U1343" s="42" t="s">
        <v>17</v>
      </c>
      <c r="V1343" s="42" t="s">
        <v>17</v>
      </c>
      <c r="W1343" s="42" t="s">
        <v>880</v>
      </c>
      <c r="X1343" s="42" t="s">
        <v>880</v>
      </c>
      <c r="Y1343" s="42" t="s">
        <v>880</v>
      </c>
      <c r="Z1343" s="42" t="s">
        <v>880</v>
      </c>
      <c r="AA1343" s="42" t="s">
        <v>880</v>
      </c>
      <c r="AB1343" s="42" t="s">
        <v>17</v>
      </c>
      <c r="AC1343" s="42" t="s">
        <v>17</v>
      </c>
      <c r="AD1343" s="42" t="s">
        <v>880</v>
      </c>
      <c r="AE1343" s="42" t="s">
        <v>880</v>
      </c>
      <c r="AF1343" s="42" t="s">
        <v>880</v>
      </c>
      <c r="AG1343" s="42" t="s">
        <v>18</v>
      </c>
      <c r="AH1343" s="42" t="s">
        <v>880</v>
      </c>
      <c r="AI1343" s="42" t="s">
        <v>17</v>
      </c>
      <c r="AJ1343" s="42" t="s">
        <v>17</v>
      </c>
      <c r="AK1343" s="42" t="s">
        <v>890</v>
      </c>
      <c r="AL1343" s="42" t="s">
        <v>890</v>
      </c>
      <c r="AM1343" s="42" t="s">
        <v>890</v>
      </c>
      <c r="AN1343" s="42" t="s">
        <v>890</v>
      </c>
      <c r="AO1343" s="42" t="s">
        <v>890</v>
      </c>
      <c r="AP1343" s="42" t="s">
        <v>17</v>
      </c>
      <c r="AQ1343" s="42" t="s">
        <v>17</v>
      </c>
      <c r="AR1343" s="42" t="s">
        <v>890</v>
      </c>
      <c r="AS1343" s="42" t="s">
        <v>890</v>
      </c>
      <c r="AT1343" s="42" t="s">
        <v>890</v>
      </c>
      <c r="AU1343" s="42" t="s">
        <v>890</v>
      </c>
      <c r="AV1343" s="37">
        <f>COUNTIFS($S1343:$AU1343,"P")</f>
        <v>11</v>
      </c>
      <c r="AW1343" s="37">
        <f>COUNTIFS($S1343:$AU1343,"HD")/2</f>
        <v>0</v>
      </c>
      <c r="AX1343" s="37">
        <f>COUNTIFS($S1343:$AU1343,"DO")</f>
        <v>8</v>
      </c>
      <c r="AY1343" s="1">
        <f>COUNTIFS($S1343:$AU1343,"UPL")</f>
        <v>1</v>
      </c>
      <c r="AZ1343" s="37">
        <f>COUNTIFS($S1343:$AU1343,"LWP")</f>
        <v>0</v>
      </c>
      <c r="BA1343" s="37">
        <f>SUM(COUNTIFS($S1343:$AU1343,{"PAT","MAT"}))</f>
        <v>0</v>
      </c>
      <c r="BB1343" s="37">
        <f>COUNTIFS($S1343:$AU1343,"HO")</f>
        <v>0</v>
      </c>
      <c r="BC1343" s="37">
        <f>COUNTIFS($S1343:$AU1343,"NA")</f>
        <v>0</v>
      </c>
      <c r="BD1343" s="37">
        <f>COUNTIFS($S1343:$AU1343,"PL")</f>
        <v>0</v>
      </c>
      <c r="BE1343" s="37">
        <f>COUNTIFS($S1343:$AU1343,"CL")</f>
        <v>0</v>
      </c>
      <c r="BF1343" s="37">
        <f>COUNTIFS($S1343:$AU1343,"BL")</f>
        <v>0</v>
      </c>
      <c r="BG1343" s="37">
        <f>COUNTIFS($S1343:$AU1343,"CO")</f>
        <v>0</v>
      </c>
      <c r="BH1343" s="37">
        <f>SUM(BD1343:BG1343)</f>
        <v>0</v>
      </c>
      <c r="BI1343" s="37">
        <f>IF(SUM(AV1343+AW1343)&gt;=17,1,0)</f>
        <v>0</v>
      </c>
      <c r="BJ1343" s="37">
        <f>IF(SUM(AV1343+AW1343)&gt;=13,1,0)</f>
        <v>0</v>
      </c>
      <c r="BK1343" s="37">
        <f>SUM(AV1343:BG1343)+SUM(COUNTIFS(R1343:AU1343,{"TERM","RESIGNED"}))</f>
        <v>29</v>
      </c>
      <c r="BL1343" s="1" t="s">
        <v>41</v>
      </c>
      <c r="BM1343" s="37" t="s">
        <v>931</v>
      </c>
    </row>
    <row r="1344" spans="1:65" x14ac:dyDescent="0.25">
      <c r="A1344" s="30">
        <f>A1343+1</f>
        <v>1342</v>
      </c>
      <c r="B1344" s="1" t="s">
        <v>163</v>
      </c>
      <c r="C1344" s="1">
        <v>100706</v>
      </c>
      <c r="D1344" s="25">
        <v>100706</v>
      </c>
      <c r="E1344" s="1" t="s">
        <v>863</v>
      </c>
      <c r="F1344" s="32" t="s">
        <v>335</v>
      </c>
      <c r="G1344" s="32" t="s">
        <v>181</v>
      </c>
      <c r="H1344" s="28">
        <v>44341</v>
      </c>
      <c r="I1344" s="28" t="s">
        <v>36</v>
      </c>
      <c r="J1344" s="28">
        <v>45341</v>
      </c>
      <c r="K1344" s="37">
        <f ca="1">IF(O1344="ACTIVE",(TODAY()-H1344),(J1344-H1344))</f>
        <v>1000</v>
      </c>
      <c r="L1344" s="39" t="str">
        <f>IF(OR(M1344="Email Verification",M1344="Operations",M1344="OJT",M1344="Bottom Quartile Group",M1344="Training"),"Billable","Non Billable")</f>
        <v>Billable</v>
      </c>
      <c r="M1344" s="32" t="s">
        <v>178</v>
      </c>
      <c r="N1344" s="1" t="s">
        <v>38</v>
      </c>
      <c r="O1344" s="1" t="s">
        <v>886</v>
      </c>
      <c r="P1344" s="1" t="s">
        <v>890</v>
      </c>
      <c r="Q1344" s="1" t="s">
        <v>1581</v>
      </c>
      <c r="R1344" s="31" t="s">
        <v>295</v>
      </c>
      <c r="S1344" s="42" t="s">
        <v>880</v>
      </c>
      <c r="T1344" s="42" t="s">
        <v>880</v>
      </c>
      <c r="U1344" s="42" t="s">
        <v>17</v>
      </c>
      <c r="V1344" s="42" t="s">
        <v>17</v>
      </c>
      <c r="W1344" s="42" t="s">
        <v>880</v>
      </c>
      <c r="X1344" s="42" t="s">
        <v>880</v>
      </c>
      <c r="Y1344" s="42" t="s">
        <v>880</v>
      </c>
      <c r="Z1344" s="42" t="s">
        <v>880</v>
      </c>
      <c r="AA1344" s="42" t="s">
        <v>19</v>
      </c>
      <c r="AB1344" s="42" t="s">
        <v>17</v>
      </c>
      <c r="AC1344" s="42" t="s">
        <v>17</v>
      </c>
      <c r="AD1344" s="42" t="s">
        <v>880</v>
      </c>
      <c r="AE1344" s="42" t="s">
        <v>880</v>
      </c>
      <c r="AF1344" s="42" t="s">
        <v>880</v>
      </c>
      <c r="AG1344" s="42" t="s">
        <v>880</v>
      </c>
      <c r="AH1344" s="42" t="s">
        <v>880</v>
      </c>
      <c r="AI1344" s="42" t="s">
        <v>17</v>
      </c>
      <c r="AJ1344" s="42" t="s">
        <v>17</v>
      </c>
      <c r="AK1344" s="42" t="s">
        <v>890</v>
      </c>
      <c r="AL1344" s="42" t="s">
        <v>890</v>
      </c>
      <c r="AM1344" s="42" t="s">
        <v>890</v>
      </c>
      <c r="AN1344" s="42" t="s">
        <v>890</v>
      </c>
      <c r="AO1344" s="42" t="s">
        <v>890</v>
      </c>
      <c r="AP1344" s="42" t="s">
        <v>17</v>
      </c>
      <c r="AQ1344" s="42" t="s">
        <v>17</v>
      </c>
      <c r="AR1344" s="42" t="s">
        <v>890</v>
      </c>
      <c r="AS1344" s="42" t="s">
        <v>890</v>
      </c>
      <c r="AT1344" s="42" t="s">
        <v>890</v>
      </c>
      <c r="AU1344" s="42" t="s">
        <v>890</v>
      </c>
      <c r="AV1344" s="37">
        <f>COUNTIFS($S1344:$AU1344,"P")</f>
        <v>11</v>
      </c>
      <c r="AW1344" s="37">
        <f>COUNTIFS($S1344:$AU1344,"HD")/2</f>
        <v>0</v>
      </c>
      <c r="AX1344" s="37">
        <f>COUNTIFS($S1344:$AU1344,"DO")</f>
        <v>8</v>
      </c>
      <c r="AY1344" s="1">
        <f>COUNTIFS($S1344:$AU1344,"UPL")</f>
        <v>0</v>
      </c>
      <c r="AZ1344" s="37">
        <f>COUNTIFS($S1344:$AU1344,"LWP")</f>
        <v>1</v>
      </c>
      <c r="BA1344" s="37">
        <f>SUM(COUNTIFS($S1344:$AU1344,{"PAT","MAT"}))</f>
        <v>0</v>
      </c>
      <c r="BB1344" s="37">
        <f>COUNTIFS($S1344:$AU1344,"HO")</f>
        <v>0</v>
      </c>
      <c r="BC1344" s="37">
        <f>COUNTIFS($S1344:$AU1344,"NA")</f>
        <v>0</v>
      </c>
      <c r="BD1344" s="37">
        <f>COUNTIFS($S1344:$AU1344,"PL")</f>
        <v>0</v>
      </c>
      <c r="BE1344" s="37">
        <f>COUNTIFS($S1344:$AU1344,"CL")</f>
        <v>0</v>
      </c>
      <c r="BF1344" s="37">
        <f>COUNTIFS($S1344:$AU1344,"BL")</f>
        <v>0</v>
      </c>
      <c r="BG1344" s="37">
        <f>COUNTIFS($S1344:$AU1344,"CO")</f>
        <v>0</v>
      </c>
      <c r="BH1344" s="37">
        <f>SUM(BD1344:BG1344)</f>
        <v>0</v>
      </c>
      <c r="BI1344" s="37">
        <f>IF(SUM(AV1344+AW1344)&gt;=17,1,0)</f>
        <v>0</v>
      </c>
      <c r="BJ1344" s="37">
        <f>IF(SUM(AV1344+AW1344)&gt;=13,1,0)</f>
        <v>0</v>
      </c>
      <c r="BK1344" s="37">
        <f>SUM(AV1344:BG1344)+SUM(COUNTIFS(R1344:AU1344,{"TERM","RESIGNED"}))</f>
        <v>29</v>
      </c>
      <c r="BL1344" s="1" t="s">
        <v>41</v>
      </c>
      <c r="BM1344" s="37" t="s">
        <v>931</v>
      </c>
    </row>
    <row r="1345" spans="1:65" x14ac:dyDescent="0.25">
      <c r="A1345" s="30">
        <f>A1344+1</f>
        <v>1343</v>
      </c>
      <c r="B1345" s="1" t="s">
        <v>163</v>
      </c>
      <c r="C1345" s="1">
        <v>103181</v>
      </c>
      <c r="D1345" s="25">
        <v>103181</v>
      </c>
      <c r="E1345" s="1" t="s">
        <v>863</v>
      </c>
      <c r="F1345" s="32" t="s">
        <v>566</v>
      </c>
      <c r="G1345" s="32" t="s">
        <v>181</v>
      </c>
      <c r="H1345" s="28">
        <v>44725</v>
      </c>
      <c r="I1345" s="28" t="s">
        <v>36</v>
      </c>
      <c r="J1345" s="28">
        <v>45341</v>
      </c>
      <c r="K1345" s="37">
        <f ca="1">IF(O1345="ACTIVE",(TODAY()-H1345),(J1345-H1345))</f>
        <v>616</v>
      </c>
      <c r="L1345" s="39" t="str">
        <f>IF(OR(M1345="Email Verification",M1345="Operations",M1345="OJT",M1345="Bottom Quartile Group",M1345="Training"),"Billable","Non Billable")</f>
        <v>Billable</v>
      </c>
      <c r="M1345" s="32" t="s">
        <v>178</v>
      </c>
      <c r="N1345" s="1" t="s">
        <v>38</v>
      </c>
      <c r="O1345" s="1" t="s">
        <v>886</v>
      </c>
      <c r="P1345" s="1" t="s">
        <v>890</v>
      </c>
      <c r="Q1345" s="1" t="s">
        <v>1581</v>
      </c>
      <c r="R1345" s="31" t="s">
        <v>295</v>
      </c>
      <c r="S1345" s="42" t="s">
        <v>880</v>
      </c>
      <c r="T1345" s="42" t="s">
        <v>880</v>
      </c>
      <c r="U1345" s="42" t="s">
        <v>17</v>
      </c>
      <c r="V1345" s="42" t="s">
        <v>17</v>
      </c>
      <c r="W1345" s="42" t="s">
        <v>880</v>
      </c>
      <c r="X1345" s="42" t="s">
        <v>880</v>
      </c>
      <c r="Y1345" s="42" t="s">
        <v>880</v>
      </c>
      <c r="Z1345" s="42" t="s">
        <v>880</v>
      </c>
      <c r="AA1345" s="42" t="s">
        <v>880</v>
      </c>
      <c r="AB1345" s="42" t="s">
        <v>17</v>
      </c>
      <c r="AC1345" s="42" t="s">
        <v>17</v>
      </c>
      <c r="AD1345" s="42" t="s">
        <v>880</v>
      </c>
      <c r="AE1345" s="42" t="s">
        <v>880</v>
      </c>
      <c r="AF1345" s="42" t="s">
        <v>880</v>
      </c>
      <c r="AG1345" s="42" t="s">
        <v>880</v>
      </c>
      <c r="AH1345" s="42" t="s">
        <v>880</v>
      </c>
      <c r="AI1345" s="42" t="s">
        <v>17</v>
      </c>
      <c r="AJ1345" s="42" t="s">
        <v>17</v>
      </c>
      <c r="AK1345" s="42" t="s">
        <v>890</v>
      </c>
      <c r="AL1345" s="42" t="s">
        <v>890</v>
      </c>
      <c r="AM1345" s="42" t="s">
        <v>890</v>
      </c>
      <c r="AN1345" s="42" t="s">
        <v>890</v>
      </c>
      <c r="AO1345" s="42" t="s">
        <v>890</v>
      </c>
      <c r="AP1345" s="42" t="s">
        <v>17</v>
      </c>
      <c r="AQ1345" s="42" t="s">
        <v>17</v>
      </c>
      <c r="AR1345" s="42" t="s">
        <v>890</v>
      </c>
      <c r="AS1345" s="42" t="s">
        <v>890</v>
      </c>
      <c r="AT1345" s="42" t="s">
        <v>890</v>
      </c>
      <c r="AU1345" s="42" t="s">
        <v>890</v>
      </c>
      <c r="AV1345" s="37">
        <f>COUNTIFS($S1345:$AU1345,"P")</f>
        <v>12</v>
      </c>
      <c r="AW1345" s="37">
        <f>COUNTIFS($S1345:$AU1345,"HD")/2</f>
        <v>0</v>
      </c>
      <c r="AX1345" s="37">
        <f>COUNTIFS($S1345:$AU1345,"DO")</f>
        <v>8</v>
      </c>
      <c r="AY1345" s="1">
        <f>COUNTIFS($S1345:$AU1345,"UPL")</f>
        <v>0</v>
      </c>
      <c r="AZ1345" s="37">
        <f>COUNTIFS($S1345:$AU1345,"LWP")</f>
        <v>0</v>
      </c>
      <c r="BA1345" s="37">
        <f>SUM(COUNTIFS($S1345:$AU1345,{"PAT","MAT"}))</f>
        <v>0</v>
      </c>
      <c r="BB1345" s="37">
        <f>COUNTIFS($S1345:$AU1345,"HO")</f>
        <v>0</v>
      </c>
      <c r="BC1345" s="37">
        <f>COUNTIFS($S1345:$AU1345,"NA")</f>
        <v>0</v>
      </c>
      <c r="BD1345" s="37">
        <f>COUNTIFS($S1345:$AU1345,"PL")</f>
        <v>0</v>
      </c>
      <c r="BE1345" s="37">
        <f>COUNTIFS($S1345:$AU1345,"CL")</f>
        <v>0</v>
      </c>
      <c r="BF1345" s="37">
        <f>COUNTIFS($S1345:$AU1345,"BL")</f>
        <v>0</v>
      </c>
      <c r="BG1345" s="37">
        <f>COUNTIFS($S1345:$AU1345,"CO")</f>
        <v>0</v>
      </c>
      <c r="BH1345" s="37">
        <f>SUM(BD1345:BG1345)</f>
        <v>0</v>
      </c>
      <c r="BI1345" s="37">
        <f>IF(SUM(AV1345+AW1345)&gt;=17,1,0)</f>
        <v>0</v>
      </c>
      <c r="BJ1345" s="37">
        <f>IF(SUM(AV1345+AW1345)&gt;=13,1,0)</f>
        <v>0</v>
      </c>
      <c r="BK1345" s="37">
        <f>SUM(AV1345:BG1345)+SUM(COUNTIFS(R1345:AU1345,{"TERM","RESIGNED"}))</f>
        <v>29</v>
      </c>
      <c r="BL1345" s="1" t="s">
        <v>41</v>
      </c>
      <c r="BM1345" s="37" t="s">
        <v>931</v>
      </c>
    </row>
    <row r="1346" spans="1:65" x14ac:dyDescent="0.25">
      <c r="A1346" s="30">
        <f>A1345+1</f>
        <v>1344</v>
      </c>
      <c r="B1346" s="1" t="s">
        <v>163</v>
      </c>
      <c r="C1346" s="1">
        <v>102675</v>
      </c>
      <c r="D1346" s="25">
        <v>102675</v>
      </c>
      <c r="E1346" s="1" t="s">
        <v>863</v>
      </c>
      <c r="F1346" s="32" t="s">
        <v>497</v>
      </c>
      <c r="G1346" s="32" t="s">
        <v>117</v>
      </c>
      <c r="H1346" s="28">
        <v>44651</v>
      </c>
      <c r="I1346" s="28" t="s">
        <v>36</v>
      </c>
      <c r="J1346" s="28">
        <v>45341</v>
      </c>
      <c r="K1346" s="37">
        <f ca="1">IF(O1346="ACTIVE",(TODAY()-H1346),(J1346-H1346))</f>
        <v>690</v>
      </c>
      <c r="L1346" s="39" t="str">
        <f>IF(OR(M1346="Email Verification",M1346="Operations",M1346="OJT",M1346="Bottom Quartile Group",M1346="Training"),"Billable","Non Billable")</f>
        <v>Billable</v>
      </c>
      <c r="M1346" s="32" t="s">
        <v>118</v>
      </c>
      <c r="N1346" s="1" t="s">
        <v>38</v>
      </c>
      <c r="O1346" s="1" t="s">
        <v>886</v>
      </c>
      <c r="P1346" s="1" t="s">
        <v>890</v>
      </c>
      <c r="Q1346" s="1" t="s">
        <v>1581</v>
      </c>
      <c r="R1346" s="31" t="s">
        <v>134</v>
      </c>
      <c r="S1346" s="42" t="s">
        <v>18</v>
      </c>
      <c r="T1346" s="42" t="s">
        <v>880</v>
      </c>
      <c r="U1346" s="42" t="s">
        <v>17</v>
      </c>
      <c r="V1346" s="42" t="s">
        <v>17</v>
      </c>
      <c r="W1346" s="42" t="s">
        <v>880</v>
      </c>
      <c r="X1346" s="42" t="s">
        <v>880</v>
      </c>
      <c r="Y1346" s="42" t="s">
        <v>880</v>
      </c>
      <c r="Z1346" s="42" t="s">
        <v>880</v>
      </c>
      <c r="AA1346" s="42" t="s">
        <v>880</v>
      </c>
      <c r="AB1346" s="42" t="s">
        <v>17</v>
      </c>
      <c r="AC1346" s="42" t="s">
        <v>17</v>
      </c>
      <c r="AD1346" s="42" t="s">
        <v>880</v>
      </c>
      <c r="AE1346" s="42" t="s">
        <v>880</v>
      </c>
      <c r="AF1346" s="42" t="s">
        <v>880</v>
      </c>
      <c r="AG1346" s="42" t="s">
        <v>880</v>
      </c>
      <c r="AH1346" s="42" t="s">
        <v>880</v>
      </c>
      <c r="AI1346" s="42" t="s">
        <v>17</v>
      </c>
      <c r="AJ1346" s="42" t="s">
        <v>17</v>
      </c>
      <c r="AK1346" s="42" t="s">
        <v>890</v>
      </c>
      <c r="AL1346" s="42" t="s">
        <v>890</v>
      </c>
      <c r="AM1346" s="42" t="s">
        <v>890</v>
      </c>
      <c r="AN1346" s="42" t="s">
        <v>890</v>
      </c>
      <c r="AO1346" s="42" t="s">
        <v>890</v>
      </c>
      <c r="AP1346" s="42" t="s">
        <v>17</v>
      </c>
      <c r="AQ1346" s="42" t="s">
        <v>17</v>
      </c>
      <c r="AR1346" s="42" t="s">
        <v>890</v>
      </c>
      <c r="AS1346" s="42" t="s">
        <v>890</v>
      </c>
      <c r="AT1346" s="42" t="s">
        <v>890</v>
      </c>
      <c r="AU1346" s="42" t="s">
        <v>890</v>
      </c>
      <c r="AV1346" s="37">
        <f>COUNTIFS($S1346:$AU1346,"P")</f>
        <v>11</v>
      </c>
      <c r="AW1346" s="37">
        <f>COUNTIFS($S1346:$AU1346,"HD")/2</f>
        <v>0</v>
      </c>
      <c r="AX1346" s="37">
        <f>COUNTIFS($S1346:$AU1346,"DO")</f>
        <v>8</v>
      </c>
      <c r="AY1346" s="1">
        <f>COUNTIFS($S1346:$AU1346,"UPL")</f>
        <v>1</v>
      </c>
      <c r="AZ1346" s="37">
        <f>COUNTIFS($S1346:$AU1346,"LWP")</f>
        <v>0</v>
      </c>
      <c r="BA1346" s="37">
        <f>SUM(COUNTIFS($S1346:$AU1346,{"PAT","MAT"}))</f>
        <v>0</v>
      </c>
      <c r="BB1346" s="37">
        <f>COUNTIFS($S1346:$AU1346,"HO")</f>
        <v>0</v>
      </c>
      <c r="BC1346" s="37">
        <f>COUNTIFS($S1346:$AU1346,"NA")</f>
        <v>0</v>
      </c>
      <c r="BD1346" s="37">
        <f>COUNTIFS($S1346:$AU1346,"PL")</f>
        <v>0</v>
      </c>
      <c r="BE1346" s="37">
        <f>COUNTIFS($S1346:$AU1346,"CL")</f>
        <v>0</v>
      </c>
      <c r="BF1346" s="37">
        <f>COUNTIFS($S1346:$AU1346,"BL")</f>
        <v>0</v>
      </c>
      <c r="BG1346" s="37">
        <f>COUNTIFS($S1346:$AU1346,"CO")</f>
        <v>0</v>
      </c>
      <c r="BH1346" s="37">
        <f>SUM(BD1346:BG1346)</f>
        <v>0</v>
      </c>
      <c r="BI1346" s="37">
        <f>IF(SUM(AV1346+AW1346)&gt;=17,1,0)</f>
        <v>0</v>
      </c>
      <c r="BJ1346" s="37">
        <f>IF(SUM(AV1346+AW1346)&gt;=13,1,0)</f>
        <v>0</v>
      </c>
      <c r="BK1346" s="37">
        <f>SUM(AV1346:BG1346)+SUM(COUNTIFS(R1346:AU1346,{"TERM","RESIGNED"}))</f>
        <v>29</v>
      </c>
      <c r="BL1346" s="1" t="s">
        <v>41</v>
      </c>
      <c r="BM1346" s="37" t="s">
        <v>933</v>
      </c>
    </row>
    <row r="1347" spans="1:65" x14ac:dyDescent="0.25">
      <c r="A1347" s="30">
        <f>A1346+1</f>
        <v>1345</v>
      </c>
      <c r="B1347" s="1" t="s">
        <v>163</v>
      </c>
      <c r="C1347" s="1">
        <v>106266</v>
      </c>
      <c r="D1347" s="1">
        <v>106266</v>
      </c>
      <c r="E1347" s="1" t="s">
        <v>863</v>
      </c>
      <c r="F1347" s="32" t="s">
        <v>1393</v>
      </c>
      <c r="G1347" s="32" t="s">
        <v>117</v>
      </c>
      <c r="H1347" s="28">
        <v>45278</v>
      </c>
      <c r="I1347" s="28" t="s">
        <v>36</v>
      </c>
      <c r="J1347" s="28">
        <v>45338</v>
      </c>
      <c r="K1347" s="37">
        <f ca="1">IF(O1347="ACTIVE",(TODAY()-H1347),(J1347-H1347))</f>
        <v>60</v>
      </c>
      <c r="L1347" s="39" t="str">
        <f>IF(OR(M1347="Email Verification",M1347="Operations",M1347="OJT",M1347="Bottom Quartile Group",M1347="Training"),"Billable","Non Billable")</f>
        <v>Billable</v>
      </c>
      <c r="M1347" s="32" t="s">
        <v>118</v>
      </c>
      <c r="N1347" s="1" t="s">
        <v>38</v>
      </c>
      <c r="O1347" s="1" t="s">
        <v>886</v>
      </c>
      <c r="P1347" s="1" t="s">
        <v>1579</v>
      </c>
      <c r="Q1347" s="1" t="s">
        <v>1576</v>
      </c>
      <c r="R1347" s="31" t="s">
        <v>150</v>
      </c>
      <c r="S1347" s="42" t="s">
        <v>880</v>
      </c>
      <c r="T1347" s="42" t="s">
        <v>18</v>
      </c>
      <c r="U1347" s="42" t="s">
        <v>17</v>
      </c>
      <c r="V1347" s="42" t="s">
        <v>17</v>
      </c>
      <c r="W1347" s="42" t="s">
        <v>880</v>
      </c>
      <c r="X1347" s="42" t="s">
        <v>880</v>
      </c>
      <c r="Y1347" s="42" t="s">
        <v>880</v>
      </c>
      <c r="Z1347" s="42" t="s">
        <v>880</v>
      </c>
      <c r="AA1347" s="42" t="s">
        <v>880</v>
      </c>
      <c r="AB1347" s="42" t="s">
        <v>17</v>
      </c>
      <c r="AC1347" s="42" t="s">
        <v>17</v>
      </c>
      <c r="AD1347" s="42" t="s">
        <v>880</v>
      </c>
      <c r="AE1347" s="42" t="s">
        <v>18</v>
      </c>
      <c r="AF1347" s="42" t="s">
        <v>18</v>
      </c>
      <c r="AG1347" s="42" t="s">
        <v>18</v>
      </c>
      <c r="AH1347" s="42" t="s">
        <v>886</v>
      </c>
      <c r="AI1347" s="42" t="s">
        <v>17</v>
      </c>
      <c r="AJ1347" s="42" t="s">
        <v>17</v>
      </c>
      <c r="AK1347" s="42" t="s">
        <v>886</v>
      </c>
      <c r="AL1347" s="42" t="s">
        <v>886</v>
      </c>
      <c r="AM1347" s="42" t="s">
        <v>886</v>
      </c>
      <c r="AN1347" s="42" t="s">
        <v>886</v>
      </c>
      <c r="AO1347" s="42" t="s">
        <v>886</v>
      </c>
      <c r="AP1347" s="42" t="s">
        <v>17</v>
      </c>
      <c r="AQ1347" s="42" t="s">
        <v>17</v>
      </c>
      <c r="AR1347" s="42" t="s">
        <v>886</v>
      </c>
      <c r="AS1347" s="42" t="s">
        <v>886</v>
      </c>
      <c r="AT1347" s="42" t="s">
        <v>886</v>
      </c>
      <c r="AU1347" s="42" t="s">
        <v>886</v>
      </c>
      <c r="AV1347" s="37">
        <f>COUNTIFS($S1347:$AU1347,"P")</f>
        <v>7</v>
      </c>
      <c r="AW1347" s="37">
        <f>COUNTIFS($S1347:$AU1347,"HD")/2</f>
        <v>0</v>
      </c>
      <c r="AX1347" s="37">
        <f>COUNTIFS($S1347:$AU1347,"DO")</f>
        <v>8</v>
      </c>
      <c r="AY1347" s="1">
        <f>COUNTIFS($S1347:$AU1347,"UPL")</f>
        <v>4</v>
      </c>
      <c r="AZ1347" s="37">
        <f>COUNTIFS($S1347:$AU1347,"LWP")</f>
        <v>0</v>
      </c>
      <c r="BA1347" s="37">
        <f>SUM(COUNTIFS($S1347:$AU1347,{"PAT","MAT"}))</f>
        <v>0</v>
      </c>
      <c r="BB1347" s="37">
        <f>COUNTIFS($S1347:$AU1347,"HO")</f>
        <v>0</v>
      </c>
      <c r="BC1347" s="37">
        <f>COUNTIFS($S1347:$AU1347,"NA")</f>
        <v>0</v>
      </c>
      <c r="BD1347" s="37">
        <f>COUNTIFS($S1347:$AU1347,"PL")</f>
        <v>0</v>
      </c>
      <c r="BE1347" s="37">
        <f>COUNTIFS($S1347:$AU1347,"CL")</f>
        <v>0</v>
      </c>
      <c r="BF1347" s="37">
        <f>COUNTIFS($S1347:$AU1347,"BL")</f>
        <v>0</v>
      </c>
      <c r="BG1347" s="37">
        <f>COUNTIFS($S1347:$AU1347,"CO")</f>
        <v>0</v>
      </c>
      <c r="BH1347" s="37">
        <f>SUM(BD1347:BG1347)</f>
        <v>0</v>
      </c>
      <c r="BI1347" s="37">
        <f>IF(SUM(AV1347+AW1347)&gt;=17,1,0)</f>
        <v>0</v>
      </c>
      <c r="BJ1347" s="37">
        <f>IF(SUM(AV1347+AW1347)&gt;=13,1,0)</f>
        <v>0</v>
      </c>
      <c r="BK1347" s="37">
        <f>SUM(AV1347:BG1347)+SUM(COUNTIFS(R1347:AU1347,{"TERM","RESIGNED"}))</f>
        <v>29</v>
      </c>
      <c r="BL1347" s="1" t="s">
        <v>41</v>
      </c>
      <c r="BM1347" s="37" t="s">
        <v>931</v>
      </c>
    </row>
    <row r="1348" spans="1:65" x14ac:dyDescent="0.25">
      <c r="A1348" s="30">
        <f>A1347+1</f>
        <v>1346</v>
      </c>
      <c r="B1348" s="1" t="s">
        <v>163</v>
      </c>
      <c r="C1348" s="1">
        <v>102906</v>
      </c>
      <c r="D1348" s="25">
        <v>102906</v>
      </c>
      <c r="E1348" s="1" t="s">
        <v>863</v>
      </c>
      <c r="F1348" s="32" t="s">
        <v>525</v>
      </c>
      <c r="G1348" s="32" t="s">
        <v>117</v>
      </c>
      <c r="H1348" s="28">
        <v>44693</v>
      </c>
      <c r="I1348" s="28" t="s">
        <v>36</v>
      </c>
      <c r="J1348" s="28">
        <v>45338</v>
      </c>
      <c r="K1348" s="37">
        <f ca="1">IF(O1348="ACTIVE",(TODAY()-H1348),(J1348-H1348))</f>
        <v>645</v>
      </c>
      <c r="L1348" s="39" t="str">
        <f>IF(OR(M1348="Email Verification",M1348="Operations",M1348="OJT",M1348="Bottom Quartile Group",M1348="Training"),"Billable","Non Billable")</f>
        <v>Billable</v>
      </c>
      <c r="M1348" s="32" t="s">
        <v>118</v>
      </c>
      <c r="N1348" s="1" t="s">
        <v>38</v>
      </c>
      <c r="O1348" s="1" t="s">
        <v>886</v>
      </c>
      <c r="P1348" s="1" t="s">
        <v>890</v>
      </c>
      <c r="Q1348" s="1" t="s">
        <v>1581</v>
      </c>
      <c r="R1348" s="31" t="s">
        <v>244</v>
      </c>
      <c r="S1348" s="42" t="s">
        <v>880</v>
      </c>
      <c r="T1348" s="42" t="s">
        <v>18</v>
      </c>
      <c r="U1348" s="42" t="s">
        <v>17</v>
      </c>
      <c r="V1348" s="42" t="s">
        <v>17</v>
      </c>
      <c r="W1348" s="42" t="s">
        <v>880</v>
      </c>
      <c r="X1348" s="42" t="s">
        <v>19</v>
      </c>
      <c r="Y1348" s="42" t="s">
        <v>880</v>
      </c>
      <c r="Z1348" s="42" t="s">
        <v>880</v>
      </c>
      <c r="AA1348" s="42" t="s">
        <v>880</v>
      </c>
      <c r="AB1348" s="42" t="s">
        <v>17</v>
      </c>
      <c r="AC1348" s="42" t="s">
        <v>17</v>
      </c>
      <c r="AD1348" s="42" t="s">
        <v>880</v>
      </c>
      <c r="AE1348" s="42" t="s">
        <v>880</v>
      </c>
      <c r="AF1348" s="42" t="s">
        <v>880</v>
      </c>
      <c r="AG1348" s="42" t="s">
        <v>880</v>
      </c>
      <c r="AH1348" s="42" t="s">
        <v>890</v>
      </c>
      <c r="AI1348" s="42" t="s">
        <v>17</v>
      </c>
      <c r="AJ1348" s="42" t="s">
        <v>17</v>
      </c>
      <c r="AK1348" s="42" t="s">
        <v>890</v>
      </c>
      <c r="AL1348" s="42" t="s">
        <v>890</v>
      </c>
      <c r="AM1348" s="42" t="s">
        <v>890</v>
      </c>
      <c r="AN1348" s="42" t="s">
        <v>890</v>
      </c>
      <c r="AO1348" s="42" t="s">
        <v>890</v>
      </c>
      <c r="AP1348" s="42" t="s">
        <v>17</v>
      </c>
      <c r="AQ1348" s="42" t="s">
        <v>17</v>
      </c>
      <c r="AR1348" s="42" t="s">
        <v>890</v>
      </c>
      <c r="AS1348" s="42" t="s">
        <v>890</v>
      </c>
      <c r="AT1348" s="42" t="s">
        <v>890</v>
      </c>
      <c r="AU1348" s="42" t="s">
        <v>890</v>
      </c>
      <c r="AV1348" s="37">
        <f>COUNTIFS($S1348:$AU1348,"P")</f>
        <v>9</v>
      </c>
      <c r="AW1348" s="37">
        <f>COUNTIFS($S1348:$AU1348,"HD")/2</f>
        <v>0</v>
      </c>
      <c r="AX1348" s="37">
        <f>COUNTIFS($S1348:$AU1348,"DO")</f>
        <v>8</v>
      </c>
      <c r="AY1348" s="1">
        <f>COUNTIFS($S1348:$AU1348,"UPL")</f>
        <v>1</v>
      </c>
      <c r="AZ1348" s="37">
        <f>COUNTIFS($S1348:$AU1348,"LWP")</f>
        <v>1</v>
      </c>
      <c r="BA1348" s="37">
        <f>SUM(COUNTIFS($S1348:$AU1348,{"PAT","MAT"}))</f>
        <v>0</v>
      </c>
      <c r="BB1348" s="37">
        <f>COUNTIFS($S1348:$AU1348,"HO")</f>
        <v>0</v>
      </c>
      <c r="BC1348" s="37">
        <f>COUNTIFS($S1348:$AU1348,"NA")</f>
        <v>0</v>
      </c>
      <c r="BD1348" s="37">
        <f>COUNTIFS($S1348:$AU1348,"PL")</f>
        <v>0</v>
      </c>
      <c r="BE1348" s="37">
        <f>COUNTIFS($S1348:$AU1348,"CL")</f>
        <v>0</v>
      </c>
      <c r="BF1348" s="37">
        <f>COUNTIFS($S1348:$AU1348,"BL")</f>
        <v>0</v>
      </c>
      <c r="BG1348" s="37">
        <f>COUNTIFS($S1348:$AU1348,"CO")</f>
        <v>0</v>
      </c>
      <c r="BH1348" s="37">
        <f>SUM(BD1348:BG1348)</f>
        <v>0</v>
      </c>
      <c r="BI1348" s="37">
        <f>IF(SUM(AV1348+AW1348)&gt;=17,1,0)</f>
        <v>0</v>
      </c>
      <c r="BJ1348" s="37">
        <f>IF(SUM(AV1348+AW1348)&gt;=13,1,0)</f>
        <v>0</v>
      </c>
      <c r="BK1348" s="37">
        <f>SUM(AV1348:BG1348)+SUM(COUNTIFS(R1348:AU1348,{"TERM","RESIGNED"}))</f>
        <v>29</v>
      </c>
      <c r="BL1348" s="1" t="s">
        <v>41</v>
      </c>
      <c r="BM1348" s="37" t="s">
        <v>931</v>
      </c>
    </row>
    <row r="1349" spans="1:65" x14ac:dyDescent="0.25">
      <c r="A1349" s="30">
        <f>A1348+1</f>
        <v>1347</v>
      </c>
      <c r="B1349" s="1" t="s">
        <v>163</v>
      </c>
      <c r="C1349" s="1">
        <v>104002</v>
      </c>
      <c r="D1349" s="25">
        <v>104002</v>
      </c>
      <c r="E1349" s="1" t="s">
        <v>863</v>
      </c>
      <c r="F1349" s="32" t="s">
        <v>639</v>
      </c>
      <c r="G1349" s="32" t="s">
        <v>135</v>
      </c>
      <c r="H1349" s="28">
        <v>44797</v>
      </c>
      <c r="I1349" s="28" t="s">
        <v>36</v>
      </c>
      <c r="J1349" s="28">
        <v>45338</v>
      </c>
      <c r="K1349" s="37">
        <f ca="1">IF(O1349="ACTIVE",(TODAY()-H1349),(J1349-H1349))</f>
        <v>541</v>
      </c>
      <c r="L1349" s="39" t="str">
        <f>IF(OR(M1349="Email Verification",M1349="Operations",M1349="OJT",M1349="Bottom Quartile Group",M1349="Training"),"Billable","Non Billable")</f>
        <v>Billable</v>
      </c>
      <c r="M1349" s="32" t="s">
        <v>118</v>
      </c>
      <c r="N1349" s="1" t="s">
        <v>38</v>
      </c>
      <c r="O1349" s="1" t="s">
        <v>886</v>
      </c>
      <c r="P1349" s="1" t="s">
        <v>890</v>
      </c>
      <c r="Q1349" s="1" t="s">
        <v>1581</v>
      </c>
      <c r="R1349" s="31" t="s">
        <v>233</v>
      </c>
      <c r="S1349" s="42" t="s">
        <v>880</v>
      </c>
      <c r="T1349" s="42" t="s">
        <v>880</v>
      </c>
      <c r="U1349" s="42" t="s">
        <v>17</v>
      </c>
      <c r="V1349" s="42" t="s">
        <v>17</v>
      </c>
      <c r="W1349" s="42" t="s">
        <v>880</v>
      </c>
      <c r="X1349" s="42" t="s">
        <v>880</v>
      </c>
      <c r="Y1349" s="42" t="s">
        <v>880</v>
      </c>
      <c r="Z1349" s="42" t="s">
        <v>880</v>
      </c>
      <c r="AA1349" s="42" t="s">
        <v>880</v>
      </c>
      <c r="AB1349" s="42" t="s">
        <v>17</v>
      </c>
      <c r="AC1349" s="42" t="s">
        <v>17</v>
      </c>
      <c r="AD1349" s="42" t="s">
        <v>880</v>
      </c>
      <c r="AE1349" s="42" t="s">
        <v>880</v>
      </c>
      <c r="AF1349" s="42" t="s">
        <v>880</v>
      </c>
      <c r="AG1349" s="42" t="s">
        <v>880</v>
      </c>
      <c r="AH1349" s="42" t="s">
        <v>890</v>
      </c>
      <c r="AI1349" s="42" t="s">
        <v>17</v>
      </c>
      <c r="AJ1349" s="42" t="s">
        <v>17</v>
      </c>
      <c r="AK1349" s="42" t="s">
        <v>890</v>
      </c>
      <c r="AL1349" s="42" t="s">
        <v>890</v>
      </c>
      <c r="AM1349" s="42" t="s">
        <v>890</v>
      </c>
      <c r="AN1349" s="42" t="s">
        <v>890</v>
      </c>
      <c r="AO1349" s="42" t="s">
        <v>890</v>
      </c>
      <c r="AP1349" s="42" t="s">
        <v>17</v>
      </c>
      <c r="AQ1349" s="42" t="s">
        <v>17</v>
      </c>
      <c r="AR1349" s="42" t="s">
        <v>890</v>
      </c>
      <c r="AS1349" s="42" t="s">
        <v>890</v>
      </c>
      <c r="AT1349" s="42" t="s">
        <v>890</v>
      </c>
      <c r="AU1349" s="42" t="s">
        <v>890</v>
      </c>
      <c r="AV1349" s="37">
        <f>COUNTIFS($S1349:$AU1349,"P")</f>
        <v>11</v>
      </c>
      <c r="AW1349" s="37">
        <f>COUNTIFS($S1349:$AU1349,"HD")/2</f>
        <v>0</v>
      </c>
      <c r="AX1349" s="37">
        <f>COUNTIFS($S1349:$AU1349,"DO")</f>
        <v>8</v>
      </c>
      <c r="AY1349" s="1">
        <f>COUNTIFS($S1349:$AU1349,"UPL")</f>
        <v>0</v>
      </c>
      <c r="AZ1349" s="37">
        <f>COUNTIFS($S1349:$AU1349,"LWP")</f>
        <v>0</v>
      </c>
      <c r="BA1349" s="37">
        <f>SUM(COUNTIFS($S1349:$AU1349,{"PAT","MAT"}))</f>
        <v>0</v>
      </c>
      <c r="BB1349" s="37">
        <f>COUNTIFS($S1349:$AU1349,"HO")</f>
        <v>0</v>
      </c>
      <c r="BC1349" s="37">
        <f>COUNTIFS($S1349:$AU1349,"NA")</f>
        <v>0</v>
      </c>
      <c r="BD1349" s="37">
        <f>COUNTIFS($S1349:$AU1349,"PL")</f>
        <v>0</v>
      </c>
      <c r="BE1349" s="37">
        <f>COUNTIFS($S1349:$AU1349,"CL")</f>
        <v>0</v>
      </c>
      <c r="BF1349" s="37">
        <f>COUNTIFS($S1349:$AU1349,"BL")</f>
        <v>0</v>
      </c>
      <c r="BG1349" s="37">
        <f>COUNTIFS($S1349:$AU1349,"CO")</f>
        <v>0</v>
      </c>
      <c r="BH1349" s="37">
        <f>SUM(BD1349:BG1349)</f>
        <v>0</v>
      </c>
      <c r="BI1349" s="37">
        <f>IF(SUM(AV1349+AW1349)&gt;=17,1,0)</f>
        <v>0</v>
      </c>
      <c r="BJ1349" s="37">
        <f>IF(SUM(AV1349+AW1349)&gt;=13,1,0)</f>
        <v>0</v>
      </c>
      <c r="BK1349" s="37">
        <f>SUM(AV1349:BG1349)+SUM(COUNTIFS(R1349:AU1349,{"TERM","RESIGNED"}))</f>
        <v>29</v>
      </c>
      <c r="BL1349" s="1" t="s">
        <v>41</v>
      </c>
      <c r="BM1349" s="37" t="s">
        <v>931</v>
      </c>
    </row>
    <row r="1350" spans="1:65" x14ac:dyDescent="0.25">
      <c r="A1350" s="30">
        <f>A1349+1</f>
        <v>1348</v>
      </c>
      <c r="B1350" s="1" t="s">
        <v>163</v>
      </c>
      <c r="C1350" s="1">
        <v>105736</v>
      </c>
      <c r="D1350" s="25">
        <v>105736</v>
      </c>
      <c r="E1350" s="1" t="s">
        <v>863</v>
      </c>
      <c r="F1350" s="32" t="s">
        <v>1146</v>
      </c>
      <c r="G1350" s="32" t="s">
        <v>177</v>
      </c>
      <c r="H1350" s="28">
        <v>45181</v>
      </c>
      <c r="I1350" s="28" t="s">
        <v>36</v>
      </c>
      <c r="J1350" s="28">
        <v>45338</v>
      </c>
      <c r="K1350" s="37">
        <f ca="1">IF(O1350="ACTIVE",(TODAY()-H1350),(J1350-H1350))</f>
        <v>157</v>
      </c>
      <c r="L1350" s="39" t="str">
        <f>IF(OR(M1350="Email Verification",M1350="Operations",M1350="OJT",M1350="Bottom Quartile Group",M1350="Training"),"Billable","Non Billable")</f>
        <v>Billable</v>
      </c>
      <c r="M1350" s="32" t="s">
        <v>178</v>
      </c>
      <c r="N1350" s="1" t="s">
        <v>38</v>
      </c>
      <c r="O1350" s="1" t="s">
        <v>886</v>
      </c>
      <c r="P1350" s="1" t="s">
        <v>1579</v>
      </c>
      <c r="Q1350" s="1" t="s">
        <v>1576</v>
      </c>
      <c r="R1350" s="31" t="s">
        <v>301</v>
      </c>
      <c r="S1350" s="42" t="s">
        <v>880</v>
      </c>
      <c r="T1350" s="42" t="s">
        <v>880</v>
      </c>
      <c r="U1350" s="42" t="s">
        <v>17</v>
      </c>
      <c r="V1350" s="42" t="s">
        <v>17</v>
      </c>
      <c r="W1350" s="42" t="s">
        <v>18</v>
      </c>
      <c r="X1350" s="42" t="s">
        <v>880</v>
      </c>
      <c r="Y1350" s="42" t="s">
        <v>880</v>
      </c>
      <c r="Z1350" s="42" t="s">
        <v>881</v>
      </c>
      <c r="AA1350" s="42" t="s">
        <v>18</v>
      </c>
      <c r="AB1350" s="42" t="s">
        <v>17</v>
      </c>
      <c r="AC1350" s="42" t="s">
        <v>17</v>
      </c>
      <c r="AD1350" s="42" t="s">
        <v>880</v>
      </c>
      <c r="AE1350" s="42" t="s">
        <v>18</v>
      </c>
      <c r="AF1350" s="42" t="s">
        <v>18</v>
      </c>
      <c r="AG1350" s="42" t="s">
        <v>18</v>
      </c>
      <c r="AH1350" s="42" t="s">
        <v>886</v>
      </c>
      <c r="AI1350" s="42" t="s">
        <v>17</v>
      </c>
      <c r="AJ1350" s="42" t="s">
        <v>17</v>
      </c>
      <c r="AK1350" s="42" t="s">
        <v>886</v>
      </c>
      <c r="AL1350" s="42" t="s">
        <v>886</v>
      </c>
      <c r="AM1350" s="42" t="s">
        <v>886</v>
      </c>
      <c r="AN1350" s="42" t="s">
        <v>886</v>
      </c>
      <c r="AO1350" s="42" t="s">
        <v>886</v>
      </c>
      <c r="AP1350" s="42" t="s">
        <v>17</v>
      </c>
      <c r="AQ1350" s="42" t="s">
        <v>17</v>
      </c>
      <c r="AR1350" s="42" t="s">
        <v>886</v>
      </c>
      <c r="AS1350" s="42" t="s">
        <v>886</v>
      </c>
      <c r="AT1350" s="42" t="s">
        <v>886</v>
      </c>
      <c r="AU1350" s="42" t="s">
        <v>886</v>
      </c>
      <c r="AV1350" s="37">
        <f>COUNTIFS($S1350:$AU1350,"P")</f>
        <v>5</v>
      </c>
      <c r="AW1350" s="37">
        <f>COUNTIFS($S1350:$AU1350,"HD")/2</f>
        <v>0.5</v>
      </c>
      <c r="AX1350" s="37">
        <f>COUNTIFS($S1350:$AU1350,"DO")</f>
        <v>8</v>
      </c>
      <c r="AY1350" s="1">
        <f>COUNTIFS($S1350:$AU1350,"UPL")</f>
        <v>5</v>
      </c>
      <c r="AZ1350" s="37">
        <f>COUNTIFS($S1350:$AU1350,"LWP")</f>
        <v>0</v>
      </c>
      <c r="BA1350" s="37">
        <f>SUM(COUNTIFS($S1350:$AU1350,{"PAT","MAT"}))</f>
        <v>0</v>
      </c>
      <c r="BB1350" s="37">
        <f>COUNTIFS($S1350:$AU1350,"HO")</f>
        <v>0</v>
      </c>
      <c r="BC1350" s="37">
        <f>COUNTIFS($S1350:$AU1350,"NA")</f>
        <v>0</v>
      </c>
      <c r="BD1350" s="37">
        <f>COUNTIFS($S1350:$AU1350,"PL")</f>
        <v>0</v>
      </c>
      <c r="BE1350" s="37">
        <f>COUNTIFS($S1350:$AU1350,"CL")</f>
        <v>0</v>
      </c>
      <c r="BF1350" s="37">
        <f>COUNTIFS($S1350:$AU1350,"BL")</f>
        <v>0</v>
      </c>
      <c r="BG1350" s="37">
        <f>COUNTIFS($S1350:$AU1350,"CO")</f>
        <v>0</v>
      </c>
      <c r="BH1350" s="37">
        <f>SUM(BD1350:BG1350)</f>
        <v>0</v>
      </c>
      <c r="BI1350" s="37">
        <f>IF(SUM(AV1350+AW1350)&gt;=17,1,0)</f>
        <v>0</v>
      </c>
      <c r="BJ1350" s="37">
        <f>IF(SUM(AV1350+AW1350)&gt;=13,1,0)</f>
        <v>0</v>
      </c>
      <c r="BK1350" s="37">
        <f>SUM(AV1350:BG1350)+SUM(COUNTIFS(R1350:AU1350,{"TERM","RESIGNED"}))</f>
        <v>28.5</v>
      </c>
      <c r="BL1350" s="1" t="s">
        <v>41</v>
      </c>
      <c r="BM1350" s="37" t="s">
        <v>934</v>
      </c>
    </row>
    <row r="1351" spans="1:65" x14ac:dyDescent="0.25">
      <c r="A1351" s="30">
        <f>A1350+1</f>
        <v>1349</v>
      </c>
      <c r="B1351" s="1" t="s">
        <v>163</v>
      </c>
      <c r="C1351" s="1">
        <v>105225</v>
      </c>
      <c r="D1351" s="25">
        <v>105225</v>
      </c>
      <c r="E1351" s="1" t="s">
        <v>863</v>
      </c>
      <c r="F1351" s="32" t="s">
        <v>918</v>
      </c>
      <c r="G1351" s="32" t="s">
        <v>154</v>
      </c>
      <c r="H1351" s="28">
        <v>45040</v>
      </c>
      <c r="I1351" s="28" t="s">
        <v>36</v>
      </c>
      <c r="J1351" s="28">
        <v>45338</v>
      </c>
      <c r="K1351" s="37">
        <f ca="1">IF(O1351="ACTIVE",(TODAY()-H1351),(J1351-H1351))</f>
        <v>298</v>
      </c>
      <c r="L1351" s="39" t="str">
        <f>IF(OR(M1351="Email Verification",M1351="Operations",M1351="OJT",M1351="Bottom Quartile Group",M1351="Training"),"Billable","Non Billable")</f>
        <v>Billable</v>
      </c>
      <c r="M1351" s="32" t="s">
        <v>118</v>
      </c>
      <c r="N1351" s="1" t="s">
        <v>38</v>
      </c>
      <c r="O1351" s="1" t="s">
        <v>886</v>
      </c>
      <c r="P1351" s="1" t="s">
        <v>1579</v>
      </c>
      <c r="Q1351" s="1" t="s">
        <v>1576</v>
      </c>
      <c r="R1351" s="31" t="s">
        <v>155</v>
      </c>
      <c r="S1351" s="42" t="s">
        <v>882</v>
      </c>
      <c r="T1351" s="42" t="s">
        <v>883</v>
      </c>
      <c r="U1351" s="42" t="s">
        <v>17</v>
      </c>
      <c r="V1351" s="42" t="s">
        <v>17</v>
      </c>
      <c r="W1351" s="42" t="s">
        <v>880</v>
      </c>
      <c r="X1351" s="42" t="s">
        <v>880</v>
      </c>
      <c r="Y1351" s="42" t="s">
        <v>880</v>
      </c>
      <c r="Z1351" s="42" t="s">
        <v>880</v>
      </c>
      <c r="AA1351" s="42" t="s">
        <v>880</v>
      </c>
      <c r="AB1351" s="42" t="s">
        <v>17</v>
      </c>
      <c r="AC1351" s="42" t="s">
        <v>17</v>
      </c>
      <c r="AD1351" s="42" t="s">
        <v>880</v>
      </c>
      <c r="AE1351" s="42" t="s">
        <v>18</v>
      </c>
      <c r="AF1351" s="42" t="s">
        <v>18</v>
      </c>
      <c r="AG1351" s="42" t="s">
        <v>18</v>
      </c>
      <c r="AH1351" s="42" t="s">
        <v>886</v>
      </c>
      <c r="AI1351" s="42" t="s">
        <v>17</v>
      </c>
      <c r="AJ1351" s="42" t="s">
        <v>17</v>
      </c>
      <c r="AK1351" s="42" t="s">
        <v>886</v>
      </c>
      <c r="AL1351" s="42" t="s">
        <v>886</v>
      </c>
      <c r="AM1351" s="42" t="s">
        <v>886</v>
      </c>
      <c r="AN1351" s="42" t="s">
        <v>886</v>
      </c>
      <c r="AO1351" s="42" t="s">
        <v>886</v>
      </c>
      <c r="AP1351" s="42" t="s">
        <v>17</v>
      </c>
      <c r="AQ1351" s="42" t="s">
        <v>17</v>
      </c>
      <c r="AR1351" s="42" t="s">
        <v>886</v>
      </c>
      <c r="AS1351" s="42" t="s">
        <v>886</v>
      </c>
      <c r="AT1351" s="42" t="s">
        <v>886</v>
      </c>
      <c r="AU1351" s="42" t="s">
        <v>886</v>
      </c>
      <c r="AV1351" s="37">
        <f>COUNTIFS($S1351:$AU1351,"P")</f>
        <v>6</v>
      </c>
      <c r="AW1351" s="37">
        <f>COUNTIFS($S1351:$AU1351,"HD")/2</f>
        <v>0</v>
      </c>
      <c r="AX1351" s="37">
        <f>COUNTIFS($S1351:$AU1351,"DO")</f>
        <v>8</v>
      </c>
      <c r="AY1351" s="1">
        <f>COUNTIFS($S1351:$AU1351,"UPL")</f>
        <v>3</v>
      </c>
      <c r="AZ1351" s="37">
        <f>COUNTIFS($S1351:$AU1351,"LWP")</f>
        <v>0</v>
      </c>
      <c r="BA1351" s="37">
        <f>SUM(COUNTIFS($S1351:$AU1351,{"PAT","MAT"}))</f>
        <v>0</v>
      </c>
      <c r="BB1351" s="37">
        <f>COUNTIFS($S1351:$AU1351,"HO")</f>
        <v>0</v>
      </c>
      <c r="BC1351" s="37">
        <f>COUNTIFS($S1351:$AU1351,"NA")</f>
        <v>0</v>
      </c>
      <c r="BD1351" s="37">
        <f>COUNTIFS($S1351:$AU1351,"PL")</f>
        <v>1</v>
      </c>
      <c r="BE1351" s="37">
        <f>COUNTIFS($S1351:$AU1351,"CL")</f>
        <v>1</v>
      </c>
      <c r="BF1351" s="37">
        <f>COUNTIFS($S1351:$AU1351,"BL")</f>
        <v>0</v>
      </c>
      <c r="BG1351" s="37">
        <f>COUNTIFS($S1351:$AU1351,"CO")</f>
        <v>0</v>
      </c>
      <c r="BH1351" s="37">
        <f>SUM(BD1351:BG1351)</f>
        <v>2</v>
      </c>
      <c r="BI1351" s="37">
        <f>IF(SUM(AV1351+AW1351)&gt;=17,1,0)</f>
        <v>0</v>
      </c>
      <c r="BJ1351" s="37">
        <f>IF(SUM(AV1351+AW1351)&gt;=13,1,0)</f>
        <v>0</v>
      </c>
      <c r="BK1351" s="37">
        <f>SUM(AV1351:BG1351)+SUM(COUNTIFS(R1351:AU1351,{"TERM","RESIGNED"}))</f>
        <v>29</v>
      </c>
      <c r="BL1351" s="1" t="s">
        <v>41</v>
      </c>
      <c r="BM1351" s="37" t="s">
        <v>933</v>
      </c>
    </row>
    <row r="1352" spans="1:65" x14ac:dyDescent="0.25">
      <c r="A1352" s="30">
        <f>A1351+1</f>
        <v>1350</v>
      </c>
      <c r="B1352" s="1" t="s">
        <v>163</v>
      </c>
      <c r="C1352" s="1">
        <v>600275</v>
      </c>
      <c r="D1352" s="25">
        <v>600275</v>
      </c>
      <c r="E1352" s="1" t="s">
        <v>862</v>
      </c>
      <c r="F1352" s="32" t="s">
        <v>771</v>
      </c>
      <c r="G1352" s="32" t="s">
        <v>181</v>
      </c>
      <c r="H1352" s="28">
        <v>44902</v>
      </c>
      <c r="I1352" s="28" t="s">
        <v>36</v>
      </c>
      <c r="J1352" s="28">
        <v>45338</v>
      </c>
      <c r="K1352" s="37">
        <f ca="1">IF(O1352="ACTIVE",(TODAY()-H1352),(J1352-H1352))</f>
        <v>436</v>
      </c>
      <c r="L1352" s="39" t="str">
        <f>IF(OR(M1352="Email Verification",M1352="Operations",M1352="OJT",M1352="Bottom Quartile Group",M1352="Training"),"Billable","Non Billable")</f>
        <v>Billable</v>
      </c>
      <c r="M1352" s="32" t="s">
        <v>178</v>
      </c>
      <c r="N1352" s="1" t="s">
        <v>260</v>
      </c>
      <c r="O1352" s="1" t="s">
        <v>886</v>
      </c>
      <c r="P1352" s="1" t="s">
        <v>890</v>
      </c>
      <c r="Q1352" s="1" t="s">
        <v>1581</v>
      </c>
      <c r="R1352" s="31" t="s">
        <v>282</v>
      </c>
      <c r="S1352" s="42" t="s">
        <v>880</v>
      </c>
      <c r="T1352" s="42" t="s">
        <v>880</v>
      </c>
      <c r="U1352" s="42" t="s">
        <v>17</v>
      </c>
      <c r="V1352" s="42" t="s">
        <v>17</v>
      </c>
      <c r="W1352" s="42" t="s">
        <v>880</v>
      </c>
      <c r="X1352" s="42" t="s">
        <v>880</v>
      </c>
      <c r="Y1352" s="42" t="s">
        <v>880</v>
      </c>
      <c r="Z1352" s="42" t="s">
        <v>880</v>
      </c>
      <c r="AA1352" s="42" t="s">
        <v>882</v>
      </c>
      <c r="AB1352" s="42" t="s">
        <v>17</v>
      </c>
      <c r="AC1352" s="42" t="s">
        <v>17</v>
      </c>
      <c r="AD1352" s="42" t="s">
        <v>880</v>
      </c>
      <c r="AE1352" s="42" t="s">
        <v>880</v>
      </c>
      <c r="AF1352" s="42" t="s">
        <v>880</v>
      </c>
      <c r="AG1352" s="42" t="s">
        <v>880</v>
      </c>
      <c r="AH1352" s="42" t="s">
        <v>890</v>
      </c>
      <c r="AI1352" s="42" t="s">
        <v>17</v>
      </c>
      <c r="AJ1352" s="42" t="s">
        <v>17</v>
      </c>
      <c r="AK1352" s="42" t="s">
        <v>890</v>
      </c>
      <c r="AL1352" s="42" t="s">
        <v>890</v>
      </c>
      <c r="AM1352" s="42" t="s">
        <v>890</v>
      </c>
      <c r="AN1352" s="42" t="s">
        <v>890</v>
      </c>
      <c r="AO1352" s="42" t="s">
        <v>890</v>
      </c>
      <c r="AP1352" s="42" t="s">
        <v>17</v>
      </c>
      <c r="AQ1352" s="42" t="s">
        <v>17</v>
      </c>
      <c r="AR1352" s="42" t="s">
        <v>890</v>
      </c>
      <c r="AS1352" s="42" t="s">
        <v>890</v>
      </c>
      <c r="AT1352" s="42" t="s">
        <v>890</v>
      </c>
      <c r="AU1352" s="42" t="s">
        <v>890</v>
      </c>
      <c r="AV1352" s="37">
        <f>COUNTIFS($S1352:$AU1352,"P")</f>
        <v>10</v>
      </c>
      <c r="AW1352" s="37">
        <f>COUNTIFS($S1352:$AU1352,"HD")/2</f>
        <v>0</v>
      </c>
      <c r="AX1352" s="37">
        <f>COUNTIFS($S1352:$AU1352,"DO")</f>
        <v>8</v>
      </c>
      <c r="AY1352" s="1">
        <f>COUNTIFS($S1352:$AU1352,"UPL")</f>
        <v>0</v>
      </c>
      <c r="AZ1352" s="37">
        <f>COUNTIFS($S1352:$AU1352,"LWP")</f>
        <v>0</v>
      </c>
      <c r="BA1352" s="37">
        <f>SUM(COUNTIFS($S1352:$AU1352,{"PAT","MAT"}))</f>
        <v>0</v>
      </c>
      <c r="BB1352" s="37">
        <f>COUNTIFS($S1352:$AU1352,"HO")</f>
        <v>0</v>
      </c>
      <c r="BC1352" s="37">
        <f>COUNTIFS($S1352:$AU1352,"NA")</f>
        <v>0</v>
      </c>
      <c r="BD1352" s="37">
        <f>COUNTIFS($S1352:$AU1352,"PL")</f>
        <v>0</v>
      </c>
      <c r="BE1352" s="37">
        <f>COUNTIFS($S1352:$AU1352,"CL")</f>
        <v>1</v>
      </c>
      <c r="BF1352" s="37">
        <f>COUNTIFS($S1352:$AU1352,"BL")</f>
        <v>0</v>
      </c>
      <c r="BG1352" s="37">
        <f>COUNTIFS($S1352:$AU1352,"CO")</f>
        <v>0</v>
      </c>
      <c r="BH1352" s="37">
        <f>SUM(BD1352:BG1352)</f>
        <v>1</v>
      </c>
      <c r="BI1352" s="37">
        <f>IF(SUM(AV1352+AW1352)&gt;=17,1,0)</f>
        <v>0</v>
      </c>
      <c r="BJ1352" s="37">
        <f>IF(SUM(AV1352+AW1352)&gt;=13,1,0)</f>
        <v>0</v>
      </c>
      <c r="BK1352" s="37">
        <f>SUM(AV1352:BG1352)+SUM(COUNTIFS(R1352:AU1352,{"TERM","RESIGNED"}))</f>
        <v>29</v>
      </c>
      <c r="BL1352" s="1" t="s">
        <v>41</v>
      </c>
      <c r="BM1352" s="37" t="s">
        <v>931</v>
      </c>
    </row>
    <row r="1353" spans="1:65" x14ac:dyDescent="0.25">
      <c r="A1353" s="30">
        <f>A1352+1</f>
        <v>1351</v>
      </c>
      <c r="B1353" s="1" t="s">
        <v>163</v>
      </c>
      <c r="C1353" s="1">
        <v>102494</v>
      </c>
      <c r="D1353" s="25">
        <v>102494</v>
      </c>
      <c r="E1353" s="1" t="s">
        <v>863</v>
      </c>
      <c r="F1353" s="32" t="s">
        <v>484</v>
      </c>
      <c r="G1353" s="32" t="s">
        <v>181</v>
      </c>
      <c r="H1353" s="28">
        <v>44623</v>
      </c>
      <c r="I1353" s="28" t="s">
        <v>36</v>
      </c>
      <c r="J1353" s="28">
        <v>45338</v>
      </c>
      <c r="K1353" s="37">
        <f ca="1">IF(O1353="ACTIVE",(TODAY()-H1353),(J1353-H1353))</f>
        <v>715</v>
      </c>
      <c r="L1353" s="39" t="str">
        <f>IF(OR(M1353="Email Verification",M1353="Operations",M1353="OJT",M1353="Bottom Quartile Group",M1353="Training"),"Billable","Non Billable")</f>
        <v>Billable</v>
      </c>
      <c r="M1353" s="32" t="s">
        <v>178</v>
      </c>
      <c r="N1353" s="1" t="s">
        <v>38</v>
      </c>
      <c r="O1353" s="1" t="s">
        <v>886</v>
      </c>
      <c r="P1353" s="1" t="s">
        <v>890</v>
      </c>
      <c r="Q1353" s="1" t="s">
        <v>1581</v>
      </c>
      <c r="R1353" s="31" t="s">
        <v>301</v>
      </c>
      <c r="S1353" s="42" t="s">
        <v>18</v>
      </c>
      <c r="T1353" s="42" t="s">
        <v>880</v>
      </c>
      <c r="U1353" s="42" t="s">
        <v>17</v>
      </c>
      <c r="V1353" s="42" t="s">
        <v>17</v>
      </c>
      <c r="W1353" s="42" t="s">
        <v>880</v>
      </c>
      <c r="X1353" s="42" t="s">
        <v>880</v>
      </c>
      <c r="Y1353" s="42" t="s">
        <v>880</v>
      </c>
      <c r="Z1353" s="42" t="s">
        <v>880</v>
      </c>
      <c r="AA1353" s="42" t="s">
        <v>880</v>
      </c>
      <c r="AB1353" s="42" t="s">
        <v>17</v>
      </c>
      <c r="AC1353" s="42" t="s">
        <v>17</v>
      </c>
      <c r="AD1353" s="42" t="s">
        <v>880</v>
      </c>
      <c r="AE1353" s="42" t="s">
        <v>880</v>
      </c>
      <c r="AF1353" s="42" t="s">
        <v>880</v>
      </c>
      <c r="AG1353" s="42" t="s">
        <v>880</v>
      </c>
      <c r="AH1353" s="42" t="s">
        <v>890</v>
      </c>
      <c r="AI1353" s="42" t="s">
        <v>17</v>
      </c>
      <c r="AJ1353" s="42" t="s">
        <v>17</v>
      </c>
      <c r="AK1353" s="42" t="s">
        <v>890</v>
      </c>
      <c r="AL1353" s="42" t="s">
        <v>890</v>
      </c>
      <c r="AM1353" s="42" t="s">
        <v>890</v>
      </c>
      <c r="AN1353" s="42" t="s">
        <v>890</v>
      </c>
      <c r="AO1353" s="42" t="s">
        <v>890</v>
      </c>
      <c r="AP1353" s="42" t="s">
        <v>17</v>
      </c>
      <c r="AQ1353" s="42" t="s">
        <v>17</v>
      </c>
      <c r="AR1353" s="42" t="s">
        <v>890</v>
      </c>
      <c r="AS1353" s="42" t="s">
        <v>890</v>
      </c>
      <c r="AT1353" s="42" t="s">
        <v>890</v>
      </c>
      <c r="AU1353" s="42" t="s">
        <v>890</v>
      </c>
      <c r="AV1353" s="37">
        <f>COUNTIFS($S1353:$AU1353,"P")</f>
        <v>10</v>
      </c>
      <c r="AW1353" s="37">
        <f>COUNTIFS($S1353:$AU1353,"HD")/2</f>
        <v>0</v>
      </c>
      <c r="AX1353" s="37">
        <f>COUNTIFS($S1353:$AU1353,"DO")</f>
        <v>8</v>
      </c>
      <c r="AY1353" s="1">
        <f>COUNTIFS($S1353:$AU1353,"UPL")</f>
        <v>1</v>
      </c>
      <c r="AZ1353" s="37">
        <f>COUNTIFS($S1353:$AU1353,"LWP")</f>
        <v>0</v>
      </c>
      <c r="BA1353" s="37">
        <f>SUM(COUNTIFS($S1353:$AU1353,{"PAT","MAT"}))</f>
        <v>0</v>
      </c>
      <c r="BB1353" s="37">
        <f>COUNTIFS($S1353:$AU1353,"HO")</f>
        <v>0</v>
      </c>
      <c r="BC1353" s="37">
        <f>COUNTIFS($S1353:$AU1353,"NA")</f>
        <v>0</v>
      </c>
      <c r="BD1353" s="37">
        <f>COUNTIFS($S1353:$AU1353,"PL")</f>
        <v>0</v>
      </c>
      <c r="BE1353" s="37">
        <f>COUNTIFS($S1353:$AU1353,"CL")</f>
        <v>0</v>
      </c>
      <c r="BF1353" s="37">
        <f>COUNTIFS($S1353:$AU1353,"BL")</f>
        <v>0</v>
      </c>
      <c r="BG1353" s="37">
        <f>COUNTIFS($S1353:$AU1353,"CO")</f>
        <v>0</v>
      </c>
      <c r="BH1353" s="37">
        <f>SUM(BD1353:BG1353)</f>
        <v>0</v>
      </c>
      <c r="BI1353" s="37">
        <f>IF(SUM(AV1353+AW1353)&gt;=17,1,0)</f>
        <v>0</v>
      </c>
      <c r="BJ1353" s="37">
        <f>IF(SUM(AV1353+AW1353)&gt;=13,1,0)</f>
        <v>0</v>
      </c>
      <c r="BK1353" s="37">
        <f>SUM(AV1353:BG1353)+SUM(COUNTIFS(R1353:AU1353,{"TERM","RESIGNED"}))</f>
        <v>29</v>
      </c>
      <c r="BL1353" s="1" t="s">
        <v>41</v>
      </c>
      <c r="BM1353" s="37" t="s">
        <v>931</v>
      </c>
    </row>
    <row r="1354" spans="1:65" x14ac:dyDescent="0.25">
      <c r="A1354" s="30">
        <f>A1353+1</f>
        <v>1352</v>
      </c>
      <c r="B1354" s="1" t="s">
        <v>163</v>
      </c>
      <c r="C1354" s="1">
        <v>106379</v>
      </c>
      <c r="D1354" s="1">
        <v>106379</v>
      </c>
      <c r="E1354" s="1" t="s">
        <v>862</v>
      </c>
      <c r="F1354" s="32" t="s">
        <v>1625</v>
      </c>
      <c r="G1354" s="32" t="s">
        <v>177</v>
      </c>
      <c r="H1354" s="28">
        <v>45331</v>
      </c>
      <c r="I1354" s="28" t="s">
        <v>36</v>
      </c>
      <c r="J1354" s="28">
        <v>45338</v>
      </c>
      <c r="K1354" s="37">
        <f ca="1">IF(O1354="ACTIVE",(TODAY()-H1354),(J1354-H1354))</f>
        <v>7</v>
      </c>
      <c r="L1354" s="39" t="str">
        <f>IF(OR(M1354="Email Verification",M1354="Operations",M1354="OJT",M1354="Bottom Quartile Group",M1354="Training"),"Billable","Non Billable")</f>
        <v>Billable</v>
      </c>
      <c r="M1354" s="32" t="s">
        <v>920</v>
      </c>
      <c r="N1354" s="1" t="s">
        <v>38</v>
      </c>
      <c r="O1354" s="1" t="s">
        <v>886</v>
      </c>
      <c r="P1354" s="1" t="s">
        <v>1579</v>
      </c>
      <c r="Q1354" s="1" t="s">
        <v>1576</v>
      </c>
      <c r="R1354" s="31" t="s">
        <v>214</v>
      </c>
      <c r="S1354" s="42" t="s">
        <v>22</v>
      </c>
      <c r="T1354" s="42" t="s">
        <v>22</v>
      </c>
      <c r="U1354" s="42" t="s">
        <v>22</v>
      </c>
      <c r="V1354" s="42" t="s">
        <v>22</v>
      </c>
      <c r="W1354" s="42" t="s">
        <v>22</v>
      </c>
      <c r="X1354" s="42" t="s">
        <v>22</v>
      </c>
      <c r="Y1354" s="42" t="s">
        <v>22</v>
      </c>
      <c r="Z1354" s="42" t="s">
        <v>22</v>
      </c>
      <c r="AA1354" s="42" t="s">
        <v>880</v>
      </c>
      <c r="AB1354" s="42" t="s">
        <v>17</v>
      </c>
      <c r="AC1354" s="42" t="s">
        <v>17</v>
      </c>
      <c r="AD1354" s="42" t="s">
        <v>880</v>
      </c>
      <c r="AE1354" s="42" t="s">
        <v>18</v>
      </c>
      <c r="AF1354" s="42" t="s">
        <v>18</v>
      </c>
      <c r="AG1354" s="42" t="s">
        <v>18</v>
      </c>
      <c r="AH1354" s="42" t="s">
        <v>886</v>
      </c>
      <c r="AI1354" s="42" t="s">
        <v>17</v>
      </c>
      <c r="AJ1354" s="42" t="s">
        <v>17</v>
      </c>
      <c r="AK1354" s="42" t="s">
        <v>886</v>
      </c>
      <c r="AL1354" s="42" t="s">
        <v>886</v>
      </c>
      <c r="AM1354" s="42" t="s">
        <v>886</v>
      </c>
      <c r="AN1354" s="42" t="s">
        <v>886</v>
      </c>
      <c r="AO1354" s="42" t="s">
        <v>886</v>
      </c>
      <c r="AP1354" s="42" t="s">
        <v>17</v>
      </c>
      <c r="AQ1354" s="42" t="s">
        <v>17</v>
      </c>
      <c r="AR1354" s="42" t="s">
        <v>886</v>
      </c>
      <c r="AS1354" s="42" t="s">
        <v>886</v>
      </c>
      <c r="AT1354" s="42" t="s">
        <v>886</v>
      </c>
      <c r="AU1354" s="42" t="s">
        <v>886</v>
      </c>
      <c r="AV1354" s="37">
        <f>COUNTIFS($S1354:$AU1354,"P")</f>
        <v>2</v>
      </c>
      <c r="AW1354" s="37">
        <f>COUNTIFS($S1354:$AU1354,"HD")/2</f>
        <v>0</v>
      </c>
      <c r="AX1354" s="37">
        <f>COUNTIFS($S1354:$AU1354,"DO")</f>
        <v>6</v>
      </c>
      <c r="AY1354" s="1">
        <f>COUNTIFS($S1354:$AU1354,"UPL")</f>
        <v>3</v>
      </c>
      <c r="AZ1354" s="37">
        <f>COUNTIFS($S1354:$AU1354,"LWP")</f>
        <v>0</v>
      </c>
      <c r="BA1354" s="37">
        <f>SUM(COUNTIFS($S1354:$AU1354,{"PAT","MAT"}))</f>
        <v>0</v>
      </c>
      <c r="BB1354" s="37">
        <f>COUNTIFS($S1354:$AU1354,"HO")</f>
        <v>0</v>
      </c>
      <c r="BC1354" s="37">
        <f>COUNTIFS($S1354:$AU1354,"NA")</f>
        <v>8</v>
      </c>
      <c r="BD1354" s="37">
        <f>COUNTIFS($S1354:$AU1354,"PL")</f>
        <v>0</v>
      </c>
      <c r="BE1354" s="37">
        <f>COUNTIFS($S1354:$AU1354,"CL")</f>
        <v>0</v>
      </c>
      <c r="BF1354" s="37">
        <f>COUNTIFS($S1354:$AU1354,"BL")</f>
        <v>0</v>
      </c>
      <c r="BG1354" s="37">
        <f>COUNTIFS($S1354:$AU1354,"CO")</f>
        <v>0</v>
      </c>
      <c r="BH1354" s="37">
        <f>SUM(BD1354:BG1354)</f>
        <v>0</v>
      </c>
      <c r="BI1354" s="37">
        <f>IF(SUM(AV1354+AW1354)&gt;=17,1,0)</f>
        <v>0</v>
      </c>
      <c r="BJ1354" s="37">
        <f>IF(SUM(AV1354+AW1354)&gt;=13,1,0)</f>
        <v>0</v>
      </c>
      <c r="BK1354" s="37">
        <f>SUM(AV1354:BG1354)+SUM(COUNTIFS(R1354:AU1354,{"TERM","RESIGNED"}))</f>
        <v>29</v>
      </c>
      <c r="BL1354" s="1" t="s">
        <v>41</v>
      </c>
      <c r="BM1354" s="37" t="s">
        <v>936</v>
      </c>
    </row>
    <row r="1355" spans="1:65" x14ac:dyDescent="0.25">
      <c r="A1355" s="30">
        <f>A1354+1</f>
        <v>1353</v>
      </c>
      <c r="B1355" s="1" t="s">
        <v>163</v>
      </c>
      <c r="C1355" s="1">
        <v>600507</v>
      </c>
      <c r="D1355" s="1">
        <v>600507</v>
      </c>
      <c r="E1355" s="1" t="s">
        <v>863</v>
      </c>
      <c r="F1355" s="32" t="s">
        <v>1471</v>
      </c>
      <c r="G1355" s="32" t="s">
        <v>181</v>
      </c>
      <c r="H1355" s="28">
        <v>45303</v>
      </c>
      <c r="I1355" s="28" t="s">
        <v>36</v>
      </c>
      <c r="J1355" s="28">
        <v>45338</v>
      </c>
      <c r="K1355" s="37">
        <f ca="1">IF(O1355="ACTIVE",(TODAY()-H1355),(J1355-H1355))</f>
        <v>35</v>
      </c>
      <c r="L1355" s="39" t="str">
        <f>IF(OR(M1355="Email Verification",M1355="Operations",M1355="OJT",M1355="Bottom Quartile Group",M1355="Training"),"Billable","Non Billable")</f>
        <v>Billable</v>
      </c>
      <c r="M1355" s="32" t="s">
        <v>761</v>
      </c>
      <c r="N1355" s="1" t="s">
        <v>260</v>
      </c>
      <c r="O1355" s="1" t="s">
        <v>886</v>
      </c>
      <c r="P1355" s="1" t="s">
        <v>1579</v>
      </c>
      <c r="Q1355" s="1" t="s">
        <v>1649</v>
      </c>
      <c r="R1355" s="31" t="s">
        <v>263</v>
      </c>
      <c r="S1355" s="42" t="s">
        <v>880</v>
      </c>
      <c r="T1355" s="42" t="s">
        <v>18</v>
      </c>
      <c r="U1355" s="42" t="s">
        <v>17</v>
      </c>
      <c r="V1355" s="42" t="s">
        <v>17</v>
      </c>
      <c r="W1355" s="42" t="s">
        <v>880</v>
      </c>
      <c r="X1355" s="42" t="s">
        <v>18</v>
      </c>
      <c r="Y1355" s="42" t="s">
        <v>880</v>
      </c>
      <c r="Z1355" s="42" t="s">
        <v>880</v>
      </c>
      <c r="AA1355" s="42" t="s">
        <v>19</v>
      </c>
      <c r="AB1355" s="42" t="s">
        <v>17</v>
      </c>
      <c r="AC1355" s="42" t="s">
        <v>17</v>
      </c>
      <c r="AD1355" s="42" t="s">
        <v>880</v>
      </c>
      <c r="AE1355" s="42" t="s">
        <v>18</v>
      </c>
      <c r="AF1355" s="42" t="s">
        <v>18</v>
      </c>
      <c r="AG1355" s="42" t="s">
        <v>18</v>
      </c>
      <c r="AH1355" s="42" t="s">
        <v>886</v>
      </c>
      <c r="AI1355" s="42" t="s">
        <v>17</v>
      </c>
      <c r="AJ1355" s="42" t="s">
        <v>17</v>
      </c>
      <c r="AK1355" s="42" t="s">
        <v>886</v>
      </c>
      <c r="AL1355" s="42" t="s">
        <v>886</v>
      </c>
      <c r="AM1355" s="42" t="s">
        <v>886</v>
      </c>
      <c r="AN1355" s="42" t="s">
        <v>886</v>
      </c>
      <c r="AO1355" s="42" t="s">
        <v>886</v>
      </c>
      <c r="AP1355" s="42" t="s">
        <v>17</v>
      </c>
      <c r="AQ1355" s="42" t="s">
        <v>17</v>
      </c>
      <c r="AR1355" s="42" t="s">
        <v>886</v>
      </c>
      <c r="AS1355" s="42" t="s">
        <v>886</v>
      </c>
      <c r="AT1355" s="42" t="s">
        <v>886</v>
      </c>
      <c r="AU1355" s="42" t="s">
        <v>886</v>
      </c>
      <c r="AV1355" s="37">
        <f>COUNTIFS($S1355:$AU1355,"P")</f>
        <v>5</v>
      </c>
      <c r="AW1355" s="37">
        <f>COUNTIFS($S1355:$AU1355,"HD")/2</f>
        <v>0</v>
      </c>
      <c r="AX1355" s="37">
        <f>COUNTIFS($S1355:$AU1355,"DO")</f>
        <v>8</v>
      </c>
      <c r="AY1355" s="1">
        <f>COUNTIFS($S1355:$AU1355,"UPL")</f>
        <v>5</v>
      </c>
      <c r="AZ1355" s="37">
        <f>COUNTIFS($S1355:$AU1355,"LWP")</f>
        <v>1</v>
      </c>
      <c r="BA1355" s="37">
        <f>SUM(COUNTIFS($S1355:$AU1355,{"PAT","MAT"}))</f>
        <v>0</v>
      </c>
      <c r="BB1355" s="37">
        <f>COUNTIFS($S1355:$AU1355,"HO")</f>
        <v>0</v>
      </c>
      <c r="BC1355" s="37">
        <f>COUNTIFS($S1355:$AU1355,"NA")</f>
        <v>0</v>
      </c>
      <c r="BD1355" s="37">
        <f>COUNTIFS($S1355:$AU1355,"PL")</f>
        <v>0</v>
      </c>
      <c r="BE1355" s="37">
        <f>COUNTIFS($S1355:$AU1355,"CL")</f>
        <v>0</v>
      </c>
      <c r="BF1355" s="37">
        <f>COUNTIFS($S1355:$AU1355,"BL")</f>
        <v>0</v>
      </c>
      <c r="BG1355" s="37">
        <f>COUNTIFS($S1355:$AU1355,"CO")</f>
        <v>0</v>
      </c>
      <c r="BH1355" s="37">
        <f>SUM(BD1355:BG1355)</f>
        <v>0</v>
      </c>
      <c r="BI1355" s="37">
        <f>IF(SUM(AV1355+AW1355)&gt;=17,1,0)</f>
        <v>0</v>
      </c>
      <c r="BJ1355" s="37">
        <f>IF(SUM(AV1355+AW1355)&gt;=13,1,0)</f>
        <v>0</v>
      </c>
      <c r="BK1355" s="37">
        <f>SUM(AV1355:BG1355)+SUM(COUNTIFS(R1355:AU1355,{"TERM","RESIGNED"}))</f>
        <v>29</v>
      </c>
      <c r="BL1355" s="1" t="s">
        <v>41</v>
      </c>
      <c r="BM1355" s="37" t="s">
        <v>931</v>
      </c>
    </row>
    <row r="1356" spans="1:65" x14ac:dyDescent="0.25">
      <c r="A1356" s="30">
        <f>A1355+1</f>
        <v>1354</v>
      </c>
      <c r="B1356" s="1" t="s">
        <v>163</v>
      </c>
      <c r="C1356" s="1">
        <v>106351</v>
      </c>
      <c r="D1356" s="1">
        <v>106351</v>
      </c>
      <c r="E1356" s="1" t="s">
        <v>863</v>
      </c>
      <c r="F1356" s="32" t="s">
        <v>1593</v>
      </c>
      <c r="G1356" s="32" t="s">
        <v>181</v>
      </c>
      <c r="H1356" s="28">
        <v>45328</v>
      </c>
      <c r="I1356" s="28" t="s">
        <v>36</v>
      </c>
      <c r="J1356" s="28">
        <v>45338</v>
      </c>
      <c r="K1356" s="37">
        <f ca="1">IF(O1356="ACTIVE",(TODAY()-H1356),(J1356-H1356))</f>
        <v>10</v>
      </c>
      <c r="L1356" s="39" t="str">
        <f>IF(OR(M1356="Email Verification",M1356="Operations",M1356="OJT",M1356="Bottom Quartile Group",M1356="Training"),"Billable","Non Billable")</f>
        <v>Billable</v>
      </c>
      <c r="M1356" s="32" t="s">
        <v>920</v>
      </c>
      <c r="N1356" s="1" t="s">
        <v>38</v>
      </c>
      <c r="O1356" s="1" t="s">
        <v>886</v>
      </c>
      <c r="P1356" s="1" t="s">
        <v>1579</v>
      </c>
      <c r="Q1356" s="1" t="s">
        <v>1576</v>
      </c>
      <c r="R1356" s="31" t="s">
        <v>300</v>
      </c>
      <c r="S1356" s="42" t="s">
        <v>22</v>
      </c>
      <c r="T1356" s="42" t="s">
        <v>22</v>
      </c>
      <c r="U1356" s="42" t="s">
        <v>22</v>
      </c>
      <c r="V1356" s="42" t="s">
        <v>22</v>
      </c>
      <c r="W1356" s="42" t="s">
        <v>22</v>
      </c>
      <c r="X1356" s="42" t="s">
        <v>880</v>
      </c>
      <c r="Y1356" s="42" t="s">
        <v>19</v>
      </c>
      <c r="Z1356" s="42" t="s">
        <v>880</v>
      </c>
      <c r="AA1356" s="42" t="s">
        <v>880</v>
      </c>
      <c r="AB1356" s="42" t="s">
        <v>17</v>
      </c>
      <c r="AC1356" s="42" t="s">
        <v>17</v>
      </c>
      <c r="AD1356" s="42" t="s">
        <v>19</v>
      </c>
      <c r="AE1356" s="42" t="s">
        <v>18</v>
      </c>
      <c r="AF1356" s="42" t="s">
        <v>18</v>
      </c>
      <c r="AG1356" s="42" t="s">
        <v>18</v>
      </c>
      <c r="AH1356" s="42" t="s">
        <v>886</v>
      </c>
      <c r="AI1356" s="42" t="s">
        <v>17</v>
      </c>
      <c r="AJ1356" s="42" t="s">
        <v>17</v>
      </c>
      <c r="AK1356" s="42" t="s">
        <v>886</v>
      </c>
      <c r="AL1356" s="42" t="s">
        <v>886</v>
      </c>
      <c r="AM1356" s="42" t="s">
        <v>886</v>
      </c>
      <c r="AN1356" s="42" t="s">
        <v>886</v>
      </c>
      <c r="AO1356" s="42" t="s">
        <v>886</v>
      </c>
      <c r="AP1356" s="42" t="s">
        <v>17</v>
      </c>
      <c r="AQ1356" s="42" t="s">
        <v>17</v>
      </c>
      <c r="AR1356" s="42" t="s">
        <v>886</v>
      </c>
      <c r="AS1356" s="42" t="s">
        <v>886</v>
      </c>
      <c r="AT1356" s="42" t="s">
        <v>886</v>
      </c>
      <c r="AU1356" s="42" t="s">
        <v>886</v>
      </c>
      <c r="AV1356" s="37">
        <f>COUNTIFS($S1356:$AU1356,"P")</f>
        <v>3</v>
      </c>
      <c r="AW1356" s="37">
        <f>COUNTIFS($S1356:$AU1356,"HD")/2</f>
        <v>0</v>
      </c>
      <c r="AX1356" s="37">
        <f>COUNTIFS($S1356:$AU1356,"DO")</f>
        <v>6</v>
      </c>
      <c r="AY1356" s="1">
        <f>COUNTIFS($S1356:$AU1356,"UPL")</f>
        <v>3</v>
      </c>
      <c r="AZ1356" s="37">
        <f>COUNTIFS($S1356:$AU1356,"LWP")</f>
        <v>2</v>
      </c>
      <c r="BA1356" s="37">
        <f>SUM(COUNTIFS($S1356:$AU1356,{"PAT","MAT"}))</f>
        <v>0</v>
      </c>
      <c r="BB1356" s="37">
        <f>COUNTIFS($S1356:$AU1356,"HO")</f>
        <v>0</v>
      </c>
      <c r="BC1356" s="37">
        <f>COUNTIFS($S1356:$AU1356,"NA")</f>
        <v>5</v>
      </c>
      <c r="BD1356" s="37">
        <f>COUNTIFS($S1356:$AU1356,"PL")</f>
        <v>0</v>
      </c>
      <c r="BE1356" s="37">
        <f>COUNTIFS($S1356:$AU1356,"CL")</f>
        <v>0</v>
      </c>
      <c r="BF1356" s="37">
        <f>COUNTIFS($S1356:$AU1356,"BL")</f>
        <v>0</v>
      </c>
      <c r="BG1356" s="37">
        <f>COUNTIFS($S1356:$AU1356,"CO")</f>
        <v>0</v>
      </c>
      <c r="BH1356" s="37">
        <f>SUM(BD1356:BG1356)</f>
        <v>0</v>
      </c>
      <c r="BI1356" s="37">
        <f>IF(SUM(AV1356+AW1356)&gt;=17,1,0)</f>
        <v>0</v>
      </c>
      <c r="BJ1356" s="37">
        <f>IF(SUM(AV1356+AW1356)&gt;=13,1,0)</f>
        <v>0</v>
      </c>
      <c r="BK1356" s="37">
        <f>SUM(AV1356:BG1356)+SUM(COUNTIFS(R1356:AU1356,{"TERM","RESIGNED"}))</f>
        <v>29</v>
      </c>
      <c r="BL1356" s="1" t="s">
        <v>41</v>
      </c>
      <c r="BM1356" s="37" t="s">
        <v>936</v>
      </c>
    </row>
    <row r="1357" spans="1:65" x14ac:dyDescent="0.25">
      <c r="A1357" s="30">
        <f>A1356+1</f>
        <v>1355</v>
      </c>
      <c r="B1357" s="1" t="s">
        <v>163</v>
      </c>
      <c r="C1357" s="1">
        <v>106360</v>
      </c>
      <c r="D1357" s="1">
        <v>106360</v>
      </c>
      <c r="E1357" s="1" t="s">
        <v>863</v>
      </c>
      <c r="F1357" s="32" t="s">
        <v>1601</v>
      </c>
      <c r="G1357" s="32" t="s">
        <v>177</v>
      </c>
      <c r="H1357" s="28">
        <v>45328</v>
      </c>
      <c r="I1357" s="28" t="s">
        <v>36</v>
      </c>
      <c r="J1357" s="28">
        <v>45338</v>
      </c>
      <c r="K1357" s="37">
        <f ca="1">IF(O1357="ACTIVE",(TODAY()-H1357),(J1357-H1357))</f>
        <v>10</v>
      </c>
      <c r="L1357" s="39" t="str">
        <f>IF(OR(M1357="Email Verification",M1357="Operations",M1357="OJT",M1357="Bottom Quartile Group",M1357="Training"),"Billable","Non Billable")</f>
        <v>Billable</v>
      </c>
      <c r="M1357" s="32" t="s">
        <v>920</v>
      </c>
      <c r="N1357" s="1" t="s">
        <v>38</v>
      </c>
      <c r="O1357" s="1" t="s">
        <v>886</v>
      </c>
      <c r="P1357" s="1" t="s">
        <v>1579</v>
      </c>
      <c r="Q1357" s="1" t="s">
        <v>1576</v>
      </c>
      <c r="R1357" s="31" t="s">
        <v>300</v>
      </c>
      <c r="S1357" s="42" t="s">
        <v>22</v>
      </c>
      <c r="T1357" s="42" t="s">
        <v>22</v>
      </c>
      <c r="U1357" s="42" t="s">
        <v>22</v>
      </c>
      <c r="V1357" s="42" t="s">
        <v>22</v>
      </c>
      <c r="W1357" s="42" t="s">
        <v>22</v>
      </c>
      <c r="X1357" s="42" t="s">
        <v>880</v>
      </c>
      <c r="Y1357" s="42" t="s">
        <v>19</v>
      </c>
      <c r="Z1357" s="42" t="s">
        <v>19</v>
      </c>
      <c r="AA1357" s="42" t="s">
        <v>880</v>
      </c>
      <c r="AB1357" s="42" t="s">
        <v>17</v>
      </c>
      <c r="AC1357" s="42" t="s">
        <v>17</v>
      </c>
      <c r="AD1357" s="42" t="s">
        <v>881</v>
      </c>
      <c r="AE1357" s="42" t="s">
        <v>18</v>
      </c>
      <c r="AF1357" s="42" t="s">
        <v>18</v>
      </c>
      <c r="AG1357" s="42" t="s">
        <v>18</v>
      </c>
      <c r="AH1357" s="42" t="s">
        <v>886</v>
      </c>
      <c r="AI1357" s="42" t="s">
        <v>17</v>
      </c>
      <c r="AJ1357" s="42" t="s">
        <v>17</v>
      </c>
      <c r="AK1357" s="42" t="s">
        <v>886</v>
      </c>
      <c r="AL1357" s="42" t="s">
        <v>886</v>
      </c>
      <c r="AM1357" s="42" t="s">
        <v>886</v>
      </c>
      <c r="AN1357" s="42" t="s">
        <v>886</v>
      </c>
      <c r="AO1357" s="42" t="s">
        <v>886</v>
      </c>
      <c r="AP1357" s="42" t="s">
        <v>17</v>
      </c>
      <c r="AQ1357" s="42" t="s">
        <v>17</v>
      </c>
      <c r="AR1357" s="42" t="s">
        <v>886</v>
      </c>
      <c r="AS1357" s="42" t="s">
        <v>886</v>
      </c>
      <c r="AT1357" s="42" t="s">
        <v>886</v>
      </c>
      <c r="AU1357" s="42" t="s">
        <v>886</v>
      </c>
      <c r="AV1357" s="37">
        <f>COUNTIFS($S1357:$AU1357,"P")</f>
        <v>2</v>
      </c>
      <c r="AW1357" s="37">
        <f>COUNTIFS($S1357:$AU1357,"HD")/2</f>
        <v>0.5</v>
      </c>
      <c r="AX1357" s="37">
        <f>COUNTIFS($S1357:$AU1357,"DO")</f>
        <v>6</v>
      </c>
      <c r="AY1357" s="1">
        <f>COUNTIFS($S1357:$AU1357,"UPL")</f>
        <v>3</v>
      </c>
      <c r="AZ1357" s="37">
        <f>COUNTIFS($S1357:$AU1357,"LWP")</f>
        <v>2</v>
      </c>
      <c r="BA1357" s="37">
        <f>SUM(COUNTIFS($S1357:$AU1357,{"PAT","MAT"}))</f>
        <v>0</v>
      </c>
      <c r="BB1357" s="37">
        <f>COUNTIFS($S1357:$AU1357,"HO")</f>
        <v>0</v>
      </c>
      <c r="BC1357" s="37">
        <f>COUNTIFS($S1357:$AU1357,"NA")</f>
        <v>5</v>
      </c>
      <c r="BD1357" s="37">
        <f>COUNTIFS($S1357:$AU1357,"PL")</f>
        <v>0</v>
      </c>
      <c r="BE1357" s="37">
        <f>COUNTIFS($S1357:$AU1357,"CL")</f>
        <v>0</v>
      </c>
      <c r="BF1357" s="37">
        <f>COUNTIFS($S1357:$AU1357,"BL")</f>
        <v>0</v>
      </c>
      <c r="BG1357" s="37">
        <f>COUNTIFS($S1357:$AU1357,"CO")</f>
        <v>0</v>
      </c>
      <c r="BH1357" s="37">
        <f>SUM(BD1357:BG1357)</f>
        <v>0</v>
      </c>
      <c r="BI1357" s="37">
        <f>IF(SUM(AV1357+AW1357)&gt;=17,1,0)</f>
        <v>0</v>
      </c>
      <c r="BJ1357" s="37">
        <f>IF(SUM(AV1357+AW1357)&gt;=13,1,0)</f>
        <v>0</v>
      </c>
      <c r="BK1357" s="37">
        <f>SUM(AV1357:BG1357)+SUM(COUNTIFS(R1357:AU1357,{"TERM","RESIGNED"}))</f>
        <v>28.5</v>
      </c>
      <c r="BL1357" s="1" t="s">
        <v>41</v>
      </c>
      <c r="BM1357" s="37" t="s">
        <v>936</v>
      </c>
    </row>
    <row r="1358" spans="1:65" x14ac:dyDescent="0.25">
      <c r="A1358" s="30">
        <f>A1357+1</f>
        <v>1356</v>
      </c>
      <c r="B1358" s="1" t="s">
        <v>163</v>
      </c>
      <c r="C1358" s="1">
        <v>106059</v>
      </c>
      <c r="D1358" s="1">
        <v>106059</v>
      </c>
      <c r="E1358" s="1" t="s">
        <v>863</v>
      </c>
      <c r="F1358" s="32" t="s">
        <v>1339</v>
      </c>
      <c r="G1358" s="32" t="s">
        <v>117</v>
      </c>
      <c r="H1358" s="28">
        <v>45254</v>
      </c>
      <c r="I1358" s="28" t="s">
        <v>36</v>
      </c>
      <c r="J1358" s="28">
        <v>45337</v>
      </c>
      <c r="K1358" s="37">
        <f ca="1">IF(O1358="ACTIVE",(TODAY()-H1358),(J1358-H1358))</f>
        <v>83</v>
      </c>
      <c r="L1358" s="39" t="str">
        <f>IF(OR(M1358="Email Verification",M1358="Operations",M1358="OJT",M1358="Bottom Quartile Group",M1358="Training"),"Billable","Non Billable")</f>
        <v>Billable</v>
      </c>
      <c r="M1358" s="32" t="s">
        <v>118</v>
      </c>
      <c r="N1358" s="1" t="s">
        <v>38</v>
      </c>
      <c r="O1358" s="1" t="s">
        <v>886</v>
      </c>
      <c r="P1358" s="1" t="s">
        <v>1579</v>
      </c>
      <c r="Q1358" s="1" t="s">
        <v>1576</v>
      </c>
      <c r="R1358" s="31" t="s">
        <v>244</v>
      </c>
      <c r="S1358" s="42" t="s">
        <v>880</v>
      </c>
      <c r="T1358" s="42" t="s">
        <v>19</v>
      </c>
      <c r="U1358" s="42" t="s">
        <v>17</v>
      </c>
      <c r="V1358" s="42" t="s">
        <v>17</v>
      </c>
      <c r="W1358" s="42" t="s">
        <v>880</v>
      </c>
      <c r="X1358" s="42" t="s">
        <v>880</v>
      </c>
      <c r="Y1358" s="42" t="s">
        <v>880</v>
      </c>
      <c r="Z1358" s="42" t="s">
        <v>880</v>
      </c>
      <c r="AA1358" s="42" t="s">
        <v>880</v>
      </c>
      <c r="AB1358" s="42" t="s">
        <v>17</v>
      </c>
      <c r="AC1358" s="42" t="s">
        <v>17</v>
      </c>
      <c r="AD1358" s="42" t="s">
        <v>18</v>
      </c>
      <c r="AE1358" s="42" t="s">
        <v>18</v>
      </c>
      <c r="AF1358" s="42" t="s">
        <v>18</v>
      </c>
      <c r="AG1358" s="42" t="s">
        <v>886</v>
      </c>
      <c r="AH1358" s="42" t="s">
        <v>886</v>
      </c>
      <c r="AI1358" s="42" t="s">
        <v>17</v>
      </c>
      <c r="AJ1358" s="42" t="s">
        <v>17</v>
      </c>
      <c r="AK1358" s="42" t="s">
        <v>886</v>
      </c>
      <c r="AL1358" s="42" t="s">
        <v>886</v>
      </c>
      <c r="AM1358" s="42" t="s">
        <v>886</v>
      </c>
      <c r="AN1358" s="42" t="s">
        <v>886</v>
      </c>
      <c r="AO1358" s="42" t="s">
        <v>886</v>
      </c>
      <c r="AP1358" s="42" t="s">
        <v>17</v>
      </c>
      <c r="AQ1358" s="42" t="s">
        <v>17</v>
      </c>
      <c r="AR1358" s="42" t="s">
        <v>886</v>
      </c>
      <c r="AS1358" s="42" t="s">
        <v>886</v>
      </c>
      <c r="AT1358" s="42" t="s">
        <v>886</v>
      </c>
      <c r="AU1358" s="42" t="s">
        <v>886</v>
      </c>
      <c r="AV1358" s="37">
        <f>COUNTIFS($S1358:$AU1358,"P")</f>
        <v>6</v>
      </c>
      <c r="AW1358" s="37">
        <f>COUNTIFS($S1358:$AU1358,"HD")/2</f>
        <v>0</v>
      </c>
      <c r="AX1358" s="37">
        <f>COUNTIFS($S1358:$AU1358,"DO")</f>
        <v>8</v>
      </c>
      <c r="AY1358" s="1">
        <f>COUNTIFS($S1358:$AU1358,"UPL")</f>
        <v>3</v>
      </c>
      <c r="AZ1358" s="37">
        <f>COUNTIFS($S1358:$AU1358,"LWP")</f>
        <v>1</v>
      </c>
      <c r="BA1358" s="37">
        <f>SUM(COUNTIFS($S1358:$AU1358,{"PAT","MAT"}))</f>
        <v>0</v>
      </c>
      <c r="BB1358" s="37">
        <f>COUNTIFS($S1358:$AU1358,"HO")</f>
        <v>0</v>
      </c>
      <c r="BC1358" s="37">
        <f>COUNTIFS($S1358:$AU1358,"NA")</f>
        <v>0</v>
      </c>
      <c r="BD1358" s="37">
        <f>COUNTIFS($S1358:$AU1358,"PL")</f>
        <v>0</v>
      </c>
      <c r="BE1358" s="37">
        <f>COUNTIFS($S1358:$AU1358,"CL")</f>
        <v>0</v>
      </c>
      <c r="BF1358" s="37">
        <f>COUNTIFS($S1358:$AU1358,"BL")</f>
        <v>0</v>
      </c>
      <c r="BG1358" s="37">
        <f>COUNTIFS($S1358:$AU1358,"CO")</f>
        <v>0</v>
      </c>
      <c r="BH1358" s="37">
        <f>SUM(BD1358:BG1358)</f>
        <v>0</v>
      </c>
      <c r="BI1358" s="37">
        <f>IF(SUM(AV1358+AW1358)&gt;=17,1,0)</f>
        <v>0</v>
      </c>
      <c r="BJ1358" s="37">
        <f>IF(SUM(AV1358+AW1358)&gt;=13,1,0)</f>
        <v>0</v>
      </c>
      <c r="BK1358" s="37">
        <f>SUM(AV1358:BG1358)+SUM(COUNTIFS(R1358:AU1358,{"TERM","RESIGNED"}))</f>
        <v>29</v>
      </c>
      <c r="BL1358" s="1" t="s">
        <v>41</v>
      </c>
      <c r="BM1358" s="37" t="s">
        <v>931</v>
      </c>
    </row>
    <row r="1359" spans="1:65" x14ac:dyDescent="0.25">
      <c r="A1359" s="30">
        <f>A1358+1</f>
        <v>1357</v>
      </c>
      <c r="B1359" s="1" t="s">
        <v>163</v>
      </c>
      <c r="C1359" s="1">
        <v>106358</v>
      </c>
      <c r="D1359" s="1">
        <v>106358</v>
      </c>
      <c r="E1359" s="1" t="s">
        <v>862</v>
      </c>
      <c r="F1359" s="32" t="s">
        <v>1596</v>
      </c>
      <c r="G1359" s="32" t="s">
        <v>177</v>
      </c>
      <c r="H1359" s="28">
        <v>45328</v>
      </c>
      <c r="I1359" s="28" t="s">
        <v>36</v>
      </c>
      <c r="J1359" s="28">
        <v>45337</v>
      </c>
      <c r="K1359" s="37">
        <f ca="1">IF(O1359="ACTIVE",(TODAY()-H1359),(J1359-H1359))</f>
        <v>9</v>
      </c>
      <c r="L1359" s="39" t="str">
        <f>IF(OR(M1359="Email Verification",M1359="Operations",M1359="OJT",M1359="Bottom Quartile Group",M1359="Training"),"Billable","Non Billable")</f>
        <v>Billable</v>
      </c>
      <c r="M1359" s="32" t="s">
        <v>920</v>
      </c>
      <c r="N1359" s="1" t="s">
        <v>38</v>
      </c>
      <c r="O1359" s="1" t="s">
        <v>886</v>
      </c>
      <c r="P1359" s="1" t="s">
        <v>1579</v>
      </c>
      <c r="Q1359" s="1"/>
      <c r="R1359" s="31" t="s">
        <v>300</v>
      </c>
      <c r="S1359" s="42" t="s">
        <v>22</v>
      </c>
      <c r="T1359" s="42" t="s">
        <v>22</v>
      </c>
      <c r="U1359" s="42" t="s">
        <v>22</v>
      </c>
      <c r="V1359" s="42" t="s">
        <v>22</v>
      </c>
      <c r="W1359" s="42" t="s">
        <v>22</v>
      </c>
      <c r="X1359" s="42" t="s">
        <v>880</v>
      </c>
      <c r="Y1359" s="42" t="s">
        <v>19</v>
      </c>
      <c r="Z1359" s="42" t="s">
        <v>880</v>
      </c>
      <c r="AA1359" s="42" t="s">
        <v>880</v>
      </c>
      <c r="AB1359" s="42" t="s">
        <v>17</v>
      </c>
      <c r="AC1359" s="42" t="s">
        <v>17</v>
      </c>
      <c r="AD1359" s="42" t="s">
        <v>18</v>
      </c>
      <c r="AE1359" s="42" t="s">
        <v>18</v>
      </c>
      <c r="AF1359" s="42" t="s">
        <v>18</v>
      </c>
      <c r="AG1359" s="42" t="s">
        <v>886</v>
      </c>
      <c r="AH1359" s="42" t="s">
        <v>886</v>
      </c>
      <c r="AI1359" s="42" t="s">
        <v>17</v>
      </c>
      <c r="AJ1359" s="42" t="s">
        <v>17</v>
      </c>
      <c r="AK1359" s="42" t="s">
        <v>886</v>
      </c>
      <c r="AL1359" s="42" t="s">
        <v>886</v>
      </c>
      <c r="AM1359" s="42" t="s">
        <v>886</v>
      </c>
      <c r="AN1359" s="42" t="s">
        <v>886</v>
      </c>
      <c r="AO1359" s="42" t="s">
        <v>886</v>
      </c>
      <c r="AP1359" s="42" t="s">
        <v>17</v>
      </c>
      <c r="AQ1359" s="42" t="s">
        <v>17</v>
      </c>
      <c r="AR1359" s="42" t="s">
        <v>886</v>
      </c>
      <c r="AS1359" s="42" t="s">
        <v>886</v>
      </c>
      <c r="AT1359" s="42" t="s">
        <v>886</v>
      </c>
      <c r="AU1359" s="42" t="s">
        <v>886</v>
      </c>
      <c r="AV1359" s="37">
        <f>COUNTIFS($S1359:$AU1359,"P")</f>
        <v>3</v>
      </c>
      <c r="AW1359" s="37">
        <f>COUNTIFS($S1359:$AU1359,"HD")/2</f>
        <v>0</v>
      </c>
      <c r="AX1359" s="37">
        <f>COUNTIFS($S1359:$AU1359,"DO")</f>
        <v>6</v>
      </c>
      <c r="AY1359" s="1">
        <f>COUNTIFS($S1359:$AU1359,"UPL")</f>
        <v>3</v>
      </c>
      <c r="AZ1359" s="37">
        <f>COUNTIFS($S1359:$AU1359,"LWP")</f>
        <v>1</v>
      </c>
      <c r="BA1359" s="37">
        <f>SUM(COUNTIFS($S1359:$AU1359,{"PAT","MAT"}))</f>
        <v>0</v>
      </c>
      <c r="BB1359" s="37">
        <f>COUNTIFS($S1359:$AU1359,"HO")</f>
        <v>0</v>
      </c>
      <c r="BC1359" s="37">
        <f>COUNTIFS($S1359:$AU1359,"NA")</f>
        <v>5</v>
      </c>
      <c r="BD1359" s="37">
        <f>COUNTIFS($S1359:$AU1359,"PL")</f>
        <v>0</v>
      </c>
      <c r="BE1359" s="37">
        <f>COUNTIFS($S1359:$AU1359,"CL")</f>
        <v>0</v>
      </c>
      <c r="BF1359" s="37">
        <f>COUNTIFS($S1359:$AU1359,"BL")</f>
        <v>0</v>
      </c>
      <c r="BG1359" s="37">
        <f>COUNTIFS($S1359:$AU1359,"CO")</f>
        <v>0</v>
      </c>
      <c r="BH1359" s="37">
        <f>SUM(BD1359:BG1359)</f>
        <v>0</v>
      </c>
      <c r="BI1359" s="37">
        <f>IF(SUM(AV1359+AW1359)&gt;=17,1,0)</f>
        <v>0</v>
      </c>
      <c r="BJ1359" s="37">
        <f>IF(SUM(AV1359+AW1359)&gt;=13,1,0)</f>
        <v>0</v>
      </c>
      <c r="BK1359" s="37">
        <f>SUM(AV1359:BG1359)+SUM(COUNTIFS(R1359:AU1359,{"TERM","RESIGNED"}))</f>
        <v>29</v>
      </c>
      <c r="BL1359" s="1" t="s">
        <v>41</v>
      </c>
      <c r="BM1359" s="37" t="s">
        <v>936</v>
      </c>
    </row>
    <row r="1360" spans="1:65" x14ac:dyDescent="0.25">
      <c r="A1360" s="30">
        <f>A1359+1</f>
        <v>1358</v>
      </c>
      <c r="B1360" s="1" t="s">
        <v>163</v>
      </c>
      <c r="C1360" s="1">
        <v>106373</v>
      </c>
      <c r="D1360" s="1">
        <v>106373</v>
      </c>
      <c r="E1360" s="1" t="s">
        <v>863</v>
      </c>
      <c r="F1360" s="32" t="s">
        <v>1620</v>
      </c>
      <c r="G1360" s="32" t="s">
        <v>117</v>
      </c>
      <c r="H1360" s="28">
        <v>45331</v>
      </c>
      <c r="I1360" s="28" t="s">
        <v>36</v>
      </c>
      <c r="J1360" s="28">
        <v>45337</v>
      </c>
      <c r="K1360" s="37">
        <f ca="1">IF(O1360="ACTIVE",(TODAY()-H1360),(J1360-H1360))</f>
        <v>6</v>
      </c>
      <c r="L1360" s="39" t="str">
        <f>IF(OR(M1360="Email Verification",M1360="Operations",M1360="OJT",M1360="Bottom Quartile Group",M1360="Training"),"Billable","Non Billable")</f>
        <v>Billable</v>
      </c>
      <c r="M1360" s="32" t="s">
        <v>920</v>
      </c>
      <c r="N1360" s="1" t="s">
        <v>38</v>
      </c>
      <c r="O1360" s="1" t="s">
        <v>886</v>
      </c>
      <c r="P1360" s="1" t="s">
        <v>1579</v>
      </c>
      <c r="Q1360" s="1" t="s">
        <v>1576</v>
      </c>
      <c r="R1360" s="31" t="s">
        <v>203</v>
      </c>
      <c r="S1360" s="42" t="s">
        <v>22</v>
      </c>
      <c r="T1360" s="42" t="s">
        <v>22</v>
      </c>
      <c r="U1360" s="42" t="s">
        <v>22</v>
      </c>
      <c r="V1360" s="42" t="s">
        <v>22</v>
      </c>
      <c r="W1360" s="42" t="s">
        <v>22</v>
      </c>
      <c r="X1360" s="42" t="s">
        <v>22</v>
      </c>
      <c r="Y1360" s="42" t="s">
        <v>22</v>
      </c>
      <c r="Z1360" s="42" t="s">
        <v>22</v>
      </c>
      <c r="AA1360" s="42" t="s">
        <v>880</v>
      </c>
      <c r="AB1360" s="42" t="s">
        <v>17</v>
      </c>
      <c r="AC1360" s="42" t="s">
        <v>17</v>
      </c>
      <c r="AD1360" s="42" t="s">
        <v>18</v>
      </c>
      <c r="AE1360" s="42" t="s">
        <v>18</v>
      </c>
      <c r="AF1360" s="42" t="s">
        <v>18</v>
      </c>
      <c r="AG1360" s="42" t="s">
        <v>886</v>
      </c>
      <c r="AH1360" s="42" t="s">
        <v>886</v>
      </c>
      <c r="AI1360" s="42" t="s">
        <v>17</v>
      </c>
      <c r="AJ1360" s="42" t="s">
        <v>17</v>
      </c>
      <c r="AK1360" s="42" t="s">
        <v>886</v>
      </c>
      <c r="AL1360" s="42" t="s">
        <v>886</v>
      </c>
      <c r="AM1360" s="42" t="s">
        <v>886</v>
      </c>
      <c r="AN1360" s="42" t="s">
        <v>886</v>
      </c>
      <c r="AO1360" s="42" t="s">
        <v>886</v>
      </c>
      <c r="AP1360" s="42" t="s">
        <v>17</v>
      </c>
      <c r="AQ1360" s="42" t="s">
        <v>17</v>
      </c>
      <c r="AR1360" s="42" t="s">
        <v>886</v>
      </c>
      <c r="AS1360" s="42" t="s">
        <v>886</v>
      </c>
      <c r="AT1360" s="42" t="s">
        <v>886</v>
      </c>
      <c r="AU1360" s="42" t="s">
        <v>886</v>
      </c>
      <c r="AV1360" s="37">
        <f>COUNTIFS($S1360:$AU1360,"P")</f>
        <v>1</v>
      </c>
      <c r="AW1360" s="37">
        <f>COUNTIFS($S1360:$AU1360,"HD")/2</f>
        <v>0</v>
      </c>
      <c r="AX1360" s="37">
        <f>COUNTIFS($S1360:$AU1360,"DO")</f>
        <v>6</v>
      </c>
      <c r="AY1360" s="1">
        <f>COUNTIFS($S1360:$AU1360,"UPL")</f>
        <v>3</v>
      </c>
      <c r="AZ1360" s="37">
        <f>COUNTIFS($S1360:$AU1360,"LWP")</f>
        <v>0</v>
      </c>
      <c r="BA1360" s="37">
        <f>SUM(COUNTIFS($S1360:$AU1360,{"PAT","MAT"}))</f>
        <v>0</v>
      </c>
      <c r="BB1360" s="37">
        <f>COUNTIFS($S1360:$AU1360,"HO")</f>
        <v>0</v>
      </c>
      <c r="BC1360" s="37">
        <f>COUNTIFS($S1360:$AU1360,"NA")</f>
        <v>8</v>
      </c>
      <c r="BD1360" s="37">
        <f>COUNTIFS($S1360:$AU1360,"PL")</f>
        <v>0</v>
      </c>
      <c r="BE1360" s="37">
        <f>COUNTIFS($S1360:$AU1360,"CL")</f>
        <v>0</v>
      </c>
      <c r="BF1360" s="37">
        <f>COUNTIFS($S1360:$AU1360,"BL")</f>
        <v>0</v>
      </c>
      <c r="BG1360" s="37">
        <f>COUNTIFS($S1360:$AU1360,"CO")</f>
        <v>0</v>
      </c>
      <c r="BH1360" s="37">
        <f>SUM(BD1360:BG1360)</f>
        <v>0</v>
      </c>
      <c r="BI1360" s="37">
        <f>IF(SUM(AV1360+AW1360)&gt;=17,1,0)</f>
        <v>0</v>
      </c>
      <c r="BJ1360" s="37">
        <f>IF(SUM(AV1360+AW1360)&gt;=13,1,0)</f>
        <v>0</v>
      </c>
      <c r="BK1360" s="37">
        <f>SUM(AV1360:BG1360)+SUM(COUNTIFS(R1360:AU1360,{"TERM","RESIGNED"}))</f>
        <v>29</v>
      </c>
      <c r="BL1360" s="1" t="s">
        <v>41</v>
      </c>
      <c r="BM1360" s="37"/>
    </row>
    <row r="1361" spans="1:65" x14ac:dyDescent="0.25">
      <c r="A1361" s="30">
        <f>A1360+1</f>
        <v>1359</v>
      </c>
      <c r="B1361" s="1" t="s">
        <v>163</v>
      </c>
      <c r="C1361" s="1">
        <v>106377</v>
      </c>
      <c r="D1361" s="1">
        <v>106377</v>
      </c>
      <c r="E1361" s="1" t="s">
        <v>863</v>
      </c>
      <c r="F1361" s="32" t="s">
        <v>1623</v>
      </c>
      <c r="G1361" s="32" t="s">
        <v>177</v>
      </c>
      <c r="H1361" s="28">
        <v>45331</v>
      </c>
      <c r="I1361" s="28" t="s">
        <v>36</v>
      </c>
      <c r="J1361" s="28">
        <v>45337</v>
      </c>
      <c r="K1361" s="37">
        <f ca="1">IF(O1361="ACTIVE",(TODAY()-H1361),(J1361-H1361))</f>
        <v>6</v>
      </c>
      <c r="L1361" s="39" t="str">
        <f>IF(OR(M1361="Email Verification",M1361="Operations",M1361="OJT",M1361="Bottom Quartile Group",M1361="Training"),"Billable","Non Billable")</f>
        <v>Billable</v>
      </c>
      <c r="M1361" s="32" t="s">
        <v>920</v>
      </c>
      <c r="N1361" s="1" t="s">
        <v>38</v>
      </c>
      <c r="O1361" s="1" t="s">
        <v>886</v>
      </c>
      <c r="P1361" s="1" t="s">
        <v>1579</v>
      </c>
      <c r="Q1361" s="1" t="s">
        <v>1576</v>
      </c>
      <c r="R1361" s="31" t="s">
        <v>203</v>
      </c>
      <c r="S1361" s="42" t="s">
        <v>22</v>
      </c>
      <c r="T1361" s="42" t="s">
        <v>22</v>
      </c>
      <c r="U1361" s="42" t="s">
        <v>22</v>
      </c>
      <c r="V1361" s="42" t="s">
        <v>22</v>
      </c>
      <c r="W1361" s="42" t="s">
        <v>22</v>
      </c>
      <c r="X1361" s="42" t="s">
        <v>22</v>
      </c>
      <c r="Y1361" s="42" t="s">
        <v>22</v>
      </c>
      <c r="Z1361" s="42" t="s">
        <v>22</v>
      </c>
      <c r="AA1361" s="42" t="s">
        <v>880</v>
      </c>
      <c r="AB1361" s="42" t="s">
        <v>17</v>
      </c>
      <c r="AC1361" s="42" t="s">
        <v>17</v>
      </c>
      <c r="AD1361" s="42" t="s">
        <v>18</v>
      </c>
      <c r="AE1361" s="42" t="s">
        <v>18</v>
      </c>
      <c r="AF1361" s="42" t="s">
        <v>18</v>
      </c>
      <c r="AG1361" s="42" t="s">
        <v>886</v>
      </c>
      <c r="AH1361" s="42" t="s">
        <v>886</v>
      </c>
      <c r="AI1361" s="42" t="s">
        <v>17</v>
      </c>
      <c r="AJ1361" s="42" t="s">
        <v>17</v>
      </c>
      <c r="AK1361" s="42" t="s">
        <v>886</v>
      </c>
      <c r="AL1361" s="42" t="s">
        <v>886</v>
      </c>
      <c r="AM1361" s="42" t="s">
        <v>886</v>
      </c>
      <c r="AN1361" s="42" t="s">
        <v>886</v>
      </c>
      <c r="AO1361" s="42" t="s">
        <v>886</v>
      </c>
      <c r="AP1361" s="42" t="s">
        <v>17</v>
      </c>
      <c r="AQ1361" s="42" t="s">
        <v>17</v>
      </c>
      <c r="AR1361" s="42" t="s">
        <v>886</v>
      </c>
      <c r="AS1361" s="42" t="s">
        <v>886</v>
      </c>
      <c r="AT1361" s="42" t="s">
        <v>886</v>
      </c>
      <c r="AU1361" s="42" t="s">
        <v>886</v>
      </c>
      <c r="AV1361" s="37">
        <f>COUNTIFS($S1361:$AU1361,"P")</f>
        <v>1</v>
      </c>
      <c r="AW1361" s="37">
        <f>COUNTIFS($S1361:$AU1361,"HD")/2</f>
        <v>0</v>
      </c>
      <c r="AX1361" s="37">
        <f>COUNTIFS($S1361:$AU1361,"DO")</f>
        <v>6</v>
      </c>
      <c r="AY1361" s="1">
        <f>COUNTIFS($S1361:$AU1361,"UPL")</f>
        <v>3</v>
      </c>
      <c r="AZ1361" s="37">
        <f>COUNTIFS($S1361:$AU1361,"LWP")</f>
        <v>0</v>
      </c>
      <c r="BA1361" s="37">
        <f>SUM(COUNTIFS($S1361:$AU1361,{"PAT","MAT"}))</f>
        <v>0</v>
      </c>
      <c r="BB1361" s="37">
        <f>COUNTIFS($S1361:$AU1361,"HO")</f>
        <v>0</v>
      </c>
      <c r="BC1361" s="37">
        <f>COUNTIFS($S1361:$AU1361,"NA")</f>
        <v>8</v>
      </c>
      <c r="BD1361" s="37">
        <f>COUNTIFS($S1361:$AU1361,"PL")</f>
        <v>0</v>
      </c>
      <c r="BE1361" s="37">
        <f>COUNTIFS($S1361:$AU1361,"CL")</f>
        <v>0</v>
      </c>
      <c r="BF1361" s="37">
        <f>COUNTIFS($S1361:$AU1361,"BL")</f>
        <v>0</v>
      </c>
      <c r="BG1361" s="37">
        <f>COUNTIFS($S1361:$AU1361,"CO")</f>
        <v>0</v>
      </c>
      <c r="BH1361" s="37">
        <f>SUM(BD1361:BG1361)</f>
        <v>0</v>
      </c>
      <c r="BI1361" s="37">
        <f>IF(SUM(AV1361+AW1361)&gt;=17,1,0)</f>
        <v>0</v>
      </c>
      <c r="BJ1361" s="37">
        <f>IF(SUM(AV1361+AW1361)&gt;=13,1,0)</f>
        <v>0</v>
      </c>
      <c r="BK1361" s="37">
        <f>SUM(AV1361:BG1361)+SUM(COUNTIFS(R1361:AU1361,{"TERM","RESIGNED"}))</f>
        <v>29</v>
      </c>
      <c r="BL1361" s="1" t="s">
        <v>41</v>
      </c>
      <c r="BM1361" s="37"/>
    </row>
    <row r="1362" spans="1:65" x14ac:dyDescent="0.25">
      <c r="A1362" s="30">
        <f>A1361+1</f>
        <v>1360</v>
      </c>
      <c r="B1362" s="1" t="s">
        <v>163</v>
      </c>
      <c r="C1362" s="1">
        <v>106040</v>
      </c>
      <c r="D1362" s="25">
        <v>106040</v>
      </c>
      <c r="E1362" s="1" t="s">
        <v>863</v>
      </c>
      <c r="F1362" s="32" t="s">
        <v>1329</v>
      </c>
      <c r="G1362" s="32" t="s">
        <v>117</v>
      </c>
      <c r="H1362" s="28">
        <v>45251</v>
      </c>
      <c r="I1362" s="28" t="s">
        <v>36</v>
      </c>
      <c r="J1362" s="28">
        <v>45336</v>
      </c>
      <c r="K1362" s="37">
        <f ca="1">IF(O1362="ACTIVE",(TODAY()-H1362),(J1362-H1362))</f>
        <v>85</v>
      </c>
      <c r="L1362" s="39" t="str">
        <f>IF(OR(M1362="Email Verification",M1362="Operations",M1362="OJT",M1362="Bottom Quartile Group",M1362="Training"),"Billable","Non Billable")</f>
        <v>Billable</v>
      </c>
      <c r="M1362" s="32" t="s">
        <v>118</v>
      </c>
      <c r="N1362" s="1" t="s">
        <v>38</v>
      </c>
      <c r="O1362" s="1" t="s">
        <v>886</v>
      </c>
      <c r="P1362" s="1" t="s">
        <v>890</v>
      </c>
      <c r="Q1362" s="1" t="s">
        <v>1581</v>
      </c>
      <c r="R1362" s="31" t="s">
        <v>244</v>
      </c>
      <c r="S1362" s="42" t="s">
        <v>880</v>
      </c>
      <c r="T1362" s="42" t="s">
        <v>880</v>
      </c>
      <c r="U1362" s="42" t="s">
        <v>17</v>
      </c>
      <c r="V1362" s="42" t="s">
        <v>17</v>
      </c>
      <c r="W1362" s="42" t="s">
        <v>880</v>
      </c>
      <c r="X1362" s="42" t="s">
        <v>880</v>
      </c>
      <c r="Y1362" s="42" t="s">
        <v>880</v>
      </c>
      <c r="Z1362" s="42" t="s">
        <v>880</v>
      </c>
      <c r="AA1362" s="42" t="s">
        <v>880</v>
      </c>
      <c r="AB1362" s="42" t="s">
        <v>17</v>
      </c>
      <c r="AC1362" s="42" t="s">
        <v>17</v>
      </c>
      <c r="AD1362" s="42" t="s">
        <v>880</v>
      </c>
      <c r="AE1362" s="42" t="s">
        <v>880</v>
      </c>
      <c r="AF1362" s="42" t="s">
        <v>890</v>
      </c>
      <c r="AG1362" s="42" t="s">
        <v>890</v>
      </c>
      <c r="AH1362" s="42" t="s">
        <v>890</v>
      </c>
      <c r="AI1362" s="42" t="s">
        <v>17</v>
      </c>
      <c r="AJ1362" s="42" t="s">
        <v>17</v>
      </c>
      <c r="AK1362" s="42" t="s">
        <v>890</v>
      </c>
      <c r="AL1362" s="42" t="s">
        <v>890</v>
      </c>
      <c r="AM1362" s="42" t="s">
        <v>890</v>
      </c>
      <c r="AN1362" s="42" t="s">
        <v>890</v>
      </c>
      <c r="AO1362" s="42" t="s">
        <v>890</v>
      </c>
      <c r="AP1362" s="42" t="s">
        <v>17</v>
      </c>
      <c r="AQ1362" s="42" t="s">
        <v>17</v>
      </c>
      <c r="AR1362" s="42" t="s">
        <v>890</v>
      </c>
      <c r="AS1362" s="42" t="s">
        <v>890</v>
      </c>
      <c r="AT1362" s="42" t="s">
        <v>890</v>
      </c>
      <c r="AU1362" s="42" t="s">
        <v>890</v>
      </c>
      <c r="AV1362" s="37">
        <f>COUNTIFS($S1362:$AU1362,"P")</f>
        <v>9</v>
      </c>
      <c r="AW1362" s="37">
        <f>COUNTIFS($S1362:$AU1362,"HD")/2</f>
        <v>0</v>
      </c>
      <c r="AX1362" s="37">
        <f>COUNTIFS($S1362:$AU1362,"DO")</f>
        <v>8</v>
      </c>
      <c r="AY1362" s="1">
        <f>COUNTIFS($S1362:$AU1362,"UPL")</f>
        <v>0</v>
      </c>
      <c r="AZ1362" s="37">
        <f>COUNTIFS($S1362:$AU1362,"LWP")</f>
        <v>0</v>
      </c>
      <c r="BA1362" s="37">
        <f>SUM(COUNTIFS($S1362:$AU1362,{"PAT","MAT"}))</f>
        <v>0</v>
      </c>
      <c r="BB1362" s="37">
        <f>COUNTIFS($S1362:$AU1362,"HO")</f>
        <v>0</v>
      </c>
      <c r="BC1362" s="37">
        <f>COUNTIFS($S1362:$AU1362,"NA")</f>
        <v>0</v>
      </c>
      <c r="BD1362" s="37">
        <f>COUNTIFS($S1362:$AU1362,"PL")</f>
        <v>0</v>
      </c>
      <c r="BE1362" s="37">
        <f>COUNTIFS($S1362:$AU1362,"CL")</f>
        <v>0</v>
      </c>
      <c r="BF1362" s="37">
        <f>COUNTIFS($S1362:$AU1362,"BL")</f>
        <v>0</v>
      </c>
      <c r="BG1362" s="37">
        <f>COUNTIFS($S1362:$AU1362,"CO")</f>
        <v>0</v>
      </c>
      <c r="BH1362" s="37">
        <f>SUM(BD1362:BG1362)</f>
        <v>0</v>
      </c>
      <c r="BI1362" s="37">
        <f>IF(SUM(AV1362+AW1362)&gt;=17,1,0)</f>
        <v>0</v>
      </c>
      <c r="BJ1362" s="37">
        <f>IF(SUM(AV1362+AW1362)&gt;=13,1,0)</f>
        <v>0</v>
      </c>
      <c r="BK1362" s="37">
        <f>SUM(AV1362:BG1362)+SUM(COUNTIFS(R1362:AU1362,{"TERM","RESIGNED"}))</f>
        <v>29</v>
      </c>
      <c r="BL1362" s="1" t="s">
        <v>41</v>
      </c>
      <c r="BM1362" s="37" t="s">
        <v>931</v>
      </c>
    </row>
    <row r="1363" spans="1:65" x14ac:dyDescent="0.25">
      <c r="A1363" s="30">
        <f>A1362+1</f>
        <v>1361</v>
      </c>
      <c r="B1363" s="1" t="s">
        <v>163</v>
      </c>
      <c r="C1363" s="1">
        <v>18359</v>
      </c>
      <c r="D1363" s="25">
        <v>100165</v>
      </c>
      <c r="E1363" s="1" t="s">
        <v>862</v>
      </c>
      <c r="F1363" s="32" t="s">
        <v>186</v>
      </c>
      <c r="G1363" s="32" t="s">
        <v>74</v>
      </c>
      <c r="H1363" s="28">
        <v>44256</v>
      </c>
      <c r="I1363" s="28">
        <v>44211</v>
      </c>
      <c r="J1363" s="28">
        <v>45336</v>
      </c>
      <c r="K1363" s="37">
        <f ca="1">IF(O1363="ACTIVE",(TODAY()-H1363),(J1363-H1363))</f>
        <v>1080</v>
      </c>
      <c r="L1363" s="39" t="str">
        <f>IF(OR(M1363="Email Verification",M1363="Operations",M1363="OJT",M1363="Bottom Quartile Group",M1363="Training"),"Billable","Non Billable")</f>
        <v>Non Billable</v>
      </c>
      <c r="M1363" s="32" t="s">
        <v>51</v>
      </c>
      <c r="N1363" s="1" t="s">
        <v>38</v>
      </c>
      <c r="O1363" s="1" t="s">
        <v>886</v>
      </c>
      <c r="P1363" s="1" t="s">
        <v>890</v>
      </c>
      <c r="Q1363" s="1" t="s">
        <v>1581</v>
      </c>
      <c r="R1363" s="31" t="s">
        <v>96</v>
      </c>
      <c r="S1363" s="42" t="s">
        <v>880</v>
      </c>
      <c r="T1363" s="42" t="s">
        <v>880</v>
      </c>
      <c r="U1363" s="42" t="s">
        <v>17</v>
      </c>
      <c r="V1363" s="42" t="s">
        <v>17</v>
      </c>
      <c r="W1363" s="42" t="s">
        <v>880</v>
      </c>
      <c r="X1363" s="42" t="s">
        <v>880</v>
      </c>
      <c r="Y1363" s="42" t="s">
        <v>880</v>
      </c>
      <c r="Z1363" s="42" t="s">
        <v>880</v>
      </c>
      <c r="AA1363" s="42" t="s">
        <v>880</v>
      </c>
      <c r="AB1363" s="42" t="s">
        <v>17</v>
      </c>
      <c r="AC1363" s="42" t="s">
        <v>17</v>
      </c>
      <c r="AD1363" s="42" t="s">
        <v>880</v>
      </c>
      <c r="AE1363" s="42" t="s">
        <v>19</v>
      </c>
      <c r="AF1363" s="42" t="s">
        <v>890</v>
      </c>
      <c r="AG1363" s="42" t="s">
        <v>890</v>
      </c>
      <c r="AH1363" s="42" t="s">
        <v>890</v>
      </c>
      <c r="AI1363" s="42" t="s">
        <v>17</v>
      </c>
      <c r="AJ1363" s="42" t="s">
        <v>17</v>
      </c>
      <c r="AK1363" s="42" t="s">
        <v>890</v>
      </c>
      <c r="AL1363" s="42" t="s">
        <v>890</v>
      </c>
      <c r="AM1363" s="42" t="s">
        <v>890</v>
      </c>
      <c r="AN1363" s="42" t="s">
        <v>890</v>
      </c>
      <c r="AO1363" s="42" t="s">
        <v>890</v>
      </c>
      <c r="AP1363" s="42" t="s">
        <v>17</v>
      </c>
      <c r="AQ1363" s="42" t="s">
        <v>17</v>
      </c>
      <c r="AR1363" s="42" t="s">
        <v>890</v>
      </c>
      <c r="AS1363" s="42" t="s">
        <v>890</v>
      </c>
      <c r="AT1363" s="42" t="s">
        <v>890</v>
      </c>
      <c r="AU1363" s="42" t="s">
        <v>890</v>
      </c>
      <c r="AV1363" s="37">
        <f>COUNTIFS($S1363:$AU1363,"P")</f>
        <v>8</v>
      </c>
      <c r="AW1363" s="37">
        <f>COUNTIFS($S1363:$AU1363,"HD")/2</f>
        <v>0</v>
      </c>
      <c r="AX1363" s="37">
        <f>COUNTIFS($S1363:$AU1363,"DO")</f>
        <v>8</v>
      </c>
      <c r="AY1363" s="1">
        <f>COUNTIFS($S1363:$AU1363,"UPL")</f>
        <v>0</v>
      </c>
      <c r="AZ1363" s="37">
        <f>COUNTIFS($S1363:$AU1363,"LWP")</f>
        <v>1</v>
      </c>
      <c r="BA1363" s="37">
        <f>SUM(COUNTIFS($S1363:$AU1363,{"PAT","MAT"}))</f>
        <v>0</v>
      </c>
      <c r="BB1363" s="37">
        <f>COUNTIFS($S1363:$AU1363,"HO")</f>
        <v>0</v>
      </c>
      <c r="BC1363" s="37">
        <f>COUNTIFS($S1363:$AU1363,"NA")</f>
        <v>0</v>
      </c>
      <c r="BD1363" s="37">
        <f>COUNTIFS($S1363:$AU1363,"PL")</f>
        <v>0</v>
      </c>
      <c r="BE1363" s="37">
        <f>COUNTIFS($S1363:$AU1363,"CL")</f>
        <v>0</v>
      </c>
      <c r="BF1363" s="37">
        <f>COUNTIFS($S1363:$AU1363,"BL")</f>
        <v>0</v>
      </c>
      <c r="BG1363" s="37">
        <f>COUNTIFS($S1363:$AU1363,"CO")</f>
        <v>0</v>
      </c>
      <c r="BH1363" s="37">
        <f>SUM(BD1363:BG1363)</f>
        <v>0</v>
      </c>
      <c r="BI1363" s="37">
        <f>IF(SUM(AV1363+AW1363)&gt;=17,1,0)</f>
        <v>0</v>
      </c>
      <c r="BJ1363" s="37">
        <f>IF(SUM(AV1363+AW1363)&gt;=13,1,0)</f>
        <v>0</v>
      </c>
      <c r="BK1363" s="37">
        <f>SUM(AV1363:BG1363)+SUM(COUNTIFS(R1363:AU1363,{"TERM","RESIGNED"}))</f>
        <v>29</v>
      </c>
      <c r="BL1363" s="1" t="s">
        <v>41</v>
      </c>
      <c r="BM1363" s="37" t="s">
        <v>1102</v>
      </c>
    </row>
    <row r="1364" spans="1:65" x14ac:dyDescent="0.25">
      <c r="A1364" s="30">
        <f>A1363+1</f>
        <v>1362</v>
      </c>
      <c r="B1364" s="1" t="s">
        <v>163</v>
      </c>
      <c r="C1364" s="1">
        <v>106104</v>
      </c>
      <c r="D1364" s="1">
        <v>106104</v>
      </c>
      <c r="E1364" s="1" t="s">
        <v>862</v>
      </c>
      <c r="F1364" s="32" t="s">
        <v>1350</v>
      </c>
      <c r="G1364" s="32" t="s">
        <v>117</v>
      </c>
      <c r="H1364" s="28">
        <v>45261</v>
      </c>
      <c r="I1364" s="28" t="s">
        <v>36</v>
      </c>
      <c r="J1364" s="28">
        <v>45336</v>
      </c>
      <c r="K1364" s="37">
        <f ca="1">IF(O1364="ACTIVE",(TODAY()-H1364),(J1364-H1364))</f>
        <v>75</v>
      </c>
      <c r="L1364" s="39" t="str">
        <f>IF(OR(M1364="Email Verification",M1364="Operations",M1364="OJT",M1364="Bottom Quartile Group",M1364="Training"),"Billable","Non Billable")</f>
        <v>Billable</v>
      </c>
      <c r="M1364" s="32" t="s">
        <v>118</v>
      </c>
      <c r="N1364" s="1" t="s">
        <v>38</v>
      </c>
      <c r="O1364" s="1" t="s">
        <v>886</v>
      </c>
      <c r="P1364" s="1" t="s">
        <v>1579</v>
      </c>
      <c r="Q1364" s="1" t="s">
        <v>1576</v>
      </c>
      <c r="R1364" s="31" t="s">
        <v>291</v>
      </c>
      <c r="S1364" s="42" t="s">
        <v>880</v>
      </c>
      <c r="T1364" s="42" t="s">
        <v>880</v>
      </c>
      <c r="U1364" s="42" t="s">
        <v>17</v>
      </c>
      <c r="V1364" s="42" t="s">
        <v>17</v>
      </c>
      <c r="W1364" s="42" t="s">
        <v>18</v>
      </c>
      <c r="X1364" s="42" t="s">
        <v>880</v>
      </c>
      <c r="Y1364" s="42" t="s">
        <v>880</v>
      </c>
      <c r="Z1364" s="42" t="s">
        <v>881</v>
      </c>
      <c r="AA1364" s="42" t="s">
        <v>18</v>
      </c>
      <c r="AB1364" s="42" t="s">
        <v>17</v>
      </c>
      <c r="AC1364" s="42" t="s">
        <v>17</v>
      </c>
      <c r="AD1364" s="42" t="s">
        <v>18</v>
      </c>
      <c r="AE1364" s="42" t="s">
        <v>18</v>
      </c>
      <c r="AF1364" s="42" t="s">
        <v>886</v>
      </c>
      <c r="AG1364" s="42" t="s">
        <v>886</v>
      </c>
      <c r="AH1364" s="42" t="s">
        <v>886</v>
      </c>
      <c r="AI1364" s="42" t="s">
        <v>17</v>
      </c>
      <c r="AJ1364" s="42" t="s">
        <v>17</v>
      </c>
      <c r="AK1364" s="42" t="s">
        <v>886</v>
      </c>
      <c r="AL1364" s="42" t="s">
        <v>886</v>
      </c>
      <c r="AM1364" s="42" t="s">
        <v>886</v>
      </c>
      <c r="AN1364" s="42" t="s">
        <v>886</v>
      </c>
      <c r="AO1364" s="42" t="s">
        <v>886</v>
      </c>
      <c r="AP1364" s="42" t="s">
        <v>17</v>
      </c>
      <c r="AQ1364" s="42" t="s">
        <v>17</v>
      </c>
      <c r="AR1364" s="42" t="s">
        <v>886</v>
      </c>
      <c r="AS1364" s="42" t="s">
        <v>886</v>
      </c>
      <c r="AT1364" s="42" t="s">
        <v>886</v>
      </c>
      <c r="AU1364" s="42" t="s">
        <v>886</v>
      </c>
      <c r="AV1364" s="37">
        <f>COUNTIFS($S1364:$AU1364,"P")</f>
        <v>4</v>
      </c>
      <c r="AW1364" s="37">
        <f>COUNTIFS($S1364:$AU1364,"HD")/2</f>
        <v>0.5</v>
      </c>
      <c r="AX1364" s="37">
        <f>COUNTIFS($S1364:$AU1364,"DO")</f>
        <v>8</v>
      </c>
      <c r="AY1364" s="1">
        <f>COUNTIFS($S1364:$AU1364,"UPL")</f>
        <v>4</v>
      </c>
      <c r="AZ1364" s="37">
        <f>COUNTIFS($S1364:$AU1364,"LWP")</f>
        <v>0</v>
      </c>
      <c r="BA1364" s="37">
        <f>SUM(COUNTIFS($S1364:$AU1364,{"PAT","MAT"}))</f>
        <v>0</v>
      </c>
      <c r="BB1364" s="37">
        <f>COUNTIFS($S1364:$AU1364,"HO")</f>
        <v>0</v>
      </c>
      <c r="BC1364" s="37">
        <f>COUNTIFS($S1364:$AU1364,"NA")</f>
        <v>0</v>
      </c>
      <c r="BD1364" s="37">
        <f>COUNTIFS($S1364:$AU1364,"PL")</f>
        <v>0</v>
      </c>
      <c r="BE1364" s="37">
        <f>COUNTIFS($S1364:$AU1364,"CL")</f>
        <v>0</v>
      </c>
      <c r="BF1364" s="37">
        <f>COUNTIFS($S1364:$AU1364,"BL")</f>
        <v>0</v>
      </c>
      <c r="BG1364" s="37">
        <f>COUNTIFS($S1364:$AU1364,"CO")</f>
        <v>0</v>
      </c>
      <c r="BH1364" s="37">
        <f>SUM(BD1364:BG1364)</f>
        <v>0</v>
      </c>
      <c r="BI1364" s="37">
        <f>IF(SUM(AV1364+AW1364)&gt;=17,1,0)</f>
        <v>0</v>
      </c>
      <c r="BJ1364" s="37">
        <f>IF(SUM(AV1364+AW1364)&gt;=13,1,0)</f>
        <v>0</v>
      </c>
      <c r="BK1364" s="37">
        <f>SUM(AV1364:BG1364)+SUM(COUNTIFS(R1364:AU1364,{"TERM","RESIGNED"}))</f>
        <v>28.5</v>
      </c>
      <c r="BL1364" s="1" t="s">
        <v>41</v>
      </c>
      <c r="BM1364" s="37" t="s">
        <v>931</v>
      </c>
    </row>
    <row r="1365" spans="1:65" x14ac:dyDescent="0.25">
      <c r="A1365" s="30">
        <f>A1364+1</f>
        <v>1363</v>
      </c>
      <c r="B1365" s="1" t="s">
        <v>163</v>
      </c>
      <c r="C1365" s="1">
        <v>103947</v>
      </c>
      <c r="D1365" s="25">
        <v>103947</v>
      </c>
      <c r="E1365" s="1" t="s">
        <v>863</v>
      </c>
      <c r="F1365" s="32" t="s">
        <v>632</v>
      </c>
      <c r="G1365" s="32" t="s">
        <v>117</v>
      </c>
      <c r="H1365" s="28">
        <v>44790</v>
      </c>
      <c r="I1365" s="28" t="s">
        <v>36</v>
      </c>
      <c r="J1365" s="28">
        <v>45336</v>
      </c>
      <c r="K1365" s="37">
        <f ca="1">IF(O1365="ACTIVE",(TODAY()-H1365),(J1365-H1365))</f>
        <v>546</v>
      </c>
      <c r="L1365" s="39" t="str">
        <f>IF(OR(M1365="Email Verification",M1365="Operations",M1365="OJT",M1365="Bottom Quartile Group",M1365="Training"),"Billable","Non Billable")</f>
        <v>Billable</v>
      </c>
      <c r="M1365" s="32" t="s">
        <v>118</v>
      </c>
      <c r="N1365" s="1" t="s">
        <v>38</v>
      </c>
      <c r="O1365" s="1" t="s">
        <v>886</v>
      </c>
      <c r="P1365" s="1" t="s">
        <v>1579</v>
      </c>
      <c r="Q1365" s="1" t="s">
        <v>1576</v>
      </c>
      <c r="R1365" s="31" t="s">
        <v>293</v>
      </c>
      <c r="S1365" s="42" t="s">
        <v>18</v>
      </c>
      <c r="T1365" s="42" t="s">
        <v>880</v>
      </c>
      <c r="U1365" s="42" t="s">
        <v>17</v>
      </c>
      <c r="V1365" s="42" t="s">
        <v>17</v>
      </c>
      <c r="W1365" s="42" t="s">
        <v>18</v>
      </c>
      <c r="X1365" s="42" t="s">
        <v>880</v>
      </c>
      <c r="Y1365" s="42" t="s">
        <v>881</v>
      </c>
      <c r="Z1365" s="42" t="s">
        <v>880</v>
      </c>
      <c r="AA1365" s="42" t="s">
        <v>18</v>
      </c>
      <c r="AB1365" s="42" t="s">
        <v>17</v>
      </c>
      <c r="AC1365" s="42" t="s">
        <v>17</v>
      </c>
      <c r="AD1365" s="42" t="s">
        <v>18</v>
      </c>
      <c r="AE1365" s="42" t="s">
        <v>18</v>
      </c>
      <c r="AF1365" s="42" t="s">
        <v>886</v>
      </c>
      <c r="AG1365" s="42" t="s">
        <v>886</v>
      </c>
      <c r="AH1365" s="42" t="s">
        <v>886</v>
      </c>
      <c r="AI1365" s="42" t="s">
        <v>17</v>
      </c>
      <c r="AJ1365" s="42" t="s">
        <v>17</v>
      </c>
      <c r="AK1365" s="42" t="s">
        <v>886</v>
      </c>
      <c r="AL1365" s="42" t="s">
        <v>886</v>
      </c>
      <c r="AM1365" s="42" t="s">
        <v>886</v>
      </c>
      <c r="AN1365" s="42" t="s">
        <v>886</v>
      </c>
      <c r="AO1365" s="42" t="s">
        <v>886</v>
      </c>
      <c r="AP1365" s="42" t="s">
        <v>17</v>
      </c>
      <c r="AQ1365" s="42" t="s">
        <v>17</v>
      </c>
      <c r="AR1365" s="42" t="s">
        <v>886</v>
      </c>
      <c r="AS1365" s="42" t="s">
        <v>886</v>
      </c>
      <c r="AT1365" s="42" t="s">
        <v>886</v>
      </c>
      <c r="AU1365" s="42" t="s">
        <v>886</v>
      </c>
      <c r="AV1365" s="37">
        <f>COUNTIFS($S1365:$AU1365,"P")</f>
        <v>3</v>
      </c>
      <c r="AW1365" s="37">
        <f>COUNTIFS($S1365:$AU1365,"HD")/2</f>
        <v>0.5</v>
      </c>
      <c r="AX1365" s="37">
        <f>COUNTIFS($S1365:$AU1365,"DO")</f>
        <v>8</v>
      </c>
      <c r="AY1365" s="1">
        <f>COUNTIFS($S1365:$AU1365,"UPL")</f>
        <v>5</v>
      </c>
      <c r="AZ1365" s="37">
        <f>COUNTIFS($S1365:$AU1365,"LWP")</f>
        <v>0</v>
      </c>
      <c r="BA1365" s="37">
        <f>SUM(COUNTIFS($S1365:$AU1365,{"PAT","MAT"}))</f>
        <v>0</v>
      </c>
      <c r="BB1365" s="37">
        <f>COUNTIFS($S1365:$AU1365,"HO")</f>
        <v>0</v>
      </c>
      <c r="BC1365" s="37">
        <f>COUNTIFS($S1365:$AU1365,"NA")</f>
        <v>0</v>
      </c>
      <c r="BD1365" s="37">
        <f>COUNTIFS($S1365:$AU1365,"PL")</f>
        <v>0</v>
      </c>
      <c r="BE1365" s="37">
        <f>COUNTIFS($S1365:$AU1365,"CL")</f>
        <v>0</v>
      </c>
      <c r="BF1365" s="37">
        <f>COUNTIFS($S1365:$AU1365,"BL")</f>
        <v>0</v>
      </c>
      <c r="BG1365" s="37">
        <f>COUNTIFS($S1365:$AU1365,"CO")</f>
        <v>0</v>
      </c>
      <c r="BH1365" s="37">
        <f>SUM(BD1365:BG1365)</f>
        <v>0</v>
      </c>
      <c r="BI1365" s="37">
        <f>IF(SUM(AV1365+AW1365)&gt;=17,1,0)</f>
        <v>0</v>
      </c>
      <c r="BJ1365" s="37">
        <f>IF(SUM(AV1365+AW1365)&gt;=13,1,0)</f>
        <v>0</v>
      </c>
      <c r="BK1365" s="37">
        <f>SUM(AV1365:BG1365)+SUM(COUNTIFS(R1365:AU1365,{"TERM","RESIGNED"}))</f>
        <v>28.5</v>
      </c>
      <c r="BL1365" s="1" t="s">
        <v>41</v>
      </c>
      <c r="BM1365" s="37" t="s">
        <v>933</v>
      </c>
    </row>
    <row r="1366" spans="1:65" x14ac:dyDescent="0.25">
      <c r="A1366" s="30">
        <f>A1365+1</f>
        <v>1364</v>
      </c>
      <c r="B1366" s="1" t="s">
        <v>163</v>
      </c>
      <c r="C1366" s="1">
        <v>106154</v>
      </c>
      <c r="D1366" s="1">
        <v>106154</v>
      </c>
      <c r="E1366" s="1" t="s">
        <v>863</v>
      </c>
      <c r="F1366" s="32" t="s">
        <v>1363</v>
      </c>
      <c r="G1366" s="32" t="s">
        <v>117</v>
      </c>
      <c r="H1366" s="28">
        <v>45266</v>
      </c>
      <c r="I1366" s="28" t="s">
        <v>36</v>
      </c>
      <c r="J1366" s="28">
        <v>45336</v>
      </c>
      <c r="K1366" s="37">
        <f ca="1">IF(O1366="ACTIVE",(TODAY()-H1366),(J1366-H1366))</f>
        <v>70</v>
      </c>
      <c r="L1366" s="39" t="str">
        <f>IF(OR(M1366="Email Verification",M1366="Operations",M1366="OJT",M1366="Bottom Quartile Group",M1366="Training"),"Billable","Non Billable")</f>
        <v>Billable</v>
      </c>
      <c r="M1366" s="32" t="s">
        <v>118</v>
      </c>
      <c r="N1366" s="1" t="s">
        <v>38</v>
      </c>
      <c r="O1366" s="1" t="s">
        <v>886</v>
      </c>
      <c r="P1366" s="1" t="s">
        <v>1579</v>
      </c>
      <c r="Q1366" s="1" t="s">
        <v>1576</v>
      </c>
      <c r="R1366" s="31" t="s">
        <v>291</v>
      </c>
      <c r="S1366" s="42" t="s">
        <v>18</v>
      </c>
      <c r="T1366" s="42" t="s">
        <v>18</v>
      </c>
      <c r="U1366" s="42" t="s">
        <v>17</v>
      </c>
      <c r="V1366" s="42" t="s">
        <v>17</v>
      </c>
      <c r="W1366" s="42" t="s">
        <v>880</v>
      </c>
      <c r="X1366" s="42" t="s">
        <v>880</v>
      </c>
      <c r="Y1366" s="42" t="s">
        <v>880</v>
      </c>
      <c r="Z1366" s="42" t="s">
        <v>880</v>
      </c>
      <c r="AA1366" s="42" t="s">
        <v>18</v>
      </c>
      <c r="AB1366" s="42" t="s">
        <v>17</v>
      </c>
      <c r="AC1366" s="42" t="s">
        <v>17</v>
      </c>
      <c r="AD1366" s="42" t="s">
        <v>18</v>
      </c>
      <c r="AE1366" s="42" t="s">
        <v>18</v>
      </c>
      <c r="AF1366" s="42" t="s">
        <v>886</v>
      </c>
      <c r="AG1366" s="42" t="s">
        <v>886</v>
      </c>
      <c r="AH1366" s="42" t="s">
        <v>886</v>
      </c>
      <c r="AI1366" s="42" t="s">
        <v>17</v>
      </c>
      <c r="AJ1366" s="42" t="s">
        <v>17</v>
      </c>
      <c r="AK1366" s="42" t="s">
        <v>886</v>
      </c>
      <c r="AL1366" s="42" t="s">
        <v>886</v>
      </c>
      <c r="AM1366" s="42" t="s">
        <v>886</v>
      </c>
      <c r="AN1366" s="42" t="s">
        <v>886</v>
      </c>
      <c r="AO1366" s="42" t="s">
        <v>886</v>
      </c>
      <c r="AP1366" s="42" t="s">
        <v>17</v>
      </c>
      <c r="AQ1366" s="42" t="s">
        <v>17</v>
      </c>
      <c r="AR1366" s="42" t="s">
        <v>886</v>
      </c>
      <c r="AS1366" s="42" t="s">
        <v>886</v>
      </c>
      <c r="AT1366" s="42" t="s">
        <v>886</v>
      </c>
      <c r="AU1366" s="42" t="s">
        <v>886</v>
      </c>
      <c r="AV1366" s="37">
        <f>COUNTIFS($S1366:$AU1366,"P")</f>
        <v>4</v>
      </c>
      <c r="AW1366" s="37">
        <f>COUNTIFS($S1366:$AU1366,"HD")/2</f>
        <v>0</v>
      </c>
      <c r="AX1366" s="37">
        <f>COUNTIFS($S1366:$AU1366,"DO")</f>
        <v>8</v>
      </c>
      <c r="AY1366" s="1">
        <f>COUNTIFS($S1366:$AU1366,"UPL")</f>
        <v>5</v>
      </c>
      <c r="AZ1366" s="37">
        <f>COUNTIFS($S1366:$AU1366,"LWP")</f>
        <v>0</v>
      </c>
      <c r="BA1366" s="37">
        <f>SUM(COUNTIFS($S1366:$AU1366,{"PAT","MAT"}))</f>
        <v>0</v>
      </c>
      <c r="BB1366" s="37">
        <f>COUNTIFS($S1366:$AU1366,"HO")</f>
        <v>0</v>
      </c>
      <c r="BC1366" s="37">
        <f>COUNTIFS($S1366:$AU1366,"NA")</f>
        <v>0</v>
      </c>
      <c r="BD1366" s="37">
        <f>COUNTIFS($S1366:$AU1366,"PL")</f>
        <v>0</v>
      </c>
      <c r="BE1366" s="37">
        <f>COUNTIFS($S1366:$AU1366,"CL")</f>
        <v>0</v>
      </c>
      <c r="BF1366" s="37">
        <f>COUNTIFS($S1366:$AU1366,"BL")</f>
        <v>0</v>
      </c>
      <c r="BG1366" s="37">
        <f>COUNTIFS($S1366:$AU1366,"CO")</f>
        <v>0</v>
      </c>
      <c r="BH1366" s="37">
        <f>SUM(BD1366:BG1366)</f>
        <v>0</v>
      </c>
      <c r="BI1366" s="37">
        <f>IF(SUM(AV1366+AW1366)&gt;=17,1,0)</f>
        <v>0</v>
      </c>
      <c r="BJ1366" s="37">
        <f>IF(SUM(AV1366+AW1366)&gt;=13,1,0)</f>
        <v>0</v>
      </c>
      <c r="BK1366" s="37">
        <f>SUM(AV1366:BG1366)+SUM(COUNTIFS(R1366:AU1366,{"TERM","RESIGNED"}))</f>
        <v>29</v>
      </c>
      <c r="BL1366" s="1" t="s">
        <v>41</v>
      </c>
      <c r="BM1366" s="37" t="s">
        <v>931</v>
      </c>
    </row>
    <row r="1367" spans="1:65" x14ac:dyDescent="0.25">
      <c r="A1367" s="30">
        <f>A1366+1</f>
        <v>1365</v>
      </c>
      <c r="B1367" s="1" t="s">
        <v>33</v>
      </c>
      <c r="C1367" s="1">
        <v>19569</v>
      </c>
      <c r="D1367" s="1">
        <v>19569</v>
      </c>
      <c r="E1367" s="1" t="s">
        <v>862</v>
      </c>
      <c r="F1367" s="32" t="s">
        <v>1513</v>
      </c>
      <c r="G1367" s="32" t="s">
        <v>177</v>
      </c>
      <c r="H1367" s="28">
        <v>45314</v>
      </c>
      <c r="I1367" s="28" t="s">
        <v>36</v>
      </c>
      <c r="J1367" s="28">
        <v>45336</v>
      </c>
      <c r="K1367" s="37">
        <f ca="1">IF(O1367="ACTIVE",(TODAY()-H1367),(J1367-H1367))</f>
        <v>22</v>
      </c>
      <c r="L1367" s="39" t="str">
        <f>IF(OR(M1367="Email Verification",M1367="Operations",M1367="OJT",M1367="Bottom Quartile Group",M1367="Training"),"Billable","Non Billable")</f>
        <v>Billable</v>
      </c>
      <c r="M1367" s="32" t="s">
        <v>920</v>
      </c>
      <c r="N1367" s="1" t="s">
        <v>38</v>
      </c>
      <c r="O1367" s="1" t="s">
        <v>886</v>
      </c>
      <c r="P1367" s="1" t="s">
        <v>1579</v>
      </c>
      <c r="Q1367" s="1" t="s">
        <v>1576</v>
      </c>
      <c r="R1367" s="31" t="s">
        <v>300</v>
      </c>
      <c r="S1367" s="42" t="s">
        <v>880</v>
      </c>
      <c r="T1367" s="42" t="s">
        <v>880</v>
      </c>
      <c r="U1367" s="42" t="s">
        <v>17</v>
      </c>
      <c r="V1367" s="42" t="s">
        <v>17</v>
      </c>
      <c r="W1367" s="42" t="s">
        <v>880</v>
      </c>
      <c r="X1367" s="42" t="s">
        <v>880</v>
      </c>
      <c r="Y1367" s="42" t="s">
        <v>880</v>
      </c>
      <c r="Z1367" s="42" t="s">
        <v>880</v>
      </c>
      <c r="AA1367" s="42" t="s">
        <v>18</v>
      </c>
      <c r="AB1367" s="42" t="s">
        <v>17</v>
      </c>
      <c r="AC1367" s="42" t="s">
        <v>17</v>
      </c>
      <c r="AD1367" s="42" t="s">
        <v>18</v>
      </c>
      <c r="AE1367" s="42" t="s">
        <v>18</v>
      </c>
      <c r="AF1367" s="42" t="s">
        <v>886</v>
      </c>
      <c r="AG1367" s="42" t="s">
        <v>886</v>
      </c>
      <c r="AH1367" s="42" t="s">
        <v>886</v>
      </c>
      <c r="AI1367" s="42" t="s">
        <v>17</v>
      </c>
      <c r="AJ1367" s="42" t="s">
        <v>17</v>
      </c>
      <c r="AK1367" s="42" t="s">
        <v>886</v>
      </c>
      <c r="AL1367" s="42" t="s">
        <v>886</v>
      </c>
      <c r="AM1367" s="42" t="s">
        <v>886</v>
      </c>
      <c r="AN1367" s="42" t="s">
        <v>886</v>
      </c>
      <c r="AO1367" s="42" t="s">
        <v>886</v>
      </c>
      <c r="AP1367" s="42" t="s">
        <v>17</v>
      </c>
      <c r="AQ1367" s="42" t="s">
        <v>17</v>
      </c>
      <c r="AR1367" s="42" t="s">
        <v>886</v>
      </c>
      <c r="AS1367" s="42" t="s">
        <v>886</v>
      </c>
      <c r="AT1367" s="42" t="s">
        <v>886</v>
      </c>
      <c r="AU1367" s="42" t="s">
        <v>886</v>
      </c>
      <c r="AV1367" s="37">
        <f>COUNTIFS($S1367:$AU1367,"P")</f>
        <v>6</v>
      </c>
      <c r="AW1367" s="37">
        <f>COUNTIFS($S1367:$AU1367,"HD")/2</f>
        <v>0</v>
      </c>
      <c r="AX1367" s="37">
        <f>COUNTIFS($S1367:$AU1367,"DO")</f>
        <v>8</v>
      </c>
      <c r="AY1367" s="1">
        <f>COUNTIFS($S1367:$AU1367,"UPL")</f>
        <v>3</v>
      </c>
      <c r="AZ1367" s="37">
        <f>COUNTIFS($S1367:$AU1367,"LWP")</f>
        <v>0</v>
      </c>
      <c r="BA1367" s="37">
        <f>SUM(COUNTIFS($S1367:$AU1367,{"PAT","MAT"}))</f>
        <v>0</v>
      </c>
      <c r="BB1367" s="37">
        <f>COUNTIFS($S1367:$AU1367,"HO")</f>
        <v>0</v>
      </c>
      <c r="BC1367" s="37">
        <f>COUNTIFS($S1367:$AU1367,"NA")</f>
        <v>0</v>
      </c>
      <c r="BD1367" s="37">
        <f>COUNTIFS($S1367:$AU1367,"PL")</f>
        <v>0</v>
      </c>
      <c r="BE1367" s="37">
        <f>COUNTIFS($S1367:$AU1367,"CL")</f>
        <v>0</v>
      </c>
      <c r="BF1367" s="37">
        <f>COUNTIFS($S1367:$AU1367,"BL")</f>
        <v>0</v>
      </c>
      <c r="BG1367" s="37">
        <f>COUNTIFS($S1367:$AU1367,"CO")</f>
        <v>0</v>
      </c>
      <c r="BH1367" s="37">
        <f>SUM(BD1367:BG1367)</f>
        <v>0</v>
      </c>
      <c r="BI1367" s="37">
        <f>IF(SUM(AV1367+AW1367)&gt;=17,1,0)</f>
        <v>0</v>
      </c>
      <c r="BJ1367" s="37">
        <f>IF(SUM(AV1367+AW1367)&gt;=13,1,0)</f>
        <v>0</v>
      </c>
      <c r="BK1367" s="37">
        <f>SUM(AV1367:BG1367)+SUM(COUNTIFS(R1367:AU1367,{"TERM","RESIGNED"}))</f>
        <v>29</v>
      </c>
      <c r="BL1367" s="1" t="s">
        <v>41</v>
      </c>
      <c r="BM1367" s="37" t="s">
        <v>936</v>
      </c>
    </row>
    <row r="1368" spans="1:65" x14ac:dyDescent="0.25">
      <c r="A1368" s="30">
        <f>A1367+1</f>
        <v>1366</v>
      </c>
      <c r="B1368" s="1" t="s">
        <v>163</v>
      </c>
      <c r="C1368" s="1">
        <v>106347</v>
      </c>
      <c r="D1368" s="1">
        <v>106347</v>
      </c>
      <c r="E1368" s="1" t="s">
        <v>863</v>
      </c>
      <c r="F1368" s="32" t="s">
        <v>1589</v>
      </c>
      <c r="G1368" s="32" t="s">
        <v>181</v>
      </c>
      <c r="H1368" s="28">
        <v>45328</v>
      </c>
      <c r="I1368" s="28" t="s">
        <v>36</v>
      </c>
      <c r="J1368" s="28">
        <v>45336</v>
      </c>
      <c r="K1368" s="37">
        <f ca="1">IF(O1368="ACTIVE",(TODAY()-H1368),(J1368-H1368))</f>
        <v>8</v>
      </c>
      <c r="L1368" s="39" t="str">
        <f>IF(OR(M1368="Email Verification",M1368="Operations",M1368="OJT",M1368="Bottom Quartile Group",M1368="Training"),"Billable","Non Billable")</f>
        <v>Billable</v>
      </c>
      <c r="M1368" s="32" t="s">
        <v>920</v>
      </c>
      <c r="N1368" s="1" t="s">
        <v>38</v>
      </c>
      <c r="O1368" s="1" t="s">
        <v>886</v>
      </c>
      <c r="P1368" s="1" t="s">
        <v>1579</v>
      </c>
      <c r="Q1368" s="1" t="s">
        <v>1576</v>
      </c>
      <c r="R1368" s="31" t="s">
        <v>300</v>
      </c>
      <c r="S1368" s="42" t="s">
        <v>22</v>
      </c>
      <c r="T1368" s="42" t="s">
        <v>22</v>
      </c>
      <c r="U1368" s="42" t="s">
        <v>22</v>
      </c>
      <c r="V1368" s="42" t="s">
        <v>22</v>
      </c>
      <c r="W1368" s="42" t="s">
        <v>22</v>
      </c>
      <c r="X1368" s="42" t="s">
        <v>880</v>
      </c>
      <c r="Y1368" s="42" t="s">
        <v>19</v>
      </c>
      <c r="Z1368" s="42" t="s">
        <v>880</v>
      </c>
      <c r="AA1368" s="42" t="s">
        <v>18</v>
      </c>
      <c r="AB1368" s="42" t="s">
        <v>17</v>
      </c>
      <c r="AC1368" s="42" t="s">
        <v>17</v>
      </c>
      <c r="AD1368" s="42" t="s">
        <v>18</v>
      </c>
      <c r="AE1368" s="42" t="s">
        <v>18</v>
      </c>
      <c r="AF1368" s="42" t="s">
        <v>886</v>
      </c>
      <c r="AG1368" s="42" t="s">
        <v>886</v>
      </c>
      <c r="AH1368" s="42" t="s">
        <v>886</v>
      </c>
      <c r="AI1368" s="42" t="s">
        <v>17</v>
      </c>
      <c r="AJ1368" s="42" t="s">
        <v>17</v>
      </c>
      <c r="AK1368" s="42" t="s">
        <v>886</v>
      </c>
      <c r="AL1368" s="42" t="s">
        <v>886</v>
      </c>
      <c r="AM1368" s="42" t="s">
        <v>886</v>
      </c>
      <c r="AN1368" s="42" t="s">
        <v>886</v>
      </c>
      <c r="AO1368" s="42" t="s">
        <v>886</v>
      </c>
      <c r="AP1368" s="42" t="s">
        <v>17</v>
      </c>
      <c r="AQ1368" s="42" t="s">
        <v>17</v>
      </c>
      <c r="AR1368" s="42" t="s">
        <v>886</v>
      </c>
      <c r="AS1368" s="42" t="s">
        <v>886</v>
      </c>
      <c r="AT1368" s="42" t="s">
        <v>886</v>
      </c>
      <c r="AU1368" s="42" t="s">
        <v>886</v>
      </c>
      <c r="AV1368" s="37">
        <f>COUNTIFS($S1368:$AU1368,"P")</f>
        <v>2</v>
      </c>
      <c r="AW1368" s="37">
        <f>COUNTIFS($S1368:$AU1368,"HD")/2</f>
        <v>0</v>
      </c>
      <c r="AX1368" s="37">
        <f>COUNTIFS($S1368:$AU1368,"DO")</f>
        <v>6</v>
      </c>
      <c r="AY1368" s="1">
        <f>COUNTIFS($S1368:$AU1368,"UPL")</f>
        <v>3</v>
      </c>
      <c r="AZ1368" s="37">
        <f>COUNTIFS($S1368:$AU1368,"LWP")</f>
        <v>1</v>
      </c>
      <c r="BA1368" s="37">
        <f>SUM(COUNTIFS($S1368:$AU1368,{"PAT","MAT"}))</f>
        <v>0</v>
      </c>
      <c r="BB1368" s="37">
        <f>COUNTIFS($S1368:$AU1368,"HO")</f>
        <v>0</v>
      </c>
      <c r="BC1368" s="37">
        <f>COUNTIFS($S1368:$AU1368,"NA")</f>
        <v>5</v>
      </c>
      <c r="BD1368" s="37">
        <f>COUNTIFS($S1368:$AU1368,"PL")</f>
        <v>0</v>
      </c>
      <c r="BE1368" s="37">
        <f>COUNTIFS($S1368:$AU1368,"CL")</f>
        <v>0</v>
      </c>
      <c r="BF1368" s="37">
        <f>COUNTIFS($S1368:$AU1368,"BL")</f>
        <v>0</v>
      </c>
      <c r="BG1368" s="37">
        <f>COUNTIFS($S1368:$AU1368,"CO")</f>
        <v>0</v>
      </c>
      <c r="BH1368" s="37">
        <f>SUM(BD1368:BG1368)</f>
        <v>0</v>
      </c>
      <c r="BI1368" s="37">
        <f>IF(SUM(AV1368+AW1368)&gt;=17,1,0)</f>
        <v>0</v>
      </c>
      <c r="BJ1368" s="37">
        <f>IF(SUM(AV1368+AW1368)&gt;=13,1,0)</f>
        <v>0</v>
      </c>
      <c r="BK1368" s="37">
        <f>SUM(AV1368:BG1368)+SUM(COUNTIFS(R1368:AU1368,{"TERM","RESIGNED"}))</f>
        <v>29</v>
      </c>
      <c r="BL1368" s="1" t="s">
        <v>41</v>
      </c>
      <c r="BM1368" s="37" t="s">
        <v>936</v>
      </c>
    </row>
    <row r="1369" spans="1:65" x14ac:dyDescent="0.25">
      <c r="A1369" s="30">
        <f>A1368+1</f>
        <v>1367</v>
      </c>
      <c r="B1369" s="1" t="s">
        <v>163</v>
      </c>
      <c r="C1369" s="1">
        <v>106041</v>
      </c>
      <c r="D1369" s="25">
        <v>106041</v>
      </c>
      <c r="E1369" s="1" t="s">
        <v>863</v>
      </c>
      <c r="F1369" s="32" t="s">
        <v>1330</v>
      </c>
      <c r="G1369" s="32" t="s">
        <v>117</v>
      </c>
      <c r="H1369" s="28">
        <v>45251</v>
      </c>
      <c r="I1369" s="28" t="s">
        <v>36</v>
      </c>
      <c r="J1369" s="28">
        <v>45335</v>
      </c>
      <c r="K1369" s="37">
        <f ca="1">IF(O1369="ACTIVE",(TODAY()-H1369),(J1369-H1369))</f>
        <v>84</v>
      </c>
      <c r="L1369" s="39" t="str">
        <f>IF(OR(M1369="Email Verification",M1369="Operations",M1369="OJT",M1369="Bottom Quartile Group",M1369="Training"),"Billable","Non Billable")</f>
        <v>Billable</v>
      </c>
      <c r="M1369" s="32" t="s">
        <v>118</v>
      </c>
      <c r="N1369" s="1" t="s">
        <v>38</v>
      </c>
      <c r="O1369" s="1" t="s">
        <v>886</v>
      </c>
      <c r="P1369" s="1" t="s">
        <v>1579</v>
      </c>
      <c r="Q1369" s="1" t="s">
        <v>1576</v>
      </c>
      <c r="R1369" s="31" t="s">
        <v>291</v>
      </c>
      <c r="S1369" s="42" t="s">
        <v>18</v>
      </c>
      <c r="T1369" s="42" t="s">
        <v>18</v>
      </c>
      <c r="U1369" s="42" t="s">
        <v>17</v>
      </c>
      <c r="V1369" s="42" t="s">
        <v>17</v>
      </c>
      <c r="W1369" s="42" t="s">
        <v>18</v>
      </c>
      <c r="X1369" s="42" t="s">
        <v>880</v>
      </c>
      <c r="Y1369" s="42" t="s">
        <v>880</v>
      </c>
      <c r="Z1369" s="42" t="s">
        <v>18</v>
      </c>
      <c r="AA1369" s="42" t="s">
        <v>18</v>
      </c>
      <c r="AB1369" s="42" t="s">
        <v>17</v>
      </c>
      <c r="AC1369" s="42" t="s">
        <v>17</v>
      </c>
      <c r="AD1369" s="42" t="s">
        <v>18</v>
      </c>
      <c r="AE1369" s="42" t="s">
        <v>886</v>
      </c>
      <c r="AF1369" s="42" t="s">
        <v>886</v>
      </c>
      <c r="AG1369" s="42" t="s">
        <v>886</v>
      </c>
      <c r="AH1369" s="42" t="s">
        <v>886</v>
      </c>
      <c r="AI1369" s="42" t="s">
        <v>17</v>
      </c>
      <c r="AJ1369" s="42" t="s">
        <v>17</v>
      </c>
      <c r="AK1369" s="42" t="s">
        <v>886</v>
      </c>
      <c r="AL1369" s="42" t="s">
        <v>886</v>
      </c>
      <c r="AM1369" s="42" t="s">
        <v>886</v>
      </c>
      <c r="AN1369" s="42" t="s">
        <v>886</v>
      </c>
      <c r="AO1369" s="42" t="s">
        <v>886</v>
      </c>
      <c r="AP1369" s="42" t="s">
        <v>17</v>
      </c>
      <c r="AQ1369" s="42" t="s">
        <v>17</v>
      </c>
      <c r="AR1369" s="42" t="s">
        <v>886</v>
      </c>
      <c r="AS1369" s="42" t="s">
        <v>886</v>
      </c>
      <c r="AT1369" s="42" t="s">
        <v>886</v>
      </c>
      <c r="AU1369" s="42" t="s">
        <v>886</v>
      </c>
      <c r="AV1369" s="37">
        <f>COUNTIFS($S1369:$AU1369,"P")</f>
        <v>2</v>
      </c>
      <c r="AW1369" s="37">
        <f>COUNTIFS($S1369:$AU1369,"HD")/2</f>
        <v>0</v>
      </c>
      <c r="AX1369" s="37">
        <f>COUNTIFS($S1369:$AU1369,"DO")</f>
        <v>8</v>
      </c>
      <c r="AY1369" s="1">
        <f>COUNTIFS($S1369:$AU1369,"UPL")</f>
        <v>6</v>
      </c>
      <c r="AZ1369" s="37">
        <f>COUNTIFS($S1369:$AU1369,"LWP")</f>
        <v>0</v>
      </c>
      <c r="BA1369" s="37">
        <f>SUM(COUNTIFS($S1369:$AU1369,{"PAT","MAT"}))</f>
        <v>0</v>
      </c>
      <c r="BB1369" s="37">
        <f>COUNTIFS($S1369:$AU1369,"HO")</f>
        <v>0</v>
      </c>
      <c r="BC1369" s="37">
        <f>COUNTIFS($S1369:$AU1369,"NA")</f>
        <v>0</v>
      </c>
      <c r="BD1369" s="37">
        <f>COUNTIFS($S1369:$AU1369,"PL")</f>
        <v>0</v>
      </c>
      <c r="BE1369" s="37">
        <f>COUNTIFS($S1369:$AU1369,"CL")</f>
        <v>0</v>
      </c>
      <c r="BF1369" s="37">
        <f>COUNTIFS($S1369:$AU1369,"BL")</f>
        <v>0</v>
      </c>
      <c r="BG1369" s="37">
        <f>COUNTIFS($S1369:$AU1369,"CO")</f>
        <v>0</v>
      </c>
      <c r="BH1369" s="37">
        <f>SUM(BD1369:BG1369)</f>
        <v>0</v>
      </c>
      <c r="BI1369" s="37">
        <f>IF(SUM(AV1369+AW1369)&gt;=17,1,0)</f>
        <v>0</v>
      </c>
      <c r="BJ1369" s="37">
        <f>IF(SUM(AV1369+AW1369)&gt;=13,1,0)</f>
        <v>0</v>
      </c>
      <c r="BK1369" s="37">
        <f>SUM(AV1369:BG1369)+SUM(COUNTIFS(R1369:AU1369,{"TERM","RESIGNED"}))</f>
        <v>29</v>
      </c>
      <c r="BL1369" s="1" t="s">
        <v>41</v>
      </c>
      <c r="BM1369" s="37" t="s">
        <v>931</v>
      </c>
    </row>
    <row r="1370" spans="1:65" x14ac:dyDescent="0.25">
      <c r="A1370" s="30">
        <f>A1369+1</f>
        <v>1368</v>
      </c>
      <c r="B1370" s="1" t="s">
        <v>163</v>
      </c>
      <c r="C1370" s="1">
        <v>103326</v>
      </c>
      <c r="D1370" s="25">
        <v>103326</v>
      </c>
      <c r="E1370" s="1" t="s">
        <v>863</v>
      </c>
      <c r="F1370" s="32" t="s">
        <v>572</v>
      </c>
      <c r="G1370" s="32" t="s">
        <v>181</v>
      </c>
      <c r="H1370" s="28">
        <v>44736</v>
      </c>
      <c r="I1370" s="28" t="s">
        <v>36</v>
      </c>
      <c r="J1370" s="28">
        <v>45335</v>
      </c>
      <c r="K1370" s="37">
        <f ca="1">IF(O1370="ACTIVE",(TODAY()-H1370),(J1370-H1370))</f>
        <v>599</v>
      </c>
      <c r="L1370" s="39" t="str">
        <f>IF(OR(M1370="Email Verification",M1370="Operations",M1370="OJT",M1370="Bottom Quartile Group",M1370="Training"),"Billable","Non Billable")</f>
        <v>Billable</v>
      </c>
      <c r="M1370" s="32" t="s">
        <v>178</v>
      </c>
      <c r="N1370" s="1" t="s">
        <v>38</v>
      </c>
      <c r="O1370" s="1" t="s">
        <v>886</v>
      </c>
      <c r="P1370" s="1" t="s">
        <v>1579</v>
      </c>
      <c r="Q1370" s="1" t="s">
        <v>1576</v>
      </c>
      <c r="R1370" s="31" t="s">
        <v>173</v>
      </c>
      <c r="S1370" s="42" t="s">
        <v>19</v>
      </c>
      <c r="T1370" s="42" t="s">
        <v>880</v>
      </c>
      <c r="U1370" s="42" t="s">
        <v>17</v>
      </c>
      <c r="V1370" s="42" t="s">
        <v>17</v>
      </c>
      <c r="W1370" s="42" t="s">
        <v>19</v>
      </c>
      <c r="X1370" s="42" t="s">
        <v>880</v>
      </c>
      <c r="Y1370" s="42" t="s">
        <v>880</v>
      </c>
      <c r="Z1370" s="42" t="s">
        <v>18</v>
      </c>
      <c r="AA1370" s="42" t="s">
        <v>18</v>
      </c>
      <c r="AB1370" s="42" t="s">
        <v>17</v>
      </c>
      <c r="AC1370" s="42" t="s">
        <v>17</v>
      </c>
      <c r="AD1370" s="42" t="s">
        <v>18</v>
      </c>
      <c r="AE1370" s="42" t="s">
        <v>886</v>
      </c>
      <c r="AF1370" s="42" t="s">
        <v>886</v>
      </c>
      <c r="AG1370" s="42" t="s">
        <v>886</v>
      </c>
      <c r="AH1370" s="42" t="s">
        <v>886</v>
      </c>
      <c r="AI1370" s="42" t="s">
        <v>17</v>
      </c>
      <c r="AJ1370" s="42" t="s">
        <v>17</v>
      </c>
      <c r="AK1370" s="42" t="s">
        <v>886</v>
      </c>
      <c r="AL1370" s="42" t="s">
        <v>886</v>
      </c>
      <c r="AM1370" s="42" t="s">
        <v>886</v>
      </c>
      <c r="AN1370" s="42" t="s">
        <v>886</v>
      </c>
      <c r="AO1370" s="42" t="s">
        <v>886</v>
      </c>
      <c r="AP1370" s="42" t="s">
        <v>17</v>
      </c>
      <c r="AQ1370" s="42" t="s">
        <v>17</v>
      </c>
      <c r="AR1370" s="42" t="s">
        <v>886</v>
      </c>
      <c r="AS1370" s="42" t="s">
        <v>886</v>
      </c>
      <c r="AT1370" s="42" t="s">
        <v>886</v>
      </c>
      <c r="AU1370" s="42" t="s">
        <v>886</v>
      </c>
      <c r="AV1370" s="37">
        <f>COUNTIFS($S1370:$AU1370,"P")</f>
        <v>3</v>
      </c>
      <c r="AW1370" s="37">
        <f>COUNTIFS($S1370:$AU1370,"HD")/2</f>
        <v>0</v>
      </c>
      <c r="AX1370" s="37">
        <f>COUNTIFS($S1370:$AU1370,"DO")</f>
        <v>8</v>
      </c>
      <c r="AY1370" s="1">
        <f>COUNTIFS($S1370:$AU1370,"UPL")</f>
        <v>3</v>
      </c>
      <c r="AZ1370" s="37">
        <f>COUNTIFS($S1370:$AU1370,"LWP")</f>
        <v>2</v>
      </c>
      <c r="BA1370" s="37">
        <f>SUM(COUNTIFS($S1370:$AU1370,{"PAT","MAT"}))</f>
        <v>0</v>
      </c>
      <c r="BB1370" s="37">
        <f>COUNTIFS($S1370:$AU1370,"HO")</f>
        <v>0</v>
      </c>
      <c r="BC1370" s="37">
        <f>COUNTIFS($S1370:$AU1370,"NA")</f>
        <v>0</v>
      </c>
      <c r="BD1370" s="37">
        <f>COUNTIFS($S1370:$AU1370,"PL")</f>
        <v>0</v>
      </c>
      <c r="BE1370" s="37">
        <f>COUNTIFS($S1370:$AU1370,"CL")</f>
        <v>0</v>
      </c>
      <c r="BF1370" s="37">
        <f>COUNTIFS($S1370:$AU1370,"BL")</f>
        <v>0</v>
      </c>
      <c r="BG1370" s="37">
        <f>COUNTIFS($S1370:$AU1370,"CO")</f>
        <v>0</v>
      </c>
      <c r="BH1370" s="37">
        <f>SUM(BD1370:BG1370)</f>
        <v>0</v>
      </c>
      <c r="BI1370" s="37">
        <f>IF(SUM(AV1370+AW1370)&gt;=17,1,0)</f>
        <v>0</v>
      </c>
      <c r="BJ1370" s="37">
        <f>IF(SUM(AV1370+AW1370)&gt;=13,1,0)</f>
        <v>0</v>
      </c>
      <c r="BK1370" s="37">
        <f>SUM(AV1370:BG1370)+SUM(COUNTIFS(R1370:AU1370,{"TERM","RESIGNED"}))</f>
        <v>29</v>
      </c>
      <c r="BL1370" s="1" t="s">
        <v>41</v>
      </c>
      <c r="BM1370" s="37"/>
    </row>
    <row r="1371" spans="1:65" x14ac:dyDescent="0.25">
      <c r="A1371" s="30">
        <f>A1370+1</f>
        <v>1369</v>
      </c>
      <c r="B1371" s="1" t="s">
        <v>163</v>
      </c>
      <c r="C1371" s="1">
        <v>106193</v>
      </c>
      <c r="D1371" s="1">
        <v>106193</v>
      </c>
      <c r="E1371" s="1" t="s">
        <v>863</v>
      </c>
      <c r="F1371" s="32" t="s">
        <v>1371</v>
      </c>
      <c r="G1371" s="32" t="s">
        <v>117</v>
      </c>
      <c r="H1371" s="28">
        <v>45269</v>
      </c>
      <c r="I1371" s="28" t="s">
        <v>36</v>
      </c>
      <c r="J1371" s="28">
        <v>45335</v>
      </c>
      <c r="K1371" s="37">
        <f ca="1">IF(O1371="ACTIVE",(TODAY()-H1371),(J1371-H1371))</f>
        <v>66</v>
      </c>
      <c r="L1371" s="39" t="str">
        <f>IF(OR(M1371="Email Verification",M1371="Operations",M1371="OJT",M1371="Bottom Quartile Group",M1371="Training"),"Billable","Non Billable")</f>
        <v>Billable</v>
      </c>
      <c r="M1371" s="32" t="s">
        <v>118</v>
      </c>
      <c r="N1371" s="1" t="s">
        <v>38</v>
      </c>
      <c r="O1371" s="1" t="s">
        <v>886</v>
      </c>
      <c r="P1371" s="1" t="s">
        <v>890</v>
      </c>
      <c r="Q1371" s="1" t="s">
        <v>1581</v>
      </c>
      <c r="R1371" s="31" t="s">
        <v>351</v>
      </c>
      <c r="S1371" s="42" t="s">
        <v>880</v>
      </c>
      <c r="T1371" s="42" t="s">
        <v>880</v>
      </c>
      <c r="U1371" s="42" t="s">
        <v>17</v>
      </c>
      <c r="V1371" s="42" t="s">
        <v>17</v>
      </c>
      <c r="W1371" s="42" t="s">
        <v>880</v>
      </c>
      <c r="X1371" s="42" t="s">
        <v>880</v>
      </c>
      <c r="Y1371" s="42" t="s">
        <v>880</v>
      </c>
      <c r="Z1371" s="42" t="s">
        <v>881</v>
      </c>
      <c r="AA1371" s="42" t="s">
        <v>880</v>
      </c>
      <c r="AB1371" s="42" t="s">
        <v>17</v>
      </c>
      <c r="AC1371" s="42" t="s">
        <v>17</v>
      </c>
      <c r="AD1371" s="42" t="s">
        <v>880</v>
      </c>
      <c r="AE1371" s="42" t="s">
        <v>890</v>
      </c>
      <c r="AF1371" s="42" t="s">
        <v>890</v>
      </c>
      <c r="AG1371" s="42" t="s">
        <v>890</v>
      </c>
      <c r="AH1371" s="42" t="s">
        <v>890</v>
      </c>
      <c r="AI1371" s="42" t="s">
        <v>17</v>
      </c>
      <c r="AJ1371" s="42" t="s">
        <v>17</v>
      </c>
      <c r="AK1371" s="42" t="s">
        <v>890</v>
      </c>
      <c r="AL1371" s="42" t="s">
        <v>890</v>
      </c>
      <c r="AM1371" s="42" t="s">
        <v>890</v>
      </c>
      <c r="AN1371" s="42" t="s">
        <v>890</v>
      </c>
      <c r="AO1371" s="42" t="s">
        <v>890</v>
      </c>
      <c r="AP1371" s="42" t="s">
        <v>17</v>
      </c>
      <c r="AQ1371" s="42" t="s">
        <v>17</v>
      </c>
      <c r="AR1371" s="42" t="s">
        <v>890</v>
      </c>
      <c r="AS1371" s="42" t="s">
        <v>890</v>
      </c>
      <c r="AT1371" s="42" t="s">
        <v>890</v>
      </c>
      <c r="AU1371" s="42" t="s">
        <v>890</v>
      </c>
      <c r="AV1371" s="37">
        <f>COUNTIFS($S1371:$AU1371,"P")</f>
        <v>7</v>
      </c>
      <c r="AW1371" s="37">
        <f>COUNTIFS($S1371:$AU1371,"HD")/2</f>
        <v>0.5</v>
      </c>
      <c r="AX1371" s="37">
        <f>COUNTIFS($S1371:$AU1371,"DO")</f>
        <v>8</v>
      </c>
      <c r="AY1371" s="1">
        <f>COUNTIFS($S1371:$AU1371,"UPL")</f>
        <v>0</v>
      </c>
      <c r="AZ1371" s="37">
        <f>COUNTIFS($S1371:$AU1371,"LWP")</f>
        <v>0</v>
      </c>
      <c r="BA1371" s="37">
        <f>SUM(COUNTIFS($S1371:$AU1371,{"PAT","MAT"}))</f>
        <v>0</v>
      </c>
      <c r="BB1371" s="37">
        <f>COUNTIFS($S1371:$AU1371,"HO")</f>
        <v>0</v>
      </c>
      <c r="BC1371" s="37">
        <f>COUNTIFS($S1371:$AU1371,"NA")</f>
        <v>0</v>
      </c>
      <c r="BD1371" s="37">
        <f>COUNTIFS($S1371:$AU1371,"PL")</f>
        <v>0</v>
      </c>
      <c r="BE1371" s="37">
        <f>COUNTIFS($S1371:$AU1371,"CL")</f>
        <v>0</v>
      </c>
      <c r="BF1371" s="37">
        <f>COUNTIFS($S1371:$AU1371,"BL")</f>
        <v>0</v>
      </c>
      <c r="BG1371" s="37">
        <f>COUNTIFS($S1371:$AU1371,"CO")</f>
        <v>0</v>
      </c>
      <c r="BH1371" s="37">
        <f>SUM(BD1371:BG1371)</f>
        <v>0</v>
      </c>
      <c r="BI1371" s="37">
        <f>IF(SUM(AV1371+AW1371)&gt;=17,1,0)</f>
        <v>0</v>
      </c>
      <c r="BJ1371" s="37">
        <f>IF(SUM(AV1371+AW1371)&gt;=13,1,0)</f>
        <v>0</v>
      </c>
      <c r="BK1371" s="37">
        <f>SUM(AV1371:BG1371)+SUM(COUNTIFS(R1371:AU1371,{"TERM","RESIGNED"}))</f>
        <v>28.5</v>
      </c>
      <c r="BL1371" s="1" t="s">
        <v>41</v>
      </c>
      <c r="BM1371" s="37" t="s">
        <v>931</v>
      </c>
    </row>
    <row r="1372" spans="1:65" x14ac:dyDescent="0.25">
      <c r="A1372" s="30">
        <f>A1371+1</f>
        <v>1370</v>
      </c>
      <c r="B1372" s="1" t="s">
        <v>163</v>
      </c>
      <c r="C1372" s="1">
        <v>105476</v>
      </c>
      <c r="D1372" s="25">
        <v>105476</v>
      </c>
      <c r="E1372" s="1" t="s">
        <v>863</v>
      </c>
      <c r="F1372" s="32" t="s">
        <v>1047</v>
      </c>
      <c r="G1372" s="32" t="s">
        <v>154</v>
      </c>
      <c r="H1372" s="28">
        <v>45160</v>
      </c>
      <c r="I1372" s="28" t="s">
        <v>36</v>
      </c>
      <c r="J1372" s="28">
        <v>45335</v>
      </c>
      <c r="K1372" s="37">
        <f ca="1">IF(O1372="ACTIVE",(TODAY()-H1372),(J1372-H1372))</f>
        <v>175</v>
      </c>
      <c r="L1372" s="39" t="str">
        <f>IF(OR(M1372="Email Verification",M1372="Operations",M1372="OJT",M1372="Bottom Quartile Group",M1372="Training"),"Billable","Non Billable")</f>
        <v>Billable</v>
      </c>
      <c r="M1372" s="32" t="s">
        <v>118</v>
      </c>
      <c r="N1372" s="1" t="s">
        <v>38</v>
      </c>
      <c r="O1372" s="1" t="s">
        <v>886</v>
      </c>
      <c r="P1372" s="1" t="s">
        <v>890</v>
      </c>
      <c r="Q1372" s="1" t="s">
        <v>1581</v>
      </c>
      <c r="R1372" s="31" t="s">
        <v>157</v>
      </c>
      <c r="S1372" s="42" t="s">
        <v>880</v>
      </c>
      <c r="T1372" s="42" t="s">
        <v>880</v>
      </c>
      <c r="U1372" s="42" t="s">
        <v>17</v>
      </c>
      <c r="V1372" s="42" t="s">
        <v>17</v>
      </c>
      <c r="W1372" s="42" t="s">
        <v>880</v>
      </c>
      <c r="X1372" s="42" t="s">
        <v>880</v>
      </c>
      <c r="Y1372" s="42" t="s">
        <v>880</v>
      </c>
      <c r="Z1372" s="42" t="s">
        <v>880</v>
      </c>
      <c r="AA1372" s="42" t="s">
        <v>880</v>
      </c>
      <c r="AB1372" s="42" t="s">
        <v>17</v>
      </c>
      <c r="AC1372" s="42" t="s">
        <v>17</v>
      </c>
      <c r="AD1372" s="42" t="s">
        <v>880</v>
      </c>
      <c r="AE1372" s="42" t="s">
        <v>890</v>
      </c>
      <c r="AF1372" s="42" t="s">
        <v>890</v>
      </c>
      <c r="AG1372" s="42" t="s">
        <v>890</v>
      </c>
      <c r="AH1372" s="42" t="s">
        <v>890</v>
      </c>
      <c r="AI1372" s="42" t="s">
        <v>17</v>
      </c>
      <c r="AJ1372" s="42" t="s">
        <v>17</v>
      </c>
      <c r="AK1372" s="42" t="s">
        <v>890</v>
      </c>
      <c r="AL1372" s="42" t="s">
        <v>890</v>
      </c>
      <c r="AM1372" s="42" t="s">
        <v>890</v>
      </c>
      <c r="AN1372" s="42" t="s">
        <v>890</v>
      </c>
      <c r="AO1372" s="42" t="s">
        <v>890</v>
      </c>
      <c r="AP1372" s="42" t="s">
        <v>17</v>
      </c>
      <c r="AQ1372" s="42" t="s">
        <v>17</v>
      </c>
      <c r="AR1372" s="42" t="s">
        <v>890</v>
      </c>
      <c r="AS1372" s="42" t="s">
        <v>890</v>
      </c>
      <c r="AT1372" s="42" t="s">
        <v>890</v>
      </c>
      <c r="AU1372" s="42" t="s">
        <v>890</v>
      </c>
      <c r="AV1372" s="37">
        <f>COUNTIFS($S1372:$AU1372,"P")</f>
        <v>8</v>
      </c>
      <c r="AW1372" s="37">
        <f>COUNTIFS($S1372:$AU1372,"HD")/2</f>
        <v>0</v>
      </c>
      <c r="AX1372" s="37">
        <f>COUNTIFS($S1372:$AU1372,"DO")</f>
        <v>8</v>
      </c>
      <c r="AY1372" s="1">
        <f>COUNTIFS($S1372:$AU1372,"UPL")</f>
        <v>0</v>
      </c>
      <c r="AZ1372" s="37">
        <f>COUNTIFS($S1372:$AU1372,"LWP")</f>
        <v>0</v>
      </c>
      <c r="BA1372" s="37">
        <f>SUM(COUNTIFS($S1372:$AU1372,{"PAT","MAT"}))</f>
        <v>0</v>
      </c>
      <c r="BB1372" s="37">
        <f>COUNTIFS($S1372:$AU1372,"HO")</f>
        <v>0</v>
      </c>
      <c r="BC1372" s="37">
        <f>COUNTIFS($S1372:$AU1372,"NA")</f>
        <v>0</v>
      </c>
      <c r="BD1372" s="37">
        <f>COUNTIFS($S1372:$AU1372,"PL")</f>
        <v>0</v>
      </c>
      <c r="BE1372" s="37">
        <f>COUNTIFS($S1372:$AU1372,"CL")</f>
        <v>0</v>
      </c>
      <c r="BF1372" s="37">
        <f>COUNTIFS($S1372:$AU1372,"BL")</f>
        <v>0</v>
      </c>
      <c r="BG1372" s="37">
        <f>COUNTIFS($S1372:$AU1372,"CO")</f>
        <v>0</v>
      </c>
      <c r="BH1372" s="37">
        <f>SUM(BD1372:BG1372)</f>
        <v>0</v>
      </c>
      <c r="BI1372" s="37">
        <f>IF(SUM(AV1372+AW1372)&gt;=17,1,0)</f>
        <v>0</v>
      </c>
      <c r="BJ1372" s="37">
        <f>IF(SUM(AV1372+AW1372)&gt;=13,1,0)</f>
        <v>0</v>
      </c>
      <c r="BK1372" s="37">
        <f>SUM(AV1372:BG1372)+SUM(COUNTIFS(R1372:AU1372,{"TERM","RESIGNED"}))</f>
        <v>29</v>
      </c>
      <c r="BL1372" s="1" t="s">
        <v>41</v>
      </c>
      <c r="BM1372" s="37" t="s">
        <v>933</v>
      </c>
    </row>
    <row r="1373" spans="1:65" x14ac:dyDescent="0.25">
      <c r="A1373" s="30">
        <f>A1372+1</f>
        <v>1371</v>
      </c>
      <c r="B1373" s="1" t="s">
        <v>163</v>
      </c>
      <c r="C1373" s="1">
        <v>105551</v>
      </c>
      <c r="D1373" s="25">
        <v>105551</v>
      </c>
      <c r="E1373" s="1" t="s">
        <v>863</v>
      </c>
      <c r="F1373" s="32" t="s">
        <v>1070</v>
      </c>
      <c r="G1373" s="32" t="s">
        <v>154</v>
      </c>
      <c r="H1373" s="28">
        <v>45163</v>
      </c>
      <c r="I1373" s="28" t="s">
        <v>36</v>
      </c>
      <c r="J1373" s="28">
        <v>45335</v>
      </c>
      <c r="K1373" s="37">
        <f ca="1">IF(O1373="ACTIVE",(TODAY()-H1373),(J1373-H1373))</f>
        <v>172</v>
      </c>
      <c r="L1373" s="39" t="str">
        <f>IF(OR(M1373="Email Verification",M1373="Operations",M1373="OJT",M1373="Bottom Quartile Group",M1373="Training"),"Billable","Non Billable")</f>
        <v>Billable</v>
      </c>
      <c r="M1373" s="32" t="s">
        <v>118</v>
      </c>
      <c r="N1373" s="1" t="s">
        <v>38</v>
      </c>
      <c r="O1373" s="1" t="s">
        <v>886</v>
      </c>
      <c r="P1373" s="1" t="s">
        <v>890</v>
      </c>
      <c r="Q1373" s="1" t="s">
        <v>1581</v>
      </c>
      <c r="R1373" s="31" t="s">
        <v>157</v>
      </c>
      <c r="S1373" s="42" t="s">
        <v>880</v>
      </c>
      <c r="T1373" s="42" t="s">
        <v>880</v>
      </c>
      <c r="U1373" s="42" t="s">
        <v>17</v>
      </c>
      <c r="V1373" s="42" t="s">
        <v>17</v>
      </c>
      <c r="W1373" s="42" t="s">
        <v>880</v>
      </c>
      <c r="X1373" s="42" t="s">
        <v>880</v>
      </c>
      <c r="Y1373" s="42" t="s">
        <v>880</v>
      </c>
      <c r="Z1373" s="42" t="s">
        <v>880</v>
      </c>
      <c r="AA1373" s="42" t="s">
        <v>880</v>
      </c>
      <c r="AB1373" s="42" t="s">
        <v>17</v>
      </c>
      <c r="AC1373" s="42" t="s">
        <v>17</v>
      </c>
      <c r="AD1373" s="42" t="s">
        <v>880</v>
      </c>
      <c r="AE1373" s="42" t="s">
        <v>890</v>
      </c>
      <c r="AF1373" s="42" t="s">
        <v>890</v>
      </c>
      <c r="AG1373" s="42" t="s">
        <v>890</v>
      </c>
      <c r="AH1373" s="42" t="s">
        <v>890</v>
      </c>
      <c r="AI1373" s="42" t="s">
        <v>17</v>
      </c>
      <c r="AJ1373" s="42" t="s">
        <v>17</v>
      </c>
      <c r="AK1373" s="42" t="s">
        <v>890</v>
      </c>
      <c r="AL1373" s="42" t="s">
        <v>890</v>
      </c>
      <c r="AM1373" s="42" t="s">
        <v>890</v>
      </c>
      <c r="AN1373" s="42" t="s">
        <v>890</v>
      </c>
      <c r="AO1373" s="42" t="s">
        <v>890</v>
      </c>
      <c r="AP1373" s="42" t="s">
        <v>17</v>
      </c>
      <c r="AQ1373" s="42" t="s">
        <v>17</v>
      </c>
      <c r="AR1373" s="42" t="s">
        <v>890</v>
      </c>
      <c r="AS1373" s="42" t="s">
        <v>890</v>
      </c>
      <c r="AT1373" s="42" t="s">
        <v>890</v>
      </c>
      <c r="AU1373" s="42" t="s">
        <v>890</v>
      </c>
      <c r="AV1373" s="37">
        <f>COUNTIFS($S1373:$AU1373,"P")</f>
        <v>8</v>
      </c>
      <c r="AW1373" s="37">
        <f>COUNTIFS($S1373:$AU1373,"HD")/2</f>
        <v>0</v>
      </c>
      <c r="AX1373" s="37">
        <f>COUNTIFS($S1373:$AU1373,"DO")</f>
        <v>8</v>
      </c>
      <c r="AY1373" s="1">
        <f>COUNTIFS($S1373:$AU1373,"UPL")</f>
        <v>0</v>
      </c>
      <c r="AZ1373" s="37">
        <f>COUNTIFS($S1373:$AU1373,"LWP")</f>
        <v>0</v>
      </c>
      <c r="BA1373" s="37">
        <f>SUM(COUNTIFS($S1373:$AU1373,{"PAT","MAT"}))</f>
        <v>0</v>
      </c>
      <c r="BB1373" s="37">
        <f>COUNTIFS($S1373:$AU1373,"HO")</f>
        <v>0</v>
      </c>
      <c r="BC1373" s="37">
        <f>COUNTIFS($S1373:$AU1373,"NA")</f>
        <v>0</v>
      </c>
      <c r="BD1373" s="37">
        <f>COUNTIFS($S1373:$AU1373,"PL")</f>
        <v>0</v>
      </c>
      <c r="BE1373" s="37">
        <f>COUNTIFS($S1373:$AU1373,"CL")</f>
        <v>0</v>
      </c>
      <c r="BF1373" s="37">
        <f>COUNTIFS($S1373:$AU1373,"BL")</f>
        <v>0</v>
      </c>
      <c r="BG1373" s="37">
        <f>COUNTIFS($S1373:$AU1373,"CO")</f>
        <v>0</v>
      </c>
      <c r="BH1373" s="37">
        <f>SUM(BD1373:BG1373)</f>
        <v>0</v>
      </c>
      <c r="BI1373" s="37">
        <f>IF(SUM(AV1373+AW1373)&gt;=17,1,0)</f>
        <v>0</v>
      </c>
      <c r="BJ1373" s="37">
        <f>IF(SUM(AV1373+AW1373)&gt;=13,1,0)</f>
        <v>0</v>
      </c>
      <c r="BK1373" s="37">
        <f>SUM(AV1373:BG1373)+SUM(COUNTIFS(R1373:AU1373,{"TERM","RESIGNED"}))</f>
        <v>29</v>
      </c>
      <c r="BL1373" s="1" t="s">
        <v>41</v>
      </c>
      <c r="BM1373" s="37" t="s">
        <v>933</v>
      </c>
    </row>
    <row r="1374" spans="1:65" x14ac:dyDescent="0.25">
      <c r="A1374" s="30">
        <f>A1373+1</f>
        <v>1372</v>
      </c>
      <c r="B1374" s="1" t="s">
        <v>163</v>
      </c>
      <c r="C1374" s="1">
        <v>105926</v>
      </c>
      <c r="D1374" s="1">
        <v>105926</v>
      </c>
      <c r="E1374" s="1" t="s">
        <v>863</v>
      </c>
      <c r="F1374" s="32" t="s">
        <v>1190</v>
      </c>
      <c r="G1374" s="32" t="s">
        <v>117</v>
      </c>
      <c r="H1374" s="28">
        <v>45205</v>
      </c>
      <c r="I1374" s="28" t="s">
        <v>36</v>
      </c>
      <c r="J1374" s="28">
        <v>45335</v>
      </c>
      <c r="K1374" s="37">
        <f ca="1">IF(O1374="ACTIVE",(TODAY()-H1374),(J1374-H1374))</f>
        <v>130</v>
      </c>
      <c r="L1374" s="39" t="str">
        <f>IF(OR(M1374="Email Verification",M1374="Operations",M1374="OJT",M1374="Bottom Quartile Group",M1374="Training"),"Billable","Non Billable")</f>
        <v>Billable</v>
      </c>
      <c r="M1374" s="32" t="s">
        <v>118</v>
      </c>
      <c r="N1374" s="1" t="s">
        <v>38</v>
      </c>
      <c r="O1374" s="1" t="s">
        <v>886</v>
      </c>
      <c r="P1374" s="1" t="s">
        <v>890</v>
      </c>
      <c r="Q1374" s="1" t="s">
        <v>1581</v>
      </c>
      <c r="R1374" s="31" t="s">
        <v>355</v>
      </c>
      <c r="S1374" s="42" t="s">
        <v>880</v>
      </c>
      <c r="T1374" s="42" t="s">
        <v>880</v>
      </c>
      <c r="U1374" s="42" t="s">
        <v>17</v>
      </c>
      <c r="V1374" s="42" t="s">
        <v>17</v>
      </c>
      <c r="W1374" s="42" t="s">
        <v>880</v>
      </c>
      <c r="X1374" s="42" t="s">
        <v>880</v>
      </c>
      <c r="Y1374" s="42" t="s">
        <v>880</v>
      </c>
      <c r="Z1374" s="42" t="s">
        <v>880</v>
      </c>
      <c r="AA1374" s="42" t="s">
        <v>880</v>
      </c>
      <c r="AB1374" s="42" t="s">
        <v>17</v>
      </c>
      <c r="AC1374" s="42" t="s">
        <v>17</v>
      </c>
      <c r="AD1374" s="42" t="s">
        <v>19</v>
      </c>
      <c r="AE1374" s="42" t="s">
        <v>890</v>
      </c>
      <c r="AF1374" s="42" t="s">
        <v>890</v>
      </c>
      <c r="AG1374" s="42" t="s">
        <v>890</v>
      </c>
      <c r="AH1374" s="42" t="s">
        <v>890</v>
      </c>
      <c r="AI1374" s="42" t="s">
        <v>17</v>
      </c>
      <c r="AJ1374" s="42" t="s">
        <v>17</v>
      </c>
      <c r="AK1374" s="42" t="s">
        <v>890</v>
      </c>
      <c r="AL1374" s="42" t="s">
        <v>890</v>
      </c>
      <c r="AM1374" s="42" t="s">
        <v>890</v>
      </c>
      <c r="AN1374" s="42" t="s">
        <v>890</v>
      </c>
      <c r="AO1374" s="42" t="s">
        <v>890</v>
      </c>
      <c r="AP1374" s="42" t="s">
        <v>17</v>
      </c>
      <c r="AQ1374" s="42" t="s">
        <v>17</v>
      </c>
      <c r="AR1374" s="42" t="s">
        <v>890</v>
      </c>
      <c r="AS1374" s="42" t="s">
        <v>890</v>
      </c>
      <c r="AT1374" s="42" t="s">
        <v>890</v>
      </c>
      <c r="AU1374" s="42" t="s">
        <v>890</v>
      </c>
      <c r="AV1374" s="37">
        <f>COUNTIFS($S1374:$AU1374,"P")</f>
        <v>7</v>
      </c>
      <c r="AW1374" s="37">
        <f>COUNTIFS($S1374:$AU1374,"HD")/2</f>
        <v>0</v>
      </c>
      <c r="AX1374" s="37">
        <f>COUNTIFS($S1374:$AU1374,"DO")</f>
        <v>8</v>
      </c>
      <c r="AY1374" s="1">
        <f>COUNTIFS($S1374:$AU1374,"UPL")</f>
        <v>0</v>
      </c>
      <c r="AZ1374" s="37">
        <f>COUNTIFS($S1374:$AU1374,"LWP")</f>
        <v>1</v>
      </c>
      <c r="BA1374" s="37">
        <f>SUM(COUNTIFS($S1374:$AU1374,{"PAT","MAT"}))</f>
        <v>0</v>
      </c>
      <c r="BB1374" s="37">
        <f>COUNTIFS($S1374:$AU1374,"HO")</f>
        <v>0</v>
      </c>
      <c r="BC1374" s="37">
        <f>COUNTIFS($S1374:$AU1374,"NA")</f>
        <v>0</v>
      </c>
      <c r="BD1374" s="37">
        <f>COUNTIFS($S1374:$AU1374,"PL")</f>
        <v>0</v>
      </c>
      <c r="BE1374" s="37">
        <f>COUNTIFS($S1374:$AU1374,"CL")</f>
        <v>0</v>
      </c>
      <c r="BF1374" s="37">
        <f>COUNTIFS($S1374:$AU1374,"BL")</f>
        <v>0</v>
      </c>
      <c r="BG1374" s="37">
        <f>COUNTIFS($S1374:$AU1374,"CO")</f>
        <v>0</v>
      </c>
      <c r="BH1374" s="37">
        <f>SUM(BD1374:BG1374)</f>
        <v>0</v>
      </c>
      <c r="BI1374" s="37">
        <f>IF(SUM(AV1374+AW1374)&gt;=17,1,0)</f>
        <v>0</v>
      </c>
      <c r="BJ1374" s="37">
        <f>IF(SUM(AV1374+AW1374)&gt;=13,1,0)</f>
        <v>0</v>
      </c>
      <c r="BK1374" s="37">
        <f>SUM(AV1374:BG1374)+SUM(COUNTIFS(R1374:AU1374,{"TERM","RESIGNED"}))</f>
        <v>29</v>
      </c>
      <c r="BL1374" s="1" t="s">
        <v>41</v>
      </c>
      <c r="BM1374" s="37" t="s">
        <v>933</v>
      </c>
    </row>
    <row r="1375" spans="1:65" x14ac:dyDescent="0.25">
      <c r="A1375" s="30">
        <f>A1374+1</f>
        <v>1373</v>
      </c>
      <c r="B1375" s="1" t="s">
        <v>33</v>
      </c>
      <c r="C1375" s="1">
        <v>19243</v>
      </c>
      <c r="D1375" s="1">
        <v>19243</v>
      </c>
      <c r="E1375" s="1" t="s">
        <v>863</v>
      </c>
      <c r="F1375" s="32" t="s">
        <v>1212</v>
      </c>
      <c r="G1375" s="32" t="s">
        <v>117</v>
      </c>
      <c r="H1375" s="28">
        <v>45212</v>
      </c>
      <c r="I1375" s="28" t="s">
        <v>36</v>
      </c>
      <c r="J1375" s="28">
        <v>45335</v>
      </c>
      <c r="K1375" s="37">
        <f ca="1">IF(O1375="ACTIVE",(TODAY()-H1375),(J1375-H1375))</f>
        <v>123</v>
      </c>
      <c r="L1375" s="39" t="str">
        <f>IF(OR(M1375="Email Verification",M1375="Operations",M1375="OJT",M1375="Bottom Quartile Group",M1375="Training"),"Billable","Non Billable")</f>
        <v>Billable</v>
      </c>
      <c r="M1375" s="32" t="s">
        <v>118</v>
      </c>
      <c r="N1375" s="1" t="s">
        <v>38</v>
      </c>
      <c r="O1375" s="1" t="s">
        <v>886</v>
      </c>
      <c r="P1375" s="1" t="s">
        <v>890</v>
      </c>
      <c r="Q1375" s="1" t="s">
        <v>1581</v>
      </c>
      <c r="R1375" s="31" t="s">
        <v>355</v>
      </c>
      <c r="S1375" s="42" t="s">
        <v>880</v>
      </c>
      <c r="T1375" s="42" t="s">
        <v>880</v>
      </c>
      <c r="U1375" s="42" t="s">
        <v>17</v>
      </c>
      <c r="V1375" s="42" t="s">
        <v>17</v>
      </c>
      <c r="W1375" s="42" t="s">
        <v>880</v>
      </c>
      <c r="X1375" s="42" t="s">
        <v>880</v>
      </c>
      <c r="Y1375" s="42" t="s">
        <v>880</v>
      </c>
      <c r="Z1375" s="42" t="s">
        <v>880</v>
      </c>
      <c r="AA1375" s="42" t="s">
        <v>880</v>
      </c>
      <c r="AB1375" s="42" t="s">
        <v>17</v>
      </c>
      <c r="AC1375" s="42" t="s">
        <v>17</v>
      </c>
      <c r="AD1375" s="42" t="s">
        <v>880</v>
      </c>
      <c r="AE1375" s="42" t="s">
        <v>890</v>
      </c>
      <c r="AF1375" s="42" t="s">
        <v>890</v>
      </c>
      <c r="AG1375" s="42" t="s">
        <v>890</v>
      </c>
      <c r="AH1375" s="42" t="s">
        <v>890</v>
      </c>
      <c r="AI1375" s="42" t="s">
        <v>17</v>
      </c>
      <c r="AJ1375" s="42" t="s">
        <v>17</v>
      </c>
      <c r="AK1375" s="42" t="s">
        <v>890</v>
      </c>
      <c r="AL1375" s="42" t="s">
        <v>890</v>
      </c>
      <c r="AM1375" s="42" t="s">
        <v>890</v>
      </c>
      <c r="AN1375" s="42" t="s">
        <v>890</v>
      </c>
      <c r="AO1375" s="42" t="s">
        <v>890</v>
      </c>
      <c r="AP1375" s="42" t="s">
        <v>17</v>
      </c>
      <c r="AQ1375" s="42" t="s">
        <v>17</v>
      </c>
      <c r="AR1375" s="42" t="s">
        <v>890</v>
      </c>
      <c r="AS1375" s="42" t="s">
        <v>890</v>
      </c>
      <c r="AT1375" s="42" t="s">
        <v>890</v>
      </c>
      <c r="AU1375" s="42" t="s">
        <v>890</v>
      </c>
      <c r="AV1375" s="37">
        <f>COUNTIFS($S1375:$AU1375,"P")</f>
        <v>8</v>
      </c>
      <c r="AW1375" s="37">
        <f>COUNTIFS($S1375:$AU1375,"HD")/2</f>
        <v>0</v>
      </c>
      <c r="AX1375" s="37">
        <f>COUNTIFS($S1375:$AU1375,"DO")</f>
        <v>8</v>
      </c>
      <c r="AY1375" s="1">
        <f>COUNTIFS($S1375:$AU1375,"UPL")</f>
        <v>0</v>
      </c>
      <c r="AZ1375" s="37">
        <f>COUNTIFS($S1375:$AU1375,"LWP")</f>
        <v>0</v>
      </c>
      <c r="BA1375" s="37">
        <f>SUM(COUNTIFS($S1375:$AU1375,{"PAT","MAT"}))</f>
        <v>0</v>
      </c>
      <c r="BB1375" s="37">
        <f>COUNTIFS($S1375:$AU1375,"HO")</f>
        <v>0</v>
      </c>
      <c r="BC1375" s="37">
        <f>COUNTIFS($S1375:$AU1375,"NA")</f>
        <v>0</v>
      </c>
      <c r="BD1375" s="37">
        <f>COUNTIFS($S1375:$AU1375,"PL")</f>
        <v>0</v>
      </c>
      <c r="BE1375" s="37">
        <f>COUNTIFS($S1375:$AU1375,"CL")</f>
        <v>0</v>
      </c>
      <c r="BF1375" s="37">
        <f>COUNTIFS($S1375:$AU1375,"BL")</f>
        <v>0</v>
      </c>
      <c r="BG1375" s="37">
        <f>COUNTIFS($S1375:$AU1375,"CO")</f>
        <v>0</v>
      </c>
      <c r="BH1375" s="37">
        <f>SUM(BD1375:BG1375)</f>
        <v>0</v>
      </c>
      <c r="BI1375" s="37">
        <f>IF(SUM(AV1375+AW1375)&gt;=17,1,0)</f>
        <v>0</v>
      </c>
      <c r="BJ1375" s="37">
        <f>IF(SUM(AV1375+AW1375)&gt;=13,1,0)</f>
        <v>0</v>
      </c>
      <c r="BK1375" s="37">
        <f>SUM(AV1375:BG1375)+SUM(COUNTIFS(R1375:AU1375,{"TERM","RESIGNED"}))</f>
        <v>29</v>
      </c>
      <c r="BL1375" s="1" t="s">
        <v>41</v>
      </c>
      <c r="BM1375" s="37" t="s">
        <v>933</v>
      </c>
    </row>
    <row r="1376" spans="1:65" x14ac:dyDescent="0.25">
      <c r="A1376" s="30">
        <f>A1375+1</f>
        <v>1374</v>
      </c>
      <c r="B1376" s="1" t="s">
        <v>33</v>
      </c>
      <c r="C1376" s="1">
        <v>19609</v>
      </c>
      <c r="D1376" s="1">
        <v>19609</v>
      </c>
      <c r="E1376" s="1" t="s">
        <v>863</v>
      </c>
      <c r="F1376" s="32" t="s">
        <v>1558</v>
      </c>
      <c r="G1376" s="32" t="s">
        <v>177</v>
      </c>
      <c r="H1376" s="28">
        <v>45322</v>
      </c>
      <c r="I1376" s="28" t="s">
        <v>36</v>
      </c>
      <c r="J1376" s="28">
        <v>45335</v>
      </c>
      <c r="K1376" s="37">
        <f ca="1">IF(O1376="ACTIVE",(TODAY()-H1376),(J1376-H1376))</f>
        <v>13</v>
      </c>
      <c r="L1376" s="39" t="str">
        <f>IF(OR(M1376="Email Verification",M1376="Operations",M1376="OJT",M1376="Bottom Quartile Group",M1376="Training"),"Billable","Non Billable")</f>
        <v>Billable</v>
      </c>
      <c r="M1376" s="32" t="s">
        <v>920</v>
      </c>
      <c r="N1376" s="1" t="s">
        <v>38</v>
      </c>
      <c r="O1376" s="1" t="s">
        <v>886</v>
      </c>
      <c r="P1376" s="1" t="s">
        <v>1577</v>
      </c>
      <c r="Q1376" s="1" t="s">
        <v>1632</v>
      </c>
      <c r="R1376" s="31" t="s">
        <v>214</v>
      </c>
      <c r="S1376" s="42" t="s">
        <v>880</v>
      </c>
      <c r="T1376" s="42" t="s">
        <v>880</v>
      </c>
      <c r="U1376" s="42" t="s">
        <v>17</v>
      </c>
      <c r="V1376" s="42" t="s">
        <v>17</v>
      </c>
      <c r="W1376" s="42" t="s">
        <v>880</v>
      </c>
      <c r="X1376" s="42" t="s">
        <v>880</v>
      </c>
      <c r="Y1376" s="42" t="s">
        <v>880</v>
      </c>
      <c r="Z1376" s="42" t="s">
        <v>880</v>
      </c>
      <c r="AA1376" s="42" t="s">
        <v>880</v>
      </c>
      <c r="AB1376" s="42" t="s">
        <v>17</v>
      </c>
      <c r="AC1376" s="42" t="s">
        <v>17</v>
      </c>
      <c r="AD1376" s="42" t="s">
        <v>880</v>
      </c>
      <c r="AE1376" s="42" t="s">
        <v>886</v>
      </c>
      <c r="AF1376" s="42" t="s">
        <v>886</v>
      </c>
      <c r="AG1376" s="42" t="s">
        <v>886</v>
      </c>
      <c r="AH1376" s="42" t="s">
        <v>886</v>
      </c>
      <c r="AI1376" s="42" t="s">
        <v>17</v>
      </c>
      <c r="AJ1376" s="42" t="s">
        <v>17</v>
      </c>
      <c r="AK1376" s="42" t="s">
        <v>886</v>
      </c>
      <c r="AL1376" s="42" t="s">
        <v>886</v>
      </c>
      <c r="AM1376" s="42" t="s">
        <v>886</v>
      </c>
      <c r="AN1376" s="42" t="s">
        <v>886</v>
      </c>
      <c r="AO1376" s="42" t="s">
        <v>886</v>
      </c>
      <c r="AP1376" s="42" t="s">
        <v>17</v>
      </c>
      <c r="AQ1376" s="42" t="s">
        <v>17</v>
      </c>
      <c r="AR1376" s="42" t="s">
        <v>886</v>
      </c>
      <c r="AS1376" s="42" t="s">
        <v>886</v>
      </c>
      <c r="AT1376" s="42" t="s">
        <v>886</v>
      </c>
      <c r="AU1376" s="42" t="s">
        <v>886</v>
      </c>
      <c r="AV1376" s="37">
        <f>COUNTIFS($S1376:$AU1376,"P")</f>
        <v>8</v>
      </c>
      <c r="AW1376" s="37">
        <f>COUNTIFS($S1376:$AU1376,"HD")/2</f>
        <v>0</v>
      </c>
      <c r="AX1376" s="37">
        <f>COUNTIFS($S1376:$AU1376,"DO")</f>
        <v>8</v>
      </c>
      <c r="AY1376" s="1">
        <f>COUNTIFS($S1376:$AU1376,"UPL")</f>
        <v>0</v>
      </c>
      <c r="AZ1376" s="37">
        <f>COUNTIFS($S1376:$AU1376,"LWP")</f>
        <v>0</v>
      </c>
      <c r="BA1376" s="37">
        <f>SUM(COUNTIFS($S1376:$AU1376,{"PAT","MAT"}))</f>
        <v>0</v>
      </c>
      <c r="BB1376" s="37">
        <f>COUNTIFS($S1376:$AU1376,"HO")</f>
        <v>0</v>
      </c>
      <c r="BC1376" s="37">
        <f>COUNTIFS($S1376:$AU1376,"NA")</f>
        <v>0</v>
      </c>
      <c r="BD1376" s="37">
        <f>COUNTIFS($S1376:$AU1376,"PL")</f>
        <v>0</v>
      </c>
      <c r="BE1376" s="37">
        <f>COUNTIFS($S1376:$AU1376,"CL")</f>
        <v>0</v>
      </c>
      <c r="BF1376" s="37">
        <f>COUNTIFS($S1376:$AU1376,"BL")</f>
        <v>0</v>
      </c>
      <c r="BG1376" s="37">
        <f>COUNTIFS($S1376:$AU1376,"CO")</f>
        <v>0</v>
      </c>
      <c r="BH1376" s="37">
        <f>SUM(BD1376:BG1376)</f>
        <v>0</v>
      </c>
      <c r="BI1376" s="37">
        <f>IF(SUM(AV1376+AW1376)&gt;=17,1,0)</f>
        <v>0</v>
      </c>
      <c r="BJ1376" s="37">
        <f>IF(SUM(AV1376+AW1376)&gt;=13,1,0)</f>
        <v>0</v>
      </c>
      <c r="BK1376" s="37">
        <f>SUM(AV1376:BG1376)+SUM(COUNTIFS(R1376:AU1376,{"TERM","RESIGNED"}))</f>
        <v>29</v>
      </c>
      <c r="BL1376" s="1" t="s">
        <v>41</v>
      </c>
      <c r="BM1376" s="37" t="s">
        <v>936</v>
      </c>
    </row>
    <row r="1377" spans="1:66" x14ac:dyDescent="0.25">
      <c r="A1377" s="30">
        <f>A1376+1</f>
        <v>1375</v>
      </c>
      <c r="B1377" s="1" t="s">
        <v>33</v>
      </c>
      <c r="C1377" s="1">
        <v>19611</v>
      </c>
      <c r="D1377" s="1">
        <v>19611</v>
      </c>
      <c r="E1377" s="1" t="s">
        <v>863</v>
      </c>
      <c r="F1377" s="32" t="s">
        <v>1560</v>
      </c>
      <c r="G1377" s="32" t="s">
        <v>177</v>
      </c>
      <c r="H1377" s="28">
        <v>45322</v>
      </c>
      <c r="I1377" s="28" t="s">
        <v>36</v>
      </c>
      <c r="J1377" s="28">
        <v>45335</v>
      </c>
      <c r="K1377" s="37">
        <f ca="1">IF(O1377="ACTIVE",(TODAY()-H1377),(J1377-H1377))</f>
        <v>13</v>
      </c>
      <c r="L1377" s="39" t="str">
        <f>IF(OR(M1377="Email Verification",M1377="Operations",M1377="OJT",M1377="Bottom Quartile Group",M1377="Training"),"Billable","Non Billable")</f>
        <v>Billable</v>
      </c>
      <c r="M1377" s="32" t="s">
        <v>920</v>
      </c>
      <c r="N1377" s="1" t="s">
        <v>38</v>
      </c>
      <c r="O1377" s="1" t="s">
        <v>886</v>
      </c>
      <c r="P1377" s="1" t="s">
        <v>1577</v>
      </c>
      <c r="Q1377" s="1" t="s">
        <v>1632</v>
      </c>
      <c r="R1377" s="31" t="s">
        <v>214</v>
      </c>
      <c r="S1377" s="42" t="s">
        <v>880</v>
      </c>
      <c r="T1377" s="42" t="s">
        <v>880</v>
      </c>
      <c r="U1377" s="42" t="s">
        <v>17</v>
      </c>
      <c r="V1377" s="42" t="s">
        <v>17</v>
      </c>
      <c r="W1377" s="42" t="s">
        <v>880</v>
      </c>
      <c r="X1377" s="42" t="s">
        <v>880</v>
      </c>
      <c r="Y1377" s="42" t="s">
        <v>880</v>
      </c>
      <c r="Z1377" s="42" t="s">
        <v>880</v>
      </c>
      <c r="AA1377" s="42" t="s">
        <v>880</v>
      </c>
      <c r="AB1377" s="42" t="s">
        <v>17</v>
      </c>
      <c r="AC1377" s="42" t="s">
        <v>17</v>
      </c>
      <c r="AD1377" s="42" t="s">
        <v>880</v>
      </c>
      <c r="AE1377" s="42" t="s">
        <v>886</v>
      </c>
      <c r="AF1377" s="42" t="s">
        <v>886</v>
      </c>
      <c r="AG1377" s="42" t="s">
        <v>886</v>
      </c>
      <c r="AH1377" s="42" t="s">
        <v>886</v>
      </c>
      <c r="AI1377" s="42" t="s">
        <v>17</v>
      </c>
      <c r="AJ1377" s="42" t="s">
        <v>17</v>
      </c>
      <c r="AK1377" s="42" t="s">
        <v>886</v>
      </c>
      <c r="AL1377" s="42" t="s">
        <v>886</v>
      </c>
      <c r="AM1377" s="42" t="s">
        <v>886</v>
      </c>
      <c r="AN1377" s="42" t="s">
        <v>886</v>
      </c>
      <c r="AO1377" s="42" t="s">
        <v>886</v>
      </c>
      <c r="AP1377" s="42" t="s">
        <v>17</v>
      </c>
      <c r="AQ1377" s="42" t="s">
        <v>17</v>
      </c>
      <c r="AR1377" s="42" t="s">
        <v>886</v>
      </c>
      <c r="AS1377" s="42" t="s">
        <v>886</v>
      </c>
      <c r="AT1377" s="42" t="s">
        <v>886</v>
      </c>
      <c r="AU1377" s="42" t="s">
        <v>886</v>
      </c>
      <c r="AV1377" s="37">
        <f>COUNTIFS($S1377:$AU1377,"P")</f>
        <v>8</v>
      </c>
      <c r="AW1377" s="37">
        <f>COUNTIFS($S1377:$AU1377,"HD")/2</f>
        <v>0</v>
      </c>
      <c r="AX1377" s="37">
        <f>COUNTIFS($S1377:$AU1377,"DO")</f>
        <v>8</v>
      </c>
      <c r="AY1377" s="1">
        <f>COUNTIFS($S1377:$AU1377,"UPL")</f>
        <v>0</v>
      </c>
      <c r="AZ1377" s="37">
        <f>COUNTIFS($S1377:$AU1377,"LWP")</f>
        <v>0</v>
      </c>
      <c r="BA1377" s="37">
        <f>SUM(COUNTIFS($S1377:$AU1377,{"PAT","MAT"}))</f>
        <v>0</v>
      </c>
      <c r="BB1377" s="37">
        <f>COUNTIFS($S1377:$AU1377,"HO")</f>
        <v>0</v>
      </c>
      <c r="BC1377" s="37">
        <f>COUNTIFS($S1377:$AU1377,"NA")</f>
        <v>0</v>
      </c>
      <c r="BD1377" s="37">
        <f>COUNTIFS($S1377:$AU1377,"PL")</f>
        <v>0</v>
      </c>
      <c r="BE1377" s="37">
        <f>COUNTIFS($S1377:$AU1377,"CL")</f>
        <v>0</v>
      </c>
      <c r="BF1377" s="37">
        <f>COUNTIFS($S1377:$AU1377,"BL")</f>
        <v>0</v>
      </c>
      <c r="BG1377" s="37">
        <f>COUNTIFS($S1377:$AU1377,"CO")</f>
        <v>0</v>
      </c>
      <c r="BH1377" s="37">
        <f>SUM(BD1377:BG1377)</f>
        <v>0</v>
      </c>
      <c r="BI1377" s="37">
        <f>IF(SUM(AV1377+AW1377)&gt;=17,1,0)</f>
        <v>0</v>
      </c>
      <c r="BJ1377" s="37">
        <f>IF(SUM(AV1377+AW1377)&gt;=13,1,0)</f>
        <v>0</v>
      </c>
      <c r="BK1377" s="37">
        <f>SUM(AV1377:BG1377)+SUM(COUNTIFS(R1377:AU1377,{"TERM","RESIGNED"}))</f>
        <v>29</v>
      </c>
      <c r="BL1377" s="1" t="s">
        <v>41</v>
      </c>
      <c r="BM1377" s="37" t="s">
        <v>936</v>
      </c>
    </row>
    <row r="1378" spans="1:66" x14ac:dyDescent="0.25">
      <c r="A1378" s="30">
        <f>A1377+1</f>
        <v>1376</v>
      </c>
      <c r="B1378" s="1" t="s">
        <v>163</v>
      </c>
      <c r="C1378" s="1">
        <v>600409</v>
      </c>
      <c r="D1378" s="25">
        <v>600409</v>
      </c>
      <c r="E1378" s="1" t="s">
        <v>863</v>
      </c>
      <c r="F1378" s="32" t="s">
        <v>940</v>
      </c>
      <c r="G1378" s="32" t="s">
        <v>181</v>
      </c>
      <c r="H1378" s="28">
        <v>45085</v>
      </c>
      <c r="I1378" s="28" t="s">
        <v>36</v>
      </c>
      <c r="J1378" s="28">
        <v>45334</v>
      </c>
      <c r="K1378" s="37">
        <f ca="1">IF(O1378="ACTIVE",(TODAY()-H1378),(J1378-H1378))</f>
        <v>249</v>
      </c>
      <c r="L1378" s="39" t="str">
        <f>IF(OR(M1378="Email Verification",M1378="Operations",M1378="OJT",M1378="Bottom Quartile Group",M1378="Training"),"Billable","Non Billable")</f>
        <v>Billable</v>
      </c>
      <c r="M1378" s="32" t="s">
        <v>178</v>
      </c>
      <c r="N1378" s="1" t="s">
        <v>260</v>
      </c>
      <c r="O1378" s="1" t="s">
        <v>886</v>
      </c>
      <c r="P1378" s="1" t="s">
        <v>1577</v>
      </c>
      <c r="Q1378" s="1" t="s">
        <v>1578</v>
      </c>
      <c r="R1378" s="31" t="s">
        <v>283</v>
      </c>
      <c r="S1378" s="42" t="s">
        <v>880</v>
      </c>
      <c r="T1378" s="42" t="s">
        <v>880</v>
      </c>
      <c r="U1378" s="42" t="s">
        <v>17</v>
      </c>
      <c r="V1378" s="42" t="s">
        <v>17</v>
      </c>
      <c r="W1378" s="42" t="s">
        <v>880</v>
      </c>
      <c r="X1378" s="42" t="s">
        <v>880</v>
      </c>
      <c r="Y1378" s="42" t="s">
        <v>880</v>
      </c>
      <c r="Z1378" s="42" t="s">
        <v>880</v>
      </c>
      <c r="AA1378" s="42" t="s">
        <v>880</v>
      </c>
      <c r="AB1378" s="42" t="s">
        <v>17</v>
      </c>
      <c r="AC1378" s="42" t="s">
        <v>17</v>
      </c>
      <c r="AD1378" s="42" t="s">
        <v>886</v>
      </c>
      <c r="AE1378" s="42" t="s">
        <v>886</v>
      </c>
      <c r="AF1378" s="42" t="s">
        <v>886</v>
      </c>
      <c r="AG1378" s="42" t="s">
        <v>886</v>
      </c>
      <c r="AH1378" s="42" t="s">
        <v>886</v>
      </c>
      <c r="AI1378" s="42" t="s">
        <v>17</v>
      </c>
      <c r="AJ1378" s="42" t="s">
        <v>17</v>
      </c>
      <c r="AK1378" s="42" t="s">
        <v>886</v>
      </c>
      <c r="AL1378" s="42" t="s">
        <v>886</v>
      </c>
      <c r="AM1378" s="42" t="s">
        <v>886</v>
      </c>
      <c r="AN1378" s="42" t="s">
        <v>886</v>
      </c>
      <c r="AO1378" s="42" t="s">
        <v>886</v>
      </c>
      <c r="AP1378" s="42" t="s">
        <v>17</v>
      </c>
      <c r="AQ1378" s="42" t="s">
        <v>17</v>
      </c>
      <c r="AR1378" s="42" t="s">
        <v>886</v>
      </c>
      <c r="AS1378" s="42" t="s">
        <v>886</v>
      </c>
      <c r="AT1378" s="42" t="s">
        <v>886</v>
      </c>
      <c r="AU1378" s="42" t="s">
        <v>886</v>
      </c>
      <c r="AV1378" s="37">
        <f>COUNTIFS($S1378:$AU1378,"P")</f>
        <v>7</v>
      </c>
      <c r="AW1378" s="37">
        <f>COUNTIFS($S1378:$AU1378,"HD")/2</f>
        <v>0</v>
      </c>
      <c r="AX1378" s="37">
        <f>COUNTIFS($S1378:$AU1378,"DO")</f>
        <v>8</v>
      </c>
      <c r="AY1378" s="1">
        <f>COUNTIFS($S1378:$AU1378,"UPL")</f>
        <v>0</v>
      </c>
      <c r="AZ1378" s="37">
        <f>COUNTIFS($S1378:$AU1378,"LWP")</f>
        <v>0</v>
      </c>
      <c r="BA1378" s="37">
        <f>SUM(COUNTIFS($S1378:$AU1378,{"PAT","MAT"}))</f>
        <v>0</v>
      </c>
      <c r="BB1378" s="37">
        <f>COUNTIFS($S1378:$AU1378,"HO")</f>
        <v>0</v>
      </c>
      <c r="BC1378" s="37">
        <f>COUNTIFS($S1378:$AU1378,"NA")</f>
        <v>0</v>
      </c>
      <c r="BD1378" s="37">
        <f>COUNTIFS($S1378:$AU1378,"PL")</f>
        <v>0</v>
      </c>
      <c r="BE1378" s="37">
        <f>COUNTIFS($S1378:$AU1378,"CL")</f>
        <v>0</v>
      </c>
      <c r="BF1378" s="37">
        <f>COUNTIFS($S1378:$AU1378,"BL")</f>
        <v>0</v>
      </c>
      <c r="BG1378" s="37">
        <f>COUNTIFS($S1378:$AU1378,"CO")</f>
        <v>0</v>
      </c>
      <c r="BH1378" s="37">
        <f>SUM(BD1378:BG1378)</f>
        <v>0</v>
      </c>
      <c r="BI1378" s="37">
        <f>IF(SUM(AV1378+AW1378)&gt;=17,1,0)</f>
        <v>0</v>
      </c>
      <c r="BJ1378" s="37">
        <f>IF(SUM(AV1378+AW1378)&gt;=13,1,0)</f>
        <v>0</v>
      </c>
      <c r="BK1378" s="37">
        <f>SUM(AV1378:BG1378)+SUM(COUNTIFS(R1378:AU1378,{"TERM","RESIGNED"}))</f>
        <v>29</v>
      </c>
      <c r="BL1378" s="1" t="s">
        <v>41</v>
      </c>
      <c r="BM1378" s="37" t="s">
        <v>931</v>
      </c>
    </row>
    <row r="1379" spans="1:66" x14ac:dyDescent="0.25">
      <c r="A1379" s="30">
        <f>A1378+1</f>
        <v>1377</v>
      </c>
      <c r="B1379" s="1" t="s">
        <v>163</v>
      </c>
      <c r="C1379" s="1">
        <v>104518</v>
      </c>
      <c r="D1379" s="25">
        <v>104518</v>
      </c>
      <c r="E1379" s="1" t="s">
        <v>862</v>
      </c>
      <c r="F1379" s="32" t="s">
        <v>775</v>
      </c>
      <c r="G1379" s="32" t="s">
        <v>117</v>
      </c>
      <c r="H1379" s="28">
        <v>44904</v>
      </c>
      <c r="I1379" s="28" t="s">
        <v>36</v>
      </c>
      <c r="J1379" s="28">
        <v>45334</v>
      </c>
      <c r="K1379" s="37">
        <f ca="1">IF(O1379="ACTIVE",(TODAY()-H1379),(J1379-H1379))</f>
        <v>430</v>
      </c>
      <c r="L1379" s="39" t="str">
        <f>IF(OR(M1379="Email Verification",M1379="Operations",M1379="OJT",M1379="Bottom Quartile Group",M1379="Training"),"Billable","Non Billable")</f>
        <v>Billable</v>
      </c>
      <c r="M1379" s="32" t="s">
        <v>118</v>
      </c>
      <c r="N1379" s="1" t="s">
        <v>38</v>
      </c>
      <c r="O1379" s="1" t="s">
        <v>886</v>
      </c>
      <c r="P1379" s="1" t="s">
        <v>1579</v>
      </c>
      <c r="Q1379" s="1" t="s">
        <v>1576</v>
      </c>
      <c r="R1379" s="31" t="s">
        <v>140</v>
      </c>
      <c r="S1379" s="42" t="s">
        <v>880</v>
      </c>
      <c r="T1379" s="42" t="s">
        <v>882</v>
      </c>
      <c r="U1379" s="42" t="s">
        <v>17</v>
      </c>
      <c r="V1379" s="42" t="s">
        <v>17</v>
      </c>
      <c r="W1379" s="42" t="s">
        <v>880</v>
      </c>
      <c r="X1379" s="42" t="s">
        <v>880</v>
      </c>
      <c r="Y1379" s="42" t="s">
        <v>18</v>
      </c>
      <c r="Z1379" s="42" t="s">
        <v>18</v>
      </c>
      <c r="AA1379" s="42" t="s">
        <v>18</v>
      </c>
      <c r="AB1379" s="42" t="s">
        <v>17</v>
      </c>
      <c r="AC1379" s="42" t="s">
        <v>17</v>
      </c>
      <c r="AD1379" s="42" t="s">
        <v>886</v>
      </c>
      <c r="AE1379" s="42" t="s">
        <v>886</v>
      </c>
      <c r="AF1379" s="42" t="s">
        <v>886</v>
      </c>
      <c r="AG1379" s="42" t="s">
        <v>886</v>
      </c>
      <c r="AH1379" s="42" t="s">
        <v>886</v>
      </c>
      <c r="AI1379" s="42" t="s">
        <v>17</v>
      </c>
      <c r="AJ1379" s="42" t="s">
        <v>17</v>
      </c>
      <c r="AK1379" s="42" t="s">
        <v>886</v>
      </c>
      <c r="AL1379" s="42" t="s">
        <v>886</v>
      </c>
      <c r="AM1379" s="42" t="s">
        <v>886</v>
      </c>
      <c r="AN1379" s="42" t="s">
        <v>886</v>
      </c>
      <c r="AO1379" s="42" t="s">
        <v>886</v>
      </c>
      <c r="AP1379" s="42" t="s">
        <v>17</v>
      </c>
      <c r="AQ1379" s="42" t="s">
        <v>17</v>
      </c>
      <c r="AR1379" s="42" t="s">
        <v>886</v>
      </c>
      <c r="AS1379" s="42" t="s">
        <v>886</v>
      </c>
      <c r="AT1379" s="42" t="s">
        <v>886</v>
      </c>
      <c r="AU1379" s="42" t="s">
        <v>886</v>
      </c>
      <c r="AV1379" s="37">
        <f>COUNTIFS($S1379:$AU1379,"P")</f>
        <v>3</v>
      </c>
      <c r="AW1379" s="37">
        <f>COUNTIFS($S1379:$AU1379,"HD")/2</f>
        <v>0</v>
      </c>
      <c r="AX1379" s="37">
        <f>COUNTIFS($S1379:$AU1379,"DO")</f>
        <v>8</v>
      </c>
      <c r="AY1379" s="1">
        <f>COUNTIFS($S1379:$AU1379,"UPL")</f>
        <v>3</v>
      </c>
      <c r="AZ1379" s="37">
        <f>COUNTIFS($S1379:$AU1379,"LWP")</f>
        <v>0</v>
      </c>
      <c r="BA1379" s="37">
        <f>SUM(COUNTIFS($S1379:$AU1379,{"PAT","MAT"}))</f>
        <v>0</v>
      </c>
      <c r="BB1379" s="37">
        <f>COUNTIFS($S1379:$AU1379,"HO")</f>
        <v>0</v>
      </c>
      <c r="BC1379" s="37">
        <f>COUNTIFS($S1379:$AU1379,"NA")</f>
        <v>0</v>
      </c>
      <c r="BD1379" s="37">
        <f>COUNTIFS($S1379:$AU1379,"PL")</f>
        <v>0</v>
      </c>
      <c r="BE1379" s="37">
        <f>COUNTIFS($S1379:$AU1379,"CL")</f>
        <v>1</v>
      </c>
      <c r="BF1379" s="37">
        <f>COUNTIFS($S1379:$AU1379,"BL")</f>
        <v>0</v>
      </c>
      <c r="BG1379" s="37">
        <f>COUNTIFS($S1379:$AU1379,"CO")</f>
        <v>0</v>
      </c>
      <c r="BH1379" s="37">
        <f>SUM(BD1379:BG1379)</f>
        <v>1</v>
      </c>
      <c r="BI1379" s="37">
        <f>IF(SUM(AV1379+AW1379)&gt;=17,1,0)</f>
        <v>0</v>
      </c>
      <c r="BJ1379" s="37">
        <f>IF(SUM(AV1379+AW1379)&gt;=13,1,0)</f>
        <v>0</v>
      </c>
      <c r="BK1379" s="37">
        <f>SUM(AV1379:BG1379)+SUM(COUNTIFS(R1379:AU1379,{"TERM","RESIGNED"}))</f>
        <v>29</v>
      </c>
      <c r="BL1379" s="1" t="s">
        <v>41</v>
      </c>
      <c r="BM1379" s="37" t="s">
        <v>936</v>
      </c>
      <c r="BN1379" t="s">
        <v>1631</v>
      </c>
    </row>
    <row r="1380" spans="1:66" x14ac:dyDescent="0.25">
      <c r="A1380" s="30">
        <f>A1379+1</f>
        <v>1378</v>
      </c>
      <c r="B1380" s="1" t="s">
        <v>163</v>
      </c>
      <c r="C1380" s="1">
        <v>106344</v>
      </c>
      <c r="D1380" s="1">
        <v>106344</v>
      </c>
      <c r="E1380" s="1" t="s">
        <v>862</v>
      </c>
      <c r="F1380" s="32" t="s">
        <v>1586</v>
      </c>
      <c r="G1380" s="32" t="s">
        <v>177</v>
      </c>
      <c r="H1380" s="28">
        <v>45328</v>
      </c>
      <c r="I1380" s="28" t="s">
        <v>36</v>
      </c>
      <c r="J1380" s="28">
        <v>45334</v>
      </c>
      <c r="K1380" s="37">
        <f ca="1">IF(O1380="ACTIVE",(TODAY()-H1380),(J1380-H1380))</f>
        <v>6</v>
      </c>
      <c r="L1380" s="39" t="str">
        <f>IF(OR(M1380="Email Verification",M1380="Operations",M1380="OJT",M1380="Bottom Quartile Group",M1380="Training"),"Billable","Non Billable")</f>
        <v>Billable</v>
      </c>
      <c r="M1380" s="32" t="s">
        <v>920</v>
      </c>
      <c r="N1380" s="1" t="s">
        <v>38</v>
      </c>
      <c r="O1380" s="1" t="s">
        <v>886</v>
      </c>
      <c r="P1380" s="1" t="s">
        <v>1579</v>
      </c>
      <c r="Q1380" s="1" t="s">
        <v>1576</v>
      </c>
      <c r="R1380" s="31" t="s">
        <v>203</v>
      </c>
      <c r="S1380" s="42" t="s">
        <v>22</v>
      </c>
      <c r="T1380" s="42" t="s">
        <v>22</v>
      </c>
      <c r="U1380" s="42" t="s">
        <v>22</v>
      </c>
      <c r="V1380" s="42" t="s">
        <v>22</v>
      </c>
      <c r="W1380" s="42" t="s">
        <v>22</v>
      </c>
      <c r="X1380" s="42" t="s">
        <v>880</v>
      </c>
      <c r="Y1380" s="42" t="s">
        <v>18</v>
      </c>
      <c r="Z1380" s="42" t="s">
        <v>18</v>
      </c>
      <c r="AA1380" s="42" t="s">
        <v>18</v>
      </c>
      <c r="AB1380" s="42" t="s">
        <v>17</v>
      </c>
      <c r="AC1380" s="42" t="s">
        <v>17</v>
      </c>
      <c r="AD1380" s="42" t="s">
        <v>886</v>
      </c>
      <c r="AE1380" s="42" t="s">
        <v>886</v>
      </c>
      <c r="AF1380" s="42" t="s">
        <v>886</v>
      </c>
      <c r="AG1380" s="42" t="s">
        <v>886</v>
      </c>
      <c r="AH1380" s="42" t="s">
        <v>886</v>
      </c>
      <c r="AI1380" s="42" t="s">
        <v>17</v>
      </c>
      <c r="AJ1380" s="42" t="s">
        <v>17</v>
      </c>
      <c r="AK1380" s="42" t="s">
        <v>886</v>
      </c>
      <c r="AL1380" s="42" t="s">
        <v>886</v>
      </c>
      <c r="AM1380" s="42" t="s">
        <v>886</v>
      </c>
      <c r="AN1380" s="42" t="s">
        <v>886</v>
      </c>
      <c r="AO1380" s="42" t="s">
        <v>886</v>
      </c>
      <c r="AP1380" s="42" t="s">
        <v>17</v>
      </c>
      <c r="AQ1380" s="42" t="s">
        <v>17</v>
      </c>
      <c r="AR1380" s="42" t="s">
        <v>886</v>
      </c>
      <c r="AS1380" s="42" t="s">
        <v>886</v>
      </c>
      <c r="AT1380" s="42" t="s">
        <v>886</v>
      </c>
      <c r="AU1380" s="42" t="s">
        <v>886</v>
      </c>
      <c r="AV1380" s="37">
        <f>COUNTIFS($S1380:$AU1380,"P")</f>
        <v>1</v>
      </c>
      <c r="AW1380" s="37">
        <f>COUNTIFS($S1380:$AU1380,"HD")/2</f>
        <v>0</v>
      </c>
      <c r="AX1380" s="37">
        <f>COUNTIFS($S1380:$AU1380,"DO")</f>
        <v>6</v>
      </c>
      <c r="AY1380" s="1">
        <f>COUNTIFS($S1380:$AU1380,"UPL")</f>
        <v>3</v>
      </c>
      <c r="AZ1380" s="37">
        <f>COUNTIFS($S1380:$AU1380,"LWP")</f>
        <v>0</v>
      </c>
      <c r="BA1380" s="37">
        <f>SUM(COUNTIFS($S1380:$AU1380,{"PAT","MAT"}))</f>
        <v>0</v>
      </c>
      <c r="BB1380" s="37">
        <f>COUNTIFS($S1380:$AU1380,"HO")</f>
        <v>0</v>
      </c>
      <c r="BC1380" s="37">
        <f>COUNTIFS($S1380:$AU1380,"NA")</f>
        <v>5</v>
      </c>
      <c r="BD1380" s="37">
        <f>COUNTIFS($S1380:$AU1380,"PL")</f>
        <v>0</v>
      </c>
      <c r="BE1380" s="37">
        <f>COUNTIFS($S1380:$AU1380,"CL")</f>
        <v>0</v>
      </c>
      <c r="BF1380" s="37">
        <f>COUNTIFS($S1380:$AU1380,"BL")</f>
        <v>0</v>
      </c>
      <c r="BG1380" s="37">
        <f>COUNTIFS($S1380:$AU1380,"CO")</f>
        <v>0</v>
      </c>
      <c r="BH1380" s="37">
        <f>SUM(BD1380:BG1380)</f>
        <v>0</v>
      </c>
      <c r="BI1380" s="37">
        <f>IF(SUM(AV1380+AW1380)&gt;=17,1,0)</f>
        <v>0</v>
      </c>
      <c r="BJ1380" s="37">
        <f>IF(SUM(AV1380+AW1380)&gt;=13,1,0)</f>
        <v>0</v>
      </c>
      <c r="BK1380" s="37">
        <f>SUM(AV1380:BG1380)+SUM(COUNTIFS(R1380:AU1380,{"TERM","RESIGNED"}))</f>
        <v>29</v>
      </c>
      <c r="BL1380" s="1" t="s">
        <v>41</v>
      </c>
      <c r="BM1380" s="37"/>
    </row>
    <row r="1381" spans="1:66" x14ac:dyDescent="0.25">
      <c r="A1381" s="30">
        <f>A1380+1</f>
        <v>1379</v>
      </c>
      <c r="B1381" s="1" t="s">
        <v>33</v>
      </c>
      <c r="C1381" s="1">
        <v>19263</v>
      </c>
      <c r="D1381" s="1">
        <v>19263</v>
      </c>
      <c r="E1381" s="1" t="s">
        <v>863</v>
      </c>
      <c r="F1381" s="32" t="s">
        <v>1222</v>
      </c>
      <c r="G1381" s="32" t="s">
        <v>117</v>
      </c>
      <c r="H1381" s="28">
        <v>45212</v>
      </c>
      <c r="I1381" s="28" t="s">
        <v>36</v>
      </c>
      <c r="J1381" s="28">
        <v>45334</v>
      </c>
      <c r="K1381" s="37">
        <f ca="1">IF(O1381="ACTIVE",(TODAY()-H1381),(J1381-H1381))</f>
        <v>122</v>
      </c>
      <c r="L1381" s="39" t="str">
        <f>IF(OR(M1381="Email Verification",M1381="Operations",M1381="OJT",M1381="Bottom Quartile Group",M1381="Training"),"Billable","Non Billable")</f>
        <v>Billable</v>
      </c>
      <c r="M1381" s="32" t="s">
        <v>118</v>
      </c>
      <c r="N1381" s="1" t="s">
        <v>38</v>
      </c>
      <c r="O1381" s="1" t="s">
        <v>886</v>
      </c>
      <c r="P1381" s="1" t="s">
        <v>890</v>
      </c>
      <c r="Q1381" s="1" t="s">
        <v>1581</v>
      </c>
      <c r="R1381" s="31" t="s">
        <v>355</v>
      </c>
      <c r="S1381" s="42" t="s">
        <v>880</v>
      </c>
      <c r="T1381" s="42" t="s">
        <v>880</v>
      </c>
      <c r="U1381" s="42" t="s">
        <v>17</v>
      </c>
      <c r="V1381" s="42" t="s">
        <v>17</v>
      </c>
      <c r="W1381" s="42" t="s">
        <v>880</v>
      </c>
      <c r="X1381" s="42" t="s">
        <v>880</v>
      </c>
      <c r="Y1381" s="42" t="s">
        <v>880</v>
      </c>
      <c r="Z1381" s="42" t="s">
        <v>880</v>
      </c>
      <c r="AA1381" s="42" t="s">
        <v>880</v>
      </c>
      <c r="AB1381" s="42" t="s">
        <v>17</v>
      </c>
      <c r="AC1381" s="42" t="s">
        <v>17</v>
      </c>
      <c r="AD1381" s="42" t="s">
        <v>890</v>
      </c>
      <c r="AE1381" s="42" t="s">
        <v>890</v>
      </c>
      <c r="AF1381" s="42" t="s">
        <v>890</v>
      </c>
      <c r="AG1381" s="42" t="s">
        <v>890</v>
      </c>
      <c r="AH1381" s="42" t="s">
        <v>890</v>
      </c>
      <c r="AI1381" s="42" t="s">
        <v>17</v>
      </c>
      <c r="AJ1381" s="42" t="s">
        <v>17</v>
      </c>
      <c r="AK1381" s="42" t="s">
        <v>890</v>
      </c>
      <c r="AL1381" s="42" t="s">
        <v>890</v>
      </c>
      <c r="AM1381" s="42" t="s">
        <v>890</v>
      </c>
      <c r="AN1381" s="42" t="s">
        <v>890</v>
      </c>
      <c r="AO1381" s="42" t="s">
        <v>890</v>
      </c>
      <c r="AP1381" s="42" t="s">
        <v>17</v>
      </c>
      <c r="AQ1381" s="42" t="s">
        <v>17</v>
      </c>
      <c r="AR1381" s="42" t="s">
        <v>890</v>
      </c>
      <c r="AS1381" s="42" t="s">
        <v>890</v>
      </c>
      <c r="AT1381" s="42" t="s">
        <v>890</v>
      </c>
      <c r="AU1381" s="42" t="s">
        <v>890</v>
      </c>
      <c r="AV1381" s="37">
        <f>COUNTIFS($S1381:$AU1381,"P")</f>
        <v>7</v>
      </c>
      <c r="AW1381" s="37">
        <f>COUNTIFS($S1381:$AU1381,"HD")/2</f>
        <v>0</v>
      </c>
      <c r="AX1381" s="37">
        <f>COUNTIFS($S1381:$AU1381,"DO")</f>
        <v>8</v>
      </c>
      <c r="AY1381" s="1">
        <f>COUNTIFS($S1381:$AU1381,"UPL")</f>
        <v>0</v>
      </c>
      <c r="AZ1381" s="37">
        <f>COUNTIFS($S1381:$AU1381,"LWP")</f>
        <v>0</v>
      </c>
      <c r="BA1381" s="37">
        <f>SUM(COUNTIFS($S1381:$AU1381,{"PAT","MAT"}))</f>
        <v>0</v>
      </c>
      <c r="BB1381" s="37">
        <f>COUNTIFS($S1381:$AU1381,"HO")</f>
        <v>0</v>
      </c>
      <c r="BC1381" s="37">
        <f>COUNTIFS($S1381:$AU1381,"NA")</f>
        <v>0</v>
      </c>
      <c r="BD1381" s="37">
        <f>COUNTIFS($S1381:$AU1381,"PL")</f>
        <v>0</v>
      </c>
      <c r="BE1381" s="37">
        <f>COUNTIFS($S1381:$AU1381,"CL")</f>
        <v>0</v>
      </c>
      <c r="BF1381" s="37">
        <f>COUNTIFS($S1381:$AU1381,"BL")</f>
        <v>0</v>
      </c>
      <c r="BG1381" s="37">
        <f>COUNTIFS($S1381:$AU1381,"CO")</f>
        <v>0</v>
      </c>
      <c r="BH1381" s="37">
        <f>SUM(BD1381:BG1381)</f>
        <v>0</v>
      </c>
      <c r="BI1381" s="37">
        <f>IF(SUM(AV1381+AW1381)&gt;=17,1,0)</f>
        <v>0</v>
      </c>
      <c r="BJ1381" s="37">
        <f>IF(SUM(AV1381+AW1381)&gt;=13,1,0)</f>
        <v>0</v>
      </c>
      <c r="BK1381" s="37">
        <f>SUM(AV1381:BG1381)+SUM(COUNTIFS(R1381:AU1381,{"TERM","RESIGNED"}))</f>
        <v>29</v>
      </c>
      <c r="BL1381" s="1" t="s">
        <v>41</v>
      </c>
      <c r="BM1381" s="37" t="s">
        <v>933</v>
      </c>
    </row>
    <row r="1382" spans="1:66" x14ac:dyDescent="0.25">
      <c r="A1382" s="30">
        <f>A1381+1</f>
        <v>1380</v>
      </c>
      <c r="B1382" s="1" t="s">
        <v>33</v>
      </c>
      <c r="C1382" s="1">
        <v>18979</v>
      </c>
      <c r="D1382" s="25">
        <v>18979</v>
      </c>
      <c r="E1382" s="1" t="s">
        <v>863</v>
      </c>
      <c r="F1382" s="32" t="s">
        <v>733</v>
      </c>
      <c r="G1382" s="32" t="s">
        <v>117</v>
      </c>
      <c r="H1382" s="28">
        <v>44880</v>
      </c>
      <c r="I1382" s="28" t="s">
        <v>36</v>
      </c>
      <c r="J1382" s="28">
        <v>45331</v>
      </c>
      <c r="K1382" s="37">
        <f ca="1">IF(O1382="ACTIVE",(TODAY()-H1382),(J1382-H1382))</f>
        <v>451</v>
      </c>
      <c r="L1382" s="39" t="str">
        <f>IF(OR(M1382="Email Verification",M1382="Operations",M1382="OJT",M1382="Bottom Quartile Group",M1382="Training"),"Billable","Non Billable")</f>
        <v>Billable</v>
      </c>
      <c r="M1382" s="32" t="s">
        <v>118</v>
      </c>
      <c r="N1382" s="1" t="s">
        <v>38</v>
      </c>
      <c r="O1382" s="1" t="s">
        <v>886</v>
      </c>
      <c r="P1382" s="1" t="s">
        <v>1577</v>
      </c>
      <c r="Q1382" s="1" t="s">
        <v>1578</v>
      </c>
      <c r="R1382" s="31" t="s">
        <v>355</v>
      </c>
      <c r="S1382" s="42" t="s">
        <v>880</v>
      </c>
      <c r="T1382" s="42" t="s">
        <v>18</v>
      </c>
      <c r="U1382" s="42" t="s">
        <v>17</v>
      </c>
      <c r="V1382" s="42" t="s">
        <v>17</v>
      </c>
      <c r="W1382" s="42" t="s">
        <v>880</v>
      </c>
      <c r="X1382" s="42" t="s">
        <v>880</v>
      </c>
      <c r="Y1382" s="42" t="s">
        <v>18</v>
      </c>
      <c r="Z1382" s="42" t="s">
        <v>19</v>
      </c>
      <c r="AA1382" s="42" t="s">
        <v>886</v>
      </c>
      <c r="AB1382" s="42" t="s">
        <v>17</v>
      </c>
      <c r="AC1382" s="42" t="s">
        <v>17</v>
      </c>
      <c r="AD1382" s="42" t="s">
        <v>886</v>
      </c>
      <c r="AE1382" s="42" t="s">
        <v>886</v>
      </c>
      <c r="AF1382" s="42" t="s">
        <v>886</v>
      </c>
      <c r="AG1382" s="42" t="s">
        <v>886</v>
      </c>
      <c r="AH1382" s="42" t="s">
        <v>886</v>
      </c>
      <c r="AI1382" s="42" t="s">
        <v>17</v>
      </c>
      <c r="AJ1382" s="42" t="s">
        <v>17</v>
      </c>
      <c r="AK1382" s="42" t="s">
        <v>886</v>
      </c>
      <c r="AL1382" s="42" t="s">
        <v>886</v>
      </c>
      <c r="AM1382" s="42" t="s">
        <v>886</v>
      </c>
      <c r="AN1382" s="42" t="s">
        <v>886</v>
      </c>
      <c r="AO1382" s="42" t="s">
        <v>886</v>
      </c>
      <c r="AP1382" s="42" t="s">
        <v>17</v>
      </c>
      <c r="AQ1382" s="42" t="s">
        <v>17</v>
      </c>
      <c r="AR1382" s="42" t="s">
        <v>886</v>
      </c>
      <c r="AS1382" s="42" t="s">
        <v>886</v>
      </c>
      <c r="AT1382" s="42" t="s">
        <v>886</v>
      </c>
      <c r="AU1382" s="42" t="s">
        <v>886</v>
      </c>
      <c r="AV1382" s="37">
        <f>COUNTIFS($S1382:$AU1382,"P")</f>
        <v>3</v>
      </c>
      <c r="AW1382" s="37">
        <f>COUNTIFS($S1382:$AU1382,"HD")/2</f>
        <v>0</v>
      </c>
      <c r="AX1382" s="37">
        <f>COUNTIFS($S1382:$AU1382,"DO")</f>
        <v>8</v>
      </c>
      <c r="AY1382" s="1">
        <f>COUNTIFS($S1382:$AU1382,"UPL")</f>
        <v>2</v>
      </c>
      <c r="AZ1382" s="37">
        <f>COUNTIFS($S1382:$AU1382,"LWP")</f>
        <v>1</v>
      </c>
      <c r="BA1382" s="37">
        <f>SUM(COUNTIFS($S1382:$AU1382,{"PAT","MAT"}))</f>
        <v>0</v>
      </c>
      <c r="BB1382" s="37">
        <f>COUNTIFS($S1382:$AU1382,"HO")</f>
        <v>0</v>
      </c>
      <c r="BC1382" s="37">
        <f>COUNTIFS($S1382:$AU1382,"NA")</f>
        <v>0</v>
      </c>
      <c r="BD1382" s="37">
        <f>COUNTIFS($S1382:$AU1382,"PL")</f>
        <v>0</v>
      </c>
      <c r="BE1382" s="37">
        <f>COUNTIFS($S1382:$AU1382,"CL")</f>
        <v>0</v>
      </c>
      <c r="BF1382" s="37">
        <f>COUNTIFS($S1382:$AU1382,"BL")</f>
        <v>0</v>
      </c>
      <c r="BG1382" s="37">
        <f>COUNTIFS($S1382:$AU1382,"CO")</f>
        <v>0</v>
      </c>
      <c r="BH1382" s="37">
        <f>SUM(BD1382:BG1382)</f>
        <v>0</v>
      </c>
      <c r="BI1382" s="37">
        <f>IF(SUM(AV1382+AW1382)&gt;=17,1,0)</f>
        <v>0</v>
      </c>
      <c r="BJ1382" s="37">
        <f>IF(SUM(AV1382+AW1382)&gt;=13,1,0)</f>
        <v>0</v>
      </c>
      <c r="BK1382" s="37">
        <f>SUM(AV1382:BG1382)+SUM(COUNTIFS(R1382:AU1382,{"TERM","RESIGNED"}))</f>
        <v>29</v>
      </c>
      <c r="BL1382" s="1" t="s">
        <v>41</v>
      </c>
      <c r="BM1382" s="37" t="s">
        <v>931</v>
      </c>
    </row>
    <row r="1383" spans="1:66" x14ac:dyDescent="0.25">
      <c r="A1383" s="30">
        <f>A1382+1</f>
        <v>1381</v>
      </c>
      <c r="B1383" s="1" t="s">
        <v>33</v>
      </c>
      <c r="C1383" s="1">
        <v>19463</v>
      </c>
      <c r="D1383" s="1">
        <v>19463</v>
      </c>
      <c r="E1383" s="1" t="s">
        <v>862</v>
      </c>
      <c r="F1383" s="32" t="s">
        <v>1454</v>
      </c>
      <c r="G1383" s="32" t="s">
        <v>181</v>
      </c>
      <c r="H1383" s="28">
        <v>45295</v>
      </c>
      <c r="I1383" s="28" t="s">
        <v>36</v>
      </c>
      <c r="J1383" s="28">
        <v>45331</v>
      </c>
      <c r="K1383" s="37">
        <f ca="1">IF(O1383="ACTIVE",(TODAY()-H1383),(J1383-H1383))</f>
        <v>36</v>
      </c>
      <c r="L1383" s="39" t="str">
        <f>IF(OR(M1383="Email Verification",M1383="Operations",M1383="OJT",M1383="Bottom Quartile Group",M1383="Training"),"Billable","Non Billable")</f>
        <v>Billable</v>
      </c>
      <c r="M1383" s="32" t="s">
        <v>761</v>
      </c>
      <c r="N1383" s="1" t="s">
        <v>38</v>
      </c>
      <c r="O1383" s="1" t="s">
        <v>886</v>
      </c>
      <c r="P1383" s="1" t="s">
        <v>1579</v>
      </c>
      <c r="Q1383" s="1" t="s">
        <v>1576</v>
      </c>
      <c r="R1383" s="31" t="s">
        <v>243</v>
      </c>
      <c r="S1383" s="42" t="s">
        <v>880</v>
      </c>
      <c r="T1383" s="42" t="s">
        <v>880</v>
      </c>
      <c r="U1383" s="42" t="s">
        <v>17</v>
      </c>
      <c r="V1383" s="42" t="s">
        <v>17</v>
      </c>
      <c r="W1383" s="42" t="s">
        <v>880</v>
      </c>
      <c r="X1383" s="42" t="s">
        <v>18</v>
      </c>
      <c r="Y1383" s="42" t="s">
        <v>18</v>
      </c>
      <c r="Z1383" s="42" t="s">
        <v>18</v>
      </c>
      <c r="AA1383" s="42" t="s">
        <v>886</v>
      </c>
      <c r="AB1383" s="42" t="s">
        <v>17</v>
      </c>
      <c r="AC1383" s="42" t="s">
        <v>17</v>
      </c>
      <c r="AD1383" s="42" t="s">
        <v>886</v>
      </c>
      <c r="AE1383" s="42" t="s">
        <v>886</v>
      </c>
      <c r="AF1383" s="42" t="s">
        <v>886</v>
      </c>
      <c r="AG1383" s="42" t="s">
        <v>886</v>
      </c>
      <c r="AH1383" s="42" t="s">
        <v>886</v>
      </c>
      <c r="AI1383" s="42" t="s">
        <v>17</v>
      </c>
      <c r="AJ1383" s="42" t="s">
        <v>17</v>
      </c>
      <c r="AK1383" s="42" t="s">
        <v>886</v>
      </c>
      <c r="AL1383" s="42" t="s">
        <v>886</v>
      </c>
      <c r="AM1383" s="42" t="s">
        <v>886</v>
      </c>
      <c r="AN1383" s="42" t="s">
        <v>886</v>
      </c>
      <c r="AO1383" s="42" t="s">
        <v>886</v>
      </c>
      <c r="AP1383" s="42" t="s">
        <v>17</v>
      </c>
      <c r="AQ1383" s="42" t="s">
        <v>17</v>
      </c>
      <c r="AR1383" s="42" t="s">
        <v>886</v>
      </c>
      <c r="AS1383" s="42" t="s">
        <v>886</v>
      </c>
      <c r="AT1383" s="42" t="s">
        <v>886</v>
      </c>
      <c r="AU1383" s="42" t="s">
        <v>886</v>
      </c>
      <c r="AV1383" s="37">
        <f>COUNTIFS($S1383:$AU1383,"P")</f>
        <v>3</v>
      </c>
      <c r="AW1383" s="37">
        <f>COUNTIFS($S1383:$AU1383,"HD")/2</f>
        <v>0</v>
      </c>
      <c r="AX1383" s="37">
        <f>COUNTIFS($S1383:$AU1383,"DO")</f>
        <v>8</v>
      </c>
      <c r="AY1383" s="1">
        <f>COUNTIFS($S1383:$AU1383,"UPL")</f>
        <v>3</v>
      </c>
      <c r="AZ1383" s="37">
        <f>COUNTIFS($S1383:$AU1383,"LWP")</f>
        <v>0</v>
      </c>
      <c r="BA1383" s="37">
        <f>SUM(COUNTIFS($S1383:$AU1383,{"PAT","MAT"}))</f>
        <v>0</v>
      </c>
      <c r="BB1383" s="37">
        <f>COUNTIFS($S1383:$AU1383,"HO")</f>
        <v>0</v>
      </c>
      <c r="BC1383" s="37">
        <f>COUNTIFS($S1383:$AU1383,"NA")</f>
        <v>0</v>
      </c>
      <c r="BD1383" s="37">
        <f>COUNTIFS($S1383:$AU1383,"PL")</f>
        <v>0</v>
      </c>
      <c r="BE1383" s="37">
        <f>COUNTIFS($S1383:$AU1383,"CL")</f>
        <v>0</v>
      </c>
      <c r="BF1383" s="37">
        <f>COUNTIFS($S1383:$AU1383,"BL")</f>
        <v>0</v>
      </c>
      <c r="BG1383" s="37">
        <f>COUNTIFS($S1383:$AU1383,"CO")</f>
        <v>0</v>
      </c>
      <c r="BH1383" s="37">
        <f>SUM(BD1383:BG1383)</f>
        <v>0</v>
      </c>
      <c r="BI1383" s="37">
        <f>IF(SUM(AV1383+AW1383)&gt;=17,1,0)</f>
        <v>0</v>
      </c>
      <c r="BJ1383" s="37">
        <f>IF(SUM(AV1383+AW1383)&gt;=13,1,0)</f>
        <v>0</v>
      </c>
      <c r="BK1383" s="37">
        <f>SUM(AV1383:BG1383)+SUM(COUNTIFS(R1383:AU1383,{"TERM","RESIGNED"}))</f>
        <v>29</v>
      </c>
      <c r="BL1383" s="1" t="s">
        <v>41</v>
      </c>
      <c r="BM1383" s="37" t="s">
        <v>936</v>
      </c>
    </row>
    <row r="1384" spans="1:66" x14ac:dyDescent="0.25">
      <c r="A1384" s="30">
        <f>A1383+1</f>
        <v>1382</v>
      </c>
      <c r="B1384" s="1" t="s">
        <v>33</v>
      </c>
      <c r="C1384" s="1">
        <v>19468</v>
      </c>
      <c r="D1384" s="1">
        <v>19468</v>
      </c>
      <c r="E1384" s="1" t="s">
        <v>862</v>
      </c>
      <c r="F1384" s="32" t="s">
        <v>1436</v>
      </c>
      <c r="G1384" s="32" t="s">
        <v>181</v>
      </c>
      <c r="H1384" s="28">
        <v>45295</v>
      </c>
      <c r="I1384" s="28" t="s">
        <v>36</v>
      </c>
      <c r="J1384" s="28">
        <v>45331</v>
      </c>
      <c r="K1384" s="37">
        <f ca="1">IF(O1384="ACTIVE",(TODAY()-H1384),(J1384-H1384))</f>
        <v>36</v>
      </c>
      <c r="L1384" s="39" t="str">
        <f>IF(OR(M1384="Email Verification",M1384="Operations",M1384="OJT",M1384="Bottom Quartile Group",M1384="Training"),"Billable","Non Billable")</f>
        <v>Billable</v>
      </c>
      <c r="M1384" s="32" t="s">
        <v>761</v>
      </c>
      <c r="N1384" s="1" t="s">
        <v>38</v>
      </c>
      <c r="O1384" s="1" t="s">
        <v>886</v>
      </c>
      <c r="P1384" s="1" t="s">
        <v>1579</v>
      </c>
      <c r="Q1384" s="1" t="s">
        <v>1576</v>
      </c>
      <c r="R1384" s="31" t="s">
        <v>243</v>
      </c>
      <c r="S1384" s="42" t="s">
        <v>880</v>
      </c>
      <c r="T1384" s="42" t="s">
        <v>18</v>
      </c>
      <c r="U1384" s="42" t="s">
        <v>17</v>
      </c>
      <c r="V1384" s="42" t="s">
        <v>17</v>
      </c>
      <c r="W1384" s="42" t="s">
        <v>880</v>
      </c>
      <c r="X1384" s="42" t="s">
        <v>18</v>
      </c>
      <c r="Y1384" s="42" t="s">
        <v>18</v>
      </c>
      <c r="Z1384" s="42" t="s">
        <v>18</v>
      </c>
      <c r="AA1384" s="42" t="s">
        <v>886</v>
      </c>
      <c r="AB1384" s="42" t="s">
        <v>17</v>
      </c>
      <c r="AC1384" s="42" t="s">
        <v>17</v>
      </c>
      <c r="AD1384" s="42" t="s">
        <v>886</v>
      </c>
      <c r="AE1384" s="42" t="s">
        <v>886</v>
      </c>
      <c r="AF1384" s="42" t="s">
        <v>886</v>
      </c>
      <c r="AG1384" s="42" t="s">
        <v>886</v>
      </c>
      <c r="AH1384" s="42" t="s">
        <v>886</v>
      </c>
      <c r="AI1384" s="42" t="s">
        <v>17</v>
      </c>
      <c r="AJ1384" s="42" t="s">
        <v>17</v>
      </c>
      <c r="AK1384" s="42" t="s">
        <v>886</v>
      </c>
      <c r="AL1384" s="42" t="s">
        <v>886</v>
      </c>
      <c r="AM1384" s="42" t="s">
        <v>886</v>
      </c>
      <c r="AN1384" s="42" t="s">
        <v>886</v>
      </c>
      <c r="AO1384" s="42" t="s">
        <v>886</v>
      </c>
      <c r="AP1384" s="42" t="s">
        <v>17</v>
      </c>
      <c r="AQ1384" s="42" t="s">
        <v>17</v>
      </c>
      <c r="AR1384" s="42" t="s">
        <v>886</v>
      </c>
      <c r="AS1384" s="42" t="s">
        <v>886</v>
      </c>
      <c r="AT1384" s="42" t="s">
        <v>886</v>
      </c>
      <c r="AU1384" s="42" t="s">
        <v>886</v>
      </c>
      <c r="AV1384" s="37">
        <f>COUNTIFS($S1384:$AU1384,"P")</f>
        <v>2</v>
      </c>
      <c r="AW1384" s="37">
        <f>COUNTIFS($S1384:$AU1384,"HD")/2</f>
        <v>0</v>
      </c>
      <c r="AX1384" s="37">
        <f>COUNTIFS($S1384:$AU1384,"DO")</f>
        <v>8</v>
      </c>
      <c r="AY1384" s="1">
        <f>COUNTIFS($S1384:$AU1384,"UPL")</f>
        <v>4</v>
      </c>
      <c r="AZ1384" s="37">
        <f>COUNTIFS($S1384:$AU1384,"LWP")</f>
        <v>0</v>
      </c>
      <c r="BA1384" s="37">
        <f>SUM(COUNTIFS($S1384:$AU1384,{"PAT","MAT"}))</f>
        <v>0</v>
      </c>
      <c r="BB1384" s="37">
        <f>COUNTIFS($S1384:$AU1384,"HO")</f>
        <v>0</v>
      </c>
      <c r="BC1384" s="37">
        <f>COUNTIFS($S1384:$AU1384,"NA")</f>
        <v>0</v>
      </c>
      <c r="BD1384" s="37">
        <f>COUNTIFS($S1384:$AU1384,"PL")</f>
        <v>0</v>
      </c>
      <c r="BE1384" s="37">
        <f>COUNTIFS($S1384:$AU1384,"CL")</f>
        <v>0</v>
      </c>
      <c r="BF1384" s="37">
        <f>COUNTIFS($S1384:$AU1384,"BL")</f>
        <v>0</v>
      </c>
      <c r="BG1384" s="37">
        <f>COUNTIFS($S1384:$AU1384,"CO")</f>
        <v>0</v>
      </c>
      <c r="BH1384" s="37">
        <f>SUM(BD1384:BG1384)</f>
        <v>0</v>
      </c>
      <c r="BI1384" s="37">
        <f>IF(SUM(AV1384+AW1384)&gt;=17,1,0)</f>
        <v>0</v>
      </c>
      <c r="BJ1384" s="37">
        <f>IF(SUM(AV1384+AW1384)&gt;=13,1,0)</f>
        <v>0</v>
      </c>
      <c r="BK1384" s="37">
        <f>SUM(AV1384:BG1384)+SUM(COUNTIFS(R1384:AU1384,{"TERM","RESIGNED"}))</f>
        <v>29</v>
      </c>
      <c r="BL1384" s="1" t="s">
        <v>41</v>
      </c>
      <c r="BM1384" s="37" t="s">
        <v>936</v>
      </c>
    </row>
    <row r="1385" spans="1:66" x14ac:dyDescent="0.25">
      <c r="A1385" s="30">
        <f>A1384+1</f>
        <v>1383</v>
      </c>
      <c r="B1385" s="1" t="s">
        <v>33</v>
      </c>
      <c r="C1385" s="1">
        <v>19524</v>
      </c>
      <c r="D1385" s="1">
        <v>19524</v>
      </c>
      <c r="E1385" s="1" t="s">
        <v>862</v>
      </c>
      <c r="F1385" s="32" t="s">
        <v>1482</v>
      </c>
      <c r="G1385" s="32" t="s">
        <v>74</v>
      </c>
      <c r="H1385" s="28">
        <v>45308</v>
      </c>
      <c r="I1385" s="28" t="s">
        <v>36</v>
      </c>
      <c r="J1385" s="28">
        <v>45330</v>
      </c>
      <c r="K1385" s="37">
        <f ca="1">IF(O1385="ACTIVE",(TODAY()-H1385),(J1385-H1385))</f>
        <v>22</v>
      </c>
      <c r="L1385" s="39" t="str">
        <f>IF(OR(M1385="Email Verification",M1385="Operations",M1385="OJT",M1385="Bottom Quartile Group",M1385="Training"),"Billable","Non Billable")</f>
        <v>Non Billable</v>
      </c>
      <c r="M1385" t="s">
        <v>51</v>
      </c>
      <c r="N1385" s="1" t="s">
        <v>38</v>
      </c>
      <c r="O1385" s="1" t="s">
        <v>886</v>
      </c>
      <c r="P1385" s="1" t="s">
        <v>1579</v>
      </c>
      <c r="Q1385" s="1" t="s">
        <v>1576</v>
      </c>
      <c r="R1385" s="31" t="s">
        <v>102</v>
      </c>
      <c r="S1385" s="42" t="s">
        <v>880</v>
      </c>
      <c r="T1385" s="42" t="s">
        <v>880</v>
      </c>
      <c r="U1385" s="42" t="s">
        <v>17</v>
      </c>
      <c r="V1385" s="42" t="s">
        <v>17</v>
      </c>
      <c r="W1385" s="42" t="s">
        <v>18</v>
      </c>
      <c r="X1385" s="42" t="s">
        <v>18</v>
      </c>
      <c r="Y1385" s="42" t="s">
        <v>18</v>
      </c>
      <c r="Z1385" s="42" t="s">
        <v>886</v>
      </c>
      <c r="AA1385" s="42" t="s">
        <v>886</v>
      </c>
      <c r="AB1385" s="42" t="s">
        <v>17</v>
      </c>
      <c r="AC1385" s="42" t="s">
        <v>17</v>
      </c>
      <c r="AD1385" s="42" t="s">
        <v>886</v>
      </c>
      <c r="AE1385" s="42" t="s">
        <v>886</v>
      </c>
      <c r="AF1385" s="42" t="s">
        <v>886</v>
      </c>
      <c r="AG1385" s="42" t="s">
        <v>886</v>
      </c>
      <c r="AH1385" s="42" t="s">
        <v>886</v>
      </c>
      <c r="AI1385" s="42" t="s">
        <v>17</v>
      </c>
      <c r="AJ1385" s="42" t="s">
        <v>17</v>
      </c>
      <c r="AK1385" s="42" t="s">
        <v>886</v>
      </c>
      <c r="AL1385" s="42" t="s">
        <v>886</v>
      </c>
      <c r="AM1385" s="42" t="s">
        <v>886</v>
      </c>
      <c r="AN1385" s="42" t="s">
        <v>886</v>
      </c>
      <c r="AO1385" s="42" t="s">
        <v>886</v>
      </c>
      <c r="AP1385" s="42" t="s">
        <v>17</v>
      </c>
      <c r="AQ1385" s="42" t="s">
        <v>17</v>
      </c>
      <c r="AR1385" s="42" t="s">
        <v>886</v>
      </c>
      <c r="AS1385" s="42" t="s">
        <v>886</v>
      </c>
      <c r="AT1385" s="42" t="s">
        <v>886</v>
      </c>
      <c r="AU1385" s="42" t="s">
        <v>886</v>
      </c>
      <c r="AV1385" s="37">
        <f>COUNTIFS($S1385:$AU1385,"P")</f>
        <v>2</v>
      </c>
      <c r="AW1385" s="37">
        <f>COUNTIFS($S1385:$AU1385,"HD")/2</f>
        <v>0</v>
      </c>
      <c r="AX1385" s="37">
        <f>COUNTIFS($S1385:$AU1385,"DO")</f>
        <v>8</v>
      </c>
      <c r="AY1385" s="1">
        <f>COUNTIFS($S1385:$AU1385,"UPL")</f>
        <v>3</v>
      </c>
      <c r="AZ1385" s="37">
        <f>COUNTIFS($S1385:$AU1385,"LWP")</f>
        <v>0</v>
      </c>
      <c r="BA1385" s="37">
        <f>SUM(COUNTIFS($S1385:$AU1385,{"PAT","MAT"}))</f>
        <v>0</v>
      </c>
      <c r="BB1385" s="37">
        <f>COUNTIFS($S1385:$AU1385,"HO")</f>
        <v>0</v>
      </c>
      <c r="BC1385" s="37">
        <f>COUNTIFS($S1385:$AU1385,"NA")</f>
        <v>0</v>
      </c>
      <c r="BD1385" s="37">
        <f>COUNTIFS($S1385:$AU1385,"PL")</f>
        <v>0</v>
      </c>
      <c r="BE1385" s="37">
        <f>COUNTIFS($S1385:$AU1385,"CL")</f>
        <v>0</v>
      </c>
      <c r="BF1385" s="37">
        <f>COUNTIFS($S1385:$AU1385,"BL")</f>
        <v>0</v>
      </c>
      <c r="BG1385" s="37">
        <f>COUNTIFS($S1385:$AU1385,"CO")</f>
        <v>0</v>
      </c>
      <c r="BH1385" s="37">
        <f>SUM(BD1385:BG1385)</f>
        <v>0</v>
      </c>
      <c r="BI1385" s="37">
        <f>IF(SUM(AV1385+AW1385)&gt;=17,1,0)</f>
        <v>0</v>
      </c>
      <c r="BJ1385" s="37">
        <f>IF(SUM(AV1385+AW1385)&gt;=13,1,0)</f>
        <v>0</v>
      </c>
      <c r="BK1385" s="37">
        <f>SUM(AV1385:BG1385)+SUM(COUNTIFS(R1385:AU1385,{"TERM","RESIGNED"}))</f>
        <v>29</v>
      </c>
      <c r="BL1385" s="1" t="s">
        <v>41</v>
      </c>
      <c r="BM1385" s="37" t="s">
        <v>1567</v>
      </c>
    </row>
    <row r="1386" spans="1:66" x14ac:dyDescent="0.25">
      <c r="A1386" s="30">
        <f>A1385+1</f>
        <v>1384</v>
      </c>
      <c r="B1386" s="1" t="s">
        <v>163</v>
      </c>
      <c r="C1386" s="1">
        <v>103153</v>
      </c>
      <c r="D1386" s="25">
        <v>103153</v>
      </c>
      <c r="E1386" s="1" t="s">
        <v>862</v>
      </c>
      <c r="F1386" s="32" t="s">
        <v>562</v>
      </c>
      <c r="G1386" s="32" t="s">
        <v>74</v>
      </c>
      <c r="H1386" s="28">
        <v>44725</v>
      </c>
      <c r="I1386" s="28" t="s">
        <v>36</v>
      </c>
      <c r="J1386" s="28">
        <v>45330</v>
      </c>
      <c r="K1386" s="37">
        <f ca="1">IF(O1386="ACTIVE",(TODAY()-H1386),(J1386-H1386))</f>
        <v>605</v>
      </c>
      <c r="L1386" s="39" t="str">
        <f>IF(OR(M1386="Email Verification",M1386="Operations",M1386="OJT",M1386="Bottom Quartile Group",M1386="Training"),"Billable","Non Billable")</f>
        <v>Non Billable</v>
      </c>
      <c r="M1386" s="32" t="s">
        <v>51</v>
      </c>
      <c r="N1386" s="1" t="s">
        <v>38</v>
      </c>
      <c r="O1386" s="1" t="s">
        <v>886</v>
      </c>
      <c r="P1386" s="1" t="s">
        <v>1579</v>
      </c>
      <c r="Q1386" s="1" t="s">
        <v>1576</v>
      </c>
      <c r="R1386" s="31" t="s">
        <v>97</v>
      </c>
      <c r="S1386" s="42" t="s">
        <v>880</v>
      </c>
      <c r="T1386" s="42" t="s">
        <v>880</v>
      </c>
      <c r="U1386" s="42" t="s">
        <v>17</v>
      </c>
      <c r="V1386" s="42" t="s">
        <v>17</v>
      </c>
      <c r="W1386" s="42" t="s">
        <v>18</v>
      </c>
      <c r="X1386" s="42" t="s">
        <v>18</v>
      </c>
      <c r="Y1386" s="42" t="s">
        <v>18</v>
      </c>
      <c r="Z1386" s="42" t="s">
        <v>886</v>
      </c>
      <c r="AA1386" s="42" t="s">
        <v>886</v>
      </c>
      <c r="AB1386" s="42" t="s">
        <v>17</v>
      </c>
      <c r="AC1386" s="42" t="s">
        <v>17</v>
      </c>
      <c r="AD1386" s="42" t="s">
        <v>886</v>
      </c>
      <c r="AE1386" s="42" t="s">
        <v>886</v>
      </c>
      <c r="AF1386" s="42" t="s">
        <v>886</v>
      </c>
      <c r="AG1386" s="42" t="s">
        <v>886</v>
      </c>
      <c r="AH1386" s="42" t="s">
        <v>886</v>
      </c>
      <c r="AI1386" s="42" t="s">
        <v>17</v>
      </c>
      <c r="AJ1386" s="42" t="s">
        <v>17</v>
      </c>
      <c r="AK1386" s="42" t="s">
        <v>886</v>
      </c>
      <c r="AL1386" s="42" t="s">
        <v>886</v>
      </c>
      <c r="AM1386" s="42" t="s">
        <v>886</v>
      </c>
      <c r="AN1386" s="42" t="s">
        <v>886</v>
      </c>
      <c r="AO1386" s="42" t="s">
        <v>886</v>
      </c>
      <c r="AP1386" s="42" t="s">
        <v>17</v>
      </c>
      <c r="AQ1386" s="42" t="s">
        <v>17</v>
      </c>
      <c r="AR1386" s="42" t="s">
        <v>886</v>
      </c>
      <c r="AS1386" s="42" t="s">
        <v>886</v>
      </c>
      <c r="AT1386" s="42" t="s">
        <v>886</v>
      </c>
      <c r="AU1386" s="42" t="s">
        <v>886</v>
      </c>
      <c r="AV1386" s="37">
        <f>COUNTIFS($S1386:$AU1386,"P")</f>
        <v>2</v>
      </c>
      <c r="AW1386" s="37">
        <f>COUNTIFS($S1386:$AU1386,"HD")/2</f>
        <v>0</v>
      </c>
      <c r="AX1386" s="37">
        <f>COUNTIFS($S1386:$AU1386,"DO")</f>
        <v>8</v>
      </c>
      <c r="AY1386" s="1">
        <f>COUNTIFS($S1386:$AU1386,"UPL")</f>
        <v>3</v>
      </c>
      <c r="AZ1386" s="37">
        <f>COUNTIFS($S1386:$AU1386,"LWP")</f>
        <v>0</v>
      </c>
      <c r="BA1386" s="37">
        <f>SUM(COUNTIFS($S1386:$AU1386,{"PAT","MAT"}))</f>
        <v>0</v>
      </c>
      <c r="BB1386" s="37">
        <f>COUNTIFS($S1386:$AU1386,"HO")</f>
        <v>0</v>
      </c>
      <c r="BC1386" s="37">
        <f>COUNTIFS($S1386:$AU1386,"NA")</f>
        <v>0</v>
      </c>
      <c r="BD1386" s="37">
        <f>COUNTIFS($S1386:$AU1386,"PL")</f>
        <v>0</v>
      </c>
      <c r="BE1386" s="37">
        <f>COUNTIFS($S1386:$AU1386,"CL")</f>
        <v>0</v>
      </c>
      <c r="BF1386" s="37">
        <f>COUNTIFS($S1386:$AU1386,"BL")</f>
        <v>0</v>
      </c>
      <c r="BG1386" s="37">
        <f>COUNTIFS($S1386:$AU1386,"CO")</f>
        <v>0</v>
      </c>
      <c r="BH1386" s="37">
        <f>SUM(BD1386:BG1386)</f>
        <v>0</v>
      </c>
      <c r="BI1386" s="37">
        <f>IF(SUM(AV1386+AW1386)&gt;=17,1,0)</f>
        <v>0</v>
      </c>
      <c r="BJ1386" s="37">
        <f>IF(SUM(AV1386+AW1386)&gt;=13,1,0)</f>
        <v>0</v>
      </c>
      <c r="BK1386" s="37">
        <f>SUM(AV1386:BG1386)+SUM(COUNTIFS(R1386:AU1386,{"TERM","RESIGNED"}))</f>
        <v>29</v>
      </c>
      <c r="BL1386" s="1" t="s">
        <v>41</v>
      </c>
      <c r="BM1386" s="37" t="s">
        <v>1566</v>
      </c>
    </row>
    <row r="1387" spans="1:66" x14ac:dyDescent="0.25">
      <c r="A1387" s="30">
        <f>A1386+1</f>
        <v>1385</v>
      </c>
      <c r="B1387" s="1" t="s">
        <v>163</v>
      </c>
      <c r="C1387" s="1">
        <v>104510</v>
      </c>
      <c r="D1387" s="25">
        <v>104510</v>
      </c>
      <c r="E1387" s="1" t="s">
        <v>862</v>
      </c>
      <c r="F1387" s="32" t="s">
        <v>773</v>
      </c>
      <c r="G1387" s="32" t="s">
        <v>117</v>
      </c>
      <c r="H1387" s="28">
        <v>44904</v>
      </c>
      <c r="I1387" s="28" t="s">
        <v>36</v>
      </c>
      <c r="J1387" s="28">
        <v>45330</v>
      </c>
      <c r="K1387" s="37">
        <f ca="1">IF(O1387="ACTIVE",(TODAY()-H1387),(J1387-H1387))</f>
        <v>426</v>
      </c>
      <c r="L1387" s="39" t="str">
        <f>IF(OR(M1387="Email Verification",M1387="Operations",M1387="OJT",M1387="Bottom Quartile Group",M1387="Training"),"Billable","Non Billable")</f>
        <v>Billable</v>
      </c>
      <c r="M1387" s="32" t="s">
        <v>118</v>
      </c>
      <c r="N1387" s="1" t="s">
        <v>38</v>
      </c>
      <c r="O1387" s="1" t="s">
        <v>886</v>
      </c>
      <c r="P1387" s="1" t="s">
        <v>1579</v>
      </c>
      <c r="Q1387" s="1" t="s">
        <v>1576</v>
      </c>
      <c r="R1387" s="31" t="s">
        <v>140</v>
      </c>
      <c r="S1387" s="42" t="s">
        <v>880</v>
      </c>
      <c r="T1387" s="42" t="s">
        <v>880</v>
      </c>
      <c r="U1387" s="42" t="s">
        <v>17</v>
      </c>
      <c r="V1387" s="42" t="s">
        <v>17</v>
      </c>
      <c r="W1387" s="42" t="s">
        <v>18</v>
      </c>
      <c r="X1387" s="42" t="s">
        <v>18</v>
      </c>
      <c r="Y1387" s="42" t="s">
        <v>18</v>
      </c>
      <c r="Z1387" s="42" t="s">
        <v>886</v>
      </c>
      <c r="AA1387" s="42" t="s">
        <v>886</v>
      </c>
      <c r="AB1387" s="42" t="s">
        <v>17</v>
      </c>
      <c r="AC1387" s="42" t="s">
        <v>17</v>
      </c>
      <c r="AD1387" s="42" t="s">
        <v>886</v>
      </c>
      <c r="AE1387" s="42" t="s">
        <v>886</v>
      </c>
      <c r="AF1387" s="42" t="s">
        <v>886</v>
      </c>
      <c r="AG1387" s="42" t="s">
        <v>886</v>
      </c>
      <c r="AH1387" s="42" t="s">
        <v>886</v>
      </c>
      <c r="AI1387" s="42" t="s">
        <v>17</v>
      </c>
      <c r="AJ1387" s="42" t="s">
        <v>17</v>
      </c>
      <c r="AK1387" s="42" t="s">
        <v>886</v>
      </c>
      <c r="AL1387" s="42" t="s">
        <v>886</v>
      </c>
      <c r="AM1387" s="42" t="s">
        <v>886</v>
      </c>
      <c r="AN1387" s="42" t="s">
        <v>886</v>
      </c>
      <c r="AO1387" s="42" t="s">
        <v>886</v>
      </c>
      <c r="AP1387" s="42" t="s">
        <v>17</v>
      </c>
      <c r="AQ1387" s="42" t="s">
        <v>17</v>
      </c>
      <c r="AR1387" s="42" t="s">
        <v>886</v>
      </c>
      <c r="AS1387" s="42" t="s">
        <v>886</v>
      </c>
      <c r="AT1387" s="42" t="s">
        <v>886</v>
      </c>
      <c r="AU1387" s="42" t="s">
        <v>886</v>
      </c>
      <c r="AV1387" s="37">
        <f>COUNTIFS($S1387:$AU1387,"P")</f>
        <v>2</v>
      </c>
      <c r="AW1387" s="37">
        <f>COUNTIFS($S1387:$AU1387,"HD")/2</f>
        <v>0</v>
      </c>
      <c r="AX1387" s="37">
        <f>COUNTIFS($S1387:$AU1387,"DO")</f>
        <v>8</v>
      </c>
      <c r="AY1387" s="1">
        <f>COUNTIFS($S1387:$AU1387,"UPL")</f>
        <v>3</v>
      </c>
      <c r="AZ1387" s="37">
        <f>COUNTIFS($S1387:$AU1387,"LWP")</f>
        <v>0</v>
      </c>
      <c r="BA1387" s="37">
        <f>SUM(COUNTIFS($S1387:$AU1387,{"PAT","MAT"}))</f>
        <v>0</v>
      </c>
      <c r="BB1387" s="37">
        <f>COUNTIFS($S1387:$AU1387,"HO")</f>
        <v>0</v>
      </c>
      <c r="BC1387" s="37">
        <f>COUNTIFS($S1387:$AU1387,"NA")</f>
        <v>0</v>
      </c>
      <c r="BD1387" s="37">
        <f>COUNTIFS($S1387:$AU1387,"PL")</f>
        <v>0</v>
      </c>
      <c r="BE1387" s="37">
        <f>COUNTIFS($S1387:$AU1387,"CL")</f>
        <v>0</v>
      </c>
      <c r="BF1387" s="37">
        <f>COUNTIFS($S1387:$AU1387,"BL")</f>
        <v>0</v>
      </c>
      <c r="BG1387" s="37">
        <f>COUNTIFS($S1387:$AU1387,"CO")</f>
        <v>0</v>
      </c>
      <c r="BH1387" s="37">
        <f>SUM(BD1387:BG1387)</f>
        <v>0</v>
      </c>
      <c r="BI1387" s="37">
        <f>IF(SUM(AV1387+AW1387)&gt;=17,1,0)</f>
        <v>0</v>
      </c>
      <c r="BJ1387" s="37">
        <f>IF(SUM(AV1387+AW1387)&gt;=13,1,0)</f>
        <v>0</v>
      </c>
      <c r="BK1387" s="37">
        <f>SUM(AV1387:BG1387)+SUM(COUNTIFS(R1387:AU1387,{"TERM","RESIGNED"}))</f>
        <v>29</v>
      </c>
      <c r="BL1387" s="1" t="s">
        <v>41</v>
      </c>
      <c r="BM1387" s="37" t="s">
        <v>931</v>
      </c>
    </row>
    <row r="1388" spans="1:66" x14ac:dyDescent="0.25">
      <c r="A1388" s="30">
        <f>A1387+1</f>
        <v>1386</v>
      </c>
      <c r="B1388" s="1" t="s">
        <v>163</v>
      </c>
      <c r="C1388" s="1">
        <v>105127</v>
      </c>
      <c r="D1388" s="25">
        <v>105127</v>
      </c>
      <c r="E1388" s="1" t="s">
        <v>863</v>
      </c>
      <c r="F1388" s="32" t="s">
        <v>857</v>
      </c>
      <c r="G1388" s="32" t="s">
        <v>181</v>
      </c>
      <c r="H1388" s="28">
        <v>44971</v>
      </c>
      <c r="I1388" s="28" t="s">
        <v>36</v>
      </c>
      <c r="J1388" s="28">
        <v>45330</v>
      </c>
      <c r="K1388" s="37">
        <f ca="1">IF(O1388="ACTIVE",(TODAY()-H1388),(J1388-H1388))</f>
        <v>359</v>
      </c>
      <c r="L1388" s="39" t="str">
        <f>IF(OR(M1388="Email Verification",M1388="Operations",M1388="OJT",M1388="Bottom Quartile Group",M1388="Training"),"Billable","Non Billable")</f>
        <v>Billable</v>
      </c>
      <c r="M1388" s="32" t="s">
        <v>178</v>
      </c>
      <c r="N1388" s="1" t="s">
        <v>38</v>
      </c>
      <c r="O1388" s="1" t="s">
        <v>886</v>
      </c>
      <c r="P1388" s="1" t="s">
        <v>1579</v>
      </c>
      <c r="Q1388" s="1" t="s">
        <v>1576</v>
      </c>
      <c r="R1388" s="31" t="s">
        <v>246</v>
      </c>
      <c r="S1388" s="42" t="s">
        <v>880</v>
      </c>
      <c r="T1388" s="42" t="s">
        <v>880</v>
      </c>
      <c r="U1388" s="42" t="s">
        <v>17</v>
      </c>
      <c r="V1388" s="42" t="s">
        <v>17</v>
      </c>
      <c r="W1388" s="42" t="s">
        <v>18</v>
      </c>
      <c r="X1388" s="42" t="s">
        <v>18</v>
      </c>
      <c r="Y1388" s="42" t="s">
        <v>18</v>
      </c>
      <c r="Z1388" s="42" t="s">
        <v>886</v>
      </c>
      <c r="AA1388" s="42" t="s">
        <v>886</v>
      </c>
      <c r="AB1388" s="42" t="s">
        <v>17</v>
      </c>
      <c r="AC1388" s="42" t="s">
        <v>17</v>
      </c>
      <c r="AD1388" s="42" t="s">
        <v>886</v>
      </c>
      <c r="AE1388" s="42" t="s">
        <v>886</v>
      </c>
      <c r="AF1388" s="42" t="s">
        <v>886</v>
      </c>
      <c r="AG1388" s="42" t="s">
        <v>886</v>
      </c>
      <c r="AH1388" s="42" t="s">
        <v>886</v>
      </c>
      <c r="AI1388" s="42" t="s">
        <v>17</v>
      </c>
      <c r="AJ1388" s="42" t="s">
        <v>17</v>
      </c>
      <c r="AK1388" s="42" t="s">
        <v>886</v>
      </c>
      <c r="AL1388" s="42" t="s">
        <v>886</v>
      </c>
      <c r="AM1388" s="42" t="s">
        <v>886</v>
      </c>
      <c r="AN1388" s="42" t="s">
        <v>886</v>
      </c>
      <c r="AO1388" s="42" t="s">
        <v>886</v>
      </c>
      <c r="AP1388" s="42" t="s">
        <v>17</v>
      </c>
      <c r="AQ1388" s="42" t="s">
        <v>17</v>
      </c>
      <c r="AR1388" s="42" t="s">
        <v>886</v>
      </c>
      <c r="AS1388" s="42" t="s">
        <v>886</v>
      </c>
      <c r="AT1388" s="42" t="s">
        <v>886</v>
      </c>
      <c r="AU1388" s="42" t="s">
        <v>886</v>
      </c>
      <c r="AV1388" s="37">
        <f>COUNTIFS($S1388:$AU1388,"P")</f>
        <v>2</v>
      </c>
      <c r="AW1388" s="37">
        <f>COUNTIFS($S1388:$AU1388,"HD")/2</f>
        <v>0</v>
      </c>
      <c r="AX1388" s="37">
        <f>COUNTIFS($S1388:$AU1388,"DO")</f>
        <v>8</v>
      </c>
      <c r="AY1388" s="1">
        <f>COUNTIFS($S1388:$AU1388,"UPL")</f>
        <v>3</v>
      </c>
      <c r="AZ1388" s="37">
        <f>COUNTIFS($S1388:$AU1388,"LWP")</f>
        <v>0</v>
      </c>
      <c r="BA1388" s="37">
        <f>SUM(COUNTIFS($S1388:$AU1388,{"PAT","MAT"}))</f>
        <v>0</v>
      </c>
      <c r="BB1388" s="37">
        <f>COUNTIFS($S1388:$AU1388,"HO")</f>
        <v>0</v>
      </c>
      <c r="BC1388" s="37">
        <f>COUNTIFS($S1388:$AU1388,"NA")</f>
        <v>0</v>
      </c>
      <c r="BD1388" s="37">
        <f>COUNTIFS($S1388:$AU1388,"PL")</f>
        <v>0</v>
      </c>
      <c r="BE1388" s="37">
        <f>COUNTIFS($S1388:$AU1388,"CL")</f>
        <v>0</v>
      </c>
      <c r="BF1388" s="37">
        <f>COUNTIFS($S1388:$AU1388,"BL")</f>
        <v>0</v>
      </c>
      <c r="BG1388" s="37">
        <f>COUNTIFS($S1388:$AU1388,"CO")</f>
        <v>0</v>
      </c>
      <c r="BH1388" s="37">
        <f>SUM(BD1388:BG1388)</f>
        <v>0</v>
      </c>
      <c r="BI1388" s="37">
        <f>IF(SUM(AV1388+AW1388)&gt;=17,1,0)</f>
        <v>0</v>
      </c>
      <c r="BJ1388" s="37">
        <f>IF(SUM(AV1388+AW1388)&gt;=13,1,0)</f>
        <v>0</v>
      </c>
      <c r="BK1388" s="37">
        <f>SUM(AV1388:BG1388)+SUM(COUNTIFS(R1388:AU1388,{"TERM","RESIGNED"}))</f>
        <v>29</v>
      </c>
      <c r="BL1388" s="1" t="s">
        <v>41</v>
      </c>
      <c r="BM1388" s="37" t="s">
        <v>931</v>
      </c>
    </row>
    <row r="1389" spans="1:66" x14ac:dyDescent="0.25">
      <c r="A1389" s="30">
        <f>A1388+1</f>
        <v>1387</v>
      </c>
      <c r="B1389" s="1" t="s">
        <v>33</v>
      </c>
      <c r="C1389" s="1">
        <v>19245</v>
      </c>
      <c r="D1389" s="1">
        <v>19245</v>
      </c>
      <c r="E1389" s="1" t="s">
        <v>863</v>
      </c>
      <c r="F1389" s="32" t="s">
        <v>1214</v>
      </c>
      <c r="G1389" s="32" t="s">
        <v>117</v>
      </c>
      <c r="H1389" s="28">
        <v>45212</v>
      </c>
      <c r="I1389" s="28" t="s">
        <v>36</v>
      </c>
      <c r="J1389" s="28">
        <v>45330</v>
      </c>
      <c r="K1389" s="37">
        <f ca="1">IF(O1389="ACTIVE",(TODAY()-H1389),(J1389-H1389))</f>
        <v>118</v>
      </c>
      <c r="L1389" s="39" t="str">
        <f>IF(OR(M1389="Email Verification",M1389="Operations",M1389="OJT",M1389="Bottom Quartile Group",M1389="Training"),"Billable","Non Billable")</f>
        <v>Billable</v>
      </c>
      <c r="M1389" s="32" t="s">
        <v>118</v>
      </c>
      <c r="N1389" s="1" t="s">
        <v>38</v>
      </c>
      <c r="O1389" s="1" t="s">
        <v>886</v>
      </c>
      <c r="P1389" s="1" t="s">
        <v>1579</v>
      </c>
      <c r="Q1389" s="1" t="s">
        <v>1576</v>
      </c>
      <c r="R1389" s="31" t="s">
        <v>355</v>
      </c>
      <c r="S1389" s="42" t="s">
        <v>880</v>
      </c>
      <c r="T1389" s="42" t="s">
        <v>19</v>
      </c>
      <c r="U1389" s="42" t="s">
        <v>17</v>
      </c>
      <c r="V1389" s="42" t="s">
        <v>17</v>
      </c>
      <c r="W1389" s="42" t="s">
        <v>18</v>
      </c>
      <c r="X1389" s="42" t="s">
        <v>18</v>
      </c>
      <c r="Y1389" s="42" t="s">
        <v>18</v>
      </c>
      <c r="Z1389" s="42" t="s">
        <v>886</v>
      </c>
      <c r="AA1389" s="42" t="s">
        <v>886</v>
      </c>
      <c r="AB1389" s="42" t="s">
        <v>17</v>
      </c>
      <c r="AC1389" s="42" t="s">
        <v>17</v>
      </c>
      <c r="AD1389" s="42" t="s">
        <v>886</v>
      </c>
      <c r="AE1389" s="42" t="s">
        <v>886</v>
      </c>
      <c r="AF1389" s="42" t="s">
        <v>886</v>
      </c>
      <c r="AG1389" s="42" t="s">
        <v>886</v>
      </c>
      <c r="AH1389" s="42" t="s">
        <v>886</v>
      </c>
      <c r="AI1389" s="42" t="s">
        <v>17</v>
      </c>
      <c r="AJ1389" s="42" t="s">
        <v>17</v>
      </c>
      <c r="AK1389" s="42" t="s">
        <v>886</v>
      </c>
      <c r="AL1389" s="42" t="s">
        <v>886</v>
      </c>
      <c r="AM1389" s="42" t="s">
        <v>886</v>
      </c>
      <c r="AN1389" s="42" t="s">
        <v>886</v>
      </c>
      <c r="AO1389" s="42" t="s">
        <v>886</v>
      </c>
      <c r="AP1389" s="42" t="s">
        <v>17</v>
      </c>
      <c r="AQ1389" s="42" t="s">
        <v>17</v>
      </c>
      <c r="AR1389" s="42" t="s">
        <v>886</v>
      </c>
      <c r="AS1389" s="42" t="s">
        <v>886</v>
      </c>
      <c r="AT1389" s="42" t="s">
        <v>886</v>
      </c>
      <c r="AU1389" s="42" t="s">
        <v>886</v>
      </c>
      <c r="AV1389" s="37">
        <f>COUNTIFS($S1389:$AU1389,"P")</f>
        <v>1</v>
      </c>
      <c r="AW1389" s="37">
        <f>COUNTIFS($S1389:$AU1389,"HD")/2</f>
        <v>0</v>
      </c>
      <c r="AX1389" s="37">
        <f>COUNTIFS($S1389:$AU1389,"DO")</f>
        <v>8</v>
      </c>
      <c r="AY1389" s="1">
        <f>COUNTIFS($S1389:$AU1389,"UPL")</f>
        <v>3</v>
      </c>
      <c r="AZ1389" s="37">
        <f>COUNTIFS($S1389:$AU1389,"LWP")</f>
        <v>1</v>
      </c>
      <c r="BA1389" s="37">
        <f>SUM(COUNTIFS($S1389:$AU1389,{"PAT","MAT"}))</f>
        <v>0</v>
      </c>
      <c r="BB1389" s="37">
        <f>COUNTIFS($S1389:$AU1389,"HO")</f>
        <v>0</v>
      </c>
      <c r="BC1389" s="37">
        <f>COUNTIFS($S1389:$AU1389,"NA")</f>
        <v>0</v>
      </c>
      <c r="BD1389" s="37">
        <f>COUNTIFS($S1389:$AU1389,"PL")</f>
        <v>0</v>
      </c>
      <c r="BE1389" s="37">
        <f>COUNTIFS($S1389:$AU1389,"CL")</f>
        <v>0</v>
      </c>
      <c r="BF1389" s="37">
        <f>COUNTIFS($S1389:$AU1389,"BL")</f>
        <v>0</v>
      </c>
      <c r="BG1389" s="37">
        <f>COUNTIFS($S1389:$AU1389,"CO")</f>
        <v>0</v>
      </c>
      <c r="BH1389" s="37">
        <f>SUM(BD1389:BG1389)</f>
        <v>0</v>
      </c>
      <c r="BI1389" s="37">
        <f>IF(SUM(AV1389+AW1389)&gt;=17,1,0)</f>
        <v>0</v>
      </c>
      <c r="BJ1389" s="37">
        <f>IF(SUM(AV1389+AW1389)&gt;=13,1,0)</f>
        <v>0</v>
      </c>
      <c r="BK1389" s="37">
        <f>SUM(AV1389:BG1389)+SUM(COUNTIFS(R1389:AU1389,{"TERM","RESIGNED"}))</f>
        <v>29</v>
      </c>
      <c r="BL1389" s="1" t="s">
        <v>41</v>
      </c>
      <c r="BM1389" s="37" t="s">
        <v>936</v>
      </c>
    </row>
    <row r="1390" spans="1:66" x14ac:dyDescent="0.25">
      <c r="A1390" s="30">
        <f>A1389+1</f>
        <v>1388</v>
      </c>
      <c r="B1390" s="1" t="s">
        <v>33</v>
      </c>
      <c r="C1390" s="1">
        <v>19294</v>
      </c>
      <c r="D1390" s="1">
        <v>19294</v>
      </c>
      <c r="E1390" s="1" t="s">
        <v>862</v>
      </c>
      <c r="F1390" s="32" t="s">
        <v>1230</v>
      </c>
      <c r="G1390" s="32" t="s">
        <v>117</v>
      </c>
      <c r="H1390" s="28">
        <v>45216</v>
      </c>
      <c r="I1390" s="28" t="s">
        <v>36</v>
      </c>
      <c r="J1390" s="28">
        <v>45330</v>
      </c>
      <c r="K1390" s="37">
        <f ca="1">IF(O1390="ACTIVE",(TODAY()-H1390),(J1390-H1390))</f>
        <v>114</v>
      </c>
      <c r="L1390" s="39" t="str">
        <f>IF(OR(M1390="Email Verification",M1390="Operations",M1390="OJT",M1390="Bottom Quartile Group",M1390="Training"),"Billable","Non Billable")</f>
        <v>Billable</v>
      </c>
      <c r="M1390" s="32" t="s">
        <v>118</v>
      </c>
      <c r="N1390" s="1" t="s">
        <v>38</v>
      </c>
      <c r="O1390" s="1" t="s">
        <v>886</v>
      </c>
      <c r="P1390" s="1" t="s">
        <v>1579</v>
      </c>
      <c r="Q1390" s="1" t="s">
        <v>1576</v>
      </c>
      <c r="R1390" s="31" t="s">
        <v>355</v>
      </c>
      <c r="S1390" s="42" t="s">
        <v>880</v>
      </c>
      <c r="T1390" s="42" t="s">
        <v>880</v>
      </c>
      <c r="U1390" s="42" t="s">
        <v>17</v>
      </c>
      <c r="V1390" s="42" t="s">
        <v>17</v>
      </c>
      <c r="W1390" s="42" t="s">
        <v>18</v>
      </c>
      <c r="X1390" s="42" t="s">
        <v>18</v>
      </c>
      <c r="Y1390" s="42" t="s">
        <v>18</v>
      </c>
      <c r="Z1390" s="42" t="s">
        <v>886</v>
      </c>
      <c r="AA1390" s="42" t="s">
        <v>886</v>
      </c>
      <c r="AB1390" s="42" t="s">
        <v>17</v>
      </c>
      <c r="AC1390" s="42" t="s">
        <v>17</v>
      </c>
      <c r="AD1390" s="42" t="s">
        <v>886</v>
      </c>
      <c r="AE1390" s="42" t="s">
        <v>886</v>
      </c>
      <c r="AF1390" s="42" t="s">
        <v>886</v>
      </c>
      <c r="AG1390" s="42" t="s">
        <v>886</v>
      </c>
      <c r="AH1390" s="42" t="s">
        <v>886</v>
      </c>
      <c r="AI1390" s="42" t="s">
        <v>17</v>
      </c>
      <c r="AJ1390" s="42" t="s">
        <v>17</v>
      </c>
      <c r="AK1390" s="42" t="s">
        <v>886</v>
      </c>
      <c r="AL1390" s="42" t="s">
        <v>886</v>
      </c>
      <c r="AM1390" s="42" t="s">
        <v>886</v>
      </c>
      <c r="AN1390" s="42" t="s">
        <v>886</v>
      </c>
      <c r="AO1390" s="42" t="s">
        <v>886</v>
      </c>
      <c r="AP1390" s="42" t="s">
        <v>17</v>
      </c>
      <c r="AQ1390" s="42" t="s">
        <v>17</v>
      </c>
      <c r="AR1390" s="42" t="s">
        <v>886</v>
      </c>
      <c r="AS1390" s="42" t="s">
        <v>886</v>
      </c>
      <c r="AT1390" s="42" t="s">
        <v>886</v>
      </c>
      <c r="AU1390" s="42" t="s">
        <v>886</v>
      </c>
      <c r="AV1390" s="37">
        <f>COUNTIFS($S1390:$AU1390,"P")</f>
        <v>2</v>
      </c>
      <c r="AW1390" s="37">
        <f>COUNTIFS($S1390:$AU1390,"HD")/2</f>
        <v>0</v>
      </c>
      <c r="AX1390" s="37">
        <f>COUNTIFS($S1390:$AU1390,"DO")</f>
        <v>8</v>
      </c>
      <c r="AY1390" s="1">
        <f>COUNTIFS($S1390:$AU1390,"UPL")</f>
        <v>3</v>
      </c>
      <c r="AZ1390" s="37">
        <f>COUNTIFS($S1390:$AU1390,"LWP")</f>
        <v>0</v>
      </c>
      <c r="BA1390" s="37">
        <f>SUM(COUNTIFS($S1390:$AU1390,{"PAT","MAT"}))</f>
        <v>0</v>
      </c>
      <c r="BB1390" s="37">
        <f>COUNTIFS($S1390:$AU1390,"HO")</f>
        <v>0</v>
      </c>
      <c r="BC1390" s="37">
        <f>COUNTIFS($S1390:$AU1390,"NA")</f>
        <v>0</v>
      </c>
      <c r="BD1390" s="37">
        <f>COUNTIFS($S1390:$AU1390,"PL")</f>
        <v>0</v>
      </c>
      <c r="BE1390" s="37">
        <f>COUNTIFS($S1390:$AU1390,"CL")</f>
        <v>0</v>
      </c>
      <c r="BF1390" s="37">
        <f>COUNTIFS($S1390:$AU1390,"BL")</f>
        <v>0</v>
      </c>
      <c r="BG1390" s="37">
        <f>COUNTIFS($S1390:$AU1390,"CO")</f>
        <v>0</v>
      </c>
      <c r="BH1390" s="37">
        <f>SUM(BD1390:BG1390)</f>
        <v>0</v>
      </c>
      <c r="BI1390" s="37">
        <f>IF(SUM(AV1390+AW1390)&gt;=17,1,0)</f>
        <v>0</v>
      </c>
      <c r="BJ1390" s="37">
        <f>IF(SUM(AV1390+AW1390)&gt;=13,1,0)</f>
        <v>0</v>
      </c>
      <c r="BK1390" s="37">
        <f>SUM(AV1390:BG1390)+SUM(COUNTIFS(R1390:AU1390,{"TERM","RESIGNED"}))</f>
        <v>29</v>
      </c>
      <c r="BL1390" s="1" t="s">
        <v>41</v>
      </c>
      <c r="BM1390" s="37" t="s">
        <v>933</v>
      </c>
    </row>
    <row r="1391" spans="1:66" x14ac:dyDescent="0.25">
      <c r="A1391" s="30">
        <f>A1390+1</f>
        <v>1389</v>
      </c>
      <c r="B1391" s="1" t="s">
        <v>33</v>
      </c>
      <c r="C1391" s="1">
        <v>19445</v>
      </c>
      <c r="D1391" s="1">
        <v>19445</v>
      </c>
      <c r="E1391" s="1" t="s">
        <v>863</v>
      </c>
      <c r="F1391" s="32" t="s">
        <v>1295</v>
      </c>
      <c r="G1391" s="32" t="s">
        <v>117</v>
      </c>
      <c r="H1391" s="28">
        <v>45238</v>
      </c>
      <c r="I1391" s="28" t="s">
        <v>36</v>
      </c>
      <c r="J1391" s="28">
        <v>45330</v>
      </c>
      <c r="K1391" s="37">
        <f ca="1">IF(O1391="ACTIVE",(TODAY()-H1391),(J1391-H1391))</f>
        <v>92</v>
      </c>
      <c r="L1391" s="39" t="str">
        <f>IF(OR(M1391="Email Verification",M1391="Operations",M1391="OJT",M1391="Bottom Quartile Group",M1391="Training"),"Billable","Non Billable")</f>
        <v>Billable</v>
      </c>
      <c r="M1391" s="32" t="s">
        <v>118</v>
      </c>
      <c r="N1391" s="1" t="s">
        <v>38</v>
      </c>
      <c r="O1391" s="1" t="s">
        <v>886</v>
      </c>
      <c r="P1391" s="1" t="s">
        <v>1579</v>
      </c>
      <c r="Q1391" s="1" t="s">
        <v>1576</v>
      </c>
      <c r="R1391" s="31" t="s">
        <v>414</v>
      </c>
      <c r="S1391" s="42" t="s">
        <v>18</v>
      </c>
      <c r="T1391" s="42" t="s">
        <v>19</v>
      </c>
      <c r="U1391" s="42" t="s">
        <v>17</v>
      </c>
      <c r="V1391" s="42" t="s">
        <v>17</v>
      </c>
      <c r="W1391" s="42" t="s">
        <v>18</v>
      </c>
      <c r="X1391" s="42" t="s">
        <v>18</v>
      </c>
      <c r="Y1391" s="42" t="s">
        <v>18</v>
      </c>
      <c r="Z1391" s="42" t="s">
        <v>886</v>
      </c>
      <c r="AA1391" s="42" t="s">
        <v>886</v>
      </c>
      <c r="AB1391" s="42" t="s">
        <v>17</v>
      </c>
      <c r="AC1391" s="42" t="s">
        <v>17</v>
      </c>
      <c r="AD1391" s="42" t="s">
        <v>886</v>
      </c>
      <c r="AE1391" s="42" t="s">
        <v>886</v>
      </c>
      <c r="AF1391" s="42" t="s">
        <v>886</v>
      </c>
      <c r="AG1391" s="42" t="s">
        <v>886</v>
      </c>
      <c r="AH1391" s="42" t="s">
        <v>886</v>
      </c>
      <c r="AI1391" s="42" t="s">
        <v>17</v>
      </c>
      <c r="AJ1391" s="42" t="s">
        <v>17</v>
      </c>
      <c r="AK1391" s="42" t="s">
        <v>886</v>
      </c>
      <c r="AL1391" s="42" t="s">
        <v>886</v>
      </c>
      <c r="AM1391" s="42" t="s">
        <v>886</v>
      </c>
      <c r="AN1391" s="42" t="s">
        <v>886</v>
      </c>
      <c r="AO1391" s="42" t="s">
        <v>886</v>
      </c>
      <c r="AP1391" s="42" t="s">
        <v>17</v>
      </c>
      <c r="AQ1391" s="42" t="s">
        <v>17</v>
      </c>
      <c r="AR1391" s="42" t="s">
        <v>886</v>
      </c>
      <c r="AS1391" s="42" t="s">
        <v>886</v>
      </c>
      <c r="AT1391" s="42" t="s">
        <v>886</v>
      </c>
      <c r="AU1391" s="42" t="s">
        <v>886</v>
      </c>
      <c r="AV1391" s="37">
        <f>COUNTIFS($S1391:$AU1391,"P")</f>
        <v>0</v>
      </c>
      <c r="AW1391" s="37">
        <f>COUNTIFS($S1391:$AU1391,"HD")/2</f>
        <v>0</v>
      </c>
      <c r="AX1391" s="37">
        <f>COUNTIFS($S1391:$AU1391,"DO")</f>
        <v>8</v>
      </c>
      <c r="AY1391" s="1">
        <f>COUNTIFS($S1391:$AU1391,"UPL")</f>
        <v>4</v>
      </c>
      <c r="AZ1391" s="37">
        <f>COUNTIFS($S1391:$AU1391,"LWP")</f>
        <v>1</v>
      </c>
      <c r="BA1391" s="37">
        <f>SUM(COUNTIFS($S1391:$AU1391,{"PAT","MAT"}))</f>
        <v>0</v>
      </c>
      <c r="BB1391" s="37">
        <f>COUNTIFS($S1391:$AU1391,"HO")</f>
        <v>0</v>
      </c>
      <c r="BC1391" s="37">
        <f>COUNTIFS($S1391:$AU1391,"NA")</f>
        <v>0</v>
      </c>
      <c r="BD1391" s="37">
        <f>COUNTIFS($S1391:$AU1391,"PL")</f>
        <v>0</v>
      </c>
      <c r="BE1391" s="37">
        <f>COUNTIFS($S1391:$AU1391,"CL")</f>
        <v>0</v>
      </c>
      <c r="BF1391" s="37">
        <f>COUNTIFS($S1391:$AU1391,"BL")</f>
        <v>0</v>
      </c>
      <c r="BG1391" s="37">
        <f>COUNTIFS($S1391:$AU1391,"CO")</f>
        <v>0</v>
      </c>
      <c r="BH1391" s="37">
        <f>SUM(BD1391:BG1391)</f>
        <v>0</v>
      </c>
      <c r="BI1391" s="37">
        <f>IF(SUM(AV1391+AW1391)&gt;=17,1,0)</f>
        <v>0</v>
      </c>
      <c r="BJ1391" s="37">
        <f>IF(SUM(AV1391+AW1391)&gt;=13,1,0)</f>
        <v>0</v>
      </c>
      <c r="BK1391" s="37">
        <f>SUM(AV1391:BG1391)+SUM(COUNTIFS(R1391:AU1391,{"TERM","RESIGNED"}))</f>
        <v>29</v>
      </c>
      <c r="BL1391" s="1" t="s">
        <v>41</v>
      </c>
      <c r="BM1391" s="37" t="s">
        <v>933</v>
      </c>
    </row>
    <row r="1392" spans="1:66" x14ac:dyDescent="0.25">
      <c r="A1392" s="30">
        <f>A1391+1</f>
        <v>1390</v>
      </c>
      <c r="B1392" s="1" t="s">
        <v>163</v>
      </c>
      <c r="C1392" s="1">
        <v>106282</v>
      </c>
      <c r="D1392" s="1">
        <v>106282</v>
      </c>
      <c r="E1392" s="1" t="s">
        <v>862</v>
      </c>
      <c r="F1392" s="32" t="s">
        <v>1410</v>
      </c>
      <c r="G1392" s="32" t="s">
        <v>154</v>
      </c>
      <c r="H1392" s="28">
        <v>45282</v>
      </c>
      <c r="I1392" s="28" t="s">
        <v>36</v>
      </c>
      <c r="J1392" s="28">
        <v>45330</v>
      </c>
      <c r="K1392" s="37">
        <f ca="1">IF(O1392="ACTIVE",(TODAY()-H1392),(J1392-H1392))</f>
        <v>48</v>
      </c>
      <c r="L1392" s="39" t="str">
        <f>IF(OR(M1392="Email Verification",M1392="Operations",M1392="OJT",M1392="Bottom Quartile Group",M1392="Training"),"Billable","Non Billable")</f>
        <v>Billable</v>
      </c>
      <c r="M1392" s="32" t="s">
        <v>118</v>
      </c>
      <c r="N1392" s="1" t="s">
        <v>38</v>
      </c>
      <c r="O1392" s="1" t="s">
        <v>886</v>
      </c>
      <c r="P1392" s="1" t="s">
        <v>1579</v>
      </c>
      <c r="Q1392" s="1" t="s">
        <v>1576</v>
      </c>
      <c r="R1392" s="31" t="s">
        <v>155</v>
      </c>
      <c r="S1392" s="42" t="s">
        <v>880</v>
      </c>
      <c r="T1392" s="42" t="s">
        <v>880</v>
      </c>
      <c r="U1392" s="42" t="s">
        <v>17</v>
      </c>
      <c r="V1392" s="42" t="s">
        <v>17</v>
      </c>
      <c r="W1392" s="42" t="s">
        <v>18</v>
      </c>
      <c r="X1392" s="42" t="s">
        <v>18</v>
      </c>
      <c r="Y1392" s="42" t="s">
        <v>18</v>
      </c>
      <c r="Z1392" s="42" t="s">
        <v>886</v>
      </c>
      <c r="AA1392" s="42" t="s">
        <v>886</v>
      </c>
      <c r="AB1392" s="42" t="s">
        <v>17</v>
      </c>
      <c r="AC1392" s="42" t="s">
        <v>17</v>
      </c>
      <c r="AD1392" s="42" t="s">
        <v>886</v>
      </c>
      <c r="AE1392" s="42" t="s">
        <v>886</v>
      </c>
      <c r="AF1392" s="42" t="s">
        <v>886</v>
      </c>
      <c r="AG1392" s="42" t="s">
        <v>886</v>
      </c>
      <c r="AH1392" s="42" t="s">
        <v>886</v>
      </c>
      <c r="AI1392" s="42" t="s">
        <v>17</v>
      </c>
      <c r="AJ1392" s="42" t="s">
        <v>17</v>
      </c>
      <c r="AK1392" s="42" t="s">
        <v>886</v>
      </c>
      <c r="AL1392" s="42" t="s">
        <v>886</v>
      </c>
      <c r="AM1392" s="42" t="s">
        <v>886</v>
      </c>
      <c r="AN1392" s="42" t="s">
        <v>886</v>
      </c>
      <c r="AO1392" s="42" t="s">
        <v>886</v>
      </c>
      <c r="AP1392" s="42" t="s">
        <v>17</v>
      </c>
      <c r="AQ1392" s="42" t="s">
        <v>17</v>
      </c>
      <c r="AR1392" s="42" t="s">
        <v>886</v>
      </c>
      <c r="AS1392" s="42" t="s">
        <v>886</v>
      </c>
      <c r="AT1392" s="42" t="s">
        <v>886</v>
      </c>
      <c r="AU1392" s="42" t="s">
        <v>886</v>
      </c>
      <c r="AV1392" s="37">
        <f>COUNTIFS($S1392:$AU1392,"P")</f>
        <v>2</v>
      </c>
      <c r="AW1392" s="37">
        <f>COUNTIFS($S1392:$AU1392,"HD")/2</f>
        <v>0</v>
      </c>
      <c r="AX1392" s="37">
        <f>COUNTIFS($S1392:$AU1392,"DO")</f>
        <v>8</v>
      </c>
      <c r="AY1392" s="1">
        <f>COUNTIFS($S1392:$AU1392,"UPL")</f>
        <v>3</v>
      </c>
      <c r="AZ1392" s="37">
        <f>COUNTIFS($S1392:$AU1392,"LWP")</f>
        <v>0</v>
      </c>
      <c r="BA1392" s="37">
        <f>SUM(COUNTIFS($S1392:$AU1392,{"PAT","MAT"}))</f>
        <v>0</v>
      </c>
      <c r="BB1392" s="37">
        <f>COUNTIFS($S1392:$AU1392,"HO")</f>
        <v>0</v>
      </c>
      <c r="BC1392" s="37">
        <f>COUNTIFS($S1392:$AU1392,"NA")</f>
        <v>0</v>
      </c>
      <c r="BD1392" s="37">
        <f>COUNTIFS($S1392:$AU1392,"PL")</f>
        <v>0</v>
      </c>
      <c r="BE1392" s="37">
        <f>COUNTIFS($S1392:$AU1392,"CL")</f>
        <v>0</v>
      </c>
      <c r="BF1392" s="37">
        <f>COUNTIFS($S1392:$AU1392,"BL")</f>
        <v>0</v>
      </c>
      <c r="BG1392" s="37">
        <f>COUNTIFS($S1392:$AU1392,"CO")</f>
        <v>0</v>
      </c>
      <c r="BH1392" s="37">
        <f>SUM(BD1392:BG1392)</f>
        <v>0</v>
      </c>
      <c r="BI1392" s="37">
        <f>IF(SUM(AV1392+AW1392)&gt;=17,1,0)</f>
        <v>0</v>
      </c>
      <c r="BJ1392" s="37">
        <f>IF(SUM(AV1392+AW1392)&gt;=13,1,0)</f>
        <v>0</v>
      </c>
      <c r="BK1392" s="37">
        <f>SUM(AV1392:BG1392)+SUM(COUNTIFS(R1392:AU1392,{"TERM","RESIGNED"}))</f>
        <v>29</v>
      </c>
      <c r="BL1392" s="1" t="s">
        <v>41</v>
      </c>
      <c r="BM1392" s="37"/>
    </row>
    <row r="1393" spans="1:66" x14ac:dyDescent="0.25">
      <c r="A1393" s="30">
        <f>A1392+1</f>
        <v>1391</v>
      </c>
      <c r="B1393" s="1" t="s">
        <v>33</v>
      </c>
      <c r="C1393" s="1">
        <v>19519</v>
      </c>
      <c r="D1393" s="1">
        <v>19519</v>
      </c>
      <c r="E1393" s="1" t="s">
        <v>862</v>
      </c>
      <c r="F1393" s="32" t="s">
        <v>1469</v>
      </c>
      <c r="G1393" s="32" t="s">
        <v>181</v>
      </c>
      <c r="H1393" s="28">
        <v>45301</v>
      </c>
      <c r="I1393" s="28" t="s">
        <v>36</v>
      </c>
      <c r="J1393" s="28">
        <v>45330</v>
      </c>
      <c r="K1393" s="37">
        <f ca="1">IF(O1393="ACTIVE",(TODAY()-H1393),(J1393-H1393))</f>
        <v>29</v>
      </c>
      <c r="L1393" s="39" t="str">
        <f>IF(OR(M1393="Email Verification",M1393="Operations",M1393="OJT",M1393="Bottom Quartile Group",M1393="Training"),"Billable","Non Billable")</f>
        <v>Billable</v>
      </c>
      <c r="M1393" s="32" t="s">
        <v>761</v>
      </c>
      <c r="N1393" s="1" t="s">
        <v>38</v>
      </c>
      <c r="O1393" s="1" t="s">
        <v>886</v>
      </c>
      <c r="P1393" s="1" t="s">
        <v>1579</v>
      </c>
      <c r="Q1393" s="1" t="s">
        <v>1576</v>
      </c>
      <c r="R1393" s="31" t="s">
        <v>243</v>
      </c>
      <c r="S1393" s="42" t="s">
        <v>18</v>
      </c>
      <c r="T1393" s="42" t="s">
        <v>880</v>
      </c>
      <c r="U1393" s="42" t="s">
        <v>17</v>
      </c>
      <c r="V1393" s="42" t="s">
        <v>17</v>
      </c>
      <c r="W1393" s="42" t="s">
        <v>18</v>
      </c>
      <c r="X1393" s="42" t="s">
        <v>18</v>
      </c>
      <c r="Y1393" s="42" t="s">
        <v>18</v>
      </c>
      <c r="Z1393" s="42" t="s">
        <v>886</v>
      </c>
      <c r="AA1393" s="42" t="s">
        <v>886</v>
      </c>
      <c r="AB1393" s="42" t="s">
        <v>17</v>
      </c>
      <c r="AC1393" s="42" t="s">
        <v>17</v>
      </c>
      <c r="AD1393" s="42" t="s">
        <v>886</v>
      </c>
      <c r="AE1393" s="42" t="s">
        <v>886</v>
      </c>
      <c r="AF1393" s="42" t="s">
        <v>886</v>
      </c>
      <c r="AG1393" s="42" t="s">
        <v>886</v>
      </c>
      <c r="AH1393" s="42" t="s">
        <v>886</v>
      </c>
      <c r="AI1393" s="42" t="s">
        <v>17</v>
      </c>
      <c r="AJ1393" s="42" t="s">
        <v>17</v>
      </c>
      <c r="AK1393" s="42" t="s">
        <v>886</v>
      </c>
      <c r="AL1393" s="42" t="s">
        <v>886</v>
      </c>
      <c r="AM1393" s="42" t="s">
        <v>886</v>
      </c>
      <c r="AN1393" s="42" t="s">
        <v>886</v>
      </c>
      <c r="AO1393" s="42" t="s">
        <v>886</v>
      </c>
      <c r="AP1393" s="42" t="s">
        <v>17</v>
      </c>
      <c r="AQ1393" s="42" t="s">
        <v>17</v>
      </c>
      <c r="AR1393" s="42" t="s">
        <v>886</v>
      </c>
      <c r="AS1393" s="42" t="s">
        <v>886</v>
      </c>
      <c r="AT1393" s="42" t="s">
        <v>886</v>
      </c>
      <c r="AU1393" s="42" t="s">
        <v>886</v>
      </c>
      <c r="AV1393" s="37">
        <f>COUNTIFS($S1393:$AU1393,"P")</f>
        <v>1</v>
      </c>
      <c r="AW1393" s="37">
        <f>COUNTIFS($S1393:$AU1393,"HD")/2</f>
        <v>0</v>
      </c>
      <c r="AX1393" s="37">
        <f>COUNTIFS($S1393:$AU1393,"DO")</f>
        <v>8</v>
      </c>
      <c r="AY1393" s="1">
        <f>COUNTIFS($S1393:$AU1393,"UPL")</f>
        <v>4</v>
      </c>
      <c r="AZ1393" s="37">
        <f>COUNTIFS($S1393:$AU1393,"LWP")</f>
        <v>0</v>
      </c>
      <c r="BA1393" s="37">
        <f>SUM(COUNTIFS($S1393:$AU1393,{"PAT","MAT"}))</f>
        <v>0</v>
      </c>
      <c r="BB1393" s="37">
        <f>COUNTIFS($S1393:$AU1393,"HO")</f>
        <v>0</v>
      </c>
      <c r="BC1393" s="37">
        <f>COUNTIFS($S1393:$AU1393,"NA")</f>
        <v>0</v>
      </c>
      <c r="BD1393" s="37">
        <f>COUNTIFS($S1393:$AU1393,"PL")</f>
        <v>0</v>
      </c>
      <c r="BE1393" s="37">
        <f>COUNTIFS($S1393:$AU1393,"CL")</f>
        <v>0</v>
      </c>
      <c r="BF1393" s="37">
        <f>COUNTIFS($S1393:$AU1393,"BL")</f>
        <v>0</v>
      </c>
      <c r="BG1393" s="37">
        <f>COUNTIFS($S1393:$AU1393,"CO")</f>
        <v>0</v>
      </c>
      <c r="BH1393" s="37">
        <f>SUM(BD1393:BG1393)</f>
        <v>0</v>
      </c>
      <c r="BI1393" s="37">
        <f>IF(SUM(AV1393+AW1393)&gt;=17,1,0)</f>
        <v>0</v>
      </c>
      <c r="BJ1393" s="37">
        <f>IF(SUM(AV1393+AW1393)&gt;=13,1,0)</f>
        <v>0</v>
      </c>
      <c r="BK1393" s="37">
        <f>SUM(AV1393:BG1393)+SUM(COUNTIFS(R1393:AU1393,{"TERM","RESIGNED"}))</f>
        <v>29</v>
      </c>
      <c r="BL1393" s="1" t="s">
        <v>41</v>
      </c>
      <c r="BM1393" s="37" t="s">
        <v>936</v>
      </c>
    </row>
    <row r="1394" spans="1:66" x14ac:dyDescent="0.25">
      <c r="A1394" s="30">
        <f>A1393+1</f>
        <v>1392</v>
      </c>
      <c r="B1394" s="1" t="s">
        <v>33</v>
      </c>
      <c r="C1394" s="1">
        <v>19555</v>
      </c>
      <c r="D1394" s="1">
        <v>19555</v>
      </c>
      <c r="E1394" s="1" t="s">
        <v>863</v>
      </c>
      <c r="F1394" s="32" t="s">
        <v>1501</v>
      </c>
      <c r="G1394" s="32" t="s">
        <v>177</v>
      </c>
      <c r="H1394" s="28">
        <v>45308</v>
      </c>
      <c r="I1394" s="28" t="s">
        <v>36</v>
      </c>
      <c r="J1394" s="28">
        <v>45330</v>
      </c>
      <c r="K1394" s="37">
        <f ca="1">IF(O1394="ACTIVE",(TODAY()-H1394),(J1394-H1394))</f>
        <v>22</v>
      </c>
      <c r="L1394" s="39" t="str">
        <f>IF(OR(M1394="Email Verification",M1394="Operations",M1394="OJT",M1394="Bottom Quartile Group",M1394="Training"),"Billable","Non Billable")</f>
        <v>Billable</v>
      </c>
      <c r="M1394" s="32" t="s">
        <v>920</v>
      </c>
      <c r="N1394" s="1" t="s">
        <v>38</v>
      </c>
      <c r="O1394" s="1" t="s">
        <v>886</v>
      </c>
      <c r="P1394" s="1" t="s">
        <v>1579</v>
      </c>
      <c r="Q1394" s="1" t="s">
        <v>1576</v>
      </c>
      <c r="R1394" s="31" t="s">
        <v>214</v>
      </c>
      <c r="S1394" s="42" t="s">
        <v>880</v>
      </c>
      <c r="T1394" s="42" t="s">
        <v>880</v>
      </c>
      <c r="U1394" s="42" t="s">
        <v>17</v>
      </c>
      <c r="V1394" s="42" t="s">
        <v>17</v>
      </c>
      <c r="W1394" s="42" t="s">
        <v>18</v>
      </c>
      <c r="X1394" s="42" t="s">
        <v>18</v>
      </c>
      <c r="Y1394" s="42" t="s">
        <v>18</v>
      </c>
      <c r="Z1394" s="42" t="s">
        <v>886</v>
      </c>
      <c r="AA1394" s="42" t="s">
        <v>886</v>
      </c>
      <c r="AB1394" s="42" t="s">
        <v>17</v>
      </c>
      <c r="AC1394" s="42" t="s">
        <v>17</v>
      </c>
      <c r="AD1394" s="42" t="s">
        <v>886</v>
      </c>
      <c r="AE1394" s="42" t="s">
        <v>886</v>
      </c>
      <c r="AF1394" s="42" t="s">
        <v>886</v>
      </c>
      <c r="AG1394" s="42" t="s">
        <v>886</v>
      </c>
      <c r="AH1394" s="42" t="s">
        <v>886</v>
      </c>
      <c r="AI1394" s="42" t="s">
        <v>17</v>
      </c>
      <c r="AJ1394" s="42" t="s">
        <v>17</v>
      </c>
      <c r="AK1394" s="42" t="s">
        <v>886</v>
      </c>
      <c r="AL1394" s="42" t="s">
        <v>886</v>
      </c>
      <c r="AM1394" s="42" t="s">
        <v>886</v>
      </c>
      <c r="AN1394" s="42" t="s">
        <v>886</v>
      </c>
      <c r="AO1394" s="42" t="s">
        <v>886</v>
      </c>
      <c r="AP1394" s="42" t="s">
        <v>17</v>
      </c>
      <c r="AQ1394" s="42" t="s">
        <v>17</v>
      </c>
      <c r="AR1394" s="42" t="s">
        <v>886</v>
      </c>
      <c r="AS1394" s="42" t="s">
        <v>886</v>
      </c>
      <c r="AT1394" s="42" t="s">
        <v>886</v>
      </c>
      <c r="AU1394" s="42" t="s">
        <v>886</v>
      </c>
      <c r="AV1394" s="37">
        <f>COUNTIFS($S1394:$AU1394,"P")</f>
        <v>2</v>
      </c>
      <c r="AW1394" s="37">
        <f>COUNTIFS($S1394:$AU1394,"HD")/2</f>
        <v>0</v>
      </c>
      <c r="AX1394" s="37">
        <f>COUNTIFS($S1394:$AU1394,"DO")</f>
        <v>8</v>
      </c>
      <c r="AY1394" s="1">
        <f>COUNTIFS($S1394:$AU1394,"UPL")</f>
        <v>3</v>
      </c>
      <c r="AZ1394" s="37">
        <f>COUNTIFS($S1394:$AU1394,"LWP")</f>
        <v>0</v>
      </c>
      <c r="BA1394" s="37">
        <f>SUM(COUNTIFS($S1394:$AU1394,{"PAT","MAT"}))</f>
        <v>0</v>
      </c>
      <c r="BB1394" s="37">
        <f>COUNTIFS($S1394:$AU1394,"HO")</f>
        <v>0</v>
      </c>
      <c r="BC1394" s="37">
        <f>COUNTIFS($S1394:$AU1394,"NA")</f>
        <v>0</v>
      </c>
      <c r="BD1394" s="37">
        <f>COUNTIFS($S1394:$AU1394,"PL")</f>
        <v>0</v>
      </c>
      <c r="BE1394" s="37">
        <f>COUNTIFS($S1394:$AU1394,"CL")</f>
        <v>0</v>
      </c>
      <c r="BF1394" s="37">
        <f>COUNTIFS($S1394:$AU1394,"BL")</f>
        <v>0</v>
      </c>
      <c r="BG1394" s="37">
        <f>COUNTIFS($S1394:$AU1394,"CO")</f>
        <v>0</v>
      </c>
      <c r="BH1394" s="37">
        <f>SUM(BD1394:BG1394)</f>
        <v>0</v>
      </c>
      <c r="BI1394" s="37">
        <f>IF(SUM(AV1394+AW1394)&gt;=17,1,0)</f>
        <v>0</v>
      </c>
      <c r="BJ1394" s="37">
        <f>IF(SUM(AV1394+AW1394)&gt;=13,1,0)</f>
        <v>0</v>
      </c>
      <c r="BK1394" s="37">
        <f>SUM(AV1394:BG1394)+SUM(COUNTIFS(R1394:AU1394,{"TERM","RESIGNED"}))</f>
        <v>29</v>
      </c>
      <c r="BL1394" s="1" t="s">
        <v>41</v>
      </c>
      <c r="BM1394" s="37" t="s">
        <v>936</v>
      </c>
    </row>
    <row r="1395" spans="1:66" x14ac:dyDescent="0.25">
      <c r="A1395" s="30">
        <f>A1394+1</f>
        <v>1393</v>
      </c>
      <c r="B1395" s="1" t="s">
        <v>33</v>
      </c>
      <c r="C1395" s="1">
        <v>19594</v>
      </c>
      <c r="D1395" s="1">
        <v>19594</v>
      </c>
      <c r="E1395" s="1" t="s">
        <v>863</v>
      </c>
      <c r="F1395" s="32" t="s">
        <v>1546</v>
      </c>
      <c r="G1395" s="32" t="s">
        <v>181</v>
      </c>
      <c r="H1395" s="28">
        <v>45318</v>
      </c>
      <c r="I1395" s="28" t="s">
        <v>36</v>
      </c>
      <c r="J1395" s="28">
        <v>45330</v>
      </c>
      <c r="K1395" s="37">
        <f ca="1">IF(O1395="ACTIVE",(TODAY()-H1395),(J1395-H1395))</f>
        <v>12</v>
      </c>
      <c r="L1395" s="39" t="str">
        <f>IF(OR(M1395="Email Verification",M1395="Operations",M1395="OJT",M1395="Bottom Quartile Group",M1395="Training"),"Billable","Non Billable")</f>
        <v>Billable</v>
      </c>
      <c r="M1395" s="32" t="s">
        <v>920</v>
      </c>
      <c r="N1395" s="1" t="s">
        <v>38</v>
      </c>
      <c r="O1395" s="1" t="s">
        <v>886</v>
      </c>
      <c r="P1395" s="1" t="s">
        <v>1579</v>
      </c>
      <c r="Q1395" s="1" t="s">
        <v>1576</v>
      </c>
      <c r="R1395" s="31" t="s">
        <v>214</v>
      </c>
      <c r="S1395" s="42" t="s">
        <v>880</v>
      </c>
      <c r="T1395" s="42" t="s">
        <v>880</v>
      </c>
      <c r="U1395" s="42" t="s">
        <v>17</v>
      </c>
      <c r="V1395" s="42" t="s">
        <v>17</v>
      </c>
      <c r="W1395" s="42" t="s">
        <v>18</v>
      </c>
      <c r="X1395" s="42" t="s">
        <v>18</v>
      </c>
      <c r="Y1395" s="42" t="s">
        <v>18</v>
      </c>
      <c r="Z1395" s="42" t="s">
        <v>886</v>
      </c>
      <c r="AA1395" s="42" t="s">
        <v>886</v>
      </c>
      <c r="AB1395" s="42" t="s">
        <v>17</v>
      </c>
      <c r="AC1395" s="42" t="s">
        <v>17</v>
      </c>
      <c r="AD1395" s="42" t="s">
        <v>886</v>
      </c>
      <c r="AE1395" s="42" t="s">
        <v>886</v>
      </c>
      <c r="AF1395" s="42" t="s">
        <v>886</v>
      </c>
      <c r="AG1395" s="42" t="s">
        <v>886</v>
      </c>
      <c r="AH1395" s="42" t="s">
        <v>886</v>
      </c>
      <c r="AI1395" s="42" t="s">
        <v>17</v>
      </c>
      <c r="AJ1395" s="42" t="s">
        <v>17</v>
      </c>
      <c r="AK1395" s="42" t="s">
        <v>886</v>
      </c>
      <c r="AL1395" s="42" t="s">
        <v>886</v>
      </c>
      <c r="AM1395" s="42" t="s">
        <v>886</v>
      </c>
      <c r="AN1395" s="42" t="s">
        <v>886</v>
      </c>
      <c r="AO1395" s="42" t="s">
        <v>886</v>
      </c>
      <c r="AP1395" s="42" t="s">
        <v>17</v>
      </c>
      <c r="AQ1395" s="42" t="s">
        <v>17</v>
      </c>
      <c r="AR1395" s="42" t="s">
        <v>886</v>
      </c>
      <c r="AS1395" s="42" t="s">
        <v>886</v>
      </c>
      <c r="AT1395" s="42" t="s">
        <v>886</v>
      </c>
      <c r="AU1395" s="42" t="s">
        <v>886</v>
      </c>
      <c r="AV1395" s="37">
        <f>COUNTIFS($S1395:$AU1395,"P")</f>
        <v>2</v>
      </c>
      <c r="AW1395" s="37">
        <f>COUNTIFS($S1395:$AU1395,"HD")/2</f>
        <v>0</v>
      </c>
      <c r="AX1395" s="37">
        <f>COUNTIFS($S1395:$AU1395,"DO")</f>
        <v>8</v>
      </c>
      <c r="AY1395" s="1">
        <f>COUNTIFS($S1395:$AU1395,"UPL")</f>
        <v>3</v>
      </c>
      <c r="AZ1395" s="37">
        <f>COUNTIFS($S1395:$AU1395,"LWP")</f>
        <v>0</v>
      </c>
      <c r="BA1395" s="37">
        <f>SUM(COUNTIFS($S1395:$AU1395,{"PAT","MAT"}))</f>
        <v>0</v>
      </c>
      <c r="BB1395" s="37">
        <f>COUNTIFS($S1395:$AU1395,"HO")</f>
        <v>0</v>
      </c>
      <c r="BC1395" s="37">
        <f>COUNTIFS($S1395:$AU1395,"NA")</f>
        <v>0</v>
      </c>
      <c r="BD1395" s="37">
        <f>COUNTIFS($S1395:$AU1395,"PL")</f>
        <v>0</v>
      </c>
      <c r="BE1395" s="37">
        <f>COUNTIFS($S1395:$AU1395,"CL")</f>
        <v>0</v>
      </c>
      <c r="BF1395" s="37">
        <f>COUNTIFS($S1395:$AU1395,"BL")</f>
        <v>0</v>
      </c>
      <c r="BG1395" s="37">
        <f>COUNTIFS($S1395:$AU1395,"CO")</f>
        <v>0</v>
      </c>
      <c r="BH1395" s="37">
        <f>SUM(BD1395:BG1395)</f>
        <v>0</v>
      </c>
      <c r="BI1395" s="37">
        <f>IF(SUM(AV1395+AW1395)&gt;=17,1,0)</f>
        <v>0</v>
      </c>
      <c r="BJ1395" s="37">
        <f>IF(SUM(AV1395+AW1395)&gt;=13,1,0)</f>
        <v>0</v>
      </c>
      <c r="BK1395" s="37">
        <f>SUM(AV1395:BG1395)+SUM(COUNTIFS(R1395:AU1395,{"TERM","RESIGNED"}))</f>
        <v>29</v>
      </c>
      <c r="BL1395" s="1" t="s">
        <v>41</v>
      </c>
      <c r="BM1395" s="37" t="s">
        <v>936</v>
      </c>
    </row>
    <row r="1396" spans="1:66" x14ac:dyDescent="0.25">
      <c r="A1396" s="30">
        <f>A1395+1</f>
        <v>1394</v>
      </c>
      <c r="B1396" s="1" t="s">
        <v>163</v>
      </c>
      <c r="C1396" s="1">
        <v>102332</v>
      </c>
      <c r="D1396" s="25">
        <v>102332</v>
      </c>
      <c r="E1396" s="1" t="s">
        <v>863</v>
      </c>
      <c r="F1396" s="32" t="s">
        <v>471</v>
      </c>
      <c r="G1396" s="32" t="s">
        <v>74</v>
      </c>
      <c r="H1396" s="28">
        <v>44595</v>
      </c>
      <c r="I1396" s="28" t="s">
        <v>36</v>
      </c>
      <c r="J1396" s="28">
        <v>45329</v>
      </c>
      <c r="K1396" s="37">
        <f ca="1">IF(O1396="ACTIVE",(TODAY()-H1396),(J1396-H1396))</f>
        <v>734</v>
      </c>
      <c r="L1396" s="39" t="str">
        <f>IF(OR(M1396="Email Verification",M1396="Operations",M1396="OJT",M1396="Bottom Quartile Group",M1396="Training"),"Billable","Non Billable")</f>
        <v>Non Billable</v>
      </c>
      <c r="M1396" s="32" t="s">
        <v>51</v>
      </c>
      <c r="N1396" s="1" t="s">
        <v>38</v>
      </c>
      <c r="O1396" s="1" t="s">
        <v>886</v>
      </c>
      <c r="P1396" s="1" t="s">
        <v>1579</v>
      </c>
      <c r="Q1396" s="1" t="s">
        <v>1576</v>
      </c>
      <c r="R1396" s="31" t="s">
        <v>458</v>
      </c>
      <c r="S1396" s="42" t="s">
        <v>880</v>
      </c>
      <c r="T1396" s="42" t="s">
        <v>18</v>
      </c>
      <c r="U1396" s="42" t="s">
        <v>17</v>
      </c>
      <c r="V1396" s="42" t="s">
        <v>17</v>
      </c>
      <c r="W1396" s="42" t="s">
        <v>18</v>
      </c>
      <c r="X1396" s="42" t="s">
        <v>18</v>
      </c>
      <c r="Y1396" s="42" t="s">
        <v>886</v>
      </c>
      <c r="Z1396" s="42" t="s">
        <v>886</v>
      </c>
      <c r="AA1396" s="42" t="s">
        <v>886</v>
      </c>
      <c r="AB1396" s="42" t="s">
        <v>17</v>
      </c>
      <c r="AC1396" s="42" t="s">
        <v>17</v>
      </c>
      <c r="AD1396" s="42" t="s">
        <v>886</v>
      </c>
      <c r="AE1396" s="42" t="s">
        <v>886</v>
      </c>
      <c r="AF1396" s="42" t="s">
        <v>886</v>
      </c>
      <c r="AG1396" s="42" t="s">
        <v>886</v>
      </c>
      <c r="AH1396" s="42" t="s">
        <v>886</v>
      </c>
      <c r="AI1396" s="42" t="s">
        <v>17</v>
      </c>
      <c r="AJ1396" s="42" t="s">
        <v>17</v>
      </c>
      <c r="AK1396" s="42" t="s">
        <v>886</v>
      </c>
      <c r="AL1396" s="42" t="s">
        <v>886</v>
      </c>
      <c r="AM1396" s="42" t="s">
        <v>886</v>
      </c>
      <c r="AN1396" s="42" t="s">
        <v>886</v>
      </c>
      <c r="AO1396" s="42" t="s">
        <v>886</v>
      </c>
      <c r="AP1396" s="42" t="s">
        <v>17</v>
      </c>
      <c r="AQ1396" s="42" t="s">
        <v>17</v>
      </c>
      <c r="AR1396" s="42" t="s">
        <v>886</v>
      </c>
      <c r="AS1396" s="42" t="s">
        <v>886</v>
      </c>
      <c r="AT1396" s="42" t="s">
        <v>886</v>
      </c>
      <c r="AU1396" s="42" t="s">
        <v>886</v>
      </c>
      <c r="AV1396" s="37">
        <f>COUNTIFS($S1396:$AU1396,"P")</f>
        <v>1</v>
      </c>
      <c r="AW1396" s="37">
        <f>COUNTIFS($S1396:$AU1396,"HD")/2</f>
        <v>0</v>
      </c>
      <c r="AX1396" s="37">
        <f>COUNTIFS($S1396:$AU1396,"DO")</f>
        <v>8</v>
      </c>
      <c r="AY1396" s="1">
        <f>COUNTIFS($S1396:$AU1396,"UPL")</f>
        <v>3</v>
      </c>
      <c r="AZ1396" s="37">
        <f>COUNTIFS($S1396:$AU1396,"LWP")</f>
        <v>0</v>
      </c>
      <c r="BA1396" s="37">
        <f>SUM(COUNTIFS($S1396:$AU1396,{"PAT","MAT"}))</f>
        <v>0</v>
      </c>
      <c r="BB1396" s="37">
        <f>COUNTIFS($S1396:$AU1396,"HO")</f>
        <v>0</v>
      </c>
      <c r="BC1396" s="37">
        <f>COUNTIFS($S1396:$AU1396,"NA")</f>
        <v>0</v>
      </c>
      <c r="BD1396" s="37">
        <f>COUNTIFS($S1396:$AU1396,"PL")</f>
        <v>0</v>
      </c>
      <c r="BE1396" s="37">
        <f>COUNTIFS($S1396:$AU1396,"CL")</f>
        <v>0</v>
      </c>
      <c r="BF1396" s="37">
        <f>COUNTIFS($S1396:$AU1396,"BL")</f>
        <v>0</v>
      </c>
      <c r="BG1396" s="37">
        <f>COUNTIFS($S1396:$AU1396,"CO")</f>
        <v>0</v>
      </c>
      <c r="BH1396" s="37">
        <f>SUM(BD1396:BG1396)</f>
        <v>0</v>
      </c>
      <c r="BI1396" s="37">
        <f>IF(SUM(AV1396+AW1396)&gt;=17,1,0)</f>
        <v>0</v>
      </c>
      <c r="BJ1396" s="37">
        <f>IF(SUM(AV1396+AW1396)&gt;=13,1,0)</f>
        <v>0</v>
      </c>
      <c r="BK1396" s="37">
        <f>SUM(AV1396:BG1396)+SUM(COUNTIFS(R1396:AU1396,{"TERM","RESIGNED"}))</f>
        <v>29</v>
      </c>
      <c r="BL1396" s="1" t="s">
        <v>41</v>
      </c>
      <c r="BM1396" s="37" t="s">
        <v>935</v>
      </c>
      <c r="BN1396" s="47"/>
    </row>
    <row r="1397" spans="1:66" x14ac:dyDescent="0.25">
      <c r="A1397" s="30">
        <f>A1396+1</f>
        <v>1395</v>
      </c>
      <c r="B1397" s="1" t="s">
        <v>163</v>
      </c>
      <c r="C1397" s="1">
        <v>106003</v>
      </c>
      <c r="D1397" s="25">
        <v>106003</v>
      </c>
      <c r="E1397" s="1" t="s">
        <v>863</v>
      </c>
      <c r="F1397" s="32" t="s">
        <v>1315</v>
      </c>
      <c r="G1397" s="32" t="s">
        <v>117</v>
      </c>
      <c r="H1397" s="28">
        <v>45247</v>
      </c>
      <c r="I1397" s="28" t="s">
        <v>36</v>
      </c>
      <c r="J1397" s="28">
        <v>45329</v>
      </c>
      <c r="K1397" s="37">
        <f ca="1">IF(O1397="ACTIVE",(TODAY()-H1397),(J1397-H1397))</f>
        <v>82</v>
      </c>
      <c r="L1397" s="39" t="str">
        <f>IF(OR(M1397="Email Verification",M1397="Operations",M1397="OJT",M1397="Bottom Quartile Group",M1397="Training"),"Billable","Non Billable")</f>
        <v>Billable</v>
      </c>
      <c r="M1397" s="32" t="s">
        <v>118</v>
      </c>
      <c r="N1397" s="1" t="s">
        <v>38</v>
      </c>
      <c r="O1397" s="1" t="s">
        <v>886</v>
      </c>
      <c r="P1397" s="1" t="s">
        <v>1579</v>
      </c>
      <c r="Q1397" s="1" t="s">
        <v>1576</v>
      </c>
      <c r="R1397" s="31" t="s">
        <v>353</v>
      </c>
      <c r="S1397" s="42" t="s">
        <v>19</v>
      </c>
      <c r="T1397" s="42" t="s">
        <v>18</v>
      </c>
      <c r="U1397" s="42" t="s">
        <v>17</v>
      </c>
      <c r="V1397" s="42" t="s">
        <v>17</v>
      </c>
      <c r="W1397" s="42" t="s">
        <v>18</v>
      </c>
      <c r="X1397" s="42" t="s">
        <v>18</v>
      </c>
      <c r="Y1397" s="42" t="s">
        <v>886</v>
      </c>
      <c r="Z1397" s="42" t="s">
        <v>886</v>
      </c>
      <c r="AA1397" s="42" t="s">
        <v>886</v>
      </c>
      <c r="AB1397" s="42" t="s">
        <v>17</v>
      </c>
      <c r="AC1397" s="42" t="s">
        <v>17</v>
      </c>
      <c r="AD1397" s="42" t="s">
        <v>886</v>
      </c>
      <c r="AE1397" s="42" t="s">
        <v>886</v>
      </c>
      <c r="AF1397" s="42" t="s">
        <v>886</v>
      </c>
      <c r="AG1397" s="42" t="s">
        <v>886</v>
      </c>
      <c r="AH1397" s="42" t="s">
        <v>886</v>
      </c>
      <c r="AI1397" s="42" t="s">
        <v>17</v>
      </c>
      <c r="AJ1397" s="42" t="s">
        <v>17</v>
      </c>
      <c r="AK1397" s="42" t="s">
        <v>886</v>
      </c>
      <c r="AL1397" s="42" t="s">
        <v>886</v>
      </c>
      <c r="AM1397" s="42" t="s">
        <v>886</v>
      </c>
      <c r="AN1397" s="42" t="s">
        <v>886</v>
      </c>
      <c r="AO1397" s="42" t="s">
        <v>886</v>
      </c>
      <c r="AP1397" s="42" t="s">
        <v>17</v>
      </c>
      <c r="AQ1397" s="42" t="s">
        <v>17</v>
      </c>
      <c r="AR1397" s="42" t="s">
        <v>886</v>
      </c>
      <c r="AS1397" s="42" t="s">
        <v>886</v>
      </c>
      <c r="AT1397" s="42" t="s">
        <v>886</v>
      </c>
      <c r="AU1397" s="42" t="s">
        <v>886</v>
      </c>
      <c r="AV1397" s="37">
        <f>COUNTIFS($S1397:$AU1397,"P")</f>
        <v>0</v>
      </c>
      <c r="AW1397" s="37">
        <f>COUNTIFS($S1397:$AU1397,"HD")/2</f>
        <v>0</v>
      </c>
      <c r="AX1397" s="37">
        <f>COUNTIFS($S1397:$AU1397,"DO")</f>
        <v>8</v>
      </c>
      <c r="AY1397" s="1">
        <f>COUNTIFS($S1397:$AU1397,"UPL")</f>
        <v>3</v>
      </c>
      <c r="AZ1397" s="37">
        <f>COUNTIFS($S1397:$AU1397,"LWP")</f>
        <v>1</v>
      </c>
      <c r="BA1397" s="37">
        <f>SUM(COUNTIFS($S1397:$AU1397,{"PAT","MAT"}))</f>
        <v>0</v>
      </c>
      <c r="BB1397" s="37">
        <f>COUNTIFS($S1397:$AU1397,"HO")</f>
        <v>0</v>
      </c>
      <c r="BC1397" s="37">
        <f>COUNTIFS($S1397:$AU1397,"NA")</f>
        <v>0</v>
      </c>
      <c r="BD1397" s="37">
        <f>COUNTIFS($S1397:$AU1397,"PL")</f>
        <v>0</v>
      </c>
      <c r="BE1397" s="37">
        <f>COUNTIFS($S1397:$AU1397,"CL")</f>
        <v>0</v>
      </c>
      <c r="BF1397" s="37">
        <f>COUNTIFS($S1397:$AU1397,"BL")</f>
        <v>0</v>
      </c>
      <c r="BG1397" s="37">
        <f>COUNTIFS($S1397:$AU1397,"CO")</f>
        <v>0</v>
      </c>
      <c r="BH1397" s="37">
        <f>SUM(BD1397:BG1397)</f>
        <v>0</v>
      </c>
      <c r="BI1397" s="37">
        <f>IF(SUM(AV1397+AW1397)&gt;=17,1,0)</f>
        <v>0</v>
      </c>
      <c r="BJ1397" s="37">
        <f>IF(SUM(AV1397+AW1397)&gt;=13,1,0)</f>
        <v>0</v>
      </c>
      <c r="BK1397" s="37">
        <f>SUM(AV1397:BG1397)+SUM(COUNTIFS(R1397:AU1397,{"TERM","RESIGNED"}))</f>
        <v>29</v>
      </c>
      <c r="BL1397" s="1" t="s">
        <v>41</v>
      </c>
      <c r="BM1397" s="37" t="s">
        <v>934</v>
      </c>
    </row>
    <row r="1398" spans="1:66" x14ac:dyDescent="0.25">
      <c r="A1398" s="30">
        <f>A1397+1</f>
        <v>1396</v>
      </c>
      <c r="B1398" s="1" t="s">
        <v>163</v>
      </c>
      <c r="C1398" s="1">
        <v>600501</v>
      </c>
      <c r="D1398" s="1">
        <v>600501</v>
      </c>
      <c r="E1398" s="1" t="s">
        <v>863</v>
      </c>
      <c r="F1398" s="32" t="s">
        <v>1421</v>
      </c>
      <c r="G1398" s="32" t="s">
        <v>181</v>
      </c>
      <c r="H1398" s="28">
        <v>45280</v>
      </c>
      <c r="I1398" s="28" t="s">
        <v>36</v>
      </c>
      <c r="J1398" s="28">
        <v>45329</v>
      </c>
      <c r="K1398" s="37">
        <f ca="1">IF(O1398="ACTIVE",(TODAY()-H1398),(J1398-H1398))</f>
        <v>49</v>
      </c>
      <c r="L1398" s="39" t="str">
        <f>IF(OR(M1398="Email Verification",M1398="Operations",M1398="OJT",M1398="Bottom Quartile Group",M1398="Training"),"Billable","Non Billable")</f>
        <v>Billable</v>
      </c>
      <c r="M1398" s="32" t="s">
        <v>761</v>
      </c>
      <c r="N1398" s="1" t="s">
        <v>260</v>
      </c>
      <c r="O1398" s="1" t="s">
        <v>886</v>
      </c>
      <c r="P1398" s="1" t="s">
        <v>1579</v>
      </c>
      <c r="Q1398" s="1" t="s">
        <v>1576</v>
      </c>
      <c r="R1398" s="31" t="s">
        <v>463</v>
      </c>
      <c r="S1398" s="42" t="s">
        <v>19</v>
      </c>
      <c r="T1398" s="42" t="s">
        <v>18</v>
      </c>
      <c r="U1398" s="42" t="s">
        <v>17</v>
      </c>
      <c r="V1398" s="42" t="s">
        <v>17</v>
      </c>
      <c r="W1398" s="42" t="s">
        <v>18</v>
      </c>
      <c r="X1398" s="42" t="s">
        <v>18</v>
      </c>
      <c r="Y1398" s="42" t="s">
        <v>886</v>
      </c>
      <c r="Z1398" s="42" t="s">
        <v>886</v>
      </c>
      <c r="AA1398" s="42" t="s">
        <v>886</v>
      </c>
      <c r="AB1398" s="42" t="s">
        <v>17</v>
      </c>
      <c r="AC1398" s="42" t="s">
        <v>17</v>
      </c>
      <c r="AD1398" s="42" t="s">
        <v>886</v>
      </c>
      <c r="AE1398" s="42" t="s">
        <v>886</v>
      </c>
      <c r="AF1398" s="42" t="s">
        <v>886</v>
      </c>
      <c r="AG1398" s="42" t="s">
        <v>886</v>
      </c>
      <c r="AH1398" s="42" t="s">
        <v>886</v>
      </c>
      <c r="AI1398" s="42" t="s">
        <v>17</v>
      </c>
      <c r="AJ1398" s="42" t="s">
        <v>17</v>
      </c>
      <c r="AK1398" s="42" t="s">
        <v>886</v>
      </c>
      <c r="AL1398" s="42" t="s">
        <v>886</v>
      </c>
      <c r="AM1398" s="42" t="s">
        <v>886</v>
      </c>
      <c r="AN1398" s="42" t="s">
        <v>886</v>
      </c>
      <c r="AO1398" s="42" t="s">
        <v>886</v>
      </c>
      <c r="AP1398" s="42" t="s">
        <v>17</v>
      </c>
      <c r="AQ1398" s="42" t="s">
        <v>17</v>
      </c>
      <c r="AR1398" s="42" t="s">
        <v>886</v>
      </c>
      <c r="AS1398" s="42" t="s">
        <v>886</v>
      </c>
      <c r="AT1398" s="42" t="s">
        <v>886</v>
      </c>
      <c r="AU1398" s="42" t="s">
        <v>886</v>
      </c>
      <c r="AV1398" s="37">
        <f>COUNTIFS($S1398:$AU1398,"P")</f>
        <v>0</v>
      </c>
      <c r="AW1398" s="37">
        <f>COUNTIFS($S1398:$AU1398,"HD")/2</f>
        <v>0</v>
      </c>
      <c r="AX1398" s="37">
        <f>COUNTIFS($S1398:$AU1398,"DO")</f>
        <v>8</v>
      </c>
      <c r="AY1398" s="1">
        <f>COUNTIFS($S1398:$AU1398,"UPL")</f>
        <v>3</v>
      </c>
      <c r="AZ1398" s="37">
        <f>COUNTIFS($S1398:$AU1398,"LWP")</f>
        <v>1</v>
      </c>
      <c r="BA1398" s="37">
        <f>SUM(COUNTIFS($S1398:$AU1398,{"PAT","MAT"}))</f>
        <v>0</v>
      </c>
      <c r="BB1398" s="37">
        <f>COUNTIFS($S1398:$AU1398,"HO")</f>
        <v>0</v>
      </c>
      <c r="BC1398" s="37">
        <f>COUNTIFS($S1398:$AU1398,"NA")</f>
        <v>0</v>
      </c>
      <c r="BD1398" s="37">
        <f>COUNTIFS($S1398:$AU1398,"PL")</f>
        <v>0</v>
      </c>
      <c r="BE1398" s="37">
        <f>COUNTIFS($S1398:$AU1398,"CL")</f>
        <v>0</v>
      </c>
      <c r="BF1398" s="37">
        <f>COUNTIFS($S1398:$AU1398,"BL")</f>
        <v>0</v>
      </c>
      <c r="BG1398" s="37">
        <f>COUNTIFS($S1398:$AU1398,"CO")</f>
        <v>0</v>
      </c>
      <c r="BH1398" s="37">
        <f>SUM(BD1398:BG1398)</f>
        <v>0</v>
      </c>
      <c r="BI1398" s="37">
        <f>IF(SUM(AV1398+AW1398)&gt;=17,1,0)</f>
        <v>0</v>
      </c>
      <c r="BJ1398" s="37">
        <f>IF(SUM(AV1398+AW1398)&gt;=13,1,0)</f>
        <v>0</v>
      </c>
      <c r="BK1398" s="37">
        <f>SUM(AV1398:BG1398)+SUM(COUNTIFS(R1398:AU1398,{"TERM","RESIGNED"}))</f>
        <v>29</v>
      </c>
      <c r="BL1398" s="1" t="s">
        <v>41</v>
      </c>
      <c r="BM1398" s="37" t="s">
        <v>931</v>
      </c>
    </row>
    <row r="1399" spans="1:66" x14ac:dyDescent="0.25">
      <c r="A1399" s="30">
        <f>A1398+1</f>
        <v>1397</v>
      </c>
      <c r="B1399" s="1" t="s">
        <v>163</v>
      </c>
      <c r="C1399" s="1">
        <v>106273</v>
      </c>
      <c r="D1399" s="1">
        <v>106273</v>
      </c>
      <c r="E1399" s="1" t="s">
        <v>863</v>
      </c>
      <c r="F1399" s="32" t="s">
        <v>1402</v>
      </c>
      <c r="G1399" s="32" t="s">
        <v>117</v>
      </c>
      <c r="H1399" s="28">
        <v>45282</v>
      </c>
      <c r="I1399" s="28" t="s">
        <v>36</v>
      </c>
      <c r="J1399" s="28">
        <v>45329</v>
      </c>
      <c r="K1399" s="37">
        <f ca="1">IF(O1399="ACTIVE",(TODAY()-H1399),(J1399-H1399))</f>
        <v>47</v>
      </c>
      <c r="L1399" s="39" t="str">
        <f>IF(OR(M1399="Email Verification",M1399="Operations",M1399="OJT",M1399="Bottom Quartile Group",M1399="Training"),"Billable","Non Billable")</f>
        <v>Billable</v>
      </c>
      <c r="M1399" s="32" t="s">
        <v>761</v>
      </c>
      <c r="N1399" s="1" t="s">
        <v>38</v>
      </c>
      <c r="O1399" s="1" t="s">
        <v>886</v>
      </c>
      <c r="P1399" s="1" t="s">
        <v>1577</v>
      </c>
      <c r="Q1399" s="1" t="s">
        <v>1604</v>
      </c>
      <c r="R1399" s="31" t="s">
        <v>237</v>
      </c>
      <c r="S1399" s="42" t="s">
        <v>880</v>
      </c>
      <c r="T1399" s="42" t="s">
        <v>880</v>
      </c>
      <c r="U1399" s="42" t="s">
        <v>17</v>
      </c>
      <c r="V1399" s="42" t="s">
        <v>17</v>
      </c>
      <c r="W1399" s="42" t="s">
        <v>880</v>
      </c>
      <c r="X1399" s="42" t="s">
        <v>880</v>
      </c>
      <c r="Y1399" s="42" t="s">
        <v>886</v>
      </c>
      <c r="Z1399" s="42" t="s">
        <v>886</v>
      </c>
      <c r="AA1399" s="42" t="s">
        <v>886</v>
      </c>
      <c r="AB1399" s="42" t="s">
        <v>17</v>
      </c>
      <c r="AC1399" s="42" t="s">
        <v>17</v>
      </c>
      <c r="AD1399" s="42" t="s">
        <v>886</v>
      </c>
      <c r="AE1399" s="42" t="s">
        <v>886</v>
      </c>
      <c r="AF1399" s="42" t="s">
        <v>886</v>
      </c>
      <c r="AG1399" s="42" t="s">
        <v>886</v>
      </c>
      <c r="AH1399" s="42" t="s">
        <v>886</v>
      </c>
      <c r="AI1399" s="42" t="s">
        <v>17</v>
      </c>
      <c r="AJ1399" s="42" t="s">
        <v>17</v>
      </c>
      <c r="AK1399" s="42" t="s">
        <v>886</v>
      </c>
      <c r="AL1399" s="42" t="s">
        <v>886</v>
      </c>
      <c r="AM1399" s="42" t="s">
        <v>886</v>
      </c>
      <c r="AN1399" s="42" t="s">
        <v>886</v>
      </c>
      <c r="AO1399" s="42" t="s">
        <v>886</v>
      </c>
      <c r="AP1399" s="42" t="s">
        <v>17</v>
      </c>
      <c r="AQ1399" s="42" t="s">
        <v>17</v>
      </c>
      <c r="AR1399" s="42" t="s">
        <v>886</v>
      </c>
      <c r="AS1399" s="42" t="s">
        <v>886</v>
      </c>
      <c r="AT1399" s="42" t="s">
        <v>886</v>
      </c>
      <c r="AU1399" s="42" t="s">
        <v>886</v>
      </c>
      <c r="AV1399" s="37">
        <f>COUNTIFS($S1399:$AU1399,"P")</f>
        <v>4</v>
      </c>
      <c r="AW1399" s="37">
        <f>COUNTIFS($S1399:$AU1399,"HD")/2</f>
        <v>0</v>
      </c>
      <c r="AX1399" s="37">
        <f>COUNTIFS($S1399:$AU1399,"DO")</f>
        <v>8</v>
      </c>
      <c r="AY1399" s="1">
        <f>COUNTIFS($S1399:$AU1399,"UPL")</f>
        <v>0</v>
      </c>
      <c r="AZ1399" s="37">
        <f>COUNTIFS($S1399:$AU1399,"LWP")</f>
        <v>0</v>
      </c>
      <c r="BA1399" s="37">
        <f>SUM(COUNTIFS($S1399:$AU1399,{"PAT","MAT"}))</f>
        <v>0</v>
      </c>
      <c r="BB1399" s="37">
        <f>COUNTIFS($S1399:$AU1399,"HO")</f>
        <v>0</v>
      </c>
      <c r="BC1399" s="37">
        <f>COUNTIFS($S1399:$AU1399,"NA")</f>
        <v>0</v>
      </c>
      <c r="BD1399" s="37">
        <f>COUNTIFS($S1399:$AU1399,"PL")</f>
        <v>0</v>
      </c>
      <c r="BE1399" s="37">
        <f>COUNTIFS($S1399:$AU1399,"CL")</f>
        <v>0</v>
      </c>
      <c r="BF1399" s="37">
        <f>COUNTIFS($S1399:$AU1399,"BL")</f>
        <v>0</v>
      </c>
      <c r="BG1399" s="37">
        <f>COUNTIFS($S1399:$AU1399,"CO")</f>
        <v>0</v>
      </c>
      <c r="BH1399" s="37">
        <f>SUM(BD1399:BG1399)</f>
        <v>0</v>
      </c>
      <c r="BI1399" s="37">
        <f>IF(SUM(AV1399+AW1399)&gt;=17,1,0)</f>
        <v>0</v>
      </c>
      <c r="BJ1399" s="37">
        <f>IF(SUM(AV1399+AW1399)&gt;=13,1,0)</f>
        <v>0</v>
      </c>
      <c r="BK1399" s="37">
        <f>SUM(AV1399:BG1399)+SUM(COUNTIFS(R1399:AU1399,{"TERM","RESIGNED"}))</f>
        <v>29</v>
      </c>
      <c r="BL1399" s="1" t="s">
        <v>41</v>
      </c>
      <c r="BM1399" s="37" t="s">
        <v>931</v>
      </c>
    </row>
    <row r="1400" spans="1:66" x14ac:dyDescent="0.25">
      <c r="A1400" s="30">
        <f>A1399+1</f>
        <v>1398</v>
      </c>
      <c r="B1400" s="1" t="s">
        <v>163</v>
      </c>
      <c r="C1400" s="1">
        <v>106280</v>
      </c>
      <c r="D1400" s="1">
        <v>106280</v>
      </c>
      <c r="E1400" s="1" t="s">
        <v>863</v>
      </c>
      <c r="F1400" s="32" t="s">
        <v>1408</v>
      </c>
      <c r="G1400" s="32" t="s">
        <v>117</v>
      </c>
      <c r="H1400" s="28">
        <v>45282</v>
      </c>
      <c r="I1400" s="28" t="s">
        <v>36</v>
      </c>
      <c r="J1400" s="28">
        <v>45329</v>
      </c>
      <c r="K1400" s="37">
        <f ca="1">IF(O1400="ACTIVE",(TODAY()-H1400),(J1400-H1400))</f>
        <v>47</v>
      </c>
      <c r="L1400" s="39" t="str">
        <f>IF(OR(M1400="Email Verification",M1400="Operations",M1400="OJT",M1400="Bottom Quartile Group",M1400="Training"),"Billable","Non Billable")</f>
        <v>Billable</v>
      </c>
      <c r="M1400" s="32" t="s">
        <v>761</v>
      </c>
      <c r="N1400" s="1" t="s">
        <v>38</v>
      </c>
      <c r="O1400" s="1" t="s">
        <v>886</v>
      </c>
      <c r="P1400" s="1" t="s">
        <v>1579</v>
      </c>
      <c r="Q1400" s="1" t="s">
        <v>1576</v>
      </c>
      <c r="R1400" s="31" t="s">
        <v>237</v>
      </c>
      <c r="S1400" s="42" t="s">
        <v>19</v>
      </c>
      <c r="T1400" s="42" t="s">
        <v>18</v>
      </c>
      <c r="U1400" s="42" t="s">
        <v>17</v>
      </c>
      <c r="V1400" s="42" t="s">
        <v>17</v>
      </c>
      <c r="W1400" s="42" t="s">
        <v>18</v>
      </c>
      <c r="X1400" s="42" t="s">
        <v>18</v>
      </c>
      <c r="Y1400" s="42" t="s">
        <v>886</v>
      </c>
      <c r="Z1400" s="42" t="s">
        <v>886</v>
      </c>
      <c r="AA1400" s="42" t="s">
        <v>886</v>
      </c>
      <c r="AB1400" s="42" t="s">
        <v>17</v>
      </c>
      <c r="AC1400" s="42" t="s">
        <v>17</v>
      </c>
      <c r="AD1400" s="42" t="s">
        <v>886</v>
      </c>
      <c r="AE1400" s="42" t="s">
        <v>886</v>
      </c>
      <c r="AF1400" s="42" t="s">
        <v>886</v>
      </c>
      <c r="AG1400" s="42" t="s">
        <v>886</v>
      </c>
      <c r="AH1400" s="42" t="s">
        <v>886</v>
      </c>
      <c r="AI1400" s="42" t="s">
        <v>17</v>
      </c>
      <c r="AJ1400" s="42" t="s">
        <v>17</v>
      </c>
      <c r="AK1400" s="42" t="s">
        <v>886</v>
      </c>
      <c r="AL1400" s="42" t="s">
        <v>886</v>
      </c>
      <c r="AM1400" s="42" t="s">
        <v>886</v>
      </c>
      <c r="AN1400" s="42" t="s">
        <v>886</v>
      </c>
      <c r="AO1400" s="42" t="s">
        <v>886</v>
      </c>
      <c r="AP1400" s="42" t="s">
        <v>17</v>
      </c>
      <c r="AQ1400" s="42" t="s">
        <v>17</v>
      </c>
      <c r="AR1400" s="42" t="s">
        <v>886</v>
      </c>
      <c r="AS1400" s="42" t="s">
        <v>886</v>
      </c>
      <c r="AT1400" s="42" t="s">
        <v>886</v>
      </c>
      <c r="AU1400" s="42" t="s">
        <v>886</v>
      </c>
      <c r="AV1400" s="37">
        <f>COUNTIFS($S1400:$AU1400,"P")</f>
        <v>0</v>
      </c>
      <c r="AW1400" s="37">
        <f>COUNTIFS($S1400:$AU1400,"HD")/2</f>
        <v>0</v>
      </c>
      <c r="AX1400" s="37">
        <f>COUNTIFS($S1400:$AU1400,"DO")</f>
        <v>8</v>
      </c>
      <c r="AY1400" s="1">
        <f>COUNTIFS($S1400:$AU1400,"UPL")</f>
        <v>3</v>
      </c>
      <c r="AZ1400" s="37">
        <f>COUNTIFS($S1400:$AU1400,"LWP")</f>
        <v>1</v>
      </c>
      <c r="BA1400" s="37">
        <f>SUM(COUNTIFS($S1400:$AU1400,{"PAT","MAT"}))</f>
        <v>0</v>
      </c>
      <c r="BB1400" s="37">
        <f>COUNTIFS($S1400:$AU1400,"HO")</f>
        <v>0</v>
      </c>
      <c r="BC1400" s="37">
        <f>COUNTIFS($S1400:$AU1400,"NA")</f>
        <v>0</v>
      </c>
      <c r="BD1400" s="37">
        <f>COUNTIFS($S1400:$AU1400,"PL")</f>
        <v>0</v>
      </c>
      <c r="BE1400" s="37">
        <f>COUNTIFS($S1400:$AU1400,"CL")</f>
        <v>0</v>
      </c>
      <c r="BF1400" s="37">
        <f>COUNTIFS($S1400:$AU1400,"BL")</f>
        <v>0</v>
      </c>
      <c r="BG1400" s="37">
        <f>COUNTIFS($S1400:$AU1400,"CO")</f>
        <v>0</v>
      </c>
      <c r="BH1400" s="37">
        <f>SUM(BD1400:BG1400)</f>
        <v>0</v>
      </c>
      <c r="BI1400" s="37">
        <f>IF(SUM(AV1400+AW1400)&gt;=17,1,0)</f>
        <v>0</v>
      </c>
      <c r="BJ1400" s="37">
        <f>IF(SUM(AV1400+AW1400)&gt;=13,1,0)</f>
        <v>0</v>
      </c>
      <c r="BK1400" s="37">
        <f>SUM(AV1400:BG1400)+SUM(COUNTIFS(R1400:AU1400,{"TERM","RESIGNED"}))</f>
        <v>29</v>
      </c>
      <c r="BL1400" s="1" t="s">
        <v>41</v>
      </c>
      <c r="BM1400" s="37" t="s">
        <v>936</v>
      </c>
    </row>
    <row r="1401" spans="1:66" x14ac:dyDescent="0.25">
      <c r="A1401" s="30">
        <f>A1400+1</f>
        <v>1399</v>
      </c>
      <c r="B1401" s="1" t="s">
        <v>163</v>
      </c>
      <c r="C1401" s="1">
        <v>106306</v>
      </c>
      <c r="D1401" s="1">
        <v>106306</v>
      </c>
      <c r="E1401" s="1" t="s">
        <v>863</v>
      </c>
      <c r="F1401" s="32" t="s">
        <v>1427</v>
      </c>
      <c r="G1401" s="32" t="s">
        <v>117</v>
      </c>
      <c r="H1401" s="28">
        <v>45289</v>
      </c>
      <c r="I1401" s="28" t="s">
        <v>36</v>
      </c>
      <c r="J1401" s="28">
        <v>45329</v>
      </c>
      <c r="K1401" s="37">
        <f ca="1">IF(O1401="ACTIVE",(TODAY()-H1401),(J1401-H1401))</f>
        <v>40</v>
      </c>
      <c r="L1401" s="39" t="str">
        <f>IF(OR(M1401="Email Verification",M1401="Operations",M1401="OJT",M1401="Bottom Quartile Group",M1401="Training"),"Billable","Non Billable")</f>
        <v>Billable</v>
      </c>
      <c r="M1401" s="32" t="s">
        <v>761</v>
      </c>
      <c r="N1401" s="1" t="s">
        <v>38</v>
      </c>
      <c r="O1401" s="1" t="s">
        <v>886</v>
      </c>
      <c r="P1401" s="1" t="s">
        <v>1579</v>
      </c>
      <c r="Q1401" s="1" t="s">
        <v>1576</v>
      </c>
      <c r="R1401" s="31" t="s">
        <v>237</v>
      </c>
      <c r="S1401" s="42" t="s">
        <v>19</v>
      </c>
      <c r="T1401" s="42" t="s">
        <v>18</v>
      </c>
      <c r="U1401" s="42" t="s">
        <v>17</v>
      </c>
      <c r="V1401" s="42" t="s">
        <v>17</v>
      </c>
      <c r="W1401" s="42" t="s">
        <v>18</v>
      </c>
      <c r="X1401" s="42" t="s">
        <v>18</v>
      </c>
      <c r="Y1401" s="42" t="s">
        <v>886</v>
      </c>
      <c r="Z1401" s="42" t="s">
        <v>886</v>
      </c>
      <c r="AA1401" s="42" t="s">
        <v>886</v>
      </c>
      <c r="AB1401" s="42" t="s">
        <v>17</v>
      </c>
      <c r="AC1401" s="42" t="s">
        <v>17</v>
      </c>
      <c r="AD1401" s="42" t="s">
        <v>886</v>
      </c>
      <c r="AE1401" s="42" t="s">
        <v>886</v>
      </c>
      <c r="AF1401" s="42" t="s">
        <v>886</v>
      </c>
      <c r="AG1401" s="42" t="s">
        <v>886</v>
      </c>
      <c r="AH1401" s="42" t="s">
        <v>886</v>
      </c>
      <c r="AI1401" s="42" t="s">
        <v>17</v>
      </c>
      <c r="AJ1401" s="42" t="s">
        <v>17</v>
      </c>
      <c r="AK1401" s="42" t="s">
        <v>886</v>
      </c>
      <c r="AL1401" s="42" t="s">
        <v>886</v>
      </c>
      <c r="AM1401" s="42" t="s">
        <v>886</v>
      </c>
      <c r="AN1401" s="42" t="s">
        <v>886</v>
      </c>
      <c r="AO1401" s="42" t="s">
        <v>886</v>
      </c>
      <c r="AP1401" s="42" t="s">
        <v>17</v>
      </c>
      <c r="AQ1401" s="42" t="s">
        <v>17</v>
      </c>
      <c r="AR1401" s="42" t="s">
        <v>886</v>
      </c>
      <c r="AS1401" s="42" t="s">
        <v>886</v>
      </c>
      <c r="AT1401" s="42" t="s">
        <v>886</v>
      </c>
      <c r="AU1401" s="42" t="s">
        <v>886</v>
      </c>
      <c r="AV1401" s="37">
        <f>COUNTIFS($S1401:$AU1401,"P")</f>
        <v>0</v>
      </c>
      <c r="AW1401" s="37">
        <f>COUNTIFS($S1401:$AU1401,"HD")/2</f>
        <v>0</v>
      </c>
      <c r="AX1401" s="37">
        <f>COUNTIFS($S1401:$AU1401,"DO")</f>
        <v>8</v>
      </c>
      <c r="AY1401" s="1">
        <f>COUNTIFS($S1401:$AU1401,"UPL")</f>
        <v>3</v>
      </c>
      <c r="AZ1401" s="37">
        <f>COUNTIFS($S1401:$AU1401,"LWP")</f>
        <v>1</v>
      </c>
      <c r="BA1401" s="37">
        <f>SUM(COUNTIFS($S1401:$AU1401,{"PAT","MAT"}))</f>
        <v>0</v>
      </c>
      <c r="BB1401" s="37">
        <f>COUNTIFS($S1401:$AU1401,"HO")</f>
        <v>0</v>
      </c>
      <c r="BC1401" s="37">
        <f>COUNTIFS($S1401:$AU1401,"NA")</f>
        <v>0</v>
      </c>
      <c r="BD1401" s="37">
        <f>COUNTIFS($S1401:$AU1401,"PL")</f>
        <v>0</v>
      </c>
      <c r="BE1401" s="37">
        <f>COUNTIFS($S1401:$AU1401,"CL")</f>
        <v>0</v>
      </c>
      <c r="BF1401" s="37">
        <f>COUNTIFS($S1401:$AU1401,"BL")</f>
        <v>0</v>
      </c>
      <c r="BG1401" s="37">
        <f>COUNTIFS($S1401:$AU1401,"CO")</f>
        <v>0</v>
      </c>
      <c r="BH1401" s="37">
        <f>SUM(BD1401:BG1401)</f>
        <v>0</v>
      </c>
      <c r="BI1401" s="37">
        <f>IF(SUM(AV1401+AW1401)&gt;=17,1,0)</f>
        <v>0</v>
      </c>
      <c r="BJ1401" s="37">
        <f>IF(SUM(AV1401+AW1401)&gt;=13,1,0)</f>
        <v>0</v>
      </c>
      <c r="BK1401" s="37">
        <f>SUM(AV1401:BG1401)+SUM(COUNTIFS(R1401:AU1401,{"TERM","RESIGNED"}))</f>
        <v>29</v>
      </c>
      <c r="BL1401" s="1" t="s">
        <v>41</v>
      </c>
      <c r="BM1401" s="37" t="s">
        <v>931</v>
      </c>
    </row>
    <row r="1402" spans="1:66" x14ac:dyDescent="0.25">
      <c r="A1402" s="30">
        <f>A1401+1</f>
        <v>1400</v>
      </c>
      <c r="B1402" s="1" t="s">
        <v>33</v>
      </c>
      <c r="C1402" s="1">
        <v>19570</v>
      </c>
      <c r="D1402" s="1">
        <v>19570</v>
      </c>
      <c r="E1402" s="1" t="s">
        <v>862</v>
      </c>
      <c r="F1402" s="32" t="s">
        <v>1514</v>
      </c>
      <c r="G1402" s="32" t="s">
        <v>181</v>
      </c>
      <c r="H1402" s="28">
        <v>45314</v>
      </c>
      <c r="I1402" s="28" t="s">
        <v>36</v>
      </c>
      <c r="J1402" s="28">
        <v>45329</v>
      </c>
      <c r="K1402" s="37">
        <f ca="1">IF(O1402="ACTIVE",(TODAY()-H1402),(J1402-H1402))</f>
        <v>15</v>
      </c>
      <c r="L1402" s="39" t="str">
        <f>IF(OR(M1402="Email Verification",M1402="Operations",M1402="OJT",M1402="Bottom Quartile Group",M1402="Training"),"Billable","Non Billable")</f>
        <v>Billable</v>
      </c>
      <c r="M1402" s="32" t="s">
        <v>920</v>
      </c>
      <c r="N1402" s="1" t="s">
        <v>38</v>
      </c>
      <c r="O1402" s="1" t="s">
        <v>886</v>
      </c>
      <c r="P1402" s="1" t="s">
        <v>1577</v>
      </c>
      <c r="Q1402" s="1" t="s">
        <v>1606</v>
      </c>
      <c r="R1402" s="31" t="s">
        <v>300</v>
      </c>
      <c r="S1402" s="42" t="s">
        <v>880</v>
      </c>
      <c r="T1402" s="42" t="s">
        <v>880</v>
      </c>
      <c r="U1402" s="42" t="s">
        <v>17</v>
      </c>
      <c r="V1402" s="42" t="s">
        <v>17</v>
      </c>
      <c r="W1402" s="42" t="s">
        <v>880</v>
      </c>
      <c r="X1402" s="42" t="s">
        <v>19</v>
      </c>
      <c r="Y1402" s="42" t="s">
        <v>886</v>
      </c>
      <c r="Z1402" s="42" t="s">
        <v>886</v>
      </c>
      <c r="AA1402" s="42" t="s">
        <v>886</v>
      </c>
      <c r="AB1402" s="42" t="s">
        <v>17</v>
      </c>
      <c r="AC1402" s="42" t="s">
        <v>17</v>
      </c>
      <c r="AD1402" s="42" t="s">
        <v>886</v>
      </c>
      <c r="AE1402" s="42" t="s">
        <v>886</v>
      </c>
      <c r="AF1402" s="42" t="s">
        <v>886</v>
      </c>
      <c r="AG1402" s="42" t="s">
        <v>886</v>
      </c>
      <c r="AH1402" s="42" t="s">
        <v>886</v>
      </c>
      <c r="AI1402" s="42" t="s">
        <v>17</v>
      </c>
      <c r="AJ1402" s="42" t="s">
        <v>17</v>
      </c>
      <c r="AK1402" s="42" t="s">
        <v>886</v>
      </c>
      <c r="AL1402" s="42" t="s">
        <v>886</v>
      </c>
      <c r="AM1402" s="42" t="s">
        <v>886</v>
      </c>
      <c r="AN1402" s="42" t="s">
        <v>886</v>
      </c>
      <c r="AO1402" s="42" t="s">
        <v>886</v>
      </c>
      <c r="AP1402" s="42" t="s">
        <v>17</v>
      </c>
      <c r="AQ1402" s="42" t="s">
        <v>17</v>
      </c>
      <c r="AR1402" s="42" t="s">
        <v>886</v>
      </c>
      <c r="AS1402" s="42" t="s">
        <v>886</v>
      </c>
      <c r="AT1402" s="42" t="s">
        <v>886</v>
      </c>
      <c r="AU1402" s="42" t="s">
        <v>886</v>
      </c>
      <c r="AV1402" s="37">
        <f>COUNTIFS($S1402:$AU1402,"P")</f>
        <v>3</v>
      </c>
      <c r="AW1402" s="37">
        <f>COUNTIFS($S1402:$AU1402,"HD")/2</f>
        <v>0</v>
      </c>
      <c r="AX1402" s="37">
        <f>COUNTIFS($S1402:$AU1402,"DO")</f>
        <v>8</v>
      </c>
      <c r="AY1402" s="1">
        <f>COUNTIFS($S1402:$AU1402,"UPL")</f>
        <v>0</v>
      </c>
      <c r="AZ1402" s="37">
        <f>COUNTIFS($S1402:$AU1402,"LWP")</f>
        <v>1</v>
      </c>
      <c r="BA1402" s="37">
        <f>SUM(COUNTIFS($S1402:$AU1402,{"PAT","MAT"}))</f>
        <v>0</v>
      </c>
      <c r="BB1402" s="37">
        <f>COUNTIFS($S1402:$AU1402,"HO")</f>
        <v>0</v>
      </c>
      <c r="BC1402" s="37">
        <f>COUNTIFS($S1402:$AU1402,"NA")</f>
        <v>0</v>
      </c>
      <c r="BD1402" s="37">
        <f>COUNTIFS($S1402:$AU1402,"PL")</f>
        <v>0</v>
      </c>
      <c r="BE1402" s="37">
        <f>COUNTIFS($S1402:$AU1402,"CL")</f>
        <v>0</v>
      </c>
      <c r="BF1402" s="37">
        <f>COUNTIFS($S1402:$AU1402,"BL")</f>
        <v>0</v>
      </c>
      <c r="BG1402" s="37">
        <f>COUNTIFS($S1402:$AU1402,"CO")</f>
        <v>0</v>
      </c>
      <c r="BH1402" s="37">
        <f>SUM(BD1402:BG1402)</f>
        <v>0</v>
      </c>
      <c r="BI1402" s="37">
        <f>IF(SUM(AV1402+AW1402)&gt;=17,1,0)</f>
        <v>0</v>
      </c>
      <c r="BJ1402" s="37">
        <f>IF(SUM(AV1402+AW1402)&gt;=13,1,0)</f>
        <v>0</v>
      </c>
      <c r="BK1402" s="37">
        <f>SUM(AV1402:BG1402)+SUM(COUNTIFS(R1402:AU1402,{"TERM","RESIGNED"}))</f>
        <v>29</v>
      </c>
      <c r="BL1402" s="1" t="s">
        <v>41</v>
      </c>
      <c r="BM1402" s="37" t="s">
        <v>936</v>
      </c>
    </row>
    <row r="1403" spans="1:66" x14ac:dyDescent="0.25">
      <c r="A1403" s="30">
        <f>A1402+1</f>
        <v>1401</v>
      </c>
      <c r="B1403" s="1" t="s">
        <v>33</v>
      </c>
      <c r="C1403" s="1">
        <v>19581</v>
      </c>
      <c r="D1403" s="1">
        <v>19581</v>
      </c>
      <c r="E1403" s="1" t="s">
        <v>862</v>
      </c>
      <c r="F1403" s="32" t="s">
        <v>1522</v>
      </c>
      <c r="G1403" s="32" t="s">
        <v>177</v>
      </c>
      <c r="H1403" s="28">
        <v>45314</v>
      </c>
      <c r="I1403" s="28" t="s">
        <v>36</v>
      </c>
      <c r="J1403" s="28">
        <v>45329</v>
      </c>
      <c r="K1403" s="37">
        <f ca="1">IF(O1403="ACTIVE",(TODAY()-H1403),(J1403-H1403))</f>
        <v>15</v>
      </c>
      <c r="L1403" s="39" t="str">
        <f>IF(OR(M1403="Email Verification",M1403="Operations",M1403="OJT",M1403="Bottom Quartile Group",M1403="Training"),"Billable","Non Billable")</f>
        <v>Billable</v>
      </c>
      <c r="M1403" s="32" t="s">
        <v>920</v>
      </c>
      <c r="N1403" s="1" t="s">
        <v>38</v>
      </c>
      <c r="O1403" s="1" t="s">
        <v>886</v>
      </c>
      <c r="P1403" s="1" t="s">
        <v>1579</v>
      </c>
      <c r="Q1403" s="1" t="s">
        <v>1576</v>
      </c>
      <c r="R1403" s="31" t="s">
        <v>300</v>
      </c>
      <c r="S1403" s="42" t="s">
        <v>19</v>
      </c>
      <c r="T1403" s="42" t="s">
        <v>18</v>
      </c>
      <c r="U1403" s="42" t="s">
        <v>17</v>
      </c>
      <c r="V1403" s="42" t="s">
        <v>17</v>
      </c>
      <c r="W1403" s="42" t="s">
        <v>18</v>
      </c>
      <c r="X1403" s="42" t="s">
        <v>18</v>
      </c>
      <c r="Y1403" s="42" t="s">
        <v>886</v>
      </c>
      <c r="Z1403" s="42" t="s">
        <v>886</v>
      </c>
      <c r="AA1403" s="42" t="s">
        <v>886</v>
      </c>
      <c r="AB1403" s="42" t="s">
        <v>17</v>
      </c>
      <c r="AC1403" s="42" t="s">
        <v>17</v>
      </c>
      <c r="AD1403" s="42" t="s">
        <v>886</v>
      </c>
      <c r="AE1403" s="42" t="s">
        <v>886</v>
      </c>
      <c r="AF1403" s="42" t="s">
        <v>886</v>
      </c>
      <c r="AG1403" s="42" t="s">
        <v>886</v>
      </c>
      <c r="AH1403" s="42" t="s">
        <v>886</v>
      </c>
      <c r="AI1403" s="42" t="s">
        <v>17</v>
      </c>
      <c r="AJ1403" s="42" t="s">
        <v>17</v>
      </c>
      <c r="AK1403" s="42" t="s">
        <v>886</v>
      </c>
      <c r="AL1403" s="42" t="s">
        <v>886</v>
      </c>
      <c r="AM1403" s="42" t="s">
        <v>886</v>
      </c>
      <c r="AN1403" s="42" t="s">
        <v>886</v>
      </c>
      <c r="AO1403" s="42" t="s">
        <v>886</v>
      </c>
      <c r="AP1403" s="42" t="s">
        <v>17</v>
      </c>
      <c r="AQ1403" s="42" t="s">
        <v>17</v>
      </c>
      <c r="AR1403" s="42" t="s">
        <v>886</v>
      </c>
      <c r="AS1403" s="42" t="s">
        <v>886</v>
      </c>
      <c r="AT1403" s="42" t="s">
        <v>886</v>
      </c>
      <c r="AU1403" s="42" t="s">
        <v>886</v>
      </c>
      <c r="AV1403" s="37">
        <f>COUNTIFS($S1403:$AU1403,"P")</f>
        <v>0</v>
      </c>
      <c r="AW1403" s="37">
        <f>COUNTIFS($S1403:$AU1403,"HD")/2</f>
        <v>0</v>
      </c>
      <c r="AX1403" s="37">
        <f>COUNTIFS($S1403:$AU1403,"DO")</f>
        <v>8</v>
      </c>
      <c r="AY1403" s="1">
        <f>COUNTIFS($S1403:$AU1403,"UPL")</f>
        <v>3</v>
      </c>
      <c r="AZ1403" s="37">
        <f>COUNTIFS($S1403:$AU1403,"LWP")</f>
        <v>1</v>
      </c>
      <c r="BA1403" s="37">
        <f>SUM(COUNTIFS($S1403:$AU1403,{"PAT","MAT"}))</f>
        <v>0</v>
      </c>
      <c r="BB1403" s="37">
        <f>COUNTIFS($S1403:$AU1403,"HO")</f>
        <v>0</v>
      </c>
      <c r="BC1403" s="37">
        <f>COUNTIFS($S1403:$AU1403,"NA")</f>
        <v>0</v>
      </c>
      <c r="BD1403" s="37">
        <f>COUNTIFS($S1403:$AU1403,"PL")</f>
        <v>0</v>
      </c>
      <c r="BE1403" s="37">
        <f>COUNTIFS($S1403:$AU1403,"CL")</f>
        <v>0</v>
      </c>
      <c r="BF1403" s="37">
        <f>COUNTIFS($S1403:$AU1403,"BL")</f>
        <v>0</v>
      </c>
      <c r="BG1403" s="37">
        <f>COUNTIFS($S1403:$AU1403,"CO")</f>
        <v>0</v>
      </c>
      <c r="BH1403" s="37">
        <f>SUM(BD1403:BG1403)</f>
        <v>0</v>
      </c>
      <c r="BI1403" s="37">
        <f>IF(SUM(AV1403+AW1403)&gt;=17,1,0)</f>
        <v>0</v>
      </c>
      <c r="BJ1403" s="37">
        <f>IF(SUM(AV1403+AW1403)&gt;=13,1,0)</f>
        <v>0</v>
      </c>
      <c r="BK1403" s="37">
        <f>SUM(AV1403:BG1403)+SUM(COUNTIFS(R1403:AU1403,{"TERM","RESIGNED"}))</f>
        <v>29</v>
      </c>
      <c r="BL1403" s="1" t="s">
        <v>41</v>
      </c>
      <c r="BM1403" s="37" t="s">
        <v>936</v>
      </c>
    </row>
    <row r="1404" spans="1:66" x14ac:dyDescent="0.25">
      <c r="A1404" s="30">
        <f>A1403+1</f>
        <v>1402</v>
      </c>
      <c r="B1404" s="1" t="s">
        <v>33</v>
      </c>
      <c r="C1404" s="1">
        <v>19606</v>
      </c>
      <c r="D1404" s="1">
        <v>19606</v>
      </c>
      <c r="E1404" s="1" t="s">
        <v>863</v>
      </c>
      <c r="F1404" s="32" t="s">
        <v>1602</v>
      </c>
      <c r="G1404" s="32" t="s">
        <v>181</v>
      </c>
      <c r="H1404" s="28">
        <v>45322</v>
      </c>
      <c r="I1404" s="28" t="s">
        <v>36</v>
      </c>
      <c r="J1404" s="28">
        <v>45329</v>
      </c>
      <c r="K1404" s="37">
        <f ca="1">IF(O1404="ACTIVE",(TODAY()-H1404),(J1404-H1404))</f>
        <v>7</v>
      </c>
      <c r="L1404" s="39" t="str">
        <f>IF(OR(M1404="Email Verification",M1404="Operations",M1404="OJT",M1404="Bottom Quartile Group",M1404="Training"),"Billable","Non Billable")</f>
        <v>Billable</v>
      </c>
      <c r="M1404" s="32" t="s">
        <v>920</v>
      </c>
      <c r="N1404" s="1" t="s">
        <v>38</v>
      </c>
      <c r="O1404" s="1" t="s">
        <v>886</v>
      </c>
      <c r="P1404" s="1" t="s">
        <v>1579</v>
      </c>
      <c r="Q1404" s="1" t="s">
        <v>1576</v>
      </c>
      <c r="R1404" s="31" t="s">
        <v>214</v>
      </c>
      <c r="S1404" s="42" t="s">
        <v>19</v>
      </c>
      <c r="T1404" s="42" t="s">
        <v>18</v>
      </c>
      <c r="U1404" s="42" t="s">
        <v>17</v>
      </c>
      <c r="V1404" s="42" t="s">
        <v>17</v>
      </c>
      <c r="W1404" s="42" t="s">
        <v>18</v>
      </c>
      <c r="X1404" s="42" t="s">
        <v>18</v>
      </c>
      <c r="Y1404" s="42" t="s">
        <v>886</v>
      </c>
      <c r="Z1404" s="42" t="s">
        <v>886</v>
      </c>
      <c r="AA1404" s="42" t="s">
        <v>886</v>
      </c>
      <c r="AB1404" s="42" t="s">
        <v>17</v>
      </c>
      <c r="AC1404" s="42" t="s">
        <v>17</v>
      </c>
      <c r="AD1404" s="42" t="s">
        <v>886</v>
      </c>
      <c r="AE1404" s="42" t="s">
        <v>886</v>
      </c>
      <c r="AF1404" s="42" t="s">
        <v>886</v>
      </c>
      <c r="AG1404" s="42" t="s">
        <v>886</v>
      </c>
      <c r="AH1404" s="42" t="s">
        <v>886</v>
      </c>
      <c r="AI1404" s="42" t="s">
        <v>17</v>
      </c>
      <c r="AJ1404" s="42" t="s">
        <v>17</v>
      </c>
      <c r="AK1404" s="42" t="s">
        <v>886</v>
      </c>
      <c r="AL1404" s="42" t="s">
        <v>886</v>
      </c>
      <c r="AM1404" s="42" t="s">
        <v>886</v>
      </c>
      <c r="AN1404" s="42" t="s">
        <v>886</v>
      </c>
      <c r="AO1404" s="42" t="s">
        <v>886</v>
      </c>
      <c r="AP1404" s="42" t="s">
        <v>17</v>
      </c>
      <c r="AQ1404" s="42" t="s">
        <v>17</v>
      </c>
      <c r="AR1404" s="42" t="s">
        <v>886</v>
      </c>
      <c r="AS1404" s="42" t="s">
        <v>886</v>
      </c>
      <c r="AT1404" s="42" t="s">
        <v>886</v>
      </c>
      <c r="AU1404" s="42" t="s">
        <v>886</v>
      </c>
      <c r="AV1404" s="37">
        <f>COUNTIFS($S1404:$AU1404,"P")</f>
        <v>0</v>
      </c>
      <c r="AW1404" s="37">
        <f>COUNTIFS($S1404:$AU1404,"HD")/2</f>
        <v>0</v>
      </c>
      <c r="AX1404" s="37">
        <f>COUNTIFS($S1404:$AU1404,"DO")</f>
        <v>8</v>
      </c>
      <c r="AY1404" s="1">
        <f>COUNTIFS($S1404:$AU1404,"UPL")</f>
        <v>3</v>
      </c>
      <c r="AZ1404" s="37">
        <f>COUNTIFS($S1404:$AU1404,"LWP")</f>
        <v>1</v>
      </c>
      <c r="BA1404" s="37">
        <f>SUM(COUNTIFS($S1404:$AU1404,{"PAT","MAT"}))</f>
        <v>0</v>
      </c>
      <c r="BB1404" s="37">
        <f>COUNTIFS($S1404:$AU1404,"HO")</f>
        <v>0</v>
      </c>
      <c r="BC1404" s="37">
        <f>COUNTIFS($S1404:$AU1404,"NA")</f>
        <v>0</v>
      </c>
      <c r="BD1404" s="37">
        <f>COUNTIFS($S1404:$AU1404,"PL")</f>
        <v>0</v>
      </c>
      <c r="BE1404" s="37">
        <f>COUNTIFS($S1404:$AU1404,"CL")</f>
        <v>0</v>
      </c>
      <c r="BF1404" s="37">
        <f>COUNTIFS($S1404:$AU1404,"BL")</f>
        <v>0</v>
      </c>
      <c r="BG1404" s="37">
        <f>COUNTIFS($S1404:$AU1404,"CO")</f>
        <v>0</v>
      </c>
      <c r="BH1404" s="37">
        <f>SUM(BD1404:BG1404)</f>
        <v>0</v>
      </c>
      <c r="BI1404" s="37">
        <f>IF(SUM(AV1404+AW1404)&gt;=17,1,0)</f>
        <v>0</v>
      </c>
      <c r="BJ1404" s="37">
        <f>IF(SUM(AV1404+AW1404)&gt;=13,1,0)</f>
        <v>0</v>
      </c>
      <c r="BK1404" s="37">
        <f>SUM(AV1404:BG1404)+SUM(COUNTIFS(R1404:AU1404,{"TERM","RESIGNED"}))</f>
        <v>29</v>
      </c>
      <c r="BL1404" s="1" t="s">
        <v>41</v>
      </c>
      <c r="BM1404" s="37" t="s">
        <v>936</v>
      </c>
    </row>
    <row r="1405" spans="1:66" x14ac:dyDescent="0.25">
      <c r="A1405" s="30">
        <f>A1404+1</f>
        <v>1403</v>
      </c>
      <c r="B1405" s="1" t="s">
        <v>163</v>
      </c>
      <c r="C1405" s="1">
        <v>600110</v>
      </c>
      <c r="D1405" s="25">
        <v>600110</v>
      </c>
      <c r="E1405" s="1" t="s">
        <v>863</v>
      </c>
      <c r="F1405" s="32" t="s">
        <v>410</v>
      </c>
      <c r="G1405" s="32" t="s">
        <v>181</v>
      </c>
      <c r="H1405" s="28">
        <v>44425</v>
      </c>
      <c r="I1405" s="28" t="s">
        <v>36</v>
      </c>
      <c r="J1405" s="28">
        <v>45328</v>
      </c>
      <c r="K1405" s="37">
        <f ca="1">IF(O1405="ACTIVE",(TODAY()-H1405),(J1405-H1405))</f>
        <v>903</v>
      </c>
      <c r="L1405" s="39" t="str">
        <f>IF(OR(M1405="Email Verification",M1405="Operations",M1405="OJT",M1405="Bottom Quartile Group",M1405="Training"),"Billable","Non Billable")</f>
        <v>Billable</v>
      </c>
      <c r="M1405" s="32" t="s">
        <v>178</v>
      </c>
      <c r="N1405" s="1" t="s">
        <v>260</v>
      </c>
      <c r="O1405" s="1" t="s">
        <v>886</v>
      </c>
      <c r="P1405" s="1" t="s">
        <v>1579</v>
      </c>
      <c r="Q1405" s="1" t="s">
        <v>1576</v>
      </c>
      <c r="R1405" s="31" t="s">
        <v>282</v>
      </c>
      <c r="S1405" s="42" t="s">
        <v>18</v>
      </c>
      <c r="T1405" s="42" t="s">
        <v>18</v>
      </c>
      <c r="U1405" s="42" t="s">
        <v>17</v>
      </c>
      <c r="V1405" s="42" t="s">
        <v>17</v>
      </c>
      <c r="W1405" s="42" t="s">
        <v>18</v>
      </c>
      <c r="X1405" s="42" t="s">
        <v>886</v>
      </c>
      <c r="Y1405" s="42" t="s">
        <v>886</v>
      </c>
      <c r="Z1405" s="42" t="s">
        <v>886</v>
      </c>
      <c r="AA1405" s="42" t="s">
        <v>886</v>
      </c>
      <c r="AB1405" s="42" t="s">
        <v>17</v>
      </c>
      <c r="AC1405" s="42" t="s">
        <v>17</v>
      </c>
      <c r="AD1405" s="42" t="s">
        <v>886</v>
      </c>
      <c r="AE1405" s="42" t="s">
        <v>886</v>
      </c>
      <c r="AF1405" s="42" t="s">
        <v>886</v>
      </c>
      <c r="AG1405" s="42" t="s">
        <v>886</v>
      </c>
      <c r="AH1405" s="42" t="s">
        <v>886</v>
      </c>
      <c r="AI1405" s="42" t="s">
        <v>17</v>
      </c>
      <c r="AJ1405" s="42" t="s">
        <v>17</v>
      </c>
      <c r="AK1405" s="42" t="s">
        <v>886</v>
      </c>
      <c r="AL1405" s="42" t="s">
        <v>886</v>
      </c>
      <c r="AM1405" s="42" t="s">
        <v>886</v>
      </c>
      <c r="AN1405" s="42" t="s">
        <v>886</v>
      </c>
      <c r="AO1405" s="42" t="s">
        <v>886</v>
      </c>
      <c r="AP1405" s="42" t="s">
        <v>17</v>
      </c>
      <c r="AQ1405" s="42" t="s">
        <v>17</v>
      </c>
      <c r="AR1405" s="42" t="s">
        <v>886</v>
      </c>
      <c r="AS1405" s="42" t="s">
        <v>886</v>
      </c>
      <c r="AT1405" s="42" t="s">
        <v>886</v>
      </c>
      <c r="AU1405" s="42" t="s">
        <v>886</v>
      </c>
      <c r="AV1405" s="37">
        <f>COUNTIFS($S1405:$AU1405,"P")</f>
        <v>0</v>
      </c>
      <c r="AW1405" s="37">
        <f>COUNTIFS($S1405:$AU1405,"HD")/2</f>
        <v>0</v>
      </c>
      <c r="AX1405" s="37">
        <f>COUNTIFS($S1405:$AU1405,"DO")</f>
        <v>8</v>
      </c>
      <c r="AY1405" s="1">
        <f>COUNTIFS($S1405:$AU1405,"UPL")</f>
        <v>3</v>
      </c>
      <c r="AZ1405" s="37">
        <f>COUNTIFS($S1405:$AU1405,"LWP")</f>
        <v>0</v>
      </c>
      <c r="BA1405" s="37">
        <f>SUM(COUNTIFS($S1405:$AU1405,{"PAT","MAT"}))</f>
        <v>0</v>
      </c>
      <c r="BB1405" s="37">
        <f>COUNTIFS($S1405:$AU1405,"HO")</f>
        <v>0</v>
      </c>
      <c r="BC1405" s="37">
        <f>COUNTIFS($S1405:$AU1405,"NA")</f>
        <v>0</v>
      </c>
      <c r="BD1405" s="37">
        <f>COUNTIFS($S1405:$AU1405,"PL")</f>
        <v>0</v>
      </c>
      <c r="BE1405" s="37">
        <f>COUNTIFS($S1405:$AU1405,"CL")</f>
        <v>0</v>
      </c>
      <c r="BF1405" s="37">
        <f>COUNTIFS($S1405:$AU1405,"BL")</f>
        <v>0</v>
      </c>
      <c r="BG1405" s="37">
        <f>COUNTIFS($S1405:$AU1405,"CO")</f>
        <v>0</v>
      </c>
      <c r="BH1405" s="37">
        <f>SUM(BD1405:BG1405)</f>
        <v>0</v>
      </c>
      <c r="BI1405" s="37">
        <f>IF(SUM(AV1405+AW1405)&gt;=17,1,0)</f>
        <v>0</v>
      </c>
      <c r="BJ1405" s="37">
        <f>IF(SUM(AV1405+AW1405)&gt;=13,1,0)</f>
        <v>0</v>
      </c>
      <c r="BK1405" s="37">
        <f>SUM(AV1405:BG1405)+SUM(COUNTIFS(R1405:AU1405,{"TERM","RESIGNED"}))</f>
        <v>29</v>
      </c>
      <c r="BL1405" s="1" t="s">
        <v>41</v>
      </c>
      <c r="BM1405" s="37" t="s">
        <v>931</v>
      </c>
    </row>
    <row r="1406" spans="1:66" x14ac:dyDescent="0.25">
      <c r="A1406" s="30">
        <f>A1405+1</f>
        <v>1404</v>
      </c>
      <c r="B1406" s="1" t="s">
        <v>163</v>
      </c>
      <c r="C1406" s="1">
        <v>102368</v>
      </c>
      <c r="D1406" s="25">
        <v>102368</v>
      </c>
      <c r="E1406" s="1" t="s">
        <v>863</v>
      </c>
      <c r="F1406" s="32" t="s">
        <v>473</v>
      </c>
      <c r="G1406" s="32" t="s">
        <v>117</v>
      </c>
      <c r="H1406" s="28">
        <v>44595</v>
      </c>
      <c r="I1406" s="28" t="s">
        <v>36</v>
      </c>
      <c r="J1406" s="28">
        <v>45328</v>
      </c>
      <c r="K1406" s="37">
        <f ca="1">IF(O1406="ACTIVE",(TODAY()-H1406),(J1406-H1406))</f>
        <v>733</v>
      </c>
      <c r="L1406" s="39" t="str">
        <f>IF(OR(M1406="Email Verification",M1406="Operations",M1406="OJT",M1406="Bottom Quartile Group",M1406="Training"),"Billable","Non Billable")</f>
        <v>Billable</v>
      </c>
      <c r="M1406" s="32" t="s">
        <v>118</v>
      </c>
      <c r="N1406" s="1" t="s">
        <v>38</v>
      </c>
      <c r="O1406" s="1" t="s">
        <v>886</v>
      </c>
      <c r="P1406" s="1" t="s">
        <v>1579</v>
      </c>
      <c r="Q1406" s="1" t="s">
        <v>1576</v>
      </c>
      <c r="R1406" s="31" t="s">
        <v>233</v>
      </c>
      <c r="S1406" s="42" t="s">
        <v>18</v>
      </c>
      <c r="T1406" s="42" t="s">
        <v>18</v>
      </c>
      <c r="U1406" s="42" t="s">
        <v>17</v>
      </c>
      <c r="V1406" s="42" t="s">
        <v>17</v>
      </c>
      <c r="W1406" s="42" t="s">
        <v>18</v>
      </c>
      <c r="X1406" s="42" t="s">
        <v>886</v>
      </c>
      <c r="Y1406" s="42" t="s">
        <v>886</v>
      </c>
      <c r="Z1406" s="42" t="s">
        <v>886</v>
      </c>
      <c r="AA1406" s="42" t="s">
        <v>886</v>
      </c>
      <c r="AB1406" s="42" t="s">
        <v>17</v>
      </c>
      <c r="AC1406" s="42" t="s">
        <v>17</v>
      </c>
      <c r="AD1406" s="42" t="s">
        <v>886</v>
      </c>
      <c r="AE1406" s="42" t="s">
        <v>886</v>
      </c>
      <c r="AF1406" s="42" t="s">
        <v>886</v>
      </c>
      <c r="AG1406" s="42" t="s">
        <v>886</v>
      </c>
      <c r="AH1406" s="42" t="s">
        <v>886</v>
      </c>
      <c r="AI1406" s="42" t="s">
        <v>17</v>
      </c>
      <c r="AJ1406" s="42" t="s">
        <v>17</v>
      </c>
      <c r="AK1406" s="42" t="s">
        <v>886</v>
      </c>
      <c r="AL1406" s="42" t="s">
        <v>886</v>
      </c>
      <c r="AM1406" s="42" t="s">
        <v>886</v>
      </c>
      <c r="AN1406" s="42" t="s">
        <v>886</v>
      </c>
      <c r="AO1406" s="42" t="s">
        <v>886</v>
      </c>
      <c r="AP1406" s="42" t="s">
        <v>17</v>
      </c>
      <c r="AQ1406" s="42" t="s">
        <v>17</v>
      </c>
      <c r="AR1406" s="42" t="s">
        <v>886</v>
      </c>
      <c r="AS1406" s="42" t="s">
        <v>886</v>
      </c>
      <c r="AT1406" s="42" t="s">
        <v>886</v>
      </c>
      <c r="AU1406" s="42" t="s">
        <v>886</v>
      </c>
      <c r="AV1406" s="37">
        <f>COUNTIFS($S1406:$AU1406,"P")</f>
        <v>0</v>
      </c>
      <c r="AW1406" s="37">
        <f>COUNTIFS($S1406:$AU1406,"HD")/2</f>
        <v>0</v>
      </c>
      <c r="AX1406" s="37">
        <f>COUNTIFS($S1406:$AU1406,"DO")</f>
        <v>8</v>
      </c>
      <c r="AY1406" s="1">
        <f>COUNTIFS($S1406:$AU1406,"UPL")</f>
        <v>3</v>
      </c>
      <c r="AZ1406" s="37">
        <f>COUNTIFS($S1406:$AU1406,"LWP")</f>
        <v>0</v>
      </c>
      <c r="BA1406" s="37">
        <f>SUM(COUNTIFS($S1406:$AU1406,{"PAT","MAT"}))</f>
        <v>0</v>
      </c>
      <c r="BB1406" s="37">
        <f>COUNTIFS($S1406:$AU1406,"HO")</f>
        <v>0</v>
      </c>
      <c r="BC1406" s="37">
        <f>COUNTIFS($S1406:$AU1406,"NA")</f>
        <v>0</v>
      </c>
      <c r="BD1406" s="37">
        <f>COUNTIFS($S1406:$AU1406,"PL")</f>
        <v>0</v>
      </c>
      <c r="BE1406" s="37">
        <f>COUNTIFS($S1406:$AU1406,"CL")</f>
        <v>0</v>
      </c>
      <c r="BF1406" s="37">
        <f>COUNTIFS($S1406:$AU1406,"BL")</f>
        <v>0</v>
      </c>
      <c r="BG1406" s="37">
        <f>COUNTIFS($S1406:$AU1406,"CO")</f>
        <v>0</v>
      </c>
      <c r="BH1406" s="37">
        <f>SUM(BD1406:BG1406)</f>
        <v>0</v>
      </c>
      <c r="BI1406" s="37">
        <f>IF(SUM(AV1406+AW1406)&gt;=17,1,0)</f>
        <v>0</v>
      </c>
      <c r="BJ1406" s="37">
        <f>IF(SUM(AV1406+AW1406)&gt;=13,1,0)</f>
        <v>0</v>
      </c>
      <c r="BK1406" s="37">
        <f>SUM(AV1406:BG1406)+SUM(COUNTIFS(R1406:AU1406,{"TERM","RESIGNED"}))</f>
        <v>29</v>
      </c>
      <c r="BL1406" s="1" t="s">
        <v>41</v>
      </c>
      <c r="BM1406" s="37" t="s">
        <v>931</v>
      </c>
      <c r="BN1406" t="s">
        <v>1607</v>
      </c>
    </row>
    <row r="1407" spans="1:66" x14ac:dyDescent="0.25">
      <c r="A1407" s="30">
        <f>A1406+1</f>
        <v>1405</v>
      </c>
      <c r="B1407" s="1" t="s">
        <v>163</v>
      </c>
      <c r="C1407" s="1">
        <v>600203</v>
      </c>
      <c r="D1407" s="25">
        <v>600203</v>
      </c>
      <c r="E1407" s="1" t="s">
        <v>863</v>
      </c>
      <c r="F1407" s="32" t="s">
        <v>537</v>
      </c>
      <c r="G1407" s="32" t="s">
        <v>181</v>
      </c>
      <c r="H1407" s="28">
        <v>44707</v>
      </c>
      <c r="I1407" s="28" t="s">
        <v>36</v>
      </c>
      <c r="J1407" s="28">
        <v>45328</v>
      </c>
      <c r="K1407" s="37">
        <f ca="1">IF(O1407="ACTIVE",(TODAY()-H1407),(J1407-H1407))</f>
        <v>621</v>
      </c>
      <c r="L1407" s="39" t="str">
        <f>IF(OR(M1407="Email Verification",M1407="Operations",M1407="OJT",M1407="Bottom Quartile Group",M1407="Training"),"Billable","Non Billable")</f>
        <v>Billable</v>
      </c>
      <c r="M1407" s="32" t="s">
        <v>178</v>
      </c>
      <c r="N1407" s="1" t="s">
        <v>260</v>
      </c>
      <c r="O1407" s="1" t="s">
        <v>886</v>
      </c>
      <c r="P1407" s="1" t="s">
        <v>1579</v>
      </c>
      <c r="Q1407" s="1" t="s">
        <v>1576</v>
      </c>
      <c r="R1407" s="31" t="s">
        <v>282</v>
      </c>
      <c r="S1407" s="42" t="s">
        <v>18</v>
      </c>
      <c r="T1407" s="42" t="s">
        <v>18</v>
      </c>
      <c r="U1407" s="42" t="s">
        <v>17</v>
      </c>
      <c r="V1407" s="42" t="s">
        <v>17</v>
      </c>
      <c r="W1407" s="42" t="s">
        <v>18</v>
      </c>
      <c r="X1407" s="42" t="s">
        <v>886</v>
      </c>
      <c r="Y1407" s="42" t="s">
        <v>886</v>
      </c>
      <c r="Z1407" s="42" t="s">
        <v>886</v>
      </c>
      <c r="AA1407" s="42" t="s">
        <v>886</v>
      </c>
      <c r="AB1407" s="42" t="s">
        <v>17</v>
      </c>
      <c r="AC1407" s="42" t="s">
        <v>17</v>
      </c>
      <c r="AD1407" s="42" t="s">
        <v>886</v>
      </c>
      <c r="AE1407" s="42" t="s">
        <v>886</v>
      </c>
      <c r="AF1407" s="42" t="s">
        <v>886</v>
      </c>
      <c r="AG1407" s="42" t="s">
        <v>886</v>
      </c>
      <c r="AH1407" s="42" t="s">
        <v>886</v>
      </c>
      <c r="AI1407" s="42" t="s">
        <v>17</v>
      </c>
      <c r="AJ1407" s="42" t="s">
        <v>17</v>
      </c>
      <c r="AK1407" s="42" t="s">
        <v>886</v>
      </c>
      <c r="AL1407" s="42" t="s">
        <v>886</v>
      </c>
      <c r="AM1407" s="42" t="s">
        <v>886</v>
      </c>
      <c r="AN1407" s="42" t="s">
        <v>886</v>
      </c>
      <c r="AO1407" s="42" t="s">
        <v>886</v>
      </c>
      <c r="AP1407" s="42" t="s">
        <v>17</v>
      </c>
      <c r="AQ1407" s="42" t="s">
        <v>17</v>
      </c>
      <c r="AR1407" s="42" t="s">
        <v>886</v>
      </c>
      <c r="AS1407" s="42" t="s">
        <v>886</v>
      </c>
      <c r="AT1407" s="42" t="s">
        <v>886</v>
      </c>
      <c r="AU1407" s="42" t="s">
        <v>886</v>
      </c>
      <c r="AV1407" s="37">
        <f>COUNTIFS($S1407:$AU1407,"P")</f>
        <v>0</v>
      </c>
      <c r="AW1407" s="37">
        <f>COUNTIFS($S1407:$AU1407,"HD")/2</f>
        <v>0</v>
      </c>
      <c r="AX1407" s="37">
        <f>COUNTIFS($S1407:$AU1407,"DO")</f>
        <v>8</v>
      </c>
      <c r="AY1407" s="1">
        <f>COUNTIFS($S1407:$AU1407,"UPL")</f>
        <v>3</v>
      </c>
      <c r="AZ1407" s="37">
        <f>COUNTIFS($S1407:$AU1407,"LWP")</f>
        <v>0</v>
      </c>
      <c r="BA1407" s="37">
        <f>SUM(COUNTIFS($S1407:$AU1407,{"PAT","MAT"}))</f>
        <v>0</v>
      </c>
      <c r="BB1407" s="37">
        <f>COUNTIFS($S1407:$AU1407,"HO")</f>
        <v>0</v>
      </c>
      <c r="BC1407" s="37">
        <f>COUNTIFS($S1407:$AU1407,"NA")</f>
        <v>0</v>
      </c>
      <c r="BD1407" s="37">
        <f>COUNTIFS($S1407:$AU1407,"PL")</f>
        <v>0</v>
      </c>
      <c r="BE1407" s="37">
        <f>COUNTIFS($S1407:$AU1407,"CL")</f>
        <v>0</v>
      </c>
      <c r="BF1407" s="37">
        <f>COUNTIFS($S1407:$AU1407,"BL")</f>
        <v>0</v>
      </c>
      <c r="BG1407" s="37">
        <f>COUNTIFS($S1407:$AU1407,"CO")</f>
        <v>0</v>
      </c>
      <c r="BH1407" s="37">
        <f>SUM(BD1407:BG1407)</f>
        <v>0</v>
      </c>
      <c r="BI1407" s="37">
        <f>IF(SUM(AV1407+AW1407)&gt;=17,1,0)</f>
        <v>0</v>
      </c>
      <c r="BJ1407" s="37">
        <f>IF(SUM(AV1407+AW1407)&gt;=13,1,0)</f>
        <v>0</v>
      </c>
      <c r="BK1407" s="37">
        <f>SUM(AV1407:BG1407)+SUM(COUNTIFS(R1407:AU1407,{"TERM","RESIGNED"}))</f>
        <v>29</v>
      </c>
      <c r="BL1407" s="1" t="s">
        <v>41</v>
      </c>
      <c r="BM1407" s="37" t="s">
        <v>931</v>
      </c>
    </row>
    <row r="1408" spans="1:66" x14ac:dyDescent="0.25">
      <c r="A1408" s="30">
        <f>A1407+1</f>
        <v>1406</v>
      </c>
      <c r="B1408" s="1" t="s">
        <v>33</v>
      </c>
      <c r="C1408" s="1">
        <v>18681</v>
      </c>
      <c r="D1408" s="25">
        <v>18681</v>
      </c>
      <c r="E1408" s="1" t="s">
        <v>863</v>
      </c>
      <c r="F1408" s="32" t="s">
        <v>686</v>
      </c>
      <c r="G1408" s="32" t="s">
        <v>177</v>
      </c>
      <c r="H1408" s="28">
        <v>44841</v>
      </c>
      <c r="I1408" s="28" t="s">
        <v>36</v>
      </c>
      <c r="J1408" s="28">
        <v>45328</v>
      </c>
      <c r="K1408" s="37">
        <f ca="1">IF(O1408="ACTIVE",(TODAY()-H1408),(J1408-H1408))</f>
        <v>487</v>
      </c>
      <c r="L1408" s="39" t="str">
        <f>IF(OR(M1408="Email Verification",M1408="Operations",M1408="OJT",M1408="Bottom Quartile Group",M1408="Training"),"Billable","Non Billable")</f>
        <v>Billable</v>
      </c>
      <c r="M1408" s="32" t="s">
        <v>178</v>
      </c>
      <c r="N1408" s="1" t="s">
        <v>38</v>
      </c>
      <c r="O1408" s="1" t="s">
        <v>886</v>
      </c>
      <c r="P1408" s="1" t="s">
        <v>1579</v>
      </c>
      <c r="Q1408" s="1" t="s">
        <v>1576</v>
      </c>
      <c r="R1408" s="31" t="s">
        <v>226</v>
      </c>
      <c r="S1408" s="42" t="s">
        <v>18</v>
      </c>
      <c r="T1408" s="42" t="s">
        <v>18</v>
      </c>
      <c r="U1408" s="42" t="s">
        <v>17</v>
      </c>
      <c r="V1408" s="42" t="s">
        <v>17</v>
      </c>
      <c r="W1408" s="42" t="s">
        <v>18</v>
      </c>
      <c r="X1408" s="42" t="s">
        <v>886</v>
      </c>
      <c r="Y1408" s="42" t="s">
        <v>886</v>
      </c>
      <c r="Z1408" s="42" t="s">
        <v>886</v>
      </c>
      <c r="AA1408" s="42" t="s">
        <v>886</v>
      </c>
      <c r="AB1408" s="42" t="s">
        <v>17</v>
      </c>
      <c r="AC1408" s="42" t="s">
        <v>17</v>
      </c>
      <c r="AD1408" s="42" t="s">
        <v>886</v>
      </c>
      <c r="AE1408" s="42" t="s">
        <v>886</v>
      </c>
      <c r="AF1408" s="42" t="s">
        <v>886</v>
      </c>
      <c r="AG1408" s="42" t="s">
        <v>886</v>
      </c>
      <c r="AH1408" s="42" t="s">
        <v>886</v>
      </c>
      <c r="AI1408" s="42" t="s">
        <v>17</v>
      </c>
      <c r="AJ1408" s="42" t="s">
        <v>17</v>
      </c>
      <c r="AK1408" s="42" t="s">
        <v>886</v>
      </c>
      <c r="AL1408" s="42" t="s">
        <v>886</v>
      </c>
      <c r="AM1408" s="42" t="s">
        <v>886</v>
      </c>
      <c r="AN1408" s="42" t="s">
        <v>886</v>
      </c>
      <c r="AO1408" s="42" t="s">
        <v>886</v>
      </c>
      <c r="AP1408" s="42" t="s">
        <v>17</v>
      </c>
      <c r="AQ1408" s="42" t="s">
        <v>17</v>
      </c>
      <c r="AR1408" s="42" t="s">
        <v>886</v>
      </c>
      <c r="AS1408" s="42" t="s">
        <v>886</v>
      </c>
      <c r="AT1408" s="42" t="s">
        <v>886</v>
      </c>
      <c r="AU1408" s="42" t="s">
        <v>886</v>
      </c>
      <c r="AV1408" s="37">
        <f>COUNTIFS($S1408:$AU1408,"P")</f>
        <v>0</v>
      </c>
      <c r="AW1408" s="37">
        <f>COUNTIFS($S1408:$AU1408,"HD")/2</f>
        <v>0</v>
      </c>
      <c r="AX1408" s="37">
        <f>COUNTIFS($S1408:$AU1408,"DO")</f>
        <v>8</v>
      </c>
      <c r="AY1408" s="1">
        <f>COUNTIFS($S1408:$AU1408,"UPL")</f>
        <v>3</v>
      </c>
      <c r="AZ1408" s="37">
        <f>COUNTIFS($S1408:$AU1408,"LWP")</f>
        <v>0</v>
      </c>
      <c r="BA1408" s="37">
        <f>SUM(COUNTIFS($S1408:$AU1408,{"PAT","MAT"}))</f>
        <v>0</v>
      </c>
      <c r="BB1408" s="37">
        <f>COUNTIFS($S1408:$AU1408,"HO")</f>
        <v>0</v>
      </c>
      <c r="BC1408" s="37">
        <f>COUNTIFS($S1408:$AU1408,"NA")</f>
        <v>0</v>
      </c>
      <c r="BD1408" s="37">
        <f>COUNTIFS($S1408:$AU1408,"PL")</f>
        <v>0</v>
      </c>
      <c r="BE1408" s="37">
        <f>COUNTIFS($S1408:$AU1408,"CL")</f>
        <v>0</v>
      </c>
      <c r="BF1408" s="37">
        <f>COUNTIFS($S1408:$AU1408,"BL")</f>
        <v>0</v>
      </c>
      <c r="BG1408" s="37">
        <f>COUNTIFS($S1408:$AU1408,"CO")</f>
        <v>0</v>
      </c>
      <c r="BH1408" s="37">
        <f>SUM(BD1408:BG1408)</f>
        <v>0</v>
      </c>
      <c r="BI1408" s="37">
        <f>IF(SUM(AV1408+AW1408)&gt;=17,1,0)</f>
        <v>0</v>
      </c>
      <c r="BJ1408" s="37">
        <f>IF(SUM(AV1408+AW1408)&gt;=13,1,0)</f>
        <v>0</v>
      </c>
      <c r="BK1408" s="37">
        <f>SUM(AV1408:BG1408)+SUM(COUNTIFS(R1408:AU1408,{"TERM","RESIGNED"}))</f>
        <v>29</v>
      </c>
      <c r="BL1408" s="1" t="s">
        <v>41</v>
      </c>
      <c r="BM1408" s="37" t="s">
        <v>931</v>
      </c>
      <c r="BN1408" s="47"/>
    </row>
    <row r="1409" spans="1:66" x14ac:dyDescent="0.25">
      <c r="A1409" s="30">
        <f>A1408+1</f>
        <v>1407</v>
      </c>
      <c r="B1409" s="1" t="s">
        <v>33</v>
      </c>
      <c r="C1409" s="1">
        <v>19188</v>
      </c>
      <c r="D1409" s="25">
        <v>19188</v>
      </c>
      <c r="E1409" s="1" t="s">
        <v>863</v>
      </c>
      <c r="F1409" s="32" t="s">
        <v>995</v>
      </c>
      <c r="G1409" s="32" t="s">
        <v>154</v>
      </c>
      <c r="H1409" s="28">
        <v>45138</v>
      </c>
      <c r="I1409" s="28" t="s">
        <v>36</v>
      </c>
      <c r="J1409" s="28">
        <v>45328</v>
      </c>
      <c r="K1409" s="37">
        <f ca="1">IF(O1409="ACTIVE",(TODAY()-H1409),(J1409-H1409))</f>
        <v>190</v>
      </c>
      <c r="L1409" s="39" t="str">
        <f>IF(OR(M1409="Email Verification",M1409="Operations",M1409="OJT",M1409="Bottom Quartile Group",M1409="Training"),"Billable","Non Billable")</f>
        <v>Billable</v>
      </c>
      <c r="M1409" s="32" t="s">
        <v>118</v>
      </c>
      <c r="N1409" s="1" t="s">
        <v>38</v>
      </c>
      <c r="O1409" s="1" t="s">
        <v>886</v>
      </c>
      <c r="P1409" s="1" t="s">
        <v>1579</v>
      </c>
      <c r="Q1409" s="1" t="s">
        <v>1576</v>
      </c>
      <c r="R1409" s="31" t="s">
        <v>136</v>
      </c>
      <c r="S1409" s="42" t="s">
        <v>18</v>
      </c>
      <c r="T1409" s="42" t="s">
        <v>18</v>
      </c>
      <c r="U1409" s="42" t="s">
        <v>17</v>
      </c>
      <c r="V1409" s="42" t="s">
        <v>17</v>
      </c>
      <c r="W1409" s="42" t="s">
        <v>18</v>
      </c>
      <c r="X1409" s="42" t="s">
        <v>886</v>
      </c>
      <c r="Y1409" s="42" t="s">
        <v>886</v>
      </c>
      <c r="Z1409" s="42" t="s">
        <v>886</v>
      </c>
      <c r="AA1409" s="42" t="s">
        <v>886</v>
      </c>
      <c r="AB1409" s="42" t="s">
        <v>17</v>
      </c>
      <c r="AC1409" s="42" t="s">
        <v>17</v>
      </c>
      <c r="AD1409" s="42" t="s">
        <v>886</v>
      </c>
      <c r="AE1409" s="42" t="s">
        <v>886</v>
      </c>
      <c r="AF1409" s="42" t="s">
        <v>886</v>
      </c>
      <c r="AG1409" s="42" t="s">
        <v>886</v>
      </c>
      <c r="AH1409" s="42" t="s">
        <v>886</v>
      </c>
      <c r="AI1409" s="42" t="s">
        <v>17</v>
      </c>
      <c r="AJ1409" s="42" t="s">
        <v>17</v>
      </c>
      <c r="AK1409" s="42" t="s">
        <v>886</v>
      </c>
      <c r="AL1409" s="42" t="s">
        <v>886</v>
      </c>
      <c r="AM1409" s="42" t="s">
        <v>886</v>
      </c>
      <c r="AN1409" s="42" t="s">
        <v>886</v>
      </c>
      <c r="AO1409" s="42" t="s">
        <v>886</v>
      </c>
      <c r="AP1409" s="42" t="s">
        <v>17</v>
      </c>
      <c r="AQ1409" s="42" t="s">
        <v>17</v>
      </c>
      <c r="AR1409" s="42" t="s">
        <v>886</v>
      </c>
      <c r="AS1409" s="42" t="s">
        <v>886</v>
      </c>
      <c r="AT1409" s="42" t="s">
        <v>886</v>
      </c>
      <c r="AU1409" s="42" t="s">
        <v>886</v>
      </c>
      <c r="AV1409" s="37">
        <f>COUNTIFS($S1409:$AU1409,"P")</f>
        <v>0</v>
      </c>
      <c r="AW1409" s="37">
        <f>COUNTIFS($S1409:$AU1409,"HD")/2</f>
        <v>0</v>
      </c>
      <c r="AX1409" s="37">
        <f>COUNTIFS($S1409:$AU1409,"DO")</f>
        <v>8</v>
      </c>
      <c r="AY1409" s="1">
        <f>COUNTIFS($S1409:$AU1409,"UPL")</f>
        <v>3</v>
      </c>
      <c r="AZ1409" s="37">
        <f>COUNTIFS($S1409:$AU1409,"LWP")</f>
        <v>0</v>
      </c>
      <c r="BA1409" s="37">
        <f>SUM(COUNTIFS($S1409:$AU1409,{"PAT","MAT"}))</f>
        <v>0</v>
      </c>
      <c r="BB1409" s="37">
        <f>COUNTIFS($S1409:$AU1409,"HO")</f>
        <v>0</v>
      </c>
      <c r="BC1409" s="37">
        <f>COUNTIFS($S1409:$AU1409,"NA")</f>
        <v>0</v>
      </c>
      <c r="BD1409" s="37">
        <f>COUNTIFS($S1409:$AU1409,"PL")</f>
        <v>0</v>
      </c>
      <c r="BE1409" s="37">
        <f>COUNTIFS($S1409:$AU1409,"CL")</f>
        <v>0</v>
      </c>
      <c r="BF1409" s="37">
        <f>COUNTIFS($S1409:$AU1409,"BL")</f>
        <v>0</v>
      </c>
      <c r="BG1409" s="37">
        <f>COUNTIFS($S1409:$AU1409,"CO")</f>
        <v>0</v>
      </c>
      <c r="BH1409" s="37">
        <f>SUM(BD1409:BG1409)</f>
        <v>0</v>
      </c>
      <c r="BI1409" s="37">
        <f>IF(SUM(AV1409+AW1409)&gt;=17,1,0)</f>
        <v>0</v>
      </c>
      <c r="BJ1409" s="37">
        <f>IF(SUM(AV1409+AW1409)&gt;=13,1,0)</f>
        <v>0</v>
      </c>
      <c r="BK1409" s="37">
        <f>SUM(AV1409:BG1409)+SUM(COUNTIFS(R1409:AU1409,{"TERM","RESIGNED"}))</f>
        <v>29</v>
      </c>
      <c r="BL1409" s="1" t="s">
        <v>41</v>
      </c>
      <c r="BM1409" s="37" t="s">
        <v>934</v>
      </c>
    </row>
    <row r="1410" spans="1:66" x14ac:dyDescent="0.25">
      <c r="A1410" s="30">
        <f>A1409+1</f>
        <v>1408</v>
      </c>
      <c r="B1410" s="1" t="s">
        <v>163</v>
      </c>
      <c r="C1410" s="1">
        <v>105882</v>
      </c>
      <c r="D1410" s="1">
        <v>105882</v>
      </c>
      <c r="E1410" s="1" t="s">
        <v>863</v>
      </c>
      <c r="F1410" s="32" t="s">
        <v>1177</v>
      </c>
      <c r="G1410" s="32" t="s">
        <v>154</v>
      </c>
      <c r="H1410" s="28">
        <v>45203</v>
      </c>
      <c r="I1410" s="28" t="s">
        <v>36</v>
      </c>
      <c r="J1410" s="28">
        <v>45328</v>
      </c>
      <c r="K1410" s="37">
        <f ca="1">IF(O1410="ACTIVE",(TODAY()-H1410),(J1410-H1410))</f>
        <v>125</v>
      </c>
      <c r="L1410" s="39" t="str">
        <f>IF(OR(M1410="Email Verification",M1410="Operations",M1410="OJT",M1410="Bottom Quartile Group",M1410="Training"),"Billable","Non Billable")</f>
        <v>Billable</v>
      </c>
      <c r="M1410" s="32" t="s">
        <v>118</v>
      </c>
      <c r="N1410" s="1" t="s">
        <v>38</v>
      </c>
      <c r="O1410" s="1" t="s">
        <v>886</v>
      </c>
      <c r="P1410" s="1" t="s">
        <v>1579</v>
      </c>
      <c r="Q1410" s="1" t="s">
        <v>1576</v>
      </c>
      <c r="R1410" s="31" t="s">
        <v>155</v>
      </c>
      <c r="S1410" s="42" t="s">
        <v>18</v>
      </c>
      <c r="T1410" s="42" t="s">
        <v>18</v>
      </c>
      <c r="U1410" s="42" t="s">
        <v>17</v>
      </c>
      <c r="V1410" s="42" t="s">
        <v>17</v>
      </c>
      <c r="W1410" s="42" t="s">
        <v>18</v>
      </c>
      <c r="X1410" s="42" t="s">
        <v>886</v>
      </c>
      <c r="Y1410" s="42" t="s">
        <v>886</v>
      </c>
      <c r="Z1410" s="42" t="s">
        <v>886</v>
      </c>
      <c r="AA1410" s="42" t="s">
        <v>886</v>
      </c>
      <c r="AB1410" s="42" t="s">
        <v>17</v>
      </c>
      <c r="AC1410" s="42" t="s">
        <v>17</v>
      </c>
      <c r="AD1410" s="42" t="s">
        <v>886</v>
      </c>
      <c r="AE1410" s="42" t="s">
        <v>886</v>
      </c>
      <c r="AF1410" s="42" t="s">
        <v>886</v>
      </c>
      <c r="AG1410" s="42" t="s">
        <v>886</v>
      </c>
      <c r="AH1410" s="42" t="s">
        <v>886</v>
      </c>
      <c r="AI1410" s="42" t="s">
        <v>17</v>
      </c>
      <c r="AJ1410" s="42" t="s">
        <v>17</v>
      </c>
      <c r="AK1410" s="42" t="s">
        <v>886</v>
      </c>
      <c r="AL1410" s="42" t="s">
        <v>886</v>
      </c>
      <c r="AM1410" s="42" t="s">
        <v>886</v>
      </c>
      <c r="AN1410" s="42" t="s">
        <v>886</v>
      </c>
      <c r="AO1410" s="42" t="s">
        <v>886</v>
      </c>
      <c r="AP1410" s="42" t="s">
        <v>17</v>
      </c>
      <c r="AQ1410" s="42" t="s">
        <v>17</v>
      </c>
      <c r="AR1410" s="42" t="s">
        <v>886</v>
      </c>
      <c r="AS1410" s="42" t="s">
        <v>886</v>
      </c>
      <c r="AT1410" s="42" t="s">
        <v>886</v>
      </c>
      <c r="AU1410" s="42" t="s">
        <v>886</v>
      </c>
      <c r="AV1410" s="37">
        <f>COUNTIFS($S1410:$AU1410,"P")</f>
        <v>0</v>
      </c>
      <c r="AW1410" s="37">
        <f>COUNTIFS($S1410:$AU1410,"HD")/2</f>
        <v>0</v>
      </c>
      <c r="AX1410" s="37">
        <f>COUNTIFS($S1410:$AU1410,"DO")</f>
        <v>8</v>
      </c>
      <c r="AY1410" s="1">
        <f>COUNTIFS($S1410:$AU1410,"UPL")</f>
        <v>3</v>
      </c>
      <c r="AZ1410" s="37">
        <f>COUNTIFS($S1410:$AU1410,"LWP")</f>
        <v>0</v>
      </c>
      <c r="BA1410" s="37">
        <f>SUM(COUNTIFS($S1410:$AU1410,{"PAT","MAT"}))</f>
        <v>0</v>
      </c>
      <c r="BB1410" s="37">
        <f>COUNTIFS($S1410:$AU1410,"HO")</f>
        <v>0</v>
      </c>
      <c r="BC1410" s="37">
        <f>COUNTIFS($S1410:$AU1410,"NA")</f>
        <v>0</v>
      </c>
      <c r="BD1410" s="37">
        <f>COUNTIFS($S1410:$AU1410,"PL")</f>
        <v>0</v>
      </c>
      <c r="BE1410" s="37">
        <f>COUNTIFS($S1410:$AU1410,"CL")</f>
        <v>0</v>
      </c>
      <c r="BF1410" s="37">
        <f>COUNTIFS($S1410:$AU1410,"BL")</f>
        <v>0</v>
      </c>
      <c r="BG1410" s="37">
        <f>COUNTIFS($S1410:$AU1410,"CO")</f>
        <v>0</v>
      </c>
      <c r="BH1410" s="37">
        <f>SUM(BD1410:BG1410)</f>
        <v>0</v>
      </c>
      <c r="BI1410" s="37">
        <f>IF(SUM(AV1410+AW1410)&gt;=17,1,0)</f>
        <v>0</v>
      </c>
      <c r="BJ1410" s="37">
        <f>IF(SUM(AV1410+AW1410)&gt;=13,1,0)</f>
        <v>0</v>
      </c>
      <c r="BK1410" s="37">
        <f>SUM(AV1410:BG1410)+SUM(COUNTIFS(R1410:AU1410,{"TERM","RESIGNED"}))</f>
        <v>29</v>
      </c>
      <c r="BL1410" s="1" t="s">
        <v>41</v>
      </c>
      <c r="BM1410" s="37" t="s">
        <v>933</v>
      </c>
    </row>
    <row r="1411" spans="1:66" x14ac:dyDescent="0.25">
      <c r="A1411" s="30">
        <f>A1410+1</f>
        <v>1409</v>
      </c>
      <c r="B1411" s="1" t="s">
        <v>163</v>
      </c>
      <c r="C1411" s="1">
        <v>105903</v>
      </c>
      <c r="D1411" s="1">
        <v>105903</v>
      </c>
      <c r="E1411" s="1" t="s">
        <v>863</v>
      </c>
      <c r="F1411" s="32" t="s">
        <v>1186</v>
      </c>
      <c r="G1411" s="32" t="s">
        <v>181</v>
      </c>
      <c r="H1411" s="28">
        <v>45205</v>
      </c>
      <c r="I1411" s="28" t="s">
        <v>36</v>
      </c>
      <c r="J1411" s="28">
        <v>45328</v>
      </c>
      <c r="K1411" s="37">
        <f ca="1">IF(O1411="ACTIVE",(TODAY()-H1411),(J1411-H1411))</f>
        <v>123</v>
      </c>
      <c r="L1411" s="39" t="str">
        <f>IF(OR(M1411="Email Verification",M1411="Operations",M1411="OJT",M1411="Bottom Quartile Group",M1411="Training"),"Billable","Non Billable")</f>
        <v>Billable</v>
      </c>
      <c r="M1411" s="32" t="s">
        <v>178</v>
      </c>
      <c r="N1411" s="1" t="s">
        <v>38</v>
      </c>
      <c r="O1411" s="1" t="s">
        <v>886</v>
      </c>
      <c r="P1411" s="1" t="s">
        <v>1579</v>
      </c>
      <c r="Q1411" s="1" t="s">
        <v>1576</v>
      </c>
      <c r="R1411" s="31" t="s">
        <v>866</v>
      </c>
      <c r="S1411" s="42" t="s">
        <v>18</v>
      </c>
      <c r="T1411" s="42" t="s">
        <v>18</v>
      </c>
      <c r="U1411" s="42" t="s">
        <v>17</v>
      </c>
      <c r="V1411" s="42" t="s">
        <v>17</v>
      </c>
      <c r="W1411" s="42" t="s">
        <v>18</v>
      </c>
      <c r="X1411" s="42" t="s">
        <v>886</v>
      </c>
      <c r="Y1411" s="42" t="s">
        <v>886</v>
      </c>
      <c r="Z1411" s="42" t="s">
        <v>886</v>
      </c>
      <c r="AA1411" s="42" t="s">
        <v>886</v>
      </c>
      <c r="AB1411" s="42" t="s">
        <v>17</v>
      </c>
      <c r="AC1411" s="42" t="s">
        <v>17</v>
      </c>
      <c r="AD1411" s="42" t="s">
        <v>886</v>
      </c>
      <c r="AE1411" s="42" t="s">
        <v>886</v>
      </c>
      <c r="AF1411" s="42" t="s">
        <v>886</v>
      </c>
      <c r="AG1411" s="42" t="s">
        <v>886</v>
      </c>
      <c r="AH1411" s="42" t="s">
        <v>886</v>
      </c>
      <c r="AI1411" s="42" t="s">
        <v>17</v>
      </c>
      <c r="AJ1411" s="42" t="s">
        <v>17</v>
      </c>
      <c r="AK1411" s="42" t="s">
        <v>886</v>
      </c>
      <c r="AL1411" s="42" t="s">
        <v>886</v>
      </c>
      <c r="AM1411" s="42" t="s">
        <v>886</v>
      </c>
      <c r="AN1411" s="42" t="s">
        <v>886</v>
      </c>
      <c r="AO1411" s="42" t="s">
        <v>886</v>
      </c>
      <c r="AP1411" s="42" t="s">
        <v>17</v>
      </c>
      <c r="AQ1411" s="42" t="s">
        <v>17</v>
      </c>
      <c r="AR1411" s="42" t="s">
        <v>886</v>
      </c>
      <c r="AS1411" s="42" t="s">
        <v>886</v>
      </c>
      <c r="AT1411" s="42" t="s">
        <v>886</v>
      </c>
      <c r="AU1411" s="42" t="s">
        <v>886</v>
      </c>
      <c r="AV1411" s="37">
        <f>COUNTIFS($S1411:$AU1411,"P")</f>
        <v>0</v>
      </c>
      <c r="AW1411" s="37">
        <f>COUNTIFS($S1411:$AU1411,"HD")/2</f>
        <v>0</v>
      </c>
      <c r="AX1411" s="37">
        <f>COUNTIFS($S1411:$AU1411,"DO")</f>
        <v>8</v>
      </c>
      <c r="AY1411" s="1">
        <f>COUNTIFS($S1411:$AU1411,"UPL")</f>
        <v>3</v>
      </c>
      <c r="AZ1411" s="37">
        <f>COUNTIFS($S1411:$AU1411,"LWP")</f>
        <v>0</v>
      </c>
      <c r="BA1411" s="37">
        <f>SUM(COUNTIFS($S1411:$AU1411,{"PAT","MAT"}))</f>
        <v>0</v>
      </c>
      <c r="BB1411" s="37">
        <f>COUNTIFS($S1411:$AU1411,"HO")</f>
        <v>0</v>
      </c>
      <c r="BC1411" s="37">
        <f>COUNTIFS($S1411:$AU1411,"NA")</f>
        <v>0</v>
      </c>
      <c r="BD1411" s="37">
        <f>COUNTIFS($S1411:$AU1411,"PL")</f>
        <v>0</v>
      </c>
      <c r="BE1411" s="37">
        <f>COUNTIFS($S1411:$AU1411,"CL")</f>
        <v>0</v>
      </c>
      <c r="BF1411" s="37">
        <f>COUNTIFS($S1411:$AU1411,"BL")</f>
        <v>0</v>
      </c>
      <c r="BG1411" s="37">
        <f>COUNTIFS($S1411:$AU1411,"CO")</f>
        <v>0</v>
      </c>
      <c r="BH1411" s="37">
        <f>SUM(BD1411:BG1411)</f>
        <v>0</v>
      </c>
      <c r="BI1411" s="37">
        <f>IF(SUM(AV1411+AW1411)&gt;=17,1,0)</f>
        <v>0</v>
      </c>
      <c r="BJ1411" s="37">
        <f>IF(SUM(AV1411+AW1411)&gt;=13,1,0)</f>
        <v>0</v>
      </c>
      <c r="BK1411" s="37">
        <f>SUM(AV1411:BG1411)+SUM(COUNTIFS(R1411:AU1411,{"TERM","RESIGNED"}))</f>
        <v>29</v>
      </c>
      <c r="BL1411" s="1" t="s">
        <v>41</v>
      </c>
      <c r="BM1411" s="37" t="s">
        <v>931</v>
      </c>
      <c r="BN1411" s="47"/>
    </row>
    <row r="1412" spans="1:66" x14ac:dyDescent="0.25">
      <c r="A1412" s="30">
        <f>A1411+1</f>
        <v>1410</v>
      </c>
      <c r="B1412" s="1" t="s">
        <v>163</v>
      </c>
      <c r="C1412" s="1">
        <v>105945</v>
      </c>
      <c r="D1412" s="1">
        <v>105945</v>
      </c>
      <c r="E1412" s="1" t="s">
        <v>863</v>
      </c>
      <c r="F1412" s="32" t="s">
        <v>1194</v>
      </c>
      <c r="G1412" s="32" t="s">
        <v>177</v>
      </c>
      <c r="H1412" s="28">
        <v>45209</v>
      </c>
      <c r="I1412" s="28" t="s">
        <v>36</v>
      </c>
      <c r="J1412" s="28">
        <v>45328</v>
      </c>
      <c r="K1412" s="37">
        <f ca="1">IF(O1412="ACTIVE",(TODAY()-H1412),(J1412-H1412))</f>
        <v>119</v>
      </c>
      <c r="L1412" s="39" t="str">
        <f>IF(OR(M1412="Email Verification",M1412="Operations",M1412="OJT",M1412="Bottom Quartile Group",M1412="Training"),"Billable","Non Billable")</f>
        <v>Billable</v>
      </c>
      <c r="M1412" s="32" t="s">
        <v>178</v>
      </c>
      <c r="N1412" s="1" t="s">
        <v>38</v>
      </c>
      <c r="O1412" s="1" t="s">
        <v>886</v>
      </c>
      <c r="P1412" s="1" t="s">
        <v>1579</v>
      </c>
      <c r="Q1412" s="1" t="s">
        <v>1576</v>
      </c>
      <c r="R1412" s="31" t="s">
        <v>225</v>
      </c>
      <c r="S1412" s="42" t="s">
        <v>18</v>
      </c>
      <c r="T1412" s="42" t="s">
        <v>18</v>
      </c>
      <c r="U1412" s="42" t="s">
        <v>17</v>
      </c>
      <c r="V1412" s="42" t="s">
        <v>17</v>
      </c>
      <c r="W1412" s="42" t="s">
        <v>18</v>
      </c>
      <c r="X1412" s="42" t="s">
        <v>886</v>
      </c>
      <c r="Y1412" s="42" t="s">
        <v>886</v>
      </c>
      <c r="Z1412" s="42" t="s">
        <v>886</v>
      </c>
      <c r="AA1412" s="42" t="s">
        <v>886</v>
      </c>
      <c r="AB1412" s="42" t="s">
        <v>17</v>
      </c>
      <c r="AC1412" s="42" t="s">
        <v>17</v>
      </c>
      <c r="AD1412" s="42" t="s">
        <v>886</v>
      </c>
      <c r="AE1412" s="42" t="s">
        <v>886</v>
      </c>
      <c r="AF1412" s="42" t="s">
        <v>886</v>
      </c>
      <c r="AG1412" s="42" t="s">
        <v>886</v>
      </c>
      <c r="AH1412" s="42" t="s">
        <v>886</v>
      </c>
      <c r="AI1412" s="42" t="s">
        <v>17</v>
      </c>
      <c r="AJ1412" s="42" t="s">
        <v>17</v>
      </c>
      <c r="AK1412" s="42" t="s">
        <v>886</v>
      </c>
      <c r="AL1412" s="42" t="s">
        <v>886</v>
      </c>
      <c r="AM1412" s="42" t="s">
        <v>886</v>
      </c>
      <c r="AN1412" s="42" t="s">
        <v>886</v>
      </c>
      <c r="AO1412" s="42" t="s">
        <v>886</v>
      </c>
      <c r="AP1412" s="42" t="s">
        <v>17</v>
      </c>
      <c r="AQ1412" s="42" t="s">
        <v>17</v>
      </c>
      <c r="AR1412" s="42" t="s">
        <v>886</v>
      </c>
      <c r="AS1412" s="42" t="s">
        <v>886</v>
      </c>
      <c r="AT1412" s="42" t="s">
        <v>886</v>
      </c>
      <c r="AU1412" s="42" t="s">
        <v>886</v>
      </c>
      <c r="AV1412" s="37">
        <f>COUNTIFS($S1412:$AU1412,"P")</f>
        <v>0</v>
      </c>
      <c r="AW1412" s="37">
        <f>COUNTIFS($S1412:$AU1412,"HD")/2</f>
        <v>0</v>
      </c>
      <c r="AX1412" s="37">
        <f>COUNTIFS($S1412:$AU1412,"DO")</f>
        <v>8</v>
      </c>
      <c r="AY1412" s="1">
        <f>COUNTIFS($S1412:$AU1412,"UPL")</f>
        <v>3</v>
      </c>
      <c r="AZ1412" s="37">
        <f>COUNTIFS($S1412:$AU1412,"LWP")</f>
        <v>0</v>
      </c>
      <c r="BA1412" s="37">
        <f>SUM(COUNTIFS($S1412:$AU1412,{"PAT","MAT"}))</f>
        <v>0</v>
      </c>
      <c r="BB1412" s="37">
        <f>COUNTIFS($S1412:$AU1412,"HO")</f>
        <v>0</v>
      </c>
      <c r="BC1412" s="37">
        <f>COUNTIFS($S1412:$AU1412,"NA")</f>
        <v>0</v>
      </c>
      <c r="BD1412" s="37">
        <f>COUNTIFS($S1412:$AU1412,"PL")</f>
        <v>0</v>
      </c>
      <c r="BE1412" s="37">
        <f>COUNTIFS($S1412:$AU1412,"CL")</f>
        <v>0</v>
      </c>
      <c r="BF1412" s="37">
        <f>COUNTIFS($S1412:$AU1412,"BL")</f>
        <v>0</v>
      </c>
      <c r="BG1412" s="37">
        <f>COUNTIFS($S1412:$AU1412,"CO")</f>
        <v>0</v>
      </c>
      <c r="BH1412" s="37">
        <f>SUM(BD1412:BG1412)</f>
        <v>0</v>
      </c>
      <c r="BI1412" s="37">
        <f>IF(SUM(AV1412+AW1412)&gt;=17,1,0)</f>
        <v>0</v>
      </c>
      <c r="BJ1412" s="37">
        <f>IF(SUM(AV1412+AW1412)&gt;=13,1,0)</f>
        <v>0</v>
      </c>
      <c r="BK1412" s="37">
        <f>SUM(AV1412:BG1412)+SUM(COUNTIFS(R1412:AU1412,{"TERM","RESIGNED"}))</f>
        <v>29</v>
      </c>
      <c r="BL1412" s="1" t="s">
        <v>41</v>
      </c>
      <c r="BM1412" s="37"/>
    </row>
    <row r="1413" spans="1:66" x14ac:dyDescent="0.25">
      <c r="A1413" s="30">
        <f>A1412+1</f>
        <v>1411</v>
      </c>
      <c r="B1413" s="1" t="s">
        <v>33</v>
      </c>
      <c r="C1413" s="1">
        <v>19241</v>
      </c>
      <c r="D1413" s="1">
        <v>19241</v>
      </c>
      <c r="E1413" s="1" t="s">
        <v>862</v>
      </c>
      <c r="F1413" s="32" t="s">
        <v>1244</v>
      </c>
      <c r="G1413" s="32" t="s">
        <v>117</v>
      </c>
      <c r="H1413" s="28">
        <v>45212</v>
      </c>
      <c r="I1413" s="28" t="s">
        <v>36</v>
      </c>
      <c r="J1413" s="28">
        <v>45328</v>
      </c>
      <c r="K1413" s="37">
        <f ca="1">IF(O1413="ACTIVE",(TODAY()-H1413),(J1413-H1413))</f>
        <v>116</v>
      </c>
      <c r="L1413" s="39" t="str">
        <f>IF(OR(M1413="Email Verification",M1413="Operations",M1413="OJT",M1413="Bottom Quartile Group",M1413="Training"),"Billable","Non Billable")</f>
        <v>Billable</v>
      </c>
      <c r="M1413" s="32" t="s">
        <v>118</v>
      </c>
      <c r="N1413" s="1" t="s">
        <v>38</v>
      </c>
      <c r="O1413" s="1" t="s">
        <v>886</v>
      </c>
      <c r="P1413" s="1" t="s">
        <v>1579</v>
      </c>
      <c r="Q1413" s="1" t="s">
        <v>1576</v>
      </c>
      <c r="R1413" s="31" t="s">
        <v>355</v>
      </c>
      <c r="S1413" s="42" t="s">
        <v>18</v>
      </c>
      <c r="T1413" s="42" t="s">
        <v>18</v>
      </c>
      <c r="U1413" s="42" t="s">
        <v>17</v>
      </c>
      <c r="V1413" s="42" t="s">
        <v>17</v>
      </c>
      <c r="W1413" s="42" t="s">
        <v>18</v>
      </c>
      <c r="X1413" s="42" t="s">
        <v>886</v>
      </c>
      <c r="Y1413" s="42" t="s">
        <v>886</v>
      </c>
      <c r="Z1413" s="42" t="s">
        <v>886</v>
      </c>
      <c r="AA1413" s="42" t="s">
        <v>886</v>
      </c>
      <c r="AB1413" s="42" t="s">
        <v>17</v>
      </c>
      <c r="AC1413" s="42" t="s">
        <v>17</v>
      </c>
      <c r="AD1413" s="42" t="s">
        <v>886</v>
      </c>
      <c r="AE1413" s="42" t="s">
        <v>886</v>
      </c>
      <c r="AF1413" s="42" t="s">
        <v>886</v>
      </c>
      <c r="AG1413" s="42" t="s">
        <v>886</v>
      </c>
      <c r="AH1413" s="42" t="s">
        <v>886</v>
      </c>
      <c r="AI1413" s="42" t="s">
        <v>17</v>
      </c>
      <c r="AJ1413" s="42" t="s">
        <v>17</v>
      </c>
      <c r="AK1413" s="42" t="s">
        <v>886</v>
      </c>
      <c r="AL1413" s="42" t="s">
        <v>886</v>
      </c>
      <c r="AM1413" s="42" t="s">
        <v>886</v>
      </c>
      <c r="AN1413" s="42" t="s">
        <v>886</v>
      </c>
      <c r="AO1413" s="42" t="s">
        <v>886</v>
      </c>
      <c r="AP1413" s="42" t="s">
        <v>17</v>
      </c>
      <c r="AQ1413" s="42" t="s">
        <v>17</v>
      </c>
      <c r="AR1413" s="42" t="s">
        <v>886</v>
      </c>
      <c r="AS1413" s="42" t="s">
        <v>886</v>
      </c>
      <c r="AT1413" s="42" t="s">
        <v>886</v>
      </c>
      <c r="AU1413" s="42" t="s">
        <v>886</v>
      </c>
      <c r="AV1413" s="37">
        <f>COUNTIFS($S1413:$AU1413,"P")</f>
        <v>0</v>
      </c>
      <c r="AW1413" s="37">
        <f>COUNTIFS($S1413:$AU1413,"HD")/2</f>
        <v>0</v>
      </c>
      <c r="AX1413" s="37">
        <f>COUNTIFS($S1413:$AU1413,"DO")</f>
        <v>8</v>
      </c>
      <c r="AY1413" s="1">
        <f>COUNTIFS($S1413:$AU1413,"UPL")</f>
        <v>3</v>
      </c>
      <c r="AZ1413" s="37">
        <f>COUNTIFS($S1413:$AU1413,"LWP")</f>
        <v>0</v>
      </c>
      <c r="BA1413" s="37">
        <f>SUM(COUNTIFS($S1413:$AU1413,{"PAT","MAT"}))</f>
        <v>0</v>
      </c>
      <c r="BB1413" s="37">
        <f>COUNTIFS($S1413:$AU1413,"HO")</f>
        <v>0</v>
      </c>
      <c r="BC1413" s="37">
        <f>COUNTIFS($S1413:$AU1413,"NA")</f>
        <v>0</v>
      </c>
      <c r="BD1413" s="37">
        <f>COUNTIFS($S1413:$AU1413,"PL")</f>
        <v>0</v>
      </c>
      <c r="BE1413" s="37">
        <f>COUNTIFS($S1413:$AU1413,"CL")</f>
        <v>0</v>
      </c>
      <c r="BF1413" s="37">
        <f>COUNTIFS($S1413:$AU1413,"BL")</f>
        <v>0</v>
      </c>
      <c r="BG1413" s="37">
        <f>COUNTIFS($S1413:$AU1413,"CO")</f>
        <v>0</v>
      </c>
      <c r="BH1413" s="37">
        <f>SUM(BD1413:BG1413)</f>
        <v>0</v>
      </c>
      <c r="BI1413" s="37">
        <f>IF(SUM(AV1413+AW1413)&gt;=17,1,0)</f>
        <v>0</v>
      </c>
      <c r="BJ1413" s="37">
        <f>IF(SUM(AV1413+AW1413)&gt;=13,1,0)</f>
        <v>0</v>
      </c>
      <c r="BK1413" s="37">
        <f>SUM(AV1413:BG1413)+SUM(COUNTIFS(R1413:AU1413,{"TERM","RESIGNED"}))</f>
        <v>29</v>
      </c>
      <c r="BL1413" s="1" t="s">
        <v>41</v>
      </c>
      <c r="BM1413" s="37" t="s">
        <v>936</v>
      </c>
    </row>
    <row r="1414" spans="1:66" x14ac:dyDescent="0.25">
      <c r="A1414" s="30">
        <f>A1413+1</f>
        <v>1412</v>
      </c>
      <c r="B1414" s="1" t="s">
        <v>33</v>
      </c>
      <c r="C1414" s="1">
        <v>19279</v>
      </c>
      <c r="D1414" s="1">
        <v>19279</v>
      </c>
      <c r="E1414" s="1" t="s">
        <v>863</v>
      </c>
      <c r="F1414" s="32" t="s">
        <v>1227</v>
      </c>
      <c r="G1414" s="32" t="s">
        <v>117</v>
      </c>
      <c r="H1414" s="28">
        <v>45216</v>
      </c>
      <c r="I1414" s="28" t="s">
        <v>36</v>
      </c>
      <c r="J1414" s="28">
        <v>45328</v>
      </c>
      <c r="K1414" s="37">
        <f ca="1">IF(O1414="ACTIVE",(TODAY()-H1414),(J1414-H1414))</f>
        <v>112</v>
      </c>
      <c r="L1414" s="39" t="str">
        <f>IF(OR(M1414="Email Verification",M1414="Operations",M1414="OJT",M1414="Bottom Quartile Group",M1414="Training"),"Billable","Non Billable")</f>
        <v>Billable</v>
      </c>
      <c r="M1414" s="32" t="s">
        <v>118</v>
      </c>
      <c r="N1414" s="1" t="s">
        <v>38</v>
      </c>
      <c r="O1414" s="1" t="s">
        <v>886</v>
      </c>
      <c r="P1414" s="1" t="s">
        <v>1579</v>
      </c>
      <c r="Q1414" s="1" t="s">
        <v>1576</v>
      </c>
      <c r="R1414" s="31" t="s">
        <v>293</v>
      </c>
      <c r="S1414" s="42" t="s">
        <v>18</v>
      </c>
      <c r="T1414" s="42" t="s">
        <v>18</v>
      </c>
      <c r="U1414" s="42" t="s">
        <v>17</v>
      </c>
      <c r="V1414" s="42" t="s">
        <v>17</v>
      </c>
      <c r="W1414" s="42" t="s">
        <v>18</v>
      </c>
      <c r="X1414" s="42" t="s">
        <v>886</v>
      </c>
      <c r="Y1414" s="42" t="s">
        <v>886</v>
      </c>
      <c r="Z1414" s="42" t="s">
        <v>886</v>
      </c>
      <c r="AA1414" s="42" t="s">
        <v>886</v>
      </c>
      <c r="AB1414" s="42" t="s">
        <v>17</v>
      </c>
      <c r="AC1414" s="42" t="s">
        <v>17</v>
      </c>
      <c r="AD1414" s="42" t="s">
        <v>886</v>
      </c>
      <c r="AE1414" s="42" t="s">
        <v>886</v>
      </c>
      <c r="AF1414" s="42" t="s">
        <v>886</v>
      </c>
      <c r="AG1414" s="42" t="s">
        <v>886</v>
      </c>
      <c r="AH1414" s="42" t="s">
        <v>886</v>
      </c>
      <c r="AI1414" s="42" t="s">
        <v>17</v>
      </c>
      <c r="AJ1414" s="42" t="s">
        <v>17</v>
      </c>
      <c r="AK1414" s="42" t="s">
        <v>886</v>
      </c>
      <c r="AL1414" s="42" t="s">
        <v>886</v>
      </c>
      <c r="AM1414" s="42" t="s">
        <v>886</v>
      </c>
      <c r="AN1414" s="42" t="s">
        <v>886</v>
      </c>
      <c r="AO1414" s="42" t="s">
        <v>886</v>
      </c>
      <c r="AP1414" s="42" t="s">
        <v>17</v>
      </c>
      <c r="AQ1414" s="42" t="s">
        <v>17</v>
      </c>
      <c r="AR1414" s="42" t="s">
        <v>886</v>
      </c>
      <c r="AS1414" s="42" t="s">
        <v>886</v>
      </c>
      <c r="AT1414" s="42" t="s">
        <v>886</v>
      </c>
      <c r="AU1414" s="42" t="s">
        <v>886</v>
      </c>
      <c r="AV1414" s="37">
        <f>COUNTIFS($S1414:$AU1414,"P")</f>
        <v>0</v>
      </c>
      <c r="AW1414" s="37">
        <f>COUNTIFS($S1414:$AU1414,"HD")/2</f>
        <v>0</v>
      </c>
      <c r="AX1414" s="37">
        <f>COUNTIFS($S1414:$AU1414,"DO")</f>
        <v>8</v>
      </c>
      <c r="AY1414" s="1">
        <f>COUNTIFS($S1414:$AU1414,"UPL")</f>
        <v>3</v>
      </c>
      <c r="AZ1414" s="37">
        <f>COUNTIFS($S1414:$AU1414,"LWP")</f>
        <v>0</v>
      </c>
      <c r="BA1414" s="37">
        <f>SUM(COUNTIFS($S1414:$AU1414,{"PAT","MAT"}))</f>
        <v>0</v>
      </c>
      <c r="BB1414" s="37">
        <f>COUNTIFS($S1414:$AU1414,"HO")</f>
        <v>0</v>
      </c>
      <c r="BC1414" s="37">
        <f>COUNTIFS($S1414:$AU1414,"NA")</f>
        <v>0</v>
      </c>
      <c r="BD1414" s="37">
        <f>COUNTIFS($S1414:$AU1414,"PL")</f>
        <v>0</v>
      </c>
      <c r="BE1414" s="37">
        <f>COUNTIFS($S1414:$AU1414,"CL")</f>
        <v>0</v>
      </c>
      <c r="BF1414" s="37">
        <f>COUNTIFS($S1414:$AU1414,"BL")</f>
        <v>0</v>
      </c>
      <c r="BG1414" s="37">
        <f>COUNTIFS($S1414:$AU1414,"CO")</f>
        <v>0</v>
      </c>
      <c r="BH1414" s="37">
        <f>SUM(BD1414:BG1414)</f>
        <v>0</v>
      </c>
      <c r="BI1414" s="37">
        <f>IF(SUM(AV1414+AW1414)&gt;=17,1,0)</f>
        <v>0</v>
      </c>
      <c r="BJ1414" s="37">
        <f>IF(SUM(AV1414+AW1414)&gt;=13,1,0)</f>
        <v>0</v>
      </c>
      <c r="BK1414" s="37">
        <f>SUM(AV1414:BG1414)+SUM(COUNTIFS(R1414:AU1414,{"TERM","RESIGNED"}))</f>
        <v>29</v>
      </c>
      <c r="BL1414" s="1" t="s">
        <v>41</v>
      </c>
      <c r="BM1414" s="37" t="s">
        <v>933</v>
      </c>
      <c r="BN1414" s="47"/>
    </row>
    <row r="1415" spans="1:66" x14ac:dyDescent="0.25">
      <c r="A1415" s="30">
        <f>A1414+1</f>
        <v>1413</v>
      </c>
      <c r="B1415" s="1" t="s">
        <v>33</v>
      </c>
      <c r="C1415" s="1">
        <v>19274</v>
      </c>
      <c r="D1415" s="1">
        <v>19274</v>
      </c>
      <c r="E1415" s="1" t="s">
        <v>862</v>
      </c>
      <c r="F1415" s="32" t="s">
        <v>1226</v>
      </c>
      <c r="G1415" s="32" t="s">
        <v>117</v>
      </c>
      <c r="H1415" s="28">
        <v>45216</v>
      </c>
      <c r="I1415" s="28" t="s">
        <v>36</v>
      </c>
      <c r="J1415" s="28">
        <v>45328</v>
      </c>
      <c r="K1415" s="37">
        <f ca="1">IF(O1415="ACTIVE",(TODAY()-H1415),(J1415-H1415))</f>
        <v>112</v>
      </c>
      <c r="L1415" s="39" t="str">
        <f>IF(OR(M1415="Email Verification",M1415="Operations",M1415="OJT",M1415="Bottom Quartile Group",M1415="Training"),"Billable","Non Billable")</f>
        <v>Billable</v>
      </c>
      <c r="M1415" s="32" t="s">
        <v>118</v>
      </c>
      <c r="N1415" s="1" t="s">
        <v>38</v>
      </c>
      <c r="O1415" s="1" t="s">
        <v>886</v>
      </c>
      <c r="P1415" s="1" t="s">
        <v>1579</v>
      </c>
      <c r="Q1415" s="1" t="s">
        <v>1576</v>
      </c>
      <c r="R1415" s="31" t="s">
        <v>355</v>
      </c>
      <c r="S1415" s="42" t="s">
        <v>18</v>
      </c>
      <c r="T1415" s="42" t="s">
        <v>18</v>
      </c>
      <c r="U1415" s="42" t="s">
        <v>17</v>
      </c>
      <c r="V1415" s="42" t="s">
        <v>17</v>
      </c>
      <c r="W1415" s="42" t="s">
        <v>18</v>
      </c>
      <c r="X1415" s="42" t="s">
        <v>886</v>
      </c>
      <c r="Y1415" s="42" t="s">
        <v>886</v>
      </c>
      <c r="Z1415" s="42" t="s">
        <v>886</v>
      </c>
      <c r="AA1415" s="42" t="s">
        <v>886</v>
      </c>
      <c r="AB1415" s="42" t="s">
        <v>17</v>
      </c>
      <c r="AC1415" s="42" t="s">
        <v>17</v>
      </c>
      <c r="AD1415" s="42" t="s">
        <v>886</v>
      </c>
      <c r="AE1415" s="42" t="s">
        <v>886</v>
      </c>
      <c r="AF1415" s="42" t="s">
        <v>886</v>
      </c>
      <c r="AG1415" s="42" t="s">
        <v>886</v>
      </c>
      <c r="AH1415" s="42" t="s">
        <v>886</v>
      </c>
      <c r="AI1415" s="42" t="s">
        <v>17</v>
      </c>
      <c r="AJ1415" s="42" t="s">
        <v>17</v>
      </c>
      <c r="AK1415" s="42" t="s">
        <v>886</v>
      </c>
      <c r="AL1415" s="42" t="s">
        <v>886</v>
      </c>
      <c r="AM1415" s="42" t="s">
        <v>886</v>
      </c>
      <c r="AN1415" s="42" t="s">
        <v>886</v>
      </c>
      <c r="AO1415" s="42" t="s">
        <v>886</v>
      </c>
      <c r="AP1415" s="42" t="s">
        <v>17</v>
      </c>
      <c r="AQ1415" s="42" t="s">
        <v>17</v>
      </c>
      <c r="AR1415" s="42" t="s">
        <v>886</v>
      </c>
      <c r="AS1415" s="42" t="s">
        <v>886</v>
      </c>
      <c r="AT1415" s="42" t="s">
        <v>886</v>
      </c>
      <c r="AU1415" s="42" t="s">
        <v>886</v>
      </c>
      <c r="AV1415" s="37">
        <f>COUNTIFS($S1415:$AU1415,"P")</f>
        <v>0</v>
      </c>
      <c r="AW1415" s="37">
        <f>COUNTIFS($S1415:$AU1415,"HD")/2</f>
        <v>0</v>
      </c>
      <c r="AX1415" s="37">
        <f>COUNTIFS($S1415:$AU1415,"DO")</f>
        <v>8</v>
      </c>
      <c r="AY1415" s="1">
        <f>COUNTIFS($S1415:$AU1415,"UPL")</f>
        <v>3</v>
      </c>
      <c r="AZ1415" s="37">
        <f>COUNTIFS($S1415:$AU1415,"LWP")</f>
        <v>0</v>
      </c>
      <c r="BA1415" s="37">
        <f>SUM(COUNTIFS($S1415:$AU1415,{"PAT","MAT"}))</f>
        <v>0</v>
      </c>
      <c r="BB1415" s="37">
        <f>COUNTIFS($S1415:$AU1415,"HO")</f>
        <v>0</v>
      </c>
      <c r="BC1415" s="37">
        <f>COUNTIFS($S1415:$AU1415,"NA")</f>
        <v>0</v>
      </c>
      <c r="BD1415" s="37">
        <f>COUNTIFS($S1415:$AU1415,"PL")</f>
        <v>0</v>
      </c>
      <c r="BE1415" s="37">
        <f>COUNTIFS($S1415:$AU1415,"CL")</f>
        <v>0</v>
      </c>
      <c r="BF1415" s="37">
        <f>COUNTIFS($S1415:$AU1415,"BL")</f>
        <v>0</v>
      </c>
      <c r="BG1415" s="37">
        <f>COUNTIFS($S1415:$AU1415,"CO")</f>
        <v>0</v>
      </c>
      <c r="BH1415" s="37">
        <f>SUM(BD1415:BG1415)</f>
        <v>0</v>
      </c>
      <c r="BI1415" s="37">
        <f>IF(SUM(AV1415+AW1415)&gt;=17,1,0)</f>
        <v>0</v>
      </c>
      <c r="BJ1415" s="37">
        <f>IF(SUM(AV1415+AW1415)&gt;=13,1,0)</f>
        <v>0</v>
      </c>
      <c r="BK1415" s="37">
        <f>SUM(AV1415:BG1415)+SUM(COUNTIFS(R1415:AU1415,{"TERM","RESIGNED"}))</f>
        <v>29</v>
      </c>
      <c r="BL1415" s="1" t="s">
        <v>41</v>
      </c>
      <c r="BM1415" s="37" t="s">
        <v>936</v>
      </c>
    </row>
    <row r="1416" spans="1:66" x14ac:dyDescent="0.25">
      <c r="A1416" s="30">
        <f>A1415+1</f>
        <v>1414</v>
      </c>
      <c r="B1416" s="1" t="s">
        <v>33</v>
      </c>
      <c r="C1416" s="1">
        <v>19316</v>
      </c>
      <c r="D1416" s="1">
        <v>19316</v>
      </c>
      <c r="E1416" s="1" t="s">
        <v>863</v>
      </c>
      <c r="F1416" s="32" t="s">
        <v>1237</v>
      </c>
      <c r="G1416" s="32" t="s">
        <v>117</v>
      </c>
      <c r="H1416" s="28">
        <v>45219</v>
      </c>
      <c r="I1416" s="28" t="s">
        <v>36</v>
      </c>
      <c r="J1416" s="28">
        <v>45328</v>
      </c>
      <c r="K1416" s="37">
        <f ca="1">IF(O1416="ACTIVE",(TODAY()-H1416),(J1416-H1416))</f>
        <v>109</v>
      </c>
      <c r="L1416" s="39" t="str">
        <f>IF(OR(M1416="Email Verification",M1416="Operations",M1416="OJT",M1416="Bottom Quartile Group",M1416="Training"),"Billable","Non Billable")</f>
        <v>Billable</v>
      </c>
      <c r="M1416" s="32" t="s">
        <v>118</v>
      </c>
      <c r="N1416" s="1" t="s">
        <v>38</v>
      </c>
      <c r="O1416" s="1" t="s">
        <v>886</v>
      </c>
      <c r="P1416" s="1" t="s">
        <v>1579</v>
      </c>
      <c r="Q1416" s="1" t="s">
        <v>1576</v>
      </c>
      <c r="R1416" s="31" t="s">
        <v>414</v>
      </c>
      <c r="S1416" s="42" t="s">
        <v>18</v>
      </c>
      <c r="T1416" s="42" t="s">
        <v>18</v>
      </c>
      <c r="U1416" s="42" t="s">
        <v>17</v>
      </c>
      <c r="V1416" s="42" t="s">
        <v>17</v>
      </c>
      <c r="W1416" s="42" t="s">
        <v>18</v>
      </c>
      <c r="X1416" s="42" t="s">
        <v>886</v>
      </c>
      <c r="Y1416" s="42" t="s">
        <v>886</v>
      </c>
      <c r="Z1416" s="42" t="s">
        <v>886</v>
      </c>
      <c r="AA1416" s="42" t="s">
        <v>886</v>
      </c>
      <c r="AB1416" s="42" t="s">
        <v>17</v>
      </c>
      <c r="AC1416" s="42" t="s">
        <v>17</v>
      </c>
      <c r="AD1416" s="42" t="s">
        <v>886</v>
      </c>
      <c r="AE1416" s="42" t="s">
        <v>886</v>
      </c>
      <c r="AF1416" s="42" t="s">
        <v>886</v>
      </c>
      <c r="AG1416" s="42" t="s">
        <v>886</v>
      </c>
      <c r="AH1416" s="42" t="s">
        <v>886</v>
      </c>
      <c r="AI1416" s="42" t="s">
        <v>17</v>
      </c>
      <c r="AJ1416" s="42" t="s">
        <v>17</v>
      </c>
      <c r="AK1416" s="42" t="s">
        <v>886</v>
      </c>
      <c r="AL1416" s="42" t="s">
        <v>886</v>
      </c>
      <c r="AM1416" s="42" t="s">
        <v>886</v>
      </c>
      <c r="AN1416" s="42" t="s">
        <v>886</v>
      </c>
      <c r="AO1416" s="42" t="s">
        <v>886</v>
      </c>
      <c r="AP1416" s="42" t="s">
        <v>17</v>
      </c>
      <c r="AQ1416" s="42" t="s">
        <v>17</v>
      </c>
      <c r="AR1416" s="42" t="s">
        <v>886</v>
      </c>
      <c r="AS1416" s="42" t="s">
        <v>886</v>
      </c>
      <c r="AT1416" s="42" t="s">
        <v>886</v>
      </c>
      <c r="AU1416" s="42" t="s">
        <v>886</v>
      </c>
      <c r="AV1416" s="37">
        <f>COUNTIFS($S1416:$AU1416,"P")</f>
        <v>0</v>
      </c>
      <c r="AW1416" s="37">
        <f>COUNTIFS($S1416:$AU1416,"HD")/2</f>
        <v>0</v>
      </c>
      <c r="AX1416" s="37">
        <f>COUNTIFS($S1416:$AU1416,"DO")</f>
        <v>8</v>
      </c>
      <c r="AY1416" s="1">
        <f>COUNTIFS($S1416:$AU1416,"UPL")</f>
        <v>3</v>
      </c>
      <c r="AZ1416" s="37">
        <f>COUNTIFS($S1416:$AU1416,"LWP")</f>
        <v>0</v>
      </c>
      <c r="BA1416" s="37">
        <f>SUM(COUNTIFS($S1416:$AU1416,{"PAT","MAT"}))</f>
        <v>0</v>
      </c>
      <c r="BB1416" s="37">
        <f>COUNTIFS($S1416:$AU1416,"HO")</f>
        <v>0</v>
      </c>
      <c r="BC1416" s="37">
        <f>COUNTIFS($S1416:$AU1416,"NA")</f>
        <v>0</v>
      </c>
      <c r="BD1416" s="37">
        <f>COUNTIFS($S1416:$AU1416,"PL")</f>
        <v>0</v>
      </c>
      <c r="BE1416" s="37">
        <f>COUNTIFS($S1416:$AU1416,"CL")</f>
        <v>0</v>
      </c>
      <c r="BF1416" s="37">
        <f>COUNTIFS($S1416:$AU1416,"BL")</f>
        <v>0</v>
      </c>
      <c r="BG1416" s="37">
        <f>COUNTIFS($S1416:$AU1416,"CO")</f>
        <v>0</v>
      </c>
      <c r="BH1416" s="37">
        <f>SUM(BD1416:BG1416)</f>
        <v>0</v>
      </c>
      <c r="BI1416" s="37">
        <f>IF(SUM(AV1416+AW1416)&gt;=17,1,0)</f>
        <v>0</v>
      </c>
      <c r="BJ1416" s="37">
        <f>IF(SUM(AV1416+AW1416)&gt;=13,1,0)</f>
        <v>0</v>
      </c>
      <c r="BK1416" s="37">
        <f>SUM(AV1416:BG1416)+SUM(COUNTIFS(R1416:AU1416,{"TERM","RESIGNED"}))</f>
        <v>29</v>
      </c>
      <c r="BL1416" s="1" t="s">
        <v>41</v>
      </c>
      <c r="BM1416" s="37" t="s">
        <v>933</v>
      </c>
    </row>
    <row r="1417" spans="1:66" x14ac:dyDescent="0.25">
      <c r="A1417" s="30">
        <f>A1416+1</f>
        <v>1415</v>
      </c>
      <c r="B1417" s="1" t="s">
        <v>33</v>
      </c>
      <c r="C1417" s="1">
        <v>19325</v>
      </c>
      <c r="D1417" s="1">
        <v>19325</v>
      </c>
      <c r="E1417" s="1" t="s">
        <v>863</v>
      </c>
      <c r="F1417" s="32" t="s">
        <v>1239</v>
      </c>
      <c r="G1417" s="32" t="s">
        <v>117</v>
      </c>
      <c r="H1417" s="28">
        <v>45219</v>
      </c>
      <c r="I1417" s="28" t="s">
        <v>36</v>
      </c>
      <c r="J1417" s="28">
        <v>45328</v>
      </c>
      <c r="K1417" s="37">
        <f ca="1">IF(O1417="ACTIVE",(TODAY()-H1417),(J1417-H1417))</f>
        <v>109</v>
      </c>
      <c r="L1417" s="39" t="str">
        <f>IF(OR(M1417="Email Verification",M1417="Operations",M1417="OJT",M1417="Bottom Quartile Group",M1417="Training"),"Billable","Non Billable")</f>
        <v>Billable</v>
      </c>
      <c r="M1417" s="32" t="s">
        <v>118</v>
      </c>
      <c r="N1417" s="1" t="s">
        <v>38</v>
      </c>
      <c r="O1417" s="1" t="s">
        <v>886</v>
      </c>
      <c r="P1417" s="1" t="s">
        <v>1579</v>
      </c>
      <c r="Q1417" s="1" t="s">
        <v>1576</v>
      </c>
      <c r="R1417" s="31" t="s">
        <v>414</v>
      </c>
      <c r="S1417" s="42" t="s">
        <v>18</v>
      </c>
      <c r="T1417" s="42" t="s">
        <v>18</v>
      </c>
      <c r="U1417" s="42" t="s">
        <v>17</v>
      </c>
      <c r="V1417" s="42" t="s">
        <v>17</v>
      </c>
      <c r="W1417" s="42" t="s">
        <v>18</v>
      </c>
      <c r="X1417" s="42" t="s">
        <v>886</v>
      </c>
      <c r="Y1417" s="42" t="s">
        <v>886</v>
      </c>
      <c r="Z1417" s="42" t="s">
        <v>886</v>
      </c>
      <c r="AA1417" s="42" t="s">
        <v>886</v>
      </c>
      <c r="AB1417" s="42" t="s">
        <v>17</v>
      </c>
      <c r="AC1417" s="42" t="s">
        <v>17</v>
      </c>
      <c r="AD1417" s="42" t="s">
        <v>886</v>
      </c>
      <c r="AE1417" s="42" t="s">
        <v>886</v>
      </c>
      <c r="AF1417" s="42" t="s">
        <v>886</v>
      </c>
      <c r="AG1417" s="42" t="s">
        <v>886</v>
      </c>
      <c r="AH1417" s="42" t="s">
        <v>886</v>
      </c>
      <c r="AI1417" s="42" t="s">
        <v>17</v>
      </c>
      <c r="AJ1417" s="42" t="s">
        <v>17</v>
      </c>
      <c r="AK1417" s="42" t="s">
        <v>886</v>
      </c>
      <c r="AL1417" s="42" t="s">
        <v>886</v>
      </c>
      <c r="AM1417" s="42" t="s">
        <v>886</v>
      </c>
      <c r="AN1417" s="42" t="s">
        <v>886</v>
      </c>
      <c r="AO1417" s="42" t="s">
        <v>886</v>
      </c>
      <c r="AP1417" s="42" t="s">
        <v>17</v>
      </c>
      <c r="AQ1417" s="42" t="s">
        <v>17</v>
      </c>
      <c r="AR1417" s="42" t="s">
        <v>886</v>
      </c>
      <c r="AS1417" s="42" t="s">
        <v>886</v>
      </c>
      <c r="AT1417" s="42" t="s">
        <v>886</v>
      </c>
      <c r="AU1417" s="42" t="s">
        <v>886</v>
      </c>
      <c r="AV1417" s="37">
        <f>COUNTIFS($S1417:$AU1417,"P")</f>
        <v>0</v>
      </c>
      <c r="AW1417" s="37">
        <f>COUNTIFS($S1417:$AU1417,"HD")/2</f>
        <v>0</v>
      </c>
      <c r="AX1417" s="37">
        <f>COUNTIFS($S1417:$AU1417,"DO")</f>
        <v>8</v>
      </c>
      <c r="AY1417" s="1">
        <f>COUNTIFS($S1417:$AU1417,"UPL")</f>
        <v>3</v>
      </c>
      <c r="AZ1417" s="37">
        <f>COUNTIFS($S1417:$AU1417,"LWP")</f>
        <v>0</v>
      </c>
      <c r="BA1417" s="37">
        <f>SUM(COUNTIFS($S1417:$AU1417,{"PAT","MAT"}))</f>
        <v>0</v>
      </c>
      <c r="BB1417" s="37">
        <f>COUNTIFS($S1417:$AU1417,"HO")</f>
        <v>0</v>
      </c>
      <c r="BC1417" s="37">
        <f>COUNTIFS($S1417:$AU1417,"NA")</f>
        <v>0</v>
      </c>
      <c r="BD1417" s="37">
        <f>COUNTIFS($S1417:$AU1417,"PL")</f>
        <v>0</v>
      </c>
      <c r="BE1417" s="37">
        <f>COUNTIFS($S1417:$AU1417,"CL")</f>
        <v>0</v>
      </c>
      <c r="BF1417" s="37">
        <f>COUNTIFS($S1417:$AU1417,"BL")</f>
        <v>0</v>
      </c>
      <c r="BG1417" s="37">
        <f>COUNTIFS($S1417:$AU1417,"CO")</f>
        <v>0</v>
      </c>
      <c r="BH1417" s="37">
        <f>SUM(BD1417:BG1417)</f>
        <v>0</v>
      </c>
      <c r="BI1417" s="37">
        <f>IF(SUM(AV1417+AW1417)&gt;=17,1,0)</f>
        <v>0</v>
      </c>
      <c r="BJ1417" s="37">
        <f>IF(SUM(AV1417+AW1417)&gt;=13,1,0)</f>
        <v>0</v>
      </c>
      <c r="BK1417" s="37">
        <f>SUM(AV1417:BG1417)+SUM(COUNTIFS(R1417:AU1417,{"TERM","RESIGNED"}))</f>
        <v>29</v>
      </c>
      <c r="BL1417" s="1" t="s">
        <v>41</v>
      </c>
      <c r="BM1417" s="37" t="s">
        <v>933</v>
      </c>
    </row>
    <row r="1418" spans="1:66" x14ac:dyDescent="0.25">
      <c r="A1418" s="30">
        <f>A1417+1</f>
        <v>1416</v>
      </c>
      <c r="B1418" s="1" t="s">
        <v>33</v>
      </c>
      <c r="C1418" s="1">
        <v>19376</v>
      </c>
      <c r="D1418" s="1">
        <v>19376</v>
      </c>
      <c r="E1418" s="1" t="s">
        <v>863</v>
      </c>
      <c r="F1418" s="32" t="s">
        <v>1267</v>
      </c>
      <c r="G1418" s="32" t="s">
        <v>117</v>
      </c>
      <c r="H1418" s="28">
        <v>45226</v>
      </c>
      <c r="I1418" s="28" t="s">
        <v>36</v>
      </c>
      <c r="J1418" s="28">
        <v>45328</v>
      </c>
      <c r="K1418" s="37">
        <f ca="1">IF(O1418="ACTIVE",(TODAY()-H1418),(J1418-H1418))</f>
        <v>102</v>
      </c>
      <c r="L1418" s="39" t="str">
        <f>IF(OR(M1418="Email Verification",M1418="Operations",M1418="OJT",M1418="Bottom Quartile Group",M1418="Training"),"Billable","Non Billable")</f>
        <v>Billable</v>
      </c>
      <c r="M1418" s="32" t="s">
        <v>118</v>
      </c>
      <c r="N1418" s="1" t="s">
        <v>38</v>
      </c>
      <c r="O1418" s="1" t="s">
        <v>886</v>
      </c>
      <c r="P1418" s="1" t="s">
        <v>890</v>
      </c>
      <c r="Q1418" s="1" t="s">
        <v>1597</v>
      </c>
      <c r="R1418" s="31" t="s">
        <v>417</v>
      </c>
      <c r="S1418" s="42" t="s">
        <v>880</v>
      </c>
      <c r="T1418" s="42" t="s">
        <v>880</v>
      </c>
      <c r="U1418" s="42" t="s">
        <v>17</v>
      </c>
      <c r="V1418" s="42" t="s">
        <v>17</v>
      </c>
      <c r="W1418" s="42" t="s">
        <v>880</v>
      </c>
      <c r="X1418" s="42" t="s">
        <v>890</v>
      </c>
      <c r="Y1418" s="42" t="s">
        <v>890</v>
      </c>
      <c r="Z1418" s="42" t="s">
        <v>890</v>
      </c>
      <c r="AA1418" s="42" t="s">
        <v>890</v>
      </c>
      <c r="AB1418" s="42" t="s">
        <v>17</v>
      </c>
      <c r="AC1418" s="42" t="s">
        <v>17</v>
      </c>
      <c r="AD1418" s="42" t="s">
        <v>890</v>
      </c>
      <c r="AE1418" s="42" t="s">
        <v>890</v>
      </c>
      <c r="AF1418" s="42" t="s">
        <v>890</v>
      </c>
      <c r="AG1418" s="42" t="s">
        <v>890</v>
      </c>
      <c r="AH1418" s="42" t="s">
        <v>890</v>
      </c>
      <c r="AI1418" s="42" t="s">
        <v>17</v>
      </c>
      <c r="AJ1418" s="42" t="s">
        <v>17</v>
      </c>
      <c r="AK1418" s="42" t="s">
        <v>890</v>
      </c>
      <c r="AL1418" s="42" t="s">
        <v>890</v>
      </c>
      <c r="AM1418" s="42" t="s">
        <v>890</v>
      </c>
      <c r="AN1418" s="42" t="s">
        <v>890</v>
      </c>
      <c r="AO1418" s="42" t="s">
        <v>890</v>
      </c>
      <c r="AP1418" s="42" t="s">
        <v>17</v>
      </c>
      <c r="AQ1418" s="42" t="s">
        <v>17</v>
      </c>
      <c r="AR1418" s="42" t="s">
        <v>890</v>
      </c>
      <c r="AS1418" s="42" t="s">
        <v>890</v>
      </c>
      <c r="AT1418" s="42" t="s">
        <v>890</v>
      </c>
      <c r="AU1418" s="42" t="s">
        <v>890</v>
      </c>
      <c r="AV1418" s="37">
        <f>COUNTIFS($S1418:$AU1418,"P")</f>
        <v>3</v>
      </c>
      <c r="AW1418" s="37">
        <f>COUNTIFS($S1418:$AU1418,"HD")/2</f>
        <v>0</v>
      </c>
      <c r="AX1418" s="37">
        <f>COUNTIFS($S1418:$AU1418,"DO")</f>
        <v>8</v>
      </c>
      <c r="AY1418" s="1">
        <f>COUNTIFS($S1418:$AU1418,"UPL")</f>
        <v>0</v>
      </c>
      <c r="AZ1418" s="37">
        <f>COUNTIFS($S1418:$AU1418,"LWP")</f>
        <v>0</v>
      </c>
      <c r="BA1418" s="37">
        <f>SUM(COUNTIFS($S1418:$AU1418,{"PAT","MAT"}))</f>
        <v>0</v>
      </c>
      <c r="BB1418" s="37">
        <f>COUNTIFS($S1418:$AU1418,"HO")</f>
        <v>0</v>
      </c>
      <c r="BC1418" s="37">
        <f>COUNTIFS($S1418:$AU1418,"NA")</f>
        <v>0</v>
      </c>
      <c r="BD1418" s="37">
        <f>COUNTIFS($S1418:$AU1418,"PL")</f>
        <v>0</v>
      </c>
      <c r="BE1418" s="37">
        <f>COUNTIFS($S1418:$AU1418,"CL")</f>
        <v>0</v>
      </c>
      <c r="BF1418" s="37">
        <f>COUNTIFS($S1418:$AU1418,"BL")</f>
        <v>0</v>
      </c>
      <c r="BG1418" s="37">
        <f>COUNTIFS($S1418:$AU1418,"CO")</f>
        <v>0</v>
      </c>
      <c r="BH1418" s="37">
        <f>SUM(BD1418:BG1418)</f>
        <v>0</v>
      </c>
      <c r="BI1418" s="37">
        <f>IF(SUM(AV1418+AW1418)&gt;=17,1,0)</f>
        <v>0</v>
      </c>
      <c r="BJ1418" s="37">
        <f>IF(SUM(AV1418+AW1418)&gt;=13,1,0)</f>
        <v>0</v>
      </c>
      <c r="BK1418" s="37">
        <f>SUM(AV1418:BG1418)+SUM(COUNTIFS(R1418:AU1418,{"TERM","RESIGNED"}))</f>
        <v>29</v>
      </c>
      <c r="BL1418" s="1" t="s">
        <v>41</v>
      </c>
      <c r="BM1418" s="37" t="s">
        <v>936</v>
      </c>
    </row>
    <row r="1419" spans="1:66" x14ac:dyDescent="0.25">
      <c r="A1419" s="30">
        <f>A1418+1</f>
        <v>1417</v>
      </c>
      <c r="B1419" s="1" t="s">
        <v>33</v>
      </c>
      <c r="C1419" s="1">
        <v>19414</v>
      </c>
      <c r="D1419" s="1">
        <v>19414</v>
      </c>
      <c r="E1419" s="1" t="s">
        <v>863</v>
      </c>
      <c r="F1419" s="32" t="s">
        <v>1281</v>
      </c>
      <c r="G1419" s="32" t="s">
        <v>117</v>
      </c>
      <c r="H1419" s="28">
        <v>45233</v>
      </c>
      <c r="I1419" s="28" t="s">
        <v>36</v>
      </c>
      <c r="J1419" s="28">
        <v>45328</v>
      </c>
      <c r="K1419" s="37">
        <f ca="1">IF(O1419="ACTIVE",(TODAY()-H1419),(J1419-H1419))</f>
        <v>95</v>
      </c>
      <c r="L1419" s="39" t="str">
        <f>IF(OR(M1419="Email Verification",M1419="Operations",M1419="OJT",M1419="Bottom Quartile Group",M1419="Training"),"Billable","Non Billable")</f>
        <v>Billable</v>
      </c>
      <c r="M1419" s="32" t="s">
        <v>118</v>
      </c>
      <c r="N1419" s="1" t="s">
        <v>38</v>
      </c>
      <c r="O1419" s="1" t="s">
        <v>886</v>
      </c>
      <c r="P1419" s="1" t="s">
        <v>1579</v>
      </c>
      <c r="Q1419" s="1" t="s">
        <v>1576</v>
      </c>
      <c r="R1419" s="31" t="s">
        <v>159</v>
      </c>
      <c r="S1419" s="42" t="s">
        <v>18</v>
      </c>
      <c r="T1419" s="42" t="s">
        <v>18</v>
      </c>
      <c r="U1419" s="42" t="s">
        <v>17</v>
      </c>
      <c r="V1419" s="42" t="s">
        <v>17</v>
      </c>
      <c r="W1419" s="42" t="s">
        <v>18</v>
      </c>
      <c r="X1419" s="42" t="s">
        <v>886</v>
      </c>
      <c r="Y1419" s="42" t="s">
        <v>886</v>
      </c>
      <c r="Z1419" s="42" t="s">
        <v>886</v>
      </c>
      <c r="AA1419" s="42" t="s">
        <v>886</v>
      </c>
      <c r="AB1419" s="42" t="s">
        <v>17</v>
      </c>
      <c r="AC1419" s="42" t="s">
        <v>17</v>
      </c>
      <c r="AD1419" s="42" t="s">
        <v>886</v>
      </c>
      <c r="AE1419" s="42" t="s">
        <v>886</v>
      </c>
      <c r="AF1419" s="42" t="s">
        <v>886</v>
      </c>
      <c r="AG1419" s="42" t="s">
        <v>886</v>
      </c>
      <c r="AH1419" s="42" t="s">
        <v>886</v>
      </c>
      <c r="AI1419" s="42" t="s">
        <v>17</v>
      </c>
      <c r="AJ1419" s="42" t="s">
        <v>17</v>
      </c>
      <c r="AK1419" s="42" t="s">
        <v>886</v>
      </c>
      <c r="AL1419" s="42" t="s">
        <v>886</v>
      </c>
      <c r="AM1419" s="42" t="s">
        <v>886</v>
      </c>
      <c r="AN1419" s="42" t="s">
        <v>886</v>
      </c>
      <c r="AO1419" s="42" t="s">
        <v>886</v>
      </c>
      <c r="AP1419" s="42" t="s">
        <v>17</v>
      </c>
      <c r="AQ1419" s="42" t="s">
        <v>17</v>
      </c>
      <c r="AR1419" s="42" t="s">
        <v>886</v>
      </c>
      <c r="AS1419" s="42" t="s">
        <v>886</v>
      </c>
      <c r="AT1419" s="42" t="s">
        <v>886</v>
      </c>
      <c r="AU1419" s="42" t="s">
        <v>886</v>
      </c>
      <c r="AV1419" s="37">
        <f>COUNTIFS($S1419:$AU1419,"P")</f>
        <v>0</v>
      </c>
      <c r="AW1419" s="37">
        <f>COUNTIFS($S1419:$AU1419,"HD")/2</f>
        <v>0</v>
      </c>
      <c r="AX1419" s="37">
        <f>COUNTIFS($S1419:$AU1419,"DO")</f>
        <v>8</v>
      </c>
      <c r="AY1419" s="1">
        <f>COUNTIFS($S1419:$AU1419,"UPL")</f>
        <v>3</v>
      </c>
      <c r="AZ1419" s="37">
        <f>COUNTIFS($S1419:$AU1419,"LWP")</f>
        <v>0</v>
      </c>
      <c r="BA1419" s="37">
        <f>SUM(COUNTIFS($S1419:$AU1419,{"PAT","MAT"}))</f>
        <v>0</v>
      </c>
      <c r="BB1419" s="37">
        <f>COUNTIFS($S1419:$AU1419,"HO")</f>
        <v>0</v>
      </c>
      <c r="BC1419" s="37">
        <f>COUNTIFS($S1419:$AU1419,"NA")</f>
        <v>0</v>
      </c>
      <c r="BD1419" s="37">
        <f>COUNTIFS($S1419:$AU1419,"PL")</f>
        <v>0</v>
      </c>
      <c r="BE1419" s="37">
        <f>COUNTIFS($S1419:$AU1419,"CL")</f>
        <v>0</v>
      </c>
      <c r="BF1419" s="37">
        <f>COUNTIFS($S1419:$AU1419,"BL")</f>
        <v>0</v>
      </c>
      <c r="BG1419" s="37">
        <f>COUNTIFS($S1419:$AU1419,"CO")</f>
        <v>0</v>
      </c>
      <c r="BH1419" s="37">
        <f>SUM(BD1419:BG1419)</f>
        <v>0</v>
      </c>
      <c r="BI1419" s="37">
        <f>IF(SUM(AV1419+AW1419)&gt;=17,1,0)</f>
        <v>0</v>
      </c>
      <c r="BJ1419" s="37">
        <f>IF(SUM(AV1419+AW1419)&gt;=13,1,0)</f>
        <v>0</v>
      </c>
      <c r="BK1419" s="37">
        <f>SUM(AV1419:BG1419)+SUM(COUNTIFS(R1419:AU1419,{"TERM","RESIGNED"}))</f>
        <v>29</v>
      </c>
      <c r="BL1419" s="1" t="s">
        <v>41</v>
      </c>
      <c r="BM1419" s="37"/>
    </row>
    <row r="1420" spans="1:66" x14ac:dyDescent="0.25">
      <c r="A1420" s="30">
        <f>A1419+1</f>
        <v>1418</v>
      </c>
      <c r="B1420" s="1" t="s">
        <v>33</v>
      </c>
      <c r="C1420" s="1">
        <v>19448</v>
      </c>
      <c r="D1420" s="1">
        <v>19448</v>
      </c>
      <c r="E1420" s="1" t="s">
        <v>863</v>
      </c>
      <c r="F1420" s="32" t="s">
        <v>1297</v>
      </c>
      <c r="G1420" s="32" t="s">
        <v>117</v>
      </c>
      <c r="H1420" s="28">
        <v>45238</v>
      </c>
      <c r="I1420" s="28" t="s">
        <v>36</v>
      </c>
      <c r="J1420" s="28">
        <v>45328</v>
      </c>
      <c r="K1420" s="37">
        <f ca="1">IF(O1420="ACTIVE",(TODAY()-H1420),(J1420-H1420))</f>
        <v>90</v>
      </c>
      <c r="L1420" s="39" t="str">
        <f>IF(OR(M1420="Email Verification",M1420="Operations",M1420="OJT",M1420="Bottom Quartile Group",M1420="Training"),"Billable","Non Billable")</f>
        <v>Billable</v>
      </c>
      <c r="M1420" s="32" t="s">
        <v>118</v>
      </c>
      <c r="N1420" s="1" t="s">
        <v>38</v>
      </c>
      <c r="O1420" s="1" t="s">
        <v>886</v>
      </c>
      <c r="P1420" s="1" t="s">
        <v>1579</v>
      </c>
      <c r="Q1420" s="1" t="s">
        <v>1576</v>
      </c>
      <c r="R1420" s="31" t="s">
        <v>414</v>
      </c>
      <c r="S1420" s="42" t="s">
        <v>18</v>
      </c>
      <c r="T1420" s="42" t="s">
        <v>18</v>
      </c>
      <c r="U1420" s="42" t="s">
        <v>17</v>
      </c>
      <c r="V1420" s="42" t="s">
        <v>17</v>
      </c>
      <c r="W1420" s="42" t="s">
        <v>18</v>
      </c>
      <c r="X1420" s="42" t="s">
        <v>886</v>
      </c>
      <c r="Y1420" s="42" t="s">
        <v>886</v>
      </c>
      <c r="Z1420" s="42" t="s">
        <v>886</v>
      </c>
      <c r="AA1420" s="42" t="s">
        <v>886</v>
      </c>
      <c r="AB1420" s="42" t="s">
        <v>17</v>
      </c>
      <c r="AC1420" s="42" t="s">
        <v>17</v>
      </c>
      <c r="AD1420" s="42" t="s">
        <v>886</v>
      </c>
      <c r="AE1420" s="42" t="s">
        <v>886</v>
      </c>
      <c r="AF1420" s="42" t="s">
        <v>886</v>
      </c>
      <c r="AG1420" s="42" t="s">
        <v>886</v>
      </c>
      <c r="AH1420" s="42" t="s">
        <v>886</v>
      </c>
      <c r="AI1420" s="42" t="s">
        <v>17</v>
      </c>
      <c r="AJ1420" s="42" t="s">
        <v>17</v>
      </c>
      <c r="AK1420" s="42" t="s">
        <v>886</v>
      </c>
      <c r="AL1420" s="42" t="s">
        <v>886</v>
      </c>
      <c r="AM1420" s="42" t="s">
        <v>886</v>
      </c>
      <c r="AN1420" s="42" t="s">
        <v>886</v>
      </c>
      <c r="AO1420" s="42" t="s">
        <v>886</v>
      </c>
      <c r="AP1420" s="42" t="s">
        <v>17</v>
      </c>
      <c r="AQ1420" s="42" t="s">
        <v>17</v>
      </c>
      <c r="AR1420" s="42" t="s">
        <v>886</v>
      </c>
      <c r="AS1420" s="42" t="s">
        <v>886</v>
      </c>
      <c r="AT1420" s="42" t="s">
        <v>886</v>
      </c>
      <c r="AU1420" s="42" t="s">
        <v>886</v>
      </c>
      <c r="AV1420" s="37">
        <f>COUNTIFS($S1420:$AU1420,"P")</f>
        <v>0</v>
      </c>
      <c r="AW1420" s="37">
        <f>COUNTIFS($S1420:$AU1420,"HD")/2</f>
        <v>0</v>
      </c>
      <c r="AX1420" s="37">
        <f>COUNTIFS($S1420:$AU1420,"DO")</f>
        <v>8</v>
      </c>
      <c r="AY1420" s="1">
        <f>COUNTIFS($S1420:$AU1420,"UPL")</f>
        <v>3</v>
      </c>
      <c r="AZ1420" s="37">
        <f>COUNTIFS($S1420:$AU1420,"LWP")</f>
        <v>0</v>
      </c>
      <c r="BA1420" s="37">
        <f>SUM(COUNTIFS($S1420:$AU1420,{"PAT","MAT"}))</f>
        <v>0</v>
      </c>
      <c r="BB1420" s="37">
        <f>COUNTIFS($S1420:$AU1420,"HO")</f>
        <v>0</v>
      </c>
      <c r="BC1420" s="37">
        <f>COUNTIFS($S1420:$AU1420,"NA")</f>
        <v>0</v>
      </c>
      <c r="BD1420" s="37">
        <f>COUNTIFS($S1420:$AU1420,"PL")</f>
        <v>0</v>
      </c>
      <c r="BE1420" s="37">
        <f>COUNTIFS($S1420:$AU1420,"CL")</f>
        <v>0</v>
      </c>
      <c r="BF1420" s="37">
        <f>COUNTIFS($S1420:$AU1420,"BL")</f>
        <v>0</v>
      </c>
      <c r="BG1420" s="37">
        <f>COUNTIFS($S1420:$AU1420,"CO")</f>
        <v>0</v>
      </c>
      <c r="BH1420" s="37">
        <f>SUM(BD1420:BG1420)</f>
        <v>0</v>
      </c>
      <c r="BI1420" s="37">
        <f>IF(SUM(AV1420+AW1420)&gt;=17,1,0)</f>
        <v>0</v>
      </c>
      <c r="BJ1420" s="37">
        <f>IF(SUM(AV1420+AW1420)&gt;=13,1,0)</f>
        <v>0</v>
      </c>
      <c r="BK1420" s="37">
        <f>SUM(AV1420:BG1420)+SUM(COUNTIFS(R1420:AU1420,{"TERM","RESIGNED"}))</f>
        <v>29</v>
      </c>
      <c r="BL1420" s="1" t="s">
        <v>41</v>
      </c>
      <c r="BM1420" s="37" t="s">
        <v>933</v>
      </c>
    </row>
    <row r="1421" spans="1:66" x14ac:dyDescent="0.25">
      <c r="A1421" s="30">
        <f>A1420+1</f>
        <v>1419</v>
      </c>
      <c r="B1421" s="1" t="s">
        <v>163</v>
      </c>
      <c r="C1421" s="1">
        <v>105978</v>
      </c>
      <c r="D1421" s="1">
        <v>105978</v>
      </c>
      <c r="E1421" s="1" t="s">
        <v>862</v>
      </c>
      <c r="F1421" s="32" t="s">
        <v>1304</v>
      </c>
      <c r="G1421" s="32" t="s">
        <v>177</v>
      </c>
      <c r="H1421" s="28">
        <v>45244</v>
      </c>
      <c r="I1421" s="28" t="s">
        <v>36</v>
      </c>
      <c r="J1421" s="28">
        <v>45328</v>
      </c>
      <c r="K1421" s="37">
        <f ca="1">IF(O1421="ACTIVE",(TODAY()-H1421),(J1421-H1421))</f>
        <v>84</v>
      </c>
      <c r="L1421" s="39" t="str">
        <f>IF(OR(M1421="Email Verification",M1421="Operations",M1421="OJT",M1421="Bottom Quartile Group",M1421="Training"),"Billable","Non Billable")</f>
        <v>Billable</v>
      </c>
      <c r="M1421" s="32" t="s">
        <v>178</v>
      </c>
      <c r="N1421" s="1" t="s">
        <v>38</v>
      </c>
      <c r="O1421" s="1" t="s">
        <v>886</v>
      </c>
      <c r="P1421" s="1" t="s">
        <v>1579</v>
      </c>
      <c r="Q1421" s="1" t="s">
        <v>1576</v>
      </c>
      <c r="R1421" s="31" t="s">
        <v>226</v>
      </c>
      <c r="S1421" s="42" t="s">
        <v>18</v>
      </c>
      <c r="T1421" s="42" t="s">
        <v>18</v>
      </c>
      <c r="U1421" s="42" t="s">
        <v>17</v>
      </c>
      <c r="V1421" s="42" t="s">
        <v>17</v>
      </c>
      <c r="W1421" s="42" t="s">
        <v>18</v>
      </c>
      <c r="X1421" s="42" t="s">
        <v>886</v>
      </c>
      <c r="Y1421" s="42" t="s">
        <v>886</v>
      </c>
      <c r="Z1421" s="42" t="s">
        <v>886</v>
      </c>
      <c r="AA1421" s="42" t="s">
        <v>886</v>
      </c>
      <c r="AB1421" s="42" t="s">
        <v>17</v>
      </c>
      <c r="AC1421" s="42" t="s">
        <v>17</v>
      </c>
      <c r="AD1421" s="42" t="s">
        <v>886</v>
      </c>
      <c r="AE1421" s="42" t="s">
        <v>886</v>
      </c>
      <c r="AF1421" s="42" t="s">
        <v>886</v>
      </c>
      <c r="AG1421" s="42" t="s">
        <v>886</v>
      </c>
      <c r="AH1421" s="42" t="s">
        <v>886</v>
      </c>
      <c r="AI1421" s="42" t="s">
        <v>17</v>
      </c>
      <c r="AJ1421" s="42" t="s">
        <v>17</v>
      </c>
      <c r="AK1421" s="42" t="s">
        <v>886</v>
      </c>
      <c r="AL1421" s="42" t="s">
        <v>886</v>
      </c>
      <c r="AM1421" s="42" t="s">
        <v>886</v>
      </c>
      <c r="AN1421" s="42" t="s">
        <v>886</v>
      </c>
      <c r="AO1421" s="42" t="s">
        <v>886</v>
      </c>
      <c r="AP1421" s="42" t="s">
        <v>17</v>
      </c>
      <c r="AQ1421" s="42" t="s">
        <v>17</v>
      </c>
      <c r="AR1421" s="42" t="s">
        <v>886</v>
      </c>
      <c r="AS1421" s="42" t="s">
        <v>886</v>
      </c>
      <c r="AT1421" s="42" t="s">
        <v>886</v>
      </c>
      <c r="AU1421" s="42" t="s">
        <v>886</v>
      </c>
      <c r="AV1421" s="37">
        <f>COUNTIFS($S1421:$AU1421,"P")</f>
        <v>0</v>
      </c>
      <c r="AW1421" s="37">
        <f>COUNTIFS($S1421:$AU1421,"HD")/2</f>
        <v>0</v>
      </c>
      <c r="AX1421" s="37">
        <f>COUNTIFS($S1421:$AU1421,"DO")</f>
        <v>8</v>
      </c>
      <c r="AY1421" s="1">
        <f>COUNTIFS($S1421:$AU1421,"UPL")</f>
        <v>3</v>
      </c>
      <c r="AZ1421" s="37">
        <f>COUNTIFS($S1421:$AU1421,"LWP")</f>
        <v>0</v>
      </c>
      <c r="BA1421" s="37">
        <f>SUM(COUNTIFS($S1421:$AU1421,{"PAT","MAT"}))</f>
        <v>0</v>
      </c>
      <c r="BB1421" s="37">
        <f>COUNTIFS($S1421:$AU1421,"HO")</f>
        <v>0</v>
      </c>
      <c r="BC1421" s="37">
        <f>COUNTIFS($S1421:$AU1421,"NA")</f>
        <v>0</v>
      </c>
      <c r="BD1421" s="37">
        <f>COUNTIFS($S1421:$AU1421,"PL")</f>
        <v>0</v>
      </c>
      <c r="BE1421" s="37">
        <f>COUNTIFS($S1421:$AU1421,"CL")</f>
        <v>0</v>
      </c>
      <c r="BF1421" s="37">
        <f>COUNTIFS($S1421:$AU1421,"BL")</f>
        <v>0</v>
      </c>
      <c r="BG1421" s="37">
        <f>COUNTIFS($S1421:$AU1421,"CO")</f>
        <v>0</v>
      </c>
      <c r="BH1421" s="37">
        <f>SUM(BD1421:BG1421)</f>
        <v>0</v>
      </c>
      <c r="BI1421" s="37">
        <f>IF(SUM(AV1421+AW1421)&gt;=17,1,0)</f>
        <v>0</v>
      </c>
      <c r="BJ1421" s="37">
        <f>IF(SUM(AV1421+AW1421)&gt;=13,1,0)</f>
        <v>0</v>
      </c>
      <c r="BK1421" s="37">
        <f>SUM(AV1421:BG1421)+SUM(COUNTIFS(R1421:AU1421,{"TERM","RESIGNED"}))</f>
        <v>29</v>
      </c>
      <c r="BL1421" s="1" t="s">
        <v>41</v>
      </c>
      <c r="BM1421" s="37" t="s">
        <v>931</v>
      </c>
    </row>
    <row r="1422" spans="1:66" x14ac:dyDescent="0.25">
      <c r="A1422" s="30">
        <f>A1421+1</f>
        <v>1420</v>
      </c>
      <c r="B1422" s="1" t="s">
        <v>163</v>
      </c>
      <c r="C1422" s="1">
        <v>106200</v>
      </c>
      <c r="D1422" s="1">
        <v>106200</v>
      </c>
      <c r="E1422" s="1" t="s">
        <v>863</v>
      </c>
      <c r="F1422" s="32" t="s">
        <v>1374</v>
      </c>
      <c r="G1422" s="32" t="s">
        <v>117</v>
      </c>
      <c r="H1422" s="28">
        <v>45269</v>
      </c>
      <c r="I1422" s="28" t="s">
        <v>36</v>
      </c>
      <c r="J1422" s="28">
        <v>45328</v>
      </c>
      <c r="K1422" s="37">
        <f ca="1">IF(O1422="ACTIVE",(TODAY()-H1422),(J1422-H1422))</f>
        <v>59</v>
      </c>
      <c r="L1422" s="39" t="str">
        <f>IF(OR(M1422="Email Verification",M1422="Operations",M1422="OJT",M1422="Bottom Quartile Group",M1422="Training"),"Billable","Non Billable")</f>
        <v>Billable</v>
      </c>
      <c r="M1422" s="32" t="s">
        <v>118</v>
      </c>
      <c r="N1422" s="1" t="s">
        <v>38</v>
      </c>
      <c r="O1422" s="1" t="s">
        <v>886</v>
      </c>
      <c r="P1422" s="1" t="s">
        <v>1579</v>
      </c>
      <c r="Q1422" s="1" t="s">
        <v>1576</v>
      </c>
      <c r="R1422" s="31" t="s">
        <v>351</v>
      </c>
      <c r="S1422" s="42" t="s">
        <v>18</v>
      </c>
      <c r="T1422" s="42" t="s">
        <v>18</v>
      </c>
      <c r="U1422" s="42" t="s">
        <v>17</v>
      </c>
      <c r="V1422" s="42" t="s">
        <v>17</v>
      </c>
      <c r="W1422" s="42" t="s">
        <v>18</v>
      </c>
      <c r="X1422" s="42" t="s">
        <v>886</v>
      </c>
      <c r="Y1422" s="42" t="s">
        <v>886</v>
      </c>
      <c r="Z1422" s="42" t="s">
        <v>886</v>
      </c>
      <c r="AA1422" s="42" t="s">
        <v>886</v>
      </c>
      <c r="AB1422" s="42" t="s">
        <v>17</v>
      </c>
      <c r="AC1422" s="42" t="s">
        <v>17</v>
      </c>
      <c r="AD1422" s="42" t="s">
        <v>886</v>
      </c>
      <c r="AE1422" s="42" t="s">
        <v>886</v>
      </c>
      <c r="AF1422" s="42" t="s">
        <v>886</v>
      </c>
      <c r="AG1422" s="42" t="s">
        <v>886</v>
      </c>
      <c r="AH1422" s="42" t="s">
        <v>886</v>
      </c>
      <c r="AI1422" s="42" t="s">
        <v>17</v>
      </c>
      <c r="AJ1422" s="42" t="s">
        <v>17</v>
      </c>
      <c r="AK1422" s="42" t="s">
        <v>886</v>
      </c>
      <c r="AL1422" s="42" t="s">
        <v>886</v>
      </c>
      <c r="AM1422" s="42" t="s">
        <v>886</v>
      </c>
      <c r="AN1422" s="42" t="s">
        <v>886</v>
      </c>
      <c r="AO1422" s="42" t="s">
        <v>886</v>
      </c>
      <c r="AP1422" s="42" t="s">
        <v>17</v>
      </c>
      <c r="AQ1422" s="42" t="s">
        <v>17</v>
      </c>
      <c r="AR1422" s="42" t="s">
        <v>886</v>
      </c>
      <c r="AS1422" s="42" t="s">
        <v>886</v>
      </c>
      <c r="AT1422" s="42" t="s">
        <v>886</v>
      </c>
      <c r="AU1422" s="42" t="s">
        <v>886</v>
      </c>
      <c r="AV1422" s="37">
        <f>COUNTIFS($S1422:$AU1422,"P")</f>
        <v>0</v>
      </c>
      <c r="AW1422" s="37">
        <f>COUNTIFS($S1422:$AU1422,"HD")/2</f>
        <v>0</v>
      </c>
      <c r="AX1422" s="37">
        <f>COUNTIFS($S1422:$AU1422,"DO")</f>
        <v>8</v>
      </c>
      <c r="AY1422" s="1">
        <f>COUNTIFS($S1422:$AU1422,"UPL")</f>
        <v>3</v>
      </c>
      <c r="AZ1422" s="37">
        <f>COUNTIFS($S1422:$AU1422,"LWP")</f>
        <v>0</v>
      </c>
      <c r="BA1422" s="37">
        <f>SUM(COUNTIFS($S1422:$AU1422,{"PAT","MAT"}))</f>
        <v>0</v>
      </c>
      <c r="BB1422" s="37">
        <f>COUNTIFS($S1422:$AU1422,"HO")</f>
        <v>0</v>
      </c>
      <c r="BC1422" s="37">
        <f>COUNTIFS($S1422:$AU1422,"NA")</f>
        <v>0</v>
      </c>
      <c r="BD1422" s="37">
        <f>COUNTIFS($S1422:$AU1422,"PL")</f>
        <v>0</v>
      </c>
      <c r="BE1422" s="37">
        <f>COUNTIFS($S1422:$AU1422,"CL")</f>
        <v>0</v>
      </c>
      <c r="BF1422" s="37">
        <f>COUNTIFS($S1422:$AU1422,"BL")</f>
        <v>0</v>
      </c>
      <c r="BG1422" s="37">
        <f>COUNTIFS($S1422:$AU1422,"CO")</f>
        <v>0</v>
      </c>
      <c r="BH1422" s="37">
        <f>SUM(BD1422:BG1422)</f>
        <v>0</v>
      </c>
      <c r="BI1422" s="37">
        <f>IF(SUM(AV1422+AW1422)&gt;=17,1,0)</f>
        <v>0</v>
      </c>
      <c r="BJ1422" s="37">
        <f>IF(SUM(AV1422+AW1422)&gt;=13,1,0)</f>
        <v>0</v>
      </c>
      <c r="BK1422" s="37">
        <f>SUM(AV1422:BG1422)+SUM(COUNTIFS(R1422:AU1422,{"TERM","RESIGNED"}))</f>
        <v>29</v>
      </c>
      <c r="BL1422" s="1" t="s">
        <v>41</v>
      </c>
      <c r="BM1422" s="37"/>
      <c r="BN1422" s="47"/>
    </row>
    <row r="1423" spans="1:66" x14ac:dyDescent="0.25">
      <c r="A1423" s="30">
        <f>A1422+1</f>
        <v>1421</v>
      </c>
      <c r="B1423" s="1" t="s">
        <v>163</v>
      </c>
      <c r="C1423" s="1">
        <v>106210</v>
      </c>
      <c r="D1423" s="1">
        <v>106210</v>
      </c>
      <c r="E1423" s="1" t="s">
        <v>863</v>
      </c>
      <c r="F1423" s="32" t="s">
        <v>1377</v>
      </c>
      <c r="G1423" s="32" t="s">
        <v>154</v>
      </c>
      <c r="H1423" s="28">
        <v>45269</v>
      </c>
      <c r="I1423" s="28" t="s">
        <v>36</v>
      </c>
      <c r="J1423" s="28">
        <v>45328</v>
      </c>
      <c r="K1423" s="37">
        <f ca="1">IF(O1423="ACTIVE",(TODAY()-H1423),(J1423-H1423))</f>
        <v>59</v>
      </c>
      <c r="L1423" s="39" t="str">
        <f>IF(OR(M1423="Email Verification",M1423="Operations",M1423="OJT",M1423="Bottom Quartile Group",M1423="Training"),"Billable","Non Billable")</f>
        <v>Non Billable</v>
      </c>
      <c r="M1423" s="32" t="s">
        <v>122</v>
      </c>
      <c r="N1423" s="1" t="s">
        <v>38</v>
      </c>
      <c r="O1423" s="1" t="s">
        <v>886</v>
      </c>
      <c r="P1423" s="1" t="s">
        <v>1579</v>
      </c>
      <c r="Q1423" s="1" t="s">
        <v>1576</v>
      </c>
      <c r="R1423" s="31" t="s">
        <v>1378</v>
      </c>
      <c r="S1423" s="42" t="s">
        <v>18</v>
      </c>
      <c r="T1423" s="42" t="s">
        <v>18</v>
      </c>
      <c r="U1423" s="42" t="s">
        <v>17</v>
      </c>
      <c r="V1423" s="42" t="s">
        <v>17</v>
      </c>
      <c r="W1423" s="42" t="s">
        <v>18</v>
      </c>
      <c r="X1423" s="42" t="s">
        <v>886</v>
      </c>
      <c r="Y1423" s="42" t="s">
        <v>886</v>
      </c>
      <c r="Z1423" s="42" t="s">
        <v>886</v>
      </c>
      <c r="AA1423" s="42" t="s">
        <v>886</v>
      </c>
      <c r="AB1423" s="42" t="s">
        <v>17</v>
      </c>
      <c r="AC1423" s="42" t="s">
        <v>17</v>
      </c>
      <c r="AD1423" s="42" t="s">
        <v>886</v>
      </c>
      <c r="AE1423" s="42" t="s">
        <v>886</v>
      </c>
      <c r="AF1423" s="42" t="s">
        <v>886</v>
      </c>
      <c r="AG1423" s="42" t="s">
        <v>886</v>
      </c>
      <c r="AH1423" s="42" t="s">
        <v>886</v>
      </c>
      <c r="AI1423" s="42" t="s">
        <v>17</v>
      </c>
      <c r="AJ1423" s="42" t="s">
        <v>17</v>
      </c>
      <c r="AK1423" s="42" t="s">
        <v>886</v>
      </c>
      <c r="AL1423" s="42" t="s">
        <v>886</v>
      </c>
      <c r="AM1423" s="42" t="s">
        <v>886</v>
      </c>
      <c r="AN1423" s="42" t="s">
        <v>886</v>
      </c>
      <c r="AO1423" s="42" t="s">
        <v>886</v>
      </c>
      <c r="AP1423" s="42" t="s">
        <v>17</v>
      </c>
      <c r="AQ1423" s="42" t="s">
        <v>17</v>
      </c>
      <c r="AR1423" s="42" t="s">
        <v>886</v>
      </c>
      <c r="AS1423" s="42" t="s">
        <v>886</v>
      </c>
      <c r="AT1423" s="42" t="s">
        <v>886</v>
      </c>
      <c r="AU1423" s="42" t="s">
        <v>886</v>
      </c>
      <c r="AV1423" s="37">
        <f>COUNTIFS($S1423:$AU1423,"P")</f>
        <v>0</v>
      </c>
      <c r="AW1423" s="37">
        <f>COUNTIFS($S1423:$AU1423,"HD")/2</f>
        <v>0</v>
      </c>
      <c r="AX1423" s="37">
        <f>COUNTIFS($S1423:$AU1423,"DO")</f>
        <v>8</v>
      </c>
      <c r="AY1423" s="1">
        <f>COUNTIFS($S1423:$AU1423,"UPL")</f>
        <v>3</v>
      </c>
      <c r="AZ1423" s="37">
        <f>COUNTIFS($S1423:$AU1423,"LWP")</f>
        <v>0</v>
      </c>
      <c r="BA1423" s="37">
        <f>SUM(COUNTIFS($S1423:$AU1423,{"PAT","MAT"}))</f>
        <v>0</v>
      </c>
      <c r="BB1423" s="37">
        <f>COUNTIFS($S1423:$AU1423,"HO")</f>
        <v>0</v>
      </c>
      <c r="BC1423" s="37">
        <f>COUNTIFS($S1423:$AU1423,"NA")</f>
        <v>0</v>
      </c>
      <c r="BD1423" s="37">
        <f>COUNTIFS($S1423:$AU1423,"PL")</f>
        <v>0</v>
      </c>
      <c r="BE1423" s="37">
        <f>COUNTIFS($S1423:$AU1423,"CL")</f>
        <v>0</v>
      </c>
      <c r="BF1423" s="37">
        <f>COUNTIFS($S1423:$AU1423,"BL")</f>
        <v>0</v>
      </c>
      <c r="BG1423" s="37">
        <f>COUNTIFS($S1423:$AU1423,"CO")</f>
        <v>0</v>
      </c>
      <c r="BH1423" s="37">
        <f>SUM(BD1423:BG1423)</f>
        <v>0</v>
      </c>
      <c r="BI1423" s="37">
        <f>IF(SUM(AV1423+AW1423)&gt;=17,1,0)</f>
        <v>0</v>
      </c>
      <c r="BJ1423" s="37">
        <f>IF(SUM(AV1423+AW1423)&gt;=13,1,0)</f>
        <v>0</v>
      </c>
      <c r="BK1423" s="37">
        <f>SUM(AV1423:BG1423)+SUM(COUNTIFS(R1423:AU1423,{"TERM","RESIGNED"}))</f>
        <v>29</v>
      </c>
      <c r="BL1423" s="1" t="s">
        <v>41</v>
      </c>
      <c r="BM1423" s="37"/>
    </row>
    <row r="1424" spans="1:66" x14ac:dyDescent="0.25">
      <c r="A1424" s="30">
        <f>A1423+1</f>
        <v>1422</v>
      </c>
      <c r="B1424" s="1" t="s">
        <v>163</v>
      </c>
      <c r="C1424" s="1">
        <v>106215</v>
      </c>
      <c r="D1424" s="1">
        <v>106215</v>
      </c>
      <c r="E1424" s="1" t="s">
        <v>863</v>
      </c>
      <c r="F1424" s="32" t="s">
        <v>1381</v>
      </c>
      <c r="G1424" s="32" t="s">
        <v>117</v>
      </c>
      <c r="H1424" s="28">
        <v>45273</v>
      </c>
      <c r="I1424" s="28" t="s">
        <v>36</v>
      </c>
      <c r="J1424" s="28">
        <v>45328</v>
      </c>
      <c r="K1424" s="37">
        <f ca="1">IF(O1424="ACTIVE",(TODAY()-H1424),(J1424-H1424))</f>
        <v>55</v>
      </c>
      <c r="L1424" s="39" t="str">
        <f>IF(OR(M1424="Email Verification",M1424="Operations",M1424="OJT",M1424="Bottom Quartile Group",M1424="Training"),"Billable","Non Billable")</f>
        <v>Billable</v>
      </c>
      <c r="M1424" s="32" t="s">
        <v>118</v>
      </c>
      <c r="N1424" s="1" t="s">
        <v>38</v>
      </c>
      <c r="O1424" s="1" t="s">
        <v>886</v>
      </c>
      <c r="P1424" s="1" t="s">
        <v>1579</v>
      </c>
      <c r="Q1424" s="1" t="s">
        <v>1576</v>
      </c>
      <c r="R1424" s="31" t="s">
        <v>150</v>
      </c>
      <c r="S1424" s="42" t="s">
        <v>18</v>
      </c>
      <c r="T1424" s="42" t="s">
        <v>18</v>
      </c>
      <c r="U1424" s="42" t="s">
        <v>17</v>
      </c>
      <c r="V1424" s="42" t="s">
        <v>17</v>
      </c>
      <c r="W1424" s="42" t="s">
        <v>18</v>
      </c>
      <c r="X1424" s="42" t="s">
        <v>886</v>
      </c>
      <c r="Y1424" s="42" t="s">
        <v>886</v>
      </c>
      <c r="Z1424" s="42" t="s">
        <v>886</v>
      </c>
      <c r="AA1424" s="42" t="s">
        <v>886</v>
      </c>
      <c r="AB1424" s="42" t="s">
        <v>17</v>
      </c>
      <c r="AC1424" s="42" t="s">
        <v>17</v>
      </c>
      <c r="AD1424" s="42" t="s">
        <v>886</v>
      </c>
      <c r="AE1424" s="42" t="s">
        <v>886</v>
      </c>
      <c r="AF1424" s="42" t="s">
        <v>886</v>
      </c>
      <c r="AG1424" s="42" t="s">
        <v>886</v>
      </c>
      <c r="AH1424" s="42" t="s">
        <v>886</v>
      </c>
      <c r="AI1424" s="42" t="s">
        <v>17</v>
      </c>
      <c r="AJ1424" s="42" t="s">
        <v>17</v>
      </c>
      <c r="AK1424" s="42" t="s">
        <v>886</v>
      </c>
      <c r="AL1424" s="42" t="s">
        <v>886</v>
      </c>
      <c r="AM1424" s="42" t="s">
        <v>886</v>
      </c>
      <c r="AN1424" s="42" t="s">
        <v>886</v>
      </c>
      <c r="AO1424" s="42" t="s">
        <v>886</v>
      </c>
      <c r="AP1424" s="42" t="s">
        <v>17</v>
      </c>
      <c r="AQ1424" s="42" t="s">
        <v>17</v>
      </c>
      <c r="AR1424" s="42" t="s">
        <v>886</v>
      </c>
      <c r="AS1424" s="42" t="s">
        <v>886</v>
      </c>
      <c r="AT1424" s="42" t="s">
        <v>886</v>
      </c>
      <c r="AU1424" s="42" t="s">
        <v>886</v>
      </c>
      <c r="AV1424" s="37">
        <f>COUNTIFS($S1424:$AU1424,"P")</f>
        <v>0</v>
      </c>
      <c r="AW1424" s="37">
        <f>COUNTIFS($S1424:$AU1424,"HD")/2</f>
        <v>0</v>
      </c>
      <c r="AX1424" s="37">
        <f>COUNTIFS($S1424:$AU1424,"DO")</f>
        <v>8</v>
      </c>
      <c r="AY1424" s="1">
        <f>COUNTIFS($S1424:$AU1424,"UPL")</f>
        <v>3</v>
      </c>
      <c r="AZ1424" s="37">
        <f>COUNTIFS($S1424:$AU1424,"LWP")</f>
        <v>0</v>
      </c>
      <c r="BA1424" s="37">
        <f>SUM(COUNTIFS($S1424:$AU1424,{"PAT","MAT"}))</f>
        <v>0</v>
      </c>
      <c r="BB1424" s="37">
        <f>COUNTIFS($S1424:$AU1424,"HO")</f>
        <v>0</v>
      </c>
      <c r="BC1424" s="37">
        <f>COUNTIFS($S1424:$AU1424,"NA")</f>
        <v>0</v>
      </c>
      <c r="BD1424" s="37">
        <f>COUNTIFS($S1424:$AU1424,"PL")</f>
        <v>0</v>
      </c>
      <c r="BE1424" s="37">
        <f>COUNTIFS($S1424:$AU1424,"CL")</f>
        <v>0</v>
      </c>
      <c r="BF1424" s="37">
        <f>COUNTIFS($S1424:$AU1424,"BL")</f>
        <v>0</v>
      </c>
      <c r="BG1424" s="37">
        <f>COUNTIFS($S1424:$AU1424,"CO")</f>
        <v>0</v>
      </c>
      <c r="BH1424" s="37">
        <f>SUM(BD1424:BG1424)</f>
        <v>0</v>
      </c>
      <c r="BI1424" s="37">
        <f>IF(SUM(AV1424+AW1424)&gt;=17,1,0)</f>
        <v>0</v>
      </c>
      <c r="BJ1424" s="37">
        <f>IF(SUM(AV1424+AW1424)&gt;=13,1,0)</f>
        <v>0</v>
      </c>
      <c r="BK1424" s="37">
        <f>SUM(AV1424:BG1424)+SUM(COUNTIFS(R1424:AU1424,{"TERM","RESIGNED"}))</f>
        <v>29</v>
      </c>
      <c r="BL1424" s="1" t="s">
        <v>41</v>
      </c>
      <c r="BM1424" s="37"/>
      <c r="BN1424" s="47"/>
    </row>
    <row r="1425" spans="1:66" x14ac:dyDescent="0.25">
      <c r="A1425" s="30">
        <f>A1424+1</f>
        <v>1423</v>
      </c>
      <c r="B1425" s="1" t="s">
        <v>163</v>
      </c>
      <c r="C1425" s="1">
        <v>106240</v>
      </c>
      <c r="D1425" s="1">
        <v>106240</v>
      </c>
      <c r="E1425" s="1" t="s">
        <v>863</v>
      </c>
      <c r="F1425" s="32" t="s">
        <v>1388</v>
      </c>
      <c r="G1425" s="32" t="s">
        <v>117</v>
      </c>
      <c r="H1425" s="28">
        <v>45278</v>
      </c>
      <c r="I1425" s="28" t="s">
        <v>36</v>
      </c>
      <c r="J1425" s="28">
        <v>45328</v>
      </c>
      <c r="K1425" s="37">
        <f ca="1">IF(O1425="ACTIVE",(TODAY()-H1425),(J1425-H1425))</f>
        <v>50</v>
      </c>
      <c r="L1425" s="39" t="str">
        <f>IF(OR(M1425="Email Verification",M1425="Operations",M1425="OJT",M1425="Bottom Quartile Group",M1425="Training"),"Billable","Non Billable")</f>
        <v>Billable</v>
      </c>
      <c r="M1425" s="32" t="s">
        <v>118</v>
      </c>
      <c r="N1425" s="1" t="s">
        <v>38</v>
      </c>
      <c r="O1425" s="1" t="s">
        <v>886</v>
      </c>
      <c r="P1425" s="1" t="s">
        <v>1579</v>
      </c>
      <c r="Q1425" s="1" t="s">
        <v>1576</v>
      </c>
      <c r="R1425" s="31" t="s">
        <v>150</v>
      </c>
      <c r="S1425" s="42" t="s">
        <v>18</v>
      </c>
      <c r="T1425" s="42" t="s">
        <v>18</v>
      </c>
      <c r="U1425" s="42" t="s">
        <v>17</v>
      </c>
      <c r="V1425" s="42" t="s">
        <v>17</v>
      </c>
      <c r="W1425" s="42" t="s">
        <v>18</v>
      </c>
      <c r="X1425" s="42" t="s">
        <v>886</v>
      </c>
      <c r="Y1425" s="42" t="s">
        <v>886</v>
      </c>
      <c r="Z1425" s="42" t="s">
        <v>886</v>
      </c>
      <c r="AA1425" s="42" t="s">
        <v>886</v>
      </c>
      <c r="AB1425" s="42" t="s">
        <v>17</v>
      </c>
      <c r="AC1425" s="42" t="s">
        <v>17</v>
      </c>
      <c r="AD1425" s="42" t="s">
        <v>886</v>
      </c>
      <c r="AE1425" s="42" t="s">
        <v>886</v>
      </c>
      <c r="AF1425" s="42" t="s">
        <v>886</v>
      </c>
      <c r="AG1425" s="42" t="s">
        <v>886</v>
      </c>
      <c r="AH1425" s="42" t="s">
        <v>886</v>
      </c>
      <c r="AI1425" s="42" t="s">
        <v>17</v>
      </c>
      <c r="AJ1425" s="42" t="s">
        <v>17</v>
      </c>
      <c r="AK1425" s="42" t="s">
        <v>886</v>
      </c>
      <c r="AL1425" s="42" t="s">
        <v>886</v>
      </c>
      <c r="AM1425" s="42" t="s">
        <v>886</v>
      </c>
      <c r="AN1425" s="42" t="s">
        <v>886</v>
      </c>
      <c r="AO1425" s="42" t="s">
        <v>886</v>
      </c>
      <c r="AP1425" s="42" t="s">
        <v>17</v>
      </c>
      <c r="AQ1425" s="42" t="s">
        <v>17</v>
      </c>
      <c r="AR1425" s="42" t="s">
        <v>886</v>
      </c>
      <c r="AS1425" s="42" t="s">
        <v>886</v>
      </c>
      <c r="AT1425" s="42" t="s">
        <v>886</v>
      </c>
      <c r="AU1425" s="42" t="s">
        <v>886</v>
      </c>
      <c r="AV1425" s="37">
        <f>COUNTIFS($S1425:$AU1425,"P")</f>
        <v>0</v>
      </c>
      <c r="AW1425" s="37">
        <f>COUNTIFS($S1425:$AU1425,"HD")/2</f>
        <v>0</v>
      </c>
      <c r="AX1425" s="37">
        <f>COUNTIFS($S1425:$AU1425,"DO")</f>
        <v>8</v>
      </c>
      <c r="AY1425" s="1">
        <f>COUNTIFS($S1425:$AU1425,"UPL")</f>
        <v>3</v>
      </c>
      <c r="AZ1425" s="37">
        <f>COUNTIFS($S1425:$AU1425,"LWP")</f>
        <v>0</v>
      </c>
      <c r="BA1425" s="37">
        <f>SUM(COUNTIFS($S1425:$AU1425,{"PAT","MAT"}))</f>
        <v>0</v>
      </c>
      <c r="BB1425" s="37">
        <f>COUNTIFS($S1425:$AU1425,"HO")</f>
        <v>0</v>
      </c>
      <c r="BC1425" s="37">
        <f>COUNTIFS($S1425:$AU1425,"NA")</f>
        <v>0</v>
      </c>
      <c r="BD1425" s="37">
        <f>COUNTIFS($S1425:$AU1425,"PL")</f>
        <v>0</v>
      </c>
      <c r="BE1425" s="37">
        <f>COUNTIFS($S1425:$AU1425,"CL")</f>
        <v>0</v>
      </c>
      <c r="BF1425" s="37">
        <f>COUNTIFS($S1425:$AU1425,"BL")</f>
        <v>0</v>
      </c>
      <c r="BG1425" s="37">
        <f>COUNTIFS($S1425:$AU1425,"CO")</f>
        <v>0</v>
      </c>
      <c r="BH1425" s="37">
        <f>SUM(BD1425:BG1425)</f>
        <v>0</v>
      </c>
      <c r="BI1425" s="37">
        <f>IF(SUM(AV1425+AW1425)&gt;=17,1,0)</f>
        <v>0</v>
      </c>
      <c r="BJ1425" s="37">
        <f>IF(SUM(AV1425+AW1425)&gt;=13,1,0)</f>
        <v>0</v>
      </c>
      <c r="BK1425" s="37">
        <f>SUM(AV1425:BG1425)+SUM(COUNTIFS(R1425:AU1425,{"TERM","RESIGNED"}))</f>
        <v>29</v>
      </c>
      <c r="BL1425" s="1" t="s">
        <v>41</v>
      </c>
      <c r="BM1425" s="37"/>
    </row>
    <row r="1426" spans="1:66" x14ac:dyDescent="0.25">
      <c r="A1426" s="30">
        <f>A1425+1</f>
        <v>1424</v>
      </c>
      <c r="B1426" s="1" t="s">
        <v>163</v>
      </c>
      <c r="C1426" s="1">
        <v>106299</v>
      </c>
      <c r="D1426" s="1">
        <v>106299</v>
      </c>
      <c r="E1426" s="1" t="s">
        <v>863</v>
      </c>
      <c r="F1426" s="32" t="s">
        <v>1459</v>
      </c>
      <c r="G1426" s="32" t="s">
        <v>177</v>
      </c>
      <c r="H1426" s="28">
        <v>45282</v>
      </c>
      <c r="I1426" s="28" t="s">
        <v>36</v>
      </c>
      <c r="J1426" s="28">
        <v>45328</v>
      </c>
      <c r="K1426" s="37">
        <f ca="1">IF(O1426="ACTIVE",(TODAY()-H1426),(J1426-H1426))</f>
        <v>46</v>
      </c>
      <c r="L1426" s="39" t="str">
        <f>IF(OR(M1426="Email Verification",M1426="Operations",M1426="OJT",M1426="Bottom Quartile Group",M1426="Training"),"Billable","Non Billable")</f>
        <v>Billable</v>
      </c>
      <c r="M1426" s="32" t="s">
        <v>761</v>
      </c>
      <c r="N1426" s="1" t="s">
        <v>38</v>
      </c>
      <c r="O1426" s="1" t="s">
        <v>886</v>
      </c>
      <c r="P1426" s="1" t="s">
        <v>1579</v>
      </c>
      <c r="Q1426" s="1" t="s">
        <v>1576</v>
      </c>
      <c r="R1426" s="31" t="s">
        <v>243</v>
      </c>
      <c r="S1426" s="42" t="s">
        <v>18</v>
      </c>
      <c r="T1426" s="42" t="s">
        <v>18</v>
      </c>
      <c r="U1426" s="42" t="s">
        <v>17</v>
      </c>
      <c r="V1426" s="42" t="s">
        <v>17</v>
      </c>
      <c r="W1426" s="42" t="s">
        <v>18</v>
      </c>
      <c r="X1426" s="42" t="s">
        <v>886</v>
      </c>
      <c r="Y1426" s="42" t="s">
        <v>886</v>
      </c>
      <c r="Z1426" s="42" t="s">
        <v>886</v>
      </c>
      <c r="AA1426" s="42" t="s">
        <v>886</v>
      </c>
      <c r="AB1426" s="42" t="s">
        <v>17</v>
      </c>
      <c r="AC1426" s="42" t="s">
        <v>17</v>
      </c>
      <c r="AD1426" s="42" t="s">
        <v>886</v>
      </c>
      <c r="AE1426" s="42" t="s">
        <v>886</v>
      </c>
      <c r="AF1426" s="42" t="s">
        <v>886</v>
      </c>
      <c r="AG1426" s="42" t="s">
        <v>886</v>
      </c>
      <c r="AH1426" s="42" t="s">
        <v>886</v>
      </c>
      <c r="AI1426" s="42" t="s">
        <v>17</v>
      </c>
      <c r="AJ1426" s="42" t="s">
        <v>17</v>
      </c>
      <c r="AK1426" s="42" t="s">
        <v>886</v>
      </c>
      <c r="AL1426" s="42" t="s">
        <v>886</v>
      </c>
      <c r="AM1426" s="42" t="s">
        <v>886</v>
      </c>
      <c r="AN1426" s="42" t="s">
        <v>886</v>
      </c>
      <c r="AO1426" s="42" t="s">
        <v>886</v>
      </c>
      <c r="AP1426" s="42" t="s">
        <v>17</v>
      </c>
      <c r="AQ1426" s="42" t="s">
        <v>17</v>
      </c>
      <c r="AR1426" s="42" t="s">
        <v>886</v>
      </c>
      <c r="AS1426" s="42" t="s">
        <v>886</v>
      </c>
      <c r="AT1426" s="42" t="s">
        <v>886</v>
      </c>
      <c r="AU1426" s="42" t="s">
        <v>886</v>
      </c>
      <c r="AV1426" s="37">
        <f>COUNTIFS($S1426:$AU1426,"P")</f>
        <v>0</v>
      </c>
      <c r="AW1426" s="37">
        <f>COUNTIFS($S1426:$AU1426,"HD")/2</f>
        <v>0</v>
      </c>
      <c r="AX1426" s="37">
        <f>COUNTIFS($S1426:$AU1426,"DO")</f>
        <v>8</v>
      </c>
      <c r="AY1426" s="1">
        <f>COUNTIFS($S1426:$AU1426,"UPL")</f>
        <v>3</v>
      </c>
      <c r="AZ1426" s="37">
        <f>COUNTIFS($S1426:$AU1426,"LWP")</f>
        <v>0</v>
      </c>
      <c r="BA1426" s="37">
        <f>SUM(COUNTIFS($S1426:$AU1426,{"PAT","MAT"}))</f>
        <v>0</v>
      </c>
      <c r="BB1426" s="37">
        <f>COUNTIFS($S1426:$AU1426,"HO")</f>
        <v>0</v>
      </c>
      <c r="BC1426" s="37">
        <f>COUNTIFS($S1426:$AU1426,"NA")</f>
        <v>0</v>
      </c>
      <c r="BD1426" s="37">
        <f>COUNTIFS($S1426:$AU1426,"PL")</f>
        <v>0</v>
      </c>
      <c r="BE1426" s="37">
        <f>COUNTIFS($S1426:$AU1426,"CL")</f>
        <v>0</v>
      </c>
      <c r="BF1426" s="37">
        <f>COUNTIFS($S1426:$AU1426,"BL")</f>
        <v>0</v>
      </c>
      <c r="BG1426" s="37">
        <f>COUNTIFS($S1426:$AU1426,"CO")</f>
        <v>0</v>
      </c>
      <c r="BH1426" s="37">
        <f>SUM(BD1426:BG1426)</f>
        <v>0</v>
      </c>
      <c r="BI1426" s="37">
        <f>IF(SUM(AV1426+AW1426)&gt;=17,1,0)</f>
        <v>0</v>
      </c>
      <c r="BJ1426" s="37">
        <f>IF(SUM(AV1426+AW1426)&gt;=13,1,0)</f>
        <v>0</v>
      </c>
      <c r="BK1426" s="37">
        <f>SUM(AV1426:BG1426)+SUM(COUNTIFS(R1426:AU1426,{"TERM","RESIGNED"}))</f>
        <v>29</v>
      </c>
      <c r="BL1426" s="1" t="s">
        <v>41</v>
      </c>
      <c r="BM1426" s="37" t="s">
        <v>936</v>
      </c>
    </row>
    <row r="1427" spans="1:66" x14ac:dyDescent="0.25">
      <c r="A1427" s="30">
        <f>A1426+1</f>
        <v>1425</v>
      </c>
      <c r="B1427" s="1" t="s">
        <v>163</v>
      </c>
      <c r="C1427" s="1">
        <v>106284</v>
      </c>
      <c r="D1427" s="1">
        <v>106284</v>
      </c>
      <c r="E1427" s="1" t="s">
        <v>863</v>
      </c>
      <c r="F1427" s="32" t="s">
        <v>1412</v>
      </c>
      <c r="G1427" s="32" t="s">
        <v>154</v>
      </c>
      <c r="H1427" s="28">
        <v>45282</v>
      </c>
      <c r="I1427" s="28" t="s">
        <v>36</v>
      </c>
      <c r="J1427" s="28">
        <v>45328</v>
      </c>
      <c r="K1427" s="37">
        <f ca="1">IF(O1427="ACTIVE",(TODAY()-H1427),(J1427-H1427))</f>
        <v>46</v>
      </c>
      <c r="L1427" s="39" t="str">
        <f>IF(OR(M1427="Email Verification",M1427="Operations",M1427="OJT",M1427="Bottom Quartile Group",M1427="Training"),"Billable","Non Billable")</f>
        <v>Billable</v>
      </c>
      <c r="M1427" s="32" t="s">
        <v>118</v>
      </c>
      <c r="N1427" s="1" t="s">
        <v>38</v>
      </c>
      <c r="O1427" s="1" t="s">
        <v>886</v>
      </c>
      <c r="P1427" s="1" t="s">
        <v>1579</v>
      </c>
      <c r="Q1427" s="1" t="s">
        <v>1576</v>
      </c>
      <c r="R1427" s="31" t="s">
        <v>136</v>
      </c>
      <c r="S1427" s="42" t="s">
        <v>18</v>
      </c>
      <c r="T1427" s="42" t="s">
        <v>18</v>
      </c>
      <c r="U1427" s="42" t="s">
        <v>17</v>
      </c>
      <c r="V1427" s="42" t="s">
        <v>17</v>
      </c>
      <c r="W1427" s="42" t="s">
        <v>18</v>
      </c>
      <c r="X1427" s="42" t="s">
        <v>886</v>
      </c>
      <c r="Y1427" s="42" t="s">
        <v>886</v>
      </c>
      <c r="Z1427" s="42" t="s">
        <v>886</v>
      </c>
      <c r="AA1427" s="42" t="s">
        <v>886</v>
      </c>
      <c r="AB1427" s="42" t="s">
        <v>17</v>
      </c>
      <c r="AC1427" s="42" t="s">
        <v>17</v>
      </c>
      <c r="AD1427" s="42" t="s">
        <v>886</v>
      </c>
      <c r="AE1427" s="42" t="s">
        <v>886</v>
      </c>
      <c r="AF1427" s="42" t="s">
        <v>886</v>
      </c>
      <c r="AG1427" s="42" t="s">
        <v>886</v>
      </c>
      <c r="AH1427" s="42" t="s">
        <v>886</v>
      </c>
      <c r="AI1427" s="42" t="s">
        <v>17</v>
      </c>
      <c r="AJ1427" s="42" t="s">
        <v>17</v>
      </c>
      <c r="AK1427" s="42" t="s">
        <v>886</v>
      </c>
      <c r="AL1427" s="42" t="s">
        <v>886</v>
      </c>
      <c r="AM1427" s="42" t="s">
        <v>886</v>
      </c>
      <c r="AN1427" s="42" t="s">
        <v>886</v>
      </c>
      <c r="AO1427" s="42" t="s">
        <v>886</v>
      </c>
      <c r="AP1427" s="42" t="s">
        <v>17</v>
      </c>
      <c r="AQ1427" s="42" t="s">
        <v>17</v>
      </c>
      <c r="AR1427" s="42" t="s">
        <v>886</v>
      </c>
      <c r="AS1427" s="42" t="s">
        <v>886</v>
      </c>
      <c r="AT1427" s="42" t="s">
        <v>886</v>
      </c>
      <c r="AU1427" s="42" t="s">
        <v>886</v>
      </c>
      <c r="AV1427" s="37">
        <f>COUNTIFS($S1427:$AU1427,"P")</f>
        <v>0</v>
      </c>
      <c r="AW1427" s="37">
        <f>COUNTIFS($S1427:$AU1427,"HD")/2</f>
        <v>0</v>
      </c>
      <c r="AX1427" s="37">
        <f>COUNTIFS($S1427:$AU1427,"DO")</f>
        <v>8</v>
      </c>
      <c r="AY1427" s="1">
        <f>COUNTIFS($S1427:$AU1427,"UPL")</f>
        <v>3</v>
      </c>
      <c r="AZ1427" s="37">
        <f>COUNTIFS($S1427:$AU1427,"LWP")</f>
        <v>0</v>
      </c>
      <c r="BA1427" s="37">
        <f>SUM(COUNTIFS($S1427:$AU1427,{"PAT","MAT"}))</f>
        <v>0</v>
      </c>
      <c r="BB1427" s="37">
        <f>COUNTIFS($S1427:$AU1427,"HO")</f>
        <v>0</v>
      </c>
      <c r="BC1427" s="37">
        <f>COUNTIFS($S1427:$AU1427,"NA")</f>
        <v>0</v>
      </c>
      <c r="BD1427" s="37">
        <f>COUNTIFS($S1427:$AU1427,"PL")</f>
        <v>0</v>
      </c>
      <c r="BE1427" s="37">
        <f>COUNTIFS($S1427:$AU1427,"CL")</f>
        <v>0</v>
      </c>
      <c r="BF1427" s="37">
        <f>COUNTIFS($S1427:$AU1427,"BL")</f>
        <v>0</v>
      </c>
      <c r="BG1427" s="37">
        <f>COUNTIFS($S1427:$AU1427,"CO")</f>
        <v>0</v>
      </c>
      <c r="BH1427" s="37">
        <f>SUM(BD1427:BG1427)</f>
        <v>0</v>
      </c>
      <c r="BI1427" s="37">
        <f>IF(SUM(AV1427+AW1427)&gt;=17,1,0)</f>
        <v>0</v>
      </c>
      <c r="BJ1427" s="37">
        <f>IF(SUM(AV1427+AW1427)&gt;=13,1,0)</f>
        <v>0</v>
      </c>
      <c r="BK1427" s="37">
        <f>SUM(AV1427:BG1427)+SUM(COUNTIFS(R1427:AU1427,{"TERM","RESIGNED"}))</f>
        <v>29</v>
      </c>
      <c r="BL1427" s="1" t="s">
        <v>41</v>
      </c>
      <c r="BM1427" s="37"/>
    </row>
    <row r="1428" spans="1:66" x14ac:dyDescent="0.25">
      <c r="A1428" s="30">
        <f>A1427+1</f>
        <v>1426</v>
      </c>
      <c r="B1428" s="1" t="s">
        <v>163</v>
      </c>
      <c r="C1428" s="1">
        <v>106274</v>
      </c>
      <c r="D1428" s="1">
        <v>106274</v>
      </c>
      <c r="E1428" s="1" t="s">
        <v>863</v>
      </c>
      <c r="F1428" s="32" t="s">
        <v>1403</v>
      </c>
      <c r="G1428" s="32" t="s">
        <v>117</v>
      </c>
      <c r="H1428" s="28">
        <v>45282</v>
      </c>
      <c r="I1428" s="28" t="s">
        <v>36</v>
      </c>
      <c r="J1428" s="28">
        <v>45328</v>
      </c>
      <c r="K1428" s="37">
        <f ca="1">IF(O1428="ACTIVE",(TODAY()-H1428),(J1428-H1428))</f>
        <v>46</v>
      </c>
      <c r="L1428" s="39" t="str">
        <f>IF(OR(M1428="Email Verification",M1428="Operations",M1428="OJT",M1428="Bottom Quartile Group",M1428="Training"),"Billable","Non Billable")</f>
        <v>Billable</v>
      </c>
      <c r="M1428" s="32" t="s">
        <v>761</v>
      </c>
      <c r="N1428" s="1" t="s">
        <v>38</v>
      </c>
      <c r="O1428" s="1" t="s">
        <v>886</v>
      </c>
      <c r="P1428" s="1" t="s">
        <v>1579</v>
      </c>
      <c r="Q1428" s="1" t="s">
        <v>1576</v>
      </c>
      <c r="R1428" s="31" t="s">
        <v>237</v>
      </c>
      <c r="S1428" s="42" t="s">
        <v>18</v>
      </c>
      <c r="T1428" s="42" t="s">
        <v>18</v>
      </c>
      <c r="U1428" s="42" t="s">
        <v>17</v>
      </c>
      <c r="V1428" s="42" t="s">
        <v>17</v>
      </c>
      <c r="W1428" s="42" t="s">
        <v>18</v>
      </c>
      <c r="X1428" s="42" t="s">
        <v>886</v>
      </c>
      <c r="Y1428" s="42" t="s">
        <v>886</v>
      </c>
      <c r="Z1428" s="42" t="s">
        <v>886</v>
      </c>
      <c r="AA1428" s="42" t="s">
        <v>886</v>
      </c>
      <c r="AB1428" s="42" t="s">
        <v>17</v>
      </c>
      <c r="AC1428" s="42" t="s">
        <v>17</v>
      </c>
      <c r="AD1428" s="42" t="s">
        <v>886</v>
      </c>
      <c r="AE1428" s="42" t="s">
        <v>886</v>
      </c>
      <c r="AF1428" s="42" t="s">
        <v>886</v>
      </c>
      <c r="AG1428" s="42" t="s">
        <v>886</v>
      </c>
      <c r="AH1428" s="42" t="s">
        <v>886</v>
      </c>
      <c r="AI1428" s="42" t="s">
        <v>17</v>
      </c>
      <c r="AJ1428" s="42" t="s">
        <v>17</v>
      </c>
      <c r="AK1428" s="42" t="s">
        <v>886</v>
      </c>
      <c r="AL1428" s="42" t="s">
        <v>886</v>
      </c>
      <c r="AM1428" s="42" t="s">
        <v>886</v>
      </c>
      <c r="AN1428" s="42" t="s">
        <v>886</v>
      </c>
      <c r="AO1428" s="42" t="s">
        <v>886</v>
      </c>
      <c r="AP1428" s="42" t="s">
        <v>17</v>
      </c>
      <c r="AQ1428" s="42" t="s">
        <v>17</v>
      </c>
      <c r="AR1428" s="42" t="s">
        <v>886</v>
      </c>
      <c r="AS1428" s="42" t="s">
        <v>886</v>
      </c>
      <c r="AT1428" s="42" t="s">
        <v>886</v>
      </c>
      <c r="AU1428" s="42" t="s">
        <v>886</v>
      </c>
      <c r="AV1428" s="37">
        <f>COUNTIFS($S1428:$AU1428,"P")</f>
        <v>0</v>
      </c>
      <c r="AW1428" s="37">
        <f>COUNTIFS($S1428:$AU1428,"HD")/2</f>
        <v>0</v>
      </c>
      <c r="AX1428" s="37">
        <f>COUNTIFS($S1428:$AU1428,"DO")</f>
        <v>8</v>
      </c>
      <c r="AY1428" s="1">
        <f>COUNTIFS($S1428:$AU1428,"UPL")</f>
        <v>3</v>
      </c>
      <c r="AZ1428" s="37">
        <f>COUNTIFS($S1428:$AU1428,"LWP")</f>
        <v>0</v>
      </c>
      <c r="BA1428" s="37">
        <f>SUM(COUNTIFS($S1428:$AU1428,{"PAT","MAT"}))</f>
        <v>0</v>
      </c>
      <c r="BB1428" s="37">
        <f>COUNTIFS($S1428:$AU1428,"HO")</f>
        <v>0</v>
      </c>
      <c r="BC1428" s="37">
        <f>COUNTIFS($S1428:$AU1428,"NA")</f>
        <v>0</v>
      </c>
      <c r="BD1428" s="37">
        <f>COUNTIFS($S1428:$AU1428,"PL")</f>
        <v>0</v>
      </c>
      <c r="BE1428" s="37">
        <f>COUNTIFS($S1428:$AU1428,"CL")</f>
        <v>0</v>
      </c>
      <c r="BF1428" s="37">
        <f>COUNTIFS($S1428:$AU1428,"BL")</f>
        <v>0</v>
      </c>
      <c r="BG1428" s="37">
        <f>COUNTIFS($S1428:$AU1428,"CO")</f>
        <v>0</v>
      </c>
      <c r="BH1428" s="37">
        <f>SUM(BD1428:BG1428)</f>
        <v>0</v>
      </c>
      <c r="BI1428" s="37">
        <f>IF(SUM(AV1428+AW1428)&gt;=17,1,0)</f>
        <v>0</v>
      </c>
      <c r="BJ1428" s="37">
        <f>IF(SUM(AV1428+AW1428)&gt;=13,1,0)</f>
        <v>0</v>
      </c>
      <c r="BK1428" s="37">
        <f>SUM(AV1428:BG1428)+SUM(COUNTIFS(R1428:AU1428,{"TERM","RESIGNED"}))</f>
        <v>29</v>
      </c>
      <c r="BL1428" s="1" t="s">
        <v>41</v>
      </c>
      <c r="BM1428" s="37" t="s">
        <v>936</v>
      </c>
    </row>
    <row r="1429" spans="1:66" x14ac:dyDescent="0.25">
      <c r="A1429" s="30">
        <f>A1428+1</f>
        <v>1427</v>
      </c>
      <c r="B1429" s="1" t="s">
        <v>163</v>
      </c>
      <c r="C1429" s="1">
        <v>106290</v>
      </c>
      <c r="D1429" s="1">
        <v>106290</v>
      </c>
      <c r="E1429" s="1" t="s">
        <v>863</v>
      </c>
      <c r="F1429" s="32" t="s">
        <v>1415</v>
      </c>
      <c r="G1429" s="32" t="s">
        <v>177</v>
      </c>
      <c r="H1429" s="28">
        <v>45282</v>
      </c>
      <c r="I1429" s="28" t="s">
        <v>36</v>
      </c>
      <c r="J1429" s="28">
        <v>45328</v>
      </c>
      <c r="K1429" s="37">
        <f ca="1">IF(O1429="ACTIVE",(TODAY()-H1429),(J1429-H1429))</f>
        <v>46</v>
      </c>
      <c r="L1429" s="39" t="str">
        <f>IF(OR(M1429="Email Verification",M1429="Operations",M1429="OJT",M1429="Bottom Quartile Group",M1429="Training"),"Billable","Non Billable")</f>
        <v>Billable</v>
      </c>
      <c r="M1429" s="32" t="s">
        <v>761</v>
      </c>
      <c r="N1429" s="1" t="s">
        <v>38</v>
      </c>
      <c r="O1429" s="1" t="s">
        <v>886</v>
      </c>
      <c r="P1429" s="1" t="s">
        <v>1579</v>
      </c>
      <c r="Q1429" s="1" t="s">
        <v>1576</v>
      </c>
      <c r="R1429" s="31" t="s">
        <v>243</v>
      </c>
      <c r="S1429" s="42" t="s">
        <v>18</v>
      </c>
      <c r="T1429" s="42" t="s">
        <v>18</v>
      </c>
      <c r="U1429" s="42" t="s">
        <v>17</v>
      </c>
      <c r="V1429" s="42" t="s">
        <v>17</v>
      </c>
      <c r="W1429" s="42" t="s">
        <v>18</v>
      </c>
      <c r="X1429" s="42" t="s">
        <v>886</v>
      </c>
      <c r="Y1429" s="42" t="s">
        <v>886</v>
      </c>
      <c r="Z1429" s="42" t="s">
        <v>886</v>
      </c>
      <c r="AA1429" s="42" t="s">
        <v>886</v>
      </c>
      <c r="AB1429" s="42" t="s">
        <v>17</v>
      </c>
      <c r="AC1429" s="42" t="s">
        <v>17</v>
      </c>
      <c r="AD1429" s="42" t="s">
        <v>886</v>
      </c>
      <c r="AE1429" s="42" t="s">
        <v>886</v>
      </c>
      <c r="AF1429" s="42" t="s">
        <v>886</v>
      </c>
      <c r="AG1429" s="42" t="s">
        <v>886</v>
      </c>
      <c r="AH1429" s="42" t="s">
        <v>886</v>
      </c>
      <c r="AI1429" s="42" t="s">
        <v>17</v>
      </c>
      <c r="AJ1429" s="42" t="s">
        <v>17</v>
      </c>
      <c r="AK1429" s="42" t="s">
        <v>886</v>
      </c>
      <c r="AL1429" s="42" t="s">
        <v>886</v>
      </c>
      <c r="AM1429" s="42" t="s">
        <v>886</v>
      </c>
      <c r="AN1429" s="42" t="s">
        <v>886</v>
      </c>
      <c r="AO1429" s="42" t="s">
        <v>886</v>
      </c>
      <c r="AP1429" s="42" t="s">
        <v>17</v>
      </c>
      <c r="AQ1429" s="42" t="s">
        <v>17</v>
      </c>
      <c r="AR1429" s="42" t="s">
        <v>886</v>
      </c>
      <c r="AS1429" s="42" t="s">
        <v>886</v>
      </c>
      <c r="AT1429" s="42" t="s">
        <v>886</v>
      </c>
      <c r="AU1429" s="42" t="s">
        <v>886</v>
      </c>
      <c r="AV1429" s="37">
        <f>COUNTIFS($S1429:$AU1429,"P")</f>
        <v>0</v>
      </c>
      <c r="AW1429" s="37">
        <f>COUNTIFS($S1429:$AU1429,"HD")/2</f>
        <v>0</v>
      </c>
      <c r="AX1429" s="37">
        <f>COUNTIFS($S1429:$AU1429,"DO")</f>
        <v>8</v>
      </c>
      <c r="AY1429" s="1">
        <f>COUNTIFS($S1429:$AU1429,"UPL")</f>
        <v>3</v>
      </c>
      <c r="AZ1429" s="37">
        <f>COUNTIFS($S1429:$AU1429,"LWP")</f>
        <v>0</v>
      </c>
      <c r="BA1429" s="37">
        <f>SUM(COUNTIFS($S1429:$AU1429,{"PAT","MAT"}))</f>
        <v>0</v>
      </c>
      <c r="BB1429" s="37">
        <f>COUNTIFS($S1429:$AU1429,"HO")</f>
        <v>0</v>
      </c>
      <c r="BC1429" s="37">
        <f>COUNTIFS($S1429:$AU1429,"NA")</f>
        <v>0</v>
      </c>
      <c r="BD1429" s="37">
        <f>COUNTIFS($S1429:$AU1429,"PL")</f>
        <v>0</v>
      </c>
      <c r="BE1429" s="37">
        <f>COUNTIFS($S1429:$AU1429,"CL")</f>
        <v>0</v>
      </c>
      <c r="BF1429" s="37">
        <f>COUNTIFS($S1429:$AU1429,"BL")</f>
        <v>0</v>
      </c>
      <c r="BG1429" s="37">
        <f>COUNTIFS($S1429:$AU1429,"CO")</f>
        <v>0</v>
      </c>
      <c r="BH1429" s="37">
        <f>SUM(BD1429:BG1429)</f>
        <v>0</v>
      </c>
      <c r="BI1429" s="37">
        <f>IF(SUM(AV1429+AW1429)&gt;=17,1,0)</f>
        <v>0</v>
      </c>
      <c r="BJ1429" s="37">
        <f>IF(SUM(AV1429+AW1429)&gt;=13,1,0)</f>
        <v>0</v>
      </c>
      <c r="BK1429" s="37">
        <f>SUM(AV1429:BG1429)+SUM(COUNTIFS(R1429:AU1429,{"TERM","RESIGNED"}))</f>
        <v>29</v>
      </c>
      <c r="BL1429" s="1" t="s">
        <v>41</v>
      </c>
      <c r="BM1429" s="37" t="s">
        <v>936</v>
      </c>
    </row>
    <row r="1430" spans="1:66" x14ac:dyDescent="0.25">
      <c r="A1430" s="30">
        <f>A1429+1</f>
        <v>1428</v>
      </c>
      <c r="B1430" s="1" t="s">
        <v>163</v>
      </c>
      <c r="C1430" s="1">
        <v>106270</v>
      </c>
      <c r="D1430" s="1">
        <v>106270</v>
      </c>
      <c r="E1430" s="1" t="s">
        <v>863</v>
      </c>
      <c r="F1430" s="32" t="s">
        <v>1400</v>
      </c>
      <c r="G1430" s="32" t="s">
        <v>117</v>
      </c>
      <c r="H1430" s="28">
        <v>45282</v>
      </c>
      <c r="I1430" s="28" t="s">
        <v>36</v>
      </c>
      <c r="J1430" s="28">
        <v>45328</v>
      </c>
      <c r="K1430" s="37">
        <f ca="1">IF(O1430="ACTIVE",(TODAY()-H1430),(J1430-H1430))</f>
        <v>46</v>
      </c>
      <c r="L1430" s="39" t="str">
        <f>IF(OR(M1430="Email Verification",M1430="Operations",M1430="OJT",M1430="Bottom Quartile Group",M1430="Training"),"Billable","Non Billable")</f>
        <v>Billable</v>
      </c>
      <c r="M1430" s="32" t="s">
        <v>761</v>
      </c>
      <c r="N1430" s="1" t="s">
        <v>38</v>
      </c>
      <c r="O1430" s="1" t="s">
        <v>886</v>
      </c>
      <c r="P1430" s="1" t="s">
        <v>1579</v>
      </c>
      <c r="Q1430" s="1" t="s">
        <v>1576</v>
      </c>
      <c r="R1430" s="31" t="s">
        <v>237</v>
      </c>
      <c r="S1430" s="42" t="s">
        <v>18</v>
      </c>
      <c r="T1430" s="42" t="s">
        <v>18</v>
      </c>
      <c r="U1430" s="42" t="s">
        <v>17</v>
      </c>
      <c r="V1430" s="42" t="s">
        <v>17</v>
      </c>
      <c r="W1430" s="42" t="s">
        <v>18</v>
      </c>
      <c r="X1430" s="42" t="s">
        <v>886</v>
      </c>
      <c r="Y1430" s="42" t="s">
        <v>886</v>
      </c>
      <c r="Z1430" s="42" t="s">
        <v>886</v>
      </c>
      <c r="AA1430" s="42" t="s">
        <v>886</v>
      </c>
      <c r="AB1430" s="42" t="s">
        <v>17</v>
      </c>
      <c r="AC1430" s="42" t="s">
        <v>17</v>
      </c>
      <c r="AD1430" s="42" t="s">
        <v>886</v>
      </c>
      <c r="AE1430" s="42" t="s">
        <v>886</v>
      </c>
      <c r="AF1430" s="42" t="s">
        <v>886</v>
      </c>
      <c r="AG1430" s="42" t="s">
        <v>886</v>
      </c>
      <c r="AH1430" s="42" t="s">
        <v>886</v>
      </c>
      <c r="AI1430" s="42" t="s">
        <v>17</v>
      </c>
      <c r="AJ1430" s="42" t="s">
        <v>17</v>
      </c>
      <c r="AK1430" s="42" t="s">
        <v>886</v>
      </c>
      <c r="AL1430" s="42" t="s">
        <v>886</v>
      </c>
      <c r="AM1430" s="42" t="s">
        <v>886</v>
      </c>
      <c r="AN1430" s="42" t="s">
        <v>886</v>
      </c>
      <c r="AO1430" s="42" t="s">
        <v>886</v>
      </c>
      <c r="AP1430" s="42" t="s">
        <v>17</v>
      </c>
      <c r="AQ1430" s="42" t="s">
        <v>17</v>
      </c>
      <c r="AR1430" s="42" t="s">
        <v>886</v>
      </c>
      <c r="AS1430" s="42" t="s">
        <v>886</v>
      </c>
      <c r="AT1430" s="42" t="s">
        <v>886</v>
      </c>
      <c r="AU1430" s="42" t="s">
        <v>886</v>
      </c>
      <c r="AV1430" s="37">
        <f>COUNTIFS($S1430:$AU1430,"P")</f>
        <v>0</v>
      </c>
      <c r="AW1430" s="37">
        <f>COUNTIFS($S1430:$AU1430,"HD")/2</f>
        <v>0</v>
      </c>
      <c r="AX1430" s="37">
        <f>COUNTIFS($S1430:$AU1430,"DO")</f>
        <v>8</v>
      </c>
      <c r="AY1430" s="1">
        <f>COUNTIFS($S1430:$AU1430,"UPL")</f>
        <v>3</v>
      </c>
      <c r="AZ1430" s="37">
        <f>COUNTIFS($S1430:$AU1430,"LWP")</f>
        <v>0</v>
      </c>
      <c r="BA1430" s="37">
        <f>SUM(COUNTIFS($S1430:$AU1430,{"PAT","MAT"}))</f>
        <v>0</v>
      </c>
      <c r="BB1430" s="37">
        <f>COUNTIFS($S1430:$AU1430,"HO")</f>
        <v>0</v>
      </c>
      <c r="BC1430" s="37">
        <f>COUNTIFS($S1430:$AU1430,"NA")</f>
        <v>0</v>
      </c>
      <c r="BD1430" s="37">
        <f>COUNTIFS($S1430:$AU1430,"PL")</f>
        <v>0</v>
      </c>
      <c r="BE1430" s="37">
        <f>COUNTIFS($S1430:$AU1430,"CL")</f>
        <v>0</v>
      </c>
      <c r="BF1430" s="37">
        <f>COUNTIFS($S1430:$AU1430,"BL")</f>
        <v>0</v>
      </c>
      <c r="BG1430" s="37">
        <f>COUNTIFS($S1430:$AU1430,"CO")</f>
        <v>0</v>
      </c>
      <c r="BH1430" s="37">
        <f>SUM(BD1430:BG1430)</f>
        <v>0</v>
      </c>
      <c r="BI1430" s="37">
        <f>IF(SUM(AV1430+AW1430)&gt;=17,1,0)</f>
        <v>0</v>
      </c>
      <c r="BJ1430" s="37">
        <f>IF(SUM(AV1430+AW1430)&gt;=13,1,0)</f>
        <v>0</v>
      </c>
      <c r="BK1430" s="37">
        <f>SUM(AV1430:BG1430)+SUM(COUNTIFS(R1430:AU1430,{"TERM","RESIGNED"}))</f>
        <v>29</v>
      </c>
      <c r="BL1430" s="1" t="s">
        <v>41</v>
      </c>
      <c r="BM1430" s="37" t="s">
        <v>931</v>
      </c>
    </row>
    <row r="1431" spans="1:66" x14ac:dyDescent="0.25">
      <c r="A1431" s="30">
        <f>A1430+1</f>
        <v>1429</v>
      </c>
      <c r="B1431" s="1" t="s">
        <v>163</v>
      </c>
      <c r="C1431" s="1">
        <v>106304</v>
      </c>
      <c r="D1431" s="1">
        <v>106304</v>
      </c>
      <c r="E1431" s="1" t="s">
        <v>862</v>
      </c>
      <c r="F1431" s="32" t="s">
        <v>1425</v>
      </c>
      <c r="G1431" s="32" t="s">
        <v>117</v>
      </c>
      <c r="H1431" s="28">
        <v>45289</v>
      </c>
      <c r="I1431" s="28" t="s">
        <v>36</v>
      </c>
      <c r="J1431" s="28">
        <v>45328</v>
      </c>
      <c r="K1431" s="37">
        <f ca="1">IF(O1431="ACTIVE",(TODAY()-H1431),(J1431-H1431))</f>
        <v>39</v>
      </c>
      <c r="L1431" s="39" t="str">
        <f>IF(OR(M1431="Email Verification",M1431="Operations",M1431="OJT",M1431="Bottom Quartile Group",M1431="Training"),"Billable","Non Billable")</f>
        <v>Billable</v>
      </c>
      <c r="M1431" s="32" t="s">
        <v>761</v>
      </c>
      <c r="N1431" s="1" t="s">
        <v>38</v>
      </c>
      <c r="O1431" s="1" t="s">
        <v>886</v>
      </c>
      <c r="P1431" s="1" t="s">
        <v>1579</v>
      </c>
      <c r="Q1431" s="1" t="s">
        <v>1576</v>
      </c>
      <c r="R1431" s="31" t="s">
        <v>237</v>
      </c>
      <c r="S1431" s="42" t="s">
        <v>18</v>
      </c>
      <c r="T1431" s="42" t="s">
        <v>18</v>
      </c>
      <c r="U1431" s="42" t="s">
        <v>17</v>
      </c>
      <c r="V1431" s="42" t="s">
        <v>17</v>
      </c>
      <c r="W1431" s="42" t="s">
        <v>18</v>
      </c>
      <c r="X1431" s="42" t="s">
        <v>886</v>
      </c>
      <c r="Y1431" s="42" t="s">
        <v>886</v>
      </c>
      <c r="Z1431" s="42" t="s">
        <v>886</v>
      </c>
      <c r="AA1431" s="42" t="s">
        <v>886</v>
      </c>
      <c r="AB1431" s="42" t="s">
        <v>17</v>
      </c>
      <c r="AC1431" s="42" t="s">
        <v>17</v>
      </c>
      <c r="AD1431" s="42" t="s">
        <v>886</v>
      </c>
      <c r="AE1431" s="42" t="s">
        <v>886</v>
      </c>
      <c r="AF1431" s="42" t="s">
        <v>886</v>
      </c>
      <c r="AG1431" s="42" t="s">
        <v>886</v>
      </c>
      <c r="AH1431" s="42" t="s">
        <v>886</v>
      </c>
      <c r="AI1431" s="42" t="s">
        <v>17</v>
      </c>
      <c r="AJ1431" s="42" t="s">
        <v>17</v>
      </c>
      <c r="AK1431" s="42" t="s">
        <v>886</v>
      </c>
      <c r="AL1431" s="42" t="s">
        <v>886</v>
      </c>
      <c r="AM1431" s="42" t="s">
        <v>886</v>
      </c>
      <c r="AN1431" s="42" t="s">
        <v>886</v>
      </c>
      <c r="AO1431" s="42" t="s">
        <v>886</v>
      </c>
      <c r="AP1431" s="42" t="s">
        <v>17</v>
      </c>
      <c r="AQ1431" s="42" t="s">
        <v>17</v>
      </c>
      <c r="AR1431" s="42" t="s">
        <v>886</v>
      </c>
      <c r="AS1431" s="42" t="s">
        <v>886</v>
      </c>
      <c r="AT1431" s="42" t="s">
        <v>886</v>
      </c>
      <c r="AU1431" s="42" t="s">
        <v>886</v>
      </c>
      <c r="AV1431" s="37">
        <f>COUNTIFS($S1431:$AU1431,"P")</f>
        <v>0</v>
      </c>
      <c r="AW1431" s="37">
        <f>COUNTIFS($S1431:$AU1431,"HD")/2</f>
        <v>0</v>
      </c>
      <c r="AX1431" s="37">
        <f>COUNTIFS($S1431:$AU1431,"DO")</f>
        <v>8</v>
      </c>
      <c r="AY1431" s="1">
        <f>COUNTIFS($S1431:$AU1431,"UPL")</f>
        <v>3</v>
      </c>
      <c r="AZ1431" s="37">
        <f>COUNTIFS($S1431:$AU1431,"LWP")</f>
        <v>0</v>
      </c>
      <c r="BA1431" s="37">
        <f>SUM(COUNTIFS($S1431:$AU1431,{"PAT","MAT"}))</f>
        <v>0</v>
      </c>
      <c r="BB1431" s="37">
        <f>COUNTIFS($S1431:$AU1431,"HO")</f>
        <v>0</v>
      </c>
      <c r="BC1431" s="37">
        <f>COUNTIFS($S1431:$AU1431,"NA")</f>
        <v>0</v>
      </c>
      <c r="BD1431" s="37">
        <f>COUNTIFS($S1431:$AU1431,"PL")</f>
        <v>0</v>
      </c>
      <c r="BE1431" s="37">
        <f>COUNTIFS($S1431:$AU1431,"CL")</f>
        <v>0</v>
      </c>
      <c r="BF1431" s="37">
        <f>COUNTIFS($S1431:$AU1431,"BL")</f>
        <v>0</v>
      </c>
      <c r="BG1431" s="37">
        <f>COUNTIFS($S1431:$AU1431,"CO")</f>
        <v>0</v>
      </c>
      <c r="BH1431" s="37">
        <f>SUM(BD1431:BG1431)</f>
        <v>0</v>
      </c>
      <c r="BI1431" s="37">
        <f>IF(SUM(AV1431+AW1431)&gt;=17,1,0)</f>
        <v>0</v>
      </c>
      <c r="BJ1431" s="37">
        <f>IF(SUM(AV1431+AW1431)&gt;=13,1,0)</f>
        <v>0</v>
      </c>
      <c r="BK1431" s="37">
        <f>SUM(AV1431:BG1431)+SUM(COUNTIFS(R1431:AU1431,{"TERM","RESIGNED"}))</f>
        <v>29</v>
      </c>
      <c r="BL1431" s="1" t="s">
        <v>41</v>
      </c>
      <c r="BM1431" s="37" t="s">
        <v>936</v>
      </c>
      <c r="BN1431" s="47"/>
    </row>
    <row r="1432" spans="1:66" x14ac:dyDescent="0.25">
      <c r="A1432" s="30">
        <f>A1431+1</f>
        <v>1430</v>
      </c>
      <c r="B1432" s="1" t="s">
        <v>33</v>
      </c>
      <c r="C1432" s="1">
        <v>19457</v>
      </c>
      <c r="D1432" s="1">
        <v>19457</v>
      </c>
      <c r="E1432" s="1" t="s">
        <v>863</v>
      </c>
      <c r="F1432" s="32" t="s">
        <v>1444</v>
      </c>
      <c r="G1432" s="32" t="s">
        <v>181</v>
      </c>
      <c r="H1432" s="28">
        <v>45295</v>
      </c>
      <c r="I1432" s="28" t="s">
        <v>36</v>
      </c>
      <c r="J1432" s="28">
        <v>45328</v>
      </c>
      <c r="K1432" s="37">
        <f ca="1">IF(O1432="ACTIVE",(TODAY()-H1432),(J1432-H1432))</f>
        <v>33</v>
      </c>
      <c r="L1432" s="39" t="str">
        <f>IF(OR(M1432="Email Verification",M1432="Operations",M1432="OJT",M1432="Bottom Quartile Group",M1432="Training"),"Billable","Non Billable")</f>
        <v>Billable</v>
      </c>
      <c r="M1432" s="32" t="s">
        <v>761</v>
      </c>
      <c r="N1432" s="1" t="s">
        <v>38</v>
      </c>
      <c r="O1432" s="1" t="s">
        <v>886</v>
      </c>
      <c r="P1432" s="1" t="s">
        <v>1579</v>
      </c>
      <c r="Q1432" s="1" t="s">
        <v>1576</v>
      </c>
      <c r="R1432" s="31" t="s">
        <v>243</v>
      </c>
      <c r="S1432" s="42" t="s">
        <v>18</v>
      </c>
      <c r="T1432" s="42" t="s">
        <v>18</v>
      </c>
      <c r="U1432" s="42" t="s">
        <v>17</v>
      </c>
      <c r="V1432" s="42" t="s">
        <v>17</v>
      </c>
      <c r="W1432" s="42" t="s">
        <v>18</v>
      </c>
      <c r="X1432" s="42" t="s">
        <v>886</v>
      </c>
      <c r="Y1432" s="42" t="s">
        <v>886</v>
      </c>
      <c r="Z1432" s="42" t="s">
        <v>886</v>
      </c>
      <c r="AA1432" s="42" t="s">
        <v>886</v>
      </c>
      <c r="AB1432" s="42" t="s">
        <v>17</v>
      </c>
      <c r="AC1432" s="42" t="s">
        <v>17</v>
      </c>
      <c r="AD1432" s="42" t="s">
        <v>886</v>
      </c>
      <c r="AE1432" s="42" t="s">
        <v>886</v>
      </c>
      <c r="AF1432" s="42" t="s">
        <v>886</v>
      </c>
      <c r="AG1432" s="42" t="s">
        <v>886</v>
      </c>
      <c r="AH1432" s="42" t="s">
        <v>886</v>
      </c>
      <c r="AI1432" s="42" t="s">
        <v>17</v>
      </c>
      <c r="AJ1432" s="42" t="s">
        <v>17</v>
      </c>
      <c r="AK1432" s="42" t="s">
        <v>886</v>
      </c>
      <c r="AL1432" s="42" t="s">
        <v>886</v>
      </c>
      <c r="AM1432" s="42" t="s">
        <v>886</v>
      </c>
      <c r="AN1432" s="42" t="s">
        <v>886</v>
      </c>
      <c r="AO1432" s="42" t="s">
        <v>886</v>
      </c>
      <c r="AP1432" s="42" t="s">
        <v>17</v>
      </c>
      <c r="AQ1432" s="42" t="s">
        <v>17</v>
      </c>
      <c r="AR1432" s="42" t="s">
        <v>886</v>
      </c>
      <c r="AS1432" s="42" t="s">
        <v>886</v>
      </c>
      <c r="AT1432" s="42" t="s">
        <v>886</v>
      </c>
      <c r="AU1432" s="42" t="s">
        <v>886</v>
      </c>
      <c r="AV1432" s="37">
        <f>COUNTIFS($S1432:$AU1432,"P")</f>
        <v>0</v>
      </c>
      <c r="AW1432" s="37">
        <f>COUNTIFS($S1432:$AU1432,"HD")/2</f>
        <v>0</v>
      </c>
      <c r="AX1432" s="37">
        <f>COUNTIFS($S1432:$AU1432,"DO")</f>
        <v>8</v>
      </c>
      <c r="AY1432" s="1">
        <f>COUNTIFS($S1432:$AU1432,"UPL")</f>
        <v>3</v>
      </c>
      <c r="AZ1432" s="37">
        <f>COUNTIFS($S1432:$AU1432,"LWP")</f>
        <v>0</v>
      </c>
      <c r="BA1432" s="37">
        <f>SUM(COUNTIFS($S1432:$AU1432,{"PAT","MAT"}))</f>
        <v>0</v>
      </c>
      <c r="BB1432" s="37">
        <f>COUNTIFS($S1432:$AU1432,"HO")</f>
        <v>0</v>
      </c>
      <c r="BC1432" s="37">
        <f>COUNTIFS($S1432:$AU1432,"NA")</f>
        <v>0</v>
      </c>
      <c r="BD1432" s="37">
        <f>COUNTIFS($S1432:$AU1432,"PL")</f>
        <v>0</v>
      </c>
      <c r="BE1432" s="37">
        <f>COUNTIFS($S1432:$AU1432,"CL")</f>
        <v>0</v>
      </c>
      <c r="BF1432" s="37">
        <f>COUNTIFS($S1432:$AU1432,"BL")</f>
        <v>0</v>
      </c>
      <c r="BG1432" s="37">
        <f>COUNTIFS($S1432:$AU1432,"CO")</f>
        <v>0</v>
      </c>
      <c r="BH1432" s="37">
        <f>SUM(BD1432:BG1432)</f>
        <v>0</v>
      </c>
      <c r="BI1432" s="37">
        <f>IF(SUM(AV1432+AW1432)&gt;=17,1,0)</f>
        <v>0</v>
      </c>
      <c r="BJ1432" s="37">
        <f>IF(SUM(AV1432+AW1432)&gt;=13,1,0)</f>
        <v>0</v>
      </c>
      <c r="BK1432" s="37">
        <f>SUM(AV1432:BG1432)+SUM(COUNTIFS(R1432:AU1432,{"TERM","RESIGNED"}))</f>
        <v>29</v>
      </c>
      <c r="BL1432" s="1" t="s">
        <v>41</v>
      </c>
      <c r="BM1432" s="37" t="s">
        <v>936</v>
      </c>
    </row>
    <row r="1433" spans="1:66" x14ac:dyDescent="0.25">
      <c r="A1433" s="30">
        <f>A1432+1</f>
        <v>1431</v>
      </c>
      <c r="B1433" s="1" t="s">
        <v>33</v>
      </c>
      <c r="C1433" s="1">
        <v>19467</v>
      </c>
      <c r="D1433" s="1">
        <v>19467</v>
      </c>
      <c r="E1433" s="1" t="s">
        <v>863</v>
      </c>
      <c r="F1433" s="32" t="s">
        <v>1416</v>
      </c>
      <c r="G1433" s="32" t="s">
        <v>181</v>
      </c>
      <c r="H1433" s="28">
        <v>45295</v>
      </c>
      <c r="I1433" s="28" t="s">
        <v>36</v>
      </c>
      <c r="J1433" s="28">
        <v>45328</v>
      </c>
      <c r="K1433" s="37">
        <f ca="1">IF(O1433="ACTIVE",(TODAY()-H1433),(J1433-H1433))</f>
        <v>33</v>
      </c>
      <c r="L1433" s="39" t="str">
        <f>IF(OR(M1433="Email Verification",M1433="Operations",M1433="OJT",M1433="Bottom Quartile Group",M1433="Training"),"Billable","Non Billable")</f>
        <v>Billable</v>
      </c>
      <c r="M1433" s="32" t="s">
        <v>761</v>
      </c>
      <c r="N1433" s="1" t="s">
        <v>38</v>
      </c>
      <c r="O1433" s="1" t="s">
        <v>886</v>
      </c>
      <c r="P1433" s="1" t="s">
        <v>1579</v>
      </c>
      <c r="Q1433" s="1" t="s">
        <v>1576</v>
      </c>
      <c r="R1433" s="31" t="s">
        <v>243</v>
      </c>
      <c r="S1433" s="42" t="s">
        <v>18</v>
      </c>
      <c r="T1433" s="42" t="s">
        <v>18</v>
      </c>
      <c r="U1433" s="42" t="s">
        <v>17</v>
      </c>
      <c r="V1433" s="42" t="s">
        <v>17</v>
      </c>
      <c r="W1433" s="42" t="s">
        <v>18</v>
      </c>
      <c r="X1433" s="42" t="s">
        <v>886</v>
      </c>
      <c r="Y1433" s="42" t="s">
        <v>886</v>
      </c>
      <c r="Z1433" s="42" t="s">
        <v>886</v>
      </c>
      <c r="AA1433" s="42" t="s">
        <v>886</v>
      </c>
      <c r="AB1433" s="42" t="s">
        <v>17</v>
      </c>
      <c r="AC1433" s="42" t="s">
        <v>17</v>
      </c>
      <c r="AD1433" s="42" t="s">
        <v>886</v>
      </c>
      <c r="AE1433" s="42" t="s">
        <v>886</v>
      </c>
      <c r="AF1433" s="42" t="s">
        <v>886</v>
      </c>
      <c r="AG1433" s="42" t="s">
        <v>886</v>
      </c>
      <c r="AH1433" s="42" t="s">
        <v>886</v>
      </c>
      <c r="AI1433" s="42" t="s">
        <v>17</v>
      </c>
      <c r="AJ1433" s="42" t="s">
        <v>17</v>
      </c>
      <c r="AK1433" s="42" t="s">
        <v>886</v>
      </c>
      <c r="AL1433" s="42" t="s">
        <v>886</v>
      </c>
      <c r="AM1433" s="42" t="s">
        <v>886</v>
      </c>
      <c r="AN1433" s="42" t="s">
        <v>886</v>
      </c>
      <c r="AO1433" s="42" t="s">
        <v>886</v>
      </c>
      <c r="AP1433" s="42" t="s">
        <v>17</v>
      </c>
      <c r="AQ1433" s="42" t="s">
        <v>17</v>
      </c>
      <c r="AR1433" s="42" t="s">
        <v>886</v>
      </c>
      <c r="AS1433" s="42" t="s">
        <v>886</v>
      </c>
      <c r="AT1433" s="42" t="s">
        <v>886</v>
      </c>
      <c r="AU1433" s="42" t="s">
        <v>886</v>
      </c>
      <c r="AV1433" s="37">
        <f>COUNTIFS($S1433:$AU1433,"P")</f>
        <v>0</v>
      </c>
      <c r="AW1433" s="37">
        <f>COUNTIFS($S1433:$AU1433,"HD")/2</f>
        <v>0</v>
      </c>
      <c r="AX1433" s="37">
        <f>COUNTIFS($S1433:$AU1433,"DO")</f>
        <v>8</v>
      </c>
      <c r="AY1433" s="1">
        <f>COUNTIFS($S1433:$AU1433,"UPL")</f>
        <v>3</v>
      </c>
      <c r="AZ1433" s="37">
        <f>COUNTIFS($S1433:$AU1433,"LWP")</f>
        <v>0</v>
      </c>
      <c r="BA1433" s="37">
        <f>SUM(COUNTIFS($S1433:$AU1433,{"PAT","MAT"}))</f>
        <v>0</v>
      </c>
      <c r="BB1433" s="37">
        <f>COUNTIFS($S1433:$AU1433,"HO")</f>
        <v>0</v>
      </c>
      <c r="BC1433" s="37">
        <f>COUNTIFS($S1433:$AU1433,"NA")</f>
        <v>0</v>
      </c>
      <c r="BD1433" s="37">
        <f>COUNTIFS($S1433:$AU1433,"PL")</f>
        <v>0</v>
      </c>
      <c r="BE1433" s="37">
        <f>COUNTIFS($S1433:$AU1433,"CL")</f>
        <v>0</v>
      </c>
      <c r="BF1433" s="37">
        <f>COUNTIFS($S1433:$AU1433,"BL")</f>
        <v>0</v>
      </c>
      <c r="BG1433" s="37">
        <f>COUNTIFS($S1433:$AU1433,"CO")</f>
        <v>0</v>
      </c>
      <c r="BH1433" s="37">
        <f>SUM(BD1433:BG1433)</f>
        <v>0</v>
      </c>
      <c r="BI1433" s="37">
        <f>IF(SUM(AV1433+AW1433)&gt;=17,1,0)</f>
        <v>0</v>
      </c>
      <c r="BJ1433" s="37">
        <f>IF(SUM(AV1433+AW1433)&gt;=13,1,0)</f>
        <v>0</v>
      </c>
      <c r="BK1433" s="37">
        <f>SUM(AV1433:BG1433)+SUM(COUNTIFS(R1433:AU1433,{"TERM","RESIGNED"}))</f>
        <v>29</v>
      </c>
      <c r="BL1433" s="1" t="s">
        <v>41</v>
      </c>
      <c r="BM1433" s="37" t="s">
        <v>936</v>
      </c>
    </row>
    <row r="1434" spans="1:66" x14ac:dyDescent="0.25">
      <c r="A1434" s="30">
        <f>A1433+1</f>
        <v>1432</v>
      </c>
      <c r="B1434" s="1" t="s">
        <v>33</v>
      </c>
      <c r="C1434" s="1">
        <v>19465</v>
      </c>
      <c r="D1434" s="1">
        <v>19465</v>
      </c>
      <c r="E1434" s="1" t="s">
        <v>862</v>
      </c>
      <c r="F1434" s="32" t="s">
        <v>1455</v>
      </c>
      <c r="G1434" s="32" t="s">
        <v>177</v>
      </c>
      <c r="H1434" s="28">
        <v>45295</v>
      </c>
      <c r="I1434" s="28" t="s">
        <v>36</v>
      </c>
      <c r="J1434" s="28">
        <v>45328</v>
      </c>
      <c r="K1434" s="37">
        <f ca="1">IF(O1434="ACTIVE",(TODAY()-H1434),(J1434-H1434))</f>
        <v>33</v>
      </c>
      <c r="L1434" s="39" t="str">
        <f>IF(OR(M1434="Email Verification",M1434="Operations",M1434="OJT",M1434="Bottom Quartile Group",M1434="Training"),"Billable","Non Billable")</f>
        <v>Billable</v>
      </c>
      <c r="M1434" s="32" t="s">
        <v>761</v>
      </c>
      <c r="N1434" s="1" t="s">
        <v>38</v>
      </c>
      <c r="O1434" s="1" t="s">
        <v>886</v>
      </c>
      <c r="P1434" s="1" t="s">
        <v>1579</v>
      </c>
      <c r="Q1434" s="1" t="s">
        <v>1576</v>
      </c>
      <c r="R1434" s="31" t="s">
        <v>243</v>
      </c>
      <c r="S1434" s="42" t="s">
        <v>18</v>
      </c>
      <c r="T1434" s="42" t="s">
        <v>18</v>
      </c>
      <c r="U1434" s="42" t="s">
        <v>17</v>
      </c>
      <c r="V1434" s="42" t="s">
        <v>17</v>
      </c>
      <c r="W1434" s="42" t="s">
        <v>18</v>
      </c>
      <c r="X1434" s="42" t="s">
        <v>886</v>
      </c>
      <c r="Y1434" s="42" t="s">
        <v>886</v>
      </c>
      <c r="Z1434" s="42" t="s">
        <v>886</v>
      </c>
      <c r="AA1434" s="42" t="s">
        <v>886</v>
      </c>
      <c r="AB1434" s="42" t="s">
        <v>17</v>
      </c>
      <c r="AC1434" s="42" t="s">
        <v>17</v>
      </c>
      <c r="AD1434" s="42" t="s">
        <v>886</v>
      </c>
      <c r="AE1434" s="42" t="s">
        <v>886</v>
      </c>
      <c r="AF1434" s="42" t="s">
        <v>886</v>
      </c>
      <c r="AG1434" s="42" t="s">
        <v>886</v>
      </c>
      <c r="AH1434" s="42" t="s">
        <v>886</v>
      </c>
      <c r="AI1434" s="42" t="s">
        <v>17</v>
      </c>
      <c r="AJ1434" s="42" t="s">
        <v>17</v>
      </c>
      <c r="AK1434" s="42" t="s">
        <v>886</v>
      </c>
      <c r="AL1434" s="42" t="s">
        <v>886</v>
      </c>
      <c r="AM1434" s="42" t="s">
        <v>886</v>
      </c>
      <c r="AN1434" s="42" t="s">
        <v>886</v>
      </c>
      <c r="AO1434" s="42" t="s">
        <v>886</v>
      </c>
      <c r="AP1434" s="42" t="s">
        <v>17</v>
      </c>
      <c r="AQ1434" s="42" t="s">
        <v>17</v>
      </c>
      <c r="AR1434" s="42" t="s">
        <v>886</v>
      </c>
      <c r="AS1434" s="42" t="s">
        <v>886</v>
      </c>
      <c r="AT1434" s="42" t="s">
        <v>886</v>
      </c>
      <c r="AU1434" s="42" t="s">
        <v>886</v>
      </c>
      <c r="AV1434" s="37">
        <f>COUNTIFS($S1434:$AU1434,"P")</f>
        <v>0</v>
      </c>
      <c r="AW1434" s="37">
        <f>COUNTIFS($S1434:$AU1434,"HD")/2</f>
        <v>0</v>
      </c>
      <c r="AX1434" s="37">
        <f>COUNTIFS($S1434:$AU1434,"DO")</f>
        <v>8</v>
      </c>
      <c r="AY1434" s="1">
        <f>COUNTIFS($S1434:$AU1434,"UPL")</f>
        <v>3</v>
      </c>
      <c r="AZ1434" s="37">
        <f>COUNTIFS($S1434:$AU1434,"LWP")</f>
        <v>0</v>
      </c>
      <c r="BA1434" s="37">
        <f>SUM(COUNTIFS($S1434:$AU1434,{"PAT","MAT"}))</f>
        <v>0</v>
      </c>
      <c r="BB1434" s="37">
        <f>COUNTIFS($S1434:$AU1434,"HO")</f>
        <v>0</v>
      </c>
      <c r="BC1434" s="37">
        <f>COUNTIFS($S1434:$AU1434,"NA")</f>
        <v>0</v>
      </c>
      <c r="BD1434" s="37">
        <f>COUNTIFS($S1434:$AU1434,"PL")</f>
        <v>0</v>
      </c>
      <c r="BE1434" s="37">
        <f>COUNTIFS($S1434:$AU1434,"CL")</f>
        <v>0</v>
      </c>
      <c r="BF1434" s="37">
        <f>COUNTIFS($S1434:$AU1434,"BL")</f>
        <v>0</v>
      </c>
      <c r="BG1434" s="37">
        <f>COUNTIFS($S1434:$AU1434,"CO")</f>
        <v>0</v>
      </c>
      <c r="BH1434" s="37">
        <f>SUM(BD1434:BG1434)</f>
        <v>0</v>
      </c>
      <c r="BI1434" s="37">
        <f>IF(SUM(AV1434+AW1434)&gt;=17,1,0)</f>
        <v>0</v>
      </c>
      <c r="BJ1434" s="37">
        <f>IF(SUM(AV1434+AW1434)&gt;=13,1,0)</f>
        <v>0</v>
      </c>
      <c r="BK1434" s="37">
        <f>SUM(AV1434:BG1434)+SUM(COUNTIFS(R1434:AU1434,{"TERM","RESIGNED"}))</f>
        <v>29</v>
      </c>
      <c r="BL1434" s="1" t="s">
        <v>41</v>
      </c>
      <c r="BM1434" s="37" t="s">
        <v>936</v>
      </c>
    </row>
    <row r="1435" spans="1:66" x14ac:dyDescent="0.25">
      <c r="A1435" s="30">
        <f>A1434+1</f>
        <v>1433</v>
      </c>
      <c r="B1435" s="1" t="s">
        <v>163</v>
      </c>
      <c r="C1435" s="1">
        <v>600510</v>
      </c>
      <c r="D1435" s="1">
        <v>600510</v>
      </c>
      <c r="E1435" s="1" t="s">
        <v>863</v>
      </c>
      <c r="F1435" s="32" t="s">
        <v>1474</v>
      </c>
      <c r="G1435" s="32" t="s">
        <v>1477</v>
      </c>
      <c r="H1435" s="28">
        <v>45303</v>
      </c>
      <c r="I1435" s="28" t="s">
        <v>36</v>
      </c>
      <c r="J1435" s="28">
        <v>45328</v>
      </c>
      <c r="K1435" s="37">
        <f ca="1">IF(O1435="ACTIVE",(TODAY()-H1435),(J1435-H1435))</f>
        <v>25</v>
      </c>
      <c r="L1435" s="39" t="str">
        <f>IF(OR(M1435="Email Verification",M1435="Operations",M1435="OJT",M1435="Bottom Quartile Group",M1435="Training"),"Billable","Non Billable")</f>
        <v>Billable</v>
      </c>
      <c r="M1435" s="32" t="s">
        <v>920</v>
      </c>
      <c r="N1435" s="1" t="s">
        <v>260</v>
      </c>
      <c r="O1435" s="1" t="s">
        <v>886</v>
      </c>
      <c r="P1435" s="1" t="s">
        <v>1579</v>
      </c>
      <c r="Q1435" s="1" t="s">
        <v>1576</v>
      </c>
      <c r="R1435" s="31" t="s">
        <v>263</v>
      </c>
      <c r="S1435" s="42" t="s">
        <v>18</v>
      </c>
      <c r="T1435" s="42" t="s">
        <v>18</v>
      </c>
      <c r="U1435" s="42" t="s">
        <v>17</v>
      </c>
      <c r="V1435" s="42" t="s">
        <v>17</v>
      </c>
      <c r="W1435" s="42" t="s">
        <v>18</v>
      </c>
      <c r="X1435" s="42" t="s">
        <v>886</v>
      </c>
      <c r="Y1435" s="42" t="s">
        <v>886</v>
      </c>
      <c r="Z1435" s="42" t="s">
        <v>886</v>
      </c>
      <c r="AA1435" s="42" t="s">
        <v>886</v>
      </c>
      <c r="AB1435" s="42" t="s">
        <v>17</v>
      </c>
      <c r="AC1435" s="42" t="s">
        <v>17</v>
      </c>
      <c r="AD1435" s="42" t="s">
        <v>886</v>
      </c>
      <c r="AE1435" s="42" t="s">
        <v>886</v>
      </c>
      <c r="AF1435" s="42" t="s">
        <v>886</v>
      </c>
      <c r="AG1435" s="42" t="s">
        <v>886</v>
      </c>
      <c r="AH1435" s="42" t="s">
        <v>886</v>
      </c>
      <c r="AI1435" s="42" t="s">
        <v>17</v>
      </c>
      <c r="AJ1435" s="42" t="s">
        <v>17</v>
      </c>
      <c r="AK1435" s="42" t="s">
        <v>886</v>
      </c>
      <c r="AL1435" s="42" t="s">
        <v>886</v>
      </c>
      <c r="AM1435" s="42" t="s">
        <v>886</v>
      </c>
      <c r="AN1435" s="42" t="s">
        <v>886</v>
      </c>
      <c r="AO1435" s="42" t="s">
        <v>886</v>
      </c>
      <c r="AP1435" s="42" t="s">
        <v>17</v>
      </c>
      <c r="AQ1435" s="42" t="s">
        <v>17</v>
      </c>
      <c r="AR1435" s="42" t="s">
        <v>886</v>
      </c>
      <c r="AS1435" s="42" t="s">
        <v>886</v>
      </c>
      <c r="AT1435" s="42" t="s">
        <v>886</v>
      </c>
      <c r="AU1435" s="42" t="s">
        <v>886</v>
      </c>
      <c r="AV1435" s="37">
        <f>COUNTIFS($S1435:$AU1435,"P")</f>
        <v>0</v>
      </c>
      <c r="AW1435" s="37">
        <f>COUNTIFS($S1435:$AU1435,"HD")/2</f>
        <v>0</v>
      </c>
      <c r="AX1435" s="37">
        <f>COUNTIFS($S1435:$AU1435,"DO")</f>
        <v>8</v>
      </c>
      <c r="AY1435" s="1">
        <f>COUNTIFS($S1435:$AU1435,"UPL")</f>
        <v>3</v>
      </c>
      <c r="AZ1435" s="37">
        <f>COUNTIFS($S1435:$AU1435,"LWP")</f>
        <v>0</v>
      </c>
      <c r="BA1435" s="37">
        <f>SUM(COUNTIFS($S1435:$AU1435,{"PAT","MAT"}))</f>
        <v>0</v>
      </c>
      <c r="BB1435" s="37">
        <f>COUNTIFS($S1435:$AU1435,"HO")</f>
        <v>0</v>
      </c>
      <c r="BC1435" s="37">
        <f>COUNTIFS($S1435:$AU1435,"NA")</f>
        <v>0</v>
      </c>
      <c r="BD1435" s="37">
        <f>COUNTIFS($S1435:$AU1435,"PL")</f>
        <v>0</v>
      </c>
      <c r="BE1435" s="37">
        <f>COUNTIFS($S1435:$AU1435,"CL")</f>
        <v>0</v>
      </c>
      <c r="BF1435" s="37">
        <f>COUNTIFS($S1435:$AU1435,"BL")</f>
        <v>0</v>
      </c>
      <c r="BG1435" s="37">
        <f>COUNTIFS($S1435:$AU1435,"CO")</f>
        <v>0</v>
      </c>
      <c r="BH1435" s="37">
        <f>SUM(BD1435:BG1435)</f>
        <v>0</v>
      </c>
      <c r="BI1435" s="37">
        <f>IF(SUM(AV1435+AW1435)&gt;=17,1,0)</f>
        <v>0</v>
      </c>
      <c r="BJ1435" s="37">
        <f>IF(SUM(AV1435+AW1435)&gt;=13,1,0)</f>
        <v>0</v>
      </c>
      <c r="BK1435" s="37">
        <f>SUM(AV1435:BG1435)+SUM(COUNTIFS(R1435:AU1435,{"TERM","RESIGNED"}))</f>
        <v>29</v>
      </c>
      <c r="BL1435" s="1" t="s">
        <v>41</v>
      </c>
      <c r="BM1435" s="37" t="s">
        <v>931</v>
      </c>
    </row>
    <row r="1436" spans="1:66" x14ac:dyDescent="0.25">
      <c r="A1436" s="30">
        <f>A1435+1</f>
        <v>1434</v>
      </c>
      <c r="B1436" s="1" t="s">
        <v>163</v>
      </c>
      <c r="C1436" s="1">
        <v>600511</v>
      </c>
      <c r="D1436" s="1">
        <v>600511</v>
      </c>
      <c r="E1436" s="1" t="s">
        <v>862</v>
      </c>
      <c r="F1436" s="32" t="s">
        <v>1475</v>
      </c>
      <c r="G1436" s="32" t="s">
        <v>181</v>
      </c>
      <c r="H1436" s="28">
        <v>45303</v>
      </c>
      <c r="I1436" s="28" t="s">
        <v>36</v>
      </c>
      <c r="J1436" s="28">
        <v>45328</v>
      </c>
      <c r="K1436" s="37">
        <f ca="1">IF(O1436="ACTIVE",(TODAY()-H1436),(J1436-H1436))</f>
        <v>25</v>
      </c>
      <c r="L1436" s="39" t="str">
        <f>IF(OR(M1436="Email Verification",M1436="Operations",M1436="OJT",M1436="Bottom Quartile Group",M1436="Training"),"Billable","Non Billable")</f>
        <v>Billable</v>
      </c>
      <c r="M1436" s="32" t="s">
        <v>920</v>
      </c>
      <c r="N1436" s="1" t="s">
        <v>260</v>
      </c>
      <c r="O1436" s="1" t="s">
        <v>886</v>
      </c>
      <c r="P1436" s="1" t="s">
        <v>1579</v>
      </c>
      <c r="Q1436" s="1" t="s">
        <v>1576</v>
      </c>
      <c r="R1436" s="31" t="s">
        <v>263</v>
      </c>
      <c r="S1436" s="42" t="s">
        <v>18</v>
      </c>
      <c r="T1436" s="42" t="s">
        <v>18</v>
      </c>
      <c r="U1436" s="42" t="s">
        <v>17</v>
      </c>
      <c r="V1436" s="42" t="s">
        <v>17</v>
      </c>
      <c r="W1436" s="42" t="s">
        <v>18</v>
      </c>
      <c r="X1436" s="42" t="s">
        <v>886</v>
      </c>
      <c r="Y1436" s="42" t="s">
        <v>886</v>
      </c>
      <c r="Z1436" s="42" t="s">
        <v>886</v>
      </c>
      <c r="AA1436" s="42" t="s">
        <v>886</v>
      </c>
      <c r="AB1436" s="42" t="s">
        <v>17</v>
      </c>
      <c r="AC1436" s="42" t="s">
        <v>17</v>
      </c>
      <c r="AD1436" s="42" t="s">
        <v>886</v>
      </c>
      <c r="AE1436" s="42" t="s">
        <v>886</v>
      </c>
      <c r="AF1436" s="42" t="s">
        <v>886</v>
      </c>
      <c r="AG1436" s="42" t="s">
        <v>886</v>
      </c>
      <c r="AH1436" s="42" t="s">
        <v>886</v>
      </c>
      <c r="AI1436" s="42" t="s">
        <v>17</v>
      </c>
      <c r="AJ1436" s="42" t="s">
        <v>17</v>
      </c>
      <c r="AK1436" s="42" t="s">
        <v>886</v>
      </c>
      <c r="AL1436" s="42" t="s">
        <v>886</v>
      </c>
      <c r="AM1436" s="42" t="s">
        <v>886</v>
      </c>
      <c r="AN1436" s="42" t="s">
        <v>886</v>
      </c>
      <c r="AO1436" s="42" t="s">
        <v>886</v>
      </c>
      <c r="AP1436" s="42" t="s">
        <v>17</v>
      </c>
      <c r="AQ1436" s="42" t="s">
        <v>17</v>
      </c>
      <c r="AR1436" s="42" t="s">
        <v>886</v>
      </c>
      <c r="AS1436" s="42" t="s">
        <v>886</v>
      </c>
      <c r="AT1436" s="42" t="s">
        <v>886</v>
      </c>
      <c r="AU1436" s="42" t="s">
        <v>886</v>
      </c>
      <c r="AV1436" s="37">
        <f>COUNTIFS($S1436:$AU1436,"P")</f>
        <v>0</v>
      </c>
      <c r="AW1436" s="37">
        <f>COUNTIFS($S1436:$AU1436,"HD")/2</f>
        <v>0</v>
      </c>
      <c r="AX1436" s="37">
        <f>COUNTIFS($S1436:$AU1436,"DO")</f>
        <v>8</v>
      </c>
      <c r="AY1436" s="1">
        <f>COUNTIFS($S1436:$AU1436,"UPL")</f>
        <v>3</v>
      </c>
      <c r="AZ1436" s="37">
        <f>COUNTIFS($S1436:$AU1436,"LWP")</f>
        <v>0</v>
      </c>
      <c r="BA1436" s="37">
        <f>SUM(COUNTIFS($S1436:$AU1436,{"PAT","MAT"}))</f>
        <v>0</v>
      </c>
      <c r="BB1436" s="37">
        <f>COUNTIFS($S1436:$AU1436,"HO")</f>
        <v>0</v>
      </c>
      <c r="BC1436" s="37">
        <f>COUNTIFS($S1436:$AU1436,"NA")</f>
        <v>0</v>
      </c>
      <c r="BD1436" s="37">
        <f>COUNTIFS($S1436:$AU1436,"PL")</f>
        <v>0</v>
      </c>
      <c r="BE1436" s="37">
        <f>COUNTIFS($S1436:$AU1436,"CL")</f>
        <v>0</v>
      </c>
      <c r="BF1436" s="37">
        <f>COUNTIFS($S1436:$AU1436,"BL")</f>
        <v>0</v>
      </c>
      <c r="BG1436" s="37">
        <f>COUNTIFS($S1436:$AU1436,"CO")</f>
        <v>0</v>
      </c>
      <c r="BH1436" s="37">
        <f>SUM(BD1436:BG1436)</f>
        <v>0</v>
      </c>
      <c r="BI1436" s="37">
        <f>IF(SUM(AV1436+AW1436)&gt;=17,1,0)</f>
        <v>0</v>
      </c>
      <c r="BJ1436" s="37">
        <f>IF(SUM(AV1436+AW1436)&gt;=13,1,0)</f>
        <v>0</v>
      </c>
      <c r="BK1436" s="37">
        <f>SUM(AV1436:BG1436)+SUM(COUNTIFS(R1436:AU1436,{"TERM","RESIGNED"}))</f>
        <v>29</v>
      </c>
      <c r="BL1436" s="1" t="s">
        <v>41</v>
      </c>
      <c r="BM1436" s="37" t="s">
        <v>931</v>
      </c>
    </row>
    <row r="1437" spans="1:66" x14ac:dyDescent="0.25">
      <c r="A1437" s="30">
        <f>A1436+1</f>
        <v>1435</v>
      </c>
      <c r="B1437" s="1" t="s">
        <v>33</v>
      </c>
      <c r="C1437" s="1">
        <v>19562</v>
      </c>
      <c r="D1437" s="1">
        <v>19562</v>
      </c>
      <c r="E1437" s="1" t="s">
        <v>863</v>
      </c>
      <c r="F1437" s="32" t="s">
        <v>1526</v>
      </c>
      <c r="G1437" s="32" t="s">
        <v>177</v>
      </c>
      <c r="H1437" s="28">
        <v>45314</v>
      </c>
      <c r="I1437" s="28" t="s">
        <v>36</v>
      </c>
      <c r="J1437" s="28">
        <v>45328</v>
      </c>
      <c r="K1437" s="37">
        <f ca="1">IF(O1437="ACTIVE",(TODAY()-H1437),(J1437-H1437))</f>
        <v>14</v>
      </c>
      <c r="L1437" s="39" t="str">
        <f>IF(OR(M1437="Email Verification",M1437="Operations",M1437="OJT",M1437="Bottom Quartile Group",M1437="Training"),"Billable","Non Billable")</f>
        <v>Billable</v>
      </c>
      <c r="M1437" s="32" t="s">
        <v>920</v>
      </c>
      <c r="N1437" s="1" t="s">
        <v>38</v>
      </c>
      <c r="O1437" s="1" t="s">
        <v>886</v>
      </c>
      <c r="P1437" s="1" t="s">
        <v>1579</v>
      </c>
      <c r="Q1437" s="1" t="s">
        <v>1576</v>
      </c>
      <c r="R1437" s="31" t="s">
        <v>300</v>
      </c>
      <c r="S1437" s="42" t="s">
        <v>18</v>
      </c>
      <c r="T1437" s="42" t="s">
        <v>18</v>
      </c>
      <c r="U1437" s="42" t="s">
        <v>17</v>
      </c>
      <c r="V1437" s="42" t="s">
        <v>17</v>
      </c>
      <c r="W1437" s="42" t="s">
        <v>18</v>
      </c>
      <c r="X1437" s="42" t="s">
        <v>886</v>
      </c>
      <c r="Y1437" s="42" t="s">
        <v>886</v>
      </c>
      <c r="Z1437" s="42" t="s">
        <v>886</v>
      </c>
      <c r="AA1437" s="42" t="s">
        <v>886</v>
      </c>
      <c r="AB1437" s="42" t="s">
        <v>17</v>
      </c>
      <c r="AC1437" s="42" t="s">
        <v>17</v>
      </c>
      <c r="AD1437" s="42" t="s">
        <v>886</v>
      </c>
      <c r="AE1437" s="42" t="s">
        <v>886</v>
      </c>
      <c r="AF1437" s="42" t="s">
        <v>886</v>
      </c>
      <c r="AG1437" s="42" t="s">
        <v>886</v>
      </c>
      <c r="AH1437" s="42" t="s">
        <v>886</v>
      </c>
      <c r="AI1437" s="42" t="s">
        <v>17</v>
      </c>
      <c r="AJ1437" s="42" t="s">
        <v>17</v>
      </c>
      <c r="AK1437" s="42" t="s">
        <v>886</v>
      </c>
      <c r="AL1437" s="42" t="s">
        <v>886</v>
      </c>
      <c r="AM1437" s="42" t="s">
        <v>886</v>
      </c>
      <c r="AN1437" s="42" t="s">
        <v>886</v>
      </c>
      <c r="AO1437" s="42" t="s">
        <v>886</v>
      </c>
      <c r="AP1437" s="42" t="s">
        <v>17</v>
      </c>
      <c r="AQ1437" s="42" t="s">
        <v>17</v>
      </c>
      <c r="AR1437" s="42" t="s">
        <v>886</v>
      </c>
      <c r="AS1437" s="42" t="s">
        <v>886</v>
      </c>
      <c r="AT1437" s="42" t="s">
        <v>886</v>
      </c>
      <c r="AU1437" s="42" t="s">
        <v>886</v>
      </c>
      <c r="AV1437" s="37">
        <f>COUNTIFS($S1437:$AU1437,"P")</f>
        <v>0</v>
      </c>
      <c r="AW1437" s="37">
        <f>COUNTIFS($S1437:$AU1437,"HD")/2</f>
        <v>0</v>
      </c>
      <c r="AX1437" s="37">
        <f>COUNTIFS($S1437:$AU1437,"DO")</f>
        <v>8</v>
      </c>
      <c r="AY1437" s="1">
        <f>COUNTIFS($S1437:$AU1437,"UPL")</f>
        <v>3</v>
      </c>
      <c r="AZ1437" s="37">
        <f>COUNTIFS($S1437:$AU1437,"LWP")</f>
        <v>0</v>
      </c>
      <c r="BA1437" s="37">
        <f>SUM(COUNTIFS($S1437:$AU1437,{"PAT","MAT"}))</f>
        <v>0</v>
      </c>
      <c r="BB1437" s="37">
        <f>COUNTIFS($S1437:$AU1437,"HO")</f>
        <v>0</v>
      </c>
      <c r="BC1437" s="37">
        <f>COUNTIFS($S1437:$AU1437,"NA")</f>
        <v>0</v>
      </c>
      <c r="BD1437" s="37">
        <f>COUNTIFS($S1437:$AU1437,"PL")</f>
        <v>0</v>
      </c>
      <c r="BE1437" s="37">
        <f>COUNTIFS($S1437:$AU1437,"CL")</f>
        <v>0</v>
      </c>
      <c r="BF1437" s="37">
        <f>COUNTIFS($S1437:$AU1437,"BL")</f>
        <v>0</v>
      </c>
      <c r="BG1437" s="37">
        <f>COUNTIFS($S1437:$AU1437,"CO")</f>
        <v>0</v>
      </c>
      <c r="BH1437" s="37">
        <f>SUM(BD1437:BG1437)</f>
        <v>0</v>
      </c>
      <c r="BI1437" s="37">
        <f>IF(SUM(AV1437+AW1437)&gt;=17,1,0)</f>
        <v>0</v>
      </c>
      <c r="BJ1437" s="37">
        <f>IF(SUM(AV1437+AW1437)&gt;=13,1,0)</f>
        <v>0</v>
      </c>
      <c r="BK1437" s="37">
        <f>SUM(AV1437:BG1437)+SUM(COUNTIFS(R1437:AU1437,{"TERM","RESIGNED"}))</f>
        <v>29</v>
      </c>
      <c r="BL1437" s="1" t="s">
        <v>41</v>
      </c>
      <c r="BM1437" s="37" t="s">
        <v>936</v>
      </c>
    </row>
    <row r="1438" spans="1:66" x14ac:dyDescent="0.25">
      <c r="A1438" s="30">
        <f>A1437+1</f>
        <v>1436</v>
      </c>
      <c r="B1438" s="1" t="s">
        <v>33</v>
      </c>
      <c r="C1438" s="1">
        <v>18527</v>
      </c>
      <c r="D1438" s="25">
        <v>18527</v>
      </c>
      <c r="E1438" s="1" t="s">
        <v>863</v>
      </c>
      <c r="F1438" s="32" t="s">
        <v>664</v>
      </c>
      <c r="G1438" s="32" t="s">
        <v>181</v>
      </c>
      <c r="H1438" s="28">
        <v>44827</v>
      </c>
      <c r="I1438" s="28" t="s">
        <v>36</v>
      </c>
      <c r="J1438" s="28">
        <v>45327</v>
      </c>
      <c r="K1438" s="37">
        <f ca="1">IF(O1438="ACTIVE",(TODAY()-H1438),(J1438-H1438))</f>
        <v>500</v>
      </c>
      <c r="L1438" s="39" t="str">
        <f>IF(OR(M1438="Email Verification",M1438="Operations",M1438="OJT",M1438="Bottom Quartile Group",M1438="Training"),"Billable","Non Billable")</f>
        <v>Billable</v>
      </c>
      <c r="M1438" s="32" t="s">
        <v>178</v>
      </c>
      <c r="N1438" s="1" t="s">
        <v>38</v>
      </c>
      <c r="O1438" s="1" t="s">
        <v>886</v>
      </c>
      <c r="P1438" s="1" t="s">
        <v>1579</v>
      </c>
      <c r="Q1438" s="1" t="s">
        <v>1576</v>
      </c>
      <c r="R1438" s="31" t="s">
        <v>295</v>
      </c>
      <c r="S1438" s="42" t="s">
        <v>18</v>
      </c>
      <c r="T1438" s="42" t="s">
        <v>18</v>
      </c>
      <c r="U1438" s="42" t="s">
        <v>17</v>
      </c>
      <c r="V1438" s="42" t="s">
        <v>17</v>
      </c>
      <c r="W1438" s="42" t="s">
        <v>886</v>
      </c>
      <c r="X1438" s="42" t="s">
        <v>886</v>
      </c>
      <c r="Y1438" s="42" t="s">
        <v>886</v>
      </c>
      <c r="Z1438" s="42" t="s">
        <v>886</v>
      </c>
      <c r="AA1438" s="42" t="s">
        <v>886</v>
      </c>
      <c r="AB1438" s="42" t="s">
        <v>17</v>
      </c>
      <c r="AC1438" s="42" t="s">
        <v>17</v>
      </c>
      <c r="AD1438" s="42" t="s">
        <v>886</v>
      </c>
      <c r="AE1438" s="42" t="s">
        <v>886</v>
      </c>
      <c r="AF1438" s="42" t="s">
        <v>886</v>
      </c>
      <c r="AG1438" s="42" t="s">
        <v>886</v>
      </c>
      <c r="AH1438" s="42" t="s">
        <v>886</v>
      </c>
      <c r="AI1438" s="42" t="s">
        <v>17</v>
      </c>
      <c r="AJ1438" s="42" t="s">
        <v>17</v>
      </c>
      <c r="AK1438" s="42" t="s">
        <v>886</v>
      </c>
      <c r="AL1438" s="42" t="s">
        <v>886</v>
      </c>
      <c r="AM1438" s="42" t="s">
        <v>886</v>
      </c>
      <c r="AN1438" s="42" t="s">
        <v>886</v>
      </c>
      <c r="AO1438" s="42" t="s">
        <v>886</v>
      </c>
      <c r="AP1438" s="42" t="s">
        <v>17</v>
      </c>
      <c r="AQ1438" s="42" t="s">
        <v>17</v>
      </c>
      <c r="AR1438" s="42" t="s">
        <v>886</v>
      </c>
      <c r="AS1438" s="42" t="s">
        <v>886</v>
      </c>
      <c r="AT1438" s="42" t="s">
        <v>886</v>
      </c>
      <c r="AU1438" s="42" t="s">
        <v>886</v>
      </c>
      <c r="AV1438" s="37">
        <f>COUNTIFS($S1438:$AU1438,"P")</f>
        <v>0</v>
      </c>
      <c r="AW1438" s="37">
        <f>COUNTIFS($S1438:$AU1438,"HD")/2</f>
        <v>0</v>
      </c>
      <c r="AX1438" s="37">
        <f>COUNTIFS($S1438:$AU1438,"DO")</f>
        <v>8</v>
      </c>
      <c r="AY1438" s="1">
        <f>COUNTIFS($S1438:$AU1438,"UPL")</f>
        <v>2</v>
      </c>
      <c r="AZ1438" s="37">
        <f>COUNTIFS($S1438:$AU1438,"LWP")</f>
        <v>0</v>
      </c>
      <c r="BA1438" s="37">
        <f>SUM(COUNTIFS($S1438:$AU1438,{"PAT","MAT"}))</f>
        <v>0</v>
      </c>
      <c r="BB1438" s="37">
        <f>COUNTIFS($S1438:$AU1438,"HO")</f>
        <v>0</v>
      </c>
      <c r="BC1438" s="37">
        <f>COUNTIFS($S1438:$AU1438,"NA")</f>
        <v>0</v>
      </c>
      <c r="BD1438" s="37">
        <f>COUNTIFS($S1438:$AU1438,"PL")</f>
        <v>0</v>
      </c>
      <c r="BE1438" s="37">
        <f>COUNTIFS($S1438:$AU1438,"CL")</f>
        <v>0</v>
      </c>
      <c r="BF1438" s="37">
        <f>COUNTIFS($S1438:$AU1438,"BL")</f>
        <v>0</v>
      </c>
      <c r="BG1438" s="37">
        <f>COUNTIFS($S1438:$AU1438,"CO")</f>
        <v>0</v>
      </c>
      <c r="BH1438" s="37">
        <f>SUM(BD1438:BG1438)</f>
        <v>0</v>
      </c>
      <c r="BI1438" s="37">
        <f>IF(SUM(AV1438+AW1438)&gt;=17,1,0)</f>
        <v>0</v>
      </c>
      <c r="BJ1438" s="37">
        <f>IF(SUM(AV1438+AW1438)&gt;=13,1,0)</f>
        <v>0</v>
      </c>
      <c r="BK1438" s="37">
        <f>SUM(AV1438:BG1438)+SUM(COUNTIFS(R1438:AU1438,{"TERM","RESIGNED"}))</f>
        <v>29</v>
      </c>
      <c r="BL1438" s="1" t="s">
        <v>41</v>
      </c>
      <c r="BM1438" s="37" t="s">
        <v>931</v>
      </c>
    </row>
    <row r="1439" spans="1:66" x14ac:dyDescent="0.25">
      <c r="A1439" s="30">
        <f>A1438+1</f>
        <v>1437</v>
      </c>
      <c r="B1439" s="1" t="s">
        <v>163</v>
      </c>
      <c r="C1439" s="1">
        <v>105670</v>
      </c>
      <c r="D1439" s="25">
        <v>105670</v>
      </c>
      <c r="E1439" s="1" t="s">
        <v>863</v>
      </c>
      <c r="F1439" s="32" t="s">
        <v>1115</v>
      </c>
      <c r="G1439" s="32" t="s">
        <v>117</v>
      </c>
      <c r="H1439" s="28">
        <v>45174</v>
      </c>
      <c r="I1439" s="28" t="s">
        <v>36</v>
      </c>
      <c r="J1439" s="28">
        <v>45327</v>
      </c>
      <c r="K1439" s="37">
        <f ca="1">IF(O1439="ACTIVE",(TODAY()-H1439),(J1439-H1439))</f>
        <v>153</v>
      </c>
      <c r="L1439" s="39" t="str">
        <f>IF(OR(M1439="Email Verification",M1439="Operations",M1439="OJT",M1439="Bottom Quartile Group",M1439="Training"),"Billable","Non Billable")</f>
        <v>Billable</v>
      </c>
      <c r="M1439" s="32" t="s">
        <v>118</v>
      </c>
      <c r="N1439" s="1" t="s">
        <v>38</v>
      </c>
      <c r="O1439" s="1" t="s">
        <v>886</v>
      </c>
      <c r="P1439" s="1" t="s">
        <v>890</v>
      </c>
      <c r="Q1439" s="1" t="s">
        <v>1581</v>
      </c>
      <c r="R1439" s="31" t="s">
        <v>189</v>
      </c>
      <c r="S1439" s="42" t="s">
        <v>880</v>
      </c>
      <c r="T1439" s="42" t="s">
        <v>880</v>
      </c>
      <c r="U1439" s="42" t="s">
        <v>17</v>
      </c>
      <c r="V1439" s="42" t="s">
        <v>17</v>
      </c>
      <c r="W1439" s="42" t="s">
        <v>890</v>
      </c>
      <c r="X1439" s="42" t="s">
        <v>890</v>
      </c>
      <c r="Y1439" s="42" t="s">
        <v>890</v>
      </c>
      <c r="Z1439" s="42" t="s">
        <v>890</v>
      </c>
      <c r="AA1439" s="42" t="s">
        <v>890</v>
      </c>
      <c r="AB1439" s="42" t="s">
        <v>17</v>
      </c>
      <c r="AC1439" s="42" t="s">
        <v>17</v>
      </c>
      <c r="AD1439" s="42" t="s">
        <v>890</v>
      </c>
      <c r="AE1439" s="42" t="s">
        <v>890</v>
      </c>
      <c r="AF1439" s="42" t="s">
        <v>890</v>
      </c>
      <c r="AG1439" s="42" t="s">
        <v>890</v>
      </c>
      <c r="AH1439" s="42" t="s">
        <v>890</v>
      </c>
      <c r="AI1439" s="42" t="s">
        <v>17</v>
      </c>
      <c r="AJ1439" s="42" t="s">
        <v>17</v>
      </c>
      <c r="AK1439" s="42" t="s">
        <v>890</v>
      </c>
      <c r="AL1439" s="42" t="s">
        <v>890</v>
      </c>
      <c r="AM1439" s="42" t="s">
        <v>890</v>
      </c>
      <c r="AN1439" s="42" t="s">
        <v>890</v>
      </c>
      <c r="AO1439" s="42" t="s">
        <v>890</v>
      </c>
      <c r="AP1439" s="42" t="s">
        <v>17</v>
      </c>
      <c r="AQ1439" s="42" t="s">
        <v>17</v>
      </c>
      <c r="AR1439" s="42" t="s">
        <v>890</v>
      </c>
      <c r="AS1439" s="42" t="s">
        <v>890</v>
      </c>
      <c r="AT1439" s="42" t="s">
        <v>890</v>
      </c>
      <c r="AU1439" s="42" t="s">
        <v>890</v>
      </c>
      <c r="AV1439" s="37">
        <f>COUNTIFS($S1439:$AU1439,"P")</f>
        <v>2</v>
      </c>
      <c r="AW1439" s="37">
        <f>COUNTIFS($S1439:$AU1439,"HD")/2</f>
        <v>0</v>
      </c>
      <c r="AX1439" s="37">
        <f>COUNTIFS($S1439:$AU1439,"DO")</f>
        <v>8</v>
      </c>
      <c r="AY1439" s="1">
        <f>COUNTIFS($S1439:$AU1439,"UPL")</f>
        <v>0</v>
      </c>
      <c r="AZ1439" s="37">
        <f>COUNTIFS($S1439:$AU1439,"LWP")</f>
        <v>0</v>
      </c>
      <c r="BA1439" s="37">
        <f>SUM(COUNTIFS($S1439:$AU1439,{"PAT","MAT"}))</f>
        <v>0</v>
      </c>
      <c r="BB1439" s="37">
        <f>COUNTIFS($S1439:$AU1439,"HO")</f>
        <v>0</v>
      </c>
      <c r="BC1439" s="37">
        <f>COUNTIFS($S1439:$AU1439,"NA")</f>
        <v>0</v>
      </c>
      <c r="BD1439" s="37">
        <f>COUNTIFS($S1439:$AU1439,"PL")</f>
        <v>0</v>
      </c>
      <c r="BE1439" s="37">
        <f>COUNTIFS($S1439:$AU1439,"CL")</f>
        <v>0</v>
      </c>
      <c r="BF1439" s="37">
        <f>COUNTIFS($S1439:$AU1439,"BL")</f>
        <v>0</v>
      </c>
      <c r="BG1439" s="37">
        <f>COUNTIFS($S1439:$AU1439,"CO")</f>
        <v>0</v>
      </c>
      <c r="BH1439" s="37">
        <f>SUM(BD1439:BG1439)</f>
        <v>0</v>
      </c>
      <c r="BI1439" s="37">
        <f>IF(SUM(AV1439+AW1439)&gt;=17,1,0)</f>
        <v>0</v>
      </c>
      <c r="BJ1439" s="37">
        <f>IF(SUM(AV1439+AW1439)&gt;=13,1,0)</f>
        <v>0</v>
      </c>
      <c r="BK1439" s="37">
        <f>SUM(AV1439:BG1439)+SUM(COUNTIFS(R1439:AU1439,{"TERM","RESIGNED"}))</f>
        <v>29</v>
      </c>
      <c r="BL1439" s="1" t="s">
        <v>41</v>
      </c>
      <c r="BM1439" s="37" t="s">
        <v>936</v>
      </c>
    </row>
    <row r="1440" spans="1:66" x14ac:dyDescent="0.25">
      <c r="A1440" s="30">
        <f>A1439+1</f>
        <v>1438</v>
      </c>
      <c r="B1440" s="1" t="s">
        <v>163</v>
      </c>
      <c r="C1440" s="1">
        <v>105711</v>
      </c>
      <c r="D1440" s="25">
        <v>105711</v>
      </c>
      <c r="E1440" s="1" t="s">
        <v>863</v>
      </c>
      <c r="F1440" s="32" t="s">
        <v>1133</v>
      </c>
      <c r="G1440" s="32" t="s">
        <v>74</v>
      </c>
      <c r="H1440" s="28">
        <v>45181</v>
      </c>
      <c r="I1440" s="28" t="s">
        <v>36</v>
      </c>
      <c r="J1440" s="28">
        <v>45327</v>
      </c>
      <c r="K1440" s="37">
        <f ca="1">IF(O1440="ACTIVE",(TODAY()-H1440),(J1440-H1440))</f>
        <v>146</v>
      </c>
      <c r="L1440" s="39" t="str">
        <f>IF(OR(M1440="Email Verification",M1440="Operations",M1440="OJT",M1440="Bottom Quartile Group",M1440="Training"),"Billable","Non Billable")</f>
        <v>Non Billable</v>
      </c>
      <c r="M1440" s="32" t="s">
        <v>51</v>
      </c>
      <c r="N1440" s="1" t="s">
        <v>38</v>
      </c>
      <c r="O1440" s="1" t="s">
        <v>886</v>
      </c>
      <c r="P1440" s="1" t="s">
        <v>1579</v>
      </c>
      <c r="Q1440" s="1" t="s">
        <v>1576</v>
      </c>
      <c r="R1440" s="31" t="s">
        <v>78</v>
      </c>
      <c r="S1440" s="42" t="s">
        <v>18</v>
      </c>
      <c r="T1440" s="42" t="s">
        <v>18</v>
      </c>
      <c r="U1440" s="42" t="s">
        <v>17</v>
      </c>
      <c r="V1440" s="42" t="s">
        <v>17</v>
      </c>
      <c r="W1440" s="42" t="s">
        <v>886</v>
      </c>
      <c r="X1440" s="42" t="s">
        <v>886</v>
      </c>
      <c r="Y1440" s="42" t="s">
        <v>886</v>
      </c>
      <c r="Z1440" s="42" t="s">
        <v>886</v>
      </c>
      <c r="AA1440" s="42" t="s">
        <v>886</v>
      </c>
      <c r="AB1440" s="42" t="s">
        <v>17</v>
      </c>
      <c r="AC1440" s="42" t="s">
        <v>17</v>
      </c>
      <c r="AD1440" s="42" t="s">
        <v>886</v>
      </c>
      <c r="AE1440" s="42" t="s">
        <v>886</v>
      </c>
      <c r="AF1440" s="42" t="s">
        <v>886</v>
      </c>
      <c r="AG1440" s="42" t="s">
        <v>886</v>
      </c>
      <c r="AH1440" s="42" t="s">
        <v>886</v>
      </c>
      <c r="AI1440" s="42" t="s">
        <v>17</v>
      </c>
      <c r="AJ1440" s="42" t="s">
        <v>17</v>
      </c>
      <c r="AK1440" s="42" t="s">
        <v>886</v>
      </c>
      <c r="AL1440" s="42" t="s">
        <v>886</v>
      </c>
      <c r="AM1440" s="42" t="s">
        <v>886</v>
      </c>
      <c r="AN1440" s="42" t="s">
        <v>886</v>
      </c>
      <c r="AO1440" s="42" t="s">
        <v>886</v>
      </c>
      <c r="AP1440" s="42" t="s">
        <v>17</v>
      </c>
      <c r="AQ1440" s="42" t="s">
        <v>17</v>
      </c>
      <c r="AR1440" s="42" t="s">
        <v>886</v>
      </c>
      <c r="AS1440" s="42" t="s">
        <v>886</v>
      </c>
      <c r="AT1440" s="42" t="s">
        <v>886</v>
      </c>
      <c r="AU1440" s="42" t="s">
        <v>886</v>
      </c>
      <c r="AV1440" s="37">
        <f>COUNTIFS($S1440:$AU1440,"P")</f>
        <v>0</v>
      </c>
      <c r="AW1440" s="37">
        <f>COUNTIFS($S1440:$AU1440,"HD")/2</f>
        <v>0</v>
      </c>
      <c r="AX1440" s="37">
        <f>COUNTIFS($S1440:$AU1440,"DO")</f>
        <v>8</v>
      </c>
      <c r="AY1440" s="1">
        <f>COUNTIFS($S1440:$AU1440,"UPL")</f>
        <v>2</v>
      </c>
      <c r="AZ1440" s="37">
        <f>COUNTIFS($S1440:$AU1440,"LWP")</f>
        <v>0</v>
      </c>
      <c r="BA1440" s="37">
        <f>SUM(COUNTIFS($S1440:$AU1440,{"PAT","MAT"}))</f>
        <v>0</v>
      </c>
      <c r="BB1440" s="37">
        <f>COUNTIFS($S1440:$AU1440,"HO")</f>
        <v>0</v>
      </c>
      <c r="BC1440" s="37">
        <f>COUNTIFS($S1440:$AU1440,"NA")</f>
        <v>0</v>
      </c>
      <c r="BD1440" s="37">
        <f>COUNTIFS($S1440:$AU1440,"PL")</f>
        <v>0</v>
      </c>
      <c r="BE1440" s="37">
        <f>COUNTIFS($S1440:$AU1440,"CL")</f>
        <v>0</v>
      </c>
      <c r="BF1440" s="37">
        <f>COUNTIFS($S1440:$AU1440,"BL")</f>
        <v>0</v>
      </c>
      <c r="BG1440" s="37">
        <f>COUNTIFS($S1440:$AU1440,"CO")</f>
        <v>0</v>
      </c>
      <c r="BH1440" s="37">
        <f>SUM(BD1440:BG1440)</f>
        <v>0</v>
      </c>
      <c r="BI1440" s="37">
        <f>IF(SUM(AV1440+AW1440)&gt;=17,1,0)</f>
        <v>0</v>
      </c>
      <c r="BJ1440" s="37">
        <f>IF(SUM(AV1440+AW1440)&gt;=13,1,0)</f>
        <v>0</v>
      </c>
      <c r="BK1440" s="37">
        <f>SUM(AV1440:BG1440)+SUM(COUNTIFS(R1440:AU1440,{"TERM","RESIGNED"}))</f>
        <v>29</v>
      </c>
      <c r="BL1440" s="1" t="s">
        <v>41</v>
      </c>
      <c r="BM1440" s="37" t="s">
        <v>1568</v>
      </c>
    </row>
    <row r="1441" spans="1:66" x14ac:dyDescent="0.25">
      <c r="A1441" s="30">
        <f>A1440+1</f>
        <v>1439</v>
      </c>
      <c r="B1441" s="1" t="s">
        <v>33</v>
      </c>
      <c r="C1441" s="1">
        <v>19382</v>
      </c>
      <c r="D1441" s="1">
        <v>19382</v>
      </c>
      <c r="E1441" s="1" t="s">
        <v>863</v>
      </c>
      <c r="F1441" s="32" t="s">
        <v>1270</v>
      </c>
      <c r="G1441" s="32" t="s">
        <v>177</v>
      </c>
      <c r="H1441" s="28">
        <v>45226</v>
      </c>
      <c r="I1441" s="28" t="s">
        <v>36</v>
      </c>
      <c r="J1441" s="28">
        <v>45327</v>
      </c>
      <c r="K1441" s="37">
        <f ca="1">IF(O1441="ACTIVE",(TODAY()-H1441),(J1441-H1441))</f>
        <v>101</v>
      </c>
      <c r="L1441" s="39" t="str">
        <f>IF(OR(M1441="Email Verification",M1441="Operations",M1441="OJT",M1441="Bottom Quartile Group",M1441="Training"),"Billable","Non Billable")</f>
        <v>Billable</v>
      </c>
      <c r="M1441" s="32" t="s">
        <v>178</v>
      </c>
      <c r="N1441" s="1" t="s">
        <v>38</v>
      </c>
      <c r="O1441" s="1" t="s">
        <v>886</v>
      </c>
      <c r="P1441" s="1" t="s">
        <v>890</v>
      </c>
      <c r="Q1441" s="1" t="s">
        <v>1581</v>
      </c>
      <c r="R1441" s="31" t="s">
        <v>301</v>
      </c>
      <c r="S1441" s="42" t="s">
        <v>880</v>
      </c>
      <c r="T1441" s="42" t="s">
        <v>880</v>
      </c>
      <c r="U1441" s="42" t="s">
        <v>17</v>
      </c>
      <c r="V1441" s="42" t="s">
        <v>17</v>
      </c>
      <c r="W1441" s="42" t="s">
        <v>890</v>
      </c>
      <c r="X1441" s="42" t="s">
        <v>890</v>
      </c>
      <c r="Y1441" s="42" t="s">
        <v>890</v>
      </c>
      <c r="Z1441" s="42" t="s">
        <v>890</v>
      </c>
      <c r="AA1441" s="42" t="s">
        <v>890</v>
      </c>
      <c r="AB1441" s="42" t="s">
        <v>17</v>
      </c>
      <c r="AC1441" s="42" t="s">
        <v>17</v>
      </c>
      <c r="AD1441" s="42" t="s">
        <v>890</v>
      </c>
      <c r="AE1441" s="42" t="s">
        <v>890</v>
      </c>
      <c r="AF1441" s="42" t="s">
        <v>890</v>
      </c>
      <c r="AG1441" s="42" t="s">
        <v>890</v>
      </c>
      <c r="AH1441" s="42" t="s">
        <v>890</v>
      </c>
      <c r="AI1441" s="42" t="s">
        <v>17</v>
      </c>
      <c r="AJ1441" s="42" t="s">
        <v>17</v>
      </c>
      <c r="AK1441" s="42" t="s">
        <v>890</v>
      </c>
      <c r="AL1441" s="42" t="s">
        <v>890</v>
      </c>
      <c r="AM1441" s="42" t="s">
        <v>890</v>
      </c>
      <c r="AN1441" s="42" t="s">
        <v>890</v>
      </c>
      <c r="AO1441" s="42" t="s">
        <v>890</v>
      </c>
      <c r="AP1441" s="42" t="s">
        <v>17</v>
      </c>
      <c r="AQ1441" s="42" t="s">
        <v>17</v>
      </c>
      <c r="AR1441" s="42" t="s">
        <v>890</v>
      </c>
      <c r="AS1441" s="42" t="s">
        <v>890</v>
      </c>
      <c r="AT1441" s="42" t="s">
        <v>890</v>
      </c>
      <c r="AU1441" s="42" t="s">
        <v>890</v>
      </c>
      <c r="AV1441" s="37">
        <f>COUNTIFS($S1441:$AU1441,"P")</f>
        <v>2</v>
      </c>
      <c r="AW1441" s="37">
        <f>COUNTIFS($S1441:$AU1441,"HD")/2</f>
        <v>0</v>
      </c>
      <c r="AX1441" s="37">
        <f>COUNTIFS($S1441:$AU1441,"DO")</f>
        <v>8</v>
      </c>
      <c r="AY1441" s="1">
        <f>COUNTIFS($S1441:$AU1441,"UPL")</f>
        <v>0</v>
      </c>
      <c r="AZ1441" s="37">
        <f>COUNTIFS($S1441:$AU1441,"LWP")</f>
        <v>0</v>
      </c>
      <c r="BA1441" s="37">
        <f>SUM(COUNTIFS($S1441:$AU1441,{"PAT","MAT"}))</f>
        <v>0</v>
      </c>
      <c r="BB1441" s="37">
        <f>COUNTIFS($S1441:$AU1441,"HO")</f>
        <v>0</v>
      </c>
      <c r="BC1441" s="37">
        <f>COUNTIFS($S1441:$AU1441,"NA")</f>
        <v>0</v>
      </c>
      <c r="BD1441" s="37">
        <f>COUNTIFS($S1441:$AU1441,"PL")</f>
        <v>0</v>
      </c>
      <c r="BE1441" s="37">
        <f>COUNTIFS($S1441:$AU1441,"CL")</f>
        <v>0</v>
      </c>
      <c r="BF1441" s="37">
        <f>COUNTIFS($S1441:$AU1441,"BL")</f>
        <v>0</v>
      </c>
      <c r="BG1441" s="37">
        <f>COUNTIFS($S1441:$AU1441,"CO")</f>
        <v>0</v>
      </c>
      <c r="BH1441" s="37">
        <f>SUM(BD1441:BG1441)</f>
        <v>0</v>
      </c>
      <c r="BI1441" s="37">
        <f>IF(SUM(AV1441+AW1441)&gt;=17,1,0)</f>
        <v>0</v>
      </c>
      <c r="BJ1441" s="37">
        <f>IF(SUM(AV1441+AW1441)&gt;=13,1,0)</f>
        <v>0</v>
      </c>
      <c r="BK1441" s="37">
        <f>SUM(AV1441:BG1441)+SUM(COUNTIFS(R1441:AU1441,{"TERM","RESIGNED"}))</f>
        <v>29</v>
      </c>
      <c r="BL1441" s="1" t="s">
        <v>41</v>
      </c>
      <c r="BM1441" s="37" t="s">
        <v>931</v>
      </c>
    </row>
    <row r="1442" spans="1:66" x14ac:dyDescent="0.25">
      <c r="A1442" s="30">
        <f>A1441+1</f>
        <v>1440</v>
      </c>
      <c r="B1442" s="1" t="s">
        <v>33</v>
      </c>
      <c r="C1442" s="1">
        <v>19389</v>
      </c>
      <c r="D1442" s="1">
        <v>19389</v>
      </c>
      <c r="E1442" s="1" t="s">
        <v>863</v>
      </c>
      <c r="F1442" s="32" t="s">
        <v>1273</v>
      </c>
      <c r="G1442" s="32" t="s">
        <v>154</v>
      </c>
      <c r="H1442" s="28">
        <v>45230</v>
      </c>
      <c r="I1442" s="28" t="s">
        <v>36</v>
      </c>
      <c r="J1442" s="28">
        <v>45327</v>
      </c>
      <c r="K1442" s="37">
        <f ca="1">IF(O1442="ACTIVE",(TODAY()-H1442),(J1442-H1442))</f>
        <v>97</v>
      </c>
      <c r="L1442" s="39" t="str">
        <f>IF(OR(M1442="Email Verification",M1442="Operations",M1442="OJT",M1442="Bottom Quartile Group",M1442="Training"),"Billable","Non Billable")</f>
        <v>Billable</v>
      </c>
      <c r="M1442" s="32" t="s">
        <v>118</v>
      </c>
      <c r="N1442" s="1" t="s">
        <v>38</v>
      </c>
      <c r="O1442" s="1" t="s">
        <v>886</v>
      </c>
      <c r="P1442" s="1" t="s">
        <v>1579</v>
      </c>
      <c r="Q1442" s="1" t="s">
        <v>1576</v>
      </c>
      <c r="R1442" s="31" t="s">
        <v>136</v>
      </c>
      <c r="S1442" s="42" t="s">
        <v>18</v>
      </c>
      <c r="T1442" s="42" t="s">
        <v>18</v>
      </c>
      <c r="U1442" s="42" t="s">
        <v>17</v>
      </c>
      <c r="V1442" s="42" t="s">
        <v>17</v>
      </c>
      <c r="W1442" s="42" t="s">
        <v>886</v>
      </c>
      <c r="X1442" s="42" t="s">
        <v>886</v>
      </c>
      <c r="Y1442" s="42" t="s">
        <v>886</v>
      </c>
      <c r="Z1442" s="42" t="s">
        <v>886</v>
      </c>
      <c r="AA1442" s="42" t="s">
        <v>886</v>
      </c>
      <c r="AB1442" s="42" t="s">
        <v>17</v>
      </c>
      <c r="AC1442" s="42" t="s">
        <v>17</v>
      </c>
      <c r="AD1442" s="42" t="s">
        <v>886</v>
      </c>
      <c r="AE1442" s="42" t="s">
        <v>886</v>
      </c>
      <c r="AF1442" s="42" t="s">
        <v>886</v>
      </c>
      <c r="AG1442" s="42" t="s">
        <v>886</v>
      </c>
      <c r="AH1442" s="42" t="s">
        <v>886</v>
      </c>
      <c r="AI1442" s="42" t="s">
        <v>17</v>
      </c>
      <c r="AJ1442" s="42" t="s">
        <v>17</v>
      </c>
      <c r="AK1442" s="42" t="s">
        <v>886</v>
      </c>
      <c r="AL1442" s="42" t="s">
        <v>886</v>
      </c>
      <c r="AM1442" s="42" t="s">
        <v>886</v>
      </c>
      <c r="AN1442" s="42" t="s">
        <v>886</v>
      </c>
      <c r="AO1442" s="42" t="s">
        <v>886</v>
      </c>
      <c r="AP1442" s="42" t="s">
        <v>17</v>
      </c>
      <c r="AQ1442" s="42" t="s">
        <v>17</v>
      </c>
      <c r="AR1442" s="42" t="s">
        <v>886</v>
      </c>
      <c r="AS1442" s="42" t="s">
        <v>886</v>
      </c>
      <c r="AT1442" s="42" t="s">
        <v>886</v>
      </c>
      <c r="AU1442" s="42" t="s">
        <v>886</v>
      </c>
      <c r="AV1442" s="37">
        <f>COUNTIFS($S1442:$AU1442,"P")</f>
        <v>0</v>
      </c>
      <c r="AW1442" s="37">
        <f>COUNTIFS($S1442:$AU1442,"HD")/2</f>
        <v>0</v>
      </c>
      <c r="AX1442" s="37">
        <f>COUNTIFS($S1442:$AU1442,"DO")</f>
        <v>8</v>
      </c>
      <c r="AY1442" s="1">
        <f>COUNTIFS($S1442:$AU1442,"UPL")</f>
        <v>2</v>
      </c>
      <c r="AZ1442" s="37">
        <f>COUNTIFS($S1442:$AU1442,"LWP")</f>
        <v>0</v>
      </c>
      <c r="BA1442" s="37">
        <f>SUM(COUNTIFS($S1442:$AU1442,{"PAT","MAT"}))</f>
        <v>0</v>
      </c>
      <c r="BB1442" s="37">
        <f>COUNTIFS($S1442:$AU1442,"HO")</f>
        <v>0</v>
      </c>
      <c r="BC1442" s="37">
        <f>COUNTIFS($S1442:$AU1442,"NA")</f>
        <v>0</v>
      </c>
      <c r="BD1442" s="37">
        <f>COUNTIFS($S1442:$AU1442,"PL")</f>
        <v>0</v>
      </c>
      <c r="BE1442" s="37">
        <f>COUNTIFS($S1442:$AU1442,"CL")</f>
        <v>0</v>
      </c>
      <c r="BF1442" s="37">
        <f>COUNTIFS($S1442:$AU1442,"BL")</f>
        <v>0</v>
      </c>
      <c r="BG1442" s="37">
        <f>COUNTIFS($S1442:$AU1442,"CO")</f>
        <v>0</v>
      </c>
      <c r="BH1442" s="37">
        <f>SUM(BD1442:BG1442)</f>
        <v>0</v>
      </c>
      <c r="BI1442" s="37">
        <f>IF(SUM(AV1442+AW1442)&gt;=17,1,0)</f>
        <v>0</v>
      </c>
      <c r="BJ1442" s="37">
        <f>IF(SUM(AV1442+AW1442)&gt;=13,1,0)</f>
        <v>0</v>
      </c>
      <c r="BK1442" s="37">
        <f>SUM(AV1442:BG1442)+SUM(COUNTIFS(R1442:AU1442,{"TERM","RESIGNED"}))</f>
        <v>29</v>
      </c>
      <c r="BL1442" s="1" t="s">
        <v>41</v>
      </c>
      <c r="BM1442" s="37" t="s">
        <v>934</v>
      </c>
    </row>
    <row r="1443" spans="1:66" x14ac:dyDescent="0.25">
      <c r="A1443" s="30">
        <f>A1442+1</f>
        <v>1441</v>
      </c>
      <c r="B1443" s="1" t="s">
        <v>33</v>
      </c>
      <c r="C1443" s="1">
        <v>19419</v>
      </c>
      <c r="D1443" s="1">
        <v>19419</v>
      </c>
      <c r="E1443" s="1" t="s">
        <v>863</v>
      </c>
      <c r="F1443" s="32" t="s">
        <v>1284</v>
      </c>
      <c r="G1443" s="32" t="s">
        <v>117</v>
      </c>
      <c r="H1443" s="28">
        <v>45233</v>
      </c>
      <c r="I1443" s="28" t="s">
        <v>36</v>
      </c>
      <c r="J1443" s="28">
        <v>45327</v>
      </c>
      <c r="K1443" s="37">
        <f ca="1">IF(O1443="ACTIVE",(TODAY()-H1443),(J1443-H1443))</f>
        <v>94</v>
      </c>
      <c r="L1443" s="39" t="str">
        <f>IF(OR(M1443="Email Verification",M1443="Operations",M1443="OJT",M1443="Bottom Quartile Group",M1443="Training"),"Billable","Non Billable")</f>
        <v>Billable</v>
      </c>
      <c r="M1443" s="32" t="s">
        <v>118</v>
      </c>
      <c r="N1443" s="1" t="s">
        <v>38</v>
      </c>
      <c r="O1443" s="1" t="s">
        <v>886</v>
      </c>
      <c r="P1443" s="1" t="s">
        <v>1579</v>
      </c>
      <c r="Q1443" s="1" t="s">
        <v>1576</v>
      </c>
      <c r="R1443" s="31" t="s">
        <v>370</v>
      </c>
      <c r="S1443" s="42" t="s">
        <v>18</v>
      </c>
      <c r="T1443" s="42" t="s">
        <v>18</v>
      </c>
      <c r="U1443" s="42" t="s">
        <v>17</v>
      </c>
      <c r="V1443" s="42" t="s">
        <v>17</v>
      </c>
      <c r="W1443" s="42" t="s">
        <v>886</v>
      </c>
      <c r="X1443" s="42" t="s">
        <v>886</v>
      </c>
      <c r="Y1443" s="42" t="s">
        <v>886</v>
      </c>
      <c r="Z1443" s="42" t="s">
        <v>886</v>
      </c>
      <c r="AA1443" s="42" t="s">
        <v>886</v>
      </c>
      <c r="AB1443" s="42" t="s">
        <v>17</v>
      </c>
      <c r="AC1443" s="42" t="s">
        <v>17</v>
      </c>
      <c r="AD1443" s="42" t="s">
        <v>886</v>
      </c>
      <c r="AE1443" s="42" t="s">
        <v>886</v>
      </c>
      <c r="AF1443" s="42" t="s">
        <v>886</v>
      </c>
      <c r="AG1443" s="42" t="s">
        <v>886</v>
      </c>
      <c r="AH1443" s="42" t="s">
        <v>886</v>
      </c>
      <c r="AI1443" s="42" t="s">
        <v>17</v>
      </c>
      <c r="AJ1443" s="42" t="s">
        <v>17</v>
      </c>
      <c r="AK1443" s="42" t="s">
        <v>886</v>
      </c>
      <c r="AL1443" s="42" t="s">
        <v>886</v>
      </c>
      <c r="AM1443" s="42" t="s">
        <v>886</v>
      </c>
      <c r="AN1443" s="42" t="s">
        <v>886</v>
      </c>
      <c r="AO1443" s="42" t="s">
        <v>886</v>
      </c>
      <c r="AP1443" s="42" t="s">
        <v>17</v>
      </c>
      <c r="AQ1443" s="42" t="s">
        <v>17</v>
      </c>
      <c r="AR1443" s="42" t="s">
        <v>886</v>
      </c>
      <c r="AS1443" s="42" t="s">
        <v>886</v>
      </c>
      <c r="AT1443" s="42" t="s">
        <v>886</v>
      </c>
      <c r="AU1443" s="42" t="s">
        <v>886</v>
      </c>
      <c r="AV1443" s="37">
        <f>COUNTIFS($S1443:$AU1443,"P")</f>
        <v>0</v>
      </c>
      <c r="AW1443" s="37">
        <f>COUNTIFS($S1443:$AU1443,"HD")/2</f>
        <v>0</v>
      </c>
      <c r="AX1443" s="37">
        <f>COUNTIFS($S1443:$AU1443,"DO")</f>
        <v>8</v>
      </c>
      <c r="AY1443" s="1">
        <f>COUNTIFS($S1443:$AU1443,"UPL")</f>
        <v>2</v>
      </c>
      <c r="AZ1443" s="37">
        <f>COUNTIFS($S1443:$AU1443,"LWP")</f>
        <v>0</v>
      </c>
      <c r="BA1443" s="37">
        <f>SUM(COUNTIFS($S1443:$AU1443,{"PAT","MAT"}))</f>
        <v>0</v>
      </c>
      <c r="BB1443" s="37">
        <f>COUNTIFS($S1443:$AU1443,"HO")</f>
        <v>0</v>
      </c>
      <c r="BC1443" s="37">
        <f>COUNTIFS($S1443:$AU1443,"NA")</f>
        <v>0</v>
      </c>
      <c r="BD1443" s="37">
        <f>COUNTIFS($S1443:$AU1443,"PL")</f>
        <v>0</v>
      </c>
      <c r="BE1443" s="37">
        <f>COUNTIFS($S1443:$AU1443,"CL")</f>
        <v>0</v>
      </c>
      <c r="BF1443" s="37">
        <f>COUNTIFS($S1443:$AU1443,"BL")</f>
        <v>0</v>
      </c>
      <c r="BG1443" s="37">
        <f>COUNTIFS($S1443:$AU1443,"CO")</f>
        <v>0</v>
      </c>
      <c r="BH1443" s="37">
        <f>SUM(BD1443:BG1443)</f>
        <v>0</v>
      </c>
      <c r="BI1443" s="37">
        <f>IF(SUM(AV1443+AW1443)&gt;=17,1,0)</f>
        <v>0</v>
      </c>
      <c r="BJ1443" s="37">
        <f>IF(SUM(AV1443+AW1443)&gt;=13,1,0)</f>
        <v>0</v>
      </c>
      <c r="BK1443" s="37">
        <f>SUM(AV1443:BG1443)+SUM(COUNTIFS(R1443:AU1443,{"TERM","RESIGNED"}))</f>
        <v>29</v>
      </c>
      <c r="BL1443" s="1" t="s">
        <v>41</v>
      </c>
      <c r="BM1443" s="37" t="s">
        <v>931</v>
      </c>
    </row>
    <row r="1444" spans="1:66" x14ac:dyDescent="0.25">
      <c r="A1444" s="30">
        <f>A1443+1</f>
        <v>1442</v>
      </c>
      <c r="B1444" s="1" t="s">
        <v>33</v>
      </c>
      <c r="C1444" s="1">
        <v>19576</v>
      </c>
      <c r="D1444" s="1">
        <v>19576</v>
      </c>
      <c r="E1444" s="1" t="s">
        <v>862</v>
      </c>
      <c r="F1444" s="32" t="s">
        <v>1519</v>
      </c>
      <c r="G1444" s="32" t="s">
        <v>177</v>
      </c>
      <c r="H1444" s="28">
        <v>45314</v>
      </c>
      <c r="I1444" s="28" t="s">
        <v>36</v>
      </c>
      <c r="J1444" s="28">
        <v>45327</v>
      </c>
      <c r="K1444" s="37">
        <f ca="1">IF(O1444="ACTIVE",(TODAY()-H1444),(J1444-H1444))</f>
        <v>13</v>
      </c>
      <c r="L1444" s="39" t="str">
        <f>IF(OR(M1444="Email Verification",M1444="Operations",M1444="OJT",M1444="Bottom Quartile Group",M1444="Training"),"Billable","Non Billable")</f>
        <v>Billable</v>
      </c>
      <c r="M1444" s="32" t="s">
        <v>920</v>
      </c>
      <c r="N1444" s="1" t="s">
        <v>38</v>
      </c>
      <c r="O1444" s="1" t="s">
        <v>886</v>
      </c>
      <c r="P1444" s="1" t="s">
        <v>1579</v>
      </c>
      <c r="Q1444" s="1" t="s">
        <v>1576</v>
      </c>
      <c r="R1444" s="31" t="s">
        <v>300</v>
      </c>
      <c r="S1444" s="42" t="s">
        <v>18</v>
      </c>
      <c r="T1444" s="42" t="s">
        <v>18</v>
      </c>
      <c r="U1444" s="42" t="s">
        <v>17</v>
      </c>
      <c r="V1444" s="42" t="s">
        <v>17</v>
      </c>
      <c r="W1444" s="42" t="s">
        <v>886</v>
      </c>
      <c r="X1444" s="42" t="s">
        <v>886</v>
      </c>
      <c r="Y1444" s="42" t="s">
        <v>886</v>
      </c>
      <c r="Z1444" s="42" t="s">
        <v>886</v>
      </c>
      <c r="AA1444" s="42" t="s">
        <v>886</v>
      </c>
      <c r="AB1444" s="42" t="s">
        <v>17</v>
      </c>
      <c r="AC1444" s="42" t="s">
        <v>17</v>
      </c>
      <c r="AD1444" s="42" t="s">
        <v>886</v>
      </c>
      <c r="AE1444" s="42" t="s">
        <v>886</v>
      </c>
      <c r="AF1444" s="42" t="s">
        <v>886</v>
      </c>
      <c r="AG1444" s="42" t="s">
        <v>886</v>
      </c>
      <c r="AH1444" s="42" t="s">
        <v>886</v>
      </c>
      <c r="AI1444" s="42" t="s">
        <v>17</v>
      </c>
      <c r="AJ1444" s="42" t="s">
        <v>17</v>
      </c>
      <c r="AK1444" s="42" t="s">
        <v>886</v>
      </c>
      <c r="AL1444" s="42" t="s">
        <v>886</v>
      </c>
      <c r="AM1444" s="42" t="s">
        <v>886</v>
      </c>
      <c r="AN1444" s="42" t="s">
        <v>886</v>
      </c>
      <c r="AO1444" s="42" t="s">
        <v>886</v>
      </c>
      <c r="AP1444" s="42" t="s">
        <v>17</v>
      </c>
      <c r="AQ1444" s="42" t="s">
        <v>17</v>
      </c>
      <c r="AR1444" s="42" t="s">
        <v>886</v>
      </c>
      <c r="AS1444" s="42" t="s">
        <v>886</v>
      </c>
      <c r="AT1444" s="42" t="s">
        <v>886</v>
      </c>
      <c r="AU1444" s="42" t="s">
        <v>886</v>
      </c>
      <c r="AV1444" s="37">
        <f>COUNTIFS($S1444:$AU1444,"P")</f>
        <v>0</v>
      </c>
      <c r="AW1444" s="37">
        <f>COUNTIFS($S1444:$AU1444,"HD")/2</f>
        <v>0</v>
      </c>
      <c r="AX1444" s="37">
        <f>COUNTIFS($S1444:$AU1444,"DO")</f>
        <v>8</v>
      </c>
      <c r="AY1444" s="1">
        <f>COUNTIFS($S1444:$AU1444,"UPL")</f>
        <v>2</v>
      </c>
      <c r="AZ1444" s="37">
        <f>COUNTIFS($S1444:$AU1444,"LWP")</f>
        <v>0</v>
      </c>
      <c r="BA1444" s="37">
        <f>SUM(COUNTIFS($S1444:$AU1444,{"PAT","MAT"}))</f>
        <v>0</v>
      </c>
      <c r="BB1444" s="37">
        <f>COUNTIFS($S1444:$AU1444,"HO")</f>
        <v>0</v>
      </c>
      <c r="BC1444" s="37">
        <f>COUNTIFS($S1444:$AU1444,"NA")</f>
        <v>0</v>
      </c>
      <c r="BD1444" s="37">
        <f>COUNTIFS($S1444:$AU1444,"PL")</f>
        <v>0</v>
      </c>
      <c r="BE1444" s="37">
        <f>COUNTIFS($S1444:$AU1444,"CL")</f>
        <v>0</v>
      </c>
      <c r="BF1444" s="37">
        <f>COUNTIFS($S1444:$AU1444,"BL")</f>
        <v>0</v>
      </c>
      <c r="BG1444" s="37">
        <f>COUNTIFS($S1444:$AU1444,"CO")</f>
        <v>0</v>
      </c>
      <c r="BH1444" s="37">
        <f>SUM(BD1444:BG1444)</f>
        <v>0</v>
      </c>
      <c r="BI1444" s="37">
        <f>IF(SUM(AV1444+AW1444)&gt;=17,1,0)</f>
        <v>0</v>
      </c>
      <c r="BJ1444" s="37">
        <f>IF(SUM(AV1444+AW1444)&gt;=13,1,0)</f>
        <v>0</v>
      </c>
      <c r="BK1444" s="37">
        <f>SUM(AV1444:BG1444)+SUM(COUNTIFS(R1444:AU1444,{"TERM","RESIGNED"}))</f>
        <v>29</v>
      </c>
      <c r="BL1444" s="1" t="s">
        <v>41</v>
      </c>
      <c r="BM1444" s="37" t="s">
        <v>936</v>
      </c>
    </row>
    <row r="1445" spans="1:66" x14ac:dyDescent="0.25">
      <c r="A1445" s="30">
        <f>A1444+1</f>
        <v>1443</v>
      </c>
      <c r="B1445" s="1" t="s">
        <v>33</v>
      </c>
      <c r="C1445" s="1">
        <v>19595</v>
      </c>
      <c r="D1445" s="1">
        <v>19595</v>
      </c>
      <c r="E1445" s="1" t="s">
        <v>863</v>
      </c>
      <c r="F1445" s="32" t="s">
        <v>1552</v>
      </c>
      <c r="G1445" s="32" t="s">
        <v>177</v>
      </c>
      <c r="H1445" s="28">
        <v>45318</v>
      </c>
      <c r="I1445" s="28" t="s">
        <v>36</v>
      </c>
      <c r="J1445" s="28">
        <v>45327</v>
      </c>
      <c r="K1445" s="37">
        <f ca="1">IF(O1445="ACTIVE",(TODAY()-H1445),(J1445-H1445))</f>
        <v>9</v>
      </c>
      <c r="L1445" s="39" t="str">
        <f>IF(OR(M1445="Email Verification",M1445="Operations",M1445="OJT",M1445="Bottom Quartile Group",M1445="Training"),"Billable","Non Billable")</f>
        <v>Billable</v>
      </c>
      <c r="M1445" s="32" t="s">
        <v>920</v>
      </c>
      <c r="N1445" s="1" t="s">
        <v>38</v>
      </c>
      <c r="O1445" s="1" t="s">
        <v>886</v>
      </c>
      <c r="P1445" s="1" t="s">
        <v>1579</v>
      </c>
      <c r="Q1445" s="1" t="s">
        <v>1576</v>
      </c>
      <c r="R1445" s="31" t="s">
        <v>214</v>
      </c>
      <c r="S1445" s="42" t="s">
        <v>18</v>
      </c>
      <c r="T1445" s="42" t="s">
        <v>18</v>
      </c>
      <c r="U1445" s="42" t="s">
        <v>17</v>
      </c>
      <c r="V1445" s="42" t="s">
        <v>17</v>
      </c>
      <c r="W1445" s="42" t="s">
        <v>886</v>
      </c>
      <c r="X1445" s="42" t="s">
        <v>886</v>
      </c>
      <c r="Y1445" s="42" t="s">
        <v>886</v>
      </c>
      <c r="Z1445" s="42" t="s">
        <v>886</v>
      </c>
      <c r="AA1445" s="42" t="s">
        <v>886</v>
      </c>
      <c r="AB1445" s="42" t="s">
        <v>17</v>
      </c>
      <c r="AC1445" s="42" t="s">
        <v>17</v>
      </c>
      <c r="AD1445" s="42" t="s">
        <v>886</v>
      </c>
      <c r="AE1445" s="42" t="s">
        <v>886</v>
      </c>
      <c r="AF1445" s="42" t="s">
        <v>886</v>
      </c>
      <c r="AG1445" s="42" t="s">
        <v>886</v>
      </c>
      <c r="AH1445" s="42" t="s">
        <v>886</v>
      </c>
      <c r="AI1445" s="42" t="s">
        <v>17</v>
      </c>
      <c r="AJ1445" s="42" t="s">
        <v>17</v>
      </c>
      <c r="AK1445" s="42" t="s">
        <v>886</v>
      </c>
      <c r="AL1445" s="42" t="s">
        <v>886</v>
      </c>
      <c r="AM1445" s="42" t="s">
        <v>886</v>
      </c>
      <c r="AN1445" s="42" t="s">
        <v>886</v>
      </c>
      <c r="AO1445" s="42" t="s">
        <v>886</v>
      </c>
      <c r="AP1445" s="42" t="s">
        <v>17</v>
      </c>
      <c r="AQ1445" s="42" t="s">
        <v>17</v>
      </c>
      <c r="AR1445" s="42" t="s">
        <v>886</v>
      </c>
      <c r="AS1445" s="42" t="s">
        <v>886</v>
      </c>
      <c r="AT1445" s="42" t="s">
        <v>886</v>
      </c>
      <c r="AU1445" s="42" t="s">
        <v>886</v>
      </c>
      <c r="AV1445" s="37">
        <f>COUNTIFS($S1445:$AU1445,"P")</f>
        <v>0</v>
      </c>
      <c r="AW1445" s="37">
        <f>COUNTIFS($S1445:$AU1445,"HD")/2</f>
        <v>0</v>
      </c>
      <c r="AX1445" s="37">
        <f>COUNTIFS($S1445:$AU1445,"DO")</f>
        <v>8</v>
      </c>
      <c r="AY1445" s="1">
        <f>COUNTIFS($S1445:$AU1445,"UPL")</f>
        <v>2</v>
      </c>
      <c r="AZ1445" s="37">
        <f>COUNTIFS($S1445:$AU1445,"LWP")</f>
        <v>0</v>
      </c>
      <c r="BA1445" s="37">
        <f>SUM(COUNTIFS($S1445:$AU1445,{"PAT","MAT"}))</f>
        <v>0</v>
      </c>
      <c r="BB1445" s="37">
        <f>COUNTIFS($S1445:$AU1445,"HO")</f>
        <v>0</v>
      </c>
      <c r="BC1445" s="37">
        <f>COUNTIFS($S1445:$AU1445,"NA")</f>
        <v>0</v>
      </c>
      <c r="BD1445" s="37">
        <f>COUNTIFS($S1445:$AU1445,"PL")</f>
        <v>0</v>
      </c>
      <c r="BE1445" s="37">
        <f>COUNTIFS($S1445:$AU1445,"CL")</f>
        <v>0</v>
      </c>
      <c r="BF1445" s="37">
        <f>COUNTIFS($S1445:$AU1445,"BL")</f>
        <v>0</v>
      </c>
      <c r="BG1445" s="37">
        <f>COUNTIFS($S1445:$AU1445,"CO")</f>
        <v>0</v>
      </c>
      <c r="BH1445" s="37">
        <f>SUM(BD1445:BG1445)</f>
        <v>0</v>
      </c>
      <c r="BI1445" s="37">
        <f>IF(SUM(AV1445+AW1445)&gt;=17,1,0)</f>
        <v>0</v>
      </c>
      <c r="BJ1445" s="37">
        <f>IF(SUM(AV1445+AW1445)&gt;=13,1,0)</f>
        <v>0</v>
      </c>
      <c r="BK1445" s="37">
        <f>SUM(AV1445:BG1445)+SUM(COUNTIFS(R1445:AU1445,{"TERM","RESIGNED"}))</f>
        <v>29</v>
      </c>
      <c r="BL1445" s="1" t="s">
        <v>41</v>
      </c>
      <c r="BM1445" s="37" t="s">
        <v>933</v>
      </c>
    </row>
    <row r="1446" spans="1:66" x14ac:dyDescent="0.25">
      <c r="A1446" s="30">
        <f>A1445+1</f>
        <v>1444</v>
      </c>
      <c r="B1446" s="1" t="s">
        <v>33</v>
      </c>
      <c r="C1446" s="1">
        <v>19600</v>
      </c>
      <c r="D1446" s="1">
        <v>19600</v>
      </c>
      <c r="E1446" s="1" t="s">
        <v>863</v>
      </c>
      <c r="F1446" s="32" t="s">
        <v>1551</v>
      </c>
      <c r="G1446" s="32" t="s">
        <v>177</v>
      </c>
      <c r="H1446" s="28">
        <v>45318</v>
      </c>
      <c r="I1446" s="28" t="s">
        <v>36</v>
      </c>
      <c r="J1446" s="28">
        <v>45327</v>
      </c>
      <c r="K1446" s="37">
        <f ca="1">IF(O1446="ACTIVE",(TODAY()-H1446),(J1446-H1446))</f>
        <v>9</v>
      </c>
      <c r="L1446" s="39" t="str">
        <f>IF(OR(M1446="Email Verification",M1446="Operations",M1446="OJT",M1446="Bottom Quartile Group",M1446="Training"),"Billable","Non Billable")</f>
        <v>Billable</v>
      </c>
      <c r="M1446" s="32" t="s">
        <v>920</v>
      </c>
      <c r="N1446" s="1" t="s">
        <v>38</v>
      </c>
      <c r="O1446" s="1" t="s">
        <v>886</v>
      </c>
      <c r="P1446" s="1" t="s">
        <v>1579</v>
      </c>
      <c r="Q1446" s="1" t="s">
        <v>1576</v>
      </c>
      <c r="R1446" s="31" t="s">
        <v>214</v>
      </c>
      <c r="S1446" s="42" t="s">
        <v>18</v>
      </c>
      <c r="T1446" s="42" t="s">
        <v>18</v>
      </c>
      <c r="U1446" s="42" t="s">
        <v>17</v>
      </c>
      <c r="V1446" s="42" t="s">
        <v>17</v>
      </c>
      <c r="W1446" s="42" t="s">
        <v>886</v>
      </c>
      <c r="X1446" s="42" t="s">
        <v>886</v>
      </c>
      <c r="Y1446" s="42" t="s">
        <v>886</v>
      </c>
      <c r="Z1446" s="42" t="s">
        <v>886</v>
      </c>
      <c r="AA1446" s="42" t="s">
        <v>886</v>
      </c>
      <c r="AB1446" s="42" t="s">
        <v>17</v>
      </c>
      <c r="AC1446" s="42" t="s">
        <v>17</v>
      </c>
      <c r="AD1446" s="42" t="s">
        <v>886</v>
      </c>
      <c r="AE1446" s="42" t="s">
        <v>886</v>
      </c>
      <c r="AF1446" s="42" t="s">
        <v>886</v>
      </c>
      <c r="AG1446" s="42" t="s">
        <v>886</v>
      </c>
      <c r="AH1446" s="42" t="s">
        <v>886</v>
      </c>
      <c r="AI1446" s="42" t="s">
        <v>17</v>
      </c>
      <c r="AJ1446" s="42" t="s">
        <v>17</v>
      </c>
      <c r="AK1446" s="42" t="s">
        <v>886</v>
      </c>
      <c r="AL1446" s="42" t="s">
        <v>886</v>
      </c>
      <c r="AM1446" s="42" t="s">
        <v>886</v>
      </c>
      <c r="AN1446" s="42" t="s">
        <v>886</v>
      </c>
      <c r="AO1446" s="42" t="s">
        <v>886</v>
      </c>
      <c r="AP1446" s="42" t="s">
        <v>17</v>
      </c>
      <c r="AQ1446" s="42" t="s">
        <v>17</v>
      </c>
      <c r="AR1446" s="42" t="s">
        <v>886</v>
      </c>
      <c r="AS1446" s="42" t="s">
        <v>886</v>
      </c>
      <c r="AT1446" s="42" t="s">
        <v>886</v>
      </c>
      <c r="AU1446" s="42" t="s">
        <v>886</v>
      </c>
      <c r="AV1446" s="37">
        <f>COUNTIFS($S1446:$AU1446,"P")</f>
        <v>0</v>
      </c>
      <c r="AW1446" s="37">
        <f>COUNTIFS($S1446:$AU1446,"HD")/2</f>
        <v>0</v>
      </c>
      <c r="AX1446" s="37">
        <f>COUNTIFS($S1446:$AU1446,"DO")</f>
        <v>8</v>
      </c>
      <c r="AY1446" s="1">
        <f>COUNTIFS($S1446:$AU1446,"UPL")</f>
        <v>2</v>
      </c>
      <c r="AZ1446" s="37">
        <f>COUNTIFS($S1446:$AU1446,"LWP")</f>
        <v>0</v>
      </c>
      <c r="BA1446" s="37">
        <f>SUM(COUNTIFS($S1446:$AU1446,{"PAT","MAT"}))</f>
        <v>0</v>
      </c>
      <c r="BB1446" s="37">
        <f>COUNTIFS($S1446:$AU1446,"HO")</f>
        <v>0</v>
      </c>
      <c r="BC1446" s="37">
        <f>COUNTIFS($S1446:$AU1446,"NA")</f>
        <v>0</v>
      </c>
      <c r="BD1446" s="37">
        <f>COUNTIFS($S1446:$AU1446,"PL")</f>
        <v>0</v>
      </c>
      <c r="BE1446" s="37">
        <f>COUNTIFS($S1446:$AU1446,"CL")</f>
        <v>0</v>
      </c>
      <c r="BF1446" s="37">
        <f>COUNTIFS($S1446:$AU1446,"BL")</f>
        <v>0</v>
      </c>
      <c r="BG1446" s="37">
        <f>COUNTIFS($S1446:$AU1446,"CO")</f>
        <v>0</v>
      </c>
      <c r="BH1446" s="37">
        <f>SUM(BD1446:BG1446)</f>
        <v>0</v>
      </c>
      <c r="BI1446" s="37">
        <f>IF(SUM(AV1446+AW1446)&gt;=17,1,0)</f>
        <v>0</v>
      </c>
      <c r="BJ1446" s="37">
        <f>IF(SUM(AV1446+AW1446)&gt;=13,1,0)</f>
        <v>0</v>
      </c>
      <c r="BK1446" s="37">
        <f>SUM(AV1446:BG1446)+SUM(COUNTIFS(R1446:AU1446,{"TERM","RESIGNED"}))</f>
        <v>29</v>
      </c>
      <c r="BL1446" s="1" t="s">
        <v>41</v>
      </c>
      <c r="BM1446" s="37" t="s">
        <v>933</v>
      </c>
    </row>
    <row r="1447" spans="1:66" x14ac:dyDescent="0.25">
      <c r="A1447" s="30">
        <f>A1446+1</f>
        <v>1445</v>
      </c>
      <c r="B1447" s="1" t="s">
        <v>163</v>
      </c>
      <c r="C1447" s="1">
        <v>105722</v>
      </c>
      <c r="D1447" s="25">
        <v>105722</v>
      </c>
      <c r="E1447" s="1" t="s">
        <v>863</v>
      </c>
      <c r="F1447" s="32" t="s">
        <v>1137</v>
      </c>
      <c r="G1447" s="32" t="s">
        <v>117</v>
      </c>
      <c r="H1447" s="28">
        <v>45181</v>
      </c>
      <c r="I1447" s="28" t="s">
        <v>36</v>
      </c>
      <c r="J1447" s="28">
        <v>45324</v>
      </c>
      <c r="K1447" s="37">
        <f ca="1">IF(O1447="ACTIVE",(TODAY()-H1447),(J1447-H1447))</f>
        <v>143</v>
      </c>
      <c r="L1447" s="39" t="str">
        <f>IF(OR(M1447="Email Verification",M1447="Operations",M1447="OJT",M1447="Bottom Quartile Group",M1447="Training"),"Billable","Non Billable")</f>
        <v>Billable</v>
      </c>
      <c r="M1447" s="32" t="s">
        <v>118</v>
      </c>
      <c r="N1447" s="1" t="s">
        <v>38</v>
      </c>
      <c r="O1447" s="1" t="s">
        <v>886</v>
      </c>
      <c r="P1447" s="1" t="s">
        <v>1579</v>
      </c>
      <c r="Q1447" s="1" t="s">
        <v>1630</v>
      </c>
      <c r="R1447" s="31" t="s">
        <v>120</v>
      </c>
      <c r="S1447" s="42" t="s">
        <v>18</v>
      </c>
      <c r="T1447" s="42" t="s">
        <v>886</v>
      </c>
      <c r="U1447" s="42" t="s">
        <v>17</v>
      </c>
      <c r="V1447" s="42" t="s">
        <v>17</v>
      </c>
      <c r="W1447" s="42" t="s">
        <v>886</v>
      </c>
      <c r="X1447" s="42" t="s">
        <v>886</v>
      </c>
      <c r="Y1447" s="42" t="s">
        <v>886</v>
      </c>
      <c r="Z1447" s="42" t="s">
        <v>886</v>
      </c>
      <c r="AA1447" s="42" t="s">
        <v>886</v>
      </c>
      <c r="AB1447" s="42" t="s">
        <v>17</v>
      </c>
      <c r="AC1447" s="42" t="s">
        <v>17</v>
      </c>
      <c r="AD1447" s="42" t="s">
        <v>886</v>
      </c>
      <c r="AE1447" s="42" t="s">
        <v>886</v>
      </c>
      <c r="AF1447" s="42" t="s">
        <v>886</v>
      </c>
      <c r="AG1447" s="42" t="s">
        <v>886</v>
      </c>
      <c r="AH1447" s="42" t="s">
        <v>886</v>
      </c>
      <c r="AI1447" s="42" t="s">
        <v>17</v>
      </c>
      <c r="AJ1447" s="42" t="s">
        <v>17</v>
      </c>
      <c r="AK1447" s="42" t="s">
        <v>886</v>
      </c>
      <c r="AL1447" s="42" t="s">
        <v>886</v>
      </c>
      <c r="AM1447" s="42" t="s">
        <v>886</v>
      </c>
      <c r="AN1447" s="42" t="s">
        <v>886</v>
      </c>
      <c r="AO1447" s="42" t="s">
        <v>886</v>
      </c>
      <c r="AP1447" s="42" t="s">
        <v>17</v>
      </c>
      <c r="AQ1447" s="42" t="s">
        <v>17</v>
      </c>
      <c r="AR1447" s="42" t="s">
        <v>886</v>
      </c>
      <c r="AS1447" s="42" t="s">
        <v>886</v>
      </c>
      <c r="AT1447" s="42" t="s">
        <v>886</v>
      </c>
      <c r="AU1447" s="42" t="s">
        <v>886</v>
      </c>
      <c r="AV1447" s="37">
        <f>COUNTIFS($S1447:$AU1447,"P")</f>
        <v>0</v>
      </c>
      <c r="AW1447" s="37">
        <f>COUNTIFS($S1447:$AU1447,"HD")/2</f>
        <v>0</v>
      </c>
      <c r="AX1447" s="37">
        <f>COUNTIFS($S1447:$AU1447,"DO")</f>
        <v>8</v>
      </c>
      <c r="AY1447" s="1">
        <f>COUNTIFS($S1447:$AU1447,"UPL")</f>
        <v>1</v>
      </c>
      <c r="AZ1447" s="37">
        <f>COUNTIFS($S1447:$AU1447,"LWP")</f>
        <v>0</v>
      </c>
      <c r="BA1447" s="37">
        <f>SUM(COUNTIFS($S1447:$AU1447,{"PAT","MAT"}))</f>
        <v>0</v>
      </c>
      <c r="BB1447" s="37">
        <f>COUNTIFS($S1447:$AU1447,"HO")</f>
        <v>0</v>
      </c>
      <c r="BC1447" s="37">
        <f>COUNTIFS($S1447:$AU1447,"NA")</f>
        <v>0</v>
      </c>
      <c r="BD1447" s="37">
        <f>COUNTIFS($S1447:$AU1447,"PL")</f>
        <v>0</v>
      </c>
      <c r="BE1447" s="37">
        <f>COUNTIFS($S1447:$AU1447,"CL")</f>
        <v>0</v>
      </c>
      <c r="BF1447" s="37">
        <f>COUNTIFS($S1447:$AU1447,"BL")</f>
        <v>0</v>
      </c>
      <c r="BG1447" s="37">
        <f>COUNTIFS($S1447:$AU1447,"CO")</f>
        <v>0</v>
      </c>
      <c r="BH1447" s="37">
        <f>SUM(BD1447:BG1447)</f>
        <v>0</v>
      </c>
      <c r="BI1447" s="37">
        <f>IF(SUM(AV1447+AW1447)&gt;=17,1,0)</f>
        <v>0</v>
      </c>
      <c r="BJ1447" s="37">
        <f>IF(SUM(AV1447+AW1447)&gt;=13,1,0)</f>
        <v>0</v>
      </c>
      <c r="BK1447" s="37">
        <f>SUM(AV1447:BG1447)+SUM(COUNTIFS(R1447:AU1447,{"TERM","RESIGNED"}))</f>
        <v>29</v>
      </c>
      <c r="BL1447" s="1" t="s">
        <v>41</v>
      </c>
      <c r="BM1447" s="37" t="s">
        <v>934</v>
      </c>
      <c r="BN1447" t="s">
        <v>1598</v>
      </c>
    </row>
    <row r="1448" spans="1:66" x14ac:dyDescent="0.25">
      <c r="A1448" s="30">
        <f>A1447+1</f>
        <v>1446</v>
      </c>
      <c r="B1448" s="1" t="s">
        <v>163</v>
      </c>
      <c r="C1448" s="1">
        <v>104853</v>
      </c>
      <c r="D1448" s="25">
        <v>104853</v>
      </c>
      <c r="E1448" s="1" t="s">
        <v>863</v>
      </c>
      <c r="F1448" s="32" t="s">
        <v>814</v>
      </c>
      <c r="G1448" s="32" t="s">
        <v>117</v>
      </c>
      <c r="H1448" s="28">
        <v>44939</v>
      </c>
      <c r="I1448" s="28" t="s">
        <v>36</v>
      </c>
      <c r="J1448" s="28">
        <v>45324</v>
      </c>
      <c r="K1448" s="37">
        <f ca="1">IF(O1448="ACTIVE",(TODAY()-H1448),(J1448-H1448))</f>
        <v>385</v>
      </c>
      <c r="L1448" s="39" t="str">
        <f>IF(OR(M1448="Email Verification",M1448="Operations",M1448="OJT",M1448="Bottom Quartile Group",M1448="Training"),"Billable","Non Billable")</f>
        <v>Billable</v>
      </c>
      <c r="M1448" s="32" t="s">
        <v>118</v>
      </c>
      <c r="N1448" s="1" t="s">
        <v>38</v>
      </c>
      <c r="O1448" s="1" t="s">
        <v>886</v>
      </c>
      <c r="P1448" s="1" t="s">
        <v>890</v>
      </c>
      <c r="Q1448" s="1" t="s">
        <v>1581</v>
      </c>
      <c r="R1448" s="31" t="s">
        <v>161</v>
      </c>
      <c r="S1448" s="42" t="s">
        <v>880</v>
      </c>
      <c r="T1448" s="42" t="s">
        <v>890</v>
      </c>
      <c r="U1448" s="42" t="s">
        <v>17</v>
      </c>
      <c r="V1448" s="42" t="s">
        <v>17</v>
      </c>
      <c r="W1448" s="42" t="s">
        <v>890</v>
      </c>
      <c r="X1448" s="42" t="s">
        <v>890</v>
      </c>
      <c r="Y1448" s="42" t="s">
        <v>890</v>
      </c>
      <c r="Z1448" s="42" t="s">
        <v>890</v>
      </c>
      <c r="AA1448" s="42" t="s">
        <v>890</v>
      </c>
      <c r="AB1448" s="42" t="s">
        <v>17</v>
      </c>
      <c r="AC1448" s="42" t="s">
        <v>17</v>
      </c>
      <c r="AD1448" s="42" t="s">
        <v>890</v>
      </c>
      <c r="AE1448" s="42" t="s">
        <v>890</v>
      </c>
      <c r="AF1448" s="42" t="s">
        <v>890</v>
      </c>
      <c r="AG1448" s="42" t="s">
        <v>890</v>
      </c>
      <c r="AH1448" s="42" t="s">
        <v>890</v>
      </c>
      <c r="AI1448" s="42" t="s">
        <v>17</v>
      </c>
      <c r="AJ1448" s="42" t="s">
        <v>17</v>
      </c>
      <c r="AK1448" s="42" t="s">
        <v>890</v>
      </c>
      <c r="AL1448" s="42" t="s">
        <v>890</v>
      </c>
      <c r="AM1448" s="42" t="s">
        <v>890</v>
      </c>
      <c r="AN1448" s="42" t="s">
        <v>890</v>
      </c>
      <c r="AO1448" s="42" t="s">
        <v>890</v>
      </c>
      <c r="AP1448" s="42" t="s">
        <v>17</v>
      </c>
      <c r="AQ1448" s="42" t="s">
        <v>17</v>
      </c>
      <c r="AR1448" s="42" t="s">
        <v>890</v>
      </c>
      <c r="AS1448" s="42" t="s">
        <v>890</v>
      </c>
      <c r="AT1448" s="42" t="s">
        <v>890</v>
      </c>
      <c r="AU1448" s="42" t="s">
        <v>890</v>
      </c>
      <c r="AV1448" s="37">
        <f>COUNTIFS($S1448:$AU1448,"P")</f>
        <v>1</v>
      </c>
      <c r="AW1448" s="37">
        <f>COUNTIFS($S1448:$AU1448,"HD")/2</f>
        <v>0</v>
      </c>
      <c r="AX1448" s="37">
        <f>COUNTIFS($S1448:$AU1448,"DO")</f>
        <v>8</v>
      </c>
      <c r="AY1448" s="1">
        <f>COUNTIFS($S1448:$AU1448,"UPL")</f>
        <v>0</v>
      </c>
      <c r="AZ1448" s="37">
        <f>COUNTIFS($S1448:$AU1448,"LWP")</f>
        <v>0</v>
      </c>
      <c r="BA1448" s="37">
        <f>SUM(COUNTIFS($S1448:$AU1448,{"PAT","MAT"}))</f>
        <v>0</v>
      </c>
      <c r="BB1448" s="37">
        <f>COUNTIFS($S1448:$AU1448,"HO")</f>
        <v>0</v>
      </c>
      <c r="BC1448" s="37">
        <f>COUNTIFS($S1448:$AU1448,"NA")</f>
        <v>0</v>
      </c>
      <c r="BD1448" s="37">
        <f>COUNTIFS($S1448:$AU1448,"PL")</f>
        <v>0</v>
      </c>
      <c r="BE1448" s="37">
        <f>COUNTIFS($S1448:$AU1448,"CL")</f>
        <v>0</v>
      </c>
      <c r="BF1448" s="37">
        <f>COUNTIFS($S1448:$AU1448,"BL")</f>
        <v>0</v>
      </c>
      <c r="BG1448" s="37">
        <f>COUNTIFS($S1448:$AU1448,"CO")</f>
        <v>0</v>
      </c>
      <c r="BH1448" s="37">
        <f>SUM(BD1448:BG1448)</f>
        <v>0</v>
      </c>
      <c r="BI1448" s="37">
        <f>IF(SUM(AV1448+AW1448)&gt;=17,1,0)</f>
        <v>0</v>
      </c>
      <c r="BJ1448" s="37">
        <f>IF(SUM(AV1448+AW1448)&gt;=13,1,0)</f>
        <v>0</v>
      </c>
      <c r="BK1448" s="37">
        <f>SUM(AV1448:BG1448)+SUM(COUNTIFS(R1448:AU1448,{"TERM","RESIGNED"}))</f>
        <v>29</v>
      </c>
      <c r="BL1448" s="1" t="s">
        <v>41</v>
      </c>
      <c r="BM1448" s="37" t="s">
        <v>931</v>
      </c>
    </row>
    <row r="1449" spans="1:66" x14ac:dyDescent="0.25">
      <c r="A1449" s="30">
        <f>A1448+1</f>
        <v>1447</v>
      </c>
      <c r="B1449" s="1" t="s">
        <v>163</v>
      </c>
      <c r="C1449" s="1">
        <v>105252</v>
      </c>
      <c r="D1449" s="25">
        <v>105252</v>
      </c>
      <c r="E1449" s="1" t="s">
        <v>862</v>
      </c>
      <c r="F1449" s="32" t="s">
        <v>1090</v>
      </c>
      <c r="G1449" s="32" t="s">
        <v>181</v>
      </c>
      <c r="H1449" s="28">
        <v>45082</v>
      </c>
      <c r="I1449" s="28" t="s">
        <v>36</v>
      </c>
      <c r="J1449" s="28">
        <v>45324</v>
      </c>
      <c r="K1449" s="37">
        <f ca="1">IF(O1449="ACTIVE",(TODAY()-H1449),(J1449-H1449))</f>
        <v>242</v>
      </c>
      <c r="L1449" s="39" t="str">
        <f>IF(OR(M1449="Email Verification",M1449="Operations",M1449="OJT",M1449="Bottom Quartile Group",M1449="Training"),"Billable","Non Billable")</f>
        <v>Billable</v>
      </c>
      <c r="M1449" s="32" t="s">
        <v>178</v>
      </c>
      <c r="N1449" s="1" t="s">
        <v>38</v>
      </c>
      <c r="O1449" s="1" t="s">
        <v>886</v>
      </c>
      <c r="P1449" s="1" t="s">
        <v>1579</v>
      </c>
      <c r="Q1449" s="1" t="s">
        <v>1576</v>
      </c>
      <c r="R1449" s="31" t="s">
        <v>295</v>
      </c>
      <c r="S1449" s="42" t="s">
        <v>18</v>
      </c>
      <c r="T1449" s="42" t="s">
        <v>886</v>
      </c>
      <c r="U1449" s="42" t="s">
        <v>17</v>
      </c>
      <c r="V1449" s="42" t="s">
        <v>17</v>
      </c>
      <c r="W1449" s="42" t="s">
        <v>886</v>
      </c>
      <c r="X1449" s="42" t="s">
        <v>886</v>
      </c>
      <c r="Y1449" s="42" t="s">
        <v>886</v>
      </c>
      <c r="Z1449" s="42" t="s">
        <v>886</v>
      </c>
      <c r="AA1449" s="42" t="s">
        <v>886</v>
      </c>
      <c r="AB1449" s="42" t="s">
        <v>17</v>
      </c>
      <c r="AC1449" s="42" t="s">
        <v>17</v>
      </c>
      <c r="AD1449" s="42" t="s">
        <v>886</v>
      </c>
      <c r="AE1449" s="42" t="s">
        <v>886</v>
      </c>
      <c r="AF1449" s="42" t="s">
        <v>886</v>
      </c>
      <c r="AG1449" s="42" t="s">
        <v>886</v>
      </c>
      <c r="AH1449" s="42" t="s">
        <v>886</v>
      </c>
      <c r="AI1449" s="42" t="s">
        <v>17</v>
      </c>
      <c r="AJ1449" s="42" t="s">
        <v>17</v>
      </c>
      <c r="AK1449" s="42" t="s">
        <v>886</v>
      </c>
      <c r="AL1449" s="42" t="s">
        <v>886</v>
      </c>
      <c r="AM1449" s="42" t="s">
        <v>886</v>
      </c>
      <c r="AN1449" s="42" t="s">
        <v>886</v>
      </c>
      <c r="AO1449" s="42" t="s">
        <v>886</v>
      </c>
      <c r="AP1449" s="42" t="s">
        <v>17</v>
      </c>
      <c r="AQ1449" s="42" t="s">
        <v>17</v>
      </c>
      <c r="AR1449" s="42" t="s">
        <v>886</v>
      </c>
      <c r="AS1449" s="42" t="s">
        <v>886</v>
      </c>
      <c r="AT1449" s="42" t="s">
        <v>886</v>
      </c>
      <c r="AU1449" s="42" t="s">
        <v>886</v>
      </c>
      <c r="AV1449" s="37">
        <f>COUNTIFS($S1449:$AU1449,"P")</f>
        <v>0</v>
      </c>
      <c r="AW1449" s="37">
        <f>COUNTIFS($S1449:$AU1449,"HD")/2</f>
        <v>0</v>
      </c>
      <c r="AX1449" s="37">
        <f>COUNTIFS($S1449:$AU1449,"DO")</f>
        <v>8</v>
      </c>
      <c r="AY1449" s="1">
        <f>COUNTIFS($S1449:$AU1449,"UPL")</f>
        <v>1</v>
      </c>
      <c r="AZ1449" s="37">
        <f>COUNTIFS($S1449:$AU1449,"LWP")</f>
        <v>0</v>
      </c>
      <c r="BA1449" s="37">
        <f>SUM(COUNTIFS($S1449:$AU1449,{"PAT","MAT"}))</f>
        <v>0</v>
      </c>
      <c r="BB1449" s="37">
        <f>COUNTIFS($S1449:$AU1449,"HO")</f>
        <v>0</v>
      </c>
      <c r="BC1449" s="37">
        <f>COUNTIFS($S1449:$AU1449,"NA")</f>
        <v>0</v>
      </c>
      <c r="BD1449" s="37">
        <f>COUNTIFS($S1449:$AU1449,"PL")</f>
        <v>0</v>
      </c>
      <c r="BE1449" s="37">
        <f>COUNTIFS($S1449:$AU1449,"CL")</f>
        <v>0</v>
      </c>
      <c r="BF1449" s="37">
        <f>COUNTIFS($S1449:$AU1449,"BL")</f>
        <v>0</v>
      </c>
      <c r="BG1449" s="37">
        <f>COUNTIFS($S1449:$AU1449,"CO")</f>
        <v>0</v>
      </c>
      <c r="BH1449" s="37">
        <f>SUM(BD1449:BG1449)</f>
        <v>0</v>
      </c>
      <c r="BI1449" s="37">
        <f>IF(SUM(AV1449+AW1449)&gt;=17,1,0)</f>
        <v>0</v>
      </c>
      <c r="BJ1449" s="37">
        <f>IF(SUM(AV1449+AW1449)&gt;=13,1,0)</f>
        <v>0</v>
      </c>
      <c r="BK1449" s="37">
        <f>SUM(AV1449:BG1449)+SUM(COUNTIFS(R1449:AU1449,{"TERM","RESIGNED"}))</f>
        <v>29</v>
      </c>
      <c r="BL1449" s="1" t="s">
        <v>41</v>
      </c>
      <c r="BM1449" s="37" t="s">
        <v>931</v>
      </c>
    </row>
    <row r="1450" spans="1:66" x14ac:dyDescent="0.25">
      <c r="A1450" s="30">
        <f>A1449+1</f>
        <v>1448</v>
      </c>
      <c r="B1450" s="1" t="s">
        <v>33</v>
      </c>
      <c r="C1450" s="1">
        <v>19212</v>
      </c>
      <c r="D1450" s="25">
        <v>19212</v>
      </c>
      <c r="E1450" s="1" t="s">
        <v>863</v>
      </c>
      <c r="F1450" s="32" t="s">
        <v>1004</v>
      </c>
      <c r="G1450" s="32" t="s">
        <v>117</v>
      </c>
      <c r="H1450" s="28">
        <v>45142</v>
      </c>
      <c r="I1450" s="28" t="s">
        <v>36</v>
      </c>
      <c r="J1450" s="28">
        <v>45324</v>
      </c>
      <c r="K1450" s="37">
        <f ca="1">IF(O1450="ACTIVE",(TODAY()-H1450),(J1450-H1450))</f>
        <v>182</v>
      </c>
      <c r="L1450" s="39" t="str">
        <f>IF(OR(M1450="Email Verification",M1450="Operations",M1450="OJT",M1450="Bottom Quartile Group",M1450="Training"),"Billable","Non Billable")</f>
        <v>Billable</v>
      </c>
      <c r="M1450" s="32" t="s">
        <v>118</v>
      </c>
      <c r="N1450" s="1" t="s">
        <v>38</v>
      </c>
      <c r="O1450" s="1" t="s">
        <v>886</v>
      </c>
      <c r="P1450" s="1" t="s">
        <v>890</v>
      </c>
      <c r="Q1450" s="1" t="s">
        <v>1581</v>
      </c>
      <c r="R1450" s="31" t="s">
        <v>244</v>
      </c>
      <c r="S1450" s="42" t="s">
        <v>880</v>
      </c>
      <c r="T1450" s="42" t="s">
        <v>890</v>
      </c>
      <c r="U1450" s="42" t="s">
        <v>17</v>
      </c>
      <c r="V1450" s="42" t="s">
        <v>17</v>
      </c>
      <c r="W1450" s="42" t="s">
        <v>890</v>
      </c>
      <c r="X1450" s="42" t="s">
        <v>890</v>
      </c>
      <c r="Y1450" s="42" t="s">
        <v>890</v>
      </c>
      <c r="Z1450" s="42" t="s">
        <v>890</v>
      </c>
      <c r="AA1450" s="42" t="s">
        <v>890</v>
      </c>
      <c r="AB1450" s="42" t="s">
        <v>17</v>
      </c>
      <c r="AC1450" s="42" t="s">
        <v>17</v>
      </c>
      <c r="AD1450" s="42" t="s">
        <v>890</v>
      </c>
      <c r="AE1450" s="42" t="s">
        <v>890</v>
      </c>
      <c r="AF1450" s="42" t="s">
        <v>890</v>
      </c>
      <c r="AG1450" s="42" t="s">
        <v>890</v>
      </c>
      <c r="AH1450" s="42" t="s">
        <v>890</v>
      </c>
      <c r="AI1450" s="42" t="s">
        <v>17</v>
      </c>
      <c r="AJ1450" s="42" t="s">
        <v>17</v>
      </c>
      <c r="AK1450" s="42" t="s">
        <v>890</v>
      </c>
      <c r="AL1450" s="42" t="s">
        <v>890</v>
      </c>
      <c r="AM1450" s="42" t="s">
        <v>890</v>
      </c>
      <c r="AN1450" s="42" t="s">
        <v>890</v>
      </c>
      <c r="AO1450" s="42" t="s">
        <v>890</v>
      </c>
      <c r="AP1450" s="42" t="s">
        <v>17</v>
      </c>
      <c r="AQ1450" s="42" t="s">
        <v>17</v>
      </c>
      <c r="AR1450" s="42" t="s">
        <v>890</v>
      </c>
      <c r="AS1450" s="42" t="s">
        <v>890</v>
      </c>
      <c r="AT1450" s="42" t="s">
        <v>890</v>
      </c>
      <c r="AU1450" s="42" t="s">
        <v>890</v>
      </c>
      <c r="AV1450" s="37">
        <f>COUNTIFS($S1450:$AU1450,"P")</f>
        <v>1</v>
      </c>
      <c r="AW1450" s="37">
        <f>COUNTIFS($S1450:$AU1450,"HD")/2</f>
        <v>0</v>
      </c>
      <c r="AX1450" s="37">
        <f>COUNTIFS($S1450:$AU1450,"DO")</f>
        <v>8</v>
      </c>
      <c r="AY1450" s="1">
        <f>COUNTIFS($S1450:$AU1450,"UPL")</f>
        <v>0</v>
      </c>
      <c r="AZ1450" s="37">
        <f>COUNTIFS($S1450:$AU1450,"LWP")</f>
        <v>0</v>
      </c>
      <c r="BA1450" s="37">
        <f>SUM(COUNTIFS($S1450:$AU1450,{"PAT","MAT"}))</f>
        <v>0</v>
      </c>
      <c r="BB1450" s="37">
        <f>COUNTIFS($S1450:$AU1450,"HO")</f>
        <v>0</v>
      </c>
      <c r="BC1450" s="37">
        <f>COUNTIFS($S1450:$AU1450,"NA")</f>
        <v>0</v>
      </c>
      <c r="BD1450" s="37">
        <f>COUNTIFS($S1450:$AU1450,"PL")</f>
        <v>0</v>
      </c>
      <c r="BE1450" s="37">
        <f>COUNTIFS($S1450:$AU1450,"CL")</f>
        <v>0</v>
      </c>
      <c r="BF1450" s="37">
        <f>COUNTIFS($S1450:$AU1450,"BL")</f>
        <v>0</v>
      </c>
      <c r="BG1450" s="37">
        <f>COUNTIFS($S1450:$AU1450,"CO")</f>
        <v>0</v>
      </c>
      <c r="BH1450" s="37">
        <f>SUM(BD1450:BG1450)</f>
        <v>0</v>
      </c>
      <c r="BI1450" s="37">
        <f>IF(SUM(AV1450+AW1450)&gt;=17,1,0)</f>
        <v>0</v>
      </c>
      <c r="BJ1450" s="37">
        <f>IF(SUM(AV1450+AW1450)&gt;=13,1,0)</f>
        <v>0</v>
      </c>
      <c r="BK1450" s="37">
        <f>SUM(AV1450:BG1450)+SUM(COUNTIFS(R1450:AU1450,{"TERM","RESIGNED"}))</f>
        <v>29</v>
      </c>
      <c r="BL1450" s="1" t="s">
        <v>41</v>
      </c>
      <c r="BM1450" s="37" t="s">
        <v>931</v>
      </c>
    </row>
    <row r="1451" spans="1:66" x14ac:dyDescent="0.25">
      <c r="A1451" s="30">
        <f>A1450+1</f>
        <v>1449</v>
      </c>
      <c r="B1451" s="1" t="s">
        <v>33</v>
      </c>
      <c r="C1451" s="1">
        <v>19536</v>
      </c>
      <c r="D1451" s="1">
        <v>19536</v>
      </c>
      <c r="E1451" s="1" t="s">
        <v>862</v>
      </c>
      <c r="F1451" s="32" t="s">
        <v>1490</v>
      </c>
      <c r="G1451" s="32" t="s">
        <v>181</v>
      </c>
      <c r="H1451" s="28">
        <v>45308</v>
      </c>
      <c r="I1451" s="28" t="s">
        <v>36</v>
      </c>
      <c r="J1451" s="28">
        <v>45324</v>
      </c>
      <c r="K1451" s="37">
        <f ca="1">IF(O1451="ACTIVE",(TODAY()-H1451),(J1451-H1451))</f>
        <v>16</v>
      </c>
      <c r="L1451" s="39" t="str">
        <f>IF(OR(M1451="Email Verification",M1451="Operations",M1451="OJT",M1451="Bottom Quartile Group",M1451="Training"),"Billable","Non Billable")</f>
        <v>Billable</v>
      </c>
      <c r="M1451" s="32" t="s">
        <v>920</v>
      </c>
      <c r="N1451" s="1" t="s">
        <v>38</v>
      </c>
      <c r="O1451" s="1" t="s">
        <v>886</v>
      </c>
      <c r="P1451" s="1" t="s">
        <v>1579</v>
      </c>
      <c r="Q1451" s="1" t="s">
        <v>1576</v>
      </c>
      <c r="R1451" s="31" t="s">
        <v>214</v>
      </c>
      <c r="S1451" s="42" t="s">
        <v>18</v>
      </c>
      <c r="T1451" s="42" t="s">
        <v>886</v>
      </c>
      <c r="U1451" s="42" t="s">
        <v>17</v>
      </c>
      <c r="V1451" s="42" t="s">
        <v>17</v>
      </c>
      <c r="W1451" s="42" t="s">
        <v>886</v>
      </c>
      <c r="X1451" s="42" t="s">
        <v>886</v>
      </c>
      <c r="Y1451" s="42" t="s">
        <v>886</v>
      </c>
      <c r="Z1451" s="42" t="s">
        <v>886</v>
      </c>
      <c r="AA1451" s="42" t="s">
        <v>886</v>
      </c>
      <c r="AB1451" s="42" t="s">
        <v>17</v>
      </c>
      <c r="AC1451" s="42" t="s">
        <v>17</v>
      </c>
      <c r="AD1451" s="42" t="s">
        <v>886</v>
      </c>
      <c r="AE1451" s="42" t="s">
        <v>886</v>
      </c>
      <c r="AF1451" s="42" t="s">
        <v>886</v>
      </c>
      <c r="AG1451" s="42" t="s">
        <v>886</v>
      </c>
      <c r="AH1451" s="42" t="s">
        <v>886</v>
      </c>
      <c r="AI1451" s="42" t="s">
        <v>17</v>
      </c>
      <c r="AJ1451" s="42" t="s">
        <v>17</v>
      </c>
      <c r="AK1451" s="42" t="s">
        <v>886</v>
      </c>
      <c r="AL1451" s="42" t="s">
        <v>886</v>
      </c>
      <c r="AM1451" s="42" t="s">
        <v>886</v>
      </c>
      <c r="AN1451" s="42" t="s">
        <v>886</v>
      </c>
      <c r="AO1451" s="42" t="s">
        <v>886</v>
      </c>
      <c r="AP1451" s="42" t="s">
        <v>17</v>
      </c>
      <c r="AQ1451" s="42" t="s">
        <v>17</v>
      </c>
      <c r="AR1451" s="42" t="s">
        <v>886</v>
      </c>
      <c r="AS1451" s="42" t="s">
        <v>886</v>
      </c>
      <c r="AT1451" s="42" t="s">
        <v>886</v>
      </c>
      <c r="AU1451" s="42" t="s">
        <v>886</v>
      </c>
      <c r="AV1451" s="37">
        <f>COUNTIFS($S1451:$AU1451,"P")</f>
        <v>0</v>
      </c>
      <c r="AW1451" s="37">
        <f>COUNTIFS($S1451:$AU1451,"HD")/2</f>
        <v>0</v>
      </c>
      <c r="AX1451" s="37">
        <f>COUNTIFS($S1451:$AU1451,"DO")</f>
        <v>8</v>
      </c>
      <c r="AY1451" s="1">
        <f>COUNTIFS($S1451:$AU1451,"UPL")</f>
        <v>1</v>
      </c>
      <c r="AZ1451" s="37">
        <f>COUNTIFS($S1451:$AU1451,"LWP")</f>
        <v>0</v>
      </c>
      <c r="BA1451" s="37">
        <f>SUM(COUNTIFS($S1451:$AU1451,{"PAT","MAT"}))</f>
        <v>0</v>
      </c>
      <c r="BB1451" s="37">
        <f>COUNTIFS($S1451:$AU1451,"HO")</f>
        <v>0</v>
      </c>
      <c r="BC1451" s="37">
        <f>COUNTIFS($S1451:$AU1451,"NA")</f>
        <v>0</v>
      </c>
      <c r="BD1451" s="37">
        <f>COUNTIFS($S1451:$AU1451,"PL")</f>
        <v>0</v>
      </c>
      <c r="BE1451" s="37">
        <f>COUNTIFS($S1451:$AU1451,"CL")</f>
        <v>0</v>
      </c>
      <c r="BF1451" s="37">
        <f>COUNTIFS($S1451:$AU1451,"BL")</f>
        <v>0</v>
      </c>
      <c r="BG1451" s="37">
        <f>COUNTIFS($S1451:$AU1451,"CO")</f>
        <v>0</v>
      </c>
      <c r="BH1451" s="37">
        <f>SUM(BD1451:BG1451)</f>
        <v>0</v>
      </c>
      <c r="BI1451" s="37">
        <f>IF(SUM(AV1451+AW1451)&gt;=17,1,0)</f>
        <v>0</v>
      </c>
      <c r="BJ1451" s="37">
        <f>IF(SUM(AV1451+AW1451)&gt;=13,1,0)</f>
        <v>0</v>
      </c>
      <c r="BK1451" s="37">
        <f>SUM(AV1451:BG1451)+SUM(COUNTIFS(R1451:AU1451,{"TERM","RESIGNED"}))</f>
        <v>29</v>
      </c>
      <c r="BL1451" s="1" t="s">
        <v>41</v>
      </c>
      <c r="BM1451" s="37"/>
    </row>
    <row r="1452" spans="1:66" x14ac:dyDescent="0.25">
      <c r="A1452" s="30">
        <f>A1451+1</f>
        <v>1450</v>
      </c>
      <c r="B1452" s="1" t="s">
        <v>163</v>
      </c>
      <c r="C1452" s="1">
        <v>600515</v>
      </c>
      <c r="D1452" s="1">
        <v>600515</v>
      </c>
      <c r="E1452" s="1" t="s">
        <v>863</v>
      </c>
      <c r="F1452" s="32" t="s">
        <v>1527</v>
      </c>
      <c r="G1452" s="32" t="s">
        <v>1537</v>
      </c>
      <c r="H1452" s="28">
        <v>45316</v>
      </c>
      <c r="I1452" s="28" t="s">
        <v>36</v>
      </c>
      <c r="J1452" s="28">
        <v>45324</v>
      </c>
      <c r="K1452" s="37">
        <f ca="1">IF(O1452="ACTIVE",(TODAY()-H1452),(J1452-H1452))</f>
        <v>8</v>
      </c>
      <c r="L1452" s="39" t="str">
        <f>IF(OR(M1452="Email Verification",M1452="Operations",M1452="OJT",M1452="Bottom Quartile Group",M1452="Training"),"Billable","Non Billable")</f>
        <v>Billable</v>
      </c>
      <c r="M1452" s="32" t="s">
        <v>920</v>
      </c>
      <c r="N1452" s="1" t="s">
        <v>260</v>
      </c>
      <c r="O1452" s="1" t="s">
        <v>886</v>
      </c>
      <c r="P1452" s="1" t="s">
        <v>1579</v>
      </c>
      <c r="Q1452" s="1" t="s">
        <v>1576</v>
      </c>
      <c r="R1452" s="31" t="s">
        <v>463</v>
      </c>
      <c r="S1452" s="42" t="s">
        <v>18</v>
      </c>
      <c r="T1452" s="42" t="s">
        <v>886</v>
      </c>
      <c r="U1452" s="42" t="s">
        <v>17</v>
      </c>
      <c r="V1452" s="42" t="s">
        <v>17</v>
      </c>
      <c r="W1452" s="42" t="s">
        <v>886</v>
      </c>
      <c r="X1452" s="42" t="s">
        <v>886</v>
      </c>
      <c r="Y1452" s="42" t="s">
        <v>886</v>
      </c>
      <c r="Z1452" s="42" t="s">
        <v>886</v>
      </c>
      <c r="AA1452" s="42" t="s">
        <v>886</v>
      </c>
      <c r="AB1452" s="42" t="s">
        <v>17</v>
      </c>
      <c r="AC1452" s="42" t="s">
        <v>17</v>
      </c>
      <c r="AD1452" s="42" t="s">
        <v>886</v>
      </c>
      <c r="AE1452" s="42" t="s">
        <v>886</v>
      </c>
      <c r="AF1452" s="42" t="s">
        <v>886</v>
      </c>
      <c r="AG1452" s="42" t="s">
        <v>886</v>
      </c>
      <c r="AH1452" s="42" t="s">
        <v>886</v>
      </c>
      <c r="AI1452" s="42" t="s">
        <v>17</v>
      </c>
      <c r="AJ1452" s="42" t="s">
        <v>17</v>
      </c>
      <c r="AK1452" s="42" t="s">
        <v>886</v>
      </c>
      <c r="AL1452" s="42" t="s">
        <v>886</v>
      </c>
      <c r="AM1452" s="42" t="s">
        <v>886</v>
      </c>
      <c r="AN1452" s="42" t="s">
        <v>886</v>
      </c>
      <c r="AO1452" s="42" t="s">
        <v>886</v>
      </c>
      <c r="AP1452" s="42" t="s">
        <v>17</v>
      </c>
      <c r="AQ1452" s="42" t="s">
        <v>17</v>
      </c>
      <c r="AR1452" s="42" t="s">
        <v>886</v>
      </c>
      <c r="AS1452" s="42" t="s">
        <v>886</v>
      </c>
      <c r="AT1452" s="42" t="s">
        <v>886</v>
      </c>
      <c r="AU1452" s="42" t="s">
        <v>886</v>
      </c>
      <c r="AV1452" s="37">
        <f>COUNTIFS($S1452:$AU1452,"P")</f>
        <v>0</v>
      </c>
      <c r="AW1452" s="37">
        <f>COUNTIFS($S1452:$AU1452,"HD")/2</f>
        <v>0</v>
      </c>
      <c r="AX1452" s="37">
        <f>COUNTIFS($S1452:$AU1452,"DO")</f>
        <v>8</v>
      </c>
      <c r="AY1452" s="1">
        <f>COUNTIFS($S1452:$AU1452,"UPL")</f>
        <v>1</v>
      </c>
      <c r="AZ1452" s="37">
        <f>COUNTIFS($S1452:$AU1452,"LWP")</f>
        <v>0</v>
      </c>
      <c r="BA1452" s="37">
        <f>SUM(COUNTIFS($S1452:$AU1452,{"PAT","MAT"}))</f>
        <v>0</v>
      </c>
      <c r="BB1452" s="37">
        <f>COUNTIFS($S1452:$AU1452,"HO")</f>
        <v>0</v>
      </c>
      <c r="BC1452" s="37">
        <f>COUNTIFS($S1452:$AU1452,"NA")</f>
        <v>0</v>
      </c>
      <c r="BD1452" s="37">
        <f>COUNTIFS($S1452:$AU1452,"PL")</f>
        <v>0</v>
      </c>
      <c r="BE1452" s="37">
        <f>COUNTIFS($S1452:$AU1452,"CL")</f>
        <v>0</v>
      </c>
      <c r="BF1452" s="37">
        <f>COUNTIFS($S1452:$AU1452,"BL")</f>
        <v>0</v>
      </c>
      <c r="BG1452" s="37">
        <f>COUNTIFS($S1452:$AU1452,"CO")</f>
        <v>0</v>
      </c>
      <c r="BH1452" s="37">
        <f>SUM(BD1452:BG1452)</f>
        <v>0</v>
      </c>
      <c r="BI1452" s="37">
        <f>IF(SUM(AV1452+AW1452)&gt;=17,1,0)</f>
        <v>0</v>
      </c>
      <c r="BJ1452" s="37">
        <f>IF(SUM(AV1452+AW1452)&gt;=13,1,0)</f>
        <v>0</v>
      </c>
      <c r="BK1452" s="37">
        <f>SUM(AV1452:BG1452)+SUM(COUNTIFS(R1452:AU1452,{"TERM","RESIGNED"}))</f>
        <v>29</v>
      </c>
      <c r="BL1452" s="1" t="s">
        <v>41</v>
      </c>
      <c r="BM1452" s="37"/>
    </row>
    <row r="1453" spans="1:66" x14ac:dyDescent="0.25">
      <c r="A1453" s="30">
        <f>A1452+1</f>
        <v>1451</v>
      </c>
      <c r="B1453" s="1" t="s">
        <v>163</v>
      </c>
      <c r="C1453" s="1">
        <v>600516</v>
      </c>
      <c r="D1453" s="1">
        <v>600516</v>
      </c>
      <c r="E1453" s="1" t="s">
        <v>862</v>
      </c>
      <c r="F1453" s="32" t="s">
        <v>1528</v>
      </c>
      <c r="G1453" s="32" t="s">
        <v>1537</v>
      </c>
      <c r="H1453" s="28">
        <v>45316</v>
      </c>
      <c r="I1453" s="28" t="s">
        <v>36</v>
      </c>
      <c r="J1453" s="28">
        <v>45324</v>
      </c>
      <c r="K1453" s="37">
        <f ca="1">IF(O1453="ACTIVE",(TODAY()-H1453),(J1453-H1453))</f>
        <v>8</v>
      </c>
      <c r="L1453" s="39" t="str">
        <f>IF(OR(M1453="Email Verification",M1453="Operations",M1453="OJT",M1453="Bottom Quartile Group",M1453="Training"),"Billable","Non Billable")</f>
        <v>Billable</v>
      </c>
      <c r="M1453" s="32" t="s">
        <v>920</v>
      </c>
      <c r="N1453" s="1" t="s">
        <v>260</v>
      </c>
      <c r="O1453" s="1" t="s">
        <v>886</v>
      </c>
      <c r="P1453" s="1" t="s">
        <v>1579</v>
      </c>
      <c r="Q1453" s="1" t="s">
        <v>1576</v>
      </c>
      <c r="R1453" s="31" t="s">
        <v>463</v>
      </c>
      <c r="S1453" s="42" t="s">
        <v>18</v>
      </c>
      <c r="T1453" s="42" t="s">
        <v>886</v>
      </c>
      <c r="U1453" s="42" t="s">
        <v>17</v>
      </c>
      <c r="V1453" s="42" t="s">
        <v>17</v>
      </c>
      <c r="W1453" s="42" t="s">
        <v>886</v>
      </c>
      <c r="X1453" s="42" t="s">
        <v>886</v>
      </c>
      <c r="Y1453" s="42" t="s">
        <v>886</v>
      </c>
      <c r="Z1453" s="42" t="s">
        <v>886</v>
      </c>
      <c r="AA1453" s="42" t="s">
        <v>886</v>
      </c>
      <c r="AB1453" s="42" t="s">
        <v>17</v>
      </c>
      <c r="AC1453" s="42" t="s">
        <v>17</v>
      </c>
      <c r="AD1453" s="42" t="s">
        <v>886</v>
      </c>
      <c r="AE1453" s="42" t="s">
        <v>886</v>
      </c>
      <c r="AF1453" s="42" t="s">
        <v>886</v>
      </c>
      <c r="AG1453" s="42" t="s">
        <v>886</v>
      </c>
      <c r="AH1453" s="42" t="s">
        <v>886</v>
      </c>
      <c r="AI1453" s="42" t="s">
        <v>17</v>
      </c>
      <c r="AJ1453" s="42" t="s">
        <v>17</v>
      </c>
      <c r="AK1453" s="42" t="s">
        <v>886</v>
      </c>
      <c r="AL1453" s="42" t="s">
        <v>886</v>
      </c>
      <c r="AM1453" s="42" t="s">
        <v>886</v>
      </c>
      <c r="AN1453" s="42" t="s">
        <v>886</v>
      </c>
      <c r="AO1453" s="42" t="s">
        <v>886</v>
      </c>
      <c r="AP1453" s="42" t="s">
        <v>17</v>
      </c>
      <c r="AQ1453" s="42" t="s">
        <v>17</v>
      </c>
      <c r="AR1453" s="42" t="s">
        <v>886</v>
      </c>
      <c r="AS1453" s="42" t="s">
        <v>886</v>
      </c>
      <c r="AT1453" s="42" t="s">
        <v>886</v>
      </c>
      <c r="AU1453" s="42" t="s">
        <v>886</v>
      </c>
      <c r="AV1453" s="37">
        <f>COUNTIFS($S1453:$AU1453,"P")</f>
        <v>0</v>
      </c>
      <c r="AW1453" s="37">
        <f>COUNTIFS($S1453:$AU1453,"HD")/2</f>
        <v>0</v>
      </c>
      <c r="AX1453" s="37">
        <f>COUNTIFS($S1453:$AU1453,"DO")</f>
        <v>8</v>
      </c>
      <c r="AY1453" s="1">
        <f>COUNTIFS($S1453:$AU1453,"UPL")</f>
        <v>1</v>
      </c>
      <c r="AZ1453" s="37">
        <f>COUNTIFS($S1453:$AU1453,"LWP")</f>
        <v>0</v>
      </c>
      <c r="BA1453" s="37">
        <f>SUM(COUNTIFS($S1453:$AU1453,{"PAT","MAT"}))</f>
        <v>0</v>
      </c>
      <c r="BB1453" s="37">
        <f>COUNTIFS($S1453:$AU1453,"HO")</f>
        <v>0</v>
      </c>
      <c r="BC1453" s="37">
        <f>COUNTIFS($S1453:$AU1453,"NA")</f>
        <v>0</v>
      </c>
      <c r="BD1453" s="37">
        <f>COUNTIFS($S1453:$AU1453,"PL")</f>
        <v>0</v>
      </c>
      <c r="BE1453" s="37">
        <f>COUNTIFS($S1453:$AU1453,"CL")</f>
        <v>0</v>
      </c>
      <c r="BF1453" s="37">
        <f>COUNTIFS($S1453:$AU1453,"BL")</f>
        <v>0</v>
      </c>
      <c r="BG1453" s="37">
        <f>COUNTIFS($S1453:$AU1453,"CO")</f>
        <v>0</v>
      </c>
      <c r="BH1453" s="37">
        <f>SUM(BD1453:BG1453)</f>
        <v>0</v>
      </c>
      <c r="BI1453" s="37">
        <f>IF(SUM(AV1453+AW1453)&gt;=17,1,0)</f>
        <v>0</v>
      </c>
      <c r="BJ1453" s="37">
        <f>IF(SUM(AV1453+AW1453)&gt;=13,1,0)</f>
        <v>0</v>
      </c>
      <c r="BK1453" s="37">
        <f>SUM(AV1453:BG1453)+SUM(COUNTIFS(R1453:AU1453,{"TERM","RESIGNED"}))</f>
        <v>29</v>
      </c>
      <c r="BL1453" s="1" t="s">
        <v>41</v>
      </c>
      <c r="BM1453" s="37"/>
    </row>
    <row r="1454" spans="1:66" x14ac:dyDescent="0.25">
      <c r="A1454" s="30">
        <f>A1453+1</f>
        <v>1452</v>
      </c>
      <c r="B1454" s="1" t="s">
        <v>163</v>
      </c>
      <c r="C1454" s="1">
        <v>600517</v>
      </c>
      <c r="D1454" s="1">
        <v>600517</v>
      </c>
      <c r="E1454" s="1" t="s">
        <v>863</v>
      </c>
      <c r="F1454" s="32" t="s">
        <v>1529</v>
      </c>
      <c r="G1454" s="32" t="s">
        <v>1537</v>
      </c>
      <c r="H1454" s="28">
        <v>45316</v>
      </c>
      <c r="I1454" s="28" t="s">
        <v>36</v>
      </c>
      <c r="J1454" s="28">
        <v>45324</v>
      </c>
      <c r="K1454" s="37">
        <f ca="1">IF(O1454="ACTIVE",(TODAY()-H1454),(J1454-H1454))</f>
        <v>8</v>
      </c>
      <c r="L1454" s="39" t="str">
        <f>IF(OR(M1454="Email Verification",M1454="Operations",M1454="OJT",M1454="Bottom Quartile Group",M1454="Training"),"Billable","Non Billable")</f>
        <v>Billable</v>
      </c>
      <c r="M1454" s="32" t="s">
        <v>920</v>
      </c>
      <c r="N1454" s="1" t="s">
        <v>260</v>
      </c>
      <c r="O1454" s="1" t="s">
        <v>886</v>
      </c>
      <c r="P1454" s="1" t="s">
        <v>1579</v>
      </c>
      <c r="Q1454" s="1" t="s">
        <v>1576</v>
      </c>
      <c r="R1454" s="31" t="s">
        <v>463</v>
      </c>
      <c r="S1454" s="42" t="s">
        <v>18</v>
      </c>
      <c r="T1454" s="42" t="s">
        <v>886</v>
      </c>
      <c r="U1454" s="42" t="s">
        <v>17</v>
      </c>
      <c r="V1454" s="42" t="s">
        <v>17</v>
      </c>
      <c r="W1454" s="42" t="s">
        <v>886</v>
      </c>
      <c r="X1454" s="42" t="s">
        <v>886</v>
      </c>
      <c r="Y1454" s="42" t="s">
        <v>886</v>
      </c>
      <c r="Z1454" s="42" t="s">
        <v>886</v>
      </c>
      <c r="AA1454" s="42" t="s">
        <v>886</v>
      </c>
      <c r="AB1454" s="42" t="s">
        <v>17</v>
      </c>
      <c r="AC1454" s="42" t="s">
        <v>17</v>
      </c>
      <c r="AD1454" s="42" t="s">
        <v>886</v>
      </c>
      <c r="AE1454" s="42" t="s">
        <v>886</v>
      </c>
      <c r="AF1454" s="42" t="s">
        <v>886</v>
      </c>
      <c r="AG1454" s="42" t="s">
        <v>886</v>
      </c>
      <c r="AH1454" s="42" t="s">
        <v>886</v>
      </c>
      <c r="AI1454" s="42" t="s">
        <v>17</v>
      </c>
      <c r="AJ1454" s="42" t="s">
        <v>17</v>
      </c>
      <c r="AK1454" s="42" t="s">
        <v>886</v>
      </c>
      <c r="AL1454" s="42" t="s">
        <v>886</v>
      </c>
      <c r="AM1454" s="42" t="s">
        <v>886</v>
      </c>
      <c r="AN1454" s="42" t="s">
        <v>886</v>
      </c>
      <c r="AO1454" s="42" t="s">
        <v>886</v>
      </c>
      <c r="AP1454" s="42" t="s">
        <v>17</v>
      </c>
      <c r="AQ1454" s="42" t="s">
        <v>17</v>
      </c>
      <c r="AR1454" s="42" t="s">
        <v>886</v>
      </c>
      <c r="AS1454" s="42" t="s">
        <v>886</v>
      </c>
      <c r="AT1454" s="42" t="s">
        <v>886</v>
      </c>
      <c r="AU1454" s="42" t="s">
        <v>886</v>
      </c>
      <c r="AV1454" s="37">
        <f>COUNTIFS($S1454:$AU1454,"P")</f>
        <v>0</v>
      </c>
      <c r="AW1454" s="37">
        <f>COUNTIFS($S1454:$AU1454,"HD")/2</f>
        <v>0</v>
      </c>
      <c r="AX1454" s="37">
        <f>COUNTIFS($S1454:$AU1454,"DO")</f>
        <v>8</v>
      </c>
      <c r="AY1454" s="1">
        <f>COUNTIFS($S1454:$AU1454,"UPL")</f>
        <v>1</v>
      </c>
      <c r="AZ1454" s="37">
        <f>COUNTIFS($S1454:$AU1454,"LWP")</f>
        <v>0</v>
      </c>
      <c r="BA1454" s="37">
        <f>SUM(COUNTIFS($S1454:$AU1454,{"PAT","MAT"}))</f>
        <v>0</v>
      </c>
      <c r="BB1454" s="37">
        <f>COUNTIFS($S1454:$AU1454,"HO")</f>
        <v>0</v>
      </c>
      <c r="BC1454" s="37">
        <f>COUNTIFS($S1454:$AU1454,"NA")</f>
        <v>0</v>
      </c>
      <c r="BD1454" s="37">
        <f>COUNTIFS($S1454:$AU1454,"PL")</f>
        <v>0</v>
      </c>
      <c r="BE1454" s="37">
        <f>COUNTIFS($S1454:$AU1454,"CL")</f>
        <v>0</v>
      </c>
      <c r="BF1454" s="37">
        <f>COUNTIFS($S1454:$AU1454,"BL")</f>
        <v>0</v>
      </c>
      <c r="BG1454" s="37">
        <f>COUNTIFS($S1454:$AU1454,"CO")</f>
        <v>0</v>
      </c>
      <c r="BH1454" s="37">
        <f>SUM(BD1454:BG1454)</f>
        <v>0</v>
      </c>
      <c r="BI1454" s="37">
        <f>IF(SUM(AV1454+AW1454)&gt;=17,1,0)</f>
        <v>0</v>
      </c>
      <c r="BJ1454" s="37">
        <f>IF(SUM(AV1454+AW1454)&gt;=13,1,0)</f>
        <v>0</v>
      </c>
      <c r="BK1454" s="37">
        <f>SUM(AV1454:BG1454)+SUM(COUNTIFS(R1454:AU1454,{"TERM","RESIGNED"}))</f>
        <v>29</v>
      </c>
      <c r="BL1454" s="1" t="s">
        <v>41</v>
      </c>
      <c r="BM1454" s="37"/>
    </row>
    <row r="1455" spans="1:66" x14ac:dyDescent="0.25">
      <c r="A1455" s="30">
        <f>A1454+1</f>
        <v>1453</v>
      </c>
      <c r="B1455" s="1" t="s">
        <v>163</v>
      </c>
      <c r="C1455" s="1">
        <v>600522</v>
      </c>
      <c r="D1455" s="1">
        <v>600522</v>
      </c>
      <c r="E1455" s="1" t="s">
        <v>863</v>
      </c>
      <c r="F1455" s="32" t="s">
        <v>1534</v>
      </c>
      <c r="G1455" s="32" t="s">
        <v>1537</v>
      </c>
      <c r="H1455" s="28">
        <v>45316</v>
      </c>
      <c r="I1455" s="28" t="s">
        <v>36</v>
      </c>
      <c r="J1455" s="28">
        <v>45324</v>
      </c>
      <c r="K1455" s="37">
        <f ca="1">IF(O1455="ACTIVE",(TODAY()-H1455),(J1455-H1455))</f>
        <v>8</v>
      </c>
      <c r="L1455" s="39" t="str">
        <f>IF(OR(M1455="Email Verification",M1455="Operations",M1455="OJT",M1455="Bottom Quartile Group",M1455="Training"),"Billable","Non Billable")</f>
        <v>Billable</v>
      </c>
      <c r="M1455" s="32" t="s">
        <v>920</v>
      </c>
      <c r="N1455" s="1" t="s">
        <v>260</v>
      </c>
      <c r="O1455" s="1" t="s">
        <v>886</v>
      </c>
      <c r="P1455" s="1" t="s">
        <v>1579</v>
      </c>
      <c r="Q1455" s="1" t="s">
        <v>1576</v>
      </c>
      <c r="R1455" s="31" t="s">
        <v>463</v>
      </c>
      <c r="S1455" s="42" t="s">
        <v>18</v>
      </c>
      <c r="T1455" s="42" t="s">
        <v>886</v>
      </c>
      <c r="U1455" s="42" t="s">
        <v>17</v>
      </c>
      <c r="V1455" s="42" t="s">
        <v>17</v>
      </c>
      <c r="W1455" s="42" t="s">
        <v>886</v>
      </c>
      <c r="X1455" s="42" t="s">
        <v>886</v>
      </c>
      <c r="Y1455" s="42" t="s">
        <v>886</v>
      </c>
      <c r="Z1455" s="42" t="s">
        <v>886</v>
      </c>
      <c r="AA1455" s="42" t="s">
        <v>886</v>
      </c>
      <c r="AB1455" s="42" t="s">
        <v>17</v>
      </c>
      <c r="AC1455" s="42" t="s">
        <v>17</v>
      </c>
      <c r="AD1455" s="42" t="s">
        <v>886</v>
      </c>
      <c r="AE1455" s="42" t="s">
        <v>886</v>
      </c>
      <c r="AF1455" s="42" t="s">
        <v>886</v>
      </c>
      <c r="AG1455" s="42" t="s">
        <v>886</v>
      </c>
      <c r="AH1455" s="42" t="s">
        <v>886</v>
      </c>
      <c r="AI1455" s="42" t="s">
        <v>17</v>
      </c>
      <c r="AJ1455" s="42" t="s">
        <v>17</v>
      </c>
      <c r="AK1455" s="42" t="s">
        <v>886</v>
      </c>
      <c r="AL1455" s="42" t="s">
        <v>886</v>
      </c>
      <c r="AM1455" s="42" t="s">
        <v>886</v>
      </c>
      <c r="AN1455" s="42" t="s">
        <v>886</v>
      </c>
      <c r="AO1455" s="42" t="s">
        <v>886</v>
      </c>
      <c r="AP1455" s="42" t="s">
        <v>17</v>
      </c>
      <c r="AQ1455" s="42" t="s">
        <v>17</v>
      </c>
      <c r="AR1455" s="42" t="s">
        <v>886</v>
      </c>
      <c r="AS1455" s="42" t="s">
        <v>886</v>
      </c>
      <c r="AT1455" s="42" t="s">
        <v>886</v>
      </c>
      <c r="AU1455" s="42" t="s">
        <v>886</v>
      </c>
      <c r="AV1455" s="37">
        <f>COUNTIFS($S1455:$AU1455,"P")</f>
        <v>0</v>
      </c>
      <c r="AW1455" s="37">
        <f>COUNTIFS($S1455:$AU1455,"HD")/2</f>
        <v>0</v>
      </c>
      <c r="AX1455" s="37">
        <f>COUNTIFS($S1455:$AU1455,"DO")</f>
        <v>8</v>
      </c>
      <c r="AY1455" s="1">
        <f>COUNTIFS($S1455:$AU1455,"UPL")</f>
        <v>1</v>
      </c>
      <c r="AZ1455" s="37">
        <f>COUNTIFS($S1455:$AU1455,"LWP")</f>
        <v>0</v>
      </c>
      <c r="BA1455" s="37">
        <f>SUM(COUNTIFS($S1455:$AU1455,{"PAT","MAT"}))</f>
        <v>0</v>
      </c>
      <c r="BB1455" s="37">
        <f>COUNTIFS($S1455:$AU1455,"HO")</f>
        <v>0</v>
      </c>
      <c r="BC1455" s="37">
        <f>COUNTIFS($S1455:$AU1455,"NA")</f>
        <v>0</v>
      </c>
      <c r="BD1455" s="37">
        <f>COUNTIFS($S1455:$AU1455,"PL")</f>
        <v>0</v>
      </c>
      <c r="BE1455" s="37">
        <f>COUNTIFS($S1455:$AU1455,"CL")</f>
        <v>0</v>
      </c>
      <c r="BF1455" s="37">
        <f>COUNTIFS($S1455:$AU1455,"BL")</f>
        <v>0</v>
      </c>
      <c r="BG1455" s="37">
        <f>COUNTIFS($S1455:$AU1455,"CO")</f>
        <v>0</v>
      </c>
      <c r="BH1455" s="37">
        <f>SUM(BD1455:BG1455)</f>
        <v>0</v>
      </c>
      <c r="BI1455" s="37">
        <f>IF(SUM(AV1455+AW1455)&gt;=17,1,0)</f>
        <v>0</v>
      </c>
      <c r="BJ1455" s="37">
        <f>IF(SUM(AV1455+AW1455)&gt;=13,1,0)</f>
        <v>0</v>
      </c>
      <c r="BK1455" s="37">
        <f>SUM(AV1455:BG1455)+SUM(COUNTIFS(R1455:AU1455,{"TERM","RESIGNED"}))</f>
        <v>29</v>
      </c>
      <c r="BL1455" s="1" t="s">
        <v>41</v>
      </c>
      <c r="BM1455" s="37"/>
    </row>
    <row r="1456" spans="1:66" x14ac:dyDescent="0.25">
      <c r="A1456" s="30">
        <f>A1455+1</f>
        <v>1454</v>
      </c>
      <c r="B1456" s="1" t="s">
        <v>33</v>
      </c>
      <c r="C1456" s="1">
        <v>19592</v>
      </c>
      <c r="D1456" s="1">
        <v>19592</v>
      </c>
      <c r="E1456" s="1" t="s">
        <v>862</v>
      </c>
      <c r="F1456" s="32" t="s">
        <v>1544</v>
      </c>
      <c r="G1456" s="32" t="s">
        <v>177</v>
      </c>
      <c r="H1456" s="28">
        <v>45318</v>
      </c>
      <c r="I1456" s="28" t="s">
        <v>36</v>
      </c>
      <c r="J1456" s="28">
        <v>45324</v>
      </c>
      <c r="K1456" s="37">
        <f ca="1">IF(O1456="ACTIVE",(TODAY()-H1456),(J1456-H1456))</f>
        <v>6</v>
      </c>
      <c r="L1456" s="39" t="str">
        <f>IF(OR(M1456="Email Verification",M1456="Operations",M1456="OJT",M1456="Bottom Quartile Group",M1456="Training"),"Billable","Non Billable")</f>
        <v>Billable</v>
      </c>
      <c r="M1456" s="32" t="s">
        <v>920</v>
      </c>
      <c r="N1456" s="1" t="s">
        <v>38</v>
      </c>
      <c r="O1456" s="1" t="s">
        <v>886</v>
      </c>
      <c r="P1456" s="1" t="s">
        <v>1579</v>
      </c>
      <c r="Q1456" s="1" t="s">
        <v>1576</v>
      </c>
      <c r="R1456" s="31" t="s">
        <v>214</v>
      </c>
      <c r="S1456" s="42" t="s">
        <v>18</v>
      </c>
      <c r="T1456" s="42" t="s">
        <v>886</v>
      </c>
      <c r="U1456" s="42" t="s">
        <v>17</v>
      </c>
      <c r="V1456" s="42" t="s">
        <v>17</v>
      </c>
      <c r="W1456" s="42" t="s">
        <v>886</v>
      </c>
      <c r="X1456" s="42" t="s">
        <v>886</v>
      </c>
      <c r="Y1456" s="42" t="s">
        <v>886</v>
      </c>
      <c r="Z1456" s="42" t="s">
        <v>886</v>
      </c>
      <c r="AA1456" s="42" t="s">
        <v>886</v>
      </c>
      <c r="AB1456" s="42" t="s">
        <v>17</v>
      </c>
      <c r="AC1456" s="42" t="s">
        <v>17</v>
      </c>
      <c r="AD1456" s="42" t="s">
        <v>886</v>
      </c>
      <c r="AE1456" s="42" t="s">
        <v>886</v>
      </c>
      <c r="AF1456" s="42" t="s">
        <v>886</v>
      </c>
      <c r="AG1456" s="42" t="s">
        <v>886</v>
      </c>
      <c r="AH1456" s="42" t="s">
        <v>886</v>
      </c>
      <c r="AI1456" s="42" t="s">
        <v>17</v>
      </c>
      <c r="AJ1456" s="42" t="s">
        <v>17</v>
      </c>
      <c r="AK1456" s="42" t="s">
        <v>886</v>
      </c>
      <c r="AL1456" s="42" t="s">
        <v>886</v>
      </c>
      <c r="AM1456" s="42" t="s">
        <v>886</v>
      </c>
      <c r="AN1456" s="42" t="s">
        <v>886</v>
      </c>
      <c r="AO1456" s="42" t="s">
        <v>886</v>
      </c>
      <c r="AP1456" s="42" t="s">
        <v>17</v>
      </c>
      <c r="AQ1456" s="42" t="s">
        <v>17</v>
      </c>
      <c r="AR1456" s="42" t="s">
        <v>886</v>
      </c>
      <c r="AS1456" s="42" t="s">
        <v>886</v>
      </c>
      <c r="AT1456" s="42" t="s">
        <v>886</v>
      </c>
      <c r="AU1456" s="42" t="s">
        <v>886</v>
      </c>
      <c r="AV1456" s="37">
        <f>COUNTIFS($S1456:$AU1456,"P")</f>
        <v>0</v>
      </c>
      <c r="AW1456" s="37">
        <f>COUNTIFS($S1456:$AU1456,"HD")/2</f>
        <v>0</v>
      </c>
      <c r="AX1456" s="37">
        <f>COUNTIFS($S1456:$AU1456,"DO")</f>
        <v>8</v>
      </c>
      <c r="AY1456" s="1">
        <f>COUNTIFS($S1456:$AU1456,"UPL")</f>
        <v>1</v>
      </c>
      <c r="AZ1456" s="37">
        <f>COUNTIFS($S1456:$AU1456,"LWP")</f>
        <v>0</v>
      </c>
      <c r="BA1456" s="37">
        <f>SUM(COUNTIFS($S1456:$AU1456,{"PAT","MAT"}))</f>
        <v>0</v>
      </c>
      <c r="BB1456" s="37">
        <f>COUNTIFS($S1456:$AU1456,"HO")</f>
        <v>0</v>
      </c>
      <c r="BC1456" s="37">
        <f>COUNTIFS($S1456:$AU1456,"NA")</f>
        <v>0</v>
      </c>
      <c r="BD1456" s="37">
        <f>COUNTIFS($S1456:$AU1456,"PL")</f>
        <v>0</v>
      </c>
      <c r="BE1456" s="37">
        <f>COUNTIFS($S1456:$AU1456,"CL")</f>
        <v>0</v>
      </c>
      <c r="BF1456" s="37">
        <f>COUNTIFS($S1456:$AU1456,"BL")</f>
        <v>0</v>
      </c>
      <c r="BG1456" s="37">
        <f>COUNTIFS($S1456:$AU1456,"CO")</f>
        <v>0</v>
      </c>
      <c r="BH1456" s="37">
        <f>SUM(BD1456:BG1456)</f>
        <v>0</v>
      </c>
      <c r="BI1456" s="37">
        <f>IF(SUM(AV1456+AW1456)&gt;=17,1,0)</f>
        <v>0</v>
      </c>
      <c r="BJ1456" s="37">
        <f>IF(SUM(AV1456+AW1456)&gt;=13,1,0)</f>
        <v>0</v>
      </c>
      <c r="BK1456" s="37">
        <f>SUM(AV1456:BG1456)+SUM(COUNTIFS(R1456:AU1456,{"TERM","RESIGNED"}))</f>
        <v>29</v>
      </c>
      <c r="BL1456" s="1" t="s">
        <v>41</v>
      </c>
      <c r="BM1456" s="37"/>
    </row>
    <row r="1457" spans="1:66" x14ac:dyDescent="0.25">
      <c r="A1457" s="30">
        <f>A1456+1</f>
        <v>1455</v>
      </c>
      <c r="B1457" s="1" t="s">
        <v>33</v>
      </c>
      <c r="C1457" s="1">
        <v>19593</v>
      </c>
      <c r="D1457" s="1">
        <v>19593</v>
      </c>
      <c r="E1457" s="1" t="s">
        <v>863</v>
      </c>
      <c r="F1457" s="32" t="s">
        <v>1545</v>
      </c>
      <c r="G1457" s="32" t="s">
        <v>181</v>
      </c>
      <c r="H1457" s="28">
        <v>45318</v>
      </c>
      <c r="I1457" s="28" t="s">
        <v>36</v>
      </c>
      <c r="J1457" s="28">
        <v>45324</v>
      </c>
      <c r="K1457" s="37">
        <f ca="1">IF(O1457="ACTIVE",(TODAY()-H1457),(J1457-H1457))</f>
        <v>6</v>
      </c>
      <c r="L1457" s="39" t="str">
        <f>IF(OR(M1457="Email Verification",M1457="Operations",M1457="OJT",M1457="Bottom Quartile Group",M1457="Training"),"Billable","Non Billable")</f>
        <v>Billable</v>
      </c>
      <c r="M1457" s="32" t="s">
        <v>920</v>
      </c>
      <c r="N1457" s="1" t="s">
        <v>38</v>
      </c>
      <c r="O1457" s="1" t="s">
        <v>886</v>
      </c>
      <c r="P1457" s="1" t="s">
        <v>1579</v>
      </c>
      <c r="Q1457" s="1" t="s">
        <v>1576</v>
      </c>
      <c r="R1457" s="31" t="s">
        <v>214</v>
      </c>
      <c r="S1457" s="42" t="s">
        <v>18</v>
      </c>
      <c r="T1457" s="42" t="s">
        <v>886</v>
      </c>
      <c r="U1457" s="42" t="s">
        <v>17</v>
      </c>
      <c r="V1457" s="42" t="s">
        <v>17</v>
      </c>
      <c r="W1457" s="42" t="s">
        <v>886</v>
      </c>
      <c r="X1457" s="42" t="s">
        <v>886</v>
      </c>
      <c r="Y1457" s="42" t="s">
        <v>886</v>
      </c>
      <c r="Z1457" s="42" t="s">
        <v>886</v>
      </c>
      <c r="AA1457" s="42" t="s">
        <v>886</v>
      </c>
      <c r="AB1457" s="42" t="s">
        <v>17</v>
      </c>
      <c r="AC1457" s="42" t="s">
        <v>17</v>
      </c>
      <c r="AD1457" s="42" t="s">
        <v>886</v>
      </c>
      <c r="AE1457" s="42" t="s">
        <v>886</v>
      </c>
      <c r="AF1457" s="42" t="s">
        <v>886</v>
      </c>
      <c r="AG1457" s="42" t="s">
        <v>886</v>
      </c>
      <c r="AH1457" s="42" t="s">
        <v>886</v>
      </c>
      <c r="AI1457" s="42" t="s">
        <v>17</v>
      </c>
      <c r="AJ1457" s="42" t="s">
        <v>17</v>
      </c>
      <c r="AK1457" s="42" t="s">
        <v>886</v>
      </c>
      <c r="AL1457" s="42" t="s">
        <v>886</v>
      </c>
      <c r="AM1457" s="42" t="s">
        <v>886</v>
      </c>
      <c r="AN1457" s="42" t="s">
        <v>886</v>
      </c>
      <c r="AO1457" s="42" t="s">
        <v>886</v>
      </c>
      <c r="AP1457" s="42" t="s">
        <v>17</v>
      </c>
      <c r="AQ1457" s="42" t="s">
        <v>17</v>
      </c>
      <c r="AR1457" s="42" t="s">
        <v>886</v>
      </c>
      <c r="AS1457" s="42" t="s">
        <v>886</v>
      </c>
      <c r="AT1457" s="42" t="s">
        <v>886</v>
      </c>
      <c r="AU1457" s="42" t="s">
        <v>886</v>
      </c>
      <c r="AV1457" s="37">
        <f>COUNTIFS($S1457:$AU1457,"P")</f>
        <v>0</v>
      </c>
      <c r="AW1457" s="37">
        <f>COUNTIFS($S1457:$AU1457,"HD")/2</f>
        <v>0</v>
      </c>
      <c r="AX1457" s="37">
        <f>COUNTIFS($S1457:$AU1457,"DO")</f>
        <v>8</v>
      </c>
      <c r="AY1457" s="1">
        <f>COUNTIFS($S1457:$AU1457,"UPL")</f>
        <v>1</v>
      </c>
      <c r="AZ1457" s="37">
        <f>COUNTIFS($S1457:$AU1457,"LWP")</f>
        <v>0</v>
      </c>
      <c r="BA1457" s="37">
        <f>SUM(COUNTIFS($S1457:$AU1457,{"PAT","MAT"}))</f>
        <v>0</v>
      </c>
      <c r="BB1457" s="37">
        <f>COUNTIFS($S1457:$AU1457,"HO")</f>
        <v>0</v>
      </c>
      <c r="BC1457" s="37">
        <f>COUNTIFS($S1457:$AU1457,"NA")</f>
        <v>0</v>
      </c>
      <c r="BD1457" s="37">
        <f>COUNTIFS($S1457:$AU1457,"PL")</f>
        <v>0</v>
      </c>
      <c r="BE1457" s="37">
        <f>COUNTIFS($S1457:$AU1457,"CL")</f>
        <v>0</v>
      </c>
      <c r="BF1457" s="37">
        <f>COUNTIFS($S1457:$AU1457,"BL")</f>
        <v>0</v>
      </c>
      <c r="BG1457" s="37">
        <f>COUNTIFS($S1457:$AU1457,"CO")</f>
        <v>0</v>
      </c>
      <c r="BH1457" s="37">
        <f>SUM(BD1457:BG1457)</f>
        <v>0</v>
      </c>
      <c r="BI1457" s="37">
        <f>IF(SUM(AV1457+AW1457)&gt;=17,1,0)</f>
        <v>0</v>
      </c>
      <c r="BJ1457" s="37">
        <f>IF(SUM(AV1457+AW1457)&gt;=13,1,0)</f>
        <v>0</v>
      </c>
      <c r="BK1457" s="37">
        <f>SUM(AV1457:BG1457)+SUM(COUNTIFS(R1457:AU1457,{"TERM","RESIGNED"}))</f>
        <v>29</v>
      </c>
      <c r="BL1457" s="1" t="s">
        <v>41</v>
      </c>
      <c r="BM1457" s="37"/>
    </row>
    <row r="1458" spans="1:66" x14ac:dyDescent="0.25">
      <c r="A1458" s="30">
        <f>A1457+1</f>
        <v>1456</v>
      </c>
      <c r="B1458" s="1" t="s">
        <v>33</v>
      </c>
      <c r="C1458" s="1">
        <v>19598</v>
      </c>
      <c r="D1458" s="1">
        <v>19598</v>
      </c>
      <c r="E1458" s="1" t="s">
        <v>863</v>
      </c>
      <c r="F1458" s="32" t="s">
        <v>1549</v>
      </c>
      <c r="G1458" s="32" t="s">
        <v>177</v>
      </c>
      <c r="H1458" s="28">
        <v>45318</v>
      </c>
      <c r="I1458" s="28" t="s">
        <v>36</v>
      </c>
      <c r="J1458" s="28">
        <v>45324</v>
      </c>
      <c r="K1458" s="37">
        <f ca="1">IF(O1458="ACTIVE",(TODAY()-H1458),(J1458-H1458))</f>
        <v>6</v>
      </c>
      <c r="L1458" s="39" t="str">
        <f>IF(OR(M1458="Email Verification",M1458="Operations",M1458="OJT",M1458="Bottom Quartile Group",M1458="Training"),"Billable","Non Billable")</f>
        <v>Billable</v>
      </c>
      <c r="M1458" s="32" t="s">
        <v>920</v>
      </c>
      <c r="N1458" s="1" t="s">
        <v>38</v>
      </c>
      <c r="O1458" s="1" t="s">
        <v>886</v>
      </c>
      <c r="P1458" s="1" t="s">
        <v>1579</v>
      </c>
      <c r="Q1458" s="1" t="s">
        <v>1576</v>
      </c>
      <c r="R1458" s="31" t="s">
        <v>214</v>
      </c>
      <c r="S1458" s="42" t="s">
        <v>18</v>
      </c>
      <c r="T1458" s="42" t="s">
        <v>886</v>
      </c>
      <c r="U1458" s="42" t="s">
        <v>17</v>
      </c>
      <c r="V1458" s="42" t="s">
        <v>17</v>
      </c>
      <c r="W1458" s="42" t="s">
        <v>886</v>
      </c>
      <c r="X1458" s="42" t="s">
        <v>886</v>
      </c>
      <c r="Y1458" s="42" t="s">
        <v>886</v>
      </c>
      <c r="Z1458" s="42" t="s">
        <v>886</v>
      </c>
      <c r="AA1458" s="42" t="s">
        <v>886</v>
      </c>
      <c r="AB1458" s="42" t="s">
        <v>17</v>
      </c>
      <c r="AC1458" s="42" t="s">
        <v>17</v>
      </c>
      <c r="AD1458" s="42" t="s">
        <v>886</v>
      </c>
      <c r="AE1458" s="42" t="s">
        <v>886</v>
      </c>
      <c r="AF1458" s="42" t="s">
        <v>886</v>
      </c>
      <c r="AG1458" s="42" t="s">
        <v>886</v>
      </c>
      <c r="AH1458" s="42" t="s">
        <v>886</v>
      </c>
      <c r="AI1458" s="42" t="s">
        <v>17</v>
      </c>
      <c r="AJ1458" s="42" t="s">
        <v>17</v>
      </c>
      <c r="AK1458" s="42" t="s">
        <v>886</v>
      </c>
      <c r="AL1458" s="42" t="s">
        <v>886</v>
      </c>
      <c r="AM1458" s="42" t="s">
        <v>886</v>
      </c>
      <c r="AN1458" s="42" t="s">
        <v>886</v>
      </c>
      <c r="AO1458" s="42" t="s">
        <v>886</v>
      </c>
      <c r="AP1458" s="42" t="s">
        <v>17</v>
      </c>
      <c r="AQ1458" s="42" t="s">
        <v>17</v>
      </c>
      <c r="AR1458" s="42" t="s">
        <v>886</v>
      </c>
      <c r="AS1458" s="42" t="s">
        <v>886</v>
      </c>
      <c r="AT1458" s="42" t="s">
        <v>886</v>
      </c>
      <c r="AU1458" s="42" t="s">
        <v>886</v>
      </c>
      <c r="AV1458" s="37">
        <f>COUNTIFS($S1458:$AU1458,"P")</f>
        <v>0</v>
      </c>
      <c r="AW1458" s="37">
        <f>COUNTIFS($S1458:$AU1458,"HD")/2</f>
        <v>0</v>
      </c>
      <c r="AX1458" s="37">
        <f>COUNTIFS($S1458:$AU1458,"DO")</f>
        <v>8</v>
      </c>
      <c r="AY1458" s="1">
        <f>COUNTIFS($S1458:$AU1458,"UPL")</f>
        <v>1</v>
      </c>
      <c r="AZ1458" s="37">
        <f>COUNTIFS($S1458:$AU1458,"LWP")</f>
        <v>0</v>
      </c>
      <c r="BA1458" s="37">
        <f>SUM(COUNTIFS($S1458:$AU1458,{"PAT","MAT"}))</f>
        <v>0</v>
      </c>
      <c r="BB1458" s="37">
        <f>COUNTIFS($S1458:$AU1458,"HO")</f>
        <v>0</v>
      </c>
      <c r="BC1458" s="37">
        <f>COUNTIFS($S1458:$AU1458,"NA")</f>
        <v>0</v>
      </c>
      <c r="BD1458" s="37">
        <f>COUNTIFS($S1458:$AU1458,"PL")</f>
        <v>0</v>
      </c>
      <c r="BE1458" s="37">
        <f>COUNTIFS($S1458:$AU1458,"CL")</f>
        <v>0</v>
      </c>
      <c r="BF1458" s="37">
        <f>COUNTIFS($S1458:$AU1458,"BL")</f>
        <v>0</v>
      </c>
      <c r="BG1458" s="37">
        <f>COUNTIFS($S1458:$AU1458,"CO")</f>
        <v>0</v>
      </c>
      <c r="BH1458" s="37">
        <f>SUM(BD1458:BG1458)</f>
        <v>0</v>
      </c>
      <c r="BI1458" s="37">
        <f>IF(SUM(AV1458+AW1458)&gt;=17,1,0)</f>
        <v>0</v>
      </c>
      <c r="BJ1458" s="37">
        <f>IF(SUM(AV1458+AW1458)&gt;=13,1,0)</f>
        <v>0</v>
      </c>
      <c r="BK1458" s="37">
        <f>SUM(AV1458:BG1458)+SUM(COUNTIFS(R1458:AU1458,{"TERM","RESIGNED"}))</f>
        <v>29</v>
      </c>
      <c r="BL1458" s="1" t="s">
        <v>41</v>
      </c>
      <c r="BM1458" s="37"/>
    </row>
    <row r="1459" spans="1:66" x14ac:dyDescent="0.25">
      <c r="A1459" s="30">
        <f>A1458+1</f>
        <v>1457</v>
      </c>
      <c r="B1459" s="1" t="s">
        <v>33</v>
      </c>
      <c r="C1459" s="1">
        <v>19599</v>
      </c>
      <c r="D1459" s="1">
        <v>19599</v>
      </c>
      <c r="E1459" s="1" t="s">
        <v>862</v>
      </c>
      <c r="F1459" s="32" t="s">
        <v>1550</v>
      </c>
      <c r="G1459" s="32" t="s">
        <v>181</v>
      </c>
      <c r="H1459" s="28">
        <v>45318</v>
      </c>
      <c r="I1459" s="28" t="s">
        <v>36</v>
      </c>
      <c r="J1459" s="28">
        <v>45324</v>
      </c>
      <c r="K1459" s="37">
        <f ca="1">IF(O1459="ACTIVE",(TODAY()-H1459),(J1459-H1459))</f>
        <v>6</v>
      </c>
      <c r="L1459" s="39" t="str">
        <f>IF(OR(M1459="Email Verification",M1459="Operations",M1459="OJT",M1459="Bottom Quartile Group",M1459="Training"),"Billable","Non Billable")</f>
        <v>Billable</v>
      </c>
      <c r="M1459" s="32" t="s">
        <v>920</v>
      </c>
      <c r="N1459" s="1" t="s">
        <v>38</v>
      </c>
      <c r="O1459" s="1" t="s">
        <v>886</v>
      </c>
      <c r="P1459" s="1" t="s">
        <v>1579</v>
      </c>
      <c r="Q1459" s="1" t="s">
        <v>1576</v>
      </c>
      <c r="R1459" s="31" t="s">
        <v>214</v>
      </c>
      <c r="S1459" s="42" t="s">
        <v>18</v>
      </c>
      <c r="T1459" s="42" t="s">
        <v>886</v>
      </c>
      <c r="U1459" s="42" t="s">
        <v>17</v>
      </c>
      <c r="V1459" s="42" t="s">
        <v>17</v>
      </c>
      <c r="W1459" s="42" t="s">
        <v>886</v>
      </c>
      <c r="X1459" s="42" t="s">
        <v>886</v>
      </c>
      <c r="Y1459" s="42" t="s">
        <v>886</v>
      </c>
      <c r="Z1459" s="42" t="s">
        <v>886</v>
      </c>
      <c r="AA1459" s="42" t="s">
        <v>886</v>
      </c>
      <c r="AB1459" s="42" t="s">
        <v>17</v>
      </c>
      <c r="AC1459" s="42" t="s">
        <v>17</v>
      </c>
      <c r="AD1459" s="42" t="s">
        <v>886</v>
      </c>
      <c r="AE1459" s="42" t="s">
        <v>886</v>
      </c>
      <c r="AF1459" s="42" t="s">
        <v>886</v>
      </c>
      <c r="AG1459" s="42" t="s">
        <v>886</v>
      </c>
      <c r="AH1459" s="42" t="s">
        <v>886</v>
      </c>
      <c r="AI1459" s="42" t="s">
        <v>17</v>
      </c>
      <c r="AJ1459" s="42" t="s">
        <v>17</v>
      </c>
      <c r="AK1459" s="42" t="s">
        <v>886</v>
      </c>
      <c r="AL1459" s="42" t="s">
        <v>886</v>
      </c>
      <c r="AM1459" s="42" t="s">
        <v>886</v>
      </c>
      <c r="AN1459" s="42" t="s">
        <v>886</v>
      </c>
      <c r="AO1459" s="42" t="s">
        <v>886</v>
      </c>
      <c r="AP1459" s="42" t="s">
        <v>17</v>
      </c>
      <c r="AQ1459" s="42" t="s">
        <v>17</v>
      </c>
      <c r="AR1459" s="42" t="s">
        <v>886</v>
      </c>
      <c r="AS1459" s="42" t="s">
        <v>886</v>
      </c>
      <c r="AT1459" s="42" t="s">
        <v>886</v>
      </c>
      <c r="AU1459" s="42" t="s">
        <v>886</v>
      </c>
      <c r="AV1459" s="37">
        <f>COUNTIFS($S1459:$AU1459,"P")</f>
        <v>0</v>
      </c>
      <c r="AW1459" s="37">
        <f>COUNTIFS($S1459:$AU1459,"HD")/2</f>
        <v>0</v>
      </c>
      <c r="AX1459" s="37">
        <f>COUNTIFS($S1459:$AU1459,"DO")</f>
        <v>8</v>
      </c>
      <c r="AY1459" s="1">
        <f>COUNTIFS($S1459:$AU1459,"UPL")</f>
        <v>1</v>
      </c>
      <c r="AZ1459" s="37">
        <f>COUNTIFS($S1459:$AU1459,"LWP")</f>
        <v>0</v>
      </c>
      <c r="BA1459" s="37">
        <f>SUM(COUNTIFS($S1459:$AU1459,{"PAT","MAT"}))</f>
        <v>0</v>
      </c>
      <c r="BB1459" s="37">
        <f>COUNTIFS($S1459:$AU1459,"HO")</f>
        <v>0</v>
      </c>
      <c r="BC1459" s="37">
        <f>COUNTIFS($S1459:$AU1459,"NA")</f>
        <v>0</v>
      </c>
      <c r="BD1459" s="37">
        <f>COUNTIFS($S1459:$AU1459,"PL")</f>
        <v>0</v>
      </c>
      <c r="BE1459" s="37">
        <f>COUNTIFS($S1459:$AU1459,"CL")</f>
        <v>0</v>
      </c>
      <c r="BF1459" s="37">
        <f>COUNTIFS($S1459:$AU1459,"BL")</f>
        <v>0</v>
      </c>
      <c r="BG1459" s="37">
        <f>COUNTIFS($S1459:$AU1459,"CO")</f>
        <v>0</v>
      </c>
      <c r="BH1459" s="37">
        <f>SUM(BD1459:BG1459)</f>
        <v>0</v>
      </c>
      <c r="BI1459" s="37">
        <f>IF(SUM(AV1459+AW1459)&gt;=17,1,0)</f>
        <v>0</v>
      </c>
      <c r="BJ1459" s="37">
        <f>IF(SUM(AV1459+AW1459)&gt;=13,1,0)</f>
        <v>0</v>
      </c>
      <c r="BK1459" s="37">
        <f>SUM(AV1459:BG1459)+SUM(COUNTIFS(R1459:AU1459,{"TERM","RESIGNED"}))</f>
        <v>29</v>
      </c>
      <c r="BL1459" s="1" t="s">
        <v>41</v>
      </c>
      <c r="BM1459" s="37"/>
    </row>
    <row r="1460" spans="1:66" x14ac:dyDescent="0.25">
      <c r="A1460" s="30">
        <f>A1459+1</f>
        <v>1458</v>
      </c>
      <c r="B1460" s="1" t="s">
        <v>163</v>
      </c>
      <c r="C1460" s="1">
        <v>102225</v>
      </c>
      <c r="D1460" s="25">
        <v>102225</v>
      </c>
      <c r="E1460" s="1" t="s">
        <v>863</v>
      </c>
      <c r="F1460" s="32" t="s">
        <v>461</v>
      </c>
      <c r="G1460" s="32" t="s">
        <v>117</v>
      </c>
      <c r="H1460" s="28">
        <v>44566</v>
      </c>
      <c r="I1460" s="28" t="s">
        <v>36</v>
      </c>
      <c r="J1460" s="28">
        <v>45323</v>
      </c>
      <c r="K1460" s="37">
        <f ca="1">IF(O1460="ACTIVE",(TODAY()-H1460),(J1460-H1460))</f>
        <v>757</v>
      </c>
      <c r="L1460" s="39" t="str">
        <f>IF(OR(M1460="Email Verification",M1460="Operations",M1460="OJT",M1460="Bottom Quartile Group",M1460="Training"),"Billable","Non Billable")</f>
        <v>Billable</v>
      </c>
      <c r="M1460" s="32" t="s">
        <v>118</v>
      </c>
      <c r="N1460" s="1" t="s">
        <v>38</v>
      </c>
      <c r="O1460" s="1" t="s">
        <v>886</v>
      </c>
      <c r="P1460" s="1" t="s">
        <v>1577</v>
      </c>
      <c r="Q1460" s="1" t="s">
        <v>1629</v>
      </c>
      <c r="R1460" s="31" t="s">
        <v>129</v>
      </c>
      <c r="S1460" s="42" t="s">
        <v>886</v>
      </c>
      <c r="T1460" s="42" t="s">
        <v>886</v>
      </c>
      <c r="U1460" s="42" t="s">
        <v>17</v>
      </c>
      <c r="V1460" s="42" t="s">
        <v>17</v>
      </c>
      <c r="W1460" s="42" t="s">
        <v>886</v>
      </c>
      <c r="X1460" s="42" t="s">
        <v>886</v>
      </c>
      <c r="Y1460" s="42" t="s">
        <v>886</v>
      </c>
      <c r="Z1460" s="42" t="s">
        <v>886</v>
      </c>
      <c r="AA1460" s="42" t="s">
        <v>886</v>
      </c>
      <c r="AB1460" s="42" t="s">
        <v>17</v>
      </c>
      <c r="AC1460" s="42" t="s">
        <v>17</v>
      </c>
      <c r="AD1460" s="42" t="s">
        <v>886</v>
      </c>
      <c r="AE1460" s="42" t="s">
        <v>886</v>
      </c>
      <c r="AF1460" s="42" t="s">
        <v>886</v>
      </c>
      <c r="AG1460" s="42" t="s">
        <v>886</v>
      </c>
      <c r="AH1460" s="42" t="s">
        <v>886</v>
      </c>
      <c r="AI1460" s="42" t="s">
        <v>17</v>
      </c>
      <c r="AJ1460" s="42" t="s">
        <v>17</v>
      </c>
      <c r="AK1460" s="42" t="s">
        <v>886</v>
      </c>
      <c r="AL1460" s="42" t="s">
        <v>886</v>
      </c>
      <c r="AM1460" s="42" t="s">
        <v>886</v>
      </c>
      <c r="AN1460" s="42" t="s">
        <v>886</v>
      </c>
      <c r="AO1460" s="42" t="s">
        <v>886</v>
      </c>
      <c r="AP1460" s="42" t="s">
        <v>17</v>
      </c>
      <c r="AQ1460" s="42" t="s">
        <v>17</v>
      </c>
      <c r="AR1460" s="42" t="s">
        <v>886</v>
      </c>
      <c r="AS1460" s="42" t="s">
        <v>886</v>
      </c>
      <c r="AT1460" s="42" t="s">
        <v>886</v>
      </c>
      <c r="AU1460" s="42" t="s">
        <v>886</v>
      </c>
      <c r="AV1460" s="37">
        <f>COUNTIFS($S1460:$AU1460,"P")</f>
        <v>0</v>
      </c>
      <c r="AW1460" s="37">
        <f>COUNTIFS($S1460:$AU1460,"HD")/2</f>
        <v>0</v>
      </c>
      <c r="AX1460" s="37">
        <f>COUNTIFS($S1460:$AU1460,"DO")</f>
        <v>8</v>
      </c>
      <c r="AY1460" s="1">
        <f>COUNTIFS($S1460:$AU1460,"UPL")</f>
        <v>0</v>
      </c>
      <c r="AZ1460" s="37">
        <f>COUNTIFS($S1460:$AU1460,"LWP")</f>
        <v>0</v>
      </c>
      <c r="BA1460" s="37">
        <f>SUM(COUNTIFS($S1460:$AU1460,{"PAT","MAT"}))</f>
        <v>0</v>
      </c>
      <c r="BB1460" s="37">
        <f>COUNTIFS($S1460:$AU1460,"HO")</f>
        <v>0</v>
      </c>
      <c r="BC1460" s="37">
        <f>COUNTIFS($S1460:$AU1460,"NA")</f>
        <v>0</v>
      </c>
      <c r="BD1460" s="37">
        <f>COUNTIFS($S1460:$AU1460,"PL")</f>
        <v>0</v>
      </c>
      <c r="BE1460" s="37">
        <f>COUNTIFS($S1460:$AU1460,"CL")</f>
        <v>0</v>
      </c>
      <c r="BF1460" s="37">
        <f>COUNTIFS($S1460:$AU1460,"BL")</f>
        <v>0</v>
      </c>
      <c r="BG1460" s="37">
        <f>COUNTIFS($S1460:$AU1460,"CO")</f>
        <v>0</v>
      </c>
      <c r="BH1460" s="37">
        <f>SUM(BD1460:BG1460)</f>
        <v>0</v>
      </c>
      <c r="BI1460" s="37">
        <f>IF(SUM(AV1460+AW1460)&gt;=17,1,0)</f>
        <v>0</v>
      </c>
      <c r="BJ1460" s="37">
        <f>IF(SUM(AV1460+AW1460)&gt;=13,1,0)</f>
        <v>0</v>
      </c>
      <c r="BK1460" s="37">
        <f>SUM(AV1460:BG1460)+SUM(COUNTIFS(R1460:AU1460,{"TERM","RESIGNED"}))</f>
        <v>29</v>
      </c>
      <c r="BL1460" s="1" t="s">
        <v>41</v>
      </c>
      <c r="BM1460" s="37"/>
      <c r="BN1460" t="s">
        <v>1608</v>
      </c>
    </row>
    <row r="1461" spans="1:66" x14ac:dyDescent="0.25">
      <c r="A1461" s="30">
        <f>A1460+1</f>
        <v>1459</v>
      </c>
      <c r="B1461" s="1" t="s">
        <v>163</v>
      </c>
      <c r="C1461" s="1">
        <v>102687</v>
      </c>
      <c r="D1461" s="25">
        <v>102687</v>
      </c>
      <c r="E1461" s="1" t="s">
        <v>863</v>
      </c>
      <c r="F1461" s="32" t="s">
        <v>171</v>
      </c>
      <c r="G1461" s="32" t="s">
        <v>35</v>
      </c>
      <c r="H1461" s="28">
        <v>44658</v>
      </c>
      <c r="I1461" s="28" t="s">
        <v>36</v>
      </c>
      <c r="J1461" s="28">
        <v>45323</v>
      </c>
      <c r="K1461" s="37">
        <f ca="1">IF(O1461="ACTIVE",(TODAY()-H1461),(J1461-H1461))</f>
        <v>665</v>
      </c>
      <c r="L1461" s="39" t="str">
        <f>IF(OR(M1461="Email Verification",M1461="Operations",M1461="OJT",M1461="Bottom Quartile Group",M1461="Training"),"Billable","Non Billable")</f>
        <v>Non Billable</v>
      </c>
      <c r="M1461" s="32" t="s">
        <v>47</v>
      </c>
      <c r="N1461" s="1" t="s">
        <v>38</v>
      </c>
      <c r="O1461" s="1" t="s">
        <v>886</v>
      </c>
      <c r="P1461" s="1" t="s">
        <v>1577</v>
      </c>
      <c r="Q1461" s="1" t="s">
        <v>1578</v>
      </c>
      <c r="R1461" s="31" t="s">
        <v>228</v>
      </c>
      <c r="S1461" s="42" t="s">
        <v>886</v>
      </c>
      <c r="T1461" s="42" t="s">
        <v>886</v>
      </c>
      <c r="U1461" s="42" t="s">
        <v>17</v>
      </c>
      <c r="V1461" s="42" t="s">
        <v>17</v>
      </c>
      <c r="W1461" s="42" t="s">
        <v>886</v>
      </c>
      <c r="X1461" s="42" t="s">
        <v>886</v>
      </c>
      <c r="Y1461" s="42" t="s">
        <v>886</v>
      </c>
      <c r="Z1461" s="42" t="s">
        <v>886</v>
      </c>
      <c r="AA1461" s="42" t="s">
        <v>886</v>
      </c>
      <c r="AB1461" s="42" t="s">
        <v>17</v>
      </c>
      <c r="AC1461" s="42" t="s">
        <v>17</v>
      </c>
      <c r="AD1461" s="42" t="s">
        <v>886</v>
      </c>
      <c r="AE1461" s="42" t="s">
        <v>886</v>
      </c>
      <c r="AF1461" s="42" t="s">
        <v>886</v>
      </c>
      <c r="AG1461" s="42" t="s">
        <v>886</v>
      </c>
      <c r="AH1461" s="42" t="s">
        <v>886</v>
      </c>
      <c r="AI1461" s="42" t="s">
        <v>17</v>
      </c>
      <c r="AJ1461" s="42" t="s">
        <v>17</v>
      </c>
      <c r="AK1461" s="42" t="s">
        <v>886</v>
      </c>
      <c r="AL1461" s="42" t="s">
        <v>886</v>
      </c>
      <c r="AM1461" s="42" t="s">
        <v>886</v>
      </c>
      <c r="AN1461" s="42" t="s">
        <v>886</v>
      </c>
      <c r="AO1461" s="42" t="s">
        <v>886</v>
      </c>
      <c r="AP1461" s="42" t="s">
        <v>17</v>
      </c>
      <c r="AQ1461" s="42" t="s">
        <v>17</v>
      </c>
      <c r="AR1461" s="42" t="s">
        <v>886</v>
      </c>
      <c r="AS1461" s="42" t="s">
        <v>886</v>
      </c>
      <c r="AT1461" s="42" t="s">
        <v>886</v>
      </c>
      <c r="AU1461" s="42" t="s">
        <v>886</v>
      </c>
      <c r="AV1461" s="37">
        <f>COUNTIFS($S1461:$AU1461,"P")</f>
        <v>0</v>
      </c>
      <c r="AW1461" s="37">
        <f>COUNTIFS($S1461:$AU1461,"HD")/2</f>
        <v>0</v>
      </c>
      <c r="AX1461" s="37">
        <f>COUNTIFS($S1461:$AU1461,"DO")</f>
        <v>8</v>
      </c>
      <c r="AY1461" s="1">
        <f>COUNTIFS($S1461:$AU1461,"UPL")</f>
        <v>0</v>
      </c>
      <c r="AZ1461" s="37">
        <f>COUNTIFS($S1461:$AU1461,"LWP")</f>
        <v>0</v>
      </c>
      <c r="BA1461" s="37">
        <f>SUM(COUNTIFS($S1461:$AU1461,{"PAT","MAT"}))</f>
        <v>0</v>
      </c>
      <c r="BB1461" s="37">
        <f>COUNTIFS($S1461:$AU1461,"HO")</f>
        <v>0</v>
      </c>
      <c r="BC1461" s="37">
        <f>COUNTIFS($S1461:$AU1461,"NA")</f>
        <v>0</v>
      </c>
      <c r="BD1461" s="37">
        <f>COUNTIFS($S1461:$AU1461,"PL")</f>
        <v>0</v>
      </c>
      <c r="BE1461" s="37">
        <f>COUNTIFS($S1461:$AU1461,"CL")</f>
        <v>0</v>
      </c>
      <c r="BF1461" s="37">
        <f>COUNTIFS($S1461:$AU1461,"BL")</f>
        <v>0</v>
      </c>
      <c r="BG1461" s="37">
        <f>COUNTIFS($S1461:$AU1461,"CO")</f>
        <v>0</v>
      </c>
      <c r="BH1461" s="37">
        <f>SUM(BD1461:BG1461)</f>
        <v>0</v>
      </c>
      <c r="BI1461" s="37">
        <f>IF(SUM(AV1461+AW1461)&gt;=17,1,0)</f>
        <v>0</v>
      </c>
      <c r="BJ1461" s="37">
        <f>IF(SUM(AV1461+AW1461)&gt;=13,1,0)</f>
        <v>0</v>
      </c>
      <c r="BK1461" s="37">
        <f>SUM(AV1461:BG1461)+SUM(COUNTIFS(R1461:AU1461,{"TERM","RESIGNED"}))</f>
        <v>29</v>
      </c>
      <c r="BL1461" s="1" t="s">
        <v>41</v>
      </c>
      <c r="BM1461" s="37" t="s">
        <v>1101</v>
      </c>
    </row>
    <row r="1462" spans="1:66" x14ac:dyDescent="0.25">
      <c r="A1462" s="30">
        <f>A1461+1</f>
        <v>1460</v>
      </c>
      <c r="B1462" s="1" t="s">
        <v>33</v>
      </c>
      <c r="C1462" s="1">
        <v>18888</v>
      </c>
      <c r="D1462" s="25">
        <v>18888</v>
      </c>
      <c r="E1462" s="1" t="s">
        <v>863</v>
      </c>
      <c r="F1462" s="32" t="s">
        <v>715</v>
      </c>
      <c r="G1462" s="32" t="s">
        <v>74</v>
      </c>
      <c r="H1462" s="28">
        <v>44869</v>
      </c>
      <c r="I1462" s="28" t="s">
        <v>36</v>
      </c>
      <c r="J1462" s="28">
        <v>45323</v>
      </c>
      <c r="K1462" s="37">
        <f ca="1">IF(O1462="ACTIVE",(TODAY()-H1462),(J1462-H1462))</f>
        <v>454</v>
      </c>
      <c r="L1462" s="39" t="str">
        <f>IF(OR(M1462="Email Verification",M1462="Operations",M1462="OJT",M1462="Bottom Quartile Group",M1462="Training"),"Billable","Non Billable")</f>
        <v>Non Billable</v>
      </c>
      <c r="M1462" s="32" t="s">
        <v>51</v>
      </c>
      <c r="N1462" s="1" t="s">
        <v>38</v>
      </c>
      <c r="O1462" s="1" t="s">
        <v>886</v>
      </c>
      <c r="P1462" s="1" t="s">
        <v>1577</v>
      </c>
      <c r="Q1462" s="1" t="s">
        <v>1578</v>
      </c>
      <c r="R1462" s="31" t="s">
        <v>97</v>
      </c>
      <c r="S1462" s="42" t="s">
        <v>886</v>
      </c>
      <c r="T1462" s="42" t="s">
        <v>886</v>
      </c>
      <c r="U1462" s="42" t="s">
        <v>17</v>
      </c>
      <c r="V1462" s="42" t="s">
        <v>17</v>
      </c>
      <c r="W1462" s="42" t="s">
        <v>886</v>
      </c>
      <c r="X1462" s="42" t="s">
        <v>886</v>
      </c>
      <c r="Y1462" s="42" t="s">
        <v>886</v>
      </c>
      <c r="Z1462" s="42" t="s">
        <v>886</v>
      </c>
      <c r="AA1462" s="42" t="s">
        <v>886</v>
      </c>
      <c r="AB1462" s="42" t="s">
        <v>17</v>
      </c>
      <c r="AC1462" s="42" t="s">
        <v>17</v>
      </c>
      <c r="AD1462" s="42" t="s">
        <v>886</v>
      </c>
      <c r="AE1462" s="42" t="s">
        <v>886</v>
      </c>
      <c r="AF1462" s="42" t="s">
        <v>886</v>
      </c>
      <c r="AG1462" s="42" t="s">
        <v>886</v>
      </c>
      <c r="AH1462" s="42" t="s">
        <v>886</v>
      </c>
      <c r="AI1462" s="42" t="s">
        <v>17</v>
      </c>
      <c r="AJ1462" s="42" t="s">
        <v>17</v>
      </c>
      <c r="AK1462" s="42" t="s">
        <v>886</v>
      </c>
      <c r="AL1462" s="42" t="s">
        <v>886</v>
      </c>
      <c r="AM1462" s="42" t="s">
        <v>886</v>
      </c>
      <c r="AN1462" s="42" t="s">
        <v>886</v>
      </c>
      <c r="AO1462" s="42" t="s">
        <v>886</v>
      </c>
      <c r="AP1462" s="42" t="s">
        <v>17</v>
      </c>
      <c r="AQ1462" s="42" t="s">
        <v>17</v>
      </c>
      <c r="AR1462" s="42" t="s">
        <v>886</v>
      </c>
      <c r="AS1462" s="42" t="s">
        <v>886</v>
      </c>
      <c r="AT1462" s="42" t="s">
        <v>886</v>
      </c>
      <c r="AU1462" s="42" t="s">
        <v>886</v>
      </c>
      <c r="AV1462" s="37">
        <f>COUNTIFS($S1462:$AU1462,"P")</f>
        <v>0</v>
      </c>
      <c r="AW1462" s="37">
        <f>COUNTIFS($S1462:$AU1462,"HD")/2</f>
        <v>0</v>
      </c>
      <c r="AX1462" s="37">
        <f>COUNTIFS($S1462:$AU1462,"DO")</f>
        <v>8</v>
      </c>
      <c r="AY1462" s="1">
        <f>COUNTIFS($S1462:$AU1462,"UPL")</f>
        <v>0</v>
      </c>
      <c r="AZ1462" s="37">
        <f>COUNTIFS($S1462:$AU1462,"LWP")</f>
        <v>0</v>
      </c>
      <c r="BA1462" s="37">
        <f>SUM(COUNTIFS($S1462:$AU1462,{"PAT","MAT"}))</f>
        <v>0</v>
      </c>
      <c r="BB1462" s="37">
        <f>COUNTIFS($S1462:$AU1462,"HO")</f>
        <v>0</v>
      </c>
      <c r="BC1462" s="37">
        <f>COUNTIFS($S1462:$AU1462,"NA")</f>
        <v>0</v>
      </c>
      <c r="BD1462" s="37">
        <f>COUNTIFS($S1462:$AU1462,"PL")</f>
        <v>0</v>
      </c>
      <c r="BE1462" s="37">
        <f>COUNTIFS($S1462:$AU1462,"CL")</f>
        <v>0</v>
      </c>
      <c r="BF1462" s="37">
        <f>COUNTIFS($S1462:$AU1462,"BL")</f>
        <v>0</v>
      </c>
      <c r="BG1462" s="37">
        <f>COUNTIFS($S1462:$AU1462,"CO")</f>
        <v>0</v>
      </c>
      <c r="BH1462" s="37">
        <f>SUM(BD1462:BG1462)</f>
        <v>0</v>
      </c>
      <c r="BI1462" s="37">
        <f>IF(SUM(AV1462+AW1462)&gt;=17,1,0)</f>
        <v>0</v>
      </c>
      <c r="BJ1462" s="37">
        <f>IF(SUM(AV1462+AW1462)&gt;=13,1,0)</f>
        <v>0</v>
      </c>
      <c r="BK1462" s="37">
        <f>SUM(AV1462:BG1462)+SUM(COUNTIFS(R1462:AU1462,{"TERM","RESIGNED"}))</f>
        <v>29</v>
      </c>
      <c r="BL1462" s="1" t="s">
        <v>41</v>
      </c>
      <c r="BM1462" s="37" t="s">
        <v>1566</v>
      </c>
    </row>
    <row r="1463" spans="1:66" x14ac:dyDescent="0.25">
      <c r="A1463" s="30">
        <f>A1462+1</f>
        <v>1461</v>
      </c>
      <c r="B1463" s="1" t="s">
        <v>33</v>
      </c>
      <c r="C1463" s="1">
        <v>19579</v>
      </c>
      <c r="D1463" s="1">
        <v>19579</v>
      </c>
      <c r="E1463" s="1" t="s">
        <v>863</v>
      </c>
      <c r="F1463" s="32" t="s">
        <v>1520</v>
      </c>
      <c r="G1463" s="32" t="s">
        <v>177</v>
      </c>
      <c r="H1463" s="28">
        <v>45314</v>
      </c>
      <c r="I1463" s="28" t="s">
        <v>36</v>
      </c>
      <c r="J1463" s="28">
        <v>45323</v>
      </c>
      <c r="K1463" s="37">
        <f ca="1">IF(O1463="ACTIVE",(TODAY()-H1463),(J1463-H1463))</f>
        <v>9</v>
      </c>
      <c r="L1463" s="39" t="str">
        <f>IF(OR(M1463="Email Verification",M1463="Operations",M1463="OJT",M1463="Bottom Quartile Group",M1463="Training"),"Billable","Non Billable")</f>
        <v>Billable</v>
      </c>
      <c r="M1463" s="32" t="s">
        <v>920</v>
      </c>
      <c r="N1463" s="1" t="s">
        <v>38</v>
      </c>
      <c r="O1463" s="1" t="s">
        <v>886</v>
      </c>
      <c r="P1463" s="1" t="s">
        <v>1579</v>
      </c>
      <c r="Q1463" s="1" t="s">
        <v>1576</v>
      </c>
      <c r="R1463" s="31" t="s">
        <v>300</v>
      </c>
      <c r="S1463" s="42" t="s">
        <v>886</v>
      </c>
      <c r="T1463" s="42" t="s">
        <v>886</v>
      </c>
      <c r="U1463" s="42" t="s">
        <v>17</v>
      </c>
      <c r="V1463" s="42" t="s">
        <v>17</v>
      </c>
      <c r="W1463" s="42" t="s">
        <v>886</v>
      </c>
      <c r="X1463" s="42" t="s">
        <v>886</v>
      </c>
      <c r="Y1463" s="42" t="s">
        <v>886</v>
      </c>
      <c r="Z1463" s="42" t="s">
        <v>886</v>
      </c>
      <c r="AA1463" s="42" t="s">
        <v>886</v>
      </c>
      <c r="AB1463" s="42" t="s">
        <v>17</v>
      </c>
      <c r="AC1463" s="42" t="s">
        <v>17</v>
      </c>
      <c r="AD1463" s="42" t="s">
        <v>886</v>
      </c>
      <c r="AE1463" s="42" t="s">
        <v>886</v>
      </c>
      <c r="AF1463" s="42" t="s">
        <v>886</v>
      </c>
      <c r="AG1463" s="42" t="s">
        <v>886</v>
      </c>
      <c r="AH1463" s="42" t="s">
        <v>886</v>
      </c>
      <c r="AI1463" s="42" t="s">
        <v>17</v>
      </c>
      <c r="AJ1463" s="42" t="s">
        <v>17</v>
      </c>
      <c r="AK1463" s="42" t="s">
        <v>886</v>
      </c>
      <c r="AL1463" s="42" t="s">
        <v>886</v>
      </c>
      <c r="AM1463" s="42" t="s">
        <v>886</v>
      </c>
      <c r="AN1463" s="42" t="s">
        <v>886</v>
      </c>
      <c r="AO1463" s="42" t="s">
        <v>886</v>
      </c>
      <c r="AP1463" s="42" t="s">
        <v>17</v>
      </c>
      <c r="AQ1463" s="42" t="s">
        <v>17</v>
      </c>
      <c r="AR1463" s="42" t="s">
        <v>886</v>
      </c>
      <c r="AS1463" s="42" t="s">
        <v>886</v>
      </c>
      <c r="AT1463" s="42" t="s">
        <v>886</v>
      </c>
      <c r="AU1463" s="42" t="s">
        <v>886</v>
      </c>
      <c r="AV1463" s="37">
        <f>COUNTIFS($S1463:$AU1463,"P")</f>
        <v>0</v>
      </c>
      <c r="AW1463" s="37">
        <f>COUNTIFS($S1463:$AU1463,"HD")/2</f>
        <v>0</v>
      </c>
      <c r="AX1463" s="37">
        <f>COUNTIFS($S1463:$AU1463,"DO")</f>
        <v>8</v>
      </c>
      <c r="AY1463" s="1">
        <f>COUNTIFS($S1463:$AU1463,"UPL")</f>
        <v>0</v>
      </c>
      <c r="AZ1463" s="37">
        <f>COUNTIFS($S1463:$AU1463,"LWP")</f>
        <v>0</v>
      </c>
      <c r="BA1463" s="37">
        <f>SUM(COUNTIFS($S1463:$AU1463,{"PAT","MAT"}))</f>
        <v>0</v>
      </c>
      <c r="BB1463" s="37">
        <f>COUNTIFS($S1463:$AU1463,"HO")</f>
        <v>0</v>
      </c>
      <c r="BC1463" s="37">
        <f>COUNTIFS($S1463:$AU1463,"NA")</f>
        <v>0</v>
      </c>
      <c r="BD1463" s="37">
        <f>COUNTIFS($S1463:$AU1463,"PL")</f>
        <v>0</v>
      </c>
      <c r="BE1463" s="37">
        <f>COUNTIFS($S1463:$AU1463,"CL")</f>
        <v>0</v>
      </c>
      <c r="BF1463" s="37">
        <f>COUNTIFS($S1463:$AU1463,"BL")</f>
        <v>0</v>
      </c>
      <c r="BG1463" s="37">
        <f>COUNTIFS($S1463:$AU1463,"CO")</f>
        <v>0</v>
      </c>
      <c r="BH1463" s="37">
        <f>SUM(BD1463:BG1463)</f>
        <v>0</v>
      </c>
      <c r="BI1463" s="37">
        <f>IF(SUM(AV1463+AW1463)&gt;=17,1,0)</f>
        <v>0</v>
      </c>
      <c r="BJ1463" s="37">
        <f>IF(SUM(AV1463+AW1463)&gt;=13,1,0)</f>
        <v>0</v>
      </c>
      <c r="BK1463" s="37">
        <f>SUM(AV1463:BG1463)+SUM(COUNTIFS(R1463:AU1463,{"TERM","RESIGNED"}))</f>
        <v>29</v>
      </c>
      <c r="BL1463" s="1" t="s">
        <v>41</v>
      </c>
      <c r="BM1463" s="37"/>
    </row>
    <row r="1464" spans="1:66" x14ac:dyDescent="0.25">
      <c r="A1464" s="30">
        <f>A1463+1</f>
        <v>1462</v>
      </c>
      <c r="B1464" s="1" t="s">
        <v>33</v>
      </c>
      <c r="C1464" s="1">
        <v>19580</v>
      </c>
      <c r="D1464" s="1">
        <v>19580</v>
      </c>
      <c r="E1464" s="1" t="s">
        <v>863</v>
      </c>
      <c r="F1464" s="32" t="s">
        <v>1521</v>
      </c>
      <c r="G1464" s="32" t="s">
        <v>177</v>
      </c>
      <c r="H1464" s="28">
        <v>45314</v>
      </c>
      <c r="I1464" s="28" t="s">
        <v>36</v>
      </c>
      <c r="J1464" s="28">
        <v>45323</v>
      </c>
      <c r="K1464" s="37">
        <f ca="1">IF(O1464="ACTIVE",(TODAY()-H1464),(J1464-H1464))</f>
        <v>9</v>
      </c>
      <c r="L1464" s="39" t="str">
        <f>IF(OR(M1464="Email Verification",M1464="Operations",M1464="OJT",M1464="Bottom Quartile Group",M1464="Training"),"Billable","Non Billable")</f>
        <v>Billable</v>
      </c>
      <c r="M1464" s="32" t="s">
        <v>920</v>
      </c>
      <c r="N1464" s="1" t="s">
        <v>38</v>
      </c>
      <c r="O1464" s="1" t="s">
        <v>886</v>
      </c>
      <c r="P1464" s="1" t="s">
        <v>1579</v>
      </c>
      <c r="Q1464" s="1" t="s">
        <v>1576</v>
      </c>
      <c r="R1464" s="31" t="s">
        <v>300</v>
      </c>
      <c r="S1464" s="42" t="s">
        <v>886</v>
      </c>
      <c r="T1464" s="42" t="s">
        <v>886</v>
      </c>
      <c r="U1464" s="42" t="s">
        <v>17</v>
      </c>
      <c r="V1464" s="42" t="s">
        <v>17</v>
      </c>
      <c r="W1464" s="42" t="s">
        <v>886</v>
      </c>
      <c r="X1464" s="42" t="s">
        <v>886</v>
      </c>
      <c r="Y1464" s="42" t="s">
        <v>886</v>
      </c>
      <c r="Z1464" s="42" t="s">
        <v>886</v>
      </c>
      <c r="AA1464" s="42" t="s">
        <v>886</v>
      </c>
      <c r="AB1464" s="42" t="s">
        <v>17</v>
      </c>
      <c r="AC1464" s="42" t="s">
        <v>17</v>
      </c>
      <c r="AD1464" s="42" t="s">
        <v>886</v>
      </c>
      <c r="AE1464" s="42" t="s">
        <v>886</v>
      </c>
      <c r="AF1464" s="42" t="s">
        <v>886</v>
      </c>
      <c r="AG1464" s="42" t="s">
        <v>886</v>
      </c>
      <c r="AH1464" s="42" t="s">
        <v>886</v>
      </c>
      <c r="AI1464" s="42" t="s">
        <v>17</v>
      </c>
      <c r="AJ1464" s="42" t="s">
        <v>17</v>
      </c>
      <c r="AK1464" s="42" t="s">
        <v>886</v>
      </c>
      <c r="AL1464" s="42" t="s">
        <v>886</v>
      </c>
      <c r="AM1464" s="42" t="s">
        <v>886</v>
      </c>
      <c r="AN1464" s="42" t="s">
        <v>886</v>
      </c>
      <c r="AO1464" s="42" t="s">
        <v>886</v>
      </c>
      <c r="AP1464" s="42" t="s">
        <v>17</v>
      </c>
      <c r="AQ1464" s="42" t="s">
        <v>17</v>
      </c>
      <c r="AR1464" s="42" t="s">
        <v>886</v>
      </c>
      <c r="AS1464" s="42" t="s">
        <v>886</v>
      </c>
      <c r="AT1464" s="42" t="s">
        <v>886</v>
      </c>
      <c r="AU1464" s="42" t="s">
        <v>886</v>
      </c>
      <c r="AV1464" s="37">
        <f>COUNTIFS($S1464:$AU1464,"P")</f>
        <v>0</v>
      </c>
      <c r="AW1464" s="37">
        <f>COUNTIFS($S1464:$AU1464,"HD")/2</f>
        <v>0</v>
      </c>
      <c r="AX1464" s="37">
        <f>COUNTIFS($S1464:$AU1464,"DO")</f>
        <v>8</v>
      </c>
      <c r="AY1464" s="1">
        <f>COUNTIFS($S1464:$AU1464,"UPL")</f>
        <v>0</v>
      </c>
      <c r="AZ1464" s="37">
        <f>COUNTIFS($S1464:$AU1464,"LWP")</f>
        <v>0</v>
      </c>
      <c r="BA1464" s="37">
        <f>SUM(COUNTIFS($S1464:$AU1464,{"PAT","MAT"}))</f>
        <v>0</v>
      </c>
      <c r="BB1464" s="37">
        <f>COUNTIFS($S1464:$AU1464,"HO")</f>
        <v>0</v>
      </c>
      <c r="BC1464" s="37">
        <f>COUNTIFS($S1464:$AU1464,"NA")</f>
        <v>0</v>
      </c>
      <c r="BD1464" s="37">
        <f>COUNTIFS($S1464:$AU1464,"PL")</f>
        <v>0</v>
      </c>
      <c r="BE1464" s="37">
        <f>COUNTIFS($S1464:$AU1464,"CL")</f>
        <v>0</v>
      </c>
      <c r="BF1464" s="37">
        <f>COUNTIFS($S1464:$AU1464,"BL")</f>
        <v>0</v>
      </c>
      <c r="BG1464" s="37">
        <f>COUNTIFS($S1464:$AU1464,"CO")</f>
        <v>0</v>
      </c>
      <c r="BH1464" s="37">
        <f>SUM(BD1464:BG1464)</f>
        <v>0</v>
      </c>
      <c r="BI1464" s="37">
        <f>IF(SUM(AV1464+AW1464)&gt;=17,1,0)</f>
        <v>0</v>
      </c>
      <c r="BJ1464" s="37">
        <f>IF(SUM(AV1464+AW1464)&gt;=13,1,0)</f>
        <v>0</v>
      </c>
      <c r="BK1464" s="37">
        <f>SUM(AV1464:BG1464)+SUM(COUNTIFS(R1464:AU1464,{"TERM","RESIGNED"}))</f>
        <v>29</v>
      </c>
      <c r="BL1464" s="1" t="s">
        <v>41</v>
      </c>
      <c r="BM1464" s="37"/>
    </row>
    <row r="1465" spans="1:66" x14ac:dyDescent="0.25">
      <c r="A1465" s="30">
        <f>A1464+1</f>
        <v>1463</v>
      </c>
      <c r="B1465" s="1" t="s">
        <v>33</v>
      </c>
      <c r="C1465" s="1">
        <v>19583</v>
      </c>
      <c r="D1465" s="1">
        <v>19583</v>
      </c>
      <c r="E1465" s="1" t="s">
        <v>863</v>
      </c>
      <c r="F1465" s="32" t="s">
        <v>1523</v>
      </c>
      <c r="G1465" s="32" t="s">
        <v>177</v>
      </c>
      <c r="H1465" s="28">
        <v>45314</v>
      </c>
      <c r="I1465" s="28" t="s">
        <v>36</v>
      </c>
      <c r="J1465" s="28">
        <v>45323</v>
      </c>
      <c r="K1465" s="37">
        <f ca="1">IF(O1465="ACTIVE",(TODAY()-H1465),(J1465-H1465))</f>
        <v>9</v>
      </c>
      <c r="L1465" s="39" t="str">
        <f>IF(OR(M1465="Email Verification",M1465="Operations",M1465="OJT",M1465="Bottom Quartile Group",M1465="Training"),"Billable","Non Billable")</f>
        <v>Billable</v>
      </c>
      <c r="M1465" s="32" t="s">
        <v>920</v>
      </c>
      <c r="N1465" s="1" t="s">
        <v>38</v>
      </c>
      <c r="O1465" s="1" t="s">
        <v>886</v>
      </c>
      <c r="P1465" s="1" t="s">
        <v>1579</v>
      </c>
      <c r="Q1465" s="1" t="s">
        <v>1576</v>
      </c>
      <c r="R1465" s="31" t="s">
        <v>300</v>
      </c>
      <c r="S1465" s="42" t="s">
        <v>886</v>
      </c>
      <c r="T1465" s="42" t="s">
        <v>886</v>
      </c>
      <c r="U1465" s="42" t="s">
        <v>17</v>
      </c>
      <c r="V1465" s="42" t="s">
        <v>17</v>
      </c>
      <c r="W1465" s="42" t="s">
        <v>886</v>
      </c>
      <c r="X1465" s="42" t="s">
        <v>886</v>
      </c>
      <c r="Y1465" s="42" t="s">
        <v>886</v>
      </c>
      <c r="Z1465" s="42" t="s">
        <v>886</v>
      </c>
      <c r="AA1465" s="42" t="s">
        <v>886</v>
      </c>
      <c r="AB1465" s="42" t="s">
        <v>17</v>
      </c>
      <c r="AC1465" s="42" t="s">
        <v>17</v>
      </c>
      <c r="AD1465" s="42" t="s">
        <v>886</v>
      </c>
      <c r="AE1465" s="42" t="s">
        <v>886</v>
      </c>
      <c r="AF1465" s="42" t="s">
        <v>886</v>
      </c>
      <c r="AG1465" s="42" t="s">
        <v>886</v>
      </c>
      <c r="AH1465" s="42" t="s">
        <v>886</v>
      </c>
      <c r="AI1465" s="42" t="s">
        <v>17</v>
      </c>
      <c r="AJ1465" s="42" t="s">
        <v>17</v>
      </c>
      <c r="AK1465" s="42" t="s">
        <v>886</v>
      </c>
      <c r="AL1465" s="42" t="s">
        <v>886</v>
      </c>
      <c r="AM1465" s="42" t="s">
        <v>886</v>
      </c>
      <c r="AN1465" s="42" t="s">
        <v>886</v>
      </c>
      <c r="AO1465" s="42" t="s">
        <v>886</v>
      </c>
      <c r="AP1465" s="42" t="s">
        <v>17</v>
      </c>
      <c r="AQ1465" s="42" t="s">
        <v>17</v>
      </c>
      <c r="AR1465" s="42" t="s">
        <v>886</v>
      </c>
      <c r="AS1465" s="42" t="s">
        <v>886</v>
      </c>
      <c r="AT1465" s="42" t="s">
        <v>886</v>
      </c>
      <c r="AU1465" s="42" t="s">
        <v>886</v>
      </c>
      <c r="AV1465" s="37">
        <f>COUNTIFS($S1465:$AU1465,"P")</f>
        <v>0</v>
      </c>
      <c r="AW1465" s="37">
        <f>COUNTIFS($S1465:$AU1465,"HD")/2</f>
        <v>0</v>
      </c>
      <c r="AX1465" s="37">
        <f>COUNTIFS($S1465:$AU1465,"DO")</f>
        <v>8</v>
      </c>
      <c r="AY1465" s="1">
        <f>COUNTIFS($S1465:$AU1465,"UPL")</f>
        <v>0</v>
      </c>
      <c r="AZ1465" s="37">
        <f>COUNTIFS($S1465:$AU1465,"LWP")</f>
        <v>0</v>
      </c>
      <c r="BA1465" s="37">
        <f>SUM(COUNTIFS($S1465:$AU1465,{"PAT","MAT"}))</f>
        <v>0</v>
      </c>
      <c r="BB1465" s="37">
        <f>COUNTIFS($S1465:$AU1465,"HO")</f>
        <v>0</v>
      </c>
      <c r="BC1465" s="37">
        <f>COUNTIFS($S1465:$AU1465,"NA")</f>
        <v>0</v>
      </c>
      <c r="BD1465" s="37">
        <f>COUNTIFS($S1465:$AU1465,"PL")</f>
        <v>0</v>
      </c>
      <c r="BE1465" s="37">
        <f>COUNTIFS($S1465:$AU1465,"CL")</f>
        <v>0</v>
      </c>
      <c r="BF1465" s="37">
        <f>COUNTIFS($S1465:$AU1465,"BL")</f>
        <v>0</v>
      </c>
      <c r="BG1465" s="37">
        <f>COUNTIFS($S1465:$AU1465,"CO")</f>
        <v>0</v>
      </c>
      <c r="BH1465" s="37">
        <f>SUM(BD1465:BG1465)</f>
        <v>0</v>
      </c>
      <c r="BI1465" s="37">
        <f>IF(SUM(AV1465+AW1465)&gt;=17,1,0)</f>
        <v>0</v>
      </c>
      <c r="BJ1465" s="37">
        <f>IF(SUM(AV1465+AW1465)&gt;=13,1,0)</f>
        <v>0</v>
      </c>
      <c r="BK1465" s="37">
        <f>SUM(AV1465:BG1465)+SUM(COUNTIFS(R1465:AU1465,{"TERM","RESIGNED"}))</f>
        <v>29</v>
      </c>
      <c r="BL1465" s="1" t="s">
        <v>41</v>
      </c>
      <c r="BM1465" s="37"/>
    </row>
    <row r="1466" spans="1:66" x14ac:dyDescent="0.25">
      <c r="A1466" s="30">
        <f>A1465+1</f>
        <v>1464</v>
      </c>
      <c r="B1466" s="1" t="s">
        <v>33</v>
      </c>
      <c r="C1466" s="1">
        <v>19588</v>
      </c>
      <c r="D1466" s="1">
        <v>19588</v>
      </c>
      <c r="E1466" s="1" t="s">
        <v>863</v>
      </c>
      <c r="F1466" s="32" t="s">
        <v>1541</v>
      </c>
      <c r="G1466" s="32" t="s">
        <v>181</v>
      </c>
      <c r="H1466" s="28">
        <v>45318</v>
      </c>
      <c r="I1466" s="28" t="s">
        <v>36</v>
      </c>
      <c r="J1466" s="28">
        <v>45323</v>
      </c>
      <c r="K1466" s="37">
        <f ca="1">IF(O1466="ACTIVE",(TODAY()-H1466),(J1466-H1466))</f>
        <v>5</v>
      </c>
      <c r="L1466" s="39" t="str">
        <f>IF(OR(M1466="Email Verification",M1466="Operations",M1466="OJT",M1466="Bottom Quartile Group",M1466="Training"),"Billable","Non Billable")</f>
        <v>Billable</v>
      </c>
      <c r="M1466" s="32" t="s">
        <v>920</v>
      </c>
      <c r="N1466" s="1" t="s">
        <v>38</v>
      </c>
      <c r="O1466" s="1" t="s">
        <v>886</v>
      </c>
      <c r="P1466" s="1" t="s">
        <v>1579</v>
      </c>
      <c r="Q1466" s="1" t="s">
        <v>1576</v>
      </c>
      <c r="R1466" s="31" t="s">
        <v>214</v>
      </c>
      <c r="S1466" s="42" t="s">
        <v>886</v>
      </c>
      <c r="T1466" s="42" t="s">
        <v>886</v>
      </c>
      <c r="U1466" s="42" t="s">
        <v>17</v>
      </c>
      <c r="V1466" s="42" t="s">
        <v>17</v>
      </c>
      <c r="W1466" s="42" t="s">
        <v>886</v>
      </c>
      <c r="X1466" s="42" t="s">
        <v>886</v>
      </c>
      <c r="Y1466" s="42" t="s">
        <v>886</v>
      </c>
      <c r="Z1466" s="42" t="s">
        <v>886</v>
      </c>
      <c r="AA1466" s="42" t="s">
        <v>886</v>
      </c>
      <c r="AB1466" s="42" t="s">
        <v>17</v>
      </c>
      <c r="AC1466" s="42" t="s">
        <v>17</v>
      </c>
      <c r="AD1466" s="42" t="s">
        <v>886</v>
      </c>
      <c r="AE1466" s="42" t="s">
        <v>886</v>
      </c>
      <c r="AF1466" s="42" t="s">
        <v>886</v>
      </c>
      <c r="AG1466" s="42" t="s">
        <v>886</v>
      </c>
      <c r="AH1466" s="42" t="s">
        <v>886</v>
      </c>
      <c r="AI1466" s="42" t="s">
        <v>17</v>
      </c>
      <c r="AJ1466" s="42" t="s">
        <v>17</v>
      </c>
      <c r="AK1466" s="42" t="s">
        <v>886</v>
      </c>
      <c r="AL1466" s="42" t="s">
        <v>886</v>
      </c>
      <c r="AM1466" s="42" t="s">
        <v>886</v>
      </c>
      <c r="AN1466" s="42" t="s">
        <v>886</v>
      </c>
      <c r="AO1466" s="42" t="s">
        <v>886</v>
      </c>
      <c r="AP1466" s="42" t="s">
        <v>17</v>
      </c>
      <c r="AQ1466" s="42" t="s">
        <v>17</v>
      </c>
      <c r="AR1466" s="42" t="s">
        <v>886</v>
      </c>
      <c r="AS1466" s="42" t="s">
        <v>886</v>
      </c>
      <c r="AT1466" s="42" t="s">
        <v>886</v>
      </c>
      <c r="AU1466" s="42" t="s">
        <v>886</v>
      </c>
      <c r="AV1466" s="37">
        <f>COUNTIFS($S1466:$AU1466,"P")</f>
        <v>0</v>
      </c>
      <c r="AW1466" s="37">
        <f>COUNTIFS($S1466:$AU1466,"HD")/2</f>
        <v>0</v>
      </c>
      <c r="AX1466" s="37">
        <f>COUNTIFS($S1466:$AU1466,"DO")</f>
        <v>8</v>
      </c>
      <c r="AY1466" s="1">
        <f>COUNTIFS($S1466:$AU1466,"UPL")</f>
        <v>0</v>
      </c>
      <c r="AZ1466" s="37">
        <f>COUNTIFS($S1466:$AU1466,"LWP")</f>
        <v>0</v>
      </c>
      <c r="BA1466" s="37">
        <f>SUM(COUNTIFS($S1466:$AU1466,{"PAT","MAT"}))</f>
        <v>0</v>
      </c>
      <c r="BB1466" s="37">
        <f>COUNTIFS($S1466:$AU1466,"HO")</f>
        <v>0</v>
      </c>
      <c r="BC1466" s="37">
        <f>COUNTIFS($S1466:$AU1466,"NA")</f>
        <v>0</v>
      </c>
      <c r="BD1466" s="37">
        <f>COUNTIFS($S1466:$AU1466,"PL")</f>
        <v>0</v>
      </c>
      <c r="BE1466" s="37">
        <f>COUNTIFS($S1466:$AU1466,"CL")</f>
        <v>0</v>
      </c>
      <c r="BF1466" s="37">
        <f>COUNTIFS($S1466:$AU1466,"BL")</f>
        <v>0</v>
      </c>
      <c r="BG1466" s="37">
        <f>COUNTIFS($S1466:$AU1466,"CO")</f>
        <v>0</v>
      </c>
      <c r="BH1466" s="37">
        <f>SUM(BD1466:BG1466)</f>
        <v>0</v>
      </c>
      <c r="BI1466" s="37">
        <f>IF(SUM(AV1466+AW1466)&gt;=17,1,0)</f>
        <v>0</v>
      </c>
      <c r="BJ1466" s="37">
        <f>IF(SUM(AV1466+AW1466)&gt;=13,1,0)</f>
        <v>0</v>
      </c>
      <c r="BK1466" s="37">
        <f>SUM(AV1466:BG1466)+SUM(COUNTIFS(R1466:AU1466,{"TERM","RESIGNED"}))</f>
        <v>29</v>
      </c>
      <c r="BL1466" s="1" t="s">
        <v>41</v>
      </c>
      <c r="BM1466" s="37"/>
    </row>
    <row r="1467" spans="1:66" x14ac:dyDescent="0.25">
      <c r="A1467" s="30">
        <f>A1466+1</f>
        <v>1465</v>
      </c>
      <c r="B1467" s="1" t="s">
        <v>33</v>
      </c>
      <c r="C1467" s="1">
        <v>19605</v>
      </c>
      <c r="D1467" s="1">
        <v>19605</v>
      </c>
      <c r="E1467" s="1" t="s">
        <v>862</v>
      </c>
      <c r="F1467" s="32" t="s">
        <v>1556</v>
      </c>
      <c r="G1467" s="32" t="s">
        <v>181</v>
      </c>
      <c r="H1467" s="28">
        <v>45322</v>
      </c>
      <c r="I1467" s="28" t="s">
        <v>36</v>
      </c>
      <c r="J1467" s="28">
        <v>45323</v>
      </c>
      <c r="K1467" s="37">
        <f ca="1">IF(O1467="ACTIVE",(TODAY()-H1467),(J1467-H1467))</f>
        <v>1</v>
      </c>
      <c r="L1467" s="39" t="str">
        <f>IF(OR(M1467="Email Verification",M1467="Operations",M1467="OJT",M1467="Bottom Quartile Group",M1467="Training"),"Billable","Non Billable")</f>
        <v>Billable</v>
      </c>
      <c r="M1467" s="32" t="s">
        <v>920</v>
      </c>
      <c r="N1467" s="1" t="s">
        <v>38</v>
      </c>
      <c r="O1467" s="1" t="s">
        <v>886</v>
      </c>
      <c r="P1467" s="1" t="s">
        <v>1579</v>
      </c>
      <c r="Q1467" s="1" t="s">
        <v>1576</v>
      </c>
      <c r="R1467" s="31" t="s">
        <v>203</v>
      </c>
      <c r="S1467" s="42" t="s">
        <v>886</v>
      </c>
      <c r="T1467" s="42" t="s">
        <v>886</v>
      </c>
      <c r="U1467" s="42" t="s">
        <v>17</v>
      </c>
      <c r="V1467" s="42" t="s">
        <v>17</v>
      </c>
      <c r="W1467" s="42" t="s">
        <v>886</v>
      </c>
      <c r="X1467" s="42" t="s">
        <v>886</v>
      </c>
      <c r="Y1467" s="42" t="s">
        <v>886</v>
      </c>
      <c r="Z1467" s="42" t="s">
        <v>886</v>
      </c>
      <c r="AA1467" s="42" t="s">
        <v>886</v>
      </c>
      <c r="AB1467" s="42" t="s">
        <v>17</v>
      </c>
      <c r="AC1467" s="42" t="s">
        <v>17</v>
      </c>
      <c r="AD1467" s="42" t="s">
        <v>886</v>
      </c>
      <c r="AE1467" s="42" t="s">
        <v>886</v>
      </c>
      <c r="AF1467" s="42" t="s">
        <v>886</v>
      </c>
      <c r="AG1467" s="42" t="s">
        <v>886</v>
      </c>
      <c r="AH1467" s="42" t="s">
        <v>886</v>
      </c>
      <c r="AI1467" s="42" t="s">
        <v>17</v>
      </c>
      <c r="AJ1467" s="42" t="s">
        <v>17</v>
      </c>
      <c r="AK1467" s="42" t="s">
        <v>886</v>
      </c>
      <c r="AL1467" s="42" t="s">
        <v>886</v>
      </c>
      <c r="AM1467" s="42" t="s">
        <v>886</v>
      </c>
      <c r="AN1467" s="42" t="s">
        <v>886</v>
      </c>
      <c r="AO1467" s="42" t="s">
        <v>886</v>
      </c>
      <c r="AP1467" s="42" t="s">
        <v>17</v>
      </c>
      <c r="AQ1467" s="42" t="s">
        <v>17</v>
      </c>
      <c r="AR1467" s="42" t="s">
        <v>886</v>
      </c>
      <c r="AS1467" s="42" t="s">
        <v>886</v>
      </c>
      <c r="AT1467" s="42" t="s">
        <v>886</v>
      </c>
      <c r="AU1467" s="42" t="s">
        <v>886</v>
      </c>
      <c r="AV1467" s="37">
        <f>COUNTIFS($S1467:$AU1467,"P")</f>
        <v>0</v>
      </c>
      <c r="AW1467" s="37">
        <f>COUNTIFS($S1467:$AU1467,"HD")/2</f>
        <v>0</v>
      </c>
      <c r="AX1467" s="37">
        <f>COUNTIFS($S1467:$AU1467,"DO")</f>
        <v>8</v>
      </c>
      <c r="AY1467" s="1">
        <f>COUNTIFS($S1467:$AU1467,"UPL")</f>
        <v>0</v>
      </c>
      <c r="AZ1467" s="37">
        <f>COUNTIFS($S1467:$AU1467,"LWP")</f>
        <v>0</v>
      </c>
      <c r="BA1467" s="37">
        <f>SUM(COUNTIFS($S1467:$AU1467,{"PAT","MAT"}))</f>
        <v>0</v>
      </c>
      <c r="BB1467" s="37">
        <f>COUNTIFS($S1467:$AU1467,"HO")</f>
        <v>0</v>
      </c>
      <c r="BC1467" s="37">
        <f>COUNTIFS($S1467:$AU1467,"NA")</f>
        <v>0</v>
      </c>
      <c r="BD1467" s="37">
        <f>COUNTIFS($S1467:$AU1467,"PL")</f>
        <v>0</v>
      </c>
      <c r="BE1467" s="37">
        <f>COUNTIFS($S1467:$AU1467,"CL")</f>
        <v>0</v>
      </c>
      <c r="BF1467" s="37">
        <f>COUNTIFS($S1467:$AU1467,"BL")</f>
        <v>0</v>
      </c>
      <c r="BG1467" s="37">
        <f>COUNTIFS($S1467:$AU1467,"CO")</f>
        <v>0</v>
      </c>
      <c r="BH1467" s="37">
        <f>SUM(BD1467:BG1467)</f>
        <v>0</v>
      </c>
      <c r="BI1467" s="37">
        <f>IF(SUM(AV1467+AW1467)&gt;=17,1,0)</f>
        <v>0</v>
      </c>
      <c r="BJ1467" s="37">
        <f>IF(SUM(AV1467+AW1467)&gt;=13,1,0)</f>
        <v>0</v>
      </c>
      <c r="BK1467" s="37">
        <f>SUM(AV1467:BG1467)+SUM(COUNTIFS(R1467:AU1467,{"TERM","RESIGNED"}))</f>
        <v>29</v>
      </c>
      <c r="BL1467" s="1" t="s">
        <v>41</v>
      </c>
      <c r="BM1467" s="37"/>
    </row>
    <row r="1468" spans="1:66" x14ac:dyDescent="0.25">
      <c r="A1468" s="30"/>
      <c r="B1468" s="1"/>
      <c r="C1468" s="1"/>
      <c r="D1468" s="1"/>
      <c r="E1468" s="1"/>
      <c r="F1468" s="32"/>
      <c r="G1468" s="32"/>
      <c r="H1468" s="28"/>
      <c r="I1468" s="28"/>
      <c r="J1468" s="28"/>
      <c r="K1468" s="37"/>
      <c r="L1468" s="39"/>
      <c r="M1468" s="32"/>
      <c r="N1468" s="1"/>
      <c r="O1468" s="1"/>
      <c r="P1468" s="1"/>
      <c r="Q1468" s="1"/>
      <c r="R1468" s="31"/>
      <c r="S1468" s="42"/>
      <c r="T1468" s="42"/>
      <c r="U1468" s="42"/>
      <c r="V1468" s="42"/>
      <c r="W1468" s="42"/>
      <c r="X1468" s="42"/>
      <c r="Y1468" s="42"/>
      <c r="Z1468" s="42"/>
      <c r="AA1468" s="42"/>
      <c r="AB1468" s="42"/>
      <c r="AC1468" s="42"/>
      <c r="AD1468" s="42"/>
      <c r="AE1468" s="42"/>
      <c r="AF1468" s="42"/>
      <c r="AG1468" s="42"/>
      <c r="AH1468" s="42"/>
      <c r="AI1468" s="42"/>
      <c r="AJ1468" s="42"/>
      <c r="AK1468" s="42"/>
      <c r="AL1468" s="42"/>
      <c r="AM1468" s="42"/>
      <c r="AN1468" s="42"/>
      <c r="AO1468" s="42"/>
      <c r="AP1468" s="42"/>
      <c r="AQ1468" s="42"/>
      <c r="AR1468" s="42"/>
      <c r="AS1468" s="42"/>
      <c r="AT1468" s="42"/>
      <c r="AU1468" s="42"/>
      <c r="AV1468" s="37"/>
      <c r="AW1468" s="37"/>
      <c r="AX1468" s="37"/>
      <c r="AY1468" s="1"/>
      <c r="AZ1468" s="37"/>
      <c r="BA1468" s="37"/>
      <c r="BB1468" s="37"/>
      <c r="BC1468" s="37"/>
      <c r="BD1468" s="37"/>
      <c r="BE1468" s="37"/>
      <c r="BF1468" s="37"/>
      <c r="BG1468" s="37"/>
      <c r="BH1468" s="37"/>
      <c r="BI1468" s="37"/>
      <c r="BJ1468" s="37"/>
      <c r="BK1468" s="37"/>
      <c r="BL1468" s="1"/>
      <c r="BM1468" s="37"/>
    </row>
    <row r="1470" spans="1:66" x14ac:dyDescent="0.25">
      <c r="A1470" s="26"/>
      <c r="B1470" s="26"/>
      <c r="C1470" s="26"/>
    </row>
  </sheetData>
  <autoFilter ref="A2:BN1467">
    <sortState ref="A3:BN1467">
      <sortCondition descending="1" ref="J2:J1467"/>
    </sortState>
  </autoFilter>
  <conditionalFormatting sqref="A2:B2 H2:O2">
    <cfRule type="containsText" dxfId="460" priority="4288" stopIfTrue="1" operator="containsText" text="TERM">
      <formula>NOT(ISERROR(SEARCH("TERM",A2)))</formula>
    </cfRule>
  </conditionalFormatting>
  <conditionalFormatting sqref="O2 AL22:AM22 AL113:AM113 AL501:AN523 AO114:AO149 AL23:AO84 AL112:AO112 AP112:AP149 AS1453:AT1453 AU1447:AU1453 AD1458:AH1467 AK1458:AO1467 AR1447:AT1452 AR1458:AU1467 AO150:AP232 AL114:AN232 AP4:AU84 O296:Q296 O177:Q177 O653:Q653 O697:Q697 O929:Q929 O1196:Q1196 O646:Q646 O568:Q568 O558:Q558 W1458:AA1467 W1413:AA1453 Y1407:AA1412 AD1407:AH1453 Y1398:AH1406 AB1392:AC1467 Y1389:Y1397 W1389:X1412 T1364:W1364 Z1390:AH1397 AA1385:AA1387 Z1389:AA1389 T1388:AA1388 T1389:V1467 T1365:Z1369 AB361:AC361 AB972:AC972 AA1373:AC1384 T1373:Z1387 AA1362:AC1369 Z1362:Z1364 T1362:Y1363 AD1362:AH1389 AG1359:AH1360 AQ86:AU232 AL86:AP111 AL85:AU85 AL4:AO21 AO479:AU523 AL479:AN499 AG1348:AG1358 AH1338:AH1358 S1373:S1467 S1362:S1369 W802:W971 W362:W800 AA973:AC1260 W4:AD360 X362:AD971 AD972:AD1260 AE789:AE1260 AE4:AG788 AF789:AG1124 AL524:AU800 AL802:AU971 AH4:AK1123 S3:AU3 S1468:AU1468 S1370:AC1372 S1361:AH1361 S1348:AF1360 S1338:AG1347 W973:Z1336 AA1261:AE1336 W1337:AH1337 S4:V1337 AL973:AU1123 AL362:AU455 AL233:AU360 AL457:AU478 AF1125:AU1331 AH1124:AU1124 AF1335:AH1336 AK1335:AO1453 AF1332:AO1334 AR1332:AU1446">
    <cfRule type="containsText" dxfId="459" priority="4278" stopIfTrue="1" operator="containsText" text="DO">
      <formula>NOT(ISERROR(SEARCH("DO",O2)))</formula>
    </cfRule>
    <cfRule type="containsText" dxfId="458" priority="4279" stopIfTrue="1" operator="containsText" text="PAT">
      <formula>NOT(ISERROR(SEARCH("PAT",O2)))</formula>
    </cfRule>
    <cfRule type="containsText" dxfId="457" priority="4280" stopIfTrue="1" operator="containsText" text="MAT">
      <formula>NOT(ISERROR(SEARCH("MAT",O2)))</formula>
    </cfRule>
    <cfRule type="containsText" dxfId="456" priority="4281" stopIfTrue="1" operator="containsText" text="HD">
      <formula>NOT(ISERROR(SEARCH("HD",O2)))</formula>
    </cfRule>
    <cfRule type="containsText" dxfId="455" priority="4282" stopIfTrue="1" operator="containsText" text="LWP">
      <formula>NOT(ISERROR(SEARCH("LWP",O2)))</formula>
    </cfRule>
    <cfRule type="containsText" dxfId="454" priority="4283" stopIfTrue="1" operator="containsText" text="RESIGNED">
      <formula>NOT(ISERROR(SEARCH("RESIGNED",O2)))</formula>
    </cfRule>
    <cfRule type="containsText" dxfId="453" priority="4284" stopIfTrue="1" operator="containsText" text="TERM">
      <formula>NOT(ISERROR(SEARCH("TERM",O2)))</formula>
    </cfRule>
    <cfRule type="containsText" dxfId="452" priority="4285" stopIfTrue="1" operator="containsText" text="UPL">
      <formula>NOT(ISERROR(SEARCH("UPL",O2)))</formula>
    </cfRule>
    <cfRule type="containsText" dxfId="451" priority="4286" stopIfTrue="1" operator="containsText" text="CL">
      <formula>NOT(ISERROR(SEARCH("CL",O2)))</formula>
    </cfRule>
    <cfRule type="containsText" dxfId="450" priority="4287" stopIfTrue="1" operator="containsText" text="PL">
      <formula>NOT(ISERROR(SEARCH("PL",O2)))</formula>
    </cfRule>
  </conditionalFormatting>
  <conditionalFormatting sqref="O2 Q1450 O1468:Q1468 O968:P968 O1429:O1467 Q1429:Q1446 P1429:P1443 P1451 P1453:P1459 O3:Q526 O969:Q1312 O1406:Q1424 O1405 Q1405 O1313 Q1313 O1401:Q1401 O528:Q967 O527 Q527 O1391:Q1398 O1386:Q1387 Q1384:Q1385 O1384:O1385 O1381:Q1381 O1388:O1390 Q1388:Q1390 O1426:Q1428 O1425 Q1425 P1445:P1449 O1383:Q1383 O1382 Q1382 O1399:O1400 Q1399:Q1400 O1403:Q1404 O1402 Q1402 P1463:P1467 O1357:Q1375 O1356 Q1356 O1376:O1380 Q1376:Q1380 O1314:Q1331 O1333:Q1355 O1332 Q1332">
    <cfRule type="containsText" dxfId="449" priority="3935" operator="containsText" text="Term">
      <formula>NOT(ISERROR(SEARCH("Term",O2)))</formula>
    </cfRule>
  </conditionalFormatting>
  <conditionalFormatting sqref="AL500:AN500">
    <cfRule type="containsText" dxfId="448" priority="646" stopIfTrue="1" operator="containsText" text="DO">
      <formula>NOT(ISERROR(SEARCH("DO",AL500)))</formula>
    </cfRule>
    <cfRule type="containsText" dxfId="447" priority="647" stopIfTrue="1" operator="containsText" text="PAT">
      <formula>NOT(ISERROR(SEARCH("PAT",AL500)))</formula>
    </cfRule>
    <cfRule type="containsText" dxfId="446" priority="648" stopIfTrue="1" operator="containsText" text="MAT">
      <formula>NOT(ISERROR(SEARCH("MAT",AL500)))</formula>
    </cfRule>
    <cfRule type="containsText" dxfId="445" priority="649" stopIfTrue="1" operator="containsText" text="HD">
      <formula>NOT(ISERROR(SEARCH("HD",AL500)))</formula>
    </cfRule>
    <cfRule type="containsText" dxfId="444" priority="650" stopIfTrue="1" operator="containsText" text="LWP">
      <formula>NOT(ISERROR(SEARCH("LWP",AL500)))</formula>
    </cfRule>
    <cfRule type="containsText" dxfId="443" priority="651" stopIfTrue="1" operator="containsText" text="RESIGNED">
      <formula>NOT(ISERROR(SEARCH("RESIGNED",AL500)))</formula>
    </cfRule>
    <cfRule type="containsText" dxfId="442" priority="652" stopIfTrue="1" operator="containsText" text="TERM">
      <formula>NOT(ISERROR(SEARCH("TERM",AL500)))</formula>
    </cfRule>
    <cfRule type="containsText" dxfId="441" priority="653" stopIfTrue="1" operator="containsText" text="UPL">
      <formula>NOT(ISERROR(SEARCH("UPL",AL500)))</formula>
    </cfRule>
    <cfRule type="containsText" dxfId="440" priority="654" stopIfTrue="1" operator="containsText" text="CL">
      <formula>NOT(ISERROR(SEARCH("CL",AL500)))</formula>
    </cfRule>
    <cfRule type="containsText" dxfId="439" priority="655" stopIfTrue="1" operator="containsText" text="PL">
      <formula>NOT(ISERROR(SEARCH("PL",AL500)))</formula>
    </cfRule>
  </conditionalFormatting>
  <conditionalFormatting sqref="AN22:AO22">
    <cfRule type="containsText" dxfId="438" priority="606" stopIfTrue="1" operator="containsText" text="DO">
      <formula>NOT(ISERROR(SEARCH("DO",AN22)))</formula>
    </cfRule>
    <cfRule type="containsText" dxfId="437" priority="607" stopIfTrue="1" operator="containsText" text="PAT">
      <formula>NOT(ISERROR(SEARCH("PAT",AN22)))</formula>
    </cfRule>
    <cfRule type="containsText" dxfId="436" priority="608" stopIfTrue="1" operator="containsText" text="MAT">
      <formula>NOT(ISERROR(SEARCH("MAT",AN22)))</formula>
    </cfRule>
    <cfRule type="containsText" dxfId="435" priority="609" stopIfTrue="1" operator="containsText" text="HD">
      <formula>NOT(ISERROR(SEARCH("HD",AN22)))</formula>
    </cfRule>
    <cfRule type="containsText" dxfId="434" priority="610" stopIfTrue="1" operator="containsText" text="LWP">
      <formula>NOT(ISERROR(SEARCH("LWP",AN22)))</formula>
    </cfRule>
    <cfRule type="containsText" dxfId="433" priority="611" stopIfTrue="1" operator="containsText" text="RESIGNED">
      <formula>NOT(ISERROR(SEARCH("RESIGNED",AN22)))</formula>
    </cfRule>
    <cfRule type="containsText" dxfId="432" priority="612" stopIfTrue="1" operator="containsText" text="TERM">
      <formula>NOT(ISERROR(SEARCH("TERM",AN22)))</formula>
    </cfRule>
    <cfRule type="containsText" dxfId="431" priority="613" stopIfTrue="1" operator="containsText" text="UPL">
      <formula>NOT(ISERROR(SEARCH("UPL",AN22)))</formula>
    </cfRule>
    <cfRule type="containsText" dxfId="430" priority="614" stopIfTrue="1" operator="containsText" text="CL">
      <formula>NOT(ISERROR(SEARCH("CL",AN22)))</formula>
    </cfRule>
    <cfRule type="containsText" dxfId="429" priority="615" stopIfTrue="1" operator="containsText" text="PL">
      <formula>NOT(ISERROR(SEARCH("PL",AN22)))</formula>
    </cfRule>
  </conditionalFormatting>
  <conditionalFormatting sqref="AN113:AO113">
    <cfRule type="containsText" dxfId="428" priority="576" stopIfTrue="1" operator="containsText" text="DO">
      <formula>NOT(ISERROR(SEARCH("DO",AN113)))</formula>
    </cfRule>
    <cfRule type="containsText" dxfId="427" priority="577" stopIfTrue="1" operator="containsText" text="PAT">
      <formula>NOT(ISERROR(SEARCH("PAT",AN113)))</formula>
    </cfRule>
    <cfRule type="containsText" dxfId="426" priority="578" stopIfTrue="1" operator="containsText" text="MAT">
      <formula>NOT(ISERROR(SEARCH("MAT",AN113)))</formula>
    </cfRule>
    <cfRule type="containsText" dxfId="425" priority="579" stopIfTrue="1" operator="containsText" text="HD">
      <formula>NOT(ISERROR(SEARCH("HD",AN113)))</formula>
    </cfRule>
    <cfRule type="containsText" dxfId="424" priority="580" stopIfTrue="1" operator="containsText" text="LWP">
      <formula>NOT(ISERROR(SEARCH("LWP",AN113)))</formula>
    </cfRule>
    <cfRule type="containsText" dxfId="423" priority="581" stopIfTrue="1" operator="containsText" text="RESIGNED">
      <formula>NOT(ISERROR(SEARCH("RESIGNED",AN113)))</formula>
    </cfRule>
    <cfRule type="containsText" dxfId="422" priority="582" stopIfTrue="1" operator="containsText" text="TERM">
      <formula>NOT(ISERROR(SEARCH("TERM",AN113)))</formula>
    </cfRule>
    <cfRule type="containsText" dxfId="421" priority="583" stopIfTrue="1" operator="containsText" text="UPL">
      <formula>NOT(ISERROR(SEARCH("UPL",AN113)))</formula>
    </cfRule>
    <cfRule type="containsText" dxfId="420" priority="584" stopIfTrue="1" operator="containsText" text="CL">
      <formula>NOT(ISERROR(SEARCH("CL",AN113)))</formula>
    </cfRule>
    <cfRule type="containsText" dxfId="419" priority="585" stopIfTrue="1" operator="containsText" text="PL">
      <formula>NOT(ISERROR(SEARCH("PL",AN113)))</formula>
    </cfRule>
  </conditionalFormatting>
  <conditionalFormatting sqref="AR1453">
    <cfRule type="containsText" dxfId="418" priority="526" stopIfTrue="1" operator="containsText" text="DO">
      <formula>NOT(ISERROR(SEARCH("DO",AR1453)))</formula>
    </cfRule>
    <cfRule type="containsText" dxfId="417" priority="527" stopIfTrue="1" operator="containsText" text="PAT">
      <formula>NOT(ISERROR(SEARCH("PAT",AR1453)))</formula>
    </cfRule>
    <cfRule type="containsText" dxfId="416" priority="528" stopIfTrue="1" operator="containsText" text="MAT">
      <formula>NOT(ISERROR(SEARCH("MAT",AR1453)))</formula>
    </cfRule>
    <cfRule type="containsText" dxfId="415" priority="529" stopIfTrue="1" operator="containsText" text="HD">
      <formula>NOT(ISERROR(SEARCH("HD",AR1453)))</formula>
    </cfRule>
    <cfRule type="containsText" dxfId="414" priority="530" stopIfTrue="1" operator="containsText" text="LWP">
      <formula>NOT(ISERROR(SEARCH("LWP",AR1453)))</formula>
    </cfRule>
    <cfRule type="containsText" dxfId="413" priority="531" stopIfTrue="1" operator="containsText" text="RESIGNED">
      <formula>NOT(ISERROR(SEARCH("RESIGNED",AR1453)))</formula>
    </cfRule>
    <cfRule type="containsText" dxfId="412" priority="532" stopIfTrue="1" operator="containsText" text="TERM">
      <formula>NOT(ISERROR(SEARCH("TERM",AR1453)))</formula>
    </cfRule>
    <cfRule type="containsText" dxfId="411" priority="533" stopIfTrue="1" operator="containsText" text="UPL">
      <formula>NOT(ISERROR(SEARCH("UPL",AR1453)))</formula>
    </cfRule>
    <cfRule type="containsText" dxfId="410" priority="534" stopIfTrue="1" operator="containsText" text="CL">
      <formula>NOT(ISERROR(SEARCH("CL",AR1453)))</formula>
    </cfRule>
    <cfRule type="containsText" dxfId="409" priority="535" stopIfTrue="1" operator="containsText" text="PL">
      <formula>NOT(ISERROR(SEARCH("PL",AR1453)))</formula>
    </cfRule>
  </conditionalFormatting>
  <conditionalFormatting sqref="W1454:AA1457 AD1454:AH1457 AK1454:AO1457 AR1454:AU1457">
    <cfRule type="containsText" dxfId="408" priority="506" stopIfTrue="1" operator="containsText" text="DO">
      <formula>NOT(ISERROR(SEARCH("DO",W1454)))</formula>
    </cfRule>
    <cfRule type="containsText" dxfId="407" priority="507" stopIfTrue="1" operator="containsText" text="PAT">
      <formula>NOT(ISERROR(SEARCH("PAT",W1454)))</formula>
    </cfRule>
    <cfRule type="containsText" dxfId="406" priority="508" stopIfTrue="1" operator="containsText" text="MAT">
      <formula>NOT(ISERROR(SEARCH("MAT",W1454)))</formula>
    </cfRule>
    <cfRule type="containsText" dxfId="405" priority="509" stopIfTrue="1" operator="containsText" text="HD">
      <formula>NOT(ISERROR(SEARCH("HD",W1454)))</formula>
    </cfRule>
    <cfRule type="containsText" dxfId="404" priority="510" stopIfTrue="1" operator="containsText" text="LWP">
      <formula>NOT(ISERROR(SEARCH("LWP",W1454)))</formula>
    </cfRule>
    <cfRule type="containsText" dxfId="403" priority="511" stopIfTrue="1" operator="containsText" text="RESIGNED">
      <formula>NOT(ISERROR(SEARCH("RESIGNED",W1454)))</formula>
    </cfRule>
    <cfRule type="containsText" dxfId="402" priority="512" stopIfTrue="1" operator="containsText" text="TERM">
      <formula>NOT(ISERROR(SEARCH("TERM",W1454)))</formula>
    </cfRule>
    <cfRule type="containsText" dxfId="401" priority="513" stopIfTrue="1" operator="containsText" text="UPL">
      <formula>NOT(ISERROR(SEARCH("UPL",W1454)))</formula>
    </cfRule>
    <cfRule type="containsText" dxfId="400" priority="514" stopIfTrue="1" operator="containsText" text="CL">
      <formula>NOT(ISERROR(SEARCH("CL",W1454)))</formula>
    </cfRule>
    <cfRule type="containsText" dxfId="399" priority="515" stopIfTrue="1" operator="containsText" text="PL">
      <formula>NOT(ISERROR(SEARCH("PL",W1454)))</formula>
    </cfRule>
  </conditionalFormatting>
  <conditionalFormatting sqref="Q1452">
    <cfRule type="containsText" dxfId="398" priority="383" operator="containsText" text="Term">
      <formula>NOT(ISERROR(SEARCH("Term",Q1452)))</formula>
    </cfRule>
  </conditionalFormatting>
  <conditionalFormatting sqref="W801 AL801:AU801">
    <cfRule type="containsText" dxfId="397" priority="341" stopIfTrue="1" operator="containsText" text="DO">
      <formula>NOT(ISERROR(SEARCH("DO",W801)))</formula>
    </cfRule>
    <cfRule type="containsText" dxfId="396" priority="342" stopIfTrue="1" operator="containsText" text="PAT">
      <formula>NOT(ISERROR(SEARCH("PAT",W801)))</formula>
    </cfRule>
    <cfRule type="containsText" dxfId="395" priority="343" stopIfTrue="1" operator="containsText" text="MAT">
      <formula>NOT(ISERROR(SEARCH("MAT",W801)))</formula>
    </cfRule>
    <cfRule type="containsText" dxfId="394" priority="344" stopIfTrue="1" operator="containsText" text="HD">
      <formula>NOT(ISERROR(SEARCH("HD",W801)))</formula>
    </cfRule>
    <cfRule type="containsText" dxfId="393" priority="345" stopIfTrue="1" operator="containsText" text="LWP">
      <formula>NOT(ISERROR(SEARCH("LWP",W801)))</formula>
    </cfRule>
    <cfRule type="containsText" dxfId="392" priority="346" stopIfTrue="1" operator="containsText" text="RESIGNED">
      <formula>NOT(ISERROR(SEARCH("RESIGNED",W801)))</formula>
    </cfRule>
    <cfRule type="containsText" dxfId="391" priority="347" stopIfTrue="1" operator="containsText" text="TERM">
      <formula>NOT(ISERROR(SEARCH("TERM",W801)))</formula>
    </cfRule>
    <cfRule type="containsText" dxfId="390" priority="348" stopIfTrue="1" operator="containsText" text="UPL">
      <formula>NOT(ISERROR(SEARCH("UPL",W801)))</formula>
    </cfRule>
    <cfRule type="containsText" dxfId="389" priority="349" stopIfTrue="1" operator="containsText" text="CL">
      <formula>NOT(ISERROR(SEARCH("CL",W801)))</formula>
    </cfRule>
    <cfRule type="containsText" dxfId="388" priority="350" stopIfTrue="1" operator="containsText" text="PL">
      <formula>NOT(ISERROR(SEARCH("PL",W801)))</formula>
    </cfRule>
  </conditionalFormatting>
  <conditionalFormatting sqref="X1364:Y1364">
    <cfRule type="containsText" dxfId="387" priority="281" stopIfTrue="1" operator="containsText" text="DO">
      <formula>NOT(ISERROR(SEARCH("DO",X1364)))</formula>
    </cfRule>
    <cfRule type="containsText" dxfId="386" priority="282" stopIfTrue="1" operator="containsText" text="PAT">
      <formula>NOT(ISERROR(SEARCH("PAT",X1364)))</formula>
    </cfRule>
    <cfRule type="containsText" dxfId="385" priority="283" stopIfTrue="1" operator="containsText" text="MAT">
      <formula>NOT(ISERROR(SEARCH("MAT",X1364)))</formula>
    </cfRule>
    <cfRule type="containsText" dxfId="384" priority="284" stopIfTrue="1" operator="containsText" text="HD">
      <formula>NOT(ISERROR(SEARCH("HD",X1364)))</formula>
    </cfRule>
    <cfRule type="containsText" dxfId="383" priority="285" stopIfTrue="1" operator="containsText" text="LWP">
      <formula>NOT(ISERROR(SEARCH("LWP",X1364)))</formula>
    </cfRule>
    <cfRule type="containsText" dxfId="382" priority="286" stopIfTrue="1" operator="containsText" text="RESIGNED">
      <formula>NOT(ISERROR(SEARCH("RESIGNED",X1364)))</formula>
    </cfRule>
    <cfRule type="containsText" dxfId="381" priority="287" stopIfTrue="1" operator="containsText" text="TERM">
      <formula>NOT(ISERROR(SEARCH("TERM",X1364)))</formula>
    </cfRule>
    <cfRule type="containsText" dxfId="380" priority="288" stopIfTrue="1" operator="containsText" text="UPL">
      <formula>NOT(ISERROR(SEARCH("UPL",X1364)))</formula>
    </cfRule>
    <cfRule type="containsText" dxfId="379" priority="289" stopIfTrue="1" operator="containsText" text="CL">
      <formula>NOT(ISERROR(SEARCH("CL",X1364)))</formula>
    </cfRule>
    <cfRule type="containsText" dxfId="378" priority="290" stopIfTrue="1" operator="containsText" text="PL">
      <formula>NOT(ISERROR(SEARCH("PL",X1364)))</formula>
    </cfRule>
  </conditionalFormatting>
  <conditionalFormatting sqref="AB1385:AC1389">
    <cfRule type="containsText" dxfId="377" priority="261" stopIfTrue="1" operator="containsText" text="DO">
      <formula>NOT(ISERROR(SEARCH("DO",AB1385)))</formula>
    </cfRule>
    <cfRule type="containsText" dxfId="376" priority="262" stopIfTrue="1" operator="containsText" text="PAT">
      <formula>NOT(ISERROR(SEARCH("PAT",AB1385)))</formula>
    </cfRule>
    <cfRule type="containsText" dxfId="375" priority="263" stopIfTrue="1" operator="containsText" text="MAT">
      <formula>NOT(ISERROR(SEARCH("MAT",AB1385)))</formula>
    </cfRule>
    <cfRule type="containsText" dxfId="374" priority="264" stopIfTrue="1" operator="containsText" text="HD">
      <formula>NOT(ISERROR(SEARCH("HD",AB1385)))</formula>
    </cfRule>
    <cfRule type="containsText" dxfId="373" priority="265" stopIfTrue="1" operator="containsText" text="LWP">
      <formula>NOT(ISERROR(SEARCH("LWP",AB1385)))</formula>
    </cfRule>
    <cfRule type="containsText" dxfId="372" priority="266" stopIfTrue="1" operator="containsText" text="RESIGNED">
      <formula>NOT(ISERROR(SEARCH("RESIGNED",AB1385)))</formula>
    </cfRule>
    <cfRule type="containsText" dxfId="371" priority="267" stopIfTrue="1" operator="containsText" text="TERM">
      <formula>NOT(ISERROR(SEARCH("TERM",AB1385)))</formula>
    </cfRule>
    <cfRule type="containsText" dxfId="370" priority="268" stopIfTrue="1" operator="containsText" text="UPL">
      <formula>NOT(ISERROR(SEARCH("UPL",AB1385)))</formula>
    </cfRule>
    <cfRule type="containsText" dxfId="369" priority="269" stopIfTrue="1" operator="containsText" text="CL">
      <formula>NOT(ISERROR(SEARCH("CL",AB1385)))</formula>
    </cfRule>
    <cfRule type="containsText" dxfId="368" priority="270" stopIfTrue="1" operator="containsText" text="PL">
      <formula>NOT(ISERROR(SEARCH("PL",AB1385)))</formula>
    </cfRule>
  </conditionalFormatting>
  <conditionalFormatting sqref="AL456:AU456">
    <cfRule type="containsText" dxfId="367" priority="221" stopIfTrue="1" operator="containsText" text="DO">
      <formula>NOT(ISERROR(SEARCH("DO",AL456)))</formula>
    </cfRule>
    <cfRule type="containsText" dxfId="366" priority="222" stopIfTrue="1" operator="containsText" text="PAT">
      <formula>NOT(ISERROR(SEARCH("PAT",AL456)))</formula>
    </cfRule>
    <cfRule type="containsText" dxfId="365" priority="223" stopIfTrue="1" operator="containsText" text="MAT">
      <formula>NOT(ISERROR(SEARCH("MAT",AL456)))</formula>
    </cfRule>
    <cfRule type="containsText" dxfId="364" priority="224" stopIfTrue="1" operator="containsText" text="HD">
      <formula>NOT(ISERROR(SEARCH("HD",AL456)))</formula>
    </cfRule>
    <cfRule type="containsText" dxfId="363" priority="225" stopIfTrue="1" operator="containsText" text="LWP">
      <formula>NOT(ISERROR(SEARCH("LWP",AL456)))</formula>
    </cfRule>
    <cfRule type="containsText" dxfId="362" priority="226" stopIfTrue="1" operator="containsText" text="RESIGNED">
      <formula>NOT(ISERROR(SEARCH("RESIGNED",AL456)))</formula>
    </cfRule>
    <cfRule type="containsText" dxfId="361" priority="227" stopIfTrue="1" operator="containsText" text="TERM">
      <formula>NOT(ISERROR(SEARCH("TERM",AL456)))</formula>
    </cfRule>
    <cfRule type="containsText" dxfId="360" priority="228" stopIfTrue="1" operator="containsText" text="UPL">
      <formula>NOT(ISERROR(SEARCH("UPL",AL456)))</formula>
    </cfRule>
    <cfRule type="containsText" dxfId="359" priority="229" stopIfTrue="1" operator="containsText" text="CL">
      <formula>NOT(ISERROR(SEARCH("CL",AL456)))</formula>
    </cfRule>
    <cfRule type="containsText" dxfId="358" priority="230" stopIfTrue="1" operator="containsText" text="PL">
      <formula>NOT(ISERROR(SEARCH("PL",AL456)))</formula>
    </cfRule>
  </conditionalFormatting>
  <conditionalFormatting sqref="W361:AA361">
    <cfRule type="containsText" dxfId="357" priority="171" stopIfTrue="1" operator="containsText" text="DO">
      <formula>NOT(ISERROR(SEARCH("DO",W361)))</formula>
    </cfRule>
    <cfRule type="containsText" dxfId="356" priority="172" stopIfTrue="1" operator="containsText" text="PAT">
      <formula>NOT(ISERROR(SEARCH("PAT",W361)))</formula>
    </cfRule>
    <cfRule type="containsText" dxfId="355" priority="173" stopIfTrue="1" operator="containsText" text="MAT">
      <formula>NOT(ISERROR(SEARCH("MAT",W361)))</formula>
    </cfRule>
    <cfRule type="containsText" dxfId="354" priority="174" stopIfTrue="1" operator="containsText" text="HD">
      <formula>NOT(ISERROR(SEARCH("HD",W361)))</formula>
    </cfRule>
    <cfRule type="containsText" dxfId="353" priority="175" stopIfTrue="1" operator="containsText" text="LWP">
      <formula>NOT(ISERROR(SEARCH("LWP",W361)))</formula>
    </cfRule>
    <cfRule type="containsText" dxfId="352" priority="176" stopIfTrue="1" operator="containsText" text="RESIGNED">
      <formula>NOT(ISERROR(SEARCH("RESIGNED",W361)))</formula>
    </cfRule>
    <cfRule type="containsText" dxfId="351" priority="177" stopIfTrue="1" operator="containsText" text="TERM">
      <formula>NOT(ISERROR(SEARCH("TERM",W361)))</formula>
    </cfRule>
    <cfRule type="containsText" dxfId="350" priority="178" stopIfTrue="1" operator="containsText" text="UPL">
      <formula>NOT(ISERROR(SEARCH("UPL",W361)))</formula>
    </cfRule>
    <cfRule type="containsText" dxfId="349" priority="179" stopIfTrue="1" operator="containsText" text="CL">
      <formula>NOT(ISERROR(SEARCH("CL",W361)))</formula>
    </cfRule>
    <cfRule type="containsText" dxfId="348" priority="180" stopIfTrue="1" operator="containsText" text="PL">
      <formula>NOT(ISERROR(SEARCH("PL",W361)))</formula>
    </cfRule>
  </conditionalFormatting>
  <conditionalFormatting sqref="AD361 AL361:AU361">
    <cfRule type="containsText" dxfId="347" priority="161" stopIfTrue="1" operator="containsText" text="DO">
      <formula>NOT(ISERROR(SEARCH("DO",AD361)))</formula>
    </cfRule>
    <cfRule type="containsText" dxfId="346" priority="162" stopIfTrue="1" operator="containsText" text="PAT">
      <formula>NOT(ISERROR(SEARCH("PAT",AD361)))</formula>
    </cfRule>
    <cfRule type="containsText" dxfId="345" priority="163" stopIfTrue="1" operator="containsText" text="MAT">
      <formula>NOT(ISERROR(SEARCH("MAT",AD361)))</formula>
    </cfRule>
    <cfRule type="containsText" dxfId="344" priority="164" stopIfTrue="1" operator="containsText" text="HD">
      <formula>NOT(ISERROR(SEARCH("HD",AD361)))</formula>
    </cfRule>
    <cfRule type="containsText" dxfId="343" priority="165" stopIfTrue="1" operator="containsText" text="LWP">
      <formula>NOT(ISERROR(SEARCH("LWP",AD361)))</formula>
    </cfRule>
    <cfRule type="containsText" dxfId="342" priority="166" stopIfTrue="1" operator="containsText" text="RESIGNED">
      <formula>NOT(ISERROR(SEARCH("RESIGNED",AD361)))</formula>
    </cfRule>
    <cfRule type="containsText" dxfId="341" priority="167" stopIfTrue="1" operator="containsText" text="TERM">
      <formula>NOT(ISERROR(SEARCH("TERM",AD361)))</formula>
    </cfRule>
    <cfRule type="containsText" dxfId="340" priority="168" stopIfTrue="1" operator="containsText" text="UPL">
      <formula>NOT(ISERROR(SEARCH("UPL",AD361)))</formula>
    </cfRule>
    <cfRule type="containsText" dxfId="339" priority="169" stopIfTrue="1" operator="containsText" text="CL">
      <formula>NOT(ISERROR(SEARCH("CL",AD361)))</formula>
    </cfRule>
    <cfRule type="containsText" dxfId="338" priority="170" stopIfTrue="1" operator="containsText" text="PL">
      <formula>NOT(ISERROR(SEARCH("PL",AD361)))</formula>
    </cfRule>
  </conditionalFormatting>
  <conditionalFormatting sqref="W972:AA972">
    <cfRule type="containsText" dxfId="337" priority="131" stopIfTrue="1" operator="containsText" text="DO">
      <formula>NOT(ISERROR(SEARCH("DO",W972)))</formula>
    </cfRule>
    <cfRule type="containsText" dxfId="336" priority="132" stopIfTrue="1" operator="containsText" text="PAT">
      <formula>NOT(ISERROR(SEARCH("PAT",W972)))</formula>
    </cfRule>
    <cfRule type="containsText" dxfId="335" priority="133" stopIfTrue="1" operator="containsText" text="MAT">
      <formula>NOT(ISERROR(SEARCH("MAT",W972)))</formula>
    </cfRule>
    <cfRule type="containsText" dxfId="334" priority="134" stopIfTrue="1" operator="containsText" text="HD">
      <formula>NOT(ISERROR(SEARCH("HD",W972)))</formula>
    </cfRule>
    <cfRule type="containsText" dxfId="333" priority="135" stopIfTrue="1" operator="containsText" text="LWP">
      <formula>NOT(ISERROR(SEARCH("LWP",W972)))</formula>
    </cfRule>
    <cfRule type="containsText" dxfId="332" priority="136" stopIfTrue="1" operator="containsText" text="RESIGNED">
      <formula>NOT(ISERROR(SEARCH("RESIGNED",W972)))</formula>
    </cfRule>
    <cfRule type="containsText" dxfId="331" priority="137" stopIfTrue="1" operator="containsText" text="TERM">
      <formula>NOT(ISERROR(SEARCH("TERM",W972)))</formula>
    </cfRule>
    <cfRule type="containsText" dxfId="330" priority="138" stopIfTrue="1" operator="containsText" text="UPL">
      <formula>NOT(ISERROR(SEARCH("UPL",W972)))</formula>
    </cfRule>
    <cfRule type="containsText" dxfId="329" priority="139" stopIfTrue="1" operator="containsText" text="CL">
      <formula>NOT(ISERROR(SEARCH("CL",W972)))</formula>
    </cfRule>
    <cfRule type="containsText" dxfId="328" priority="140" stopIfTrue="1" operator="containsText" text="PL">
      <formula>NOT(ISERROR(SEARCH("PL",W972)))</formula>
    </cfRule>
  </conditionalFormatting>
  <conditionalFormatting sqref="AL972:AU972">
    <cfRule type="containsText" dxfId="327" priority="121" stopIfTrue="1" operator="containsText" text="DO">
      <formula>NOT(ISERROR(SEARCH("DO",AL972)))</formula>
    </cfRule>
    <cfRule type="containsText" dxfId="326" priority="122" stopIfTrue="1" operator="containsText" text="PAT">
      <formula>NOT(ISERROR(SEARCH("PAT",AL972)))</formula>
    </cfRule>
    <cfRule type="containsText" dxfId="325" priority="123" stopIfTrue="1" operator="containsText" text="MAT">
      <formula>NOT(ISERROR(SEARCH("MAT",AL972)))</formula>
    </cfRule>
    <cfRule type="containsText" dxfId="324" priority="124" stopIfTrue="1" operator="containsText" text="HD">
      <formula>NOT(ISERROR(SEARCH("HD",AL972)))</formula>
    </cfRule>
    <cfRule type="containsText" dxfId="323" priority="125" stopIfTrue="1" operator="containsText" text="LWP">
      <formula>NOT(ISERROR(SEARCH("LWP",AL972)))</formula>
    </cfRule>
    <cfRule type="containsText" dxfId="322" priority="126" stopIfTrue="1" operator="containsText" text="RESIGNED">
      <formula>NOT(ISERROR(SEARCH("RESIGNED",AL972)))</formula>
    </cfRule>
    <cfRule type="containsText" dxfId="321" priority="127" stopIfTrue="1" operator="containsText" text="TERM">
      <formula>NOT(ISERROR(SEARCH("TERM",AL972)))</formula>
    </cfRule>
    <cfRule type="containsText" dxfId="320" priority="128" stopIfTrue="1" operator="containsText" text="UPL">
      <formula>NOT(ISERROR(SEARCH("UPL",AL972)))</formula>
    </cfRule>
    <cfRule type="containsText" dxfId="319" priority="129" stopIfTrue="1" operator="containsText" text="CL">
      <formula>NOT(ISERROR(SEARCH("CL",AL972)))</formula>
    </cfRule>
    <cfRule type="containsText" dxfId="318" priority="130" stopIfTrue="1" operator="containsText" text="PL">
      <formula>NOT(ISERROR(SEARCH("PL",AL972)))</formula>
    </cfRule>
  </conditionalFormatting>
  <conditionalFormatting sqref="D2">
    <cfRule type="duplicateValues" dxfId="317" priority="58953"/>
  </conditionalFormatting>
  <conditionalFormatting sqref="D1:D1299 D1301:D1468">
    <cfRule type="duplicateValues" dxfId="296" priority="59470"/>
  </conditionalFormatting>
  <conditionalFormatting sqref="D3:D1299 D1301:D1468">
    <cfRule type="duplicateValues" dxfId="295" priority="59473"/>
  </conditionalFormatting>
  <conditionalFormatting sqref="F692:F1468 F1:F690">
    <cfRule type="duplicateValues" dxfId="294" priority="59476"/>
  </conditionalFormatting>
  <conditionalFormatting sqref="F692:F1468 F2:F690">
    <cfRule type="duplicateValues" dxfId="293" priority="59479"/>
  </conditionalFormatting>
  <conditionalFormatting sqref="AI1335:AJ1467">
    <cfRule type="containsText" dxfId="39" priority="11" stopIfTrue="1" operator="containsText" text="DO">
      <formula>NOT(ISERROR(SEARCH("DO",AI1335)))</formula>
    </cfRule>
    <cfRule type="containsText" dxfId="38" priority="12" stopIfTrue="1" operator="containsText" text="PAT">
      <formula>NOT(ISERROR(SEARCH("PAT",AI1335)))</formula>
    </cfRule>
    <cfRule type="containsText" dxfId="37" priority="13" stopIfTrue="1" operator="containsText" text="MAT">
      <formula>NOT(ISERROR(SEARCH("MAT",AI1335)))</formula>
    </cfRule>
    <cfRule type="containsText" dxfId="36" priority="14" stopIfTrue="1" operator="containsText" text="HD">
      <formula>NOT(ISERROR(SEARCH("HD",AI1335)))</formula>
    </cfRule>
    <cfRule type="containsText" dxfId="35" priority="15" stopIfTrue="1" operator="containsText" text="LWP">
      <formula>NOT(ISERROR(SEARCH("LWP",AI1335)))</formula>
    </cfRule>
    <cfRule type="containsText" dxfId="34" priority="16" stopIfTrue="1" operator="containsText" text="RESIGNED">
      <formula>NOT(ISERROR(SEARCH("RESIGNED",AI1335)))</formula>
    </cfRule>
    <cfRule type="containsText" dxfId="33" priority="17" stopIfTrue="1" operator="containsText" text="TERM">
      <formula>NOT(ISERROR(SEARCH("TERM",AI1335)))</formula>
    </cfRule>
    <cfRule type="containsText" dxfId="32" priority="18" stopIfTrue="1" operator="containsText" text="UPL">
      <formula>NOT(ISERROR(SEARCH("UPL",AI1335)))</formula>
    </cfRule>
    <cfRule type="containsText" dxfId="31" priority="19" stopIfTrue="1" operator="containsText" text="CL">
      <formula>NOT(ISERROR(SEARCH("CL",AI1335)))</formula>
    </cfRule>
    <cfRule type="containsText" dxfId="30" priority="20" stopIfTrue="1" operator="containsText" text="PL">
      <formula>NOT(ISERROR(SEARCH("PL",AI1335)))</formula>
    </cfRule>
  </conditionalFormatting>
  <conditionalFormatting sqref="AP1332:AQ1467">
    <cfRule type="containsText" dxfId="19" priority="1" stopIfTrue="1" operator="containsText" text="DO">
      <formula>NOT(ISERROR(SEARCH("DO",AP1332)))</formula>
    </cfRule>
    <cfRule type="containsText" dxfId="18" priority="2" stopIfTrue="1" operator="containsText" text="PAT">
      <formula>NOT(ISERROR(SEARCH("PAT",AP1332)))</formula>
    </cfRule>
    <cfRule type="containsText" dxfId="17" priority="3" stopIfTrue="1" operator="containsText" text="MAT">
      <formula>NOT(ISERROR(SEARCH("MAT",AP1332)))</formula>
    </cfRule>
    <cfRule type="containsText" dxfId="16" priority="4" stopIfTrue="1" operator="containsText" text="HD">
      <formula>NOT(ISERROR(SEARCH("HD",AP1332)))</formula>
    </cfRule>
    <cfRule type="containsText" dxfId="15" priority="5" stopIfTrue="1" operator="containsText" text="LWP">
      <formula>NOT(ISERROR(SEARCH("LWP",AP1332)))</formula>
    </cfRule>
    <cfRule type="containsText" dxfId="14" priority="6" stopIfTrue="1" operator="containsText" text="RESIGNED">
      <formula>NOT(ISERROR(SEARCH("RESIGNED",AP1332)))</formula>
    </cfRule>
    <cfRule type="containsText" dxfId="13" priority="7" stopIfTrue="1" operator="containsText" text="TERM">
      <formula>NOT(ISERROR(SEARCH("TERM",AP1332)))</formula>
    </cfRule>
    <cfRule type="containsText" dxfId="12" priority="8" stopIfTrue="1" operator="containsText" text="UPL">
      <formula>NOT(ISERROR(SEARCH("UPL",AP1332)))</formula>
    </cfRule>
    <cfRule type="containsText" dxfId="11" priority="9" stopIfTrue="1" operator="containsText" text="CL">
      <formula>NOT(ISERROR(SEARCH("CL",AP1332)))</formula>
    </cfRule>
    <cfRule type="containsText" dxfId="10" priority="10" stopIfTrue="1" operator="containsText" text="PL">
      <formula>NOT(ISERROR(SEARCH("PL",AP1332)))</formula>
    </cfRule>
  </conditionalFormatting>
  <dataValidations count="2">
    <dataValidation type="list" allowBlank="1" showInputMessage="1" showErrorMessage="1" sqref="Q2">
      <formula1>#REF!</formula1>
    </dataValidation>
    <dataValidation type="list" allowBlank="1" showInputMessage="1" showErrorMessage="1" sqref="P1450 P1452 P1405">
      <formula1>"MOVED ,RESIGNED, TERMINATED, ABSCOND"</formula1>
    </dataValidation>
  </dataValidation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835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0.28515625" bestFit="1" customWidth="1"/>
    <col min="2" max="2" width="9.28515625" bestFit="1" customWidth="1"/>
    <col min="3" max="3" width="14.7109375" bestFit="1" customWidth="1"/>
    <col min="4" max="4" width="15.140625" bestFit="1" customWidth="1"/>
    <col min="5" max="5" width="14.140625" bestFit="1" customWidth="1"/>
    <col min="6" max="6" width="47.5703125" bestFit="1" customWidth="1"/>
    <col min="7" max="7" width="32.85546875" bestFit="1" customWidth="1"/>
    <col min="8" max="8" width="10.140625" bestFit="1" customWidth="1"/>
    <col min="9" max="9" width="11.7109375" bestFit="1" customWidth="1"/>
    <col min="10" max="10" width="9.7109375" bestFit="1" customWidth="1"/>
    <col min="11" max="11" width="11.140625" bestFit="1" customWidth="1"/>
    <col min="12" max="12" width="16.42578125" bestFit="1" customWidth="1"/>
    <col min="13" max="13" width="16.85546875" bestFit="1" customWidth="1"/>
    <col min="14" max="14" width="12.140625" bestFit="1" customWidth="1"/>
    <col min="15" max="15" width="10.42578125" bestFit="1" customWidth="1"/>
    <col min="16" max="16" width="19.42578125" hidden="1" customWidth="1"/>
    <col min="17" max="17" width="44.7109375" hidden="1" customWidth="1"/>
    <col min="18" max="18" width="28.5703125" bestFit="1" customWidth="1"/>
    <col min="19" max="19" width="13.5703125" bestFit="1" customWidth="1"/>
    <col min="20" max="21" width="18.85546875" bestFit="1" customWidth="1"/>
    <col min="22" max="22" width="13.5703125" bestFit="1" customWidth="1"/>
    <col min="23" max="24" width="18.85546875" bestFit="1" customWidth="1"/>
    <col min="25" max="27" width="13.5703125" bestFit="1" customWidth="1"/>
    <col min="28" max="29" width="18.85546875" bestFit="1" customWidth="1"/>
    <col min="30" max="30" width="13.5703125" bestFit="1" customWidth="1"/>
    <col min="31" max="32" width="18.85546875" bestFit="1" customWidth="1"/>
    <col min="33" max="33" width="13.5703125" bestFit="1" customWidth="1"/>
    <col min="34" max="35" width="18.85546875" bestFit="1" customWidth="1"/>
    <col min="36" max="36" width="13.5703125" bestFit="1" customWidth="1"/>
    <col min="37" max="38" width="18.85546875" bestFit="1" customWidth="1"/>
    <col min="39" max="39" width="13.5703125" bestFit="1" customWidth="1"/>
    <col min="40" max="41" width="18.85546875" bestFit="1" customWidth="1"/>
    <col min="42" max="44" width="13.5703125" bestFit="1" customWidth="1"/>
    <col min="45" max="46" width="18.85546875" bestFit="1" customWidth="1"/>
    <col min="47" max="47" width="13.5703125" bestFit="1" customWidth="1"/>
    <col min="48" max="49" width="18.85546875" bestFit="1" customWidth="1"/>
    <col min="50" max="50" width="13.5703125" bestFit="1" customWidth="1"/>
    <col min="51" max="52" width="18.85546875" bestFit="1" customWidth="1"/>
    <col min="53" max="53" width="13.5703125" bestFit="1" customWidth="1"/>
    <col min="54" max="55" width="18.85546875" bestFit="1" customWidth="1"/>
    <col min="56" max="69" width="13.5703125" bestFit="1" customWidth="1"/>
    <col min="70" max="70" width="13.7109375" bestFit="1" customWidth="1"/>
    <col min="71" max="71" width="15" bestFit="1" customWidth="1"/>
    <col min="72" max="72" width="8" bestFit="1" customWidth="1"/>
    <col min="73" max="73" width="8.5703125" bestFit="1" customWidth="1"/>
    <col min="74" max="74" width="9.140625" bestFit="1" customWidth="1"/>
    <col min="75" max="75" width="13" bestFit="1" customWidth="1"/>
    <col min="76" max="77" width="8" bestFit="1" customWidth="1"/>
    <col min="78" max="80" width="12.42578125" bestFit="1" customWidth="1"/>
    <col min="81" max="81" width="12.85546875" bestFit="1" customWidth="1"/>
    <col min="82" max="82" width="21.5703125" bestFit="1" customWidth="1"/>
    <col min="83" max="84" width="14.7109375" bestFit="1" customWidth="1"/>
    <col min="85" max="85" width="13.42578125" bestFit="1" customWidth="1"/>
    <col min="86" max="86" width="32.7109375" bestFit="1" customWidth="1"/>
    <col min="87" max="87" width="13.42578125" bestFit="1" customWidth="1"/>
    <col min="88" max="88" width="14.140625" hidden="1" customWidth="1"/>
  </cols>
  <sheetData>
    <row r="1" spans="1:88" ht="15.75" thickBot="1" x14ac:dyDescent="0.3">
      <c r="A1" s="2" t="s">
        <v>0</v>
      </c>
      <c r="B1" s="3" t="s">
        <v>1</v>
      </c>
      <c r="C1" s="4" t="s">
        <v>2</v>
      </c>
      <c r="D1" s="4" t="s">
        <v>3</v>
      </c>
      <c r="E1" s="4" t="s">
        <v>861</v>
      </c>
      <c r="F1" s="4" t="s">
        <v>4</v>
      </c>
      <c r="G1" s="5" t="s">
        <v>5</v>
      </c>
      <c r="H1" s="5" t="s">
        <v>6</v>
      </c>
      <c r="I1" s="6" t="s">
        <v>7</v>
      </c>
      <c r="J1" s="5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1574</v>
      </c>
      <c r="Q1" s="4" t="s">
        <v>1575</v>
      </c>
      <c r="R1" s="7" t="s">
        <v>14</v>
      </c>
      <c r="S1" s="24">
        <v>45323</v>
      </c>
      <c r="T1" s="43" t="s">
        <v>1562</v>
      </c>
      <c r="U1" s="44" t="s">
        <v>1563</v>
      </c>
      <c r="V1" s="24">
        <v>45324</v>
      </c>
      <c r="W1" s="43" t="s">
        <v>1562</v>
      </c>
      <c r="X1" s="44" t="s">
        <v>1563</v>
      </c>
      <c r="Y1" s="24">
        <v>45325</v>
      </c>
      <c r="Z1" s="24">
        <v>45326</v>
      </c>
      <c r="AA1" s="24">
        <v>45327</v>
      </c>
      <c r="AB1" s="43" t="s">
        <v>1562</v>
      </c>
      <c r="AC1" s="44" t="s">
        <v>1563</v>
      </c>
      <c r="AD1" s="24">
        <v>45328</v>
      </c>
      <c r="AE1" s="43" t="s">
        <v>1562</v>
      </c>
      <c r="AF1" s="44" t="s">
        <v>1563</v>
      </c>
      <c r="AG1" s="24">
        <v>45329</v>
      </c>
      <c r="AH1" s="43" t="s">
        <v>1562</v>
      </c>
      <c r="AI1" s="44" t="s">
        <v>1563</v>
      </c>
      <c r="AJ1" s="24">
        <v>45330</v>
      </c>
      <c r="AK1" s="43" t="s">
        <v>1562</v>
      </c>
      <c r="AL1" s="44" t="s">
        <v>1563</v>
      </c>
      <c r="AM1" s="24">
        <v>45331</v>
      </c>
      <c r="AN1" s="43" t="s">
        <v>1562</v>
      </c>
      <c r="AO1" s="44" t="s">
        <v>1563</v>
      </c>
      <c r="AP1" s="24">
        <v>45332</v>
      </c>
      <c r="AQ1" s="24">
        <v>45333</v>
      </c>
      <c r="AR1" s="24">
        <v>45334</v>
      </c>
      <c r="AS1" s="43" t="s">
        <v>1562</v>
      </c>
      <c r="AT1" s="44" t="s">
        <v>1563</v>
      </c>
      <c r="AU1" s="24">
        <v>45335</v>
      </c>
      <c r="AV1" s="43" t="s">
        <v>1562</v>
      </c>
      <c r="AW1" s="44" t="s">
        <v>1563</v>
      </c>
      <c r="AX1" s="24">
        <v>45336</v>
      </c>
      <c r="AY1" s="43" t="s">
        <v>1562</v>
      </c>
      <c r="AZ1" s="44" t="s">
        <v>1563</v>
      </c>
      <c r="BA1" s="24">
        <v>45337</v>
      </c>
      <c r="BB1" s="43" t="s">
        <v>1562</v>
      </c>
      <c r="BC1" s="44" t="s">
        <v>1563</v>
      </c>
      <c r="BD1" s="24">
        <v>45338</v>
      </c>
      <c r="BE1" s="24">
        <v>45339</v>
      </c>
      <c r="BF1" s="24">
        <v>45340</v>
      </c>
      <c r="BG1" s="24">
        <v>45341</v>
      </c>
      <c r="BH1" s="24">
        <v>45342</v>
      </c>
      <c r="BI1" s="24">
        <v>45343</v>
      </c>
      <c r="BJ1" s="24">
        <v>45344</v>
      </c>
      <c r="BK1" s="24">
        <v>45345</v>
      </c>
      <c r="BL1" s="24">
        <v>45346</v>
      </c>
      <c r="BM1" s="24">
        <v>45347</v>
      </c>
      <c r="BN1" s="24">
        <v>45348</v>
      </c>
      <c r="BO1" s="24">
        <v>45349</v>
      </c>
      <c r="BP1" s="24">
        <v>45350</v>
      </c>
      <c r="BQ1" s="24">
        <v>45351</v>
      </c>
      <c r="BR1" s="8" t="s">
        <v>15</v>
      </c>
      <c r="BS1" s="8" t="s">
        <v>16</v>
      </c>
      <c r="BT1" s="8" t="s">
        <v>17</v>
      </c>
      <c r="BU1" s="8" t="s">
        <v>18</v>
      </c>
      <c r="BV1" s="8" t="s">
        <v>19</v>
      </c>
      <c r="BW1" s="8" t="s">
        <v>20</v>
      </c>
      <c r="BX1" s="8" t="s">
        <v>21</v>
      </c>
      <c r="BY1" s="8" t="s">
        <v>22</v>
      </c>
      <c r="BZ1" s="9" t="s">
        <v>23</v>
      </c>
      <c r="CA1" s="9" t="s">
        <v>24</v>
      </c>
      <c r="CB1" s="9" t="s">
        <v>25</v>
      </c>
      <c r="CC1" s="9" t="s">
        <v>26</v>
      </c>
      <c r="CD1" s="10" t="s">
        <v>27</v>
      </c>
      <c r="CE1" s="10" t="s">
        <v>28</v>
      </c>
      <c r="CF1" s="10" t="s">
        <v>29</v>
      </c>
      <c r="CG1" s="11" t="s">
        <v>30</v>
      </c>
      <c r="CH1" s="12" t="s">
        <v>31</v>
      </c>
      <c r="CI1" s="13" t="s">
        <v>860</v>
      </c>
      <c r="CJ1" s="29" t="s">
        <v>32</v>
      </c>
    </row>
    <row r="2" spans="1:88" x14ac:dyDescent="0.25">
      <c r="A2" s="30">
        <v>1</v>
      </c>
      <c r="B2" s="1" t="s">
        <v>33</v>
      </c>
      <c r="C2" s="1">
        <v>17770</v>
      </c>
      <c r="D2" s="25">
        <v>17770</v>
      </c>
      <c r="E2" s="1" t="s">
        <v>863</v>
      </c>
      <c r="F2" s="32" t="s">
        <v>119</v>
      </c>
      <c r="G2" s="32" t="s">
        <v>117</v>
      </c>
      <c r="H2" s="28">
        <v>44116</v>
      </c>
      <c r="I2" s="28" t="s">
        <v>36</v>
      </c>
      <c r="J2" s="28" t="s">
        <v>36</v>
      </c>
      <c r="K2" s="1">
        <f t="shared" ref="K2:K65" ca="1" si="0">IF(O2="ACTIVE",(TODAY()-H2),(J2-H2))</f>
        <v>1226</v>
      </c>
      <c r="L2" s="32" t="str">
        <f t="shared" ref="L2:L65" si="1">IF(OR(M2="Email Verification",M2="Operations",M2="OJT",M2="Bottom Quartile Group",M2="Training"),"Billable","Non Billable")</f>
        <v>Billable</v>
      </c>
      <c r="M2" s="32" t="s">
        <v>118</v>
      </c>
      <c r="N2" s="1" t="s">
        <v>38</v>
      </c>
      <c r="O2" s="1" t="s">
        <v>39</v>
      </c>
      <c r="P2" s="1"/>
      <c r="Q2" s="1"/>
      <c r="R2" s="31" t="s">
        <v>293</v>
      </c>
      <c r="S2" s="42" t="s">
        <v>880</v>
      </c>
      <c r="T2" s="45">
        <v>0.40208333333333335</v>
      </c>
      <c r="U2" s="42" t="s">
        <v>880</v>
      </c>
      <c r="V2" s="42" t="s">
        <v>880</v>
      </c>
      <c r="W2" s="46">
        <v>0.41388888888888892</v>
      </c>
      <c r="X2" s="46" t="s">
        <v>880</v>
      </c>
      <c r="Y2" s="42" t="s">
        <v>17</v>
      </c>
      <c r="Z2" s="42" t="s">
        <v>17</v>
      </c>
      <c r="AA2" s="42" t="s">
        <v>880</v>
      </c>
      <c r="AB2" s="46">
        <v>0.4055555555555555</v>
      </c>
      <c r="AC2" s="42" t="s">
        <v>880</v>
      </c>
      <c r="AD2" s="42" t="s">
        <v>880</v>
      </c>
      <c r="AE2" s="46">
        <v>0.40069444444444446</v>
      </c>
      <c r="AF2" s="42" t="s">
        <v>880</v>
      </c>
      <c r="AG2" s="42" t="s">
        <v>880</v>
      </c>
      <c r="AH2" s="46">
        <v>0.38194444444444442</v>
      </c>
      <c r="AI2" s="42" t="s">
        <v>880</v>
      </c>
      <c r="AJ2" s="42" t="s">
        <v>880</v>
      </c>
      <c r="AK2" s="46">
        <v>0.41180555555555554</v>
      </c>
      <c r="AL2" s="42" t="s">
        <v>880</v>
      </c>
      <c r="AM2" s="42" t="s">
        <v>880</v>
      </c>
      <c r="AN2" s="46">
        <v>0.41388888888888892</v>
      </c>
      <c r="AO2" s="42" t="s">
        <v>880</v>
      </c>
      <c r="AP2" s="42" t="s">
        <v>17</v>
      </c>
      <c r="AQ2" s="42" t="s">
        <v>17</v>
      </c>
      <c r="AR2" s="42" t="s">
        <v>880</v>
      </c>
      <c r="AS2" s="46">
        <v>0.4236111111111111</v>
      </c>
      <c r="AT2" s="46" t="s">
        <v>880</v>
      </c>
      <c r="AU2" s="42" t="s">
        <v>880</v>
      </c>
      <c r="AV2" s="46">
        <v>0.4069444444444445</v>
      </c>
      <c r="AW2" s="46" t="s">
        <v>880</v>
      </c>
      <c r="AX2" s="42" t="s">
        <v>880</v>
      </c>
      <c r="AY2" s="46">
        <v>0.40416666666666662</v>
      </c>
      <c r="AZ2" s="46" t="s">
        <v>880</v>
      </c>
      <c r="BA2" s="42" t="s">
        <v>880</v>
      </c>
      <c r="BB2" s="46">
        <v>0.39444444444444443</v>
      </c>
      <c r="BC2" s="46" t="s">
        <v>880</v>
      </c>
      <c r="BD2" s="42" t="s">
        <v>880</v>
      </c>
      <c r="BE2" s="42" t="s">
        <v>17</v>
      </c>
      <c r="BF2" s="42" t="s">
        <v>17</v>
      </c>
      <c r="BR2" s="1">
        <f t="shared" ref="BR2:BR65" si="2">COUNTIFS($S2:$BQ2,"P")</f>
        <v>23</v>
      </c>
      <c r="BS2" s="1">
        <f t="shared" ref="BS2:BS65" si="3">COUNTIFS($S2:$BQ2,"HD")/2</f>
        <v>0</v>
      </c>
      <c r="BT2" s="1">
        <f t="shared" ref="BT2:BT65" si="4">COUNTIFS($S2:$BQ2,"DO")</f>
        <v>6</v>
      </c>
      <c r="BU2" s="1">
        <f t="shared" ref="BU2:BU65" si="5">COUNTIFS($S2:$BQ2,"UPL")</f>
        <v>0</v>
      </c>
      <c r="BV2" s="1">
        <f t="shared" ref="BV2:BV65" si="6">COUNTIFS($S2:$BQ2,"LWP")</f>
        <v>0</v>
      </c>
      <c r="BW2" s="1">
        <f>SUM(COUNTIFS($S2:$BQ2,{"PAT","MAT"}))</f>
        <v>0</v>
      </c>
      <c r="BX2" s="1">
        <f t="shared" ref="BX2:BX65" si="7">COUNTIFS($S2:$BQ2,"HO")</f>
        <v>0</v>
      </c>
      <c r="BY2" s="1">
        <f t="shared" ref="BY2:BY65" si="8">COUNTIFS($S2:$BQ2,"NA")</f>
        <v>0</v>
      </c>
      <c r="BZ2" s="1">
        <f t="shared" ref="BZ2:BZ65" si="9">COUNTIFS($S2:$BQ2,"PL")</f>
        <v>0</v>
      </c>
      <c r="CA2" s="1">
        <f t="shared" ref="CA2:CA65" si="10">COUNTIFS($S2:$BQ2,"CL")</f>
        <v>0</v>
      </c>
      <c r="CB2" s="1">
        <f t="shared" ref="CB2:CB65" si="11">COUNTIFS($S2:$BQ2,"BL")</f>
        <v>0</v>
      </c>
      <c r="CC2" s="1">
        <f t="shared" ref="CC2:CC65" si="12">COUNTIFS($S2:$BQ2,"CO")</f>
        <v>0</v>
      </c>
      <c r="CD2" s="1">
        <f t="shared" ref="CD2:CD65" si="13">SUM(BZ2:CC2)</f>
        <v>0</v>
      </c>
      <c r="CE2" s="1">
        <f t="shared" ref="CE2:CE65" si="14">IF(SUM(BR2+BS2)&gt;=17,1,0)</f>
        <v>1</v>
      </c>
      <c r="CF2" s="1">
        <f t="shared" ref="CF2:CF65" si="15">IF(SUM(BR2+BS2)&gt;=13,1,0)</f>
        <v>1</v>
      </c>
      <c r="CG2" s="1">
        <f>SUM(BR2:CC2)+SUM(COUNTIFS(R2:BQ2,{"TERM","RESIGNED"}))</f>
        <v>29</v>
      </c>
      <c r="CH2" s="1" t="s">
        <v>41</v>
      </c>
      <c r="CI2" s="1" t="s">
        <v>934</v>
      </c>
      <c r="CJ2" s="32"/>
    </row>
    <row r="3" spans="1:88" x14ac:dyDescent="0.25">
      <c r="A3" s="30">
        <f t="shared" ref="A3:A66" si="16">A2+1</f>
        <v>2</v>
      </c>
      <c r="B3" s="1" t="s">
        <v>33</v>
      </c>
      <c r="C3" s="1">
        <v>17771</v>
      </c>
      <c r="D3" s="25">
        <v>17771</v>
      </c>
      <c r="E3" s="1" t="s">
        <v>863</v>
      </c>
      <c r="F3" s="32" t="s">
        <v>121</v>
      </c>
      <c r="G3" s="32" t="s">
        <v>117</v>
      </c>
      <c r="H3" s="28">
        <v>44116</v>
      </c>
      <c r="I3" s="28" t="s">
        <v>36</v>
      </c>
      <c r="J3" s="28" t="s">
        <v>36</v>
      </c>
      <c r="K3" s="1">
        <f t="shared" ca="1" si="0"/>
        <v>1226</v>
      </c>
      <c r="L3" s="32" t="str">
        <f t="shared" si="1"/>
        <v>Billable</v>
      </c>
      <c r="M3" s="32" t="s">
        <v>118</v>
      </c>
      <c r="N3" s="1" t="s">
        <v>38</v>
      </c>
      <c r="O3" s="1" t="s">
        <v>39</v>
      </c>
      <c r="P3" s="1"/>
      <c r="Q3" s="1"/>
      <c r="R3" s="31" t="s">
        <v>120</v>
      </c>
      <c r="S3" s="42" t="s">
        <v>880</v>
      </c>
      <c r="T3" s="45">
        <v>0.37708333333333338</v>
      </c>
      <c r="U3" s="42" t="s">
        <v>880</v>
      </c>
      <c r="V3" s="42" t="s">
        <v>880</v>
      </c>
      <c r="W3" s="46">
        <v>0.41597222222222219</v>
      </c>
      <c r="X3" s="46" t="s">
        <v>880</v>
      </c>
      <c r="Y3" s="42" t="s">
        <v>17</v>
      </c>
      <c r="Z3" s="42" t="s">
        <v>17</v>
      </c>
      <c r="AA3" s="42" t="s">
        <v>880</v>
      </c>
      <c r="AB3" s="46">
        <v>0.38611111111111113</v>
      </c>
      <c r="AC3" s="42" t="s">
        <v>880</v>
      </c>
      <c r="AD3" s="42" t="s">
        <v>880</v>
      </c>
      <c r="AE3" s="46">
        <v>0.37777777777777777</v>
      </c>
      <c r="AF3" s="42" t="s">
        <v>880</v>
      </c>
      <c r="AG3" s="42" t="s">
        <v>880</v>
      </c>
      <c r="AH3" s="46">
        <v>0.4145833333333333</v>
      </c>
      <c r="AI3" s="42" t="s">
        <v>880</v>
      </c>
      <c r="AJ3" s="42" t="s">
        <v>880</v>
      </c>
      <c r="AK3" s="46">
        <v>0.3756944444444445</v>
      </c>
      <c r="AL3" s="42" t="s">
        <v>880</v>
      </c>
      <c r="AM3" s="42" t="s">
        <v>880</v>
      </c>
      <c r="AN3" s="46">
        <v>0.38611111111111113</v>
      </c>
      <c r="AO3" s="42" t="s">
        <v>880</v>
      </c>
      <c r="AP3" s="42" t="s">
        <v>17</v>
      </c>
      <c r="AQ3" s="42" t="s">
        <v>17</v>
      </c>
      <c r="AR3" s="42" t="s">
        <v>880</v>
      </c>
      <c r="AS3" s="46">
        <v>0.39027777777777778</v>
      </c>
      <c r="AT3" s="46" t="s">
        <v>880</v>
      </c>
      <c r="AU3" s="42" t="s">
        <v>880</v>
      </c>
      <c r="AV3" s="46">
        <v>0.39097222222222222</v>
      </c>
      <c r="AW3" s="46" t="s">
        <v>880</v>
      </c>
      <c r="AX3" s="42" t="s">
        <v>880</v>
      </c>
      <c r="AY3" s="46">
        <v>0.37152777777777773</v>
      </c>
      <c r="AZ3" s="46" t="s">
        <v>880</v>
      </c>
      <c r="BA3" s="42" t="s">
        <v>880</v>
      </c>
      <c r="BB3" s="46">
        <v>0.39861111111111108</v>
      </c>
      <c r="BC3" s="46" t="s">
        <v>880</v>
      </c>
      <c r="BD3" s="42" t="s">
        <v>880</v>
      </c>
      <c r="BE3" s="42" t="s">
        <v>17</v>
      </c>
      <c r="BF3" s="42" t="s">
        <v>17</v>
      </c>
      <c r="BR3" s="1">
        <f t="shared" si="2"/>
        <v>23</v>
      </c>
      <c r="BS3" s="1">
        <f t="shared" si="3"/>
        <v>0</v>
      </c>
      <c r="BT3" s="1">
        <f t="shared" si="4"/>
        <v>6</v>
      </c>
      <c r="BU3" s="1">
        <f t="shared" si="5"/>
        <v>0</v>
      </c>
      <c r="BV3" s="1">
        <f t="shared" si="6"/>
        <v>0</v>
      </c>
      <c r="BW3" s="1">
        <f>SUM(COUNTIFS($S3:$BQ3,{"PAT","MAT"}))</f>
        <v>0</v>
      </c>
      <c r="BX3" s="1">
        <f t="shared" si="7"/>
        <v>0</v>
      </c>
      <c r="BY3" s="1">
        <f t="shared" si="8"/>
        <v>0</v>
      </c>
      <c r="BZ3" s="1">
        <f t="shared" si="9"/>
        <v>0</v>
      </c>
      <c r="CA3" s="1">
        <f t="shared" si="10"/>
        <v>0</v>
      </c>
      <c r="CB3" s="1">
        <f t="shared" si="11"/>
        <v>0</v>
      </c>
      <c r="CC3" s="1">
        <f t="shared" si="12"/>
        <v>0</v>
      </c>
      <c r="CD3" s="1">
        <f t="shared" si="13"/>
        <v>0</v>
      </c>
      <c r="CE3" s="1">
        <f t="shared" si="14"/>
        <v>1</v>
      </c>
      <c r="CF3" s="1">
        <f t="shared" si="15"/>
        <v>1</v>
      </c>
      <c r="CG3" s="1">
        <f>SUM(BR3:CC3)+SUM(COUNTIFS(R3:BQ3,{"TERM","RESIGNED"}))</f>
        <v>29</v>
      </c>
      <c r="CH3" s="1" t="s">
        <v>41</v>
      </c>
      <c r="CI3" s="1" t="s">
        <v>934</v>
      </c>
      <c r="CJ3" s="32"/>
    </row>
    <row r="4" spans="1:88" x14ac:dyDescent="0.25">
      <c r="A4" s="30">
        <f t="shared" si="16"/>
        <v>3</v>
      </c>
      <c r="B4" s="1" t="s">
        <v>33</v>
      </c>
      <c r="C4" s="1">
        <v>17846</v>
      </c>
      <c r="D4" s="25">
        <v>17846</v>
      </c>
      <c r="E4" s="1" t="s">
        <v>862</v>
      </c>
      <c r="F4" s="32" t="s">
        <v>128</v>
      </c>
      <c r="G4" s="32" t="s">
        <v>117</v>
      </c>
      <c r="H4" s="28">
        <v>44131</v>
      </c>
      <c r="I4" s="28" t="s">
        <v>36</v>
      </c>
      <c r="J4" s="28" t="s">
        <v>36</v>
      </c>
      <c r="K4" s="1">
        <f t="shared" ca="1" si="0"/>
        <v>1211</v>
      </c>
      <c r="L4" s="32" t="str">
        <f t="shared" si="1"/>
        <v>Billable</v>
      </c>
      <c r="M4" s="32" t="s">
        <v>118</v>
      </c>
      <c r="N4" s="1" t="s">
        <v>38</v>
      </c>
      <c r="O4" s="1" t="s">
        <v>39</v>
      </c>
      <c r="P4" s="1"/>
      <c r="Q4" s="1"/>
      <c r="R4" s="31" t="s">
        <v>129</v>
      </c>
      <c r="S4" s="42" t="s">
        <v>880</v>
      </c>
      <c r="T4" s="45">
        <v>0.3833333333333333</v>
      </c>
      <c r="U4" s="42" t="s">
        <v>880</v>
      </c>
      <c r="V4" s="42" t="s">
        <v>880</v>
      </c>
      <c r="W4" s="46">
        <v>0.375</v>
      </c>
      <c r="X4" s="46" t="s">
        <v>880</v>
      </c>
      <c r="Y4" s="42" t="s">
        <v>17</v>
      </c>
      <c r="Z4" s="42" t="s">
        <v>17</v>
      </c>
      <c r="AA4" s="42" t="s">
        <v>880</v>
      </c>
      <c r="AB4" s="46">
        <v>0.3756944444444445</v>
      </c>
      <c r="AC4" s="42" t="s">
        <v>880</v>
      </c>
      <c r="AD4" s="42" t="s">
        <v>880</v>
      </c>
      <c r="AE4" s="46">
        <v>0.37222222222222223</v>
      </c>
      <c r="AF4" s="42" t="s">
        <v>880</v>
      </c>
      <c r="AG4" s="42" t="s">
        <v>880</v>
      </c>
      <c r="AH4" s="46">
        <v>0.10902777777777778</v>
      </c>
      <c r="AI4" s="42" t="s">
        <v>19</v>
      </c>
      <c r="AJ4" s="42" t="s">
        <v>880</v>
      </c>
      <c r="AK4" s="46">
        <v>0.38819444444444445</v>
      </c>
      <c r="AL4" s="42" t="s">
        <v>880</v>
      </c>
      <c r="AM4" s="42" t="s">
        <v>880</v>
      </c>
      <c r="AN4" s="46">
        <v>0.38819444444444445</v>
      </c>
      <c r="AO4" s="42" t="s">
        <v>880</v>
      </c>
      <c r="AP4" s="42" t="s">
        <v>17</v>
      </c>
      <c r="AQ4" s="42" t="s">
        <v>17</v>
      </c>
      <c r="AR4" s="42" t="s">
        <v>880</v>
      </c>
      <c r="AS4" s="46">
        <v>0.3833333333333333</v>
      </c>
      <c r="AT4" s="46" t="s">
        <v>880</v>
      </c>
      <c r="AU4" s="42" t="s">
        <v>880</v>
      </c>
      <c r="AV4" s="46">
        <v>0.37986111111111115</v>
      </c>
      <c r="AW4" s="46" t="s">
        <v>880</v>
      </c>
      <c r="AX4" s="42" t="s">
        <v>18</v>
      </c>
      <c r="AY4" s="46" t="s">
        <v>36</v>
      </c>
      <c r="AZ4" s="46" t="s">
        <v>18</v>
      </c>
      <c r="BA4" s="42" t="s">
        <v>882</v>
      </c>
      <c r="BB4" s="46" t="s">
        <v>36</v>
      </c>
      <c r="BC4" s="46" t="s">
        <v>18</v>
      </c>
      <c r="BD4" s="42" t="s">
        <v>883</v>
      </c>
      <c r="BE4" s="42" t="s">
        <v>17</v>
      </c>
      <c r="BF4" s="42" t="s">
        <v>17</v>
      </c>
      <c r="BR4" s="1">
        <f t="shared" si="2"/>
        <v>17</v>
      </c>
      <c r="BS4" s="1">
        <f t="shared" si="3"/>
        <v>0</v>
      </c>
      <c r="BT4" s="1">
        <f t="shared" si="4"/>
        <v>6</v>
      </c>
      <c r="BU4" s="1">
        <f t="shared" si="5"/>
        <v>3</v>
      </c>
      <c r="BV4" s="1">
        <f t="shared" si="6"/>
        <v>1</v>
      </c>
      <c r="BW4" s="1">
        <f>SUM(COUNTIFS($S4:$BQ4,{"PAT","MAT"}))</f>
        <v>0</v>
      </c>
      <c r="BX4" s="1">
        <f t="shared" si="7"/>
        <v>0</v>
      </c>
      <c r="BY4" s="1">
        <f t="shared" si="8"/>
        <v>0</v>
      </c>
      <c r="BZ4" s="1">
        <f t="shared" si="9"/>
        <v>1</v>
      </c>
      <c r="CA4" s="1">
        <f t="shared" si="10"/>
        <v>1</v>
      </c>
      <c r="CB4" s="1">
        <f t="shared" si="11"/>
        <v>0</v>
      </c>
      <c r="CC4" s="1">
        <f t="shared" si="12"/>
        <v>0</v>
      </c>
      <c r="CD4" s="1">
        <f t="shared" si="13"/>
        <v>2</v>
      </c>
      <c r="CE4" s="1">
        <f t="shared" si="14"/>
        <v>1</v>
      </c>
      <c r="CF4" s="1">
        <f t="shared" si="15"/>
        <v>1</v>
      </c>
      <c r="CG4" s="1">
        <f>SUM(BR4:CC4)+SUM(COUNTIFS(R4:BQ4,{"TERM","RESIGNED"}))</f>
        <v>29</v>
      </c>
      <c r="CH4" s="1" t="s">
        <v>41</v>
      </c>
      <c r="CI4" s="1" t="s">
        <v>931</v>
      </c>
      <c r="CJ4" s="32"/>
    </row>
    <row r="5" spans="1:88" x14ac:dyDescent="0.25">
      <c r="A5" s="30">
        <f t="shared" si="16"/>
        <v>4</v>
      </c>
      <c r="B5" s="1" t="s">
        <v>33</v>
      </c>
      <c r="C5" s="1">
        <v>17853</v>
      </c>
      <c r="D5" s="25">
        <v>17853</v>
      </c>
      <c r="E5" s="1" t="s">
        <v>862</v>
      </c>
      <c r="F5" s="32" t="s">
        <v>132</v>
      </c>
      <c r="G5" s="32" t="s">
        <v>135</v>
      </c>
      <c r="H5" s="28">
        <v>44134</v>
      </c>
      <c r="I5" s="28" t="s">
        <v>36</v>
      </c>
      <c r="J5" s="28" t="s">
        <v>36</v>
      </c>
      <c r="K5" s="1">
        <f t="shared" ca="1" si="0"/>
        <v>1208</v>
      </c>
      <c r="L5" s="32" t="str">
        <f t="shared" si="1"/>
        <v>Billable</v>
      </c>
      <c r="M5" s="32" t="s">
        <v>118</v>
      </c>
      <c r="N5" s="1" t="s">
        <v>38</v>
      </c>
      <c r="O5" s="1" t="s">
        <v>39</v>
      </c>
      <c r="P5" s="1"/>
      <c r="Q5" s="1"/>
      <c r="R5" s="31" t="s">
        <v>130</v>
      </c>
      <c r="S5" s="42" t="s">
        <v>880</v>
      </c>
      <c r="T5" s="45">
        <v>0.38194444444444442</v>
      </c>
      <c r="U5" s="42" t="s">
        <v>880</v>
      </c>
      <c r="V5" s="42" t="s">
        <v>880</v>
      </c>
      <c r="W5" s="46">
        <v>0.38819444444444445</v>
      </c>
      <c r="X5" s="46" t="s">
        <v>880</v>
      </c>
      <c r="Y5" s="42" t="s">
        <v>17</v>
      </c>
      <c r="Z5" s="42" t="s">
        <v>17</v>
      </c>
      <c r="AA5" s="42" t="s">
        <v>882</v>
      </c>
      <c r="AB5" s="46" t="s">
        <v>36</v>
      </c>
      <c r="AC5" s="42" t="s">
        <v>882</v>
      </c>
      <c r="AD5" s="42" t="s">
        <v>880</v>
      </c>
      <c r="AE5" s="46">
        <v>0.37013888888888885</v>
      </c>
      <c r="AF5" s="42" t="s">
        <v>880</v>
      </c>
      <c r="AG5" s="42" t="s">
        <v>880</v>
      </c>
      <c r="AH5" s="46">
        <v>0.3979166666666667</v>
      </c>
      <c r="AI5" s="42" t="s">
        <v>880</v>
      </c>
      <c r="AJ5" s="42" t="s">
        <v>880</v>
      </c>
      <c r="AK5" s="46">
        <v>0.37847222222222227</v>
      </c>
      <c r="AL5" s="42" t="s">
        <v>880</v>
      </c>
      <c r="AM5" s="42" t="s">
        <v>880</v>
      </c>
      <c r="AN5" s="46">
        <v>0.43124999999999997</v>
      </c>
      <c r="AO5" s="42" t="s">
        <v>880</v>
      </c>
      <c r="AP5" s="42" t="s">
        <v>17</v>
      </c>
      <c r="AQ5" s="42" t="s">
        <v>17</v>
      </c>
      <c r="AR5" s="42" t="s">
        <v>880</v>
      </c>
      <c r="AS5" s="46">
        <v>0.38611111111111113</v>
      </c>
      <c r="AT5" s="46" t="s">
        <v>880</v>
      </c>
      <c r="AU5" s="42" t="s">
        <v>880</v>
      </c>
      <c r="AV5" s="46">
        <v>0.38819444444444445</v>
      </c>
      <c r="AW5" s="46" t="s">
        <v>880</v>
      </c>
      <c r="AX5" s="42" t="s">
        <v>880</v>
      </c>
      <c r="AY5" s="46">
        <v>0.39652777777777781</v>
      </c>
      <c r="AZ5" s="46" t="s">
        <v>880</v>
      </c>
      <c r="BA5" s="42" t="s">
        <v>880</v>
      </c>
      <c r="BB5" s="46">
        <v>0.3979166666666667</v>
      </c>
      <c r="BC5" s="46" t="s">
        <v>880</v>
      </c>
      <c r="BD5" s="42" t="s">
        <v>880</v>
      </c>
      <c r="BE5" s="42" t="s">
        <v>17</v>
      </c>
      <c r="BF5" s="42" t="s">
        <v>17</v>
      </c>
      <c r="BR5" s="1">
        <f t="shared" si="2"/>
        <v>21</v>
      </c>
      <c r="BS5" s="1">
        <f t="shared" si="3"/>
        <v>0</v>
      </c>
      <c r="BT5" s="1">
        <f t="shared" si="4"/>
        <v>6</v>
      </c>
      <c r="BU5" s="1">
        <f t="shared" si="5"/>
        <v>0</v>
      </c>
      <c r="BV5" s="1">
        <f t="shared" si="6"/>
        <v>0</v>
      </c>
      <c r="BW5" s="1">
        <f>SUM(COUNTIFS($S5:$BQ5,{"PAT","MAT"}))</f>
        <v>0</v>
      </c>
      <c r="BX5" s="1">
        <f t="shared" si="7"/>
        <v>0</v>
      </c>
      <c r="BY5" s="1">
        <f t="shared" si="8"/>
        <v>0</v>
      </c>
      <c r="BZ5" s="1">
        <f t="shared" si="9"/>
        <v>0</v>
      </c>
      <c r="CA5" s="1">
        <f t="shared" si="10"/>
        <v>2</v>
      </c>
      <c r="CB5" s="1">
        <f t="shared" si="11"/>
        <v>0</v>
      </c>
      <c r="CC5" s="1">
        <f t="shared" si="12"/>
        <v>0</v>
      </c>
      <c r="CD5" s="1">
        <f t="shared" si="13"/>
        <v>2</v>
      </c>
      <c r="CE5" s="1">
        <f t="shared" si="14"/>
        <v>1</v>
      </c>
      <c r="CF5" s="1">
        <f t="shared" si="15"/>
        <v>1</v>
      </c>
      <c r="CG5" s="1">
        <f>SUM(BR5:CC5)+SUM(COUNTIFS(R5:BQ5,{"TERM","RESIGNED"}))</f>
        <v>29</v>
      </c>
      <c r="CH5" s="1" t="s">
        <v>41</v>
      </c>
      <c r="CI5" s="1" t="s">
        <v>931</v>
      </c>
      <c r="CJ5" s="32"/>
    </row>
    <row r="6" spans="1:88" x14ac:dyDescent="0.25">
      <c r="A6" s="30">
        <f t="shared" si="16"/>
        <v>5</v>
      </c>
      <c r="B6" s="1" t="s">
        <v>33</v>
      </c>
      <c r="C6" s="1">
        <v>17869</v>
      </c>
      <c r="D6" s="25">
        <v>17869</v>
      </c>
      <c r="E6" s="1" t="s">
        <v>862</v>
      </c>
      <c r="F6" s="32" t="s">
        <v>131</v>
      </c>
      <c r="G6" s="32" t="s">
        <v>135</v>
      </c>
      <c r="H6" s="28">
        <v>44134</v>
      </c>
      <c r="I6" s="28" t="s">
        <v>36</v>
      </c>
      <c r="J6" s="28" t="s">
        <v>36</v>
      </c>
      <c r="K6" s="1">
        <f t="shared" ca="1" si="0"/>
        <v>1208</v>
      </c>
      <c r="L6" s="32" t="str">
        <f t="shared" si="1"/>
        <v>Billable</v>
      </c>
      <c r="M6" s="32" t="s">
        <v>118</v>
      </c>
      <c r="N6" s="1" t="s">
        <v>38</v>
      </c>
      <c r="O6" s="1" t="s">
        <v>39</v>
      </c>
      <c r="P6" s="1"/>
      <c r="Q6" s="1"/>
      <c r="R6" s="31" t="s">
        <v>130</v>
      </c>
      <c r="S6" s="42" t="s">
        <v>880</v>
      </c>
      <c r="T6" s="45">
        <v>0.38611111111111113</v>
      </c>
      <c r="U6" s="42" t="s">
        <v>880</v>
      </c>
      <c r="V6" s="42" t="s">
        <v>880</v>
      </c>
      <c r="W6" s="46">
        <v>0.38958333333333334</v>
      </c>
      <c r="X6" s="46" t="s">
        <v>880</v>
      </c>
      <c r="Y6" s="42" t="s">
        <v>17</v>
      </c>
      <c r="Z6" s="42" t="s">
        <v>17</v>
      </c>
      <c r="AA6" s="42" t="s">
        <v>880</v>
      </c>
      <c r="AB6" s="46">
        <v>0.39097222222222222</v>
      </c>
      <c r="AC6" s="42" t="s">
        <v>880</v>
      </c>
      <c r="AD6" s="42" t="s">
        <v>880</v>
      </c>
      <c r="AE6" s="46">
        <v>0.37083333333333335</v>
      </c>
      <c r="AF6" s="42" t="s">
        <v>880</v>
      </c>
      <c r="AG6" s="42" t="s">
        <v>880</v>
      </c>
      <c r="AH6" s="46">
        <v>0.39583333333333331</v>
      </c>
      <c r="AI6" s="42" t="s">
        <v>880</v>
      </c>
      <c r="AJ6" s="42" t="s">
        <v>880</v>
      </c>
      <c r="AK6" s="46">
        <v>0.37638888888888888</v>
      </c>
      <c r="AL6" s="42" t="s">
        <v>880</v>
      </c>
      <c r="AM6" s="42" t="s">
        <v>880</v>
      </c>
      <c r="AN6" s="46">
        <v>0.43194444444444446</v>
      </c>
      <c r="AO6" s="42" t="s">
        <v>880</v>
      </c>
      <c r="AP6" s="42" t="s">
        <v>17</v>
      </c>
      <c r="AQ6" s="42" t="s">
        <v>17</v>
      </c>
      <c r="AR6" s="42" t="s">
        <v>18</v>
      </c>
      <c r="AS6" s="46" t="s">
        <v>36</v>
      </c>
      <c r="AT6" s="46" t="s">
        <v>18</v>
      </c>
      <c r="AU6" s="42" t="s">
        <v>880</v>
      </c>
      <c r="AV6" s="46">
        <v>0.3923611111111111</v>
      </c>
      <c r="AW6" s="46" t="s">
        <v>880</v>
      </c>
      <c r="AX6" s="42" t="s">
        <v>880</v>
      </c>
      <c r="AY6" s="46">
        <v>0.3972222222222222</v>
      </c>
      <c r="AZ6" s="46" t="s">
        <v>880</v>
      </c>
      <c r="BA6" s="42" t="s">
        <v>880</v>
      </c>
      <c r="BB6" s="46">
        <v>0.39583333333333331</v>
      </c>
      <c r="BC6" s="46" t="s">
        <v>880</v>
      </c>
      <c r="BD6" s="42" t="s">
        <v>880</v>
      </c>
      <c r="BE6" s="42" t="s">
        <v>17</v>
      </c>
      <c r="BF6" s="42" t="s">
        <v>17</v>
      </c>
      <c r="BR6" s="1">
        <f t="shared" si="2"/>
        <v>21</v>
      </c>
      <c r="BS6" s="1">
        <f t="shared" si="3"/>
        <v>0</v>
      </c>
      <c r="BT6" s="1">
        <f t="shared" si="4"/>
        <v>6</v>
      </c>
      <c r="BU6" s="1">
        <f t="shared" si="5"/>
        <v>2</v>
      </c>
      <c r="BV6" s="1">
        <f t="shared" si="6"/>
        <v>0</v>
      </c>
      <c r="BW6" s="1">
        <f>SUM(COUNTIFS($S6:$BQ6,{"PAT","MAT"}))</f>
        <v>0</v>
      </c>
      <c r="BX6" s="1">
        <f t="shared" si="7"/>
        <v>0</v>
      </c>
      <c r="BY6" s="1">
        <f t="shared" si="8"/>
        <v>0</v>
      </c>
      <c r="BZ6" s="1">
        <f t="shared" si="9"/>
        <v>0</v>
      </c>
      <c r="CA6" s="1">
        <f t="shared" si="10"/>
        <v>0</v>
      </c>
      <c r="CB6" s="1">
        <f t="shared" si="11"/>
        <v>0</v>
      </c>
      <c r="CC6" s="1">
        <f t="shared" si="12"/>
        <v>0</v>
      </c>
      <c r="CD6" s="1">
        <f t="shared" si="13"/>
        <v>0</v>
      </c>
      <c r="CE6" s="1">
        <f t="shared" si="14"/>
        <v>1</v>
      </c>
      <c r="CF6" s="1">
        <f t="shared" si="15"/>
        <v>1</v>
      </c>
      <c r="CG6" s="1">
        <f>SUM(BR6:CC6)+SUM(COUNTIFS(R6:BQ6,{"TERM","RESIGNED"}))</f>
        <v>29</v>
      </c>
      <c r="CH6" s="1" t="s">
        <v>41</v>
      </c>
      <c r="CI6" s="1" t="s">
        <v>931</v>
      </c>
      <c r="CJ6" s="32"/>
    </row>
    <row r="7" spans="1:88" x14ac:dyDescent="0.25">
      <c r="A7" s="30">
        <f t="shared" si="16"/>
        <v>6</v>
      </c>
      <c r="B7" s="1" t="s">
        <v>33</v>
      </c>
      <c r="C7" s="1">
        <v>17948</v>
      </c>
      <c r="D7" s="25">
        <v>17948</v>
      </c>
      <c r="E7" s="1" t="s">
        <v>863</v>
      </c>
      <c r="F7" s="32" t="s">
        <v>142</v>
      </c>
      <c r="G7" s="32" t="s">
        <v>135</v>
      </c>
      <c r="H7" s="28">
        <v>44148</v>
      </c>
      <c r="I7" s="28" t="s">
        <v>36</v>
      </c>
      <c r="J7" s="28" t="s">
        <v>36</v>
      </c>
      <c r="K7" s="1">
        <f t="shared" ca="1" si="0"/>
        <v>1194</v>
      </c>
      <c r="L7" s="32" t="str">
        <f t="shared" si="1"/>
        <v>Billable</v>
      </c>
      <c r="M7" s="32" t="s">
        <v>118</v>
      </c>
      <c r="N7" s="1" t="s">
        <v>38</v>
      </c>
      <c r="O7" s="1" t="s">
        <v>39</v>
      </c>
      <c r="P7" s="1"/>
      <c r="Q7" s="1"/>
      <c r="R7" s="31" t="s">
        <v>140</v>
      </c>
      <c r="S7" s="42" t="s">
        <v>880</v>
      </c>
      <c r="T7" s="45">
        <v>0.37638888888888888</v>
      </c>
      <c r="U7" s="42" t="s">
        <v>880</v>
      </c>
      <c r="V7" s="42" t="s">
        <v>880</v>
      </c>
      <c r="W7" s="46">
        <v>0.37222222222222223</v>
      </c>
      <c r="X7" s="46" t="s">
        <v>880</v>
      </c>
      <c r="Y7" s="42" t="s">
        <v>17</v>
      </c>
      <c r="Z7" s="42" t="s">
        <v>17</v>
      </c>
      <c r="AA7" s="42" t="s">
        <v>880</v>
      </c>
      <c r="AB7" s="46">
        <v>0.3666666666666667</v>
      </c>
      <c r="AC7" s="42" t="s">
        <v>880</v>
      </c>
      <c r="AD7" s="42" t="s">
        <v>19</v>
      </c>
      <c r="AE7" s="46">
        <v>0.38055555555555554</v>
      </c>
      <c r="AF7" s="42" t="s">
        <v>19</v>
      </c>
      <c r="AG7" s="42" t="s">
        <v>880</v>
      </c>
      <c r="AH7" s="46" t="s">
        <v>36</v>
      </c>
      <c r="AI7" s="42" t="s">
        <v>880</v>
      </c>
      <c r="AJ7" s="42" t="s">
        <v>880</v>
      </c>
      <c r="AK7" s="46">
        <v>0.3659722222222222</v>
      </c>
      <c r="AL7" s="42" t="s">
        <v>880</v>
      </c>
      <c r="AM7" s="42" t="s">
        <v>880</v>
      </c>
      <c r="AN7" s="46">
        <v>0.37222222222222223</v>
      </c>
      <c r="AO7" s="42" t="s">
        <v>880</v>
      </c>
      <c r="AP7" s="42" t="s">
        <v>17</v>
      </c>
      <c r="AQ7" s="42" t="s">
        <v>17</v>
      </c>
      <c r="AR7" s="42" t="s">
        <v>880</v>
      </c>
      <c r="AS7" s="46">
        <v>0.37152777777777773</v>
      </c>
      <c r="AT7" s="46" t="s">
        <v>880</v>
      </c>
      <c r="AU7" s="42" t="s">
        <v>880</v>
      </c>
      <c r="AV7" s="46">
        <v>0.37638888888888888</v>
      </c>
      <c r="AW7" s="46" t="s">
        <v>880</v>
      </c>
      <c r="AX7" s="42" t="s">
        <v>880</v>
      </c>
      <c r="AY7" s="46" t="s">
        <v>36</v>
      </c>
      <c r="AZ7" s="46" t="s">
        <v>880</v>
      </c>
      <c r="BA7" s="42" t="s">
        <v>880</v>
      </c>
      <c r="BB7" s="46">
        <v>0.375</v>
      </c>
      <c r="BC7" s="46" t="s">
        <v>880</v>
      </c>
      <c r="BD7" s="42" t="s">
        <v>882</v>
      </c>
      <c r="BE7" s="42" t="s">
        <v>17</v>
      </c>
      <c r="BF7" s="42" t="s">
        <v>17</v>
      </c>
      <c r="BR7" s="1">
        <f t="shared" si="2"/>
        <v>20</v>
      </c>
      <c r="BS7" s="1">
        <f t="shared" si="3"/>
        <v>0</v>
      </c>
      <c r="BT7" s="1">
        <f t="shared" si="4"/>
        <v>6</v>
      </c>
      <c r="BU7" s="1">
        <f t="shared" si="5"/>
        <v>0</v>
      </c>
      <c r="BV7" s="1">
        <f t="shared" si="6"/>
        <v>2</v>
      </c>
      <c r="BW7" s="1">
        <f>SUM(COUNTIFS($S7:$BQ7,{"PAT","MAT"}))</f>
        <v>0</v>
      </c>
      <c r="BX7" s="1">
        <f t="shared" si="7"/>
        <v>0</v>
      </c>
      <c r="BY7" s="1">
        <f t="shared" si="8"/>
        <v>0</v>
      </c>
      <c r="BZ7" s="1">
        <f t="shared" si="9"/>
        <v>0</v>
      </c>
      <c r="CA7" s="1">
        <f t="shared" si="10"/>
        <v>1</v>
      </c>
      <c r="CB7" s="1">
        <f t="shared" si="11"/>
        <v>0</v>
      </c>
      <c r="CC7" s="1">
        <f t="shared" si="12"/>
        <v>0</v>
      </c>
      <c r="CD7" s="1">
        <f t="shared" si="13"/>
        <v>1</v>
      </c>
      <c r="CE7" s="1">
        <f t="shared" si="14"/>
        <v>1</v>
      </c>
      <c r="CF7" s="1">
        <f t="shared" si="15"/>
        <v>1</v>
      </c>
      <c r="CG7" s="1">
        <f>SUM(BR7:CC7)+SUM(COUNTIFS(R7:BQ7,{"TERM","RESIGNED"}))</f>
        <v>29</v>
      </c>
      <c r="CH7" s="1" t="s">
        <v>41</v>
      </c>
      <c r="CI7" s="1" t="s">
        <v>931</v>
      </c>
      <c r="CJ7" s="32"/>
    </row>
    <row r="8" spans="1:88" x14ac:dyDescent="0.25">
      <c r="A8" s="30">
        <f t="shared" si="16"/>
        <v>7</v>
      </c>
      <c r="B8" s="1" t="s">
        <v>33</v>
      </c>
      <c r="C8" s="1">
        <v>17949</v>
      </c>
      <c r="D8" s="25">
        <v>17949</v>
      </c>
      <c r="E8" s="1" t="s">
        <v>863</v>
      </c>
      <c r="F8" s="32" t="s">
        <v>139</v>
      </c>
      <c r="G8" s="32" t="s">
        <v>135</v>
      </c>
      <c r="H8" s="28">
        <v>44148</v>
      </c>
      <c r="I8" s="28" t="s">
        <v>36</v>
      </c>
      <c r="J8" s="28" t="s">
        <v>36</v>
      </c>
      <c r="K8" s="1">
        <f t="shared" ca="1" si="0"/>
        <v>1194</v>
      </c>
      <c r="L8" s="32" t="str">
        <f t="shared" si="1"/>
        <v>Billable</v>
      </c>
      <c r="M8" s="32" t="s">
        <v>118</v>
      </c>
      <c r="N8" s="1" t="s">
        <v>38</v>
      </c>
      <c r="O8" s="1" t="s">
        <v>39</v>
      </c>
      <c r="P8" s="1"/>
      <c r="Q8" s="1"/>
      <c r="R8" s="31" t="s">
        <v>140</v>
      </c>
      <c r="S8" s="42" t="s">
        <v>880</v>
      </c>
      <c r="T8" s="45">
        <v>0.39374999999999999</v>
      </c>
      <c r="U8" s="42" t="s">
        <v>880</v>
      </c>
      <c r="V8" s="42" t="s">
        <v>880</v>
      </c>
      <c r="W8" s="46">
        <v>0.36805555555555558</v>
      </c>
      <c r="X8" s="46" t="s">
        <v>880</v>
      </c>
      <c r="Y8" s="42" t="s">
        <v>17</v>
      </c>
      <c r="Z8" s="42" t="s">
        <v>17</v>
      </c>
      <c r="AA8" s="42" t="s">
        <v>880</v>
      </c>
      <c r="AB8" s="46">
        <v>0.3659722222222222</v>
      </c>
      <c r="AC8" s="42" t="s">
        <v>880</v>
      </c>
      <c r="AD8" s="42" t="s">
        <v>19</v>
      </c>
      <c r="AE8" s="46">
        <v>0.37847222222222227</v>
      </c>
      <c r="AF8" s="42" t="s">
        <v>19</v>
      </c>
      <c r="AG8" s="42" t="s">
        <v>882</v>
      </c>
      <c r="AH8" s="46" t="s">
        <v>36</v>
      </c>
      <c r="AI8" s="42" t="s">
        <v>882</v>
      </c>
      <c r="AJ8" s="42" t="s">
        <v>883</v>
      </c>
      <c r="AK8" s="46" t="s">
        <v>36</v>
      </c>
      <c r="AL8" s="42" t="s">
        <v>883</v>
      </c>
      <c r="AM8" s="42" t="s">
        <v>883</v>
      </c>
      <c r="AN8" s="46" t="s">
        <v>36</v>
      </c>
      <c r="AO8" s="42" t="s">
        <v>883</v>
      </c>
      <c r="AP8" s="42" t="s">
        <v>17</v>
      </c>
      <c r="AQ8" s="42" t="s">
        <v>17</v>
      </c>
      <c r="AR8" s="42" t="s">
        <v>18</v>
      </c>
      <c r="AS8" s="46" t="s">
        <v>36</v>
      </c>
      <c r="AT8" s="46" t="s">
        <v>18</v>
      </c>
      <c r="AU8" s="42" t="s">
        <v>880</v>
      </c>
      <c r="AV8" s="46">
        <v>0.37638888888888888</v>
      </c>
      <c r="AW8" s="46" t="s">
        <v>880</v>
      </c>
      <c r="AX8" s="42" t="s">
        <v>880</v>
      </c>
      <c r="AY8" s="46">
        <v>0.3743055555555555</v>
      </c>
      <c r="AZ8" s="46" t="s">
        <v>880</v>
      </c>
      <c r="BA8" s="42" t="s">
        <v>880</v>
      </c>
      <c r="BB8" s="46">
        <v>0.43055555555555558</v>
      </c>
      <c r="BC8" s="46" t="s">
        <v>880</v>
      </c>
      <c r="BD8" s="42" t="s">
        <v>880</v>
      </c>
      <c r="BE8" s="42" t="s">
        <v>17</v>
      </c>
      <c r="BF8" s="42" t="s">
        <v>17</v>
      </c>
      <c r="BR8" s="1">
        <f t="shared" si="2"/>
        <v>13</v>
      </c>
      <c r="BS8" s="1">
        <f t="shared" si="3"/>
        <v>0</v>
      </c>
      <c r="BT8" s="1">
        <f t="shared" si="4"/>
        <v>6</v>
      </c>
      <c r="BU8" s="1">
        <f t="shared" si="5"/>
        <v>2</v>
      </c>
      <c r="BV8" s="1">
        <f t="shared" si="6"/>
        <v>2</v>
      </c>
      <c r="BW8" s="1">
        <f>SUM(COUNTIFS($S8:$BQ8,{"PAT","MAT"}))</f>
        <v>0</v>
      </c>
      <c r="BX8" s="1">
        <f t="shared" si="7"/>
        <v>0</v>
      </c>
      <c r="BY8" s="1">
        <f t="shared" si="8"/>
        <v>0</v>
      </c>
      <c r="BZ8" s="1">
        <f t="shared" si="9"/>
        <v>4</v>
      </c>
      <c r="CA8" s="1">
        <f t="shared" si="10"/>
        <v>2</v>
      </c>
      <c r="CB8" s="1">
        <f t="shared" si="11"/>
        <v>0</v>
      </c>
      <c r="CC8" s="1">
        <f t="shared" si="12"/>
        <v>0</v>
      </c>
      <c r="CD8" s="1">
        <f t="shared" si="13"/>
        <v>6</v>
      </c>
      <c r="CE8" s="1">
        <f t="shared" si="14"/>
        <v>0</v>
      </c>
      <c r="CF8" s="1">
        <f t="shared" si="15"/>
        <v>1</v>
      </c>
      <c r="CG8" s="1">
        <f>SUM(BR8:CC8)+SUM(COUNTIFS(R8:BQ8,{"TERM","RESIGNED"}))</f>
        <v>29</v>
      </c>
      <c r="CH8" s="1" t="s">
        <v>41</v>
      </c>
      <c r="CI8" s="1" t="s">
        <v>936</v>
      </c>
      <c r="CJ8" s="32"/>
    </row>
    <row r="9" spans="1:88" x14ac:dyDescent="0.25">
      <c r="A9" s="30">
        <f t="shared" si="16"/>
        <v>8</v>
      </c>
      <c r="B9" s="1" t="s">
        <v>33</v>
      </c>
      <c r="C9" s="1">
        <v>17955</v>
      </c>
      <c r="D9" s="25">
        <v>17955</v>
      </c>
      <c r="E9" s="1" t="s">
        <v>863</v>
      </c>
      <c r="F9" s="32" t="s">
        <v>141</v>
      </c>
      <c r="G9" s="32" t="s">
        <v>135</v>
      </c>
      <c r="H9" s="28">
        <v>44148</v>
      </c>
      <c r="I9" s="28" t="s">
        <v>36</v>
      </c>
      <c r="J9" s="28" t="s">
        <v>36</v>
      </c>
      <c r="K9" s="1">
        <f t="shared" ca="1" si="0"/>
        <v>1194</v>
      </c>
      <c r="L9" s="32" t="str">
        <f t="shared" si="1"/>
        <v>Billable</v>
      </c>
      <c r="M9" s="32" t="s">
        <v>118</v>
      </c>
      <c r="N9" s="1" t="s">
        <v>38</v>
      </c>
      <c r="O9" s="1" t="s">
        <v>39</v>
      </c>
      <c r="P9" s="1"/>
      <c r="Q9" s="1"/>
      <c r="R9" s="31" t="s">
        <v>275</v>
      </c>
      <c r="S9" s="42" t="s">
        <v>880</v>
      </c>
      <c r="T9" s="45">
        <v>0.37847222222222227</v>
      </c>
      <c r="U9" s="42" t="s">
        <v>880</v>
      </c>
      <c r="V9" s="42" t="s">
        <v>882</v>
      </c>
      <c r="W9" s="46" t="s">
        <v>36</v>
      </c>
      <c r="X9" s="46" t="s">
        <v>882</v>
      </c>
      <c r="Y9" s="42" t="s">
        <v>17</v>
      </c>
      <c r="Z9" s="42" t="s">
        <v>17</v>
      </c>
      <c r="AA9" s="42" t="s">
        <v>881</v>
      </c>
      <c r="AB9" s="46">
        <v>0.4152777777777778</v>
      </c>
      <c r="AC9" s="42" t="s">
        <v>881</v>
      </c>
      <c r="AD9" s="42" t="s">
        <v>883</v>
      </c>
      <c r="AE9" s="46" t="s">
        <v>36</v>
      </c>
      <c r="AF9" s="42" t="s">
        <v>18</v>
      </c>
      <c r="AG9" s="42" t="s">
        <v>880</v>
      </c>
      <c r="AH9" s="46">
        <v>0.37986111111111115</v>
      </c>
      <c r="AI9" s="42" t="s">
        <v>880</v>
      </c>
      <c r="AJ9" s="42" t="s">
        <v>880</v>
      </c>
      <c r="AK9" s="46">
        <v>0.38125000000000003</v>
      </c>
      <c r="AL9" s="42" t="s">
        <v>880</v>
      </c>
      <c r="AM9" s="42" t="s">
        <v>880</v>
      </c>
      <c r="AN9" s="46">
        <v>0.42152777777777778</v>
      </c>
      <c r="AO9" s="42" t="s">
        <v>880</v>
      </c>
      <c r="AP9" s="42" t="s">
        <v>17</v>
      </c>
      <c r="AQ9" s="42" t="s">
        <v>17</v>
      </c>
      <c r="AR9" s="42" t="s">
        <v>881</v>
      </c>
      <c r="AS9" s="46">
        <v>0.37361111111111112</v>
      </c>
      <c r="AT9" s="46" t="s">
        <v>881</v>
      </c>
      <c r="AU9" s="42" t="s">
        <v>880</v>
      </c>
      <c r="AV9" s="46">
        <v>0.37361111111111112</v>
      </c>
      <c r="AW9" s="46" t="s">
        <v>880</v>
      </c>
      <c r="AX9" s="42" t="s">
        <v>19</v>
      </c>
      <c r="AY9" s="46">
        <v>0.3979166666666667</v>
      </c>
      <c r="AZ9" s="46" t="s">
        <v>19</v>
      </c>
      <c r="BA9" s="42" t="s">
        <v>880</v>
      </c>
      <c r="BB9" s="46">
        <v>0.37152777777777773</v>
      </c>
      <c r="BC9" s="46" t="s">
        <v>880</v>
      </c>
      <c r="BD9" s="42" t="s">
        <v>880</v>
      </c>
      <c r="BE9" s="42" t="s">
        <v>17</v>
      </c>
      <c r="BF9" s="42" t="s">
        <v>17</v>
      </c>
      <c r="BR9" s="1">
        <f t="shared" si="2"/>
        <v>13</v>
      </c>
      <c r="BS9" s="1">
        <f t="shared" si="3"/>
        <v>2</v>
      </c>
      <c r="BT9" s="1">
        <f t="shared" si="4"/>
        <v>6</v>
      </c>
      <c r="BU9" s="1">
        <f t="shared" si="5"/>
        <v>1</v>
      </c>
      <c r="BV9" s="1">
        <f t="shared" si="6"/>
        <v>2</v>
      </c>
      <c r="BW9" s="1">
        <f>SUM(COUNTIFS($S9:$BQ9,{"PAT","MAT"}))</f>
        <v>0</v>
      </c>
      <c r="BX9" s="1">
        <f t="shared" si="7"/>
        <v>0</v>
      </c>
      <c r="BY9" s="1">
        <f t="shared" si="8"/>
        <v>0</v>
      </c>
      <c r="BZ9" s="1">
        <f t="shared" si="9"/>
        <v>1</v>
      </c>
      <c r="CA9" s="1">
        <f t="shared" si="10"/>
        <v>2</v>
      </c>
      <c r="CB9" s="1">
        <f t="shared" si="11"/>
        <v>0</v>
      </c>
      <c r="CC9" s="1">
        <f t="shared" si="12"/>
        <v>0</v>
      </c>
      <c r="CD9" s="1">
        <f t="shared" si="13"/>
        <v>3</v>
      </c>
      <c r="CE9" s="1">
        <f t="shared" si="14"/>
        <v>0</v>
      </c>
      <c r="CF9" s="1">
        <f t="shared" si="15"/>
        <v>1</v>
      </c>
      <c r="CG9" s="1">
        <f>SUM(BR9:CC9)+SUM(COUNTIFS(R9:BQ9,{"TERM","RESIGNED"}))</f>
        <v>27</v>
      </c>
      <c r="CH9" s="1" t="s">
        <v>41</v>
      </c>
      <c r="CI9" s="1" t="s">
        <v>933</v>
      </c>
      <c r="CJ9" s="32"/>
    </row>
    <row r="10" spans="1:88" x14ac:dyDescent="0.25">
      <c r="A10" s="30">
        <f t="shared" si="16"/>
        <v>9</v>
      </c>
      <c r="B10" s="1" t="s">
        <v>33</v>
      </c>
      <c r="C10" s="1">
        <v>17993</v>
      </c>
      <c r="D10" s="25">
        <v>17993</v>
      </c>
      <c r="E10" s="1" t="s">
        <v>863</v>
      </c>
      <c r="F10" s="32" t="s">
        <v>145</v>
      </c>
      <c r="G10" s="32" t="s">
        <v>135</v>
      </c>
      <c r="H10" s="28">
        <v>44162</v>
      </c>
      <c r="I10" s="28" t="s">
        <v>36</v>
      </c>
      <c r="J10" s="28" t="s">
        <v>36</v>
      </c>
      <c r="K10" s="1">
        <f t="shared" ca="1" si="0"/>
        <v>1180</v>
      </c>
      <c r="L10" s="32" t="str">
        <f t="shared" si="1"/>
        <v>Billable</v>
      </c>
      <c r="M10" s="32" t="s">
        <v>118</v>
      </c>
      <c r="N10" s="1" t="s">
        <v>38</v>
      </c>
      <c r="O10" s="1" t="s">
        <v>39</v>
      </c>
      <c r="P10" s="1"/>
      <c r="Q10" s="1"/>
      <c r="R10" s="31" t="s">
        <v>233</v>
      </c>
      <c r="S10" s="42" t="s">
        <v>880</v>
      </c>
      <c r="T10" s="45">
        <v>0.39305555555555555</v>
      </c>
      <c r="U10" s="42" t="s">
        <v>881</v>
      </c>
      <c r="V10" s="42" t="s">
        <v>880</v>
      </c>
      <c r="W10" s="46">
        <v>0.40416666666666662</v>
      </c>
      <c r="X10" s="46" t="s">
        <v>880</v>
      </c>
      <c r="Y10" s="42" t="s">
        <v>17</v>
      </c>
      <c r="Z10" s="42" t="s">
        <v>17</v>
      </c>
      <c r="AA10" s="42" t="s">
        <v>883</v>
      </c>
      <c r="AB10" s="46" t="s">
        <v>36</v>
      </c>
      <c r="AC10" s="42" t="s">
        <v>18</v>
      </c>
      <c r="AD10" s="42" t="s">
        <v>883</v>
      </c>
      <c r="AE10" s="46" t="s">
        <v>36</v>
      </c>
      <c r="AF10" s="42" t="s">
        <v>18</v>
      </c>
      <c r="AG10" s="42" t="s">
        <v>880</v>
      </c>
      <c r="AH10" s="46">
        <v>0.40902777777777777</v>
      </c>
      <c r="AI10" s="42" t="s">
        <v>881</v>
      </c>
      <c r="AJ10" s="42" t="s">
        <v>880</v>
      </c>
      <c r="AK10" s="46">
        <v>0.38611111111111113</v>
      </c>
      <c r="AL10" s="42" t="s">
        <v>880</v>
      </c>
      <c r="AM10" s="42" t="s">
        <v>880</v>
      </c>
      <c r="AN10" s="46">
        <v>0.39166666666666666</v>
      </c>
      <c r="AO10" s="42" t="s">
        <v>880</v>
      </c>
      <c r="AP10" s="42" t="s">
        <v>17</v>
      </c>
      <c r="AQ10" s="42" t="s">
        <v>17</v>
      </c>
      <c r="AR10" s="42" t="s">
        <v>880</v>
      </c>
      <c r="AS10" s="46">
        <v>0.37777777777777777</v>
      </c>
      <c r="AT10" s="46" t="s">
        <v>880</v>
      </c>
      <c r="AU10" s="42" t="s">
        <v>880</v>
      </c>
      <c r="AV10" s="46">
        <v>0.42222222222222222</v>
      </c>
      <c r="AW10" s="46" t="s">
        <v>880</v>
      </c>
      <c r="AX10" s="42" t="s">
        <v>880</v>
      </c>
      <c r="AY10" s="46">
        <v>0.38541666666666669</v>
      </c>
      <c r="AZ10" s="46" t="s">
        <v>880</v>
      </c>
      <c r="BA10" s="42" t="s">
        <v>880</v>
      </c>
      <c r="BB10" s="46">
        <v>0.40138888888888885</v>
      </c>
      <c r="BC10" s="46" t="s">
        <v>880</v>
      </c>
      <c r="BD10" s="42" t="s">
        <v>880</v>
      </c>
      <c r="BE10" s="42" t="s">
        <v>17</v>
      </c>
      <c r="BF10" s="42" t="s">
        <v>17</v>
      </c>
      <c r="BR10" s="1">
        <f t="shared" si="2"/>
        <v>17</v>
      </c>
      <c r="BS10" s="1">
        <f t="shared" si="3"/>
        <v>1</v>
      </c>
      <c r="BT10" s="1">
        <f t="shared" si="4"/>
        <v>6</v>
      </c>
      <c r="BU10" s="1">
        <f t="shared" si="5"/>
        <v>2</v>
      </c>
      <c r="BV10" s="1">
        <f t="shared" si="6"/>
        <v>0</v>
      </c>
      <c r="BW10" s="1">
        <f>SUM(COUNTIFS($S10:$BQ10,{"PAT","MAT"}))</f>
        <v>0</v>
      </c>
      <c r="BX10" s="1">
        <f t="shared" si="7"/>
        <v>0</v>
      </c>
      <c r="BY10" s="1">
        <f t="shared" si="8"/>
        <v>0</v>
      </c>
      <c r="BZ10" s="1">
        <f t="shared" si="9"/>
        <v>2</v>
      </c>
      <c r="CA10" s="1">
        <f t="shared" si="10"/>
        <v>0</v>
      </c>
      <c r="CB10" s="1">
        <f t="shared" si="11"/>
        <v>0</v>
      </c>
      <c r="CC10" s="1">
        <f t="shared" si="12"/>
        <v>0</v>
      </c>
      <c r="CD10" s="1">
        <f t="shared" si="13"/>
        <v>2</v>
      </c>
      <c r="CE10" s="1">
        <f t="shared" si="14"/>
        <v>1</v>
      </c>
      <c r="CF10" s="1">
        <f t="shared" si="15"/>
        <v>1</v>
      </c>
      <c r="CG10" s="1">
        <f>SUM(BR10:CC10)+SUM(COUNTIFS(R10:BQ10,{"TERM","RESIGNED"}))</f>
        <v>28</v>
      </c>
      <c r="CH10" s="1" t="s">
        <v>41</v>
      </c>
      <c r="CI10" s="1" t="s">
        <v>933</v>
      </c>
      <c r="CJ10" s="32"/>
    </row>
    <row r="11" spans="1:88" x14ac:dyDescent="0.25">
      <c r="A11" s="30">
        <f t="shared" si="16"/>
        <v>10</v>
      </c>
      <c r="B11" s="1" t="s">
        <v>33</v>
      </c>
      <c r="C11" s="1">
        <v>17998</v>
      </c>
      <c r="D11" s="25">
        <v>17998</v>
      </c>
      <c r="E11" s="1" t="s">
        <v>863</v>
      </c>
      <c r="F11" s="32" t="s">
        <v>147</v>
      </c>
      <c r="G11" s="32" t="s">
        <v>135</v>
      </c>
      <c r="H11" s="28">
        <v>44162</v>
      </c>
      <c r="I11" s="28" t="s">
        <v>36</v>
      </c>
      <c r="J11" s="28" t="s">
        <v>36</v>
      </c>
      <c r="K11" s="1">
        <f t="shared" ca="1" si="0"/>
        <v>1180</v>
      </c>
      <c r="L11" s="32" t="str">
        <f t="shared" si="1"/>
        <v>Billable</v>
      </c>
      <c r="M11" s="32" t="s">
        <v>118</v>
      </c>
      <c r="N11" s="1" t="s">
        <v>38</v>
      </c>
      <c r="O11" s="1" t="s">
        <v>39</v>
      </c>
      <c r="P11" s="1"/>
      <c r="Q11" s="1"/>
      <c r="R11" s="31" t="s">
        <v>187</v>
      </c>
      <c r="S11" s="42" t="s">
        <v>881</v>
      </c>
      <c r="T11" s="45">
        <v>0.38611111111111113</v>
      </c>
      <c r="U11" s="42" t="s">
        <v>881</v>
      </c>
      <c r="V11" s="42" t="s">
        <v>881</v>
      </c>
      <c r="W11" s="46">
        <v>0.42638888888888887</v>
      </c>
      <c r="X11" s="46" t="s">
        <v>881</v>
      </c>
      <c r="Y11" s="42" t="s">
        <v>17</v>
      </c>
      <c r="Z11" s="42" t="s">
        <v>17</v>
      </c>
      <c r="AA11" s="42" t="s">
        <v>880</v>
      </c>
      <c r="AB11" s="46">
        <v>0.37916666666666665</v>
      </c>
      <c r="AC11" s="42" t="s">
        <v>880</v>
      </c>
      <c r="AD11" s="42" t="s">
        <v>880</v>
      </c>
      <c r="AE11" s="46">
        <v>0.37708333333333338</v>
      </c>
      <c r="AF11" s="42" t="s">
        <v>880</v>
      </c>
      <c r="AG11" s="42" t="s">
        <v>881</v>
      </c>
      <c r="AH11" s="46">
        <v>0.41736111111111113</v>
      </c>
      <c r="AI11" s="42" t="s">
        <v>881</v>
      </c>
      <c r="AJ11" s="42" t="s">
        <v>880</v>
      </c>
      <c r="AK11" s="46">
        <v>0.39374999999999999</v>
      </c>
      <c r="AL11" s="42" t="s">
        <v>880</v>
      </c>
      <c r="AM11" s="42" t="s">
        <v>18</v>
      </c>
      <c r="AN11" s="46" t="s">
        <v>36</v>
      </c>
      <c r="AO11" s="42" t="s">
        <v>18</v>
      </c>
      <c r="AP11" s="42" t="s">
        <v>17</v>
      </c>
      <c r="AQ11" s="42" t="s">
        <v>17</v>
      </c>
      <c r="AR11" s="42" t="s">
        <v>880</v>
      </c>
      <c r="AS11" s="46">
        <v>0.41597222222222219</v>
      </c>
      <c r="AT11" s="46" t="s">
        <v>880</v>
      </c>
      <c r="AU11" s="42" t="s">
        <v>880</v>
      </c>
      <c r="AV11" s="46">
        <v>0.3888888888888889</v>
      </c>
      <c r="AW11" s="46" t="s">
        <v>880</v>
      </c>
      <c r="AX11" s="42" t="s">
        <v>880</v>
      </c>
      <c r="AY11" s="46">
        <v>0.4055555555555555</v>
      </c>
      <c r="AZ11" s="46" t="s">
        <v>880</v>
      </c>
      <c r="BA11" s="42" t="s">
        <v>880</v>
      </c>
      <c r="BB11" s="46">
        <v>0.38541666666666669</v>
      </c>
      <c r="BC11" s="46" t="s">
        <v>880</v>
      </c>
      <c r="BD11" s="42" t="s">
        <v>880</v>
      </c>
      <c r="BE11" s="42" t="s">
        <v>17</v>
      </c>
      <c r="BF11" s="42" t="s">
        <v>17</v>
      </c>
      <c r="BR11" s="1">
        <f t="shared" si="2"/>
        <v>15</v>
      </c>
      <c r="BS11" s="1">
        <f t="shared" si="3"/>
        <v>3</v>
      </c>
      <c r="BT11" s="1">
        <f t="shared" si="4"/>
        <v>6</v>
      </c>
      <c r="BU11" s="1">
        <f t="shared" si="5"/>
        <v>2</v>
      </c>
      <c r="BV11" s="1">
        <f t="shared" si="6"/>
        <v>0</v>
      </c>
      <c r="BW11" s="1">
        <f>SUM(COUNTIFS($S11:$BQ11,{"PAT","MAT"}))</f>
        <v>0</v>
      </c>
      <c r="BX11" s="1">
        <f t="shared" si="7"/>
        <v>0</v>
      </c>
      <c r="BY11" s="1">
        <f t="shared" si="8"/>
        <v>0</v>
      </c>
      <c r="BZ11" s="1">
        <f t="shared" si="9"/>
        <v>0</v>
      </c>
      <c r="CA11" s="1">
        <f t="shared" si="10"/>
        <v>0</v>
      </c>
      <c r="CB11" s="1">
        <f t="shared" si="11"/>
        <v>0</v>
      </c>
      <c r="CC11" s="1">
        <f t="shared" si="12"/>
        <v>0</v>
      </c>
      <c r="CD11" s="1">
        <f t="shared" si="13"/>
        <v>0</v>
      </c>
      <c r="CE11" s="1">
        <f t="shared" si="14"/>
        <v>1</v>
      </c>
      <c r="CF11" s="1">
        <f t="shared" si="15"/>
        <v>1</v>
      </c>
      <c r="CG11" s="1">
        <f>SUM(BR11:CC11)+SUM(COUNTIFS(R11:BQ11,{"TERM","RESIGNED"}))</f>
        <v>26</v>
      </c>
      <c r="CH11" s="1" t="s">
        <v>41</v>
      </c>
      <c r="CI11" s="1" t="s">
        <v>934</v>
      </c>
      <c r="CJ11" s="32"/>
    </row>
    <row r="12" spans="1:88" x14ac:dyDescent="0.25">
      <c r="A12" s="30">
        <f t="shared" si="16"/>
        <v>11</v>
      </c>
      <c r="B12" s="1" t="s">
        <v>33</v>
      </c>
      <c r="C12" s="1">
        <v>18011</v>
      </c>
      <c r="D12" s="25">
        <v>18011</v>
      </c>
      <c r="E12" s="1" t="s">
        <v>863</v>
      </c>
      <c r="F12" s="32" t="s">
        <v>148</v>
      </c>
      <c r="G12" s="32" t="s">
        <v>117</v>
      </c>
      <c r="H12" s="28">
        <v>44167</v>
      </c>
      <c r="I12" s="28" t="s">
        <v>36</v>
      </c>
      <c r="J12" s="28" t="s">
        <v>36</v>
      </c>
      <c r="K12" s="1">
        <f t="shared" ca="1" si="0"/>
        <v>1175</v>
      </c>
      <c r="L12" s="32" t="str">
        <f t="shared" si="1"/>
        <v>Billable</v>
      </c>
      <c r="M12" s="32" t="s">
        <v>118</v>
      </c>
      <c r="N12" s="1" t="s">
        <v>38</v>
      </c>
      <c r="O12" s="1" t="s">
        <v>39</v>
      </c>
      <c r="P12" s="1"/>
      <c r="Q12" s="1"/>
      <c r="R12" s="31" t="s">
        <v>120</v>
      </c>
      <c r="S12" s="42" t="s">
        <v>880</v>
      </c>
      <c r="T12" s="45">
        <v>0.44305555555555554</v>
      </c>
      <c r="U12" s="42" t="s">
        <v>880</v>
      </c>
      <c r="V12" s="42" t="s">
        <v>880</v>
      </c>
      <c r="W12" s="46">
        <v>0.41041666666666665</v>
      </c>
      <c r="X12" s="46" t="s">
        <v>880</v>
      </c>
      <c r="Y12" s="42" t="s">
        <v>17</v>
      </c>
      <c r="Z12" s="42" t="s">
        <v>17</v>
      </c>
      <c r="AA12" s="42" t="s">
        <v>880</v>
      </c>
      <c r="AB12" s="46">
        <v>0.3972222222222222</v>
      </c>
      <c r="AC12" s="42" t="s">
        <v>880</v>
      </c>
      <c r="AD12" s="42" t="s">
        <v>18</v>
      </c>
      <c r="AE12" s="46" t="s">
        <v>36</v>
      </c>
      <c r="AF12" s="42" t="s">
        <v>18</v>
      </c>
      <c r="AG12" s="42" t="s">
        <v>880</v>
      </c>
      <c r="AH12" s="46">
        <v>0.45555555555555555</v>
      </c>
      <c r="AI12" s="42" t="s">
        <v>880</v>
      </c>
      <c r="AJ12" s="42" t="s">
        <v>880</v>
      </c>
      <c r="AK12" s="46">
        <v>0.38055555555555554</v>
      </c>
      <c r="AL12" s="42" t="s">
        <v>880</v>
      </c>
      <c r="AM12" s="42" t="s">
        <v>880</v>
      </c>
      <c r="AN12" s="46">
        <v>0.46597222222222223</v>
      </c>
      <c r="AO12" s="42" t="s">
        <v>880</v>
      </c>
      <c r="AP12" s="42" t="s">
        <v>17</v>
      </c>
      <c r="AQ12" s="42" t="s">
        <v>17</v>
      </c>
      <c r="AR12" s="42" t="s">
        <v>880</v>
      </c>
      <c r="AS12" s="46">
        <v>0.40069444444444446</v>
      </c>
      <c r="AT12" s="46" t="s">
        <v>880</v>
      </c>
      <c r="AU12" s="42" t="s">
        <v>880</v>
      </c>
      <c r="AV12" s="46">
        <v>0.41875000000000001</v>
      </c>
      <c r="AW12" s="46" t="s">
        <v>880</v>
      </c>
      <c r="AX12" s="42" t="s">
        <v>880</v>
      </c>
      <c r="AY12" s="46">
        <v>0.40625</v>
      </c>
      <c r="AZ12" s="46" t="s">
        <v>880</v>
      </c>
      <c r="BA12" s="42" t="s">
        <v>880</v>
      </c>
      <c r="BB12" s="46">
        <v>0.41041666666666665</v>
      </c>
      <c r="BC12" s="46" t="s">
        <v>880</v>
      </c>
      <c r="BD12" s="42" t="s">
        <v>880</v>
      </c>
      <c r="BE12" s="42" t="s">
        <v>17</v>
      </c>
      <c r="BF12" s="42" t="s">
        <v>17</v>
      </c>
      <c r="BR12" s="1">
        <f t="shared" si="2"/>
        <v>21</v>
      </c>
      <c r="BS12" s="1">
        <f t="shared" si="3"/>
        <v>0</v>
      </c>
      <c r="BT12" s="1">
        <f t="shared" si="4"/>
        <v>6</v>
      </c>
      <c r="BU12" s="1">
        <f t="shared" si="5"/>
        <v>2</v>
      </c>
      <c r="BV12" s="1">
        <f t="shared" si="6"/>
        <v>0</v>
      </c>
      <c r="BW12" s="1">
        <f>SUM(COUNTIFS($S12:$BQ12,{"PAT","MAT"}))</f>
        <v>0</v>
      </c>
      <c r="BX12" s="1">
        <f t="shared" si="7"/>
        <v>0</v>
      </c>
      <c r="BY12" s="1">
        <f t="shared" si="8"/>
        <v>0</v>
      </c>
      <c r="BZ12" s="1">
        <f t="shared" si="9"/>
        <v>0</v>
      </c>
      <c r="CA12" s="1">
        <f t="shared" si="10"/>
        <v>0</v>
      </c>
      <c r="CB12" s="1">
        <f t="shared" si="11"/>
        <v>0</v>
      </c>
      <c r="CC12" s="1">
        <f t="shared" si="12"/>
        <v>0</v>
      </c>
      <c r="CD12" s="1">
        <f t="shared" si="13"/>
        <v>0</v>
      </c>
      <c r="CE12" s="1">
        <f t="shared" si="14"/>
        <v>1</v>
      </c>
      <c r="CF12" s="1">
        <f t="shared" si="15"/>
        <v>1</v>
      </c>
      <c r="CG12" s="1">
        <f>SUM(BR12:CC12)+SUM(COUNTIFS(R12:BQ12,{"TERM","RESIGNED"}))</f>
        <v>29</v>
      </c>
      <c r="CH12" s="1" t="s">
        <v>41</v>
      </c>
      <c r="CI12" s="1" t="s">
        <v>933</v>
      </c>
      <c r="CJ12" s="32"/>
    </row>
    <row r="13" spans="1:88" x14ac:dyDescent="0.25">
      <c r="A13" s="30">
        <f t="shared" si="16"/>
        <v>12</v>
      </c>
      <c r="B13" s="1" t="s">
        <v>33</v>
      </c>
      <c r="C13" s="1">
        <v>18073</v>
      </c>
      <c r="D13" s="25">
        <v>18073</v>
      </c>
      <c r="E13" s="1" t="s">
        <v>863</v>
      </c>
      <c r="F13" s="32" t="s">
        <v>151</v>
      </c>
      <c r="G13" s="32" t="s">
        <v>135</v>
      </c>
      <c r="H13" s="28">
        <v>44174</v>
      </c>
      <c r="I13" s="28" t="s">
        <v>36</v>
      </c>
      <c r="J13" s="28" t="s">
        <v>36</v>
      </c>
      <c r="K13" s="1">
        <f t="shared" ca="1" si="0"/>
        <v>1168</v>
      </c>
      <c r="L13" s="32" t="str">
        <f t="shared" si="1"/>
        <v>Billable</v>
      </c>
      <c r="M13" s="32" t="s">
        <v>118</v>
      </c>
      <c r="N13" s="1" t="s">
        <v>38</v>
      </c>
      <c r="O13" s="1" t="s">
        <v>39</v>
      </c>
      <c r="P13" s="1"/>
      <c r="Q13" s="1"/>
      <c r="R13" s="31" t="s">
        <v>233</v>
      </c>
      <c r="S13" s="42" t="s">
        <v>880</v>
      </c>
      <c r="T13" s="45">
        <v>0.40069444444444446</v>
      </c>
      <c r="U13" s="42" t="s">
        <v>881</v>
      </c>
      <c r="V13" s="42" t="s">
        <v>880</v>
      </c>
      <c r="W13" s="46">
        <v>0.37152777777777773</v>
      </c>
      <c r="X13" s="46" t="s">
        <v>880</v>
      </c>
      <c r="Y13" s="42" t="s">
        <v>17</v>
      </c>
      <c r="Z13" s="42" t="s">
        <v>17</v>
      </c>
      <c r="AA13" s="42" t="s">
        <v>880</v>
      </c>
      <c r="AB13" s="46">
        <v>0.38194444444444442</v>
      </c>
      <c r="AC13" s="42" t="s">
        <v>880</v>
      </c>
      <c r="AD13" s="42" t="s">
        <v>880</v>
      </c>
      <c r="AE13" s="46">
        <v>0.3972222222222222</v>
      </c>
      <c r="AF13" s="42" t="s">
        <v>880</v>
      </c>
      <c r="AG13" s="42" t="s">
        <v>880</v>
      </c>
      <c r="AH13" s="46">
        <v>0.4069444444444445</v>
      </c>
      <c r="AI13" s="42" t="s">
        <v>881</v>
      </c>
      <c r="AJ13" s="42" t="s">
        <v>880</v>
      </c>
      <c r="AK13" s="46">
        <v>0.37638888888888888</v>
      </c>
      <c r="AL13" s="42" t="s">
        <v>880</v>
      </c>
      <c r="AM13" s="42" t="s">
        <v>881</v>
      </c>
      <c r="AN13" s="46">
        <v>0.23680555555555557</v>
      </c>
      <c r="AO13" s="42" t="s">
        <v>881</v>
      </c>
      <c r="AP13" s="42" t="s">
        <v>17</v>
      </c>
      <c r="AQ13" s="42" t="s">
        <v>17</v>
      </c>
      <c r="AR13" s="42" t="s">
        <v>882</v>
      </c>
      <c r="AS13" s="46" t="s">
        <v>36</v>
      </c>
      <c r="AT13" s="46" t="s">
        <v>18</v>
      </c>
      <c r="AU13" s="42" t="s">
        <v>880</v>
      </c>
      <c r="AV13" s="46">
        <v>0.41319444444444442</v>
      </c>
      <c r="AW13" s="46" t="s">
        <v>880</v>
      </c>
      <c r="AX13" s="42" t="s">
        <v>880</v>
      </c>
      <c r="AY13" s="46">
        <v>0.38541666666666669</v>
      </c>
      <c r="AZ13" s="46" t="s">
        <v>880</v>
      </c>
      <c r="BA13" s="42" t="s">
        <v>880</v>
      </c>
      <c r="BB13" s="46">
        <v>0.39861111111111108</v>
      </c>
      <c r="BC13" s="46" t="s">
        <v>880</v>
      </c>
      <c r="BD13" s="42" t="s">
        <v>880</v>
      </c>
      <c r="BE13" s="42" t="s">
        <v>17</v>
      </c>
      <c r="BF13" s="42" t="s">
        <v>17</v>
      </c>
      <c r="BR13" s="1">
        <f t="shared" si="2"/>
        <v>17</v>
      </c>
      <c r="BS13" s="1">
        <f t="shared" si="3"/>
        <v>2</v>
      </c>
      <c r="BT13" s="1">
        <f t="shared" si="4"/>
        <v>6</v>
      </c>
      <c r="BU13" s="1">
        <f t="shared" si="5"/>
        <v>1</v>
      </c>
      <c r="BV13" s="1">
        <f t="shared" si="6"/>
        <v>0</v>
      </c>
      <c r="BW13" s="1">
        <f>SUM(COUNTIFS($S13:$BQ13,{"PAT","MAT"}))</f>
        <v>0</v>
      </c>
      <c r="BX13" s="1">
        <f t="shared" si="7"/>
        <v>0</v>
      </c>
      <c r="BY13" s="1">
        <f t="shared" si="8"/>
        <v>0</v>
      </c>
      <c r="BZ13" s="1">
        <f t="shared" si="9"/>
        <v>0</v>
      </c>
      <c r="CA13" s="1">
        <f t="shared" si="10"/>
        <v>1</v>
      </c>
      <c r="CB13" s="1">
        <f t="shared" si="11"/>
        <v>0</v>
      </c>
      <c r="CC13" s="1">
        <f t="shared" si="12"/>
        <v>0</v>
      </c>
      <c r="CD13" s="1">
        <f t="shared" si="13"/>
        <v>1</v>
      </c>
      <c r="CE13" s="1">
        <f t="shared" si="14"/>
        <v>1</v>
      </c>
      <c r="CF13" s="1">
        <f t="shared" si="15"/>
        <v>1</v>
      </c>
      <c r="CG13" s="1">
        <f>SUM(BR13:CC13)+SUM(COUNTIFS(R13:BQ13,{"TERM","RESIGNED"}))</f>
        <v>27</v>
      </c>
      <c r="CH13" s="1" t="s">
        <v>41</v>
      </c>
      <c r="CI13" s="1" t="s">
        <v>937</v>
      </c>
      <c r="CJ13" s="32"/>
    </row>
    <row r="14" spans="1:88" x14ac:dyDescent="0.25">
      <c r="A14" s="30">
        <f t="shared" si="16"/>
        <v>13</v>
      </c>
      <c r="B14" s="1" t="s">
        <v>33</v>
      </c>
      <c r="C14" s="1">
        <v>18131</v>
      </c>
      <c r="D14" s="25">
        <v>18131</v>
      </c>
      <c r="E14" s="1" t="s">
        <v>862</v>
      </c>
      <c r="F14" s="32" t="s">
        <v>153</v>
      </c>
      <c r="G14" s="32" t="s">
        <v>154</v>
      </c>
      <c r="H14" s="28">
        <v>44181</v>
      </c>
      <c r="I14" s="28" t="s">
        <v>36</v>
      </c>
      <c r="J14" s="28" t="s">
        <v>36</v>
      </c>
      <c r="K14" s="1">
        <f t="shared" ca="1" si="0"/>
        <v>1161</v>
      </c>
      <c r="L14" s="32" t="str">
        <f t="shared" si="1"/>
        <v>Billable</v>
      </c>
      <c r="M14" s="32" t="s">
        <v>118</v>
      </c>
      <c r="N14" s="1" t="s">
        <v>38</v>
      </c>
      <c r="O14" s="1" t="s">
        <v>39</v>
      </c>
      <c r="P14" s="1"/>
      <c r="Q14" s="1"/>
      <c r="R14" s="31" t="s">
        <v>157</v>
      </c>
      <c r="S14" s="42" t="s">
        <v>880</v>
      </c>
      <c r="T14" s="45">
        <v>0.38194444444444442</v>
      </c>
      <c r="U14" s="42" t="s">
        <v>880</v>
      </c>
      <c r="V14" s="42" t="s">
        <v>880</v>
      </c>
      <c r="W14" s="46">
        <v>0.37847222222222227</v>
      </c>
      <c r="X14" s="46" t="s">
        <v>880</v>
      </c>
      <c r="Y14" s="42" t="s">
        <v>17</v>
      </c>
      <c r="Z14" s="42" t="s">
        <v>17</v>
      </c>
      <c r="AA14" s="42" t="s">
        <v>880</v>
      </c>
      <c r="AB14" s="46">
        <v>0.37638888888888888</v>
      </c>
      <c r="AC14" s="42" t="s">
        <v>880</v>
      </c>
      <c r="AD14" s="42" t="s">
        <v>880</v>
      </c>
      <c r="AE14" s="46">
        <v>0.38263888888888892</v>
      </c>
      <c r="AF14" s="42" t="s">
        <v>880</v>
      </c>
      <c r="AG14" s="42" t="s">
        <v>880</v>
      </c>
      <c r="AH14" s="46">
        <v>0.38819444444444445</v>
      </c>
      <c r="AI14" s="42" t="s">
        <v>880</v>
      </c>
      <c r="AJ14" s="42" t="s">
        <v>880</v>
      </c>
      <c r="AK14" s="46">
        <v>0.37291666666666662</v>
      </c>
      <c r="AL14" s="42" t="s">
        <v>880</v>
      </c>
      <c r="AM14" s="42" t="s">
        <v>880</v>
      </c>
      <c r="AN14" s="46">
        <v>0.32222222222222224</v>
      </c>
      <c r="AO14" s="42" t="s">
        <v>881</v>
      </c>
      <c r="AP14" s="42" t="s">
        <v>17</v>
      </c>
      <c r="AQ14" s="42" t="s">
        <v>17</v>
      </c>
      <c r="AR14" s="42" t="s">
        <v>880</v>
      </c>
      <c r="AS14" s="46">
        <v>0.3979166666666667</v>
      </c>
      <c r="AT14" s="46" t="s">
        <v>880</v>
      </c>
      <c r="AU14" s="42" t="s">
        <v>880</v>
      </c>
      <c r="AV14" s="46">
        <v>0.3756944444444445</v>
      </c>
      <c r="AW14" s="46" t="s">
        <v>880</v>
      </c>
      <c r="AX14" s="42" t="s">
        <v>880</v>
      </c>
      <c r="AY14" s="46">
        <v>0.37083333333333335</v>
      </c>
      <c r="AZ14" s="46" t="s">
        <v>880</v>
      </c>
      <c r="BA14" s="42" t="s">
        <v>880</v>
      </c>
      <c r="BB14" s="46">
        <v>0.36805555555555558</v>
      </c>
      <c r="BC14" s="46" t="s">
        <v>880</v>
      </c>
      <c r="BD14" s="42" t="s">
        <v>880</v>
      </c>
      <c r="BE14" s="42" t="s">
        <v>17</v>
      </c>
      <c r="BF14" s="42" t="s">
        <v>17</v>
      </c>
      <c r="BR14" s="1">
        <f t="shared" si="2"/>
        <v>22</v>
      </c>
      <c r="BS14" s="1">
        <f t="shared" si="3"/>
        <v>0.5</v>
      </c>
      <c r="BT14" s="1">
        <f t="shared" si="4"/>
        <v>6</v>
      </c>
      <c r="BU14" s="1">
        <f t="shared" si="5"/>
        <v>0</v>
      </c>
      <c r="BV14" s="1">
        <f t="shared" si="6"/>
        <v>0</v>
      </c>
      <c r="BW14" s="1">
        <f>SUM(COUNTIFS($S14:$BQ14,{"PAT","MAT"}))</f>
        <v>0</v>
      </c>
      <c r="BX14" s="1">
        <f t="shared" si="7"/>
        <v>0</v>
      </c>
      <c r="BY14" s="1">
        <f t="shared" si="8"/>
        <v>0</v>
      </c>
      <c r="BZ14" s="1">
        <f t="shared" si="9"/>
        <v>0</v>
      </c>
      <c r="CA14" s="1">
        <f t="shared" si="10"/>
        <v>0</v>
      </c>
      <c r="CB14" s="1">
        <f t="shared" si="11"/>
        <v>0</v>
      </c>
      <c r="CC14" s="1">
        <f t="shared" si="12"/>
        <v>0</v>
      </c>
      <c r="CD14" s="1">
        <f t="shared" si="13"/>
        <v>0</v>
      </c>
      <c r="CE14" s="1">
        <f t="shared" si="14"/>
        <v>1</v>
      </c>
      <c r="CF14" s="1">
        <f t="shared" si="15"/>
        <v>1</v>
      </c>
      <c r="CG14" s="1">
        <f>SUM(BR14:CC14)+SUM(COUNTIFS(R14:BQ14,{"TERM","RESIGNED"}))</f>
        <v>28.5</v>
      </c>
      <c r="CH14" s="1" t="s">
        <v>41</v>
      </c>
      <c r="CI14" s="1" t="s">
        <v>937</v>
      </c>
      <c r="CJ14" s="32"/>
    </row>
    <row r="15" spans="1:88" x14ac:dyDescent="0.25">
      <c r="A15" s="30">
        <f t="shared" si="16"/>
        <v>14</v>
      </c>
      <c r="B15" s="1" t="s">
        <v>33</v>
      </c>
      <c r="C15" s="1">
        <v>18181</v>
      </c>
      <c r="D15" s="25">
        <v>18181</v>
      </c>
      <c r="E15" s="1" t="s">
        <v>862</v>
      </c>
      <c r="F15" s="32" t="s">
        <v>160</v>
      </c>
      <c r="G15" s="32" t="s">
        <v>154</v>
      </c>
      <c r="H15" s="28">
        <v>44187</v>
      </c>
      <c r="I15" s="28" t="s">
        <v>36</v>
      </c>
      <c r="J15" s="28" t="s">
        <v>36</v>
      </c>
      <c r="K15" s="1">
        <f t="shared" ca="1" si="0"/>
        <v>1155</v>
      </c>
      <c r="L15" s="32" t="str">
        <f t="shared" si="1"/>
        <v>Billable</v>
      </c>
      <c r="M15" s="32" t="s">
        <v>118</v>
      </c>
      <c r="N15" s="1" t="s">
        <v>38</v>
      </c>
      <c r="O15" s="1" t="s">
        <v>39</v>
      </c>
      <c r="P15" s="1"/>
      <c r="Q15" s="1"/>
      <c r="R15" s="31" t="s">
        <v>157</v>
      </c>
      <c r="S15" s="42" t="s">
        <v>880</v>
      </c>
      <c r="T15" s="45">
        <v>0.37638888888888888</v>
      </c>
      <c r="U15" s="42" t="s">
        <v>880</v>
      </c>
      <c r="V15" s="42" t="s">
        <v>880</v>
      </c>
      <c r="W15" s="46">
        <v>0.3743055555555555</v>
      </c>
      <c r="X15" s="46" t="s">
        <v>880</v>
      </c>
      <c r="Y15" s="42" t="s">
        <v>17</v>
      </c>
      <c r="Z15" s="42" t="s">
        <v>17</v>
      </c>
      <c r="AA15" s="42" t="s">
        <v>880</v>
      </c>
      <c r="AB15" s="46">
        <v>0.37638888888888888</v>
      </c>
      <c r="AC15" s="42" t="s">
        <v>880</v>
      </c>
      <c r="AD15" s="42" t="s">
        <v>880</v>
      </c>
      <c r="AE15" s="46">
        <v>0.37291666666666662</v>
      </c>
      <c r="AF15" s="42" t="s">
        <v>880</v>
      </c>
      <c r="AG15" s="42" t="s">
        <v>880</v>
      </c>
      <c r="AH15" s="46">
        <v>0.3576388888888889</v>
      </c>
      <c r="AI15" s="42" t="s">
        <v>880</v>
      </c>
      <c r="AJ15" s="42" t="s">
        <v>880</v>
      </c>
      <c r="AK15" s="46">
        <v>0.36944444444444446</v>
      </c>
      <c r="AL15" s="42" t="s">
        <v>880</v>
      </c>
      <c r="AM15" s="42" t="s">
        <v>880</v>
      </c>
      <c r="AN15" s="46">
        <v>0.37013888888888885</v>
      </c>
      <c r="AO15" s="42" t="s">
        <v>880</v>
      </c>
      <c r="AP15" s="42" t="s">
        <v>17</v>
      </c>
      <c r="AQ15" s="42" t="s">
        <v>17</v>
      </c>
      <c r="AR15" s="42" t="s">
        <v>880</v>
      </c>
      <c r="AS15" s="46">
        <v>0.38472222222222219</v>
      </c>
      <c r="AT15" s="46" t="s">
        <v>880</v>
      </c>
      <c r="AU15" s="42" t="s">
        <v>880</v>
      </c>
      <c r="AV15" s="46">
        <v>0.375</v>
      </c>
      <c r="AW15" s="46" t="s">
        <v>880</v>
      </c>
      <c r="AX15" s="42" t="s">
        <v>880</v>
      </c>
      <c r="AY15" s="46">
        <v>0.37083333333333335</v>
      </c>
      <c r="AZ15" s="46" t="s">
        <v>880</v>
      </c>
      <c r="BA15" s="42" t="s">
        <v>880</v>
      </c>
      <c r="BB15" s="46">
        <v>0.37222222222222223</v>
      </c>
      <c r="BC15" s="46" t="s">
        <v>880</v>
      </c>
      <c r="BD15" s="42" t="s">
        <v>880</v>
      </c>
      <c r="BE15" s="42" t="s">
        <v>17</v>
      </c>
      <c r="BF15" s="42" t="s">
        <v>17</v>
      </c>
      <c r="BR15" s="1">
        <f t="shared" si="2"/>
        <v>23</v>
      </c>
      <c r="BS15" s="1">
        <f t="shared" si="3"/>
        <v>0</v>
      </c>
      <c r="BT15" s="1">
        <f t="shared" si="4"/>
        <v>6</v>
      </c>
      <c r="BU15" s="1">
        <f t="shared" si="5"/>
        <v>0</v>
      </c>
      <c r="BV15" s="1">
        <f t="shared" si="6"/>
        <v>0</v>
      </c>
      <c r="BW15" s="1">
        <f>SUM(COUNTIFS($S15:$BQ15,{"PAT","MAT"}))</f>
        <v>0</v>
      </c>
      <c r="BX15" s="1">
        <f t="shared" si="7"/>
        <v>0</v>
      </c>
      <c r="BY15" s="1">
        <f t="shared" si="8"/>
        <v>0</v>
      </c>
      <c r="BZ15" s="1">
        <f t="shared" si="9"/>
        <v>0</v>
      </c>
      <c r="CA15" s="1">
        <f t="shared" si="10"/>
        <v>0</v>
      </c>
      <c r="CB15" s="1">
        <f t="shared" si="11"/>
        <v>0</v>
      </c>
      <c r="CC15" s="1">
        <f t="shared" si="12"/>
        <v>0</v>
      </c>
      <c r="CD15" s="1">
        <f t="shared" si="13"/>
        <v>0</v>
      </c>
      <c r="CE15" s="1">
        <f t="shared" si="14"/>
        <v>1</v>
      </c>
      <c r="CF15" s="1">
        <f t="shared" si="15"/>
        <v>1</v>
      </c>
      <c r="CG15" s="1">
        <f>SUM(BR15:CC15)+SUM(COUNTIFS(R15:BQ15,{"TERM","RESIGNED"}))</f>
        <v>29</v>
      </c>
      <c r="CH15" s="1" t="s">
        <v>41</v>
      </c>
      <c r="CI15" s="1" t="s">
        <v>931</v>
      </c>
      <c r="CJ15" s="32"/>
    </row>
    <row r="16" spans="1:88" x14ac:dyDescent="0.25">
      <c r="A16" s="30">
        <f t="shared" si="16"/>
        <v>15</v>
      </c>
      <c r="B16" s="1" t="s">
        <v>33</v>
      </c>
      <c r="C16" s="1">
        <v>18514</v>
      </c>
      <c r="D16" s="25">
        <v>18514</v>
      </c>
      <c r="E16" s="1" t="s">
        <v>863</v>
      </c>
      <c r="F16" s="32" t="s">
        <v>662</v>
      </c>
      <c r="G16" s="32" t="s">
        <v>117</v>
      </c>
      <c r="H16" s="28">
        <v>44825</v>
      </c>
      <c r="I16" s="28" t="s">
        <v>36</v>
      </c>
      <c r="J16" s="28" t="s">
        <v>36</v>
      </c>
      <c r="K16" s="1">
        <f t="shared" ca="1" si="0"/>
        <v>517</v>
      </c>
      <c r="L16" s="32" t="str">
        <f t="shared" si="1"/>
        <v>Billable</v>
      </c>
      <c r="M16" s="32" t="s">
        <v>118</v>
      </c>
      <c r="N16" s="1" t="s">
        <v>38</v>
      </c>
      <c r="O16" s="1" t="s">
        <v>39</v>
      </c>
      <c r="P16" s="1"/>
      <c r="Q16" s="1"/>
      <c r="R16" s="31" t="s">
        <v>887</v>
      </c>
      <c r="S16" s="42" t="s">
        <v>880</v>
      </c>
      <c r="T16" s="45">
        <v>0.4152777777777778</v>
      </c>
      <c r="U16" s="42" t="s">
        <v>880</v>
      </c>
      <c r="V16" s="42" t="s">
        <v>880</v>
      </c>
      <c r="W16" s="46">
        <v>0.39652777777777781</v>
      </c>
      <c r="X16" s="46" t="s">
        <v>880</v>
      </c>
      <c r="Y16" s="42" t="s">
        <v>17</v>
      </c>
      <c r="Z16" s="42" t="s">
        <v>17</v>
      </c>
      <c r="AA16" s="42" t="s">
        <v>880</v>
      </c>
      <c r="AB16" s="46">
        <v>0.43541666666666662</v>
      </c>
      <c r="AC16" s="42" t="s">
        <v>880</v>
      </c>
      <c r="AD16" s="42" t="s">
        <v>880</v>
      </c>
      <c r="AE16" s="46">
        <v>0.40972222222222227</v>
      </c>
      <c r="AF16" s="42" t="s">
        <v>880</v>
      </c>
      <c r="AG16" s="42" t="s">
        <v>880</v>
      </c>
      <c r="AH16" s="46">
        <v>0.41736111111111113</v>
      </c>
      <c r="AI16" s="42" t="s">
        <v>880</v>
      </c>
      <c r="AJ16" s="42" t="s">
        <v>882</v>
      </c>
      <c r="AK16" s="46" t="s">
        <v>36</v>
      </c>
      <c r="AL16" s="42" t="s">
        <v>882</v>
      </c>
      <c r="AM16" s="42" t="s">
        <v>880</v>
      </c>
      <c r="AN16" s="46">
        <v>0.42638888888888887</v>
      </c>
      <c r="AO16" s="42" t="s">
        <v>880</v>
      </c>
      <c r="AP16" s="42" t="s">
        <v>17</v>
      </c>
      <c r="AQ16" s="42" t="s">
        <v>17</v>
      </c>
      <c r="AR16" s="42" t="s">
        <v>880</v>
      </c>
      <c r="AS16" s="46">
        <v>0.38819444444444445</v>
      </c>
      <c r="AT16" s="46" t="s">
        <v>880</v>
      </c>
      <c r="AU16" s="42" t="s">
        <v>880</v>
      </c>
      <c r="AV16" s="46">
        <v>0.42638888888888887</v>
      </c>
      <c r="AW16" s="46" t="s">
        <v>880</v>
      </c>
      <c r="AX16" s="42" t="s">
        <v>880</v>
      </c>
      <c r="AY16" s="46">
        <v>0.38541666666666669</v>
      </c>
      <c r="AZ16" s="46" t="s">
        <v>880</v>
      </c>
      <c r="BA16" s="42" t="s">
        <v>880</v>
      </c>
      <c r="BB16" s="46">
        <v>0.38263888888888892</v>
      </c>
      <c r="BC16" s="46" t="s">
        <v>880</v>
      </c>
      <c r="BD16" s="42" t="s">
        <v>880</v>
      </c>
      <c r="BE16" s="42" t="s">
        <v>17</v>
      </c>
      <c r="BF16" s="42" t="s">
        <v>17</v>
      </c>
      <c r="BR16" s="1">
        <f t="shared" si="2"/>
        <v>21</v>
      </c>
      <c r="BS16" s="1">
        <f t="shared" si="3"/>
        <v>0</v>
      </c>
      <c r="BT16" s="1">
        <f t="shared" si="4"/>
        <v>6</v>
      </c>
      <c r="BU16" s="1">
        <f t="shared" si="5"/>
        <v>0</v>
      </c>
      <c r="BV16" s="1">
        <f t="shared" si="6"/>
        <v>0</v>
      </c>
      <c r="BW16" s="1">
        <f>SUM(COUNTIFS($S16:$BQ16,{"PAT","MAT"}))</f>
        <v>0</v>
      </c>
      <c r="BX16" s="1">
        <f t="shared" si="7"/>
        <v>0</v>
      </c>
      <c r="BY16" s="1">
        <f t="shared" si="8"/>
        <v>0</v>
      </c>
      <c r="BZ16" s="1">
        <f t="shared" si="9"/>
        <v>0</v>
      </c>
      <c r="CA16" s="1">
        <f t="shared" si="10"/>
        <v>2</v>
      </c>
      <c r="CB16" s="1">
        <f t="shared" si="11"/>
        <v>0</v>
      </c>
      <c r="CC16" s="1">
        <f t="shared" si="12"/>
        <v>0</v>
      </c>
      <c r="CD16" s="1">
        <f t="shared" si="13"/>
        <v>2</v>
      </c>
      <c r="CE16" s="1">
        <f t="shared" si="14"/>
        <v>1</v>
      </c>
      <c r="CF16" s="1">
        <f t="shared" si="15"/>
        <v>1</v>
      </c>
      <c r="CG16" s="1">
        <f>SUM(BR16:CC16)+SUM(COUNTIFS(R16:BQ16,{"TERM","RESIGNED"}))</f>
        <v>29</v>
      </c>
      <c r="CH16" s="1" t="s">
        <v>41</v>
      </c>
      <c r="CI16" s="1" t="s">
        <v>937</v>
      </c>
      <c r="CJ16" s="32"/>
    </row>
    <row r="17" spans="1:88" x14ac:dyDescent="0.25">
      <c r="A17" s="30">
        <f t="shared" si="16"/>
        <v>16</v>
      </c>
      <c r="B17" s="1" t="s">
        <v>33</v>
      </c>
      <c r="C17" s="1">
        <v>18515</v>
      </c>
      <c r="D17" s="25">
        <v>18515</v>
      </c>
      <c r="E17" s="1" t="s">
        <v>863</v>
      </c>
      <c r="F17" s="32" t="s">
        <v>663</v>
      </c>
      <c r="G17" s="32" t="s">
        <v>117</v>
      </c>
      <c r="H17" s="28">
        <v>44825</v>
      </c>
      <c r="I17" s="28" t="s">
        <v>36</v>
      </c>
      <c r="J17" s="28" t="s">
        <v>36</v>
      </c>
      <c r="K17" s="1">
        <f t="shared" ca="1" si="0"/>
        <v>517</v>
      </c>
      <c r="L17" s="32" t="str">
        <f t="shared" si="1"/>
        <v>Billable</v>
      </c>
      <c r="M17" s="32" t="s">
        <v>118</v>
      </c>
      <c r="N17" s="1" t="s">
        <v>38</v>
      </c>
      <c r="O17" s="1" t="s">
        <v>39</v>
      </c>
      <c r="P17" s="1"/>
      <c r="Q17" s="1"/>
      <c r="R17" s="31" t="s">
        <v>275</v>
      </c>
      <c r="S17" s="42" t="s">
        <v>880</v>
      </c>
      <c r="T17" s="45">
        <v>0.3756944444444445</v>
      </c>
      <c r="U17" s="42" t="s">
        <v>880</v>
      </c>
      <c r="V17" s="42" t="s">
        <v>880</v>
      </c>
      <c r="W17" s="46">
        <v>0.37986111111111115</v>
      </c>
      <c r="X17" s="46" t="s">
        <v>880</v>
      </c>
      <c r="Y17" s="42" t="s">
        <v>17</v>
      </c>
      <c r="Z17" s="42" t="s">
        <v>17</v>
      </c>
      <c r="AA17" s="42" t="s">
        <v>880</v>
      </c>
      <c r="AB17" s="46">
        <v>0.37152777777777773</v>
      </c>
      <c r="AC17" s="42" t="s">
        <v>880</v>
      </c>
      <c r="AD17" s="42" t="s">
        <v>880</v>
      </c>
      <c r="AE17" s="46">
        <v>0.37291666666666662</v>
      </c>
      <c r="AF17" s="42" t="s">
        <v>880</v>
      </c>
      <c r="AG17" s="42" t="s">
        <v>880</v>
      </c>
      <c r="AH17" s="46">
        <v>0.41736111111111113</v>
      </c>
      <c r="AI17" s="42" t="s">
        <v>880</v>
      </c>
      <c r="AJ17" s="42" t="s">
        <v>880</v>
      </c>
      <c r="AK17" s="46">
        <v>0.39999999999999997</v>
      </c>
      <c r="AL17" s="42" t="s">
        <v>880</v>
      </c>
      <c r="AM17" s="42" t="s">
        <v>880</v>
      </c>
      <c r="AN17" s="46">
        <v>0.38958333333333334</v>
      </c>
      <c r="AO17" s="42" t="s">
        <v>880</v>
      </c>
      <c r="AP17" s="42" t="s">
        <v>17</v>
      </c>
      <c r="AQ17" s="42" t="s">
        <v>17</v>
      </c>
      <c r="AR17" s="42" t="s">
        <v>880</v>
      </c>
      <c r="AS17" s="46">
        <v>0.39444444444444443</v>
      </c>
      <c r="AT17" s="46" t="s">
        <v>880</v>
      </c>
      <c r="AU17" s="42" t="s">
        <v>880</v>
      </c>
      <c r="AV17" s="46">
        <v>0.3743055555555555</v>
      </c>
      <c r="AW17" s="46" t="s">
        <v>880</v>
      </c>
      <c r="AX17" s="42" t="s">
        <v>880</v>
      </c>
      <c r="AY17" s="46">
        <v>0.40416666666666662</v>
      </c>
      <c r="AZ17" s="46" t="s">
        <v>880</v>
      </c>
      <c r="BA17" s="42" t="s">
        <v>882</v>
      </c>
      <c r="BB17" s="46" t="s">
        <v>36</v>
      </c>
      <c r="BC17" s="46" t="s">
        <v>882</v>
      </c>
      <c r="BD17" s="42" t="s">
        <v>883</v>
      </c>
      <c r="BE17" s="42" t="s">
        <v>17</v>
      </c>
      <c r="BF17" s="42" t="s">
        <v>17</v>
      </c>
      <c r="BR17" s="1">
        <f t="shared" si="2"/>
        <v>20</v>
      </c>
      <c r="BS17" s="1">
        <f t="shared" si="3"/>
        <v>0</v>
      </c>
      <c r="BT17" s="1">
        <f t="shared" si="4"/>
        <v>6</v>
      </c>
      <c r="BU17" s="1">
        <f t="shared" si="5"/>
        <v>0</v>
      </c>
      <c r="BV17" s="1">
        <f t="shared" si="6"/>
        <v>0</v>
      </c>
      <c r="BW17" s="1">
        <f>SUM(COUNTIFS($S17:$BQ17,{"PAT","MAT"}))</f>
        <v>0</v>
      </c>
      <c r="BX17" s="1">
        <f t="shared" si="7"/>
        <v>0</v>
      </c>
      <c r="BY17" s="1">
        <f t="shared" si="8"/>
        <v>0</v>
      </c>
      <c r="BZ17" s="1">
        <f t="shared" si="9"/>
        <v>1</v>
      </c>
      <c r="CA17" s="1">
        <f t="shared" si="10"/>
        <v>2</v>
      </c>
      <c r="CB17" s="1">
        <f t="shared" si="11"/>
        <v>0</v>
      </c>
      <c r="CC17" s="1">
        <f t="shared" si="12"/>
        <v>0</v>
      </c>
      <c r="CD17" s="1">
        <f t="shared" si="13"/>
        <v>3</v>
      </c>
      <c r="CE17" s="1">
        <f t="shared" si="14"/>
        <v>1</v>
      </c>
      <c r="CF17" s="1">
        <f t="shared" si="15"/>
        <v>1</v>
      </c>
      <c r="CG17" s="1">
        <f>SUM(BR17:CC17)+SUM(COUNTIFS(R17:BQ17,{"TERM","RESIGNED"}))</f>
        <v>29</v>
      </c>
      <c r="CH17" s="1" t="s">
        <v>41</v>
      </c>
      <c r="CI17" s="1" t="s">
        <v>931</v>
      </c>
      <c r="CJ17" s="32"/>
    </row>
    <row r="18" spans="1:88" x14ac:dyDescent="0.25">
      <c r="A18" s="30">
        <f t="shared" si="16"/>
        <v>17</v>
      </c>
      <c r="B18" s="1" t="s">
        <v>33</v>
      </c>
      <c r="C18" s="1">
        <v>18528</v>
      </c>
      <c r="D18" s="25">
        <v>18528</v>
      </c>
      <c r="E18" s="1" t="s">
        <v>863</v>
      </c>
      <c r="F18" s="32" t="s">
        <v>665</v>
      </c>
      <c r="G18" s="32" t="s">
        <v>177</v>
      </c>
      <c r="H18" s="28">
        <v>44827</v>
      </c>
      <c r="I18" s="28" t="s">
        <v>36</v>
      </c>
      <c r="J18" s="28" t="s">
        <v>36</v>
      </c>
      <c r="K18" s="1">
        <f t="shared" ca="1" si="0"/>
        <v>515</v>
      </c>
      <c r="L18" s="32" t="str">
        <f t="shared" si="1"/>
        <v>Billable</v>
      </c>
      <c r="M18" s="32" t="s">
        <v>178</v>
      </c>
      <c r="N18" s="1" t="s">
        <v>38</v>
      </c>
      <c r="O18" s="1" t="s">
        <v>39</v>
      </c>
      <c r="P18" s="1"/>
      <c r="Q18" s="1"/>
      <c r="R18" s="31" t="s">
        <v>246</v>
      </c>
      <c r="S18" s="42" t="s">
        <v>880</v>
      </c>
      <c r="T18" s="45">
        <v>0.38541666666666669</v>
      </c>
      <c r="U18" s="42" t="s">
        <v>880</v>
      </c>
      <c r="V18" s="42" t="s">
        <v>880</v>
      </c>
      <c r="W18" s="46">
        <v>0.38541666666666669</v>
      </c>
      <c r="X18" s="46" t="s">
        <v>880</v>
      </c>
      <c r="Y18" s="42" t="s">
        <v>17</v>
      </c>
      <c r="Z18" s="42" t="s">
        <v>17</v>
      </c>
      <c r="AA18" s="42" t="s">
        <v>880</v>
      </c>
      <c r="AB18" s="46">
        <v>0.38472222222222219</v>
      </c>
      <c r="AC18" s="42" t="s">
        <v>880</v>
      </c>
      <c r="AD18" s="42" t="s">
        <v>880</v>
      </c>
      <c r="AE18" s="46">
        <v>0.38263888888888892</v>
      </c>
      <c r="AF18" s="42" t="s">
        <v>880</v>
      </c>
      <c r="AG18" s="42" t="s">
        <v>880</v>
      </c>
      <c r="AH18" s="46">
        <v>0.39999999999999997</v>
      </c>
      <c r="AI18" s="42" t="s">
        <v>880</v>
      </c>
      <c r="AJ18" s="42" t="s">
        <v>880</v>
      </c>
      <c r="AK18" s="46">
        <v>0.38472222222222219</v>
      </c>
      <c r="AL18" s="42" t="s">
        <v>880</v>
      </c>
      <c r="AM18" s="42" t="s">
        <v>880</v>
      </c>
      <c r="AN18" s="46">
        <v>0.3840277777777778</v>
      </c>
      <c r="AO18" s="42" t="s">
        <v>880</v>
      </c>
      <c r="AP18" s="42" t="s">
        <v>17</v>
      </c>
      <c r="AQ18" s="42" t="s">
        <v>17</v>
      </c>
      <c r="AR18" s="42" t="s">
        <v>882</v>
      </c>
      <c r="AS18" s="46" t="s">
        <v>36</v>
      </c>
      <c r="AT18" s="46" t="s">
        <v>882</v>
      </c>
      <c r="AU18" s="42" t="s">
        <v>883</v>
      </c>
      <c r="AV18" s="46" t="s">
        <v>36</v>
      </c>
      <c r="AW18" s="46" t="s">
        <v>883</v>
      </c>
      <c r="AX18" s="42" t="s">
        <v>880</v>
      </c>
      <c r="AY18" s="46">
        <v>0.37847222222222227</v>
      </c>
      <c r="AZ18" s="46" t="s">
        <v>880</v>
      </c>
      <c r="BA18" s="42" t="s">
        <v>880</v>
      </c>
      <c r="BB18" s="46">
        <v>0.39097222222222222</v>
      </c>
      <c r="BC18" s="46" t="s">
        <v>880</v>
      </c>
      <c r="BD18" s="42" t="s">
        <v>880</v>
      </c>
      <c r="BE18" s="42" t="s">
        <v>17</v>
      </c>
      <c r="BF18" s="42" t="s">
        <v>17</v>
      </c>
      <c r="BR18" s="1">
        <f t="shared" si="2"/>
        <v>19</v>
      </c>
      <c r="BS18" s="1">
        <f t="shared" si="3"/>
        <v>0</v>
      </c>
      <c r="BT18" s="1">
        <f t="shared" si="4"/>
        <v>6</v>
      </c>
      <c r="BU18" s="1">
        <f t="shared" si="5"/>
        <v>0</v>
      </c>
      <c r="BV18" s="1">
        <f t="shared" si="6"/>
        <v>0</v>
      </c>
      <c r="BW18" s="1">
        <f>SUM(COUNTIFS($S18:$BQ18,{"PAT","MAT"}))</f>
        <v>0</v>
      </c>
      <c r="BX18" s="1">
        <f t="shared" si="7"/>
        <v>0</v>
      </c>
      <c r="BY18" s="1">
        <f t="shared" si="8"/>
        <v>0</v>
      </c>
      <c r="BZ18" s="1">
        <f t="shared" si="9"/>
        <v>2</v>
      </c>
      <c r="CA18" s="1">
        <f t="shared" si="10"/>
        <v>2</v>
      </c>
      <c r="CB18" s="1">
        <f t="shared" si="11"/>
        <v>0</v>
      </c>
      <c r="CC18" s="1">
        <f t="shared" si="12"/>
        <v>0</v>
      </c>
      <c r="CD18" s="1">
        <f t="shared" si="13"/>
        <v>4</v>
      </c>
      <c r="CE18" s="1">
        <f t="shared" si="14"/>
        <v>1</v>
      </c>
      <c r="CF18" s="1">
        <f t="shared" si="15"/>
        <v>1</v>
      </c>
      <c r="CG18" s="1">
        <f>SUM(BR18:CC18)+SUM(COUNTIFS(R18:BQ18,{"TERM","RESIGNED"}))</f>
        <v>29</v>
      </c>
      <c r="CH18" s="1" t="s">
        <v>41</v>
      </c>
      <c r="CI18" s="1" t="s">
        <v>931</v>
      </c>
      <c r="CJ18" s="32"/>
    </row>
    <row r="19" spans="1:88" x14ac:dyDescent="0.25">
      <c r="A19" s="30">
        <f t="shared" si="16"/>
        <v>18</v>
      </c>
      <c r="B19" s="1" t="s">
        <v>33</v>
      </c>
      <c r="C19" s="1">
        <v>18530</v>
      </c>
      <c r="D19" s="25">
        <v>18530</v>
      </c>
      <c r="E19" s="1" t="s">
        <v>863</v>
      </c>
      <c r="F19" s="32" t="s">
        <v>666</v>
      </c>
      <c r="G19" s="32" t="s">
        <v>117</v>
      </c>
      <c r="H19" s="28">
        <v>44827</v>
      </c>
      <c r="I19" s="28" t="s">
        <v>36</v>
      </c>
      <c r="J19" s="28" t="s">
        <v>36</v>
      </c>
      <c r="K19" s="1">
        <f t="shared" ca="1" si="0"/>
        <v>515</v>
      </c>
      <c r="L19" s="32" t="str">
        <f t="shared" si="1"/>
        <v>Billable</v>
      </c>
      <c r="M19" s="32" t="s">
        <v>118</v>
      </c>
      <c r="N19" s="1" t="s">
        <v>38</v>
      </c>
      <c r="O19" s="1" t="s">
        <v>39</v>
      </c>
      <c r="P19" s="1"/>
      <c r="Q19" s="1"/>
      <c r="R19" s="31" t="s">
        <v>511</v>
      </c>
      <c r="S19" s="42" t="s">
        <v>880</v>
      </c>
      <c r="T19" s="45">
        <v>0.36874999999999997</v>
      </c>
      <c r="U19" s="42" t="s">
        <v>880</v>
      </c>
      <c r="V19" s="42" t="s">
        <v>880</v>
      </c>
      <c r="W19" s="46">
        <v>0.3576388888888889</v>
      </c>
      <c r="X19" s="46" t="s">
        <v>880</v>
      </c>
      <c r="Y19" s="42" t="s">
        <v>17</v>
      </c>
      <c r="Z19" s="42" t="s">
        <v>17</v>
      </c>
      <c r="AA19" s="42" t="s">
        <v>880</v>
      </c>
      <c r="AB19" s="46">
        <v>0.37708333333333338</v>
      </c>
      <c r="AC19" s="42" t="s">
        <v>880</v>
      </c>
      <c r="AD19" s="42" t="s">
        <v>880</v>
      </c>
      <c r="AE19" s="46">
        <v>0.38125000000000003</v>
      </c>
      <c r="AF19" s="42" t="s">
        <v>880</v>
      </c>
      <c r="AG19" s="42" t="s">
        <v>18</v>
      </c>
      <c r="AH19" s="46" t="s">
        <v>36</v>
      </c>
      <c r="AI19" s="42" t="s">
        <v>18</v>
      </c>
      <c r="AJ19" s="42" t="s">
        <v>880</v>
      </c>
      <c r="AK19" s="46">
        <v>0.37638888888888888</v>
      </c>
      <c r="AL19" s="42" t="s">
        <v>880</v>
      </c>
      <c r="AM19" s="42" t="s">
        <v>880</v>
      </c>
      <c r="AN19" s="46">
        <v>0.43472222222222223</v>
      </c>
      <c r="AO19" s="42" t="s">
        <v>880</v>
      </c>
      <c r="AP19" s="42" t="s">
        <v>17</v>
      </c>
      <c r="AQ19" s="42" t="s">
        <v>17</v>
      </c>
      <c r="AR19" s="42" t="s">
        <v>880</v>
      </c>
      <c r="AS19" s="46">
        <v>0.38263888888888892</v>
      </c>
      <c r="AT19" s="46" t="s">
        <v>880</v>
      </c>
      <c r="AU19" s="42" t="s">
        <v>880</v>
      </c>
      <c r="AV19" s="46">
        <v>0.38194444444444442</v>
      </c>
      <c r="AW19" s="46" t="s">
        <v>880</v>
      </c>
      <c r="AX19" s="42" t="s">
        <v>880</v>
      </c>
      <c r="AY19" s="46">
        <v>0.36805555555555558</v>
      </c>
      <c r="AZ19" s="46" t="s">
        <v>880</v>
      </c>
      <c r="BA19" s="42" t="s">
        <v>880</v>
      </c>
      <c r="BB19" s="46">
        <v>0.3979166666666667</v>
      </c>
      <c r="BC19" s="46" t="s">
        <v>880</v>
      </c>
      <c r="BD19" s="42" t="s">
        <v>880</v>
      </c>
      <c r="BE19" s="42" t="s">
        <v>17</v>
      </c>
      <c r="BF19" s="42" t="s">
        <v>17</v>
      </c>
      <c r="BR19" s="1">
        <f t="shared" si="2"/>
        <v>21</v>
      </c>
      <c r="BS19" s="1">
        <f t="shared" si="3"/>
        <v>0</v>
      </c>
      <c r="BT19" s="1">
        <f t="shared" si="4"/>
        <v>6</v>
      </c>
      <c r="BU19" s="1">
        <f t="shared" si="5"/>
        <v>2</v>
      </c>
      <c r="BV19" s="1">
        <f t="shared" si="6"/>
        <v>0</v>
      </c>
      <c r="BW19" s="1">
        <f>SUM(COUNTIFS($S19:$BQ19,{"PAT","MAT"}))</f>
        <v>0</v>
      </c>
      <c r="BX19" s="1">
        <f t="shared" si="7"/>
        <v>0</v>
      </c>
      <c r="BY19" s="1">
        <f t="shared" si="8"/>
        <v>0</v>
      </c>
      <c r="BZ19" s="1">
        <f t="shared" si="9"/>
        <v>0</v>
      </c>
      <c r="CA19" s="1">
        <f t="shared" si="10"/>
        <v>0</v>
      </c>
      <c r="CB19" s="1">
        <f t="shared" si="11"/>
        <v>0</v>
      </c>
      <c r="CC19" s="1">
        <f t="shared" si="12"/>
        <v>0</v>
      </c>
      <c r="CD19" s="1">
        <f t="shared" si="13"/>
        <v>0</v>
      </c>
      <c r="CE19" s="1">
        <f t="shared" si="14"/>
        <v>1</v>
      </c>
      <c r="CF19" s="1">
        <f t="shared" si="15"/>
        <v>1</v>
      </c>
      <c r="CG19" s="1">
        <f>SUM(BR19:CC19)+SUM(COUNTIFS(R19:BQ19,{"TERM","RESIGNED"}))</f>
        <v>29</v>
      </c>
      <c r="CH19" s="1" t="s">
        <v>41</v>
      </c>
      <c r="CI19" s="1" t="s">
        <v>933</v>
      </c>
      <c r="CJ19" s="32"/>
    </row>
    <row r="20" spans="1:88" x14ac:dyDescent="0.25">
      <c r="A20" s="30">
        <f t="shared" si="16"/>
        <v>19</v>
      </c>
      <c r="B20" s="1" t="s">
        <v>33</v>
      </c>
      <c r="C20" s="1">
        <v>18584</v>
      </c>
      <c r="D20" s="25">
        <v>18584</v>
      </c>
      <c r="E20" s="1" t="s">
        <v>863</v>
      </c>
      <c r="F20" s="32" t="s">
        <v>667</v>
      </c>
      <c r="G20" s="32" t="s">
        <v>154</v>
      </c>
      <c r="H20" s="28">
        <v>44832</v>
      </c>
      <c r="I20" s="28" t="s">
        <v>36</v>
      </c>
      <c r="J20" s="28" t="s">
        <v>36</v>
      </c>
      <c r="K20" s="1">
        <f t="shared" ca="1" si="0"/>
        <v>510</v>
      </c>
      <c r="L20" s="32" t="str">
        <f t="shared" si="1"/>
        <v>Billable</v>
      </c>
      <c r="M20" s="32" t="s">
        <v>118</v>
      </c>
      <c r="N20" s="1" t="s">
        <v>38</v>
      </c>
      <c r="O20" s="1" t="s">
        <v>39</v>
      </c>
      <c r="P20" s="1"/>
      <c r="Q20" s="1"/>
      <c r="R20" s="31" t="s">
        <v>134</v>
      </c>
      <c r="S20" s="42" t="s">
        <v>18</v>
      </c>
      <c r="T20" s="45" t="s">
        <v>36</v>
      </c>
      <c r="U20" s="42" t="s">
        <v>18</v>
      </c>
      <c r="V20" s="42" t="s">
        <v>880</v>
      </c>
      <c r="W20" s="46">
        <v>0.36458333333333331</v>
      </c>
      <c r="X20" s="46" t="s">
        <v>880</v>
      </c>
      <c r="Y20" s="42" t="s">
        <v>17</v>
      </c>
      <c r="Z20" s="42" t="s">
        <v>17</v>
      </c>
      <c r="AA20" s="42" t="s">
        <v>880</v>
      </c>
      <c r="AB20" s="46">
        <v>0.375</v>
      </c>
      <c r="AC20" s="42" t="s">
        <v>880</v>
      </c>
      <c r="AD20" s="42" t="s">
        <v>880</v>
      </c>
      <c r="AE20" s="46">
        <v>0.37361111111111112</v>
      </c>
      <c r="AF20" s="42" t="s">
        <v>880</v>
      </c>
      <c r="AG20" s="42" t="s">
        <v>18</v>
      </c>
      <c r="AH20" s="46" t="s">
        <v>36</v>
      </c>
      <c r="AI20" s="42" t="s">
        <v>18</v>
      </c>
      <c r="AJ20" s="42" t="s">
        <v>880</v>
      </c>
      <c r="AK20" s="46">
        <v>0.36805555555555558</v>
      </c>
      <c r="AL20" s="42" t="s">
        <v>880</v>
      </c>
      <c r="AM20" s="42" t="s">
        <v>880</v>
      </c>
      <c r="AN20" s="46">
        <v>0.36319444444444443</v>
      </c>
      <c r="AO20" s="42" t="s">
        <v>880</v>
      </c>
      <c r="AP20" s="42" t="s">
        <v>17</v>
      </c>
      <c r="AQ20" s="42" t="s">
        <v>17</v>
      </c>
      <c r="AR20" s="42" t="s">
        <v>880</v>
      </c>
      <c r="AS20" s="46">
        <v>0.37986111111111115</v>
      </c>
      <c r="AT20" s="46" t="s">
        <v>880</v>
      </c>
      <c r="AU20" s="42" t="s">
        <v>880</v>
      </c>
      <c r="AV20" s="46">
        <v>0.37222222222222223</v>
      </c>
      <c r="AW20" s="46" t="s">
        <v>880</v>
      </c>
      <c r="AX20" s="42" t="s">
        <v>880</v>
      </c>
      <c r="AY20" s="46">
        <v>0.36388888888888887</v>
      </c>
      <c r="AZ20" s="46" t="s">
        <v>880</v>
      </c>
      <c r="BA20" s="42" t="s">
        <v>19</v>
      </c>
      <c r="BB20" s="46">
        <v>0.36527777777777781</v>
      </c>
      <c r="BC20" s="46" t="s">
        <v>19</v>
      </c>
      <c r="BD20" s="42" t="s">
        <v>19</v>
      </c>
      <c r="BE20" s="42" t="s">
        <v>17</v>
      </c>
      <c r="BF20" s="42" t="s">
        <v>17</v>
      </c>
      <c r="BR20" s="1">
        <f t="shared" si="2"/>
        <v>16</v>
      </c>
      <c r="BS20" s="1">
        <f t="shared" si="3"/>
        <v>0</v>
      </c>
      <c r="BT20" s="1">
        <f t="shared" si="4"/>
        <v>6</v>
      </c>
      <c r="BU20" s="1">
        <f t="shared" si="5"/>
        <v>4</v>
      </c>
      <c r="BV20" s="1">
        <f t="shared" si="6"/>
        <v>3</v>
      </c>
      <c r="BW20" s="1">
        <f>SUM(COUNTIFS($S20:$BQ20,{"PAT","MAT"}))</f>
        <v>0</v>
      </c>
      <c r="BX20" s="1">
        <f t="shared" si="7"/>
        <v>0</v>
      </c>
      <c r="BY20" s="1">
        <f t="shared" si="8"/>
        <v>0</v>
      </c>
      <c r="BZ20" s="1">
        <f t="shared" si="9"/>
        <v>0</v>
      </c>
      <c r="CA20" s="1">
        <f t="shared" si="10"/>
        <v>0</v>
      </c>
      <c r="CB20" s="1">
        <f t="shared" si="11"/>
        <v>0</v>
      </c>
      <c r="CC20" s="1">
        <f t="shared" si="12"/>
        <v>0</v>
      </c>
      <c r="CD20" s="1">
        <f t="shared" si="13"/>
        <v>0</v>
      </c>
      <c r="CE20" s="1">
        <f t="shared" si="14"/>
        <v>0</v>
      </c>
      <c r="CF20" s="1">
        <f t="shared" si="15"/>
        <v>1</v>
      </c>
      <c r="CG20" s="1">
        <f>SUM(BR20:CC20)+SUM(COUNTIFS(R20:BQ20,{"TERM","RESIGNED"}))</f>
        <v>29</v>
      </c>
      <c r="CH20" s="1" t="s">
        <v>41</v>
      </c>
      <c r="CI20" s="1" t="s">
        <v>931</v>
      </c>
      <c r="CJ20" s="32"/>
    </row>
    <row r="21" spans="1:88" x14ac:dyDescent="0.25">
      <c r="A21" s="30">
        <f t="shared" si="16"/>
        <v>20</v>
      </c>
      <c r="B21" s="1" t="s">
        <v>33</v>
      </c>
      <c r="C21" s="1">
        <v>18591</v>
      </c>
      <c r="D21" s="25">
        <v>18591</v>
      </c>
      <c r="E21" s="1" t="s">
        <v>863</v>
      </c>
      <c r="F21" s="32" t="s">
        <v>675</v>
      </c>
      <c r="G21" s="32" t="s">
        <v>117</v>
      </c>
      <c r="H21" s="28">
        <v>44832</v>
      </c>
      <c r="I21" s="28" t="s">
        <v>36</v>
      </c>
      <c r="J21" s="28" t="s">
        <v>36</v>
      </c>
      <c r="K21" s="1">
        <f t="shared" ca="1" si="0"/>
        <v>510</v>
      </c>
      <c r="L21" s="32" t="str">
        <f t="shared" si="1"/>
        <v>Billable</v>
      </c>
      <c r="M21" s="32" t="s">
        <v>118</v>
      </c>
      <c r="N21" s="1" t="s">
        <v>38</v>
      </c>
      <c r="O21" s="1" t="s">
        <v>39</v>
      </c>
      <c r="P21" s="1"/>
      <c r="Q21" s="1"/>
      <c r="R21" s="31" t="s">
        <v>887</v>
      </c>
      <c r="S21" s="42" t="s">
        <v>880</v>
      </c>
      <c r="T21" s="45">
        <v>0.4145833333333333</v>
      </c>
      <c r="U21" s="42" t="s">
        <v>880</v>
      </c>
      <c r="V21" s="42" t="s">
        <v>880</v>
      </c>
      <c r="W21" s="46">
        <v>0.41180555555555554</v>
      </c>
      <c r="X21" s="46" t="s">
        <v>880</v>
      </c>
      <c r="Y21" s="42" t="s">
        <v>17</v>
      </c>
      <c r="Z21" s="42" t="s">
        <v>17</v>
      </c>
      <c r="AA21" s="42" t="s">
        <v>880</v>
      </c>
      <c r="AB21" s="46">
        <v>0.40277777777777773</v>
      </c>
      <c r="AC21" s="42" t="s">
        <v>880</v>
      </c>
      <c r="AD21" s="42" t="s">
        <v>880</v>
      </c>
      <c r="AE21" s="46">
        <v>0.41111111111111115</v>
      </c>
      <c r="AF21" s="42" t="s">
        <v>880</v>
      </c>
      <c r="AG21" s="42" t="s">
        <v>880</v>
      </c>
      <c r="AH21" s="46">
        <v>0.39930555555555558</v>
      </c>
      <c r="AI21" s="42" t="s">
        <v>880</v>
      </c>
      <c r="AJ21" s="42" t="s">
        <v>880</v>
      </c>
      <c r="AK21" s="46">
        <v>0.40138888888888885</v>
      </c>
      <c r="AL21" s="42" t="s">
        <v>880</v>
      </c>
      <c r="AM21" s="42" t="s">
        <v>880</v>
      </c>
      <c r="AN21" s="46">
        <v>0.3923611111111111</v>
      </c>
      <c r="AO21" s="42" t="s">
        <v>880</v>
      </c>
      <c r="AP21" s="42" t="s">
        <v>17</v>
      </c>
      <c r="AQ21" s="42" t="s">
        <v>17</v>
      </c>
      <c r="AR21" s="42" t="s">
        <v>880</v>
      </c>
      <c r="AS21" s="46">
        <v>0.40902777777777777</v>
      </c>
      <c r="AT21" s="46" t="s">
        <v>880</v>
      </c>
      <c r="AU21" s="42" t="s">
        <v>880</v>
      </c>
      <c r="AV21" s="46">
        <v>0.39861111111111108</v>
      </c>
      <c r="AW21" s="46" t="s">
        <v>880</v>
      </c>
      <c r="AX21" s="42" t="s">
        <v>880</v>
      </c>
      <c r="AY21" s="46">
        <v>0.42569444444444443</v>
      </c>
      <c r="AZ21" s="46" t="s">
        <v>880</v>
      </c>
      <c r="BA21" s="42" t="s">
        <v>880</v>
      </c>
      <c r="BB21" s="46">
        <v>0.41319444444444442</v>
      </c>
      <c r="BC21" s="46" t="s">
        <v>880</v>
      </c>
      <c r="BD21" s="42" t="s">
        <v>880</v>
      </c>
      <c r="BE21" s="42" t="s">
        <v>17</v>
      </c>
      <c r="BF21" s="42" t="s">
        <v>17</v>
      </c>
      <c r="BR21" s="1">
        <f t="shared" si="2"/>
        <v>23</v>
      </c>
      <c r="BS21" s="1">
        <f t="shared" si="3"/>
        <v>0</v>
      </c>
      <c r="BT21" s="1">
        <f t="shared" si="4"/>
        <v>6</v>
      </c>
      <c r="BU21" s="1">
        <f t="shared" si="5"/>
        <v>0</v>
      </c>
      <c r="BV21" s="1">
        <f t="shared" si="6"/>
        <v>0</v>
      </c>
      <c r="BW21" s="1">
        <f>SUM(COUNTIFS($S21:$BQ21,{"PAT","MAT"}))</f>
        <v>0</v>
      </c>
      <c r="BX21" s="1">
        <f t="shared" si="7"/>
        <v>0</v>
      </c>
      <c r="BY21" s="1">
        <f t="shared" si="8"/>
        <v>0</v>
      </c>
      <c r="BZ21" s="1">
        <f t="shared" si="9"/>
        <v>0</v>
      </c>
      <c r="CA21" s="1">
        <f t="shared" si="10"/>
        <v>0</v>
      </c>
      <c r="CB21" s="1">
        <f t="shared" si="11"/>
        <v>0</v>
      </c>
      <c r="CC21" s="1">
        <f t="shared" si="12"/>
        <v>0</v>
      </c>
      <c r="CD21" s="1">
        <f t="shared" si="13"/>
        <v>0</v>
      </c>
      <c r="CE21" s="1">
        <f t="shared" si="14"/>
        <v>1</v>
      </c>
      <c r="CF21" s="1">
        <f t="shared" si="15"/>
        <v>1</v>
      </c>
      <c r="CG21" s="1">
        <f>SUM(BR21:CC21)+SUM(COUNTIFS(R21:BQ21,{"TERM","RESIGNED"}))</f>
        <v>29</v>
      </c>
      <c r="CH21" s="1" t="s">
        <v>41</v>
      </c>
      <c r="CI21" s="1" t="s">
        <v>933</v>
      </c>
      <c r="CJ21" s="32"/>
    </row>
    <row r="22" spans="1:88" x14ac:dyDescent="0.25">
      <c r="A22" s="30">
        <f t="shared" si="16"/>
        <v>21</v>
      </c>
      <c r="B22" s="1" t="s">
        <v>33</v>
      </c>
      <c r="C22" s="1">
        <v>18615</v>
      </c>
      <c r="D22" s="25">
        <v>18615</v>
      </c>
      <c r="E22" s="1" t="s">
        <v>863</v>
      </c>
      <c r="F22" s="32" t="s">
        <v>676</v>
      </c>
      <c r="G22" s="32" t="s">
        <v>117</v>
      </c>
      <c r="H22" s="28">
        <v>44834</v>
      </c>
      <c r="I22" s="28" t="s">
        <v>36</v>
      </c>
      <c r="J22" s="28" t="s">
        <v>36</v>
      </c>
      <c r="K22" s="1">
        <f t="shared" ca="1" si="0"/>
        <v>508</v>
      </c>
      <c r="L22" s="32" t="str">
        <f t="shared" si="1"/>
        <v>Billable</v>
      </c>
      <c r="M22" s="32" t="s">
        <v>118</v>
      </c>
      <c r="N22" s="1" t="s">
        <v>38</v>
      </c>
      <c r="O22" s="1" t="s">
        <v>39</v>
      </c>
      <c r="P22" s="1"/>
      <c r="Q22" s="1"/>
      <c r="R22" s="31" t="s">
        <v>187</v>
      </c>
      <c r="S22" s="42" t="s">
        <v>880</v>
      </c>
      <c r="T22" s="45">
        <v>0.37986111111111115</v>
      </c>
      <c r="U22" s="42" t="s">
        <v>880</v>
      </c>
      <c r="V22" s="42" t="s">
        <v>880</v>
      </c>
      <c r="W22" s="46">
        <v>0.37916666666666665</v>
      </c>
      <c r="X22" s="46" t="s">
        <v>880</v>
      </c>
      <c r="Y22" s="42" t="s">
        <v>17</v>
      </c>
      <c r="Z22" s="42" t="s">
        <v>17</v>
      </c>
      <c r="AA22" s="42" t="s">
        <v>880</v>
      </c>
      <c r="AB22" s="46">
        <v>0.375</v>
      </c>
      <c r="AC22" s="42" t="s">
        <v>880</v>
      </c>
      <c r="AD22" s="42" t="s">
        <v>880</v>
      </c>
      <c r="AE22" s="46">
        <v>0.37638888888888888</v>
      </c>
      <c r="AF22" s="42" t="s">
        <v>880</v>
      </c>
      <c r="AG22" s="42" t="s">
        <v>19</v>
      </c>
      <c r="AH22" s="46">
        <v>0.40069444444444446</v>
      </c>
      <c r="AI22" s="42" t="s">
        <v>19</v>
      </c>
      <c r="AJ22" s="42" t="s">
        <v>880</v>
      </c>
      <c r="AK22" s="46">
        <v>0.375</v>
      </c>
      <c r="AL22" s="42" t="s">
        <v>880</v>
      </c>
      <c r="AM22" s="42" t="s">
        <v>880</v>
      </c>
      <c r="AN22" s="46">
        <v>0.42291666666666666</v>
      </c>
      <c r="AO22" s="42" t="s">
        <v>880</v>
      </c>
      <c r="AP22" s="42" t="s">
        <v>17</v>
      </c>
      <c r="AQ22" s="42" t="s">
        <v>17</v>
      </c>
      <c r="AR22" s="42" t="s">
        <v>880</v>
      </c>
      <c r="AS22" s="46">
        <v>0.40347222222222223</v>
      </c>
      <c r="AT22" s="46" t="s">
        <v>880</v>
      </c>
      <c r="AU22" s="42" t="s">
        <v>880</v>
      </c>
      <c r="AV22" s="46">
        <v>0.375</v>
      </c>
      <c r="AW22" s="46" t="s">
        <v>880</v>
      </c>
      <c r="AX22" s="42" t="s">
        <v>880</v>
      </c>
      <c r="AY22" s="46">
        <v>0.37638888888888888</v>
      </c>
      <c r="AZ22" s="46" t="s">
        <v>880</v>
      </c>
      <c r="BA22" s="42" t="s">
        <v>880</v>
      </c>
      <c r="BB22" s="46">
        <v>0.37708333333333338</v>
      </c>
      <c r="BC22" s="46" t="s">
        <v>880</v>
      </c>
      <c r="BD22" s="42" t="s">
        <v>880</v>
      </c>
      <c r="BE22" s="42" t="s">
        <v>17</v>
      </c>
      <c r="BF22" s="42" t="s">
        <v>17</v>
      </c>
      <c r="BR22" s="1">
        <f t="shared" si="2"/>
        <v>21</v>
      </c>
      <c r="BS22" s="1">
        <f t="shared" si="3"/>
        <v>0</v>
      </c>
      <c r="BT22" s="1">
        <f t="shared" si="4"/>
        <v>6</v>
      </c>
      <c r="BU22" s="1">
        <f t="shared" si="5"/>
        <v>0</v>
      </c>
      <c r="BV22" s="1">
        <f t="shared" si="6"/>
        <v>2</v>
      </c>
      <c r="BW22" s="1">
        <f>SUM(COUNTIFS($S22:$BQ22,{"PAT","MAT"}))</f>
        <v>0</v>
      </c>
      <c r="BX22" s="1">
        <f t="shared" si="7"/>
        <v>0</v>
      </c>
      <c r="BY22" s="1">
        <f t="shared" si="8"/>
        <v>0</v>
      </c>
      <c r="BZ22" s="1">
        <f t="shared" si="9"/>
        <v>0</v>
      </c>
      <c r="CA22" s="1">
        <f t="shared" si="10"/>
        <v>0</v>
      </c>
      <c r="CB22" s="1">
        <f t="shared" si="11"/>
        <v>0</v>
      </c>
      <c r="CC22" s="1">
        <f t="shared" si="12"/>
        <v>0</v>
      </c>
      <c r="CD22" s="1">
        <f t="shared" si="13"/>
        <v>0</v>
      </c>
      <c r="CE22" s="1">
        <f t="shared" si="14"/>
        <v>1</v>
      </c>
      <c r="CF22" s="1">
        <f t="shared" si="15"/>
        <v>1</v>
      </c>
      <c r="CG22" s="1">
        <f>SUM(BR22:CC22)+SUM(COUNTIFS(R22:BQ22,{"TERM","RESIGNED"}))</f>
        <v>29</v>
      </c>
      <c r="CH22" s="1" t="s">
        <v>41</v>
      </c>
      <c r="CI22" s="1" t="s">
        <v>931</v>
      </c>
      <c r="CJ22" s="32"/>
    </row>
    <row r="23" spans="1:88" x14ac:dyDescent="0.25">
      <c r="A23" s="30">
        <f t="shared" si="16"/>
        <v>22</v>
      </c>
      <c r="B23" s="1" t="s">
        <v>33</v>
      </c>
      <c r="C23" s="1">
        <v>18623</v>
      </c>
      <c r="D23" s="25">
        <v>18623</v>
      </c>
      <c r="E23" s="1" t="s">
        <v>863</v>
      </c>
      <c r="F23" s="32" t="s">
        <v>677</v>
      </c>
      <c r="G23" s="32" t="s">
        <v>117</v>
      </c>
      <c r="H23" s="28">
        <v>44834</v>
      </c>
      <c r="I23" s="28" t="s">
        <v>36</v>
      </c>
      <c r="J23" s="28" t="s">
        <v>36</v>
      </c>
      <c r="K23" s="1">
        <f t="shared" ca="1" si="0"/>
        <v>508</v>
      </c>
      <c r="L23" s="32" t="str">
        <f t="shared" si="1"/>
        <v>Billable</v>
      </c>
      <c r="M23" s="32" t="s">
        <v>118</v>
      </c>
      <c r="N23" s="1" t="s">
        <v>38</v>
      </c>
      <c r="O23" s="1" t="s">
        <v>39</v>
      </c>
      <c r="P23" s="1"/>
      <c r="Q23" s="1"/>
      <c r="R23" s="31" t="s">
        <v>233</v>
      </c>
      <c r="S23" s="42" t="s">
        <v>880</v>
      </c>
      <c r="T23" s="45">
        <v>0.3979166666666667</v>
      </c>
      <c r="U23" s="42" t="s">
        <v>880</v>
      </c>
      <c r="V23" s="42" t="s">
        <v>880</v>
      </c>
      <c r="W23" s="46">
        <v>0.39166666666666666</v>
      </c>
      <c r="X23" s="46" t="s">
        <v>880</v>
      </c>
      <c r="Y23" s="42" t="s">
        <v>17</v>
      </c>
      <c r="Z23" s="42" t="s">
        <v>17</v>
      </c>
      <c r="AA23" s="42" t="s">
        <v>880</v>
      </c>
      <c r="AB23" s="46">
        <v>0.40833333333333338</v>
      </c>
      <c r="AC23" s="42" t="s">
        <v>880</v>
      </c>
      <c r="AD23" s="42" t="s">
        <v>880</v>
      </c>
      <c r="AE23" s="46">
        <v>0.38819444444444445</v>
      </c>
      <c r="AF23" s="42" t="s">
        <v>880</v>
      </c>
      <c r="AG23" s="42" t="s">
        <v>880</v>
      </c>
      <c r="AH23" s="46">
        <v>0.40902777777777777</v>
      </c>
      <c r="AI23" s="42" t="s">
        <v>880</v>
      </c>
      <c r="AJ23" s="42" t="s">
        <v>880</v>
      </c>
      <c r="AK23" s="46">
        <v>0.39166666666666666</v>
      </c>
      <c r="AL23" s="42" t="s">
        <v>880</v>
      </c>
      <c r="AM23" s="42" t="s">
        <v>880</v>
      </c>
      <c r="AN23" s="46">
        <v>0.49374999999999997</v>
      </c>
      <c r="AO23" s="42" t="s">
        <v>880</v>
      </c>
      <c r="AP23" s="42" t="s">
        <v>17</v>
      </c>
      <c r="AQ23" s="42" t="s">
        <v>17</v>
      </c>
      <c r="AR23" s="42" t="s">
        <v>880</v>
      </c>
      <c r="AS23" s="46">
        <v>0.3979166666666667</v>
      </c>
      <c r="AT23" s="46" t="s">
        <v>880</v>
      </c>
      <c r="AU23" s="42" t="s">
        <v>880</v>
      </c>
      <c r="AV23" s="46">
        <v>0.4055555555555555</v>
      </c>
      <c r="AW23" s="46" t="s">
        <v>880</v>
      </c>
      <c r="AX23" s="42" t="s">
        <v>880</v>
      </c>
      <c r="AY23" s="46">
        <v>0.39652777777777781</v>
      </c>
      <c r="AZ23" s="46" t="s">
        <v>880</v>
      </c>
      <c r="BA23" s="42" t="s">
        <v>880</v>
      </c>
      <c r="BB23" s="46">
        <v>0.39583333333333331</v>
      </c>
      <c r="BC23" s="46" t="s">
        <v>880</v>
      </c>
      <c r="BD23" s="42" t="s">
        <v>880</v>
      </c>
      <c r="BE23" s="42" t="s">
        <v>17</v>
      </c>
      <c r="BF23" s="42" t="s">
        <v>17</v>
      </c>
      <c r="BR23" s="1">
        <f t="shared" si="2"/>
        <v>23</v>
      </c>
      <c r="BS23" s="1">
        <f t="shared" si="3"/>
        <v>0</v>
      </c>
      <c r="BT23" s="1">
        <f t="shared" si="4"/>
        <v>6</v>
      </c>
      <c r="BU23" s="1">
        <f t="shared" si="5"/>
        <v>0</v>
      </c>
      <c r="BV23" s="1">
        <f t="shared" si="6"/>
        <v>0</v>
      </c>
      <c r="BW23" s="1">
        <f>SUM(COUNTIFS($S23:$BQ23,{"PAT","MAT"}))</f>
        <v>0</v>
      </c>
      <c r="BX23" s="1">
        <f t="shared" si="7"/>
        <v>0</v>
      </c>
      <c r="BY23" s="1">
        <f t="shared" si="8"/>
        <v>0</v>
      </c>
      <c r="BZ23" s="1">
        <f t="shared" si="9"/>
        <v>0</v>
      </c>
      <c r="CA23" s="1">
        <f t="shared" si="10"/>
        <v>0</v>
      </c>
      <c r="CB23" s="1">
        <f t="shared" si="11"/>
        <v>0</v>
      </c>
      <c r="CC23" s="1">
        <f t="shared" si="12"/>
        <v>0</v>
      </c>
      <c r="CD23" s="1">
        <f t="shared" si="13"/>
        <v>0</v>
      </c>
      <c r="CE23" s="1">
        <f t="shared" si="14"/>
        <v>1</v>
      </c>
      <c r="CF23" s="1">
        <f t="shared" si="15"/>
        <v>1</v>
      </c>
      <c r="CG23" s="1">
        <f>SUM(BR23:CC23)+SUM(COUNTIFS(R23:BQ23,{"TERM","RESIGNED"}))</f>
        <v>29</v>
      </c>
      <c r="CH23" s="1" t="s">
        <v>41</v>
      </c>
      <c r="CI23" s="1" t="s">
        <v>931</v>
      </c>
      <c r="CJ23" s="32"/>
    </row>
    <row r="24" spans="1:88" x14ac:dyDescent="0.25">
      <c r="A24" s="30">
        <f t="shared" si="16"/>
        <v>23</v>
      </c>
      <c r="B24" s="1" t="s">
        <v>33</v>
      </c>
      <c r="C24" s="1">
        <v>18638</v>
      </c>
      <c r="D24" s="25">
        <v>18638</v>
      </c>
      <c r="E24" s="1" t="s">
        <v>863</v>
      </c>
      <c r="F24" s="32" t="s">
        <v>683</v>
      </c>
      <c r="G24" s="32" t="s">
        <v>181</v>
      </c>
      <c r="H24" s="28">
        <v>44838</v>
      </c>
      <c r="I24" s="28" t="s">
        <v>36</v>
      </c>
      <c r="J24" s="28" t="s">
        <v>36</v>
      </c>
      <c r="K24" s="1">
        <f t="shared" ca="1" si="0"/>
        <v>504</v>
      </c>
      <c r="L24" s="32" t="str">
        <f t="shared" si="1"/>
        <v>Billable</v>
      </c>
      <c r="M24" s="32" t="s">
        <v>178</v>
      </c>
      <c r="N24" s="1" t="s">
        <v>38</v>
      </c>
      <c r="O24" s="1" t="s">
        <v>39</v>
      </c>
      <c r="P24" s="1"/>
      <c r="Q24" s="1"/>
      <c r="R24" s="31" t="s">
        <v>241</v>
      </c>
      <c r="S24" s="42" t="s">
        <v>880</v>
      </c>
      <c r="T24" s="45">
        <v>0.3833333333333333</v>
      </c>
      <c r="U24" s="42" t="s">
        <v>880</v>
      </c>
      <c r="V24" s="42" t="s">
        <v>880</v>
      </c>
      <c r="W24" s="46">
        <v>0.38750000000000001</v>
      </c>
      <c r="X24" s="46" t="s">
        <v>880</v>
      </c>
      <c r="Y24" s="42" t="s">
        <v>17</v>
      </c>
      <c r="Z24" s="42" t="s">
        <v>17</v>
      </c>
      <c r="AA24" s="42" t="s">
        <v>880</v>
      </c>
      <c r="AB24" s="46">
        <v>0.38263888888888892</v>
      </c>
      <c r="AC24" s="42" t="s">
        <v>880</v>
      </c>
      <c r="AD24" s="42" t="s">
        <v>880</v>
      </c>
      <c r="AE24" s="46">
        <v>0.37986111111111115</v>
      </c>
      <c r="AF24" s="42" t="s">
        <v>880</v>
      </c>
      <c r="AG24" s="42" t="s">
        <v>880</v>
      </c>
      <c r="AH24" s="46">
        <v>0.40069444444444446</v>
      </c>
      <c r="AI24" s="42" t="s">
        <v>880</v>
      </c>
      <c r="AJ24" s="42" t="s">
        <v>880</v>
      </c>
      <c r="AK24" s="46">
        <v>0.38125000000000003</v>
      </c>
      <c r="AL24" s="42" t="s">
        <v>880</v>
      </c>
      <c r="AM24" s="42" t="s">
        <v>880</v>
      </c>
      <c r="AN24" s="46">
        <v>0.37708333333333338</v>
      </c>
      <c r="AO24" s="42" t="s">
        <v>880</v>
      </c>
      <c r="AP24" s="42" t="s">
        <v>17</v>
      </c>
      <c r="AQ24" s="42" t="s">
        <v>17</v>
      </c>
      <c r="AR24" s="42" t="s">
        <v>18</v>
      </c>
      <c r="AS24" s="46" t="s">
        <v>36</v>
      </c>
      <c r="AT24" s="46" t="s">
        <v>18</v>
      </c>
      <c r="AU24" s="42" t="s">
        <v>880</v>
      </c>
      <c r="AV24" s="46">
        <v>0.37083333333333335</v>
      </c>
      <c r="AW24" s="46" t="s">
        <v>880</v>
      </c>
      <c r="AX24" s="42" t="s">
        <v>880</v>
      </c>
      <c r="AY24" s="46">
        <v>0.37916666666666665</v>
      </c>
      <c r="AZ24" s="46" t="s">
        <v>880</v>
      </c>
      <c r="BA24" s="42" t="s">
        <v>880</v>
      </c>
      <c r="BB24" s="46">
        <v>0.37986111111111115</v>
      </c>
      <c r="BC24" s="46" t="s">
        <v>880</v>
      </c>
      <c r="BD24" s="42" t="s">
        <v>880</v>
      </c>
      <c r="BE24" s="42" t="s">
        <v>17</v>
      </c>
      <c r="BF24" s="42" t="s">
        <v>17</v>
      </c>
      <c r="BR24" s="1">
        <f t="shared" si="2"/>
        <v>21</v>
      </c>
      <c r="BS24" s="1">
        <f t="shared" si="3"/>
        <v>0</v>
      </c>
      <c r="BT24" s="1">
        <f t="shared" si="4"/>
        <v>6</v>
      </c>
      <c r="BU24" s="1">
        <f t="shared" si="5"/>
        <v>2</v>
      </c>
      <c r="BV24" s="1">
        <f t="shared" si="6"/>
        <v>0</v>
      </c>
      <c r="BW24" s="1">
        <f>SUM(COUNTIFS($S24:$BQ24,{"PAT","MAT"}))</f>
        <v>0</v>
      </c>
      <c r="BX24" s="1">
        <f t="shared" si="7"/>
        <v>0</v>
      </c>
      <c r="BY24" s="1">
        <f t="shared" si="8"/>
        <v>0</v>
      </c>
      <c r="BZ24" s="1">
        <f t="shared" si="9"/>
        <v>0</v>
      </c>
      <c r="CA24" s="1">
        <f t="shared" si="10"/>
        <v>0</v>
      </c>
      <c r="CB24" s="1">
        <f t="shared" si="11"/>
        <v>0</v>
      </c>
      <c r="CC24" s="1">
        <f t="shared" si="12"/>
        <v>0</v>
      </c>
      <c r="CD24" s="1">
        <f t="shared" si="13"/>
        <v>0</v>
      </c>
      <c r="CE24" s="1">
        <f t="shared" si="14"/>
        <v>1</v>
      </c>
      <c r="CF24" s="1">
        <f t="shared" si="15"/>
        <v>1</v>
      </c>
      <c r="CG24" s="1">
        <f>SUM(BR24:CC24)+SUM(COUNTIFS(R24:BQ24,{"TERM","RESIGNED"}))</f>
        <v>29</v>
      </c>
      <c r="CH24" s="1" t="s">
        <v>41</v>
      </c>
      <c r="CI24" s="1" t="s">
        <v>934</v>
      </c>
      <c r="CJ24" s="32"/>
    </row>
    <row r="25" spans="1:88" x14ac:dyDescent="0.25">
      <c r="A25" s="30">
        <f t="shared" si="16"/>
        <v>24</v>
      </c>
      <c r="B25" s="1" t="s">
        <v>33</v>
      </c>
      <c r="C25" s="1">
        <v>18665</v>
      </c>
      <c r="D25" s="25">
        <v>18665</v>
      </c>
      <c r="E25" s="1" t="s">
        <v>863</v>
      </c>
      <c r="F25" s="32" t="s">
        <v>682</v>
      </c>
      <c r="G25" s="32" t="s">
        <v>117</v>
      </c>
      <c r="H25" s="28">
        <v>44838</v>
      </c>
      <c r="I25" s="28" t="s">
        <v>36</v>
      </c>
      <c r="J25" s="28" t="s">
        <v>36</v>
      </c>
      <c r="K25" s="1">
        <f t="shared" ca="1" si="0"/>
        <v>504</v>
      </c>
      <c r="L25" s="32" t="str">
        <f t="shared" si="1"/>
        <v>Billable</v>
      </c>
      <c r="M25" s="32" t="s">
        <v>118</v>
      </c>
      <c r="N25" s="1" t="s">
        <v>38</v>
      </c>
      <c r="O25" s="1" t="s">
        <v>39</v>
      </c>
      <c r="P25" s="1"/>
      <c r="Q25" s="1"/>
      <c r="R25" s="31" t="s">
        <v>162</v>
      </c>
      <c r="S25" s="42" t="s">
        <v>880</v>
      </c>
      <c r="T25" s="45">
        <v>0.375</v>
      </c>
      <c r="U25" s="42" t="s">
        <v>880</v>
      </c>
      <c r="V25" s="42" t="s">
        <v>880</v>
      </c>
      <c r="W25" s="46">
        <v>0.37777777777777777</v>
      </c>
      <c r="X25" s="46" t="s">
        <v>880</v>
      </c>
      <c r="Y25" s="42" t="s">
        <v>17</v>
      </c>
      <c r="Z25" s="42" t="s">
        <v>17</v>
      </c>
      <c r="AA25" s="42" t="s">
        <v>880</v>
      </c>
      <c r="AB25" s="46">
        <v>0.39513888888888887</v>
      </c>
      <c r="AC25" s="42" t="s">
        <v>880</v>
      </c>
      <c r="AD25" s="42" t="s">
        <v>880</v>
      </c>
      <c r="AE25" s="46">
        <v>0.39513888888888887</v>
      </c>
      <c r="AF25" s="42" t="s">
        <v>880</v>
      </c>
      <c r="AG25" s="42" t="s">
        <v>880</v>
      </c>
      <c r="AH25" s="46">
        <v>0.38055555555555554</v>
      </c>
      <c r="AI25" s="42" t="s">
        <v>880</v>
      </c>
      <c r="AJ25" s="42" t="s">
        <v>880</v>
      </c>
      <c r="AK25" s="46">
        <v>0.37638888888888888</v>
      </c>
      <c r="AL25" s="42" t="s">
        <v>880</v>
      </c>
      <c r="AM25" s="42" t="s">
        <v>882</v>
      </c>
      <c r="AN25" s="46" t="s">
        <v>36</v>
      </c>
      <c r="AO25" s="42" t="s">
        <v>882</v>
      </c>
      <c r="AP25" s="42" t="s">
        <v>17</v>
      </c>
      <c r="AQ25" s="42" t="s">
        <v>17</v>
      </c>
      <c r="AR25" s="42" t="s">
        <v>880</v>
      </c>
      <c r="AS25" s="46">
        <v>0.37638888888888888</v>
      </c>
      <c r="AT25" s="46" t="s">
        <v>880</v>
      </c>
      <c r="AU25" s="42" t="s">
        <v>880</v>
      </c>
      <c r="AV25" s="46">
        <v>0.38263888888888892</v>
      </c>
      <c r="AW25" s="46" t="s">
        <v>880</v>
      </c>
      <c r="AX25" s="42" t="s">
        <v>880</v>
      </c>
      <c r="AY25" s="46">
        <v>0.3840277777777778</v>
      </c>
      <c r="AZ25" s="46" t="s">
        <v>880</v>
      </c>
      <c r="BA25" s="42" t="s">
        <v>880</v>
      </c>
      <c r="BB25" s="46">
        <v>0.375</v>
      </c>
      <c r="BC25" s="46" t="s">
        <v>880</v>
      </c>
      <c r="BD25" s="42" t="s">
        <v>880</v>
      </c>
      <c r="BE25" s="42" t="s">
        <v>17</v>
      </c>
      <c r="BF25" s="42" t="s">
        <v>17</v>
      </c>
      <c r="BR25" s="1">
        <f t="shared" si="2"/>
        <v>21</v>
      </c>
      <c r="BS25" s="1">
        <f t="shared" si="3"/>
        <v>0</v>
      </c>
      <c r="BT25" s="1">
        <f t="shared" si="4"/>
        <v>6</v>
      </c>
      <c r="BU25" s="1">
        <f t="shared" si="5"/>
        <v>0</v>
      </c>
      <c r="BV25" s="1">
        <f t="shared" si="6"/>
        <v>0</v>
      </c>
      <c r="BW25" s="1">
        <f>SUM(COUNTIFS($S25:$BQ25,{"PAT","MAT"}))</f>
        <v>0</v>
      </c>
      <c r="BX25" s="1">
        <f t="shared" si="7"/>
        <v>0</v>
      </c>
      <c r="BY25" s="1">
        <f t="shared" si="8"/>
        <v>0</v>
      </c>
      <c r="BZ25" s="1">
        <f t="shared" si="9"/>
        <v>0</v>
      </c>
      <c r="CA25" s="1">
        <f t="shared" si="10"/>
        <v>2</v>
      </c>
      <c r="CB25" s="1">
        <f t="shared" si="11"/>
        <v>0</v>
      </c>
      <c r="CC25" s="1">
        <f t="shared" si="12"/>
        <v>0</v>
      </c>
      <c r="CD25" s="1">
        <f t="shared" si="13"/>
        <v>2</v>
      </c>
      <c r="CE25" s="1">
        <f t="shared" si="14"/>
        <v>1</v>
      </c>
      <c r="CF25" s="1">
        <f t="shared" si="15"/>
        <v>1</v>
      </c>
      <c r="CG25" s="1">
        <f>SUM(BR25:CC25)+SUM(COUNTIFS(R25:BQ25,{"TERM","RESIGNED"}))</f>
        <v>29</v>
      </c>
      <c r="CH25" s="1" t="s">
        <v>41</v>
      </c>
      <c r="CI25" s="1" t="s">
        <v>933</v>
      </c>
      <c r="CJ25" s="32"/>
    </row>
    <row r="26" spans="1:88" x14ac:dyDescent="0.25">
      <c r="A26" s="30">
        <f t="shared" si="16"/>
        <v>25</v>
      </c>
      <c r="B26" s="1" t="s">
        <v>33</v>
      </c>
      <c r="C26" s="1">
        <v>18694</v>
      </c>
      <c r="D26" s="25">
        <v>18694</v>
      </c>
      <c r="E26" s="1" t="s">
        <v>862</v>
      </c>
      <c r="F26" s="32" t="s">
        <v>687</v>
      </c>
      <c r="G26" s="32" t="s">
        <v>117</v>
      </c>
      <c r="H26" s="28">
        <v>44841</v>
      </c>
      <c r="I26" s="28" t="s">
        <v>36</v>
      </c>
      <c r="J26" s="28" t="s">
        <v>36</v>
      </c>
      <c r="K26" s="1">
        <f t="shared" ca="1" si="0"/>
        <v>501</v>
      </c>
      <c r="L26" s="32" t="str">
        <f t="shared" si="1"/>
        <v>Billable</v>
      </c>
      <c r="M26" s="32" t="s">
        <v>118</v>
      </c>
      <c r="N26" s="1" t="s">
        <v>38</v>
      </c>
      <c r="O26" s="1" t="s">
        <v>39</v>
      </c>
      <c r="P26" s="1"/>
      <c r="Q26" s="1"/>
      <c r="R26" s="31" t="s">
        <v>355</v>
      </c>
      <c r="S26" s="42" t="s">
        <v>880</v>
      </c>
      <c r="T26" s="45">
        <v>0.40833333333333338</v>
      </c>
      <c r="U26" s="42" t="s">
        <v>880</v>
      </c>
      <c r="V26" s="42" t="s">
        <v>880</v>
      </c>
      <c r="W26" s="46">
        <v>0.42430555555555555</v>
      </c>
      <c r="X26" s="46" t="s">
        <v>880</v>
      </c>
      <c r="Y26" s="42" t="s">
        <v>17</v>
      </c>
      <c r="Z26" s="42" t="s">
        <v>17</v>
      </c>
      <c r="AA26" s="42" t="s">
        <v>880</v>
      </c>
      <c r="AB26" s="46">
        <v>0.41041666666666665</v>
      </c>
      <c r="AC26" s="42" t="s">
        <v>880</v>
      </c>
      <c r="AD26" s="42" t="s">
        <v>880</v>
      </c>
      <c r="AE26" s="46">
        <v>0.39444444444444443</v>
      </c>
      <c r="AF26" s="42" t="s">
        <v>880</v>
      </c>
      <c r="AG26" s="42" t="s">
        <v>880</v>
      </c>
      <c r="AH26" s="46">
        <v>0.38611111111111113</v>
      </c>
      <c r="AI26" s="42" t="s">
        <v>880</v>
      </c>
      <c r="AJ26" s="42" t="s">
        <v>880</v>
      </c>
      <c r="AK26" s="46">
        <v>0.3972222222222222</v>
      </c>
      <c r="AL26" s="42" t="s">
        <v>880</v>
      </c>
      <c r="AM26" s="42" t="s">
        <v>880</v>
      </c>
      <c r="AN26" s="46">
        <v>0.37777777777777777</v>
      </c>
      <c r="AO26" s="42" t="s">
        <v>880</v>
      </c>
      <c r="AP26" s="42" t="s">
        <v>17</v>
      </c>
      <c r="AQ26" s="42" t="s">
        <v>17</v>
      </c>
      <c r="AR26" s="42" t="s">
        <v>880</v>
      </c>
      <c r="AS26" s="46">
        <v>0.40069444444444446</v>
      </c>
      <c r="AT26" s="46" t="s">
        <v>880</v>
      </c>
      <c r="AU26" s="42" t="s">
        <v>880</v>
      </c>
      <c r="AV26" s="46">
        <v>0.39444444444444443</v>
      </c>
      <c r="AW26" s="46" t="s">
        <v>880</v>
      </c>
      <c r="AX26" s="42" t="s">
        <v>880</v>
      </c>
      <c r="AY26" s="46">
        <v>0.40277777777777773</v>
      </c>
      <c r="AZ26" s="46" t="s">
        <v>880</v>
      </c>
      <c r="BA26" s="42" t="s">
        <v>880</v>
      </c>
      <c r="BB26" s="46">
        <v>0.39513888888888887</v>
      </c>
      <c r="BC26" s="46" t="s">
        <v>880</v>
      </c>
      <c r="BD26" s="42" t="s">
        <v>19</v>
      </c>
      <c r="BE26" s="42" t="s">
        <v>17</v>
      </c>
      <c r="BF26" s="42" t="s">
        <v>17</v>
      </c>
      <c r="BR26" s="1">
        <f t="shared" si="2"/>
        <v>22</v>
      </c>
      <c r="BS26" s="1">
        <f t="shared" si="3"/>
        <v>0</v>
      </c>
      <c r="BT26" s="1">
        <f t="shared" si="4"/>
        <v>6</v>
      </c>
      <c r="BU26" s="1">
        <f t="shared" si="5"/>
        <v>0</v>
      </c>
      <c r="BV26" s="1">
        <f t="shared" si="6"/>
        <v>1</v>
      </c>
      <c r="BW26" s="1">
        <f>SUM(COUNTIFS($S26:$BQ26,{"PAT","MAT"}))</f>
        <v>0</v>
      </c>
      <c r="BX26" s="1">
        <f t="shared" si="7"/>
        <v>0</v>
      </c>
      <c r="BY26" s="1">
        <f t="shared" si="8"/>
        <v>0</v>
      </c>
      <c r="BZ26" s="1">
        <f t="shared" si="9"/>
        <v>0</v>
      </c>
      <c r="CA26" s="1">
        <f t="shared" si="10"/>
        <v>0</v>
      </c>
      <c r="CB26" s="1">
        <f t="shared" si="11"/>
        <v>0</v>
      </c>
      <c r="CC26" s="1">
        <f t="shared" si="12"/>
        <v>0</v>
      </c>
      <c r="CD26" s="1">
        <f t="shared" si="13"/>
        <v>0</v>
      </c>
      <c r="CE26" s="1">
        <f t="shared" si="14"/>
        <v>1</v>
      </c>
      <c r="CF26" s="1">
        <f t="shared" si="15"/>
        <v>1</v>
      </c>
      <c r="CG26" s="1">
        <f>SUM(BR26:CC26)+SUM(COUNTIFS(R26:BQ26,{"TERM","RESIGNED"}))</f>
        <v>29</v>
      </c>
      <c r="CH26" s="1" t="s">
        <v>41</v>
      </c>
      <c r="CI26" s="1" t="s">
        <v>931</v>
      </c>
      <c r="CJ26" s="32"/>
    </row>
    <row r="27" spans="1:88" x14ac:dyDescent="0.25">
      <c r="A27" s="30">
        <f t="shared" si="16"/>
        <v>26</v>
      </c>
      <c r="B27" s="1" t="s">
        <v>33</v>
      </c>
      <c r="C27" s="1">
        <v>18715</v>
      </c>
      <c r="D27" s="25">
        <v>18715</v>
      </c>
      <c r="E27" s="1" t="s">
        <v>863</v>
      </c>
      <c r="F27" s="32" t="s">
        <v>690</v>
      </c>
      <c r="G27" s="32" t="s">
        <v>117</v>
      </c>
      <c r="H27" s="28">
        <v>44845</v>
      </c>
      <c r="I27" s="28" t="s">
        <v>36</v>
      </c>
      <c r="J27" s="28" t="s">
        <v>36</v>
      </c>
      <c r="K27" s="1">
        <f t="shared" ca="1" si="0"/>
        <v>497</v>
      </c>
      <c r="L27" s="32" t="str">
        <f t="shared" si="1"/>
        <v>Billable</v>
      </c>
      <c r="M27" s="32" t="s">
        <v>118</v>
      </c>
      <c r="N27" s="1" t="s">
        <v>38</v>
      </c>
      <c r="O27" s="1" t="s">
        <v>39</v>
      </c>
      <c r="P27" s="1"/>
      <c r="Q27" s="1"/>
      <c r="R27" s="31" t="s">
        <v>130</v>
      </c>
      <c r="S27" s="42" t="s">
        <v>880</v>
      </c>
      <c r="T27" s="45">
        <v>0.3888888888888889</v>
      </c>
      <c r="U27" s="42" t="s">
        <v>880</v>
      </c>
      <c r="V27" s="42" t="s">
        <v>880</v>
      </c>
      <c r="W27" s="46">
        <v>0.38611111111111113</v>
      </c>
      <c r="X27" s="46" t="s">
        <v>880</v>
      </c>
      <c r="Y27" s="42" t="s">
        <v>17</v>
      </c>
      <c r="Z27" s="42" t="s">
        <v>17</v>
      </c>
      <c r="AA27" s="42" t="s">
        <v>880</v>
      </c>
      <c r="AB27" s="46">
        <v>0.37847222222222227</v>
      </c>
      <c r="AC27" s="42" t="s">
        <v>880</v>
      </c>
      <c r="AD27" s="42" t="s">
        <v>880</v>
      </c>
      <c r="AE27" s="46">
        <v>0.37291666666666662</v>
      </c>
      <c r="AF27" s="42" t="s">
        <v>880</v>
      </c>
      <c r="AG27" s="42" t="s">
        <v>19</v>
      </c>
      <c r="AH27" s="46">
        <v>0.39930555555555558</v>
      </c>
      <c r="AI27" s="42" t="s">
        <v>19</v>
      </c>
      <c r="AJ27" s="42" t="s">
        <v>880</v>
      </c>
      <c r="AK27" s="46">
        <v>0.37916666666666665</v>
      </c>
      <c r="AL27" s="42" t="s">
        <v>880</v>
      </c>
      <c r="AM27" s="42" t="s">
        <v>880</v>
      </c>
      <c r="AN27" s="46">
        <v>0.43055555555555558</v>
      </c>
      <c r="AO27" s="42" t="s">
        <v>880</v>
      </c>
      <c r="AP27" s="42" t="s">
        <v>17</v>
      </c>
      <c r="AQ27" s="42" t="s">
        <v>17</v>
      </c>
      <c r="AR27" s="42" t="s">
        <v>19</v>
      </c>
      <c r="AS27" s="46">
        <v>0.36041666666666666</v>
      </c>
      <c r="AT27" s="46" t="s">
        <v>19</v>
      </c>
      <c r="AU27" s="42" t="s">
        <v>18</v>
      </c>
      <c r="AV27" s="46" t="s">
        <v>36</v>
      </c>
      <c r="AW27" s="46" t="s">
        <v>18</v>
      </c>
      <c r="AX27" s="42" t="s">
        <v>18</v>
      </c>
      <c r="AY27" s="46" t="s">
        <v>36</v>
      </c>
      <c r="AZ27" s="46" t="s">
        <v>18</v>
      </c>
      <c r="BA27" s="42" t="s">
        <v>880</v>
      </c>
      <c r="BB27" s="46">
        <v>0.41388888888888892</v>
      </c>
      <c r="BC27" s="46" t="s">
        <v>880</v>
      </c>
      <c r="BD27" s="42" t="s">
        <v>18</v>
      </c>
      <c r="BE27" s="42" t="s">
        <v>17</v>
      </c>
      <c r="BF27" s="42" t="s">
        <v>17</v>
      </c>
      <c r="BR27" s="1">
        <f t="shared" si="2"/>
        <v>14</v>
      </c>
      <c r="BS27" s="1">
        <f t="shared" si="3"/>
        <v>0</v>
      </c>
      <c r="BT27" s="1">
        <f t="shared" si="4"/>
        <v>6</v>
      </c>
      <c r="BU27" s="1">
        <f t="shared" si="5"/>
        <v>5</v>
      </c>
      <c r="BV27" s="1">
        <f t="shared" si="6"/>
        <v>4</v>
      </c>
      <c r="BW27" s="1">
        <f>SUM(COUNTIFS($S27:$BQ27,{"PAT","MAT"}))</f>
        <v>0</v>
      </c>
      <c r="BX27" s="1">
        <f t="shared" si="7"/>
        <v>0</v>
      </c>
      <c r="BY27" s="1">
        <f t="shared" si="8"/>
        <v>0</v>
      </c>
      <c r="BZ27" s="1">
        <f t="shared" si="9"/>
        <v>0</v>
      </c>
      <c r="CA27" s="1">
        <f t="shared" si="10"/>
        <v>0</v>
      </c>
      <c r="CB27" s="1">
        <f t="shared" si="11"/>
        <v>0</v>
      </c>
      <c r="CC27" s="1">
        <f t="shared" si="12"/>
        <v>0</v>
      </c>
      <c r="CD27" s="1">
        <f t="shared" si="13"/>
        <v>0</v>
      </c>
      <c r="CE27" s="1">
        <f t="shared" si="14"/>
        <v>0</v>
      </c>
      <c r="CF27" s="1">
        <f t="shared" si="15"/>
        <v>1</v>
      </c>
      <c r="CG27" s="1">
        <f>SUM(BR27:CC27)+SUM(COUNTIFS(R27:BQ27,{"TERM","RESIGNED"}))</f>
        <v>29</v>
      </c>
      <c r="CH27" s="1" t="s">
        <v>41</v>
      </c>
      <c r="CI27" s="1" t="s">
        <v>933</v>
      </c>
      <c r="CJ27" s="32"/>
    </row>
    <row r="28" spans="1:88" x14ac:dyDescent="0.25">
      <c r="A28" s="30">
        <f t="shared" si="16"/>
        <v>27</v>
      </c>
      <c r="B28" s="1" t="s">
        <v>33</v>
      </c>
      <c r="C28" s="1">
        <v>18728</v>
      </c>
      <c r="D28" s="25">
        <v>18728</v>
      </c>
      <c r="E28" s="1" t="s">
        <v>862</v>
      </c>
      <c r="F28" s="32" t="s">
        <v>691</v>
      </c>
      <c r="G28" s="32" t="s">
        <v>117</v>
      </c>
      <c r="H28" s="28">
        <v>44845</v>
      </c>
      <c r="I28" s="28" t="s">
        <v>36</v>
      </c>
      <c r="J28" s="28" t="s">
        <v>36</v>
      </c>
      <c r="K28" s="1">
        <f t="shared" ca="1" si="0"/>
        <v>497</v>
      </c>
      <c r="L28" s="32" t="str">
        <f t="shared" si="1"/>
        <v>Billable</v>
      </c>
      <c r="M28" s="32" t="s">
        <v>118</v>
      </c>
      <c r="N28" s="1" t="s">
        <v>38</v>
      </c>
      <c r="O28" s="1" t="s">
        <v>39</v>
      </c>
      <c r="P28" s="1"/>
      <c r="Q28" s="1"/>
      <c r="R28" s="31" t="s">
        <v>355</v>
      </c>
      <c r="S28" s="42" t="s">
        <v>880</v>
      </c>
      <c r="T28" s="45">
        <v>0.45</v>
      </c>
      <c r="U28" s="42" t="s">
        <v>880</v>
      </c>
      <c r="V28" s="42" t="s">
        <v>880</v>
      </c>
      <c r="W28" s="46">
        <v>0.43958333333333338</v>
      </c>
      <c r="X28" s="46" t="s">
        <v>880</v>
      </c>
      <c r="Y28" s="42" t="s">
        <v>17</v>
      </c>
      <c r="Z28" s="42" t="s">
        <v>17</v>
      </c>
      <c r="AA28" s="42" t="s">
        <v>880</v>
      </c>
      <c r="AB28" s="46">
        <v>0.41180555555555554</v>
      </c>
      <c r="AC28" s="42" t="s">
        <v>880</v>
      </c>
      <c r="AD28" s="42" t="s">
        <v>880</v>
      </c>
      <c r="AE28" s="46">
        <v>0.41944444444444445</v>
      </c>
      <c r="AF28" s="42" t="s">
        <v>880</v>
      </c>
      <c r="AG28" s="42" t="s">
        <v>880</v>
      </c>
      <c r="AH28" s="46">
        <v>0.40416666666666662</v>
      </c>
      <c r="AI28" s="42" t="s">
        <v>880</v>
      </c>
      <c r="AJ28" s="42" t="s">
        <v>880</v>
      </c>
      <c r="AK28" s="46">
        <v>0.38819444444444445</v>
      </c>
      <c r="AL28" s="42" t="s">
        <v>880</v>
      </c>
      <c r="AM28" s="42" t="s">
        <v>882</v>
      </c>
      <c r="AN28" s="46" t="s">
        <v>36</v>
      </c>
      <c r="AO28" s="42" t="s">
        <v>882</v>
      </c>
      <c r="AP28" s="42" t="s">
        <v>17</v>
      </c>
      <c r="AQ28" s="42" t="s">
        <v>17</v>
      </c>
      <c r="AR28" s="42" t="s">
        <v>883</v>
      </c>
      <c r="AS28" s="46" t="s">
        <v>36</v>
      </c>
      <c r="AT28" s="46" t="s">
        <v>883</v>
      </c>
      <c r="AU28" s="42" t="s">
        <v>880</v>
      </c>
      <c r="AV28" s="46">
        <v>0.38958333333333334</v>
      </c>
      <c r="AW28" s="46" t="s">
        <v>880</v>
      </c>
      <c r="AX28" s="42" t="s">
        <v>883</v>
      </c>
      <c r="AY28" s="46" t="s">
        <v>36</v>
      </c>
      <c r="AZ28" s="46" t="s">
        <v>883</v>
      </c>
      <c r="BA28" s="42" t="s">
        <v>880</v>
      </c>
      <c r="BB28" s="46">
        <v>0.40208333333333335</v>
      </c>
      <c r="BC28" s="46" t="s">
        <v>880</v>
      </c>
      <c r="BD28" s="42" t="s">
        <v>880</v>
      </c>
      <c r="BE28" s="42" t="s">
        <v>17</v>
      </c>
      <c r="BF28" s="42" t="s">
        <v>17</v>
      </c>
      <c r="BR28" s="1">
        <f t="shared" si="2"/>
        <v>17</v>
      </c>
      <c r="BS28" s="1">
        <f t="shared" si="3"/>
        <v>0</v>
      </c>
      <c r="BT28" s="1">
        <f t="shared" si="4"/>
        <v>6</v>
      </c>
      <c r="BU28" s="1">
        <f t="shared" si="5"/>
        <v>0</v>
      </c>
      <c r="BV28" s="1">
        <f t="shared" si="6"/>
        <v>0</v>
      </c>
      <c r="BW28" s="1">
        <f>SUM(COUNTIFS($S28:$BQ28,{"PAT","MAT"}))</f>
        <v>0</v>
      </c>
      <c r="BX28" s="1">
        <f t="shared" si="7"/>
        <v>0</v>
      </c>
      <c r="BY28" s="1">
        <f t="shared" si="8"/>
        <v>0</v>
      </c>
      <c r="BZ28" s="1">
        <f t="shared" si="9"/>
        <v>4</v>
      </c>
      <c r="CA28" s="1">
        <f t="shared" si="10"/>
        <v>2</v>
      </c>
      <c r="CB28" s="1">
        <f t="shared" si="11"/>
        <v>0</v>
      </c>
      <c r="CC28" s="1">
        <f t="shared" si="12"/>
        <v>0</v>
      </c>
      <c r="CD28" s="1">
        <f t="shared" si="13"/>
        <v>6</v>
      </c>
      <c r="CE28" s="1">
        <f t="shared" si="14"/>
        <v>1</v>
      </c>
      <c r="CF28" s="1">
        <f t="shared" si="15"/>
        <v>1</v>
      </c>
      <c r="CG28" s="1">
        <f>SUM(BR28:CC28)+SUM(COUNTIFS(R28:BQ28,{"TERM","RESIGNED"}))</f>
        <v>29</v>
      </c>
      <c r="CH28" s="1" t="s">
        <v>41</v>
      </c>
      <c r="CI28" s="1" t="s">
        <v>934</v>
      </c>
      <c r="CJ28" s="32"/>
    </row>
    <row r="29" spans="1:88" x14ac:dyDescent="0.25">
      <c r="A29" s="30">
        <f t="shared" si="16"/>
        <v>28</v>
      </c>
      <c r="B29" s="1" t="s">
        <v>33</v>
      </c>
      <c r="C29" s="1">
        <v>18757</v>
      </c>
      <c r="D29" s="25">
        <v>18757</v>
      </c>
      <c r="E29" s="1" t="s">
        <v>862</v>
      </c>
      <c r="F29" s="32" t="s">
        <v>693</v>
      </c>
      <c r="G29" s="32" t="s">
        <v>117</v>
      </c>
      <c r="H29" s="28">
        <v>44848</v>
      </c>
      <c r="I29" s="28" t="s">
        <v>36</v>
      </c>
      <c r="J29" s="28" t="s">
        <v>36</v>
      </c>
      <c r="K29" s="1">
        <f t="shared" ca="1" si="0"/>
        <v>494</v>
      </c>
      <c r="L29" s="32" t="str">
        <f t="shared" si="1"/>
        <v>Billable</v>
      </c>
      <c r="M29" s="32" t="s">
        <v>118</v>
      </c>
      <c r="N29" s="1" t="s">
        <v>38</v>
      </c>
      <c r="O29" s="1" t="s">
        <v>39</v>
      </c>
      <c r="P29" s="1"/>
      <c r="Q29" s="1"/>
      <c r="R29" s="31" t="s">
        <v>162</v>
      </c>
      <c r="S29" s="42" t="s">
        <v>882</v>
      </c>
      <c r="T29" s="45" t="s">
        <v>36</v>
      </c>
      <c r="U29" s="42" t="s">
        <v>882</v>
      </c>
      <c r="V29" s="42" t="s">
        <v>883</v>
      </c>
      <c r="W29" s="46" t="s">
        <v>36</v>
      </c>
      <c r="X29" s="46" t="s">
        <v>883</v>
      </c>
      <c r="Y29" s="42" t="s">
        <v>17</v>
      </c>
      <c r="Z29" s="42" t="s">
        <v>17</v>
      </c>
      <c r="AA29" s="42" t="s">
        <v>880</v>
      </c>
      <c r="AB29" s="46">
        <v>0.3972222222222222</v>
      </c>
      <c r="AC29" s="42" t="s">
        <v>880</v>
      </c>
      <c r="AD29" s="42" t="s">
        <v>880</v>
      </c>
      <c r="AE29" s="46">
        <v>0.40763888888888888</v>
      </c>
      <c r="AF29" s="42" t="s">
        <v>880</v>
      </c>
      <c r="AG29" s="42" t="s">
        <v>880</v>
      </c>
      <c r="AH29" s="46">
        <v>0.36388888888888887</v>
      </c>
      <c r="AI29" s="42" t="s">
        <v>880</v>
      </c>
      <c r="AJ29" s="42" t="s">
        <v>880</v>
      </c>
      <c r="AK29" s="46">
        <v>0.36527777777777781</v>
      </c>
      <c r="AL29" s="42" t="s">
        <v>880</v>
      </c>
      <c r="AM29" s="42" t="s">
        <v>880</v>
      </c>
      <c r="AN29" s="46">
        <v>0.39097222222222222</v>
      </c>
      <c r="AO29" s="42" t="s">
        <v>880</v>
      </c>
      <c r="AP29" s="42" t="s">
        <v>17</v>
      </c>
      <c r="AQ29" s="42" t="s">
        <v>17</v>
      </c>
      <c r="AR29" s="42" t="s">
        <v>880</v>
      </c>
      <c r="AS29" s="46">
        <v>0.36388888888888887</v>
      </c>
      <c r="AT29" s="46" t="s">
        <v>880</v>
      </c>
      <c r="AU29" s="42" t="s">
        <v>880</v>
      </c>
      <c r="AV29" s="46">
        <v>0.36805555555555558</v>
      </c>
      <c r="AW29" s="46" t="s">
        <v>880</v>
      </c>
      <c r="AX29" s="42" t="s">
        <v>880</v>
      </c>
      <c r="AY29" s="46">
        <v>0.3743055555555555</v>
      </c>
      <c r="AZ29" s="46" t="s">
        <v>880</v>
      </c>
      <c r="BA29" s="42" t="s">
        <v>880</v>
      </c>
      <c r="BB29" s="46">
        <v>0.36458333333333331</v>
      </c>
      <c r="BC29" s="46" t="s">
        <v>880</v>
      </c>
      <c r="BD29" s="42" t="s">
        <v>880</v>
      </c>
      <c r="BE29" s="42" t="s">
        <v>17</v>
      </c>
      <c r="BF29" s="42" t="s">
        <v>17</v>
      </c>
      <c r="BR29" s="1">
        <f t="shared" si="2"/>
        <v>19</v>
      </c>
      <c r="BS29" s="1">
        <f t="shared" si="3"/>
        <v>0</v>
      </c>
      <c r="BT29" s="1">
        <f t="shared" si="4"/>
        <v>6</v>
      </c>
      <c r="BU29" s="1">
        <f t="shared" si="5"/>
        <v>0</v>
      </c>
      <c r="BV29" s="1">
        <f t="shared" si="6"/>
        <v>0</v>
      </c>
      <c r="BW29" s="1">
        <f>SUM(COUNTIFS($S29:$BQ29,{"PAT","MAT"}))</f>
        <v>0</v>
      </c>
      <c r="BX29" s="1">
        <f t="shared" si="7"/>
        <v>0</v>
      </c>
      <c r="BY29" s="1">
        <f t="shared" si="8"/>
        <v>0</v>
      </c>
      <c r="BZ29" s="1">
        <f t="shared" si="9"/>
        <v>2</v>
      </c>
      <c r="CA29" s="1">
        <f t="shared" si="10"/>
        <v>2</v>
      </c>
      <c r="CB29" s="1">
        <f t="shared" si="11"/>
        <v>0</v>
      </c>
      <c r="CC29" s="1">
        <f t="shared" si="12"/>
        <v>0</v>
      </c>
      <c r="CD29" s="1">
        <f t="shared" si="13"/>
        <v>4</v>
      </c>
      <c r="CE29" s="1">
        <f t="shared" si="14"/>
        <v>1</v>
      </c>
      <c r="CF29" s="1">
        <f t="shared" si="15"/>
        <v>1</v>
      </c>
      <c r="CG29" s="1">
        <f>SUM(BR29:CC29)+SUM(COUNTIFS(R29:BQ29,{"TERM","RESIGNED"}))</f>
        <v>29</v>
      </c>
      <c r="CH29" s="1" t="s">
        <v>41</v>
      </c>
      <c r="CI29" s="1" t="s">
        <v>931</v>
      </c>
      <c r="CJ29" s="32"/>
    </row>
    <row r="30" spans="1:88" x14ac:dyDescent="0.25">
      <c r="A30" s="30">
        <f t="shared" si="16"/>
        <v>29</v>
      </c>
      <c r="B30" s="1" t="s">
        <v>33</v>
      </c>
      <c r="C30" s="1">
        <v>18816</v>
      </c>
      <c r="D30" s="25">
        <v>18816</v>
      </c>
      <c r="E30" s="1" t="s">
        <v>863</v>
      </c>
      <c r="F30" s="32" t="s">
        <v>708</v>
      </c>
      <c r="G30" s="32" t="s">
        <v>181</v>
      </c>
      <c r="H30" s="28">
        <v>44862</v>
      </c>
      <c r="I30" s="28" t="s">
        <v>36</v>
      </c>
      <c r="J30" s="28" t="s">
        <v>36</v>
      </c>
      <c r="K30" s="1">
        <f t="shared" ca="1" si="0"/>
        <v>480</v>
      </c>
      <c r="L30" s="32" t="str">
        <f t="shared" si="1"/>
        <v>Billable</v>
      </c>
      <c r="M30" s="32" t="s">
        <v>178</v>
      </c>
      <c r="N30" s="1" t="s">
        <v>38</v>
      </c>
      <c r="O30" s="1" t="s">
        <v>39</v>
      </c>
      <c r="P30" s="1"/>
      <c r="Q30" s="1"/>
      <c r="R30" s="31" t="s">
        <v>226</v>
      </c>
      <c r="S30" s="42" t="s">
        <v>880</v>
      </c>
      <c r="T30" s="45">
        <v>0.3743055555555555</v>
      </c>
      <c r="U30" s="42" t="s">
        <v>880</v>
      </c>
      <c r="V30" s="42" t="s">
        <v>880</v>
      </c>
      <c r="W30" s="46">
        <v>0.38125000000000003</v>
      </c>
      <c r="X30" s="46" t="s">
        <v>880</v>
      </c>
      <c r="Y30" s="42" t="s">
        <v>17</v>
      </c>
      <c r="Z30" s="42" t="s">
        <v>17</v>
      </c>
      <c r="AA30" s="42" t="s">
        <v>880</v>
      </c>
      <c r="AB30" s="46">
        <v>0.36458333333333331</v>
      </c>
      <c r="AC30" s="42" t="s">
        <v>19</v>
      </c>
      <c r="AD30" s="42" t="s">
        <v>882</v>
      </c>
      <c r="AE30" s="46" t="s">
        <v>36</v>
      </c>
      <c r="AF30" s="42" t="s">
        <v>18</v>
      </c>
      <c r="AG30" s="42" t="s">
        <v>880</v>
      </c>
      <c r="AH30" s="46">
        <v>0.37152777777777773</v>
      </c>
      <c r="AI30" s="42" t="s">
        <v>880</v>
      </c>
      <c r="AJ30" s="42" t="s">
        <v>880</v>
      </c>
      <c r="AK30" s="46">
        <v>0.3756944444444445</v>
      </c>
      <c r="AL30" s="42" t="s">
        <v>880</v>
      </c>
      <c r="AM30" s="42" t="s">
        <v>883</v>
      </c>
      <c r="AN30" s="46" t="s">
        <v>36</v>
      </c>
      <c r="AO30" s="42" t="s">
        <v>18</v>
      </c>
      <c r="AP30" s="42" t="s">
        <v>17</v>
      </c>
      <c r="AQ30" s="42" t="s">
        <v>17</v>
      </c>
      <c r="AR30" s="42" t="s">
        <v>880</v>
      </c>
      <c r="AS30" s="46">
        <v>0.37847222222222227</v>
      </c>
      <c r="AT30" s="46" t="s">
        <v>880</v>
      </c>
      <c r="AU30" s="42" t="s">
        <v>880</v>
      </c>
      <c r="AV30" s="46">
        <v>0.39444444444444443</v>
      </c>
      <c r="AW30" s="46" t="s">
        <v>880</v>
      </c>
      <c r="AX30" s="42" t="s">
        <v>880</v>
      </c>
      <c r="AY30" s="46">
        <v>0.375</v>
      </c>
      <c r="AZ30" s="46" t="s">
        <v>19</v>
      </c>
      <c r="BA30" s="42" t="s">
        <v>880</v>
      </c>
      <c r="BB30" s="46">
        <v>0.38680555555555557</v>
      </c>
      <c r="BC30" s="46" t="s">
        <v>880</v>
      </c>
      <c r="BD30" s="42" t="s">
        <v>880</v>
      </c>
      <c r="BE30" s="42" t="s">
        <v>17</v>
      </c>
      <c r="BF30" s="42" t="s">
        <v>17</v>
      </c>
      <c r="BR30" s="1">
        <f t="shared" si="2"/>
        <v>17</v>
      </c>
      <c r="BS30" s="1">
        <f t="shared" si="3"/>
        <v>0</v>
      </c>
      <c r="BT30" s="1">
        <f t="shared" si="4"/>
        <v>6</v>
      </c>
      <c r="BU30" s="1">
        <f t="shared" si="5"/>
        <v>2</v>
      </c>
      <c r="BV30" s="1">
        <f t="shared" si="6"/>
        <v>2</v>
      </c>
      <c r="BW30" s="1">
        <f>SUM(COUNTIFS($S30:$BQ30,{"PAT","MAT"}))</f>
        <v>0</v>
      </c>
      <c r="BX30" s="1">
        <f t="shared" si="7"/>
        <v>0</v>
      </c>
      <c r="BY30" s="1">
        <f t="shared" si="8"/>
        <v>0</v>
      </c>
      <c r="BZ30" s="1">
        <f t="shared" si="9"/>
        <v>1</v>
      </c>
      <c r="CA30" s="1">
        <f t="shared" si="10"/>
        <v>1</v>
      </c>
      <c r="CB30" s="1">
        <f t="shared" si="11"/>
        <v>0</v>
      </c>
      <c r="CC30" s="1">
        <f t="shared" si="12"/>
        <v>0</v>
      </c>
      <c r="CD30" s="1">
        <f t="shared" si="13"/>
        <v>2</v>
      </c>
      <c r="CE30" s="1">
        <f t="shared" si="14"/>
        <v>1</v>
      </c>
      <c r="CF30" s="1">
        <f t="shared" si="15"/>
        <v>1</v>
      </c>
      <c r="CG30" s="1">
        <f>SUM(BR30:CC30)+SUM(COUNTIFS(R30:BQ30,{"TERM","RESIGNED"}))</f>
        <v>29</v>
      </c>
      <c r="CH30" s="1" t="s">
        <v>41</v>
      </c>
      <c r="CI30" s="1" t="s">
        <v>931</v>
      </c>
      <c r="CJ30" s="32"/>
    </row>
    <row r="31" spans="1:88" x14ac:dyDescent="0.25">
      <c r="A31" s="30">
        <f t="shared" si="16"/>
        <v>30</v>
      </c>
      <c r="B31" s="1" t="s">
        <v>33</v>
      </c>
      <c r="C31" s="1">
        <v>18822</v>
      </c>
      <c r="D31" s="25">
        <v>18822</v>
      </c>
      <c r="E31" s="1" t="s">
        <v>863</v>
      </c>
      <c r="F31" s="32" t="s">
        <v>706</v>
      </c>
      <c r="G31" s="32" t="s">
        <v>117</v>
      </c>
      <c r="H31" s="28">
        <v>44862</v>
      </c>
      <c r="I31" s="28" t="s">
        <v>36</v>
      </c>
      <c r="J31" s="28" t="s">
        <v>36</v>
      </c>
      <c r="K31" s="1">
        <f t="shared" ca="1" si="0"/>
        <v>480</v>
      </c>
      <c r="L31" s="32" t="str">
        <f t="shared" si="1"/>
        <v>Billable</v>
      </c>
      <c r="M31" s="32" t="s">
        <v>118</v>
      </c>
      <c r="N31" s="1" t="s">
        <v>38</v>
      </c>
      <c r="O31" s="1" t="s">
        <v>39</v>
      </c>
      <c r="P31" s="1"/>
      <c r="Q31" s="1"/>
      <c r="R31" s="31" t="s">
        <v>244</v>
      </c>
      <c r="S31" s="42" t="s">
        <v>880</v>
      </c>
      <c r="T31" s="45">
        <v>0.38541666666666669</v>
      </c>
      <c r="U31" s="42" t="s">
        <v>880</v>
      </c>
      <c r="V31" s="42" t="s">
        <v>880</v>
      </c>
      <c r="W31" s="46">
        <v>0.3923611111111111</v>
      </c>
      <c r="X31" s="46" t="s">
        <v>880</v>
      </c>
      <c r="Y31" s="42" t="s">
        <v>17</v>
      </c>
      <c r="Z31" s="42" t="s">
        <v>17</v>
      </c>
      <c r="AA31" s="42" t="s">
        <v>880</v>
      </c>
      <c r="AB31" s="46">
        <v>0.38263888888888892</v>
      </c>
      <c r="AC31" s="42" t="s">
        <v>880</v>
      </c>
      <c r="AD31" s="42" t="s">
        <v>18</v>
      </c>
      <c r="AE31" s="46" t="s">
        <v>36</v>
      </c>
      <c r="AF31" s="42" t="s">
        <v>18</v>
      </c>
      <c r="AG31" s="42" t="s">
        <v>880</v>
      </c>
      <c r="AH31" s="46">
        <v>0.38958333333333334</v>
      </c>
      <c r="AI31" s="42" t="s">
        <v>880</v>
      </c>
      <c r="AJ31" s="42" t="s">
        <v>880</v>
      </c>
      <c r="AK31" s="46">
        <v>0.38194444444444442</v>
      </c>
      <c r="AL31" s="42" t="s">
        <v>880</v>
      </c>
      <c r="AM31" s="42" t="s">
        <v>880</v>
      </c>
      <c r="AN31" s="46">
        <v>0.39027777777777778</v>
      </c>
      <c r="AO31" s="42" t="s">
        <v>880</v>
      </c>
      <c r="AP31" s="42" t="s">
        <v>17</v>
      </c>
      <c r="AQ31" s="42" t="s">
        <v>17</v>
      </c>
      <c r="AR31" s="42" t="s">
        <v>880</v>
      </c>
      <c r="AS31" s="46">
        <v>0.40902777777777777</v>
      </c>
      <c r="AT31" s="46" t="s">
        <v>880</v>
      </c>
      <c r="AU31" s="42" t="s">
        <v>880</v>
      </c>
      <c r="AV31" s="46">
        <v>0.38125000000000003</v>
      </c>
      <c r="AW31" s="46" t="s">
        <v>880</v>
      </c>
      <c r="AX31" s="42" t="s">
        <v>880</v>
      </c>
      <c r="AY31" s="46">
        <v>0.38541666666666669</v>
      </c>
      <c r="AZ31" s="46" t="s">
        <v>880</v>
      </c>
      <c r="BA31" s="42" t="s">
        <v>880</v>
      </c>
      <c r="BB31" s="46">
        <v>0.39097222222222222</v>
      </c>
      <c r="BC31" s="46" t="s">
        <v>880</v>
      </c>
      <c r="BD31" s="42" t="s">
        <v>880</v>
      </c>
      <c r="BE31" s="42" t="s">
        <v>17</v>
      </c>
      <c r="BF31" s="42" t="s">
        <v>17</v>
      </c>
      <c r="BR31" s="1">
        <f t="shared" si="2"/>
        <v>21</v>
      </c>
      <c r="BS31" s="1">
        <f t="shared" si="3"/>
        <v>0</v>
      </c>
      <c r="BT31" s="1">
        <f t="shared" si="4"/>
        <v>6</v>
      </c>
      <c r="BU31" s="1">
        <f t="shared" si="5"/>
        <v>2</v>
      </c>
      <c r="BV31" s="1">
        <f t="shared" si="6"/>
        <v>0</v>
      </c>
      <c r="BW31" s="1">
        <f>SUM(COUNTIFS($S31:$BQ31,{"PAT","MAT"}))</f>
        <v>0</v>
      </c>
      <c r="BX31" s="1">
        <f t="shared" si="7"/>
        <v>0</v>
      </c>
      <c r="BY31" s="1">
        <f t="shared" si="8"/>
        <v>0</v>
      </c>
      <c r="BZ31" s="1">
        <f t="shared" si="9"/>
        <v>0</v>
      </c>
      <c r="CA31" s="1">
        <f t="shared" si="10"/>
        <v>0</v>
      </c>
      <c r="CB31" s="1">
        <f t="shared" si="11"/>
        <v>0</v>
      </c>
      <c r="CC31" s="1">
        <f t="shared" si="12"/>
        <v>0</v>
      </c>
      <c r="CD31" s="1">
        <f t="shared" si="13"/>
        <v>0</v>
      </c>
      <c r="CE31" s="1">
        <f t="shared" si="14"/>
        <v>1</v>
      </c>
      <c r="CF31" s="1">
        <f t="shared" si="15"/>
        <v>1</v>
      </c>
      <c r="CG31" s="1">
        <f>SUM(BR31:CC31)+SUM(COUNTIFS(R31:BQ31,{"TERM","RESIGNED"}))</f>
        <v>29</v>
      </c>
      <c r="CH31" s="1" t="s">
        <v>41</v>
      </c>
      <c r="CI31" s="1" t="s">
        <v>931</v>
      </c>
      <c r="CJ31" s="32"/>
    </row>
    <row r="32" spans="1:88" x14ac:dyDescent="0.25">
      <c r="A32" s="30">
        <f t="shared" si="16"/>
        <v>31</v>
      </c>
      <c r="B32" s="1" t="s">
        <v>33</v>
      </c>
      <c r="C32" s="1">
        <v>18833</v>
      </c>
      <c r="D32" s="25">
        <v>18833</v>
      </c>
      <c r="E32" s="1" t="s">
        <v>863</v>
      </c>
      <c r="F32" s="32" t="s">
        <v>711</v>
      </c>
      <c r="G32" s="32" t="s">
        <v>181</v>
      </c>
      <c r="H32" s="28">
        <v>44866</v>
      </c>
      <c r="I32" s="28" t="s">
        <v>36</v>
      </c>
      <c r="J32" s="28" t="s">
        <v>36</v>
      </c>
      <c r="K32" s="1">
        <f t="shared" ca="1" si="0"/>
        <v>476</v>
      </c>
      <c r="L32" s="32" t="str">
        <f t="shared" si="1"/>
        <v>Billable</v>
      </c>
      <c r="M32" s="32" t="s">
        <v>178</v>
      </c>
      <c r="N32" s="1" t="s">
        <v>38</v>
      </c>
      <c r="O32" s="1" t="s">
        <v>39</v>
      </c>
      <c r="P32" s="1"/>
      <c r="Q32" s="1"/>
      <c r="R32" s="31" t="s">
        <v>425</v>
      </c>
      <c r="S32" s="42" t="s">
        <v>880</v>
      </c>
      <c r="T32" s="45">
        <v>0.38194444444444442</v>
      </c>
      <c r="U32" s="42" t="s">
        <v>880</v>
      </c>
      <c r="V32" s="42" t="s">
        <v>880</v>
      </c>
      <c r="W32" s="46">
        <v>0.3840277777777778</v>
      </c>
      <c r="X32" s="46" t="s">
        <v>880</v>
      </c>
      <c r="Y32" s="42" t="s">
        <v>17</v>
      </c>
      <c r="Z32" s="42" t="s">
        <v>17</v>
      </c>
      <c r="AA32" s="42" t="s">
        <v>880</v>
      </c>
      <c r="AB32" s="46">
        <v>0.39513888888888887</v>
      </c>
      <c r="AC32" s="42" t="s">
        <v>880</v>
      </c>
      <c r="AD32" s="42" t="s">
        <v>880</v>
      </c>
      <c r="AE32" s="46">
        <v>0.37847222222222227</v>
      </c>
      <c r="AF32" s="42" t="s">
        <v>880</v>
      </c>
      <c r="AG32" s="42" t="s">
        <v>880</v>
      </c>
      <c r="AH32" s="46">
        <v>0.40138888888888885</v>
      </c>
      <c r="AI32" s="42" t="s">
        <v>880</v>
      </c>
      <c r="AJ32" s="42" t="s">
        <v>880</v>
      </c>
      <c r="AK32" s="46">
        <v>0.37708333333333338</v>
      </c>
      <c r="AL32" s="42" t="s">
        <v>880</v>
      </c>
      <c r="AM32" s="42" t="s">
        <v>882</v>
      </c>
      <c r="AN32" s="46" t="s">
        <v>36</v>
      </c>
      <c r="AO32" s="42" t="s">
        <v>882</v>
      </c>
      <c r="AP32" s="42" t="s">
        <v>17</v>
      </c>
      <c r="AQ32" s="42" t="s">
        <v>17</v>
      </c>
      <c r="AR32" s="42" t="s">
        <v>883</v>
      </c>
      <c r="AS32" s="46" t="s">
        <v>36</v>
      </c>
      <c r="AT32" s="46" t="s">
        <v>883</v>
      </c>
      <c r="AU32" s="42" t="s">
        <v>880</v>
      </c>
      <c r="AV32" s="46">
        <v>0.3888888888888889</v>
      </c>
      <c r="AW32" s="46" t="s">
        <v>880</v>
      </c>
      <c r="AX32" s="42" t="s">
        <v>880</v>
      </c>
      <c r="AY32" s="46">
        <v>0.3756944444444445</v>
      </c>
      <c r="AZ32" s="46" t="s">
        <v>880</v>
      </c>
      <c r="BA32" s="42" t="s">
        <v>880</v>
      </c>
      <c r="BB32" s="46">
        <v>0.37986111111111115</v>
      </c>
      <c r="BC32" s="46" t="s">
        <v>880</v>
      </c>
      <c r="BD32" s="42" t="s">
        <v>880</v>
      </c>
      <c r="BE32" s="42" t="s">
        <v>17</v>
      </c>
      <c r="BF32" s="42" t="s">
        <v>17</v>
      </c>
      <c r="BR32" s="1">
        <f t="shared" si="2"/>
        <v>19</v>
      </c>
      <c r="BS32" s="1">
        <f t="shared" si="3"/>
        <v>0</v>
      </c>
      <c r="BT32" s="1">
        <f t="shared" si="4"/>
        <v>6</v>
      </c>
      <c r="BU32" s="1">
        <f t="shared" si="5"/>
        <v>0</v>
      </c>
      <c r="BV32" s="1">
        <f t="shared" si="6"/>
        <v>0</v>
      </c>
      <c r="BW32" s="1">
        <f>SUM(COUNTIFS($S32:$BQ32,{"PAT","MAT"}))</f>
        <v>0</v>
      </c>
      <c r="BX32" s="1">
        <f t="shared" si="7"/>
        <v>0</v>
      </c>
      <c r="BY32" s="1">
        <f t="shared" si="8"/>
        <v>0</v>
      </c>
      <c r="BZ32" s="1">
        <f t="shared" si="9"/>
        <v>2</v>
      </c>
      <c r="CA32" s="1">
        <f t="shared" si="10"/>
        <v>2</v>
      </c>
      <c r="CB32" s="1">
        <f t="shared" si="11"/>
        <v>0</v>
      </c>
      <c r="CC32" s="1">
        <f t="shared" si="12"/>
        <v>0</v>
      </c>
      <c r="CD32" s="1">
        <f t="shared" si="13"/>
        <v>4</v>
      </c>
      <c r="CE32" s="1">
        <f t="shared" si="14"/>
        <v>1</v>
      </c>
      <c r="CF32" s="1">
        <f t="shared" si="15"/>
        <v>1</v>
      </c>
      <c r="CG32" s="1">
        <f>SUM(BR32:CC32)+SUM(COUNTIFS(R32:BQ32,{"TERM","RESIGNED"}))</f>
        <v>29</v>
      </c>
      <c r="CH32" s="1" t="s">
        <v>41</v>
      </c>
      <c r="CI32" s="1" t="s">
        <v>933</v>
      </c>
      <c r="CJ32" s="32"/>
    </row>
    <row r="33" spans="1:88" x14ac:dyDescent="0.25">
      <c r="A33" s="30">
        <f t="shared" si="16"/>
        <v>32</v>
      </c>
      <c r="B33" s="1" t="s">
        <v>33</v>
      </c>
      <c r="C33" s="1">
        <v>18875</v>
      </c>
      <c r="D33" s="25">
        <v>18875</v>
      </c>
      <c r="E33" s="1" t="s">
        <v>862</v>
      </c>
      <c r="F33" s="32" t="s">
        <v>716</v>
      </c>
      <c r="G33" s="32" t="s">
        <v>117</v>
      </c>
      <c r="H33" s="28">
        <v>44869</v>
      </c>
      <c r="I33" s="28" t="s">
        <v>36</v>
      </c>
      <c r="J33" s="28" t="s">
        <v>36</v>
      </c>
      <c r="K33" s="1">
        <f t="shared" ca="1" si="0"/>
        <v>473</v>
      </c>
      <c r="L33" s="32" t="str">
        <f t="shared" si="1"/>
        <v>Billable</v>
      </c>
      <c r="M33" s="32" t="s">
        <v>118</v>
      </c>
      <c r="N33" s="1" t="s">
        <v>38</v>
      </c>
      <c r="O33" s="1" t="s">
        <v>39</v>
      </c>
      <c r="P33" s="1"/>
      <c r="Q33" s="1"/>
      <c r="R33" s="31" t="s">
        <v>414</v>
      </c>
      <c r="S33" s="42" t="s">
        <v>880</v>
      </c>
      <c r="T33" s="45">
        <v>0.37291666666666662</v>
      </c>
      <c r="U33" s="42" t="s">
        <v>880</v>
      </c>
      <c r="V33" s="42" t="s">
        <v>880</v>
      </c>
      <c r="W33" s="46">
        <v>0.37847222222222227</v>
      </c>
      <c r="X33" s="46" t="s">
        <v>880</v>
      </c>
      <c r="Y33" s="42" t="s">
        <v>17</v>
      </c>
      <c r="Z33" s="42" t="s">
        <v>17</v>
      </c>
      <c r="AA33" s="42" t="s">
        <v>880</v>
      </c>
      <c r="AB33" s="46">
        <v>0.38263888888888892</v>
      </c>
      <c r="AC33" s="42" t="s">
        <v>880</v>
      </c>
      <c r="AD33" s="42" t="s">
        <v>880</v>
      </c>
      <c r="AE33" s="46">
        <v>0.37222222222222223</v>
      </c>
      <c r="AF33" s="42" t="s">
        <v>880</v>
      </c>
      <c r="AG33" s="42" t="s">
        <v>880</v>
      </c>
      <c r="AH33" s="46">
        <v>0.37152777777777773</v>
      </c>
      <c r="AI33" s="42" t="s">
        <v>880</v>
      </c>
      <c r="AJ33" s="42" t="s">
        <v>880</v>
      </c>
      <c r="AK33" s="46">
        <v>0.4055555555555555</v>
      </c>
      <c r="AL33" s="42" t="s">
        <v>880</v>
      </c>
      <c r="AM33" s="42" t="s">
        <v>880</v>
      </c>
      <c r="AN33" s="46">
        <v>0.40277777777777773</v>
      </c>
      <c r="AO33" s="42" t="s">
        <v>880</v>
      </c>
      <c r="AP33" s="42" t="s">
        <v>17</v>
      </c>
      <c r="AQ33" s="42" t="s">
        <v>17</v>
      </c>
      <c r="AR33" s="42" t="s">
        <v>882</v>
      </c>
      <c r="AS33" s="46" t="s">
        <v>36</v>
      </c>
      <c r="AT33" s="46" t="s">
        <v>882</v>
      </c>
      <c r="AU33" s="42" t="s">
        <v>880</v>
      </c>
      <c r="AV33" s="46">
        <v>0.39166666666666666</v>
      </c>
      <c r="AW33" s="46" t="s">
        <v>880</v>
      </c>
      <c r="AX33" s="42" t="s">
        <v>880</v>
      </c>
      <c r="AY33" s="46">
        <v>0.39513888888888887</v>
      </c>
      <c r="AZ33" s="46" t="s">
        <v>880</v>
      </c>
      <c r="BA33" s="42" t="s">
        <v>880</v>
      </c>
      <c r="BB33" s="46">
        <v>0.38055555555555554</v>
      </c>
      <c r="BC33" s="46" t="s">
        <v>880</v>
      </c>
      <c r="BD33" s="42" t="s">
        <v>881</v>
      </c>
      <c r="BE33" s="42" t="s">
        <v>17</v>
      </c>
      <c r="BF33" s="42" t="s">
        <v>17</v>
      </c>
      <c r="BR33" s="1">
        <f t="shared" si="2"/>
        <v>20</v>
      </c>
      <c r="BS33" s="1">
        <f t="shared" si="3"/>
        <v>0.5</v>
      </c>
      <c r="BT33" s="1">
        <f t="shared" si="4"/>
        <v>6</v>
      </c>
      <c r="BU33" s="1">
        <f t="shared" si="5"/>
        <v>0</v>
      </c>
      <c r="BV33" s="1">
        <f t="shared" si="6"/>
        <v>0</v>
      </c>
      <c r="BW33" s="1">
        <f>SUM(COUNTIFS($S33:$BQ33,{"PAT","MAT"}))</f>
        <v>0</v>
      </c>
      <c r="BX33" s="1">
        <f t="shared" si="7"/>
        <v>0</v>
      </c>
      <c r="BY33" s="1">
        <f t="shared" si="8"/>
        <v>0</v>
      </c>
      <c r="BZ33" s="1">
        <f t="shared" si="9"/>
        <v>0</v>
      </c>
      <c r="CA33" s="1">
        <f t="shared" si="10"/>
        <v>2</v>
      </c>
      <c r="CB33" s="1">
        <f t="shared" si="11"/>
        <v>0</v>
      </c>
      <c r="CC33" s="1">
        <f t="shared" si="12"/>
        <v>0</v>
      </c>
      <c r="CD33" s="1">
        <f t="shared" si="13"/>
        <v>2</v>
      </c>
      <c r="CE33" s="1">
        <f t="shared" si="14"/>
        <v>1</v>
      </c>
      <c r="CF33" s="1">
        <f t="shared" si="15"/>
        <v>1</v>
      </c>
      <c r="CG33" s="1">
        <f>SUM(BR33:CC33)+SUM(COUNTIFS(R33:BQ33,{"TERM","RESIGNED"}))</f>
        <v>28.5</v>
      </c>
      <c r="CH33" s="1" t="s">
        <v>41</v>
      </c>
      <c r="CI33" s="1" t="s">
        <v>934</v>
      </c>
      <c r="CJ33" s="32"/>
    </row>
    <row r="34" spans="1:88" x14ac:dyDescent="0.25">
      <c r="A34" s="30">
        <f t="shared" si="16"/>
        <v>33</v>
      </c>
      <c r="B34" s="1" t="s">
        <v>33</v>
      </c>
      <c r="C34" s="1">
        <v>18877</v>
      </c>
      <c r="D34" s="25">
        <v>18877</v>
      </c>
      <c r="E34" s="1" t="s">
        <v>863</v>
      </c>
      <c r="F34" s="32" t="s">
        <v>717</v>
      </c>
      <c r="G34" s="32" t="s">
        <v>117</v>
      </c>
      <c r="H34" s="28">
        <v>44869</v>
      </c>
      <c r="I34" s="28" t="s">
        <v>36</v>
      </c>
      <c r="J34" s="28" t="s">
        <v>36</v>
      </c>
      <c r="K34" s="1">
        <f t="shared" ca="1" si="0"/>
        <v>473</v>
      </c>
      <c r="L34" s="32" t="str">
        <f t="shared" si="1"/>
        <v>Billable</v>
      </c>
      <c r="M34" s="32" t="s">
        <v>118</v>
      </c>
      <c r="N34" s="1" t="s">
        <v>38</v>
      </c>
      <c r="O34" s="1" t="s">
        <v>39</v>
      </c>
      <c r="P34" s="1"/>
      <c r="Q34" s="1"/>
      <c r="R34" s="31" t="s">
        <v>1443</v>
      </c>
      <c r="S34" s="42" t="s">
        <v>880</v>
      </c>
      <c r="T34" s="45">
        <v>0.39027777777777778</v>
      </c>
      <c r="U34" s="42" t="s">
        <v>880</v>
      </c>
      <c r="V34" s="42" t="s">
        <v>880</v>
      </c>
      <c r="W34" s="46">
        <v>0.39305555555555555</v>
      </c>
      <c r="X34" s="46" t="s">
        <v>880</v>
      </c>
      <c r="Y34" s="42" t="s">
        <v>17</v>
      </c>
      <c r="Z34" s="42" t="s">
        <v>17</v>
      </c>
      <c r="AA34" s="42" t="s">
        <v>880</v>
      </c>
      <c r="AB34" s="46">
        <v>0.3979166666666667</v>
      </c>
      <c r="AC34" s="42" t="s">
        <v>880</v>
      </c>
      <c r="AD34" s="42" t="s">
        <v>880</v>
      </c>
      <c r="AE34" s="46">
        <v>0.39374999999999999</v>
      </c>
      <c r="AF34" s="42" t="s">
        <v>880</v>
      </c>
      <c r="AG34" s="42" t="s">
        <v>880</v>
      </c>
      <c r="AH34" s="46">
        <v>0.37847222222222227</v>
      </c>
      <c r="AI34" s="42" t="s">
        <v>880</v>
      </c>
      <c r="AJ34" s="42" t="s">
        <v>880</v>
      </c>
      <c r="AK34" s="46">
        <v>0.3888888888888889</v>
      </c>
      <c r="AL34" s="42" t="s">
        <v>880</v>
      </c>
      <c r="AM34" s="42" t="s">
        <v>880</v>
      </c>
      <c r="AN34" s="46">
        <v>0.40138888888888885</v>
      </c>
      <c r="AO34" s="42" t="s">
        <v>880</v>
      </c>
      <c r="AP34" s="42" t="s">
        <v>17</v>
      </c>
      <c r="AQ34" s="42" t="s">
        <v>17</v>
      </c>
      <c r="AR34" s="42" t="s">
        <v>880</v>
      </c>
      <c r="AS34" s="46">
        <v>0.40208333333333335</v>
      </c>
      <c r="AT34" s="46" t="s">
        <v>880</v>
      </c>
      <c r="AU34" s="42" t="s">
        <v>880</v>
      </c>
      <c r="AV34" s="46">
        <v>0.39027777777777778</v>
      </c>
      <c r="AW34" s="46" t="s">
        <v>880</v>
      </c>
      <c r="AX34" s="42" t="s">
        <v>880</v>
      </c>
      <c r="AY34" s="46">
        <v>0.40138888888888885</v>
      </c>
      <c r="AZ34" s="46" t="s">
        <v>880</v>
      </c>
      <c r="BA34" s="42" t="s">
        <v>880</v>
      </c>
      <c r="BB34" s="46">
        <v>0.3972222222222222</v>
      </c>
      <c r="BC34" s="46" t="s">
        <v>880</v>
      </c>
      <c r="BD34" s="42" t="s">
        <v>880</v>
      </c>
      <c r="BE34" s="42" t="s">
        <v>17</v>
      </c>
      <c r="BF34" s="42" t="s">
        <v>17</v>
      </c>
      <c r="BR34" s="1">
        <f t="shared" si="2"/>
        <v>23</v>
      </c>
      <c r="BS34" s="1">
        <f t="shared" si="3"/>
        <v>0</v>
      </c>
      <c r="BT34" s="1">
        <f t="shared" si="4"/>
        <v>6</v>
      </c>
      <c r="BU34" s="1">
        <f t="shared" si="5"/>
        <v>0</v>
      </c>
      <c r="BV34" s="1">
        <f t="shared" si="6"/>
        <v>0</v>
      </c>
      <c r="BW34" s="1">
        <f>SUM(COUNTIFS($S34:$BQ34,{"PAT","MAT"}))</f>
        <v>0</v>
      </c>
      <c r="BX34" s="1">
        <f t="shared" si="7"/>
        <v>0</v>
      </c>
      <c r="BY34" s="1">
        <f t="shared" si="8"/>
        <v>0</v>
      </c>
      <c r="BZ34" s="1">
        <f t="shared" si="9"/>
        <v>0</v>
      </c>
      <c r="CA34" s="1">
        <f t="shared" si="10"/>
        <v>0</v>
      </c>
      <c r="CB34" s="1">
        <f t="shared" si="11"/>
        <v>0</v>
      </c>
      <c r="CC34" s="1">
        <f t="shared" si="12"/>
        <v>0</v>
      </c>
      <c r="CD34" s="1">
        <f t="shared" si="13"/>
        <v>0</v>
      </c>
      <c r="CE34" s="1">
        <f t="shared" si="14"/>
        <v>1</v>
      </c>
      <c r="CF34" s="1">
        <f t="shared" si="15"/>
        <v>1</v>
      </c>
      <c r="CG34" s="1">
        <f>SUM(BR34:CC34)+SUM(COUNTIFS(R34:BQ34,{"TERM","RESIGNED"}))</f>
        <v>29</v>
      </c>
      <c r="CH34" s="1" t="s">
        <v>41</v>
      </c>
      <c r="CI34" s="1" t="s">
        <v>933</v>
      </c>
      <c r="CJ34" s="32"/>
    </row>
    <row r="35" spans="1:88" x14ac:dyDescent="0.25">
      <c r="A35" s="30">
        <f t="shared" si="16"/>
        <v>34</v>
      </c>
      <c r="B35" s="1" t="s">
        <v>33</v>
      </c>
      <c r="C35" s="1">
        <v>18880</v>
      </c>
      <c r="D35" s="25">
        <v>18880</v>
      </c>
      <c r="E35" s="1" t="s">
        <v>862</v>
      </c>
      <c r="F35" s="32" t="s">
        <v>718</v>
      </c>
      <c r="G35" s="32" t="s">
        <v>117</v>
      </c>
      <c r="H35" s="28">
        <v>44869</v>
      </c>
      <c r="I35" s="28" t="s">
        <v>36</v>
      </c>
      <c r="J35" s="28" t="s">
        <v>36</v>
      </c>
      <c r="K35" s="1">
        <f t="shared" ca="1" si="0"/>
        <v>473</v>
      </c>
      <c r="L35" s="32" t="str">
        <f t="shared" si="1"/>
        <v>Billable</v>
      </c>
      <c r="M35" s="32" t="s">
        <v>118</v>
      </c>
      <c r="N35" s="1" t="s">
        <v>38</v>
      </c>
      <c r="O35" s="1" t="s">
        <v>39</v>
      </c>
      <c r="P35" s="1"/>
      <c r="Q35" s="1"/>
      <c r="R35" s="31" t="s">
        <v>293</v>
      </c>
      <c r="S35" s="42" t="s">
        <v>880</v>
      </c>
      <c r="T35" s="45">
        <v>0.40069444444444446</v>
      </c>
      <c r="U35" s="42" t="s">
        <v>880</v>
      </c>
      <c r="V35" s="42" t="s">
        <v>880</v>
      </c>
      <c r="W35" s="46">
        <v>0.41805555555555557</v>
      </c>
      <c r="X35" s="46" t="s">
        <v>880</v>
      </c>
      <c r="Y35" s="42" t="s">
        <v>17</v>
      </c>
      <c r="Z35" s="42" t="s">
        <v>17</v>
      </c>
      <c r="AA35" s="42" t="s">
        <v>880</v>
      </c>
      <c r="AB35" s="46">
        <v>0.41597222222222219</v>
      </c>
      <c r="AC35" s="42" t="s">
        <v>880</v>
      </c>
      <c r="AD35" s="42" t="s">
        <v>880</v>
      </c>
      <c r="AE35" s="46">
        <v>0.39652777777777781</v>
      </c>
      <c r="AF35" s="42" t="s">
        <v>880</v>
      </c>
      <c r="AG35" s="42" t="s">
        <v>880</v>
      </c>
      <c r="AH35" s="46">
        <v>0.38125000000000003</v>
      </c>
      <c r="AI35" s="42" t="s">
        <v>880</v>
      </c>
      <c r="AJ35" s="42" t="s">
        <v>880</v>
      </c>
      <c r="AK35" s="46">
        <v>0.40347222222222223</v>
      </c>
      <c r="AL35" s="42" t="s">
        <v>880</v>
      </c>
      <c r="AM35" s="42" t="s">
        <v>880</v>
      </c>
      <c r="AN35" s="46">
        <v>0.38958333333333334</v>
      </c>
      <c r="AO35" s="42" t="s">
        <v>880</v>
      </c>
      <c r="AP35" s="42" t="s">
        <v>17</v>
      </c>
      <c r="AQ35" s="42" t="s">
        <v>17</v>
      </c>
      <c r="AR35" s="42" t="s">
        <v>880</v>
      </c>
      <c r="AS35" s="46">
        <v>0.40416666666666662</v>
      </c>
      <c r="AT35" s="46" t="s">
        <v>880</v>
      </c>
      <c r="AU35" s="42" t="s">
        <v>880</v>
      </c>
      <c r="AV35" s="46">
        <v>0.3979166666666667</v>
      </c>
      <c r="AW35" s="46" t="s">
        <v>880</v>
      </c>
      <c r="AX35" s="42" t="s">
        <v>880</v>
      </c>
      <c r="AY35" s="46">
        <v>0.39305555555555555</v>
      </c>
      <c r="AZ35" s="46" t="s">
        <v>880</v>
      </c>
      <c r="BA35" s="42" t="s">
        <v>880</v>
      </c>
      <c r="BB35" s="46">
        <v>0.38750000000000001</v>
      </c>
      <c r="BC35" s="46" t="s">
        <v>880</v>
      </c>
      <c r="BD35" s="42" t="s">
        <v>880</v>
      </c>
      <c r="BE35" s="42" t="s">
        <v>17</v>
      </c>
      <c r="BF35" s="42" t="s">
        <v>17</v>
      </c>
      <c r="BR35" s="1">
        <f t="shared" si="2"/>
        <v>23</v>
      </c>
      <c r="BS35" s="1">
        <f t="shared" si="3"/>
        <v>0</v>
      </c>
      <c r="BT35" s="1">
        <f t="shared" si="4"/>
        <v>6</v>
      </c>
      <c r="BU35" s="1">
        <f t="shared" si="5"/>
        <v>0</v>
      </c>
      <c r="BV35" s="1">
        <f t="shared" si="6"/>
        <v>0</v>
      </c>
      <c r="BW35" s="1">
        <f>SUM(COUNTIFS($S35:$BQ35,{"PAT","MAT"}))</f>
        <v>0</v>
      </c>
      <c r="BX35" s="1">
        <f t="shared" si="7"/>
        <v>0</v>
      </c>
      <c r="BY35" s="1">
        <f t="shared" si="8"/>
        <v>0</v>
      </c>
      <c r="BZ35" s="1">
        <f t="shared" si="9"/>
        <v>0</v>
      </c>
      <c r="CA35" s="1">
        <f t="shared" si="10"/>
        <v>0</v>
      </c>
      <c r="CB35" s="1">
        <f t="shared" si="11"/>
        <v>0</v>
      </c>
      <c r="CC35" s="1">
        <f t="shared" si="12"/>
        <v>0</v>
      </c>
      <c r="CD35" s="1">
        <f t="shared" si="13"/>
        <v>0</v>
      </c>
      <c r="CE35" s="1">
        <f t="shared" si="14"/>
        <v>1</v>
      </c>
      <c r="CF35" s="1">
        <f t="shared" si="15"/>
        <v>1</v>
      </c>
      <c r="CG35" s="1">
        <f>SUM(BR35:CC35)+SUM(COUNTIFS(R35:BQ35,{"TERM","RESIGNED"}))</f>
        <v>29</v>
      </c>
      <c r="CH35" s="1" t="s">
        <v>41</v>
      </c>
      <c r="CI35" s="1" t="s">
        <v>931</v>
      </c>
      <c r="CJ35" s="32"/>
    </row>
    <row r="36" spans="1:88" x14ac:dyDescent="0.25">
      <c r="A36" s="30">
        <f t="shared" si="16"/>
        <v>35</v>
      </c>
      <c r="B36" s="1" t="s">
        <v>33</v>
      </c>
      <c r="C36" s="1">
        <v>18939</v>
      </c>
      <c r="D36" s="25">
        <v>18939</v>
      </c>
      <c r="E36" s="1" t="s">
        <v>863</v>
      </c>
      <c r="F36" s="32" t="s">
        <v>722</v>
      </c>
      <c r="G36" s="32" t="s">
        <v>117</v>
      </c>
      <c r="H36" s="28">
        <v>44876</v>
      </c>
      <c r="I36" s="28" t="s">
        <v>36</v>
      </c>
      <c r="J36" s="28" t="s">
        <v>36</v>
      </c>
      <c r="K36" s="1">
        <f t="shared" ca="1" si="0"/>
        <v>466</v>
      </c>
      <c r="L36" s="32" t="str">
        <f t="shared" si="1"/>
        <v>Billable</v>
      </c>
      <c r="M36" s="32" t="s">
        <v>118</v>
      </c>
      <c r="N36" s="1" t="s">
        <v>38</v>
      </c>
      <c r="O36" s="1" t="s">
        <v>39</v>
      </c>
      <c r="P36" s="1"/>
      <c r="Q36" s="1"/>
      <c r="R36" s="31" t="s">
        <v>233</v>
      </c>
      <c r="S36" s="42" t="s">
        <v>880</v>
      </c>
      <c r="T36" s="45">
        <v>0.3972222222222222</v>
      </c>
      <c r="U36" s="42" t="s">
        <v>880</v>
      </c>
      <c r="V36" s="42" t="s">
        <v>880</v>
      </c>
      <c r="W36" s="46">
        <v>0.3840277777777778</v>
      </c>
      <c r="X36" s="46" t="s">
        <v>880</v>
      </c>
      <c r="Y36" s="42" t="s">
        <v>17</v>
      </c>
      <c r="Z36" s="42" t="s">
        <v>17</v>
      </c>
      <c r="AA36" s="42" t="s">
        <v>880</v>
      </c>
      <c r="AB36" s="46">
        <v>0.40138888888888885</v>
      </c>
      <c r="AC36" s="42" t="s">
        <v>880</v>
      </c>
      <c r="AD36" s="42" t="s">
        <v>880</v>
      </c>
      <c r="AE36" s="46">
        <v>0.37708333333333338</v>
      </c>
      <c r="AF36" s="42" t="s">
        <v>880</v>
      </c>
      <c r="AG36" s="42" t="s">
        <v>880</v>
      </c>
      <c r="AH36" s="46">
        <v>0.38611111111111113</v>
      </c>
      <c r="AI36" s="42" t="s">
        <v>880</v>
      </c>
      <c r="AJ36" s="42" t="s">
        <v>880</v>
      </c>
      <c r="AK36" s="46">
        <v>0.37083333333333335</v>
      </c>
      <c r="AL36" s="42" t="s">
        <v>880</v>
      </c>
      <c r="AM36" s="42" t="s">
        <v>18</v>
      </c>
      <c r="AN36" s="46" t="s">
        <v>36</v>
      </c>
      <c r="AO36" s="42" t="s">
        <v>18</v>
      </c>
      <c r="AP36" s="42" t="s">
        <v>17</v>
      </c>
      <c r="AQ36" s="42" t="s">
        <v>17</v>
      </c>
      <c r="AR36" s="42" t="s">
        <v>880</v>
      </c>
      <c r="AS36" s="46">
        <v>0.38611111111111113</v>
      </c>
      <c r="AT36" s="46" t="s">
        <v>880</v>
      </c>
      <c r="AU36" s="42" t="s">
        <v>880</v>
      </c>
      <c r="AV36" s="46">
        <v>0.3659722222222222</v>
      </c>
      <c r="AW36" s="46" t="s">
        <v>880</v>
      </c>
      <c r="AX36" s="42" t="s">
        <v>19</v>
      </c>
      <c r="AY36" s="46">
        <v>0.3666666666666667</v>
      </c>
      <c r="AZ36" s="46" t="s">
        <v>19</v>
      </c>
      <c r="BA36" s="42" t="s">
        <v>880</v>
      </c>
      <c r="BB36" s="46">
        <v>0.34930555555555554</v>
      </c>
      <c r="BC36" s="46" t="s">
        <v>881</v>
      </c>
      <c r="BD36" s="42" t="s">
        <v>880</v>
      </c>
      <c r="BE36" s="42" t="s">
        <v>17</v>
      </c>
      <c r="BF36" s="42" t="s">
        <v>17</v>
      </c>
      <c r="BR36" s="1">
        <f t="shared" si="2"/>
        <v>18</v>
      </c>
      <c r="BS36" s="1">
        <f t="shared" si="3"/>
        <v>0.5</v>
      </c>
      <c r="BT36" s="1">
        <f t="shared" si="4"/>
        <v>6</v>
      </c>
      <c r="BU36" s="1">
        <f t="shared" si="5"/>
        <v>2</v>
      </c>
      <c r="BV36" s="1">
        <f t="shared" si="6"/>
        <v>2</v>
      </c>
      <c r="BW36" s="1">
        <f>SUM(COUNTIFS($S36:$BQ36,{"PAT","MAT"}))</f>
        <v>0</v>
      </c>
      <c r="BX36" s="1">
        <f t="shared" si="7"/>
        <v>0</v>
      </c>
      <c r="BY36" s="1">
        <f t="shared" si="8"/>
        <v>0</v>
      </c>
      <c r="BZ36" s="1">
        <f t="shared" si="9"/>
        <v>0</v>
      </c>
      <c r="CA36" s="1">
        <f t="shared" si="10"/>
        <v>0</v>
      </c>
      <c r="CB36" s="1">
        <f t="shared" si="11"/>
        <v>0</v>
      </c>
      <c r="CC36" s="1">
        <f t="shared" si="12"/>
        <v>0</v>
      </c>
      <c r="CD36" s="1">
        <f t="shared" si="13"/>
        <v>0</v>
      </c>
      <c r="CE36" s="1">
        <f t="shared" si="14"/>
        <v>1</v>
      </c>
      <c r="CF36" s="1">
        <f t="shared" si="15"/>
        <v>1</v>
      </c>
      <c r="CG36" s="1">
        <f>SUM(BR36:CC36)+SUM(COUNTIFS(R36:BQ36,{"TERM","RESIGNED"}))</f>
        <v>28.5</v>
      </c>
      <c r="CH36" s="1" t="s">
        <v>41</v>
      </c>
      <c r="CI36" s="1" t="s">
        <v>936</v>
      </c>
      <c r="CJ36" s="32"/>
    </row>
    <row r="37" spans="1:88" x14ac:dyDescent="0.25">
      <c r="A37" s="30">
        <f t="shared" si="16"/>
        <v>36</v>
      </c>
      <c r="B37" s="1" t="s">
        <v>33</v>
      </c>
      <c r="C37" s="1">
        <v>18942</v>
      </c>
      <c r="D37" s="25">
        <v>18942</v>
      </c>
      <c r="E37" s="1" t="s">
        <v>863</v>
      </c>
      <c r="F37" s="32" t="s">
        <v>723</v>
      </c>
      <c r="G37" s="32" t="s">
        <v>117</v>
      </c>
      <c r="H37" s="28">
        <v>44876</v>
      </c>
      <c r="I37" s="28" t="s">
        <v>36</v>
      </c>
      <c r="J37" s="28" t="s">
        <v>36</v>
      </c>
      <c r="K37" s="1">
        <f t="shared" ca="1" si="0"/>
        <v>466</v>
      </c>
      <c r="L37" s="32" t="str">
        <f t="shared" si="1"/>
        <v>Billable</v>
      </c>
      <c r="M37" s="32" t="s">
        <v>118</v>
      </c>
      <c r="N37" s="1" t="s">
        <v>38</v>
      </c>
      <c r="O37" s="1" t="s">
        <v>39</v>
      </c>
      <c r="P37" s="1"/>
      <c r="Q37" s="1"/>
      <c r="R37" s="31" t="s">
        <v>233</v>
      </c>
      <c r="S37" s="42" t="s">
        <v>882</v>
      </c>
      <c r="T37" s="45" t="s">
        <v>36</v>
      </c>
      <c r="U37" s="42" t="s">
        <v>882</v>
      </c>
      <c r="V37" s="42" t="s">
        <v>880</v>
      </c>
      <c r="W37" s="46">
        <v>0.35833333333333334</v>
      </c>
      <c r="X37" s="46" t="s">
        <v>880</v>
      </c>
      <c r="Y37" s="42" t="s">
        <v>17</v>
      </c>
      <c r="Z37" s="42" t="s">
        <v>17</v>
      </c>
      <c r="AA37" s="42" t="s">
        <v>880</v>
      </c>
      <c r="AB37" s="46">
        <v>0.36944444444444446</v>
      </c>
      <c r="AC37" s="42" t="s">
        <v>880</v>
      </c>
      <c r="AD37" s="42" t="s">
        <v>880</v>
      </c>
      <c r="AE37" s="46">
        <v>0.37986111111111115</v>
      </c>
      <c r="AF37" s="42" t="s">
        <v>880</v>
      </c>
      <c r="AG37" s="42" t="s">
        <v>880</v>
      </c>
      <c r="AH37" s="46">
        <v>0.36874999999999997</v>
      </c>
      <c r="AI37" s="42" t="s">
        <v>880</v>
      </c>
      <c r="AJ37" s="42" t="s">
        <v>880</v>
      </c>
      <c r="AK37" s="46">
        <v>0.35625000000000001</v>
      </c>
      <c r="AL37" s="42" t="s">
        <v>880</v>
      </c>
      <c r="AM37" s="42" t="s">
        <v>880</v>
      </c>
      <c r="AN37" s="46">
        <v>0.37847222222222227</v>
      </c>
      <c r="AO37" s="42" t="s">
        <v>880</v>
      </c>
      <c r="AP37" s="42" t="s">
        <v>17</v>
      </c>
      <c r="AQ37" s="42" t="s">
        <v>17</v>
      </c>
      <c r="AR37" s="42" t="s">
        <v>880</v>
      </c>
      <c r="AS37" s="46">
        <v>0.37708333333333338</v>
      </c>
      <c r="AT37" s="46" t="s">
        <v>880</v>
      </c>
      <c r="AU37" s="42" t="s">
        <v>880</v>
      </c>
      <c r="AV37" s="46">
        <v>0.3833333333333333</v>
      </c>
      <c r="AW37" s="46" t="s">
        <v>880</v>
      </c>
      <c r="AX37" s="42" t="s">
        <v>880</v>
      </c>
      <c r="AY37" s="46">
        <v>0.37847222222222227</v>
      </c>
      <c r="AZ37" s="46" t="s">
        <v>880</v>
      </c>
      <c r="BA37" s="42" t="s">
        <v>883</v>
      </c>
      <c r="BB37" s="46" t="s">
        <v>36</v>
      </c>
      <c r="BC37" s="46" t="s">
        <v>18</v>
      </c>
      <c r="BD37" s="42" t="s">
        <v>880</v>
      </c>
      <c r="BE37" s="42" t="s">
        <v>17</v>
      </c>
      <c r="BF37" s="42" t="s">
        <v>17</v>
      </c>
      <c r="BR37" s="1">
        <f t="shared" si="2"/>
        <v>19</v>
      </c>
      <c r="BS37" s="1">
        <f t="shared" si="3"/>
        <v>0</v>
      </c>
      <c r="BT37" s="1">
        <f t="shared" si="4"/>
        <v>6</v>
      </c>
      <c r="BU37" s="1">
        <f t="shared" si="5"/>
        <v>1</v>
      </c>
      <c r="BV37" s="1">
        <f t="shared" si="6"/>
        <v>0</v>
      </c>
      <c r="BW37" s="1">
        <f>SUM(COUNTIFS($S37:$BQ37,{"PAT","MAT"}))</f>
        <v>0</v>
      </c>
      <c r="BX37" s="1">
        <f t="shared" si="7"/>
        <v>0</v>
      </c>
      <c r="BY37" s="1">
        <f t="shared" si="8"/>
        <v>0</v>
      </c>
      <c r="BZ37" s="1">
        <f t="shared" si="9"/>
        <v>1</v>
      </c>
      <c r="CA37" s="1">
        <f t="shared" si="10"/>
        <v>2</v>
      </c>
      <c r="CB37" s="1">
        <f t="shared" si="11"/>
        <v>0</v>
      </c>
      <c r="CC37" s="1">
        <f t="shared" si="12"/>
        <v>0</v>
      </c>
      <c r="CD37" s="1">
        <f t="shared" si="13"/>
        <v>3</v>
      </c>
      <c r="CE37" s="1">
        <f t="shared" si="14"/>
        <v>1</v>
      </c>
      <c r="CF37" s="1">
        <f t="shared" si="15"/>
        <v>1</v>
      </c>
      <c r="CG37" s="1">
        <f>SUM(BR37:CC37)+SUM(COUNTIFS(R37:BQ37,{"TERM","RESIGNED"}))</f>
        <v>29</v>
      </c>
      <c r="CH37" s="1" t="s">
        <v>41</v>
      </c>
      <c r="CI37" s="1" t="s">
        <v>933</v>
      </c>
      <c r="CJ37" s="32"/>
    </row>
    <row r="38" spans="1:88" x14ac:dyDescent="0.25">
      <c r="A38" s="30">
        <f t="shared" si="16"/>
        <v>37</v>
      </c>
      <c r="B38" s="1" t="s">
        <v>33</v>
      </c>
      <c r="C38" s="1">
        <v>18946</v>
      </c>
      <c r="D38" s="25">
        <v>18946</v>
      </c>
      <c r="E38" s="1" t="s">
        <v>862</v>
      </c>
      <c r="F38" s="32" t="s">
        <v>724</v>
      </c>
      <c r="G38" s="32" t="s">
        <v>117</v>
      </c>
      <c r="H38" s="28">
        <v>44876</v>
      </c>
      <c r="I38" s="28" t="s">
        <v>36</v>
      </c>
      <c r="J38" s="28" t="s">
        <v>36</v>
      </c>
      <c r="K38" s="1">
        <f t="shared" ca="1" si="0"/>
        <v>466</v>
      </c>
      <c r="L38" s="32" t="str">
        <f t="shared" si="1"/>
        <v>Billable</v>
      </c>
      <c r="M38" s="32" t="s">
        <v>118</v>
      </c>
      <c r="N38" s="1" t="s">
        <v>38</v>
      </c>
      <c r="O38" s="1" t="s">
        <v>39</v>
      </c>
      <c r="P38" s="1"/>
      <c r="Q38" s="1"/>
      <c r="R38" s="31" t="s">
        <v>355</v>
      </c>
      <c r="S38" s="42" t="s">
        <v>880</v>
      </c>
      <c r="T38" s="45">
        <v>0.4604166666666667</v>
      </c>
      <c r="U38" s="42" t="s">
        <v>880</v>
      </c>
      <c r="V38" s="42" t="s">
        <v>880</v>
      </c>
      <c r="W38" s="46">
        <v>0.42638888888888887</v>
      </c>
      <c r="X38" s="46" t="s">
        <v>880</v>
      </c>
      <c r="Y38" s="42" t="s">
        <v>17</v>
      </c>
      <c r="Z38" s="42" t="s">
        <v>17</v>
      </c>
      <c r="AA38" s="42" t="s">
        <v>882</v>
      </c>
      <c r="AB38" s="46" t="s">
        <v>36</v>
      </c>
      <c r="AC38" s="42" t="s">
        <v>882</v>
      </c>
      <c r="AD38" s="42" t="s">
        <v>880</v>
      </c>
      <c r="AE38" s="46">
        <v>0.41875000000000001</v>
      </c>
      <c r="AF38" s="42" t="s">
        <v>880</v>
      </c>
      <c r="AG38" s="42" t="s">
        <v>880</v>
      </c>
      <c r="AH38" s="46">
        <v>0.39305555555555555</v>
      </c>
      <c r="AI38" s="42" t="s">
        <v>880</v>
      </c>
      <c r="AJ38" s="42" t="s">
        <v>880</v>
      </c>
      <c r="AK38" s="46">
        <v>0.38750000000000001</v>
      </c>
      <c r="AL38" s="42" t="s">
        <v>880</v>
      </c>
      <c r="AM38" s="42" t="s">
        <v>880</v>
      </c>
      <c r="AN38" s="46">
        <v>0.39444444444444443</v>
      </c>
      <c r="AO38" s="42" t="s">
        <v>880</v>
      </c>
      <c r="AP38" s="42" t="s">
        <v>17</v>
      </c>
      <c r="AQ38" s="42" t="s">
        <v>17</v>
      </c>
      <c r="AR38" s="42" t="s">
        <v>880</v>
      </c>
      <c r="AS38" s="46">
        <v>0.39930555555555558</v>
      </c>
      <c r="AT38" s="46" t="s">
        <v>880</v>
      </c>
      <c r="AU38" s="42" t="s">
        <v>880</v>
      </c>
      <c r="AV38" s="46">
        <v>0.3979166666666667</v>
      </c>
      <c r="AW38" s="46" t="s">
        <v>880</v>
      </c>
      <c r="AX38" s="42" t="s">
        <v>880</v>
      </c>
      <c r="AY38" s="46">
        <v>0.4055555555555555</v>
      </c>
      <c r="AZ38" s="46" t="s">
        <v>880</v>
      </c>
      <c r="BA38" s="42" t="s">
        <v>880</v>
      </c>
      <c r="BB38" s="46">
        <v>0.40138888888888885</v>
      </c>
      <c r="BC38" s="46" t="s">
        <v>880</v>
      </c>
      <c r="BD38" s="42" t="s">
        <v>880</v>
      </c>
      <c r="BE38" s="42" t="s">
        <v>17</v>
      </c>
      <c r="BF38" s="42" t="s">
        <v>17</v>
      </c>
      <c r="BR38" s="1">
        <f t="shared" si="2"/>
        <v>21</v>
      </c>
      <c r="BS38" s="1">
        <f t="shared" si="3"/>
        <v>0</v>
      </c>
      <c r="BT38" s="1">
        <f t="shared" si="4"/>
        <v>6</v>
      </c>
      <c r="BU38" s="1">
        <f t="shared" si="5"/>
        <v>0</v>
      </c>
      <c r="BV38" s="1">
        <f t="shared" si="6"/>
        <v>0</v>
      </c>
      <c r="BW38" s="1">
        <f>SUM(COUNTIFS($S38:$BQ38,{"PAT","MAT"}))</f>
        <v>0</v>
      </c>
      <c r="BX38" s="1">
        <f t="shared" si="7"/>
        <v>0</v>
      </c>
      <c r="BY38" s="1">
        <f t="shared" si="8"/>
        <v>0</v>
      </c>
      <c r="BZ38" s="1">
        <f t="shared" si="9"/>
        <v>0</v>
      </c>
      <c r="CA38" s="1">
        <f t="shared" si="10"/>
        <v>2</v>
      </c>
      <c r="CB38" s="1">
        <f t="shared" si="11"/>
        <v>0</v>
      </c>
      <c r="CC38" s="1">
        <f t="shared" si="12"/>
        <v>0</v>
      </c>
      <c r="CD38" s="1">
        <f t="shared" si="13"/>
        <v>2</v>
      </c>
      <c r="CE38" s="1">
        <f t="shared" si="14"/>
        <v>1</v>
      </c>
      <c r="CF38" s="1">
        <f t="shared" si="15"/>
        <v>1</v>
      </c>
      <c r="CG38" s="1">
        <f>SUM(BR38:CC38)+SUM(COUNTIFS(R38:BQ38,{"TERM","RESIGNED"}))</f>
        <v>29</v>
      </c>
      <c r="CH38" s="1" t="s">
        <v>41</v>
      </c>
      <c r="CI38" s="1" t="s">
        <v>933</v>
      </c>
      <c r="CJ38" s="32"/>
    </row>
    <row r="39" spans="1:88" x14ac:dyDescent="0.25">
      <c r="A39" s="30">
        <f t="shared" si="16"/>
        <v>38</v>
      </c>
      <c r="B39" s="1" t="s">
        <v>33</v>
      </c>
      <c r="C39" s="1">
        <v>18954</v>
      </c>
      <c r="D39" s="25">
        <v>18954</v>
      </c>
      <c r="E39" s="1" t="s">
        <v>863</v>
      </c>
      <c r="F39" s="32" t="s">
        <v>725</v>
      </c>
      <c r="G39" s="32" t="s">
        <v>117</v>
      </c>
      <c r="H39" s="28">
        <v>44876</v>
      </c>
      <c r="I39" s="28" t="s">
        <v>36</v>
      </c>
      <c r="J39" s="28" t="s">
        <v>36</v>
      </c>
      <c r="K39" s="1">
        <f t="shared" ca="1" si="0"/>
        <v>466</v>
      </c>
      <c r="L39" s="32" t="str">
        <f t="shared" si="1"/>
        <v>Billable</v>
      </c>
      <c r="M39" s="32" t="s">
        <v>118</v>
      </c>
      <c r="N39" s="1" t="s">
        <v>38</v>
      </c>
      <c r="O39" s="1" t="s">
        <v>39</v>
      </c>
      <c r="P39" s="1"/>
      <c r="Q39" s="1"/>
      <c r="R39" s="31" t="s">
        <v>134</v>
      </c>
      <c r="S39" s="42" t="s">
        <v>880</v>
      </c>
      <c r="T39" s="45">
        <v>0.37361111111111112</v>
      </c>
      <c r="U39" s="42" t="s">
        <v>880</v>
      </c>
      <c r="V39" s="42" t="s">
        <v>880</v>
      </c>
      <c r="W39" s="46">
        <v>0.36944444444444446</v>
      </c>
      <c r="X39" s="46" t="s">
        <v>880</v>
      </c>
      <c r="Y39" s="42" t="s">
        <v>17</v>
      </c>
      <c r="Z39" s="42" t="s">
        <v>17</v>
      </c>
      <c r="AA39" s="42" t="s">
        <v>18</v>
      </c>
      <c r="AB39" s="46" t="s">
        <v>36</v>
      </c>
      <c r="AC39" s="42" t="s">
        <v>18</v>
      </c>
      <c r="AD39" s="42" t="s">
        <v>880</v>
      </c>
      <c r="AE39" s="46">
        <v>0.37638888888888888</v>
      </c>
      <c r="AF39" s="42" t="s">
        <v>880</v>
      </c>
      <c r="AG39" s="42" t="s">
        <v>880</v>
      </c>
      <c r="AH39" s="46">
        <v>0.37222222222222223</v>
      </c>
      <c r="AI39" s="42" t="s">
        <v>880</v>
      </c>
      <c r="AJ39" s="42" t="s">
        <v>880</v>
      </c>
      <c r="AK39" s="46">
        <v>0.37222222222222223</v>
      </c>
      <c r="AL39" s="42" t="s">
        <v>880</v>
      </c>
      <c r="AM39" s="42" t="s">
        <v>880</v>
      </c>
      <c r="AN39" s="46">
        <v>0.37152777777777773</v>
      </c>
      <c r="AO39" s="42" t="s">
        <v>880</v>
      </c>
      <c r="AP39" s="42" t="s">
        <v>17</v>
      </c>
      <c r="AQ39" s="42" t="s">
        <v>17</v>
      </c>
      <c r="AR39" s="42" t="s">
        <v>880</v>
      </c>
      <c r="AS39" s="46">
        <v>0.3743055555555555</v>
      </c>
      <c r="AT39" s="46" t="s">
        <v>880</v>
      </c>
      <c r="AU39" s="42" t="s">
        <v>880</v>
      </c>
      <c r="AV39" s="46">
        <v>0.37708333333333338</v>
      </c>
      <c r="AW39" s="46" t="s">
        <v>880</v>
      </c>
      <c r="AX39" s="42" t="s">
        <v>880</v>
      </c>
      <c r="AY39" s="46">
        <v>0.37638888888888888</v>
      </c>
      <c r="AZ39" s="46" t="s">
        <v>880</v>
      </c>
      <c r="BA39" s="42" t="s">
        <v>880</v>
      </c>
      <c r="BB39" s="46">
        <v>0.37361111111111112</v>
      </c>
      <c r="BC39" s="46" t="s">
        <v>880</v>
      </c>
      <c r="BD39" s="42" t="s">
        <v>880</v>
      </c>
      <c r="BE39" s="42" t="s">
        <v>17</v>
      </c>
      <c r="BF39" s="42" t="s">
        <v>17</v>
      </c>
      <c r="BR39" s="1">
        <f t="shared" si="2"/>
        <v>21</v>
      </c>
      <c r="BS39" s="1">
        <f t="shared" si="3"/>
        <v>0</v>
      </c>
      <c r="BT39" s="1">
        <f t="shared" si="4"/>
        <v>6</v>
      </c>
      <c r="BU39" s="1">
        <f t="shared" si="5"/>
        <v>2</v>
      </c>
      <c r="BV39" s="1">
        <f t="shared" si="6"/>
        <v>0</v>
      </c>
      <c r="BW39" s="1">
        <f>SUM(COUNTIFS($S39:$BQ39,{"PAT","MAT"}))</f>
        <v>0</v>
      </c>
      <c r="BX39" s="1">
        <f t="shared" si="7"/>
        <v>0</v>
      </c>
      <c r="BY39" s="1">
        <f t="shared" si="8"/>
        <v>0</v>
      </c>
      <c r="BZ39" s="1">
        <f t="shared" si="9"/>
        <v>0</v>
      </c>
      <c r="CA39" s="1">
        <f t="shared" si="10"/>
        <v>0</v>
      </c>
      <c r="CB39" s="1">
        <f t="shared" si="11"/>
        <v>0</v>
      </c>
      <c r="CC39" s="1">
        <f t="shared" si="12"/>
        <v>0</v>
      </c>
      <c r="CD39" s="1">
        <f t="shared" si="13"/>
        <v>0</v>
      </c>
      <c r="CE39" s="1">
        <f t="shared" si="14"/>
        <v>1</v>
      </c>
      <c r="CF39" s="1">
        <f t="shared" si="15"/>
        <v>1</v>
      </c>
      <c r="CG39" s="1">
        <f>SUM(BR39:CC39)+SUM(COUNTIFS(R39:BQ39,{"TERM","RESIGNED"}))</f>
        <v>29</v>
      </c>
      <c r="CH39" s="1" t="s">
        <v>41</v>
      </c>
      <c r="CI39" s="1" t="s">
        <v>933</v>
      </c>
      <c r="CJ39" s="32"/>
    </row>
    <row r="40" spans="1:88" x14ac:dyDescent="0.25">
      <c r="A40" s="30">
        <f t="shared" si="16"/>
        <v>39</v>
      </c>
      <c r="B40" s="1" t="s">
        <v>33</v>
      </c>
      <c r="C40" s="1">
        <v>18957</v>
      </c>
      <c r="D40" s="25">
        <v>18957</v>
      </c>
      <c r="E40" s="1" t="s">
        <v>862</v>
      </c>
      <c r="F40" s="32" t="s">
        <v>726</v>
      </c>
      <c r="G40" s="32" t="s">
        <v>117</v>
      </c>
      <c r="H40" s="28">
        <v>44876</v>
      </c>
      <c r="I40" s="28" t="s">
        <v>36</v>
      </c>
      <c r="J40" s="28" t="s">
        <v>36</v>
      </c>
      <c r="K40" s="1">
        <f t="shared" ca="1" si="0"/>
        <v>466</v>
      </c>
      <c r="L40" s="32" t="str">
        <f t="shared" si="1"/>
        <v>Billable</v>
      </c>
      <c r="M40" s="32" t="s">
        <v>118</v>
      </c>
      <c r="N40" s="1" t="s">
        <v>38</v>
      </c>
      <c r="O40" s="1" t="s">
        <v>39</v>
      </c>
      <c r="P40" s="1"/>
      <c r="Q40" s="1"/>
      <c r="R40" s="31" t="s">
        <v>134</v>
      </c>
      <c r="S40" s="42" t="s">
        <v>19</v>
      </c>
      <c r="T40" s="45">
        <v>0.36458333333333331</v>
      </c>
      <c r="U40" s="42" t="s">
        <v>19</v>
      </c>
      <c r="V40" s="42" t="s">
        <v>880</v>
      </c>
      <c r="W40" s="46">
        <v>0.36527777777777781</v>
      </c>
      <c r="X40" s="46" t="s">
        <v>880</v>
      </c>
      <c r="Y40" s="42" t="s">
        <v>17</v>
      </c>
      <c r="Z40" s="42" t="s">
        <v>17</v>
      </c>
      <c r="AA40" s="42" t="s">
        <v>18</v>
      </c>
      <c r="AB40" s="46" t="s">
        <v>36</v>
      </c>
      <c r="AC40" s="42" t="s">
        <v>18</v>
      </c>
      <c r="AD40" s="42" t="s">
        <v>880</v>
      </c>
      <c r="AE40" s="46">
        <v>0.37013888888888885</v>
      </c>
      <c r="AF40" s="42" t="s">
        <v>880</v>
      </c>
      <c r="AG40" s="42" t="s">
        <v>880</v>
      </c>
      <c r="AH40" s="46">
        <v>0.36527777777777781</v>
      </c>
      <c r="AI40" s="42" t="s">
        <v>880</v>
      </c>
      <c r="AJ40" s="42" t="s">
        <v>880</v>
      </c>
      <c r="AK40" s="46">
        <v>0.36736111111111108</v>
      </c>
      <c r="AL40" s="42" t="s">
        <v>880</v>
      </c>
      <c r="AM40" s="42" t="s">
        <v>880</v>
      </c>
      <c r="AN40" s="46">
        <v>0.36041666666666666</v>
      </c>
      <c r="AO40" s="42" t="s">
        <v>880</v>
      </c>
      <c r="AP40" s="42" t="s">
        <v>17</v>
      </c>
      <c r="AQ40" s="42" t="s">
        <v>17</v>
      </c>
      <c r="AR40" s="42" t="s">
        <v>880</v>
      </c>
      <c r="AS40" s="46">
        <v>0.3659722222222222</v>
      </c>
      <c r="AT40" s="46" t="s">
        <v>880</v>
      </c>
      <c r="AU40" s="42" t="s">
        <v>880</v>
      </c>
      <c r="AV40" s="46">
        <v>0.37222222222222223</v>
      </c>
      <c r="AW40" s="46" t="s">
        <v>880</v>
      </c>
      <c r="AX40" s="42" t="s">
        <v>880</v>
      </c>
      <c r="AY40" s="46">
        <v>0.37222222222222223</v>
      </c>
      <c r="AZ40" s="46" t="s">
        <v>880</v>
      </c>
      <c r="BA40" s="42" t="s">
        <v>880</v>
      </c>
      <c r="BB40" s="46">
        <v>0.36458333333333331</v>
      </c>
      <c r="BC40" s="46" t="s">
        <v>880</v>
      </c>
      <c r="BD40" s="42" t="s">
        <v>880</v>
      </c>
      <c r="BE40" s="42" t="s">
        <v>17</v>
      </c>
      <c r="BF40" s="42" t="s">
        <v>17</v>
      </c>
      <c r="BR40" s="1">
        <f t="shared" si="2"/>
        <v>19</v>
      </c>
      <c r="BS40" s="1">
        <f t="shared" si="3"/>
        <v>0</v>
      </c>
      <c r="BT40" s="1">
        <f t="shared" si="4"/>
        <v>6</v>
      </c>
      <c r="BU40" s="1">
        <f t="shared" si="5"/>
        <v>2</v>
      </c>
      <c r="BV40" s="1">
        <f t="shared" si="6"/>
        <v>2</v>
      </c>
      <c r="BW40" s="1">
        <f>SUM(COUNTIFS($S40:$BQ40,{"PAT","MAT"}))</f>
        <v>0</v>
      </c>
      <c r="BX40" s="1">
        <f t="shared" si="7"/>
        <v>0</v>
      </c>
      <c r="BY40" s="1">
        <f t="shared" si="8"/>
        <v>0</v>
      </c>
      <c r="BZ40" s="1">
        <f t="shared" si="9"/>
        <v>0</v>
      </c>
      <c r="CA40" s="1">
        <f t="shared" si="10"/>
        <v>0</v>
      </c>
      <c r="CB40" s="1">
        <f t="shared" si="11"/>
        <v>0</v>
      </c>
      <c r="CC40" s="1">
        <f t="shared" si="12"/>
        <v>0</v>
      </c>
      <c r="CD40" s="1">
        <f t="shared" si="13"/>
        <v>0</v>
      </c>
      <c r="CE40" s="1">
        <f t="shared" si="14"/>
        <v>1</v>
      </c>
      <c r="CF40" s="1">
        <f t="shared" si="15"/>
        <v>1</v>
      </c>
      <c r="CG40" s="1">
        <f>SUM(BR40:CC40)+SUM(COUNTIFS(R40:BQ40,{"TERM","RESIGNED"}))</f>
        <v>29</v>
      </c>
      <c r="CH40" s="1" t="s">
        <v>41</v>
      </c>
      <c r="CI40" s="1" t="s">
        <v>933</v>
      </c>
      <c r="CJ40" s="32"/>
    </row>
    <row r="41" spans="1:88" x14ac:dyDescent="0.25">
      <c r="A41" s="30">
        <f t="shared" si="16"/>
        <v>40</v>
      </c>
      <c r="B41" s="1" t="s">
        <v>33</v>
      </c>
      <c r="C41" s="1">
        <v>18960</v>
      </c>
      <c r="D41" s="25">
        <v>18960</v>
      </c>
      <c r="E41" s="1" t="s">
        <v>862</v>
      </c>
      <c r="F41" s="32" t="s">
        <v>721</v>
      </c>
      <c r="G41" s="32" t="s">
        <v>177</v>
      </c>
      <c r="H41" s="28">
        <v>44876</v>
      </c>
      <c r="I41" s="28" t="s">
        <v>36</v>
      </c>
      <c r="J41" s="28" t="s">
        <v>36</v>
      </c>
      <c r="K41" s="1">
        <f t="shared" ca="1" si="0"/>
        <v>466</v>
      </c>
      <c r="L41" s="32" t="str">
        <f t="shared" si="1"/>
        <v>Billable</v>
      </c>
      <c r="M41" s="32" t="s">
        <v>178</v>
      </c>
      <c r="N41" s="1" t="s">
        <v>38</v>
      </c>
      <c r="O41" s="1" t="s">
        <v>39</v>
      </c>
      <c r="P41" s="1"/>
      <c r="Q41" s="1"/>
      <c r="R41" s="31" t="s">
        <v>294</v>
      </c>
      <c r="S41" s="42" t="s">
        <v>880</v>
      </c>
      <c r="T41" s="45">
        <v>0.43333333333333335</v>
      </c>
      <c r="U41" s="42" t="s">
        <v>880</v>
      </c>
      <c r="V41" s="42" t="s">
        <v>880</v>
      </c>
      <c r="W41" s="46">
        <v>0.38819444444444445</v>
      </c>
      <c r="X41" s="46" t="s">
        <v>880</v>
      </c>
      <c r="Y41" s="42" t="s">
        <v>17</v>
      </c>
      <c r="Z41" s="42" t="s">
        <v>17</v>
      </c>
      <c r="AA41" s="42" t="s">
        <v>880</v>
      </c>
      <c r="AB41" s="46">
        <v>0.38194444444444442</v>
      </c>
      <c r="AC41" s="42" t="s">
        <v>880</v>
      </c>
      <c r="AD41" s="42" t="s">
        <v>880</v>
      </c>
      <c r="AE41" s="46">
        <v>0.3840277777777778</v>
      </c>
      <c r="AF41" s="42" t="s">
        <v>880</v>
      </c>
      <c r="AG41" s="42" t="s">
        <v>880</v>
      </c>
      <c r="AH41" s="46">
        <v>0.38125000000000003</v>
      </c>
      <c r="AI41" s="42" t="s">
        <v>880</v>
      </c>
      <c r="AJ41" s="42" t="s">
        <v>880</v>
      </c>
      <c r="AK41" s="46">
        <v>0.37847222222222227</v>
      </c>
      <c r="AL41" s="42" t="s">
        <v>880</v>
      </c>
      <c r="AM41" s="42" t="s">
        <v>880</v>
      </c>
      <c r="AN41" s="46">
        <v>0.45069444444444445</v>
      </c>
      <c r="AO41" s="42" t="s">
        <v>880</v>
      </c>
      <c r="AP41" s="42" t="s">
        <v>17</v>
      </c>
      <c r="AQ41" s="42" t="s">
        <v>17</v>
      </c>
      <c r="AR41" s="42" t="s">
        <v>880</v>
      </c>
      <c r="AS41" s="46">
        <v>0.41319444444444442</v>
      </c>
      <c r="AT41" s="46" t="s">
        <v>880</v>
      </c>
      <c r="AU41" s="42" t="s">
        <v>880</v>
      </c>
      <c r="AV41" s="46">
        <v>0.38472222222222219</v>
      </c>
      <c r="AW41" s="46" t="s">
        <v>880</v>
      </c>
      <c r="AX41" s="42" t="s">
        <v>880</v>
      </c>
      <c r="AY41" s="46">
        <v>0.44930555555555557</v>
      </c>
      <c r="AZ41" s="46" t="s">
        <v>880</v>
      </c>
      <c r="BA41" s="42" t="s">
        <v>880</v>
      </c>
      <c r="BB41" s="46">
        <v>0.3840277777777778</v>
      </c>
      <c r="BC41" s="46" t="s">
        <v>880</v>
      </c>
      <c r="BD41" s="42" t="s">
        <v>19</v>
      </c>
      <c r="BE41" s="42" t="s">
        <v>17</v>
      </c>
      <c r="BF41" s="42" t="s">
        <v>17</v>
      </c>
      <c r="BR41" s="1">
        <f t="shared" si="2"/>
        <v>22</v>
      </c>
      <c r="BS41" s="1">
        <f t="shared" si="3"/>
        <v>0</v>
      </c>
      <c r="BT41" s="1">
        <f t="shared" si="4"/>
        <v>6</v>
      </c>
      <c r="BU41" s="1">
        <f t="shared" si="5"/>
        <v>0</v>
      </c>
      <c r="BV41" s="1">
        <f t="shared" si="6"/>
        <v>1</v>
      </c>
      <c r="BW41" s="1">
        <f>SUM(COUNTIFS($S41:$BQ41,{"PAT","MAT"}))</f>
        <v>0</v>
      </c>
      <c r="BX41" s="1">
        <f t="shared" si="7"/>
        <v>0</v>
      </c>
      <c r="BY41" s="1">
        <f t="shared" si="8"/>
        <v>0</v>
      </c>
      <c r="BZ41" s="1">
        <f t="shared" si="9"/>
        <v>0</v>
      </c>
      <c r="CA41" s="1">
        <f t="shared" si="10"/>
        <v>0</v>
      </c>
      <c r="CB41" s="1">
        <f t="shared" si="11"/>
        <v>0</v>
      </c>
      <c r="CC41" s="1">
        <f t="shared" si="12"/>
        <v>0</v>
      </c>
      <c r="CD41" s="1">
        <f t="shared" si="13"/>
        <v>0</v>
      </c>
      <c r="CE41" s="1">
        <f t="shared" si="14"/>
        <v>1</v>
      </c>
      <c r="CF41" s="1">
        <f t="shared" si="15"/>
        <v>1</v>
      </c>
      <c r="CG41" s="1">
        <f>SUM(BR41:CC41)+SUM(COUNTIFS(R41:BQ41,{"TERM","RESIGNED"}))</f>
        <v>29</v>
      </c>
      <c r="CH41" s="1" t="s">
        <v>41</v>
      </c>
      <c r="CI41" s="1" t="s">
        <v>934</v>
      </c>
      <c r="CJ41" s="32"/>
    </row>
    <row r="42" spans="1:88" x14ac:dyDescent="0.25">
      <c r="A42" s="30">
        <f t="shared" si="16"/>
        <v>41</v>
      </c>
      <c r="B42" s="1" t="s">
        <v>33</v>
      </c>
      <c r="C42" s="1">
        <v>18973</v>
      </c>
      <c r="D42" s="25">
        <v>18973</v>
      </c>
      <c r="E42" s="1" t="s">
        <v>862</v>
      </c>
      <c r="F42" s="32" t="s">
        <v>732</v>
      </c>
      <c r="G42" s="32" t="s">
        <v>177</v>
      </c>
      <c r="H42" s="28">
        <v>44880</v>
      </c>
      <c r="I42" s="28" t="s">
        <v>36</v>
      </c>
      <c r="J42" s="28" t="s">
        <v>36</v>
      </c>
      <c r="K42" s="1">
        <f t="shared" ca="1" si="0"/>
        <v>462</v>
      </c>
      <c r="L42" s="32" t="str">
        <f t="shared" si="1"/>
        <v>Billable</v>
      </c>
      <c r="M42" s="32" t="s">
        <v>178</v>
      </c>
      <c r="N42" s="1" t="s">
        <v>38</v>
      </c>
      <c r="O42" s="1" t="s">
        <v>39</v>
      </c>
      <c r="P42" s="1"/>
      <c r="Q42" s="1"/>
      <c r="R42" s="31" t="s">
        <v>425</v>
      </c>
      <c r="S42" s="42" t="s">
        <v>880</v>
      </c>
      <c r="T42" s="45">
        <v>0.38125000000000003</v>
      </c>
      <c r="U42" s="42" t="s">
        <v>880</v>
      </c>
      <c r="V42" s="42" t="s">
        <v>880</v>
      </c>
      <c r="W42" s="46">
        <v>0.38819444444444445</v>
      </c>
      <c r="X42" s="46" t="s">
        <v>880</v>
      </c>
      <c r="Y42" s="42" t="s">
        <v>17</v>
      </c>
      <c r="Z42" s="42" t="s">
        <v>17</v>
      </c>
      <c r="AA42" s="42" t="s">
        <v>880</v>
      </c>
      <c r="AB42" s="46">
        <v>0.38680555555555557</v>
      </c>
      <c r="AC42" s="42" t="s">
        <v>880</v>
      </c>
      <c r="AD42" s="42" t="s">
        <v>880</v>
      </c>
      <c r="AE42" s="46">
        <v>0.3833333333333333</v>
      </c>
      <c r="AF42" s="42" t="s">
        <v>880</v>
      </c>
      <c r="AG42" s="42" t="s">
        <v>19</v>
      </c>
      <c r="AH42" s="46">
        <v>0.39305555555555555</v>
      </c>
      <c r="AI42" s="42" t="s">
        <v>19</v>
      </c>
      <c r="AJ42" s="42" t="s">
        <v>880</v>
      </c>
      <c r="AK42" s="46">
        <v>0.38611111111111113</v>
      </c>
      <c r="AL42" s="42" t="s">
        <v>880</v>
      </c>
      <c r="AM42" s="42" t="s">
        <v>880</v>
      </c>
      <c r="AN42" s="46">
        <v>0.43958333333333338</v>
      </c>
      <c r="AO42" s="42" t="s">
        <v>880</v>
      </c>
      <c r="AP42" s="42" t="s">
        <v>17</v>
      </c>
      <c r="AQ42" s="42" t="s">
        <v>17</v>
      </c>
      <c r="AR42" s="42" t="s">
        <v>881</v>
      </c>
      <c r="AS42" s="46">
        <v>0.39097222222222222</v>
      </c>
      <c r="AT42" s="46" t="s">
        <v>881</v>
      </c>
      <c r="AU42" s="42" t="s">
        <v>881</v>
      </c>
      <c r="AV42" s="46">
        <v>0.38472222222222219</v>
      </c>
      <c r="AW42" s="46" t="s">
        <v>881</v>
      </c>
      <c r="AX42" s="42" t="s">
        <v>881</v>
      </c>
      <c r="AY42" s="46">
        <v>0.39652777777777781</v>
      </c>
      <c r="AZ42" s="46" t="s">
        <v>881</v>
      </c>
      <c r="BA42" s="42" t="s">
        <v>881</v>
      </c>
      <c r="BB42" s="46">
        <v>0.39652777777777781</v>
      </c>
      <c r="BC42" s="46" t="s">
        <v>881</v>
      </c>
      <c r="BD42" s="42" t="s">
        <v>881</v>
      </c>
      <c r="BE42" s="42" t="s">
        <v>17</v>
      </c>
      <c r="BF42" s="42" t="s">
        <v>17</v>
      </c>
      <c r="BR42" s="1">
        <f t="shared" si="2"/>
        <v>12</v>
      </c>
      <c r="BS42" s="1">
        <f t="shared" si="3"/>
        <v>4.5</v>
      </c>
      <c r="BT42" s="1">
        <f t="shared" si="4"/>
        <v>6</v>
      </c>
      <c r="BU42" s="1">
        <f t="shared" si="5"/>
        <v>0</v>
      </c>
      <c r="BV42" s="1">
        <f t="shared" si="6"/>
        <v>2</v>
      </c>
      <c r="BW42" s="1">
        <f>SUM(COUNTIFS($S42:$BQ42,{"PAT","MAT"}))</f>
        <v>0</v>
      </c>
      <c r="BX42" s="1">
        <f t="shared" si="7"/>
        <v>0</v>
      </c>
      <c r="BY42" s="1">
        <f t="shared" si="8"/>
        <v>0</v>
      </c>
      <c r="BZ42" s="1">
        <f t="shared" si="9"/>
        <v>0</v>
      </c>
      <c r="CA42" s="1">
        <f t="shared" si="10"/>
        <v>0</v>
      </c>
      <c r="CB42" s="1">
        <f t="shared" si="11"/>
        <v>0</v>
      </c>
      <c r="CC42" s="1">
        <f t="shared" si="12"/>
        <v>0</v>
      </c>
      <c r="CD42" s="1">
        <f t="shared" si="13"/>
        <v>0</v>
      </c>
      <c r="CE42" s="1">
        <f t="shared" si="14"/>
        <v>0</v>
      </c>
      <c r="CF42" s="1">
        <f t="shared" si="15"/>
        <v>1</v>
      </c>
      <c r="CG42" s="1">
        <f>SUM(BR42:CC42)+SUM(COUNTIFS(R42:BQ42,{"TERM","RESIGNED"}))</f>
        <v>24.5</v>
      </c>
      <c r="CH42" s="1" t="s">
        <v>41</v>
      </c>
      <c r="CI42" s="1" t="s">
        <v>931</v>
      </c>
      <c r="CJ42" s="32"/>
    </row>
    <row r="43" spans="1:88" x14ac:dyDescent="0.25">
      <c r="A43" s="30">
        <f t="shared" si="16"/>
        <v>42</v>
      </c>
      <c r="B43" s="1" t="s">
        <v>33</v>
      </c>
      <c r="C43" s="1">
        <v>18981</v>
      </c>
      <c r="D43" s="25">
        <v>18981</v>
      </c>
      <c r="E43" s="1" t="s">
        <v>862</v>
      </c>
      <c r="F43" s="32" t="s">
        <v>734</v>
      </c>
      <c r="G43" s="32" t="s">
        <v>117</v>
      </c>
      <c r="H43" s="28">
        <v>44880</v>
      </c>
      <c r="I43" s="28" t="s">
        <v>36</v>
      </c>
      <c r="J43" s="28" t="s">
        <v>36</v>
      </c>
      <c r="K43" s="1">
        <f t="shared" ca="1" si="0"/>
        <v>462</v>
      </c>
      <c r="L43" s="32" t="str">
        <f t="shared" si="1"/>
        <v>Billable</v>
      </c>
      <c r="M43" s="32" t="s">
        <v>118</v>
      </c>
      <c r="N43" s="1" t="s">
        <v>38</v>
      </c>
      <c r="O43" s="1" t="s">
        <v>39</v>
      </c>
      <c r="P43" s="1"/>
      <c r="Q43" s="1"/>
      <c r="R43" s="31" t="s">
        <v>162</v>
      </c>
      <c r="S43" s="42" t="s">
        <v>880</v>
      </c>
      <c r="T43" s="45">
        <v>0.36458333333333331</v>
      </c>
      <c r="U43" s="42" t="s">
        <v>880</v>
      </c>
      <c r="V43" s="42" t="s">
        <v>880</v>
      </c>
      <c r="W43" s="46">
        <v>0.36805555555555558</v>
      </c>
      <c r="X43" s="46" t="s">
        <v>880</v>
      </c>
      <c r="Y43" s="42" t="s">
        <v>17</v>
      </c>
      <c r="Z43" s="42" t="s">
        <v>17</v>
      </c>
      <c r="AA43" s="42" t="s">
        <v>880</v>
      </c>
      <c r="AB43" s="46">
        <v>0.37708333333333338</v>
      </c>
      <c r="AC43" s="42" t="s">
        <v>880</v>
      </c>
      <c r="AD43" s="42" t="s">
        <v>18</v>
      </c>
      <c r="AE43" s="46" t="s">
        <v>36</v>
      </c>
      <c r="AF43" s="42" t="s">
        <v>18</v>
      </c>
      <c r="AG43" s="42" t="s">
        <v>880</v>
      </c>
      <c r="AH43" s="46">
        <v>0.36736111111111108</v>
      </c>
      <c r="AI43" s="42" t="s">
        <v>880</v>
      </c>
      <c r="AJ43" s="42" t="s">
        <v>880</v>
      </c>
      <c r="AK43" s="46">
        <v>0.36319444444444443</v>
      </c>
      <c r="AL43" s="42" t="s">
        <v>880</v>
      </c>
      <c r="AM43" s="42" t="s">
        <v>880</v>
      </c>
      <c r="AN43" s="46">
        <v>0.38055555555555554</v>
      </c>
      <c r="AO43" s="42" t="s">
        <v>880</v>
      </c>
      <c r="AP43" s="42" t="s">
        <v>17</v>
      </c>
      <c r="AQ43" s="42" t="s">
        <v>17</v>
      </c>
      <c r="AR43" s="42" t="s">
        <v>880</v>
      </c>
      <c r="AS43" s="46">
        <v>0.37222222222222223</v>
      </c>
      <c r="AT43" s="46" t="s">
        <v>880</v>
      </c>
      <c r="AU43" s="42" t="s">
        <v>880</v>
      </c>
      <c r="AV43" s="46">
        <v>0.38680555555555557</v>
      </c>
      <c r="AW43" s="46" t="s">
        <v>880</v>
      </c>
      <c r="AX43" s="42" t="s">
        <v>880</v>
      </c>
      <c r="AY43" s="46">
        <v>0.37916666666666665</v>
      </c>
      <c r="AZ43" s="46" t="s">
        <v>880</v>
      </c>
      <c r="BA43" s="42" t="s">
        <v>880</v>
      </c>
      <c r="BB43" s="46">
        <v>0.37083333333333335</v>
      </c>
      <c r="BC43" s="46" t="s">
        <v>880</v>
      </c>
      <c r="BD43" s="42" t="s">
        <v>880</v>
      </c>
      <c r="BE43" s="42" t="s">
        <v>17</v>
      </c>
      <c r="BF43" s="42" t="s">
        <v>17</v>
      </c>
      <c r="BR43" s="1">
        <f t="shared" si="2"/>
        <v>21</v>
      </c>
      <c r="BS43" s="1">
        <f t="shared" si="3"/>
        <v>0</v>
      </c>
      <c r="BT43" s="1">
        <f t="shared" si="4"/>
        <v>6</v>
      </c>
      <c r="BU43" s="1">
        <f t="shared" si="5"/>
        <v>2</v>
      </c>
      <c r="BV43" s="1">
        <f t="shared" si="6"/>
        <v>0</v>
      </c>
      <c r="BW43" s="1">
        <f>SUM(COUNTIFS($S43:$BQ43,{"PAT","MAT"}))</f>
        <v>0</v>
      </c>
      <c r="BX43" s="1">
        <f t="shared" si="7"/>
        <v>0</v>
      </c>
      <c r="BY43" s="1">
        <f t="shared" si="8"/>
        <v>0</v>
      </c>
      <c r="BZ43" s="1">
        <f t="shared" si="9"/>
        <v>0</v>
      </c>
      <c r="CA43" s="1">
        <f t="shared" si="10"/>
        <v>0</v>
      </c>
      <c r="CB43" s="1">
        <f t="shared" si="11"/>
        <v>0</v>
      </c>
      <c r="CC43" s="1">
        <f t="shared" si="12"/>
        <v>0</v>
      </c>
      <c r="CD43" s="1">
        <f t="shared" si="13"/>
        <v>0</v>
      </c>
      <c r="CE43" s="1">
        <f t="shared" si="14"/>
        <v>1</v>
      </c>
      <c r="CF43" s="1">
        <f t="shared" si="15"/>
        <v>1</v>
      </c>
      <c r="CG43" s="1">
        <f>SUM(BR43:CC43)+SUM(COUNTIFS(R43:BQ43,{"TERM","RESIGNED"}))</f>
        <v>29</v>
      </c>
      <c r="CH43" s="1" t="s">
        <v>41</v>
      </c>
      <c r="CI43" s="1" t="s">
        <v>931</v>
      </c>
      <c r="CJ43" s="32"/>
    </row>
    <row r="44" spans="1:88" x14ac:dyDescent="0.25">
      <c r="A44" s="30">
        <f t="shared" si="16"/>
        <v>43</v>
      </c>
      <c r="B44" s="1" t="s">
        <v>33</v>
      </c>
      <c r="C44" s="1">
        <v>18982</v>
      </c>
      <c r="D44" s="25">
        <v>18982</v>
      </c>
      <c r="E44" s="1" t="s">
        <v>863</v>
      </c>
      <c r="F44" s="32" t="s">
        <v>735</v>
      </c>
      <c r="G44" s="32" t="s">
        <v>117</v>
      </c>
      <c r="H44" s="28">
        <v>44880</v>
      </c>
      <c r="I44" s="28" t="s">
        <v>36</v>
      </c>
      <c r="J44" s="28" t="s">
        <v>36</v>
      </c>
      <c r="K44" s="1">
        <f t="shared" ca="1" si="0"/>
        <v>462</v>
      </c>
      <c r="L44" s="32" t="str">
        <f t="shared" si="1"/>
        <v>Billable</v>
      </c>
      <c r="M44" s="32" t="s">
        <v>118</v>
      </c>
      <c r="N44" s="1" t="s">
        <v>38</v>
      </c>
      <c r="O44" s="1" t="s">
        <v>39</v>
      </c>
      <c r="P44" s="1"/>
      <c r="Q44" s="1"/>
      <c r="R44" s="31" t="s">
        <v>370</v>
      </c>
      <c r="S44" s="42" t="s">
        <v>880</v>
      </c>
      <c r="T44" s="45">
        <v>0.40902777777777777</v>
      </c>
      <c r="U44" s="42" t="s">
        <v>880</v>
      </c>
      <c r="V44" s="42" t="s">
        <v>880</v>
      </c>
      <c r="W44" s="46">
        <v>0.36736111111111108</v>
      </c>
      <c r="X44" s="46" t="s">
        <v>880</v>
      </c>
      <c r="Y44" s="42" t="s">
        <v>17</v>
      </c>
      <c r="Z44" s="42" t="s">
        <v>17</v>
      </c>
      <c r="AA44" s="42" t="s">
        <v>880</v>
      </c>
      <c r="AB44" s="46">
        <v>0.37986111111111115</v>
      </c>
      <c r="AC44" s="42" t="s">
        <v>880</v>
      </c>
      <c r="AD44" s="42" t="s">
        <v>880</v>
      </c>
      <c r="AE44" s="46">
        <v>0.38750000000000001</v>
      </c>
      <c r="AF44" s="42" t="s">
        <v>880</v>
      </c>
      <c r="AG44" s="42" t="s">
        <v>880</v>
      </c>
      <c r="AH44" s="46">
        <v>0.38819444444444445</v>
      </c>
      <c r="AI44" s="42" t="s">
        <v>880</v>
      </c>
      <c r="AJ44" s="42" t="s">
        <v>880</v>
      </c>
      <c r="AK44" s="46">
        <v>0.37916666666666665</v>
      </c>
      <c r="AL44" s="42" t="s">
        <v>880</v>
      </c>
      <c r="AM44" s="42" t="s">
        <v>880</v>
      </c>
      <c r="AN44" s="46">
        <v>0.43124999999999997</v>
      </c>
      <c r="AO44" s="42" t="s">
        <v>880</v>
      </c>
      <c r="AP44" s="42" t="s">
        <v>17</v>
      </c>
      <c r="AQ44" s="42" t="s">
        <v>17</v>
      </c>
      <c r="AR44" s="42" t="s">
        <v>880</v>
      </c>
      <c r="AS44" s="46">
        <v>0.40625</v>
      </c>
      <c r="AT44" s="46" t="s">
        <v>880</v>
      </c>
      <c r="AU44" s="42" t="s">
        <v>880</v>
      </c>
      <c r="AV44" s="46">
        <v>0.39652777777777781</v>
      </c>
      <c r="AW44" s="46" t="s">
        <v>880</v>
      </c>
      <c r="AX44" s="42" t="s">
        <v>880</v>
      </c>
      <c r="AY44" s="46">
        <v>0.39652777777777781</v>
      </c>
      <c r="AZ44" s="46" t="s">
        <v>880</v>
      </c>
      <c r="BA44" s="42" t="s">
        <v>880</v>
      </c>
      <c r="BB44" s="46">
        <v>0.39374999999999999</v>
      </c>
      <c r="BC44" s="46" t="s">
        <v>880</v>
      </c>
      <c r="BD44" s="42" t="s">
        <v>880</v>
      </c>
      <c r="BE44" s="42" t="s">
        <v>17</v>
      </c>
      <c r="BF44" s="42" t="s">
        <v>17</v>
      </c>
      <c r="BR44" s="1">
        <f t="shared" si="2"/>
        <v>23</v>
      </c>
      <c r="BS44" s="1">
        <f t="shared" si="3"/>
        <v>0</v>
      </c>
      <c r="BT44" s="1">
        <f t="shared" si="4"/>
        <v>6</v>
      </c>
      <c r="BU44" s="1">
        <f t="shared" si="5"/>
        <v>0</v>
      </c>
      <c r="BV44" s="1">
        <f t="shared" si="6"/>
        <v>0</v>
      </c>
      <c r="BW44" s="1">
        <f>SUM(COUNTIFS($S44:$BQ44,{"PAT","MAT"}))</f>
        <v>0</v>
      </c>
      <c r="BX44" s="1">
        <f t="shared" si="7"/>
        <v>0</v>
      </c>
      <c r="BY44" s="1">
        <f t="shared" si="8"/>
        <v>0</v>
      </c>
      <c r="BZ44" s="1">
        <f t="shared" si="9"/>
        <v>0</v>
      </c>
      <c r="CA44" s="1">
        <f t="shared" si="10"/>
        <v>0</v>
      </c>
      <c r="CB44" s="1">
        <f t="shared" si="11"/>
        <v>0</v>
      </c>
      <c r="CC44" s="1">
        <f t="shared" si="12"/>
        <v>0</v>
      </c>
      <c r="CD44" s="1">
        <f t="shared" si="13"/>
        <v>0</v>
      </c>
      <c r="CE44" s="1">
        <f t="shared" si="14"/>
        <v>1</v>
      </c>
      <c r="CF44" s="1">
        <f t="shared" si="15"/>
        <v>1</v>
      </c>
      <c r="CG44" s="1">
        <f>SUM(BR44:CC44)+SUM(COUNTIFS(R44:BQ44,{"TERM","RESIGNED"}))</f>
        <v>29</v>
      </c>
      <c r="CH44" s="1" t="s">
        <v>41</v>
      </c>
      <c r="CI44" s="1" t="s">
        <v>931</v>
      </c>
      <c r="CJ44" s="32"/>
    </row>
    <row r="45" spans="1:88" x14ac:dyDescent="0.25">
      <c r="A45" s="30">
        <f t="shared" si="16"/>
        <v>44</v>
      </c>
      <c r="B45" s="1" t="s">
        <v>33</v>
      </c>
      <c r="C45" s="1">
        <v>18991</v>
      </c>
      <c r="D45" s="25">
        <v>18991</v>
      </c>
      <c r="E45" s="1" t="s">
        <v>863</v>
      </c>
      <c r="F45" s="32" t="s">
        <v>736</v>
      </c>
      <c r="G45" s="32" t="s">
        <v>117</v>
      </c>
      <c r="H45" s="28">
        <v>44880</v>
      </c>
      <c r="I45" s="28" t="s">
        <v>36</v>
      </c>
      <c r="J45" s="28" t="s">
        <v>36</v>
      </c>
      <c r="K45" s="1">
        <f t="shared" ca="1" si="0"/>
        <v>462</v>
      </c>
      <c r="L45" s="32" t="str">
        <f t="shared" si="1"/>
        <v>Billable</v>
      </c>
      <c r="M45" s="32" t="s">
        <v>118</v>
      </c>
      <c r="N45" s="1" t="s">
        <v>38</v>
      </c>
      <c r="O45" s="1" t="s">
        <v>39</v>
      </c>
      <c r="P45" s="1"/>
      <c r="Q45" s="1"/>
      <c r="R45" s="31" t="s">
        <v>233</v>
      </c>
      <c r="S45" s="42" t="s">
        <v>880</v>
      </c>
      <c r="T45" s="45">
        <v>0.39999999999999997</v>
      </c>
      <c r="U45" s="42" t="s">
        <v>880</v>
      </c>
      <c r="V45" s="42" t="s">
        <v>880</v>
      </c>
      <c r="W45" s="46">
        <v>0.39027777777777778</v>
      </c>
      <c r="X45" s="46" t="s">
        <v>880</v>
      </c>
      <c r="Y45" s="42" t="s">
        <v>17</v>
      </c>
      <c r="Z45" s="42" t="s">
        <v>17</v>
      </c>
      <c r="AA45" s="42" t="s">
        <v>880</v>
      </c>
      <c r="AB45" s="46">
        <v>0.40833333333333338</v>
      </c>
      <c r="AC45" s="42" t="s">
        <v>880</v>
      </c>
      <c r="AD45" s="42" t="s">
        <v>880</v>
      </c>
      <c r="AE45" s="46">
        <v>0.38472222222222219</v>
      </c>
      <c r="AF45" s="42" t="s">
        <v>880</v>
      </c>
      <c r="AG45" s="42" t="s">
        <v>880</v>
      </c>
      <c r="AH45" s="46">
        <v>0.38194444444444442</v>
      </c>
      <c r="AI45" s="42" t="s">
        <v>880</v>
      </c>
      <c r="AJ45" s="42" t="s">
        <v>880</v>
      </c>
      <c r="AK45" s="46">
        <v>0.3840277777777778</v>
      </c>
      <c r="AL45" s="42" t="s">
        <v>880</v>
      </c>
      <c r="AM45" s="42" t="s">
        <v>880</v>
      </c>
      <c r="AN45" s="46">
        <v>0.46180555555555558</v>
      </c>
      <c r="AO45" s="42" t="s">
        <v>880</v>
      </c>
      <c r="AP45" s="42" t="s">
        <v>17</v>
      </c>
      <c r="AQ45" s="42" t="s">
        <v>17</v>
      </c>
      <c r="AR45" s="42" t="s">
        <v>880</v>
      </c>
      <c r="AS45" s="46">
        <v>0.3923611111111111</v>
      </c>
      <c r="AT45" s="46" t="s">
        <v>880</v>
      </c>
      <c r="AU45" s="42" t="s">
        <v>880</v>
      </c>
      <c r="AV45" s="46">
        <v>0.3923611111111111</v>
      </c>
      <c r="AW45" s="46" t="s">
        <v>880</v>
      </c>
      <c r="AX45" s="42" t="s">
        <v>880</v>
      </c>
      <c r="AY45" s="46">
        <v>0.40277777777777773</v>
      </c>
      <c r="AZ45" s="46" t="s">
        <v>880</v>
      </c>
      <c r="BA45" s="42" t="s">
        <v>882</v>
      </c>
      <c r="BB45" s="46" t="s">
        <v>36</v>
      </c>
      <c r="BC45" s="46" t="s">
        <v>882</v>
      </c>
      <c r="BD45" s="42" t="s">
        <v>18</v>
      </c>
      <c r="BE45" s="42" t="s">
        <v>17</v>
      </c>
      <c r="BF45" s="42" t="s">
        <v>17</v>
      </c>
      <c r="BR45" s="1">
        <f t="shared" si="2"/>
        <v>20</v>
      </c>
      <c r="BS45" s="1">
        <f t="shared" si="3"/>
        <v>0</v>
      </c>
      <c r="BT45" s="1">
        <f t="shared" si="4"/>
        <v>6</v>
      </c>
      <c r="BU45" s="1">
        <f t="shared" si="5"/>
        <v>1</v>
      </c>
      <c r="BV45" s="1">
        <f t="shared" si="6"/>
        <v>0</v>
      </c>
      <c r="BW45" s="1">
        <f>SUM(COUNTIFS($S45:$BQ45,{"PAT","MAT"}))</f>
        <v>0</v>
      </c>
      <c r="BX45" s="1">
        <f t="shared" si="7"/>
        <v>0</v>
      </c>
      <c r="BY45" s="1">
        <f t="shared" si="8"/>
        <v>0</v>
      </c>
      <c r="BZ45" s="1">
        <f t="shared" si="9"/>
        <v>0</v>
      </c>
      <c r="CA45" s="1">
        <f t="shared" si="10"/>
        <v>2</v>
      </c>
      <c r="CB45" s="1">
        <f t="shared" si="11"/>
        <v>0</v>
      </c>
      <c r="CC45" s="1">
        <f t="shared" si="12"/>
        <v>0</v>
      </c>
      <c r="CD45" s="1">
        <f t="shared" si="13"/>
        <v>2</v>
      </c>
      <c r="CE45" s="1">
        <f t="shared" si="14"/>
        <v>1</v>
      </c>
      <c r="CF45" s="1">
        <f t="shared" si="15"/>
        <v>1</v>
      </c>
      <c r="CG45" s="1">
        <f>SUM(BR45:CC45)+SUM(COUNTIFS(R45:BQ45,{"TERM","RESIGNED"}))</f>
        <v>29</v>
      </c>
      <c r="CH45" s="1" t="s">
        <v>41</v>
      </c>
      <c r="CI45" s="1" t="s">
        <v>931</v>
      </c>
      <c r="CJ45" s="32"/>
    </row>
    <row r="46" spans="1:88" x14ac:dyDescent="0.25">
      <c r="A46" s="30">
        <f t="shared" si="16"/>
        <v>45</v>
      </c>
      <c r="B46" s="1" t="s">
        <v>33</v>
      </c>
      <c r="C46" s="1">
        <v>19013</v>
      </c>
      <c r="D46" s="25">
        <v>19013</v>
      </c>
      <c r="E46" s="1" t="s">
        <v>863</v>
      </c>
      <c r="F46" s="32" t="s">
        <v>740</v>
      </c>
      <c r="G46" s="32" t="s">
        <v>117</v>
      </c>
      <c r="H46" s="28">
        <v>44883</v>
      </c>
      <c r="I46" s="28" t="s">
        <v>36</v>
      </c>
      <c r="J46" s="28" t="s">
        <v>36</v>
      </c>
      <c r="K46" s="1">
        <f t="shared" ca="1" si="0"/>
        <v>459</v>
      </c>
      <c r="L46" s="32" t="str">
        <f t="shared" si="1"/>
        <v>Billable</v>
      </c>
      <c r="M46" s="32" t="s">
        <v>118</v>
      </c>
      <c r="N46" s="1" t="s">
        <v>38</v>
      </c>
      <c r="O46" s="1" t="s">
        <v>39</v>
      </c>
      <c r="P46" s="1"/>
      <c r="Q46" s="1"/>
      <c r="R46" s="31" t="s">
        <v>60</v>
      </c>
      <c r="S46" s="42" t="s">
        <v>880</v>
      </c>
      <c r="T46" s="45">
        <v>0.37083333333333335</v>
      </c>
      <c r="U46" s="42" t="s">
        <v>880</v>
      </c>
      <c r="V46" s="42" t="s">
        <v>880</v>
      </c>
      <c r="W46" s="46">
        <v>0.3743055555555555</v>
      </c>
      <c r="X46" s="46" t="s">
        <v>880</v>
      </c>
      <c r="Y46" s="42" t="s">
        <v>17</v>
      </c>
      <c r="Z46" s="42" t="s">
        <v>17</v>
      </c>
      <c r="AA46" s="42" t="s">
        <v>880</v>
      </c>
      <c r="AB46" s="46">
        <v>0.37291666666666662</v>
      </c>
      <c r="AC46" s="42" t="s">
        <v>880</v>
      </c>
      <c r="AD46" s="42" t="s">
        <v>18</v>
      </c>
      <c r="AE46" s="46" t="s">
        <v>36</v>
      </c>
      <c r="AF46" s="42" t="s">
        <v>18</v>
      </c>
      <c r="AG46" s="42" t="s">
        <v>880</v>
      </c>
      <c r="AH46" s="46">
        <v>0.37291666666666662</v>
      </c>
      <c r="AI46" s="42" t="s">
        <v>880</v>
      </c>
      <c r="AJ46" s="42" t="s">
        <v>880</v>
      </c>
      <c r="AK46" s="46">
        <v>0.37083333333333335</v>
      </c>
      <c r="AL46" s="42" t="s">
        <v>880</v>
      </c>
      <c r="AM46" s="42" t="s">
        <v>18</v>
      </c>
      <c r="AN46" s="46" t="s">
        <v>36</v>
      </c>
      <c r="AO46" s="42" t="s">
        <v>18</v>
      </c>
      <c r="AP46" s="42" t="s">
        <v>17</v>
      </c>
      <c r="AQ46" s="42" t="s">
        <v>17</v>
      </c>
      <c r="AR46" s="42" t="s">
        <v>881</v>
      </c>
      <c r="AS46" s="46">
        <v>0.36736111111111108</v>
      </c>
      <c r="AT46" s="46" t="s">
        <v>881</v>
      </c>
      <c r="AU46" s="42" t="s">
        <v>881</v>
      </c>
      <c r="AV46" s="46">
        <v>0.38750000000000001</v>
      </c>
      <c r="AW46" s="46" t="s">
        <v>881</v>
      </c>
      <c r="AX46" s="42" t="s">
        <v>19</v>
      </c>
      <c r="AY46" s="46">
        <v>0.39305555555555555</v>
      </c>
      <c r="AZ46" s="46" t="s">
        <v>19</v>
      </c>
      <c r="BA46" s="42" t="s">
        <v>881</v>
      </c>
      <c r="BB46" s="46">
        <v>0.40486111111111112</v>
      </c>
      <c r="BC46" s="46" t="s">
        <v>881</v>
      </c>
      <c r="BD46" s="42" t="s">
        <v>881</v>
      </c>
      <c r="BE46" s="42" t="s">
        <v>17</v>
      </c>
      <c r="BF46" s="42" t="s">
        <v>17</v>
      </c>
      <c r="BR46" s="1">
        <f t="shared" si="2"/>
        <v>10</v>
      </c>
      <c r="BS46" s="1">
        <f t="shared" si="3"/>
        <v>3.5</v>
      </c>
      <c r="BT46" s="1">
        <f t="shared" si="4"/>
        <v>6</v>
      </c>
      <c r="BU46" s="1">
        <f t="shared" si="5"/>
        <v>4</v>
      </c>
      <c r="BV46" s="1">
        <f t="shared" si="6"/>
        <v>2</v>
      </c>
      <c r="BW46" s="1">
        <f>SUM(COUNTIFS($S46:$BQ46,{"PAT","MAT"}))</f>
        <v>0</v>
      </c>
      <c r="BX46" s="1">
        <f t="shared" si="7"/>
        <v>0</v>
      </c>
      <c r="BY46" s="1">
        <f t="shared" si="8"/>
        <v>0</v>
      </c>
      <c r="BZ46" s="1">
        <f t="shared" si="9"/>
        <v>0</v>
      </c>
      <c r="CA46" s="1">
        <f t="shared" si="10"/>
        <v>0</v>
      </c>
      <c r="CB46" s="1">
        <f t="shared" si="11"/>
        <v>0</v>
      </c>
      <c r="CC46" s="1">
        <f t="shared" si="12"/>
        <v>0</v>
      </c>
      <c r="CD46" s="1">
        <f t="shared" si="13"/>
        <v>0</v>
      </c>
      <c r="CE46" s="1">
        <f t="shared" si="14"/>
        <v>0</v>
      </c>
      <c r="CF46" s="1">
        <f t="shared" si="15"/>
        <v>1</v>
      </c>
      <c r="CG46" s="1">
        <f>SUM(BR46:CC46)+SUM(COUNTIFS(R46:BQ46,{"TERM","RESIGNED"}))</f>
        <v>25.5</v>
      </c>
      <c r="CH46" s="1" t="s">
        <v>41</v>
      </c>
      <c r="CI46" s="1" t="s">
        <v>931</v>
      </c>
      <c r="CJ46" s="32"/>
    </row>
    <row r="47" spans="1:88" x14ac:dyDescent="0.25">
      <c r="A47" s="30">
        <f t="shared" si="16"/>
        <v>46</v>
      </c>
      <c r="B47" s="1" t="s">
        <v>33</v>
      </c>
      <c r="C47" s="1">
        <v>19015</v>
      </c>
      <c r="D47" s="25">
        <v>19015</v>
      </c>
      <c r="E47" s="1" t="s">
        <v>863</v>
      </c>
      <c r="F47" s="32" t="s">
        <v>739</v>
      </c>
      <c r="G47" s="32" t="s">
        <v>177</v>
      </c>
      <c r="H47" s="28">
        <v>44883</v>
      </c>
      <c r="I47" s="28" t="s">
        <v>36</v>
      </c>
      <c r="J47" s="28" t="s">
        <v>36</v>
      </c>
      <c r="K47" s="1">
        <f t="shared" ca="1" si="0"/>
        <v>459</v>
      </c>
      <c r="L47" s="32" t="str">
        <f t="shared" si="1"/>
        <v>Billable</v>
      </c>
      <c r="M47" s="32" t="s">
        <v>178</v>
      </c>
      <c r="N47" s="1" t="s">
        <v>38</v>
      </c>
      <c r="O47" s="1" t="s">
        <v>39</v>
      </c>
      <c r="P47" s="1"/>
      <c r="Q47" s="1"/>
      <c r="R47" s="31" t="s">
        <v>425</v>
      </c>
      <c r="S47" s="42" t="s">
        <v>880</v>
      </c>
      <c r="T47" s="45">
        <v>0.3840277777777778</v>
      </c>
      <c r="U47" s="42" t="s">
        <v>880</v>
      </c>
      <c r="V47" s="42" t="s">
        <v>880</v>
      </c>
      <c r="W47" s="46">
        <v>0.3840277777777778</v>
      </c>
      <c r="X47" s="46" t="s">
        <v>880</v>
      </c>
      <c r="Y47" s="42" t="s">
        <v>17</v>
      </c>
      <c r="Z47" s="42" t="s">
        <v>17</v>
      </c>
      <c r="AA47" s="42" t="s">
        <v>880</v>
      </c>
      <c r="AB47" s="46">
        <v>0.39513888888888887</v>
      </c>
      <c r="AC47" s="42" t="s">
        <v>880</v>
      </c>
      <c r="AD47" s="42" t="s">
        <v>880</v>
      </c>
      <c r="AE47" s="46">
        <v>0.3833333333333333</v>
      </c>
      <c r="AF47" s="42" t="s">
        <v>880</v>
      </c>
      <c r="AG47" s="42" t="s">
        <v>880</v>
      </c>
      <c r="AH47" s="46">
        <v>0.39513888888888887</v>
      </c>
      <c r="AI47" s="42" t="s">
        <v>880</v>
      </c>
      <c r="AJ47" s="42" t="s">
        <v>880</v>
      </c>
      <c r="AK47" s="46">
        <v>0.37777777777777777</v>
      </c>
      <c r="AL47" s="42" t="s">
        <v>880</v>
      </c>
      <c r="AM47" s="42" t="s">
        <v>880</v>
      </c>
      <c r="AN47" s="46">
        <v>0.41875000000000001</v>
      </c>
      <c r="AO47" s="42" t="s">
        <v>880</v>
      </c>
      <c r="AP47" s="42" t="s">
        <v>17</v>
      </c>
      <c r="AQ47" s="42" t="s">
        <v>17</v>
      </c>
      <c r="AR47" s="42" t="s">
        <v>880</v>
      </c>
      <c r="AS47" s="46">
        <v>0.38055555555555554</v>
      </c>
      <c r="AT47" s="46" t="s">
        <v>880</v>
      </c>
      <c r="AU47" s="42" t="s">
        <v>880</v>
      </c>
      <c r="AV47" s="46">
        <v>0.38680555555555557</v>
      </c>
      <c r="AW47" s="46" t="s">
        <v>880</v>
      </c>
      <c r="AX47" s="42" t="s">
        <v>880</v>
      </c>
      <c r="AY47" s="46">
        <v>0.3756944444444445</v>
      </c>
      <c r="AZ47" s="46" t="s">
        <v>880</v>
      </c>
      <c r="BA47" s="42" t="s">
        <v>880</v>
      </c>
      <c r="BB47" s="46">
        <v>0.3923611111111111</v>
      </c>
      <c r="BC47" s="46" t="s">
        <v>880</v>
      </c>
      <c r="BD47" s="42" t="s">
        <v>880</v>
      </c>
      <c r="BE47" s="42" t="s">
        <v>17</v>
      </c>
      <c r="BF47" s="42" t="s">
        <v>17</v>
      </c>
      <c r="BR47" s="1">
        <f t="shared" si="2"/>
        <v>23</v>
      </c>
      <c r="BS47" s="1">
        <f t="shared" si="3"/>
        <v>0</v>
      </c>
      <c r="BT47" s="1">
        <f t="shared" si="4"/>
        <v>6</v>
      </c>
      <c r="BU47" s="1">
        <f t="shared" si="5"/>
        <v>0</v>
      </c>
      <c r="BV47" s="1">
        <f t="shared" si="6"/>
        <v>0</v>
      </c>
      <c r="BW47" s="1">
        <f>SUM(COUNTIFS($S47:$BQ47,{"PAT","MAT"}))</f>
        <v>0</v>
      </c>
      <c r="BX47" s="1">
        <f t="shared" si="7"/>
        <v>0</v>
      </c>
      <c r="BY47" s="1">
        <f t="shared" si="8"/>
        <v>0</v>
      </c>
      <c r="BZ47" s="1">
        <f t="shared" si="9"/>
        <v>0</v>
      </c>
      <c r="CA47" s="1">
        <f t="shared" si="10"/>
        <v>0</v>
      </c>
      <c r="CB47" s="1">
        <f t="shared" si="11"/>
        <v>0</v>
      </c>
      <c r="CC47" s="1">
        <f t="shared" si="12"/>
        <v>0</v>
      </c>
      <c r="CD47" s="1">
        <f t="shared" si="13"/>
        <v>0</v>
      </c>
      <c r="CE47" s="1">
        <f t="shared" si="14"/>
        <v>1</v>
      </c>
      <c r="CF47" s="1">
        <f t="shared" si="15"/>
        <v>1</v>
      </c>
      <c r="CG47" s="1">
        <f>SUM(BR47:CC47)+SUM(COUNTIFS(R47:BQ47,{"TERM","RESIGNED"}))</f>
        <v>29</v>
      </c>
      <c r="CH47" s="1" t="s">
        <v>41</v>
      </c>
      <c r="CI47" s="1" t="s">
        <v>931</v>
      </c>
      <c r="CJ47" s="32"/>
    </row>
    <row r="48" spans="1:88" x14ac:dyDescent="0.25">
      <c r="A48" s="30">
        <f t="shared" si="16"/>
        <v>47</v>
      </c>
      <c r="B48" s="1" t="s">
        <v>33</v>
      </c>
      <c r="C48" s="1">
        <v>19018</v>
      </c>
      <c r="D48" s="25">
        <v>19018</v>
      </c>
      <c r="E48" s="1" t="s">
        <v>863</v>
      </c>
      <c r="F48" s="32" t="s">
        <v>741</v>
      </c>
      <c r="G48" s="32" t="s">
        <v>117</v>
      </c>
      <c r="H48" s="28">
        <v>44883</v>
      </c>
      <c r="I48" s="28" t="s">
        <v>36</v>
      </c>
      <c r="J48" s="28" t="s">
        <v>36</v>
      </c>
      <c r="K48" s="1">
        <f t="shared" ca="1" si="0"/>
        <v>459</v>
      </c>
      <c r="L48" s="32" t="str">
        <f t="shared" si="1"/>
        <v>Billable</v>
      </c>
      <c r="M48" s="32" t="s">
        <v>118</v>
      </c>
      <c r="N48" s="1" t="s">
        <v>38</v>
      </c>
      <c r="O48" s="1" t="s">
        <v>39</v>
      </c>
      <c r="P48" s="1"/>
      <c r="Q48" s="1"/>
      <c r="R48" s="31" t="s">
        <v>129</v>
      </c>
      <c r="S48" s="42" t="s">
        <v>18</v>
      </c>
      <c r="T48" s="45" t="s">
        <v>36</v>
      </c>
      <c r="U48" s="42" t="s">
        <v>18</v>
      </c>
      <c r="V48" s="42" t="s">
        <v>19</v>
      </c>
      <c r="W48" s="46">
        <v>0.3756944444444445</v>
      </c>
      <c r="X48" s="46" t="s">
        <v>19</v>
      </c>
      <c r="Y48" s="42" t="s">
        <v>17</v>
      </c>
      <c r="Z48" s="42" t="s">
        <v>17</v>
      </c>
      <c r="AA48" s="42" t="s">
        <v>19</v>
      </c>
      <c r="AB48" s="46">
        <v>0.3659722222222222</v>
      </c>
      <c r="AC48" s="42" t="s">
        <v>19</v>
      </c>
      <c r="AD48" s="42" t="s">
        <v>19</v>
      </c>
      <c r="AE48" s="46">
        <v>0.36527777777777781</v>
      </c>
      <c r="AF48" s="42" t="s">
        <v>19</v>
      </c>
      <c r="AG48" s="42" t="s">
        <v>880</v>
      </c>
      <c r="AH48" s="46">
        <v>0.39027777777777778</v>
      </c>
      <c r="AI48" s="42" t="s">
        <v>880</v>
      </c>
      <c r="AJ48" s="42" t="s">
        <v>880</v>
      </c>
      <c r="AK48" s="46">
        <v>0.37152777777777773</v>
      </c>
      <c r="AL48" s="42" t="s">
        <v>880</v>
      </c>
      <c r="AM48" s="42" t="s">
        <v>19</v>
      </c>
      <c r="AN48" s="46">
        <v>0.37083333333333335</v>
      </c>
      <c r="AO48" s="42" t="s">
        <v>19</v>
      </c>
      <c r="AP48" s="42" t="s">
        <v>17</v>
      </c>
      <c r="AQ48" s="42" t="s">
        <v>17</v>
      </c>
      <c r="AR48" s="42" t="s">
        <v>19</v>
      </c>
      <c r="AS48" s="46">
        <v>0.38750000000000001</v>
      </c>
      <c r="AT48" s="46" t="s">
        <v>19</v>
      </c>
      <c r="AU48" s="42" t="s">
        <v>880</v>
      </c>
      <c r="AV48" s="46">
        <v>0.38750000000000001</v>
      </c>
      <c r="AW48" s="46" t="s">
        <v>880</v>
      </c>
      <c r="AX48" s="42" t="s">
        <v>880</v>
      </c>
      <c r="AY48" s="46">
        <v>0.35972222222222222</v>
      </c>
      <c r="AZ48" s="46" t="s">
        <v>880</v>
      </c>
      <c r="BA48" s="42" t="s">
        <v>19</v>
      </c>
      <c r="BB48" s="46">
        <v>0.3659722222222222</v>
      </c>
      <c r="BC48" s="46" t="s">
        <v>19</v>
      </c>
      <c r="BD48" s="42" t="s">
        <v>18</v>
      </c>
      <c r="BE48" s="42" t="s">
        <v>17</v>
      </c>
      <c r="BF48" s="42" t="s">
        <v>17</v>
      </c>
      <c r="BR48" s="1">
        <f t="shared" si="2"/>
        <v>8</v>
      </c>
      <c r="BS48" s="1">
        <f t="shared" si="3"/>
        <v>0</v>
      </c>
      <c r="BT48" s="1">
        <f t="shared" si="4"/>
        <v>6</v>
      </c>
      <c r="BU48" s="1">
        <f t="shared" si="5"/>
        <v>3</v>
      </c>
      <c r="BV48" s="1">
        <f t="shared" si="6"/>
        <v>12</v>
      </c>
      <c r="BW48" s="1">
        <f>SUM(COUNTIFS($S48:$BQ48,{"PAT","MAT"}))</f>
        <v>0</v>
      </c>
      <c r="BX48" s="1">
        <f t="shared" si="7"/>
        <v>0</v>
      </c>
      <c r="BY48" s="1">
        <f t="shared" si="8"/>
        <v>0</v>
      </c>
      <c r="BZ48" s="1">
        <f t="shared" si="9"/>
        <v>0</v>
      </c>
      <c r="CA48" s="1">
        <f t="shared" si="10"/>
        <v>0</v>
      </c>
      <c r="CB48" s="1">
        <f t="shared" si="11"/>
        <v>0</v>
      </c>
      <c r="CC48" s="1">
        <f t="shared" si="12"/>
        <v>0</v>
      </c>
      <c r="CD48" s="1">
        <f t="shared" si="13"/>
        <v>0</v>
      </c>
      <c r="CE48" s="1">
        <f t="shared" si="14"/>
        <v>0</v>
      </c>
      <c r="CF48" s="1">
        <f t="shared" si="15"/>
        <v>0</v>
      </c>
      <c r="CG48" s="1">
        <f>SUM(BR48:CC48)+SUM(COUNTIFS(R48:BQ48,{"TERM","RESIGNED"}))</f>
        <v>29</v>
      </c>
      <c r="CH48" s="1" t="s">
        <v>41</v>
      </c>
      <c r="CI48" s="1" t="s">
        <v>931</v>
      </c>
      <c r="CJ48" s="32"/>
    </row>
    <row r="49" spans="1:88" x14ac:dyDescent="0.25">
      <c r="A49" s="30">
        <f t="shared" si="16"/>
        <v>48</v>
      </c>
      <c r="B49" s="1" t="s">
        <v>33</v>
      </c>
      <c r="C49" s="1">
        <v>19026</v>
      </c>
      <c r="D49" s="25">
        <v>19026</v>
      </c>
      <c r="E49" s="1" t="s">
        <v>863</v>
      </c>
      <c r="F49" s="32" t="s">
        <v>742</v>
      </c>
      <c r="G49" s="32" t="s">
        <v>117</v>
      </c>
      <c r="H49" s="28">
        <v>44883</v>
      </c>
      <c r="I49" s="28" t="s">
        <v>36</v>
      </c>
      <c r="J49" s="28" t="s">
        <v>36</v>
      </c>
      <c r="K49" s="1">
        <f t="shared" ca="1" si="0"/>
        <v>459</v>
      </c>
      <c r="L49" s="32" t="str">
        <f t="shared" si="1"/>
        <v>Billable</v>
      </c>
      <c r="M49" s="32" t="s">
        <v>118</v>
      </c>
      <c r="N49" s="1" t="s">
        <v>38</v>
      </c>
      <c r="O49" s="1" t="s">
        <v>39</v>
      </c>
      <c r="P49" s="1"/>
      <c r="Q49" s="1"/>
      <c r="R49" s="31" t="s">
        <v>370</v>
      </c>
      <c r="S49" s="42" t="s">
        <v>880</v>
      </c>
      <c r="T49" s="45">
        <v>0.39374999999999999</v>
      </c>
      <c r="U49" s="42" t="s">
        <v>880</v>
      </c>
      <c r="V49" s="42" t="s">
        <v>880</v>
      </c>
      <c r="W49" s="46">
        <v>0.37013888888888885</v>
      </c>
      <c r="X49" s="46" t="s">
        <v>880</v>
      </c>
      <c r="Y49" s="42" t="s">
        <v>17</v>
      </c>
      <c r="Z49" s="42" t="s">
        <v>17</v>
      </c>
      <c r="AA49" s="42" t="s">
        <v>880</v>
      </c>
      <c r="AB49" s="46">
        <v>0.3840277777777778</v>
      </c>
      <c r="AC49" s="42" t="s">
        <v>880</v>
      </c>
      <c r="AD49" s="42" t="s">
        <v>880</v>
      </c>
      <c r="AE49" s="46">
        <v>0.38819444444444445</v>
      </c>
      <c r="AF49" s="42" t="s">
        <v>880</v>
      </c>
      <c r="AG49" s="42" t="s">
        <v>880</v>
      </c>
      <c r="AH49" s="46">
        <v>0.3888888888888889</v>
      </c>
      <c r="AI49" s="42" t="s">
        <v>880</v>
      </c>
      <c r="AJ49" s="42" t="s">
        <v>880</v>
      </c>
      <c r="AK49" s="46">
        <v>0.37916666666666665</v>
      </c>
      <c r="AL49" s="42" t="s">
        <v>880</v>
      </c>
      <c r="AM49" s="42" t="s">
        <v>880</v>
      </c>
      <c r="AN49" s="46">
        <v>0.43124999999999997</v>
      </c>
      <c r="AO49" s="42" t="s">
        <v>880</v>
      </c>
      <c r="AP49" s="42" t="s">
        <v>17</v>
      </c>
      <c r="AQ49" s="42" t="s">
        <v>17</v>
      </c>
      <c r="AR49" s="42" t="s">
        <v>880</v>
      </c>
      <c r="AS49" s="46">
        <v>0.38958333333333334</v>
      </c>
      <c r="AT49" s="46" t="s">
        <v>880</v>
      </c>
      <c r="AU49" s="42" t="s">
        <v>880</v>
      </c>
      <c r="AV49" s="46">
        <v>0.38750000000000001</v>
      </c>
      <c r="AW49" s="46" t="s">
        <v>880</v>
      </c>
      <c r="AX49" s="42" t="s">
        <v>880</v>
      </c>
      <c r="AY49" s="46">
        <v>0.3972222222222222</v>
      </c>
      <c r="AZ49" s="46" t="s">
        <v>880</v>
      </c>
      <c r="BA49" s="42" t="s">
        <v>880</v>
      </c>
      <c r="BB49" s="46">
        <v>0.37638888888888888</v>
      </c>
      <c r="BC49" s="46" t="s">
        <v>880</v>
      </c>
      <c r="BD49" s="42" t="s">
        <v>18</v>
      </c>
      <c r="BE49" s="42" t="s">
        <v>17</v>
      </c>
      <c r="BF49" s="42" t="s">
        <v>17</v>
      </c>
      <c r="BR49" s="1">
        <f t="shared" si="2"/>
        <v>22</v>
      </c>
      <c r="BS49" s="1">
        <f t="shared" si="3"/>
        <v>0</v>
      </c>
      <c r="BT49" s="1">
        <f t="shared" si="4"/>
        <v>6</v>
      </c>
      <c r="BU49" s="1">
        <f t="shared" si="5"/>
        <v>1</v>
      </c>
      <c r="BV49" s="1">
        <f t="shared" si="6"/>
        <v>0</v>
      </c>
      <c r="BW49" s="1">
        <f>SUM(COUNTIFS($S49:$BQ49,{"PAT","MAT"}))</f>
        <v>0</v>
      </c>
      <c r="BX49" s="1">
        <f t="shared" si="7"/>
        <v>0</v>
      </c>
      <c r="BY49" s="1">
        <f t="shared" si="8"/>
        <v>0</v>
      </c>
      <c r="BZ49" s="1">
        <f t="shared" si="9"/>
        <v>0</v>
      </c>
      <c r="CA49" s="1">
        <f t="shared" si="10"/>
        <v>0</v>
      </c>
      <c r="CB49" s="1">
        <f t="shared" si="11"/>
        <v>0</v>
      </c>
      <c r="CC49" s="1">
        <f t="shared" si="12"/>
        <v>0</v>
      </c>
      <c r="CD49" s="1">
        <f t="shared" si="13"/>
        <v>0</v>
      </c>
      <c r="CE49" s="1">
        <f t="shared" si="14"/>
        <v>1</v>
      </c>
      <c r="CF49" s="1">
        <f t="shared" si="15"/>
        <v>1</v>
      </c>
      <c r="CG49" s="1">
        <f>SUM(BR49:CC49)+SUM(COUNTIFS(R49:BQ49,{"TERM","RESIGNED"}))</f>
        <v>29</v>
      </c>
      <c r="CH49" s="1" t="s">
        <v>41</v>
      </c>
      <c r="CI49" s="1" t="s">
        <v>934</v>
      </c>
      <c r="CJ49" s="32"/>
    </row>
    <row r="50" spans="1:88" x14ac:dyDescent="0.25">
      <c r="A50" s="30">
        <f t="shared" si="16"/>
        <v>49</v>
      </c>
      <c r="B50" s="1" t="s">
        <v>33</v>
      </c>
      <c r="C50" s="1">
        <v>19029</v>
      </c>
      <c r="D50" s="25">
        <v>19029</v>
      </c>
      <c r="E50" s="1" t="s">
        <v>863</v>
      </c>
      <c r="F50" s="32" t="s">
        <v>743</v>
      </c>
      <c r="G50" s="32" t="s">
        <v>117</v>
      </c>
      <c r="H50" s="28">
        <v>44883</v>
      </c>
      <c r="I50" s="28" t="s">
        <v>36</v>
      </c>
      <c r="J50" s="28" t="s">
        <v>36</v>
      </c>
      <c r="K50" s="1">
        <f t="shared" ca="1" si="0"/>
        <v>459</v>
      </c>
      <c r="L50" s="32" t="str">
        <f t="shared" si="1"/>
        <v>Billable</v>
      </c>
      <c r="M50" s="32" t="s">
        <v>118</v>
      </c>
      <c r="N50" s="1" t="s">
        <v>38</v>
      </c>
      <c r="O50" s="1" t="s">
        <v>39</v>
      </c>
      <c r="P50" s="1"/>
      <c r="Q50" s="1"/>
      <c r="R50" s="31" t="s">
        <v>136</v>
      </c>
      <c r="S50" s="42" t="s">
        <v>880</v>
      </c>
      <c r="T50" s="45">
        <v>0.41250000000000003</v>
      </c>
      <c r="U50" s="42" t="s">
        <v>880</v>
      </c>
      <c r="V50" s="42" t="s">
        <v>880</v>
      </c>
      <c r="W50" s="46">
        <v>0.3833333333333333</v>
      </c>
      <c r="X50" s="46" t="s">
        <v>880</v>
      </c>
      <c r="Y50" s="42" t="s">
        <v>17</v>
      </c>
      <c r="Z50" s="42" t="s">
        <v>17</v>
      </c>
      <c r="AA50" s="42" t="s">
        <v>880</v>
      </c>
      <c r="AB50" s="46">
        <v>0.4055555555555555</v>
      </c>
      <c r="AC50" s="42" t="s">
        <v>880</v>
      </c>
      <c r="AD50" s="42" t="s">
        <v>880</v>
      </c>
      <c r="AE50" s="46">
        <v>0.375</v>
      </c>
      <c r="AF50" s="42" t="s">
        <v>880</v>
      </c>
      <c r="AG50" s="42" t="s">
        <v>880</v>
      </c>
      <c r="AH50" s="46">
        <v>0.375</v>
      </c>
      <c r="AI50" s="42" t="s">
        <v>880</v>
      </c>
      <c r="AJ50" s="42" t="s">
        <v>880</v>
      </c>
      <c r="AK50" s="46">
        <v>0.4152777777777778</v>
      </c>
      <c r="AL50" s="42" t="s">
        <v>880</v>
      </c>
      <c r="AM50" s="42" t="s">
        <v>880</v>
      </c>
      <c r="AN50" s="46">
        <v>0.38680555555555557</v>
      </c>
      <c r="AO50" s="42" t="s">
        <v>880</v>
      </c>
      <c r="AP50" s="42" t="s">
        <v>17</v>
      </c>
      <c r="AQ50" s="42" t="s">
        <v>17</v>
      </c>
      <c r="AR50" s="42" t="s">
        <v>880</v>
      </c>
      <c r="AS50" s="46">
        <v>0.37847222222222227</v>
      </c>
      <c r="AT50" s="46" t="s">
        <v>880</v>
      </c>
      <c r="AU50" s="42" t="s">
        <v>880</v>
      </c>
      <c r="AV50" s="46">
        <v>0.3833333333333333</v>
      </c>
      <c r="AW50" s="46" t="s">
        <v>880</v>
      </c>
      <c r="AX50" s="42" t="s">
        <v>880</v>
      </c>
      <c r="AY50" s="46">
        <v>0.38055555555555554</v>
      </c>
      <c r="AZ50" s="46" t="s">
        <v>880</v>
      </c>
      <c r="BA50" s="42" t="s">
        <v>880</v>
      </c>
      <c r="BB50" s="46">
        <v>0.3743055555555555</v>
      </c>
      <c r="BC50" s="46" t="s">
        <v>880</v>
      </c>
      <c r="BD50" s="42" t="s">
        <v>19</v>
      </c>
      <c r="BE50" s="42" t="s">
        <v>17</v>
      </c>
      <c r="BF50" s="42" t="s">
        <v>17</v>
      </c>
      <c r="BR50" s="1">
        <f t="shared" si="2"/>
        <v>22</v>
      </c>
      <c r="BS50" s="1">
        <f t="shared" si="3"/>
        <v>0</v>
      </c>
      <c r="BT50" s="1">
        <f t="shared" si="4"/>
        <v>6</v>
      </c>
      <c r="BU50" s="1">
        <f t="shared" si="5"/>
        <v>0</v>
      </c>
      <c r="BV50" s="1">
        <f t="shared" si="6"/>
        <v>1</v>
      </c>
      <c r="BW50" s="1">
        <f>SUM(COUNTIFS($S50:$BQ50,{"PAT","MAT"}))</f>
        <v>0</v>
      </c>
      <c r="BX50" s="1">
        <f t="shared" si="7"/>
        <v>0</v>
      </c>
      <c r="BY50" s="1">
        <f t="shared" si="8"/>
        <v>0</v>
      </c>
      <c r="BZ50" s="1">
        <f t="shared" si="9"/>
        <v>0</v>
      </c>
      <c r="CA50" s="1">
        <f t="shared" si="10"/>
        <v>0</v>
      </c>
      <c r="CB50" s="1">
        <f t="shared" si="11"/>
        <v>0</v>
      </c>
      <c r="CC50" s="1">
        <f t="shared" si="12"/>
        <v>0</v>
      </c>
      <c r="CD50" s="1">
        <f t="shared" si="13"/>
        <v>0</v>
      </c>
      <c r="CE50" s="1">
        <f t="shared" si="14"/>
        <v>1</v>
      </c>
      <c r="CF50" s="1">
        <f t="shared" si="15"/>
        <v>1</v>
      </c>
      <c r="CG50" s="1">
        <f>SUM(BR50:CC50)+SUM(COUNTIFS(R50:BQ50,{"TERM","RESIGNED"}))</f>
        <v>29</v>
      </c>
      <c r="CH50" s="1" t="s">
        <v>41</v>
      </c>
      <c r="CI50" s="1" t="s">
        <v>931</v>
      </c>
      <c r="CJ50" s="32"/>
    </row>
    <row r="51" spans="1:88" x14ac:dyDescent="0.25">
      <c r="A51" s="30">
        <f t="shared" si="16"/>
        <v>50</v>
      </c>
      <c r="B51" s="1" t="s">
        <v>33</v>
      </c>
      <c r="C51" s="1">
        <v>19057</v>
      </c>
      <c r="D51" s="25">
        <v>19057</v>
      </c>
      <c r="E51" s="1" t="s">
        <v>863</v>
      </c>
      <c r="F51" s="32" t="s">
        <v>968</v>
      </c>
      <c r="G51" s="32" t="s">
        <v>177</v>
      </c>
      <c r="H51" s="28">
        <v>45119</v>
      </c>
      <c r="I51" s="28" t="s">
        <v>36</v>
      </c>
      <c r="J51" s="28" t="s">
        <v>36</v>
      </c>
      <c r="K51" s="1">
        <f t="shared" ca="1" si="0"/>
        <v>223</v>
      </c>
      <c r="L51" s="32" t="str">
        <f t="shared" si="1"/>
        <v>Billable</v>
      </c>
      <c r="M51" s="32" t="s">
        <v>178</v>
      </c>
      <c r="N51" s="1" t="s">
        <v>38</v>
      </c>
      <c r="O51" s="1" t="s">
        <v>39</v>
      </c>
      <c r="P51" s="1"/>
      <c r="Q51" s="1"/>
      <c r="R51" s="31" t="s">
        <v>226</v>
      </c>
      <c r="S51" s="42" t="s">
        <v>880</v>
      </c>
      <c r="T51" s="45">
        <v>0.38819444444444445</v>
      </c>
      <c r="U51" s="42" t="s">
        <v>880</v>
      </c>
      <c r="V51" s="42" t="s">
        <v>880</v>
      </c>
      <c r="W51" s="46">
        <v>0.38472222222222219</v>
      </c>
      <c r="X51" s="46" t="s">
        <v>880</v>
      </c>
      <c r="Y51" s="42" t="s">
        <v>17</v>
      </c>
      <c r="Z51" s="42" t="s">
        <v>17</v>
      </c>
      <c r="AA51" s="42" t="s">
        <v>880</v>
      </c>
      <c r="AB51" s="46">
        <v>0.38125000000000003</v>
      </c>
      <c r="AC51" s="42" t="s">
        <v>880</v>
      </c>
      <c r="AD51" s="42" t="s">
        <v>880</v>
      </c>
      <c r="AE51" s="46">
        <v>0.3833333333333333</v>
      </c>
      <c r="AF51" s="42" t="s">
        <v>880</v>
      </c>
      <c r="AG51" s="42" t="s">
        <v>880</v>
      </c>
      <c r="AH51" s="46">
        <v>0.37986111111111115</v>
      </c>
      <c r="AI51" s="42" t="s">
        <v>880</v>
      </c>
      <c r="AJ51" s="42" t="s">
        <v>880</v>
      </c>
      <c r="AK51" s="46">
        <v>0.38472222222222219</v>
      </c>
      <c r="AL51" s="42" t="s">
        <v>880</v>
      </c>
      <c r="AM51" s="42" t="s">
        <v>880</v>
      </c>
      <c r="AN51" s="46">
        <v>0.40277777777777773</v>
      </c>
      <c r="AO51" s="42" t="s">
        <v>880</v>
      </c>
      <c r="AP51" s="42" t="s">
        <v>17</v>
      </c>
      <c r="AQ51" s="42" t="s">
        <v>17</v>
      </c>
      <c r="AR51" s="42" t="s">
        <v>882</v>
      </c>
      <c r="AS51" s="46" t="s">
        <v>36</v>
      </c>
      <c r="AT51" s="46" t="s">
        <v>882</v>
      </c>
      <c r="AU51" s="42" t="s">
        <v>880</v>
      </c>
      <c r="AV51" s="46">
        <v>0.40208333333333335</v>
      </c>
      <c r="AW51" s="46" t="s">
        <v>880</v>
      </c>
      <c r="AX51" s="42" t="s">
        <v>880</v>
      </c>
      <c r="AY51" s="46">
        <v>0.37916666666666665</v>
      </c>
      <c r="AZ51" s="46" t="s">
        <v>880</v>
      </c>
      <c r="BA51" s="42" t="s">
        <v>880</v>
      </c>
      <c r="BB51" s="46">
        <v>0.38680555555555557</v>
      </c>
      <c r="BC51" s="46" t="s">
        <v>880</v>
      </c>
      <c r="BD51" s="42" t="s">
        <v>880</v>
      </c>
      <c r="BE51" s="42" t="s">
        <v>17</v>
      </c>
      <c r="BF51" s="42" t="s">
        <v>17</v>
      </c>
      <c r="BR51" s="1">
        <f t="shared" si="2"/>
        <v>21</v>
      </c>
      <c r="BS51" s="1">
        <f t="shared" si="3"/>
        <v>0</v>
      </c>
      <c r="BT51" s="1">
        <f t="shared" si="4"/>
        <v>6</v>
      </c>
      <c r="BU51" s="1">
        <f t="shared" si="5"/>
        <v>0</v>
      </c>
      <c r="BV51" s="1">
        <f t="shared" si="6"/>
        <v>0</v>
      </c>
      <c r="BW51" s="1">
        <f>SUM(COUNTIFS($S51:$BQ51,{"PAT","MAT"}))</f>
        <v>0</v>
      </c>
      <c r="BX51" s="1">
        <f t="shared" si="7"/>
        <v>0</v>
      </c>
      <c r="BY51" s="1">
        <f t="shared" si="8"/>
        <v>0</v>
      </c>
      <c r="BZ51" s="1">
        <f t="shared" si="9"/>
        <v>0</v>
      </c>
      <c r="CA51" s="1">
        <f t="shared" si="10"/>
        <v>2</v>
      </c>
      <c r="CB51" s="1">
        <f t="shared" si="11"/>
        <v>0</v>
      </c>
      <c r="CC51" s="1">
        <f t="shared" si="12"/>
        <v>0</v>
      </c>
      <c r="CD51" s="1">
        <f t="shared" si="13"/>
        <v>2</v>
      </c>
      <c r="CE51" s="1">
        <f t="shared" si="14"/>
        <v>1</v>
      </c>
      <c r="CF51" s="1">
        <f t="shared" si="15"/>
        <v>1</v>
      </c>
      <c r="CG51" s="1">
        <f>SUM(BR51:CC51)+SUM(COUNTIFS(R51:BQ51,{"TERM","RESIGNED"}))</f>
        <v>29</v>
      </c>
      <c r="CH51" s="1" t="s">
        <v>41</v>
      </c>
      <c r="CI51" s="1" t="s">
        <v>931</v>
      </c>
      <c r="CJ51" s="32"/>
    </row>
    <row r="52" spans="1:88" x14ac:dyDescent="0.25">
      <c r="A52" s="30">
        <f t="shared" si="16"/>
        <v>51</v>
      </c>
      <c r="B52" s="1" t="s">
        <v>33</v>
      </c>
      <c r="C52" s="1">
        <v>19058</v>
      </c>
      <c r="D52" s="25">
        <v>19058</v>
      </c>
      <c r="E52" s="1" t="s">
        <v>863</v>
      </c>
      <c r="F52" s="32" t="s">
        <v>969</v>
      </c>
      <c r="G52" s="32" t="s">
        <v>117</v>
      </c>
      <c r="H52" s="28">
        <v>45119</v>
      </c>
      <c r="I52" s="28" t="s">
        <v>36</v>
      </c>
      <c r="J52" s="28" t="s">
        <v>36</v>
      </c>
      <c r="K52" s="1">
        <f t="shared" ca="1" si="0"/>
        <v>223</v>
      </c>
      <c r="L52" s="32" t="str">
        <f t="shared" si="1"/>
        <v>Billable</v>
      </c>
      <c r="M52" s="32" t="s">
        <v>118</v>
      </c>
      <c r="N52" s="1" t="s">
        <v>38</v>
      </c>
      <c r="O52" s="1" t="s">
        <v>39</v>
      </c>
      <c r="P52" s="1"/>
      <c r="Q52" s="1"/>
      <c r="R52" s="31" t="s">
        <v>887</v>
      </c>
      <c r="S52" s="42" t="s">
        <v>880</v>
      </c>
      <c r="T52" s="45">
        <v>0.41388888888888892</v>
      </c>
      <c r="U52" s="42" t="s">
        <v>880</v>
      </c>
      <c r="V52" s="42" t="s">
        <v>880</v>
      </c>
      <c r="W52" s="46">
        <v>0.40208333333333335</v>
      </c>
      <c r="X52" s="46" t="s">
        <v>880</v>
      </c>
      <c r="Y52" s="42" t="s">
        <v>17</v>
      </c>
      <c r="Z52" s="42" t="s">
        <v>17</v>
      </c>
      <c r="AA52" s="42" t="s">
        <v>880</v>
      </c>
      <c r="AB52" s="46">
        <v>0.4375</v>
      </c>
      <c r="AC52" s="42" t="s">
        <v>880</v>
      </c>
      <c r="AD52" s="42" t="s">
        <v>880</v>
      </c>
      <c r="AE52" s="46">
        <v>0.42499999999999999</v>
      </c>
      <c r="AF52" s="42" t="s">
        <v>880</v>
      </c>
      <c r="AG52" s="42" t="s">
        <v>880</v>
      </c>
      <c r="AH52" s="46">
        <v>0.42152777777777778</v>
      </c>
      <c r="AI52" s="42" t="s">
        <v>880</v>
      </c>
      <c r="AJ52" s="42" t="s">
        <v>880</v>
      </c>
      <c r="AK52" s="46">
        <v>0.39444444444444443</v>
      </c>
      <c r="AL52" s="42" t="s">
        <v>880</v>
      </c>
      <c r="AM52" s="42" t="s">
        <v>880</v>
      </c>
      <c r="AN52" s="46">
        <v>0.41736111111111113</v>
      </c>
      <c r="AO52" s="42" t="s">
        <v>880</v>
      </c>
      <c r="AP52" s="42" t="s">
        <v>17</v>
      </c>
      <c r="AQ52" s="42" t="s">
        <v>17</v>
      </c>
      <c r="AR52" s="42" t="s">
        <v>880</v>
      </c>
      <c r="AS52" s="46">
        <v>0.42638888888888887</v>
      </c>
      <c r="AT52" s="46" t="s">
        <v>880</v>
      </c>
      <c r="AU52" s="42" t="s">
        <v>880</v>
      </c>
      <c r="AV52" s="46">
        <v>0.42499999999999999</v>
      </c>
      <c r="AW52" s="46" t="s">
        <v>880</v>
      </c>
      <c r="AX52" s="42" t="s">
        <v>880</v>
      </c>
      <c r="AY52" s="46">
        <v>0.4368055555555555</v>
      </c>
      <c r="AZ52" s="46" t="s">
        <v>880</v>
      </c>
      <c r="BA52" s="42" t="s">
        <v>880</v>
      </c>
      <c r="BB52" s="46">
        <v>0.42152777777777778</v>
      </c>
      <c r="BC52" s="46" t="s">
        <v>880</v>
      </c>
      <c r="BD52" s="42" t="s">
        <v>880</v>
      </c>
      <c r="BE52" s="42" t="s">
        <v>17</v>
      </c>
      <c r="BF52" s="42" t="s">
        <v>17</v>
      </c>
      <c r="BR52" s="1">
        <f t="shared" si="2"/>
        <v>23</v>
      </c>
      <c r="BS52" s="1">
        <f t="shared" si="3"/>
        <v>0</v>
      </c>
      <c r="BT52" s="1">
        <f t="shared" si="4"/>
        <v>6</v>
      </c>
      <c r="BU52" s="1">
        <f t="shared" si="5"/>
        <v>0</v>
      </c>
      <c r="BV52" s="1">
        <f t="shared" si="6"/>
        <v>0</v>
      </c>
      <c r="BW52" s="1">
        <f>SUM(COUNTIFS($S52:$BQ52,{"PAT","MAT"}))</f>
        <v>0</v>
      </c>
      <c r="BX52" s="1">
        <f t="shared" si="7"/>
        <v>0</v>
      </c>
      <c r="BY52" s="1">
        <f t="shared" si="8"/>
        <v>0</v>
      </c>
      <c r="BZ52" s="1">
        <f t="shared" si="9"/>
        <v>0</v>
      </c>
      <c r="CA52" s="1">
        <f t="shared" si="10"/>
        <v>0</v>
      </c>
      <c r="CB52" s="1">
        <f t="shared" si="11"/>
        <v>0</v>
      </c>
      <c r="CC52" s="1">
        <f t="shared" si="12"/>
        <v>0</v>
      </c>
      <c r="CD52" s="1">
        <f t="shared" si="13"/>
        <v>0</v>
      </c>
      <c r="CE52" s="1">
        <f t="shared" si="14"/>
        <v>1</v>
      </c>
      <c r="CF52" s="1">
        <f t="shared" si="15"/>
        <v>1</v>
      </c>
      <c r="CG52" s="1">
        <f>SUM(BR52:CC52)+SUM(COUNTIFS(R52:BQ52,{"TERM","RESIGNED"}))</f>
        <v>29</v>
      </c>
      <c r="CH52" s="1" t="s">
        <v>41</v>
      </c>
      <c r="CI52" s="1" t="s">
        <v>931</v>
      </c>
      <c r="CJ52" s="32"/>
    </row>
    <row r="53" spans="1:88" x14ac:dyDescent="0.25">
      <c r="A53" s="30">
        <f t="shared" si="16"/>
        <v>52</v>
      </c>
      <c r="B53" s="1" t="s">
        <v>33</v>
      </c>
      <c r="C53" s="1">
        <v>19064</v>
      </c>
      <c r="D53" s="25">
        <v>19064</v>
      </c>
      <c r="E53" s="1" t="s">
        <v>863</v>
      </c>
      <c r="F53" s="32" t="s">
        <v>958</v>
      </c>
      <c r="G53" s="32" t="s">
        <v>181</v>
      </c>
      <c r="H53" s="28">
        <v>45119</v>
      </c>
      <c r="I53" s="28" t="s">
        <v>36</v>
      </c>
      <c r="J53" s="28" t="s">
        <v>36</v>
      </c>
      <c r="K53" s="1">
        <f t="shared" ca="1" si="0"/>
        <v>223</v>
      </c>
      <c r="L53" s="32" t="str">
        <f t="shared" si="1"/>
        <v>Billable</v>
      </c>
      <c r="M53" s="32" t="s">
        <v>178</v>
      </c>
      <c r="N53" s="1" t="s">
        <v>38</v>
      </c>
      <c r="O53" s="1" t="s">
        <v>39</v>
      </c>
      <c r="P53" s="1"/>
      <c r="Q53" s="1"/>
      <c r="R53" s="31" t="s">
        <v>230</v>
      </c>
      <c r="S53" s="42" t="s">
        <v>880</v>
      </c>
      <c r="T53" s="45">
        <v>0.3888888888888889</v>
      </c>
      <c r="U53" s="42" t="s">
        <v>880</v>
      </c>
      <c r="V53" s="42" t="s">
        <v>880</v>
      </c>
      <c r="W53" s="46">
        <v>0.37986111111111115</v>
      </c>
      <c r="X53" s="46" t="s">
        <v>880</v>
      </c>
      <c r="Y53" s="42" t="s">
        <v>17</v>
      </c>
      <c r="Z53" s="42" t="s">
        <v>17</v>
      </c>
      <c r="AA53" s="42" t="s">
        <v>880</v>
      </c>
      <c r="AB53" s="46">
        <v>0.38055555555555554</v>
      </c>
      <c r="AC53" s="42" t="s">
        <v>880</v>
      </c>
      <c r="AD53" s="42" t="s">
        <v>880</v>
      </c>
      <c r="AE53" s="46">
        <v>0.39166666666666666</v>
      </c>
      <c r="AF53" s="42" t="s">
        <v>880</v>
      </c>
      <c r="AG53" s="42" t="s">
        <v>880</v>
      </c>
      <c r="AH53" s="46">
        <v>0.37847222222222227</v>
      </c>
      <c r="AI53" s="42" t="s">
        <v>880</v>
      </c>
      <c r="AJ53" s="42" t="s">
        <v>880</v>
      </c>
      <c r="AK53" s="46">
        <v>0.40208333333333335</v>
      </c>
      <c r="AL53" s="42" t="s">
        <v>880</v>
      </c>
      <c r="AM53" s="42" t="s">
        <v>880</v>
      </c>
      <c r="AN53" s="46">
        <v>0.41736111111111113</v>
      </c>
      <c r="AO53" s="42" t="s">
        <v>880</v>
      </c>
      <c r="AP53" s="42" t="s">
        <v>17</v>
      </c>
      <c r="AQ53" s="42" t="s">
        <v>17</v>
      </c>
      <c r="AR53" s="42" t="s">
        <v>880</v>
      </c>
      <c r="AS53" s="46">
        <v>0.38541666666666669</v>
      </c>
      <c r="AT53" s="46" t="s">
        <v>880</v>
      </c>
      <c r="AU53" s="42" t="s">
        <v>880</v>
      </c>
      <c r="AV53" s="46">
        <v>0.39097222222222222</v>
      </c>
      <c r="AW53" s="46" t="s">
        <v>880</v>
      </c>
      <c r="AX53" s="42" t="s">
        <v>880</v>
      </c>
      <c r="AY53" s="46">
        <v>0.39583333333333331</v>
      </c>
      <c r="AZ53" s="46" t="s">
        <v>880</v>
      </c>
      <c r="BA53" s="42" t="s">
        <v>880</v>
      </c>
      <c r="BB53" s="46">
        <v>0.37847222222222227</v>
      </c>
      <c r="BC53" s="46" t="s">
        <v>880</v>
      </c>
      <c r="BD53" s="42" t="s">
        <v>880</v>
      </c>
      <c r="BE53" s="42" t="s">
        <v>17</v>
      </c>
      <c r="BF53" s="42" t="s">
        <v>17</v>
      </c>
      <c r="BR53" s="1">
        <f t="shared" si="2"/>
        <v>23</v>
      </c>
      <c r="BS53" s="1">
        <f t="shared" si="3"/>
        <v>0</v>
      </c>
      <c r="BT53" s="1">
        <f t="shared" si="4"/>
        <v>6</v>
      </c>
      <c r="BU53" s="1">
        <f t="shared" si="5"/>
        <v>0</v>
      </c>
      <c r="BV53" s="1">
        <f t="shared" si="6"/>
        <v>0</v>
      </c>
      <c r="BW53" s="1">
        <f>SUM(COUNTIFS($S53:$BQ53,{"PAT","MAT"}))</f>
        <v>0</v>
      </c>
      <c r="BX53" s="1">
        <f t="shared" si="7"/>
        <v>0</v>
      </c>
      <c r="BY53" s="1">
        <f t="shared" si="8"/>
        <v>0</v>
      </c>
      <c r="BZ53" s="1">
        <f t="shared" si="9"/>
        <v>0</v>
      </c>
      <c r="CA53" s="1">
        <f t="shared" si="10"/>
        <v>0</v>
      </c>
      <c r="CB53" s="1">
        <f t="shared" si="11"/>
        <v>0</v>
      </c>
      <c r="CC53" s="1">
        <f t="shared" si="12"/>
        <v>0</v>
      </c>
      <c r="CD53" s="1">
        <f t="shared" si="13"/>
        <v>0</v>
      </c>
      <c r="CE53" s="1">
        <f t="shared" si="14"/>
        <v>1</v>
      </c>
      <c r="CF53" s="1">
        <f t="shared" si="15"/>
        <v>1</v>
      </c>
      <c r="CG53" s="1">
        <f>SUM(BR53:CC53)+SUM(COUNTIFS(R53:BQ53,{"TERM","RESIGNED"}))</f>
        <v>29</v>
      </c>
      <c r="CH53" s="1" t="s">
        <v>41</v>
      </c>
      <c r="CI53" s="1" t="s">
        <v>934</v>
      </c>
      <c r="CJ53" s="32"/>
    </row>
    <row r="54" spans="1:88" x14ac:dyDescent="0.25">
      <c r="A54" s="30">
        <f t="shared" si="16"/>
        <v>53</v>
      </c>
      <c r="B54" s="1" t="s">
        <v>33</v>
      </c>
      <c r="C54" s="1">
        <v>19082</v>
      </c>
      <c r="D54" s="25">
        <v>19082</v>
      </c>
      <c r="E54" s="1" t="s">
        <v>863</v>
      </c>
      <c r="F54" s="32" t="s">
        <v>976</v>
      </c>
      <c r="G54" s="32" t="s">
        <v>117</v>
      </c>
      <c r="H54" s="28">
        <v>45125</v>
      </c>
      <c r="I54" s="28" t="s">
        <v>36</v>
      </c>
      <c r="J54" s="28" t="s">
        <v>36</v>
      </c>
      <c r="K54" s="1">
        <f t="shared" ca="1" si="0"/>
        <v>217</v>
      </c>
      <c r="L54" s="32" t="str">
        <f t="shared" si="1"/>
        <v>Billable</v>
      </c>
      <c r="M54" s="32" t="s">
        <v>118</v>
      </c>
      <c r="N54" s="1" t="s">
        <v>38</v>
      </c>
      <c r="O54" s="1" t="s">
        <v>39</v>
      </c>
      <c r="P54" s="1"/>
      <c r="Q54" s="1"/>
      <c r="R54" s="31" t="s">
        <v>277</v>
      </c>
      <c r="S54" s="42" t="s">
        <v>19</v>
      </c>
      <c r="T54" s="45">
        <v>0.38472222222222219</v>
      </c>
      <c r="U54" s="42" t="s">
        <v>19</v>
      </c>
      <c r="V54" s="42" t="s">
        <v>880</v>
      </c>
      <c r="W54" s="46">
        <v>0.3972222222222222</v>
      </c>
      <c r="X54" s="46" t="s">
        <v>880</v>
      </c>
      <c r="Y54" s="42" t="s">
        <v>17</v>
      </c>
      <c r="Z54" s="42" t="s">
        <v>17</v>
      </c>
      <c r="AA54" s="42" t="s">
        <v>880</v>
      </c>
      <c r="AB54" s="46">
        <v>0.4375</v>
      </c>
      <c r="AC54" s="42" t="s">
        <v>880</v>
      </c>
      <c r="AD54" s="42" t="s">
        <v>18</v>
      </c>
      <c r="AE54" s="46" t="s">
        <v>36</v>
      </c>
      <c r="AF54" s="42" t="s">
        <v>18</v>
      </c>
      <c r="AG54" s="42" t="s">
        <v>18</v>
      </c>
      <c r="AH54" s="46" t="s">
        <v>36</v>
      </c>
      <c r="AI54" s="42" t="s">
        <v>18</v>
      </c>
      <c r="AJ54" s="42" t="s">
        <v>880</v>
      </c>
      <c r="AK54" s="46">
        <v>0.37222222222222223</v>
      </c>
      <c r="AL54" s="42" t="s">
        <v>880</v>
      </c>
      <c r="AM54" s="42" t="s">
        <v>880</v>
      </c>
      <c r="AN54" s="46">
        <v>0.37291666666666662</v>
      </c>
      <c r="AO54" s="42" t="s">
        <v>880</v>
      </c>
      <c r="AP54" s="42" t="s">
        <v>17</v>
      </c>
      <c r="AQ54" s="42" t="s">
        <v>17</v>
      </c>
      <c r="AR54" s="42" t="s">
        <v>880</v>
      </c>
      <c r="AS54" s="46">
        <v>0.36805555555555558</v>
      </c>
      <c r="AT54" s="46" t="s">
        <v>880</v>
      </c>
      <c r="AU54" s="42" t="s">
        <v>19</v>
      </c>
      <c r="AV54" s="46">
        <v>0.3659722222222222</v>
      </c>
      <c r="AW54" s="46" t="s">
        <v>19</v>
      </c>
      <c r="AX54" s="42" t="s">
        <v>880</v>
      </c>
      <c r="AY54" s="46">
        <v>0.36805555555555558</v>
      </c>
      <c r="AZ54" s="46" t="s">
        <v>880</v>
      </c>
      <c r="BA54" s="42" t="s">
        <v>880</v>
      </c>
      <c r="BB54" s="46">
        <v>0.37291666666666662</v>
      </c>
      <c r="BC54" s="46" t="s">
        <v>880</v>
      </c>
      <c r="BD54" s="42" t="s">
        <v>880</v>
      </c>
      <c r="BE54" s="42" t="s">
        <v>17</v>
      </c>
      <c r="BF54" s="42" t="s">
        <v>17</v>
      </c>
      <c r="BR54" s="1">
        <f t="shared" si="2"/>
        <v>15</v>
      </c>
      <c r="BS54" s="1">
        <f t="shared" si="3"/>
        <v>0</v>
      </c>
      <c r="BT54" s="1">
        <f t="shared" si="4"/>
        <v>6</v>
      </c>
      <c r="BU54" s="1">
        <f t="shared" si="5"/>
        <v>4</v>
      </c>
      <c r="BV54" s="1">
        <f t="shared" si="6"/>
        <v>4</v>
      </c>
      <c r="BW54" s="1">
        <f>SUM(COUNTIFS($S54:$BQ54,{"PAT","MAT"}))</f>
        <v>0</v>
      </c>
      <c r="BX54" s="1">
        <f t="shared" si="7"/>
        <v>0</v>
      </c>
      <c r="BY54" s="1">
        <f t="shared" si="8"/>
        <v>0</v>
      </c>
      <c r="BZ54" s="1">
        <f t="shared" si="9"/>
        <v>0</v>
      </c>
      <c r="CA54" s="1">
        <f t="shared" si="10"/>
        <v>0</v>
      </c>
      <c r="CB54" s="1">
        <f t="shared" si="11"/>
        <v>0</v>
      </c>
      <c r="CC54" s="1">
        <f t="shared" si="12"/>
        <v>0</v>
      </c>
      <c r="CD54" s="1">
        <f t="shared" si="13"/>
        <v>0</v>
      </c>
      <c r="CE54" s="1">
        <f t="shared" si="14"/>
        <v>0</v>
      </c>
      <c r="CF54" s="1">
        <f t="shared" si="15"/>
        <v>1</v>
      </c>
      <c r="CG54" s="1">
        <f>SUM(BR54:CC54)+SUM(COUNTIFS(R54:BQ54,{"TERM","RESIGNED"}))</f>
        <v>29</v>
      </c>
      <c r="CH54" s="1" t="s">
        <v>41</v>
      </c>
      <c r="CI54" s="1" t="s">
        <v>937</v>
      </c>
      <c r="CJ54" s="32"/>
    </row>
    <row r="55" spans="1:88" x14ac:dyDescent="0.25">
      <c r="A55" s="30">
        <f t="shared" si="16"/>
        <v>54</v>
      </c>
      <c r="B55" s="1" t="s">
        <v>33</v>
      </c>
      <c r="C55" s="1">
        <v>19090</v>
      </c>
      <c r="D55" s="25">
        <v>19090</v>
      </c>
      <c r="E55" s="1" t="s">
        <v>863</v>
      </c>
      <c r="F55" s="32" t="s">
        <v>977</v>
      </c>
      <c r="G55" s="32" t="s">
        <v>154</v>
      </c>
      <c r="H55" s="28">
        <v>45125</v>
      </c>
      <c r="I55" s="28" t="s">
        <v>36</v>
      </c>
      <c r="J55" s="28" t="s">
        <v>36</v>
      </c>
      <c r="K55" s="1">
        <f t="shared" ca="1" si="0"/>
        <v>217</v>
      </c>
      <c r="L55" s="32" t="str">
        <f t="shared" si="1"/>
        <v>Billable</v>
      </c>
      <c r="M55" s="32" t="s">
        <v>118</v>
      </c>
      <c r="N55" s="1" t="s">
        <v>38</v>
      </c>
      <c r="O55" s="1" t="s">
        <v>39</v>
      </c>
      <c r="P55" s="1"/>
      <c r="Q55" s="1"/>
      <c r="R55" s="31" t="s">
        <v>157</v>
      </c>
      <c r="S55" s="42" t="s">
        <v>880</v>
      </c>
      <c r="T55" s="45">
        <v>0.37777777777777777</v>
      </c>
      <c r="U55" s="42" t="s">
        <v>880</v>
      </c>
      <c r="V55" s="42" t="s">
        <v>880</v>
      </c>
      <c r="W55" s="46">
        <v>0.38680555555555557</v>
      </c>
      <c r="X55" s="46" t="s">
        <v>880</v>
      </c>
      <c r="Y55" s="42" t="s">
        <v>17</v>
      </c>
      <c r="Z55" s="42" t="s">
        <v>17</v>
      </c>
      <c r="AA55" s="42" t="s">
        <v>880</v>
      </c>
      <c r="AB55" s="46">
        <v>0.37638888888888888</v>
      </c>
      <c r="AC55" s="42" t="s">
        <v>880</v>
      </c>
      <c r="AD55" s="42" t="s">
        <v>880</v>
      </c>
      <c r="AE55" s="46">
        <v>0.3743055555555555</v>
      </c>
      <c r="AF55" s="42" t="s">
        <v>880</v>
      </c>
      <c r="AG55" s="42" t="s">
        <v>880</v>
      </c>
      <c r="AH55" s="46">
        <v>0.37083333333333335</v>
      </c>
      <c r="AI55" s="42" t="s">
        <v>880</v>
      </c>
      <c r="AJ55" s="42" t="s">
        <v>880</v>
      </c>
      <c r="AK55" s="46">
        <v>0.37847222222222227</v>
      </c>
      <c r="AL55" s="42" t="s">
        <v>880</v>
      </c>
      <c r="AM55" s="42" t="s">
        <v>880</v>
      </c>
      <c r="AN55" s="46">
        <v>0.37291666666666662</v>
      </c>
      <c r="AO55" s="42" t="s">
        <v>880</v>
      </c>
      <c r="AP55" s="42" t="s">
        <v>17</v>
      </c>
      <c r="AQ55" s="42" t="s">
        <v>17</v>
      </c>
      <c r="AR55" s="42" t="s">
        <v>880</v>
      </c>
      <c r="AS55" s="46">
        <v>0.38750000000000001</v>
      </c>
      <c r="AT55" s="46" t="s">
        <v>880</v>
      </c>
      <c r="AU55" s="42" t="s">
        <v>880</v>
      </c>
      <c r="AV55" s="46">
        <v>0.37222222222222223</v>
      </c>
      <c r="AW55" s="46" t="s">
        <v>880</v>
      </c>
      <c r="AX55" s="42" t="s">
        <v>882</v>
      </c>
      <c r="AY55" s="46" t="s">
        <v>36</v>
      </c>
      <c r="AZ55" s="46" t="s">
        <v>882</v>
      </c>
      <c r="BA55" s="42" t="s">
        <v>880</v>
      </c>
      <c r="BB55" s="46">
        <v>0.3756944444444445</v>
      </c>
      <c r="BC55" s="46" t="s">
        <v>880</v>
      </c>
      <c r="BD55" s="42" t="s">
        <v>880</v>
      </c>
      <c r="BE55" s="42" t="s">
        <v>17</v>
      </c>
      <c r="BF55" s="42" t="s">
        <v>17</v>
      </c>
      <c r="BR55" s="1">
        <f t="shared" si="2"/>
        <v>21</v>
      </c>
      <c r="BS55" s="1">
        <f t="shared" si="3"/>
        <v>0</v>
      </c>
      <c r="BT55" s="1">
        <f t="shared" si="4"/>
        <v>6</v>
      </c>
      <c r="BU55" s="1">
        <f t="shared" si="5"/>
        <v>0</v>
      </c>
      <c r="BV55" s="1">
        <f t="shared" si="6"/>
        <v>0</v>
      </c>
      <c r="BW55" s="1">
        <f>SUM(COUNTIFS($S55:$BQ55,{"PAT","MAT"}))</f>
        <v>0</v>
      </c>
      <c r="BX55" s="1">
        <f t="shared" si="7"/>
        <v>0</v>
      </c>
      <c r="BY55" s="1">
        <f t="shared" si="8"/>
        <v>0</v>
      </c>
      <c r="BZ55" s="1">
        <f t="shared" si="9"/>
        <v>0</v>
      </c>
      <c r="CA55" s="1">
        <f t="shared" si="10"/>
        <v>2</v>
      </c>
      <c r="CB55" s="1">
        <f t="shared" si="11"/>
        <v>0</v>
      </c>
      <c r="CC55" s="1">
        <f t="shared" si="12"/>
        <v>0</v>
      </c>
      <c r="CD55" s="1">
        <f t="shared" si="13"/>
        <v>2</v>
      </c>
      <c r="CE55" s="1">
        <f t="shared" si="14"/>
        <v>1</v>
      </c>
      <c r="CF55" s="1">
        <f t="shared" si="15"/>
        <v>1</v>
      </c>
      <c r="CG55" s="1">
        <f>SUM(BR55:CC55)+SUM(COUNTIFS(R55:BQ55,{"TERM","RESIGNED"}))</f>
        <v>29</v>
      </c>
      <c r="CH55" s="1" t="s">
        <v>41</v>
      </c>
      <c r="CI55" s="1" t="s">
        <v>931</v>
      </c>
      <c r="CJ55" s="32"/>
    </row>
    <row r="56" spans="1:88" x14ac:dyDescent="0.25">
      <c r="A56" s="30">
        <f t="shared" si="16"/>
        <v>55</v>
      </c>
      <c r="B56" s="1" t="s">
        <v>33</v>
      </c>
      <c r="C56" s="1">
        <v>19137</v>
      </c>
      <c r="D56" s="25">
        <v>19137</v>
      </c>
      <c r="E56" s="1" t="s">
        <v>862</v>
      </c>
      <c r="F56" s="32" t="s">
        <v>981</v>
      </c>
      <c r="G56" s="32" t="s">
        <v>117</v>
      </c>
      <c r="H56" s="28">
        <v>45128</v>
      </c>
      <c r="I56" s="28" t="s">
        <v>36</v>
      </c>
      <c r="J56" s="28" t="s">
        <v>36</v>
      </c>
      <c r="K56" s="1">
        <f t="shared" ca="1" si="0"/>
        <v>214</v>
      </c>
      <c r="L56" s="32" t="str">
        <f t="shared" si="1"/>
        <v>Billable</v>
      </c>
      <c r="M56" s="32" t="s">
        <v>118</v>
      </c>
      <c r="N56" s="1" t="s">
        <v>38</v>
      </c>
      <c r="O56" s="1" t="s">
        <v>39</v>
      </c>
      <c r="P56" s="1"/>
      <c r="Q56" s="1"/>
      <c r="R56" s="31" t="s">
        <v>277</v>
      </c>
      <c r="S56" s="42" t="s">
        <v>880</v>
      </c>
      <c r="T56" s="45">
        <v>0.41875000000000001</v>
      </c>
      <c r="U56" s="42" t="s">
        <v>880</v>
      </c>
      <c r="V56" s="42" t="s">
        <v>880</v>
      </c>
      <c r="W56" s="46">
        <v>0.39999999999999997</v>
      </c>
      <c r="X56" s="46" t="s">
        <v>880</v>
      </c>
      <c r="Y56" s="42" t="s">
        <v>17</v>
      </c>
      <c r="Z56" s="42" t="s">
        <v>17</v>
      </c>
      <c r="AA56" s="42" t="s">
        <v>880</v>
      </c>
      <c r="AB56" s="46">
        <v>0.43055555555555558</v>
      </c>
      <c r="AC56" s="42" t="s">
        <v>880</v>
      </c>
      <c r="AD56" s="42" t="s">
        <v>880</v>
      </c>
      <c r="AE56" s="46">
        <v>0.42083333333333334</v>
      </c>
      <c r="AF56" s="42" t="s">
        <v>880</v>
      </c>
      <c r="AG56" s="42" t="s">
        <v>880</v>
      </c>
      <c r="AH56" s="46">
        <v>0.4201388888888889</v>
      </c>
      <c r="AI56" s="42" t="s">
        <v>880</v>
      </c>
      <c r="AJ56" s="42" t="s">
        <v>880</v>
      </c>
      <c r="AK56" s="46">
        <v>0.38680555555555557</v>
      </c>
      <c r="AL56" s="42" t="s">
        <v>880</v>
      </c>
      <c r="AM56" s="42" t="s">
        <v>880</v>
      </c>
      <c r="AN56" s="46">
        <v>0.43472222222222223</v>
      </c>
      <c r="AO56" s="42" t="s">
        <v>880</v>
      </c>
      <c r="AP56" s="42" t="s">
        <v>17</v>
      </c>
      <c r="AQ56" s="42" t="s">
        <v>17</v>
      </c>
      <c r="AR56" s="42" t="s">
        <v>880</v>
      </c>
      <c r="AS56" s="46">
        <v>0.41666666666666669</v>
      </c>
      <c r="AT56" s="46" t="s">
        <v>880</v>
      </c>
      <c r="AU56" s="42" t="s">
        <v>880</v>
      </c>
      <c r="AV56" s="46">
        <v>0.42291666666666666</v>
      </c>
      <c r="AW56" s="46" t="s">
        <v>880</v>
      </c>
      <c r="AX56" s="42" t="s">
        <v>880</v>
      </c>
      <c r="AY56" s="46">
        <v>0.47500000000000003</v>
      </c>
      <c r="AZ56" s="46" t="s">
        <v>880</v>
      </c>
      <c r="BA56" s="42" t="s">
        <v>880</v>
      </c>
      <c r="BB56" s="46">
        <v>0.4291666666666667</v>
      </c>
      <c r="BC56" s="46" t="s">
        <v>880</v>
      </c>
      <c r="BD56" s="42" t="s">
        <v>880</v>
      </c>
      <c r="BE56" s="42" t="s">
        <v>17</v>
      </c>
      <c r="BF56" s="42" t="s">
        <v>17</v>
      </c>
      <c r="BR56" s="1">
        <f t="shared" si="2"/>
        <v>23</v>
      </c>
      <c r="BS56" s="1">
        <f t="shared" si="3"/>
        <v>0</v>
      </c>
      <c r="BT56" s="1">
        <f t="shared" si="4"/>
        <v>6</v>
      </c>
      <c r="BU56" s="1">
        <f t="shared" si="5"/>
        <v>0</v>
      </c>
      <c r="BV56" s="1">
        <f t="shared" si="6"/>
        <v>0</v>
      </c>
      <c r="BW56" s="1">
        <f>SUM(COUNTIFS($S56:$BQ56,{"PAT","MAT"}))</f>
        <v>0</v>
      </c>
      <c r="BX56" s="1">
        <f t="shared" si="7"/>
        <v>0</v>
      </c>
      <c r="BY56" s="1">
        <f t="shared" si="8"/>
        <v>0</v>
      </c>
      <c r="BZ56" s="1">
        <f t="shared" si="9"/>
        <v>0</v>
      </c>
      <c r="CA56" s="1">
        <f t="shared" si="10"/>
        <v>0</v>
      </c>
      <c r="CB56" s="1">
        <f t="shared" si="11"/>
        <v>0</v>
      </c>
      <c r="CC56" s="1">
        <f t="shared" si="12"/>
        <v>0</v>
      </c>
      <c r="CD56" s="1">
        <f t="shared" si="13"/>
        <v>0</v>
      </c>
      <c r="CE56" s="1">
        <f t="shared" si="14"/>
        <v>1</v>
      </c>
      <c r="CF56" s="1">
        <f t="shared" si="15"/>
        <v>1</v>
      </c>
      <c r="CG56" s="1">
        <f>SUM(BR56:CC56)+SUM(COUNTIFS(R56:BQ56,{"TERM","RESIGNED"}))</f>
        <v>29</v>
      </c>
      <c r="CH56" s="1" t="s">
        <v>41</v>
      </c>
      <c r="CI56" s="1" t="s">
        <v>931</v>
      </c>
      <c r="CJ56" s="32"/>
    </row>
    <row r="57" spans="1:88" x14ac:dyDescent="0.25">
      <c r="A57" s="30">
        <f t="shared" si="16"/>
        <v>56</v>
      </c>
      <c r="B57" s="1" t="s">
        <v>33</v>
      </c>
      <c r="C57" s="1">
        <v>19138</v>
      </c>
      <c r="D57" s="25">
        <v>19138</v>
      </c>
      <c r="E57" s="1" t="s">
        <v>863</v>
      </c>
      <c r="F57" s="32" t="s">
        <v>982</v>
      </c>
      <c r="G57" s="32" t="s">
        <v>117</v>
      </c>
      <c r="H57" s="28">
        <v>45128</v>
      </c>
      <c r="I57" s="28" t="s">
        <v>36</v>
      </c>
      <c r="J57" s="28" t="s">
        <v>36</v>
      </c>
      <c r="K57" s="1">
        <f t="shared" ca="1" si="0"/>
        <v>214</v>
      </c>
      <c r="L57" s="32" t="str">
        <f t="shared" si="1"/>
        <v>Billable</v>
      </c>
      <c r="M57" s="32" t="s">
        <v>118</v>
      </c>
      <c r="N57" s="1" t="s">
        <v>38</v>
      </c>
      <c r="O57" s="1" t="s">
        <v>39</v>
      </c>
      <c r="P57" s="1"/>
      <c r="Q57" s="1"/>
      <c r="R57" s="31" t="s">
        <v>150</v>
      </c>
      <c r="S57" s="42" t="s">
        <v>880</v>
      </c>
      <c r="T57" s="45">
        <v>0.40069444444444446</v>
      </c>
      <c r="U57" s="42" t="s">
        <v>880</v>
      </c>
      <c r="V57" s="42" t="s">
        <v>880</v>
      </c>
      <c r="W57" s="46">
        <v>0.38055555555555554</v>
      </c>
      <c r="X57" s="46" t="s">
        <v>880</v>
      </c>
      <c r="Y57" s="42" t="s">
        <v>17</v>
      </c>
      <c r="Z57" s="42" t="s">
        <v>17</v>
      </c>
      <c r="AA57" s="42" t="s">
        <v>880</v>
      </c>
      <c r="AB57" s="46">
        <v>0.39027777777777778</v>
      </c>
      <c r="AC57" s="42" t="s">
        <v>880</v>
      </c>
      <c r="AD57" s="42" t="s">
        <v>880</v>
      </c>
      <c r="AE57" s="46">
        <v>0.38958333333333334</v>
      </c>
      <c r="AF57" s="42" t="s">
        <v>880</v>
      </c>
      <c r="AG57" s="42" t="s">
        <v>880</v>
      </c>
      <c r="AH57" s="46">
        <v>0.38194444444444442</v>
      </c>
      <c r="AI57" s="42" t="s">
        <v>880</v>
      </c>
      <c r="AJ57" s="42" t="s">
        <v>880</v>
      </c>
      <c r="AK57" s="46">
        <v>0.37638888888888888</v>
      </c>
      <c r="AL57" s="42" t="s">
        <v>880</v>
      </c>
      <c r="AM57" s="42" t="s">
        <v>880</v>
      </c>
      <c r="AN57" s="46">
        <v>0.4465277777777778</v>
      </c>
      <c r="AO57" s="42" t="s">
        <v>880</v>
      </c>
      <c r="AP57" s="42" t="s">
        <v>17</v>
      </c>
      <c r="AQ57" s="42" t="s">
        <v>17</v>
      </c>
      <c r="AR57" s="42" t="s">
        <v>880</v>
      </c>
      <c r="AS57" s="46">
        <v>0.4381944444444445</v>
      </c>
      <c r="AT57" s="46" t="s">
        <v>880</v>
      </c>
      <c r="AU57" s="42" t="s">
        <v>880</v>
      </c>
      <c r="AV57" s="46">
        <v>0.39305555555555555</v>
      </c>
      <c r="AW57" s="46" t="s">
        <v>880</v>
      </c>
      <c r="AX57" s="42" t="s">
        <v>880</v>
      </c>
      <c r="AY57" s="46">
        <v>0.44375000000000003</v>
      </c>
      <c r="AZ57" s="46" t="s">
        <v>880</v>
      </c>
      <c r="BA57" s="42" t="s">
        <v>880</v>
      </c>
      <c r="BB57" s="46">
        <v>0.41875000000000001</v>
      </c>
      <c r="BC57" s="46" t="s">
        <v>880</v>
      </c>
      <c r="BD57" s="42" t="s">
        <v>880</v>
      </c>
      <c r="BE57" s="42" t="s">
        <v>17</v>
      </c>
      <c r="BF57" s="42" t="s">
        <v>17</v>
      </c>
      <c r="BR57" s="1">
        <f t="shared" si="2"/>
        <v>23</v>
      </c>
      <c r="BS57" s="1">
        <f t="shared" si="3"/>
        <v>0</v>
      </c>
      <c r="BT57" s="1">
        <f t="shared" si="4"/>
        <v>6</v>
      </c>
      <c r="BU57" s="1">
        <f t="shared" si="5"/>
        <v>0</v>
      </c>
      <c r="BV57" s="1">
        <f t="shared" si="6"/>
        <v>0</v>
      </c>
      <c r="BW57" s="1">
        <f>SUM(COUNTIFS($S57:$BQ57,{"PAT","MAT"}))</f>
        <v>0</v>
      </c>
      <c r="BX57" s="1">
        <f t="shared" si="7"/>
        <v>0</v>
      </c>
      <c r="BY57" s="1">
        <f t="shared" si="8"/>
        <v>0</v>
      </c>
      <c r="BZ57" s="1">
        <f t="shared" si="9"/>
        <v>0</v>
      </c>
      <c r="CA57" s="1">
        <f t="shared" si="10"/>
        <v>0</v>
      </c>
      <c r="CB57" s="1">
        <f t="shared" si="11"/>
        <v>0</v>
      </c>
      <c r="CC57" s="1">
        <f t="shared" si="12"/>
        <v>0</v>
      </c>
      <c r="CD57" s="1">
        <f t="shared" si="13"/>
        <v>0</v>
      </c>
      <c r="CE57" s="1">
        <f t="shared" si="14"/>
        <v>1</v>
      </c>
      <c r="CF57" s="1">
        <f t="shared" si="15"/>
        <v>1</v>
      </c>
      <c r="CG57" s="1">
        <f>SUM(BR57:CC57)+SUM(COUNTIFS(R57:BQ57,{"TERM","RESIGNED"}))</f>
        <v>29</v>
      </c>
      <c r="CH57" s="1" t="s">
        <v>41</v>
      </c>
      <c r="CI57" s="1" t="s">
        <v>933</v>
      </c>
      <c r="CJ57" s="32"/>
    </row>
    <row r="58" spans="1:88" x14ac:dyDescent="0.25">
      <c r="A58" s="30">
        <f t="shared" si="16"/>
        <v>57</v>
      </c>
      <c r="B58" s="1" t="s">
        <v>33</v>
      </c>
      <c r="C58" s="1">
        <v>19160</v>
      </c>
      <c r="D58" s="25">
        <v>19160</v>
      </c>
      <c r="E58" s="1" t="s">
        <v>863</v>
      </c>
      <c r="F58" s="32" t="s">
        <v>984</v>
      </c>
      <c r="G58" s="32" t="s">
        <v>117</v>
      </c>
      <c r="H58" s="28">
        <v>45133</v>
      </c>
      <c r="I58" s="28" t="s">
        <v>36</v>
      </c>
      <c r="J58" s="28" t="s">
        <v>36</v>
      </c>
      <c r="K58" s="1">
        <f t="shared" ca="1" si="0"/>
        <v>209</v>
      </c>
      <c r="L58" s="32" t="str">
        <f t="shared" si="1"/>
        <v>Billable</v>
      </c>
      <c r="M58" s="32" t="s">
        <v>118</v>
      </c>
      <c r="N58" s="1" t="s">
        <v>38</v>
      </c>
      <c r="O58" s="1" t="s">
        <v>39</v>
      </c>
      <c r="P58" s="1"/>
      <c r="Q58" s="1"/>
      <c r="R58" s="31" t="s">
        <v>355</v>
      </c>
      <c r="S58" s="42" t="s">
        <v>880</v>
      </c>
      <c r="T58" s="45">
        <v>0.44027777777777777</v>
      </c>
      <c r="U58" s="42" t="s">
        <v>880</v>
      </c>
      <c r="V58" s="42" t="s">
        <v>880</v>
      </c>
      <c r="W58" s="46">
        <v>0.4381944444444445</v>
      </c>
      <c r="X58" s="46" t="s">
        <v>880</v>
      </c>
      <c r="Y58" s="42" t="s">
        <v>17</v>
      </c>
      <c r="Z58" s="42" t="s">
        <v>17</v>
      </c>
      <c r="AA58" s="42" t="s">
        <v>880</v>
      </c>
      <c r="AB58" s="46">
        <v>0.43194444444444446</v>
      </c>
      <c r="AC58" s="42" t="s">
        <v>880</v>
      </c>
      <c r="AD58" s="42" t="s">
        <v>880</v>
      </c>
      <c r="AE58" s="46">
        <v>0.37916666666666665</v>
      </c>
      <c r="AF58" s="42" t="s">
        <v>880</v>
      </c>
      <c r="AG58" s="42" t="s">
        <v>880</v>
      </c>
      <c r="AH58" s="46">
        <v>0.38680555555555557</v>
      </c>
      <c r="AI58" s="42" t="s">
        <v>880</v>
      </c>
      <c r="AJ58" s="42" t="s">
        <v>880</v>
      </c>
      <c r="AK58" s="46">
        <v>0.39097222222222222</v>
      </c>
      <c r="AL58" s="42" t="s">
        <v>880</v>
      </c>
      <c r="AM58" s="42" t="s">
        <v>880</v>
      </c>
      <c r="AN58" s="46">
        <v>0.38750000000000001</v>
      </c>
      <c r="AO58" s="42" t="s">
        <v>880</v>
      </c>
      <c r="AP58" s="42" t="s">
        <v>17</v>
      </c>
      <c r="AQ58" s="42" t="s">
        <v>17</v>
      </c>
      <c r="AR58" s="42" t="s">
        <v>880</v>
      </c>
      <c r="AS58" s="46">
        <v>0.38263888888888892</v>
      </c>
      <c r="AT58" s="46" t="s">
        <v>880</v>
      </c>
      <c r="AU58" s="42" t="s">
        <v>880</v>
      </c>
      <c r="AV58" s="46">
        <v>0.36388888888888887</v>
      </c>
      <c r="AW58" s="46" t="s">
        <v>880</v>
      </c>
      <c r="AX58" s="42" t="s">
        <v>880</v>
      </c>
      <c r="AY58" s="46">
        <v>0.3756944444444445</v>
      </c>
      <c r="AZ58" s="46" t="s">
        <v>880</v>
      </c>
      <c r="BA58" s="42" t="s">
        <v>880</v>
      </c>
      <c r="BB58" s="46">
        <v>0.41944444444444445</v>
      </c>
      <c r="BC58" s="46" t="s">
        <v>880</v>
      </c>
      <c r="BD58" s="42" t="s">
        <v>880</v>
      </c>
      <c r="BE58" s="42" t="s">
        <v>17</v>
      </c>
      <c r="BF58" s="42" t="s">
        <v>17</v>
      </c>
      <c r="BR58" s="1">
        <f t="shared" si="2"/>
        <v>23</v>
      </c>
      <c r="BS58" s="1">
        <f t="shared" si="3"/>
        <v>0</v>
      </c>
      <c r="BT58" s="1">
        <f t="shared" si="4"/>
        <v>6</v>
      </c>
      <c r="BU58" s="1">
        <f t="shared" si="5"/>
        <v>0</v>
      </c>
      <c r="BV58" s="1">
        <f t="shared" si="6"/>
        <v>0</v>
      </c>
      <c r="BW58" s="1">
        <f>SUM(COUNTIFS($S58:$BQ58,{"PAT","MAT"}))</f>
        <v>0</v>
      </c>
      <c r="BX58" s="1">
        <f t="shared" si="7"/>
        <v>0</v>
      </c>
      <c r="BY58" s="1">
        <f t="shared" si="8"/>
        <v>0</v>
      </c>
      <c r="BZ58" s="1">
        <f t="shared" si="9"/>
        <v>0</v>
      </c>
      <c r="CA58" s="1">
        <f t="shared" si="10"/>
        <v>0</v>
      </c>
      <c r="CB58" s="1">
        <f t="shared" si="11"/>
        <v>0</v>
      </c>
      <c r="CC58" s="1">
        <f t="shared" si="12"/>
        <v>0</v>
      </c>
      <c r="CD58" s="1">
        <f t="shared" si="13"/>
        <v>0</v>
      </c>
      <c r="CE58" s="1">
        <f t="shared" si="14"/>
        <v>1</v>
      </c>
      <c r="CF58" s="1">
        <f t="shared" si="15"/>
        <v>1</v>
      </c>
      <c r="CG58" s="1">
        <f>SUM(BR58:CC58)+SUM(COUNTIFS(R58:BQ58,{"TERM","RESIGNED"}))</f>
        <v>29</v>
      </c>
      <c r="CH58" s="1" t="s">
        <v>41</v>
      </c>
      <c r="CI58" s="1" t="s">
        <v>934</v>
      </c>
      <c r="CJ58" s="32"/>
    </row>
    <row r="59" spans="1:88" x14ac:dyDescent="0.25">
      <c r="A59" s="30">
        <f t="shared" si="16"/>
        <v>58</v>
      </c>
      <c r="B59" s="1" t="s">
        <v>33</v>
      </c>
      <c r="C59" s="1">
        <v>19163</v>
      </c>
      <c r="D59" s="25">
        <v>19163</v>
      </c>
      <c r="E59" s="1" t="s">
        <v>863</v>
      </c>
      <c r="F59" s="32" t="s">
        <v>985</v>
      </c>
      <c r="G59" s="32" t="s">
        <v>154</v>
      </c>
      <c r="H59" s="28">
        <v>45133</v>
      </c>
      <c r="I59" s="28" t="s">
        <v>36</v>
      </c>
      <c r="J59" s="28" t="s">
        <v>36</v>
      </c>
      <c r="K59" s="1">
        <f t="shared" ca="1" si="0"/>
        <v>209</v>
      </c>
      <c r="L59" s="32" t="str">
        <f t="shared" si="1"/>
        <v>Billable</v>
      </c>
      <c r="M59" s="32" t="s">
        <v>118</v>
      </c>
      <c r="N59" s="1" t="s">
        <v>38</v>
      </c>
      <c r="O59" s="1" t="s">
        <v>39</v>
      </c>
      <c r="P59" s="1"/>
      <c r="Q59" s="1"/>
      <c r="R59" s="31" t="s">
        <v>136</v>
      </c>
      <c r="S59" s="42" t="s">
        <v>880</v>
      </c>
      <c r="T59" s="45">
        <v>0.38958333333333334</v>
      </c>
      <c r="U59" s="42" t="s">
        <v>880</v>
      </c>
      <c r="V59" s="42" t="s">
        <v>880</v>
      </c>
      <c r="W59" s="46">
        <v>0.43194444444444446</v>
      </c>
      <c r="X59" s="46" t="s">
        <v>880</v>
      </c>
      <c r="Y59" s="42" t="s">
        <v>17</v>
      </c>
      <c r="Z59" s="42" t="s">
        <v>17</v>
      </c>
      <c r="AA59" s="42" t="s">
        <v>880</v>
      </c>
      <c r="AB59" s="46">
        <v>0.41250000000000003</v>
      </c>
      <c r="AC59" s="42" t="s">
        <v>880</v>
      </c>
      <c r="AD59" s="42" t="s">
        <v>880</v>
      </c>
      <c r="AE59" s="46">
        <v>0.375</v>
      </c>
      <c r="AF59" s="42" t="s">
        <v>880</v>
      </c>
      <c r="AG59" s="42" t="s">
        <v>880</v>
      </c>
      <c r="AH59" s="46">
        <v>0.38611111111111113</v>
      </c>
      <c r="AI59" s="42" t="s">
        <v>880</v>
      </c>
      <c r="AJ59" s="42" t="s">
        <v>880</v>
      </c>
      <c r="AK59" s="46">
        <v>0.38680555555555557</v>
      </c>
      <c r="AL59" s="42" t="s">
        <v>880</v>
      </c>
      <c r="AM59" s="42" t="s">
        <v>880</v>
      </c>
      <c r="AN59" s="46">
        <v>0.38819444444444445</v>
      </c>
      <c r="AO59" s="42" t="s">
        <v>880</v>
      </c>
      <c r="AP59" s="42" t="s">
        <v>17</v>
      </c>
      <c r="AQ59" s="42" t="s">
        <v>17</v>
      </c>
      <c r="AR59" s="42" t="s">
        <v>880</v>
      </c>
      <c r="AS59" s="46">
        <v>0.37777777777777777</v>
      </c>
      <c r="AT59" s="46" t="s">
        <v>880</v>
      </c>
      <c r="AU59" s="42" t="s">
        <v>881</v>
      </c>
      <c r="AV59" s="46">
        <v>0.31597222222222221</v>
      </c>
      <c r="AW59" s="46" t="s">
        <v>881</v>
      </c>
      <c r="AX59" s="42" t="s">
        <v>880</v>
      </c>
      <c r="AY59" s="46">
        <v>0.38472222222222219</v>
      </c>
      <c r="AZ59" s="46" t="s">
        <v>880</v>
      </c>
      <c r="BA59" s="42" t="s">
        <v>880</v>
      </c>
      <c r="BB59" s="46">
        <v>0.37013888888888885</v>
      </c>
      <c r="BC59" s="46" t="s">
        <v>880</v>
      </c>
      <c r="BD59" s="42" t="s">
        <v>880</v>
      </c>
      <c r="BE59" s="42" t="s">
        <v>17</v>
      </c>
      <c r="BF59" s="42" t="s">
        <v>17</v>
      </c>
      <c r="BR59" s="1">
        <f t="shared" si="2"/>
        <v>21</v>
      </c>
      <c r="BS59" s="1">
        <f t="shared" si="3"/>
        <v>1</v>
      </c>
      <c r="BT59" s="1">
        <f t="shared" si="4"/>
        <v>6</v>
      </c>
      <c r="BU59" s="1">
        <f t="shared" si="5"/>
        <v>0</v>
      </c>
      <c r="BV59" s="1">
        <f t="shared" si="6"/>
        <v>0</v>
      </c>
      <c r="BW59" s="1">
        <f>SUM(COUNTIFS($S59:$BQ59,{"PAT","MAT"}))</f>
        <v>0</v>
      </c>
      <c r="BX59" s="1">
        <f t="shared" si="7"/>
        <v>0</v>
      </c>
      <c r="BY59" s="1">
        <f t="shared" si="8"/>
        <v>0</v>
      </c>
      <c r="BZ59" s="1">
        <f t="shared" si="9"/>
        <v>0</v>
      </c>
      <c r="CA59" s="1">
        <f t="shared" si="10"/>
        <v>0</v>
      </c>
      <c r="CB59" s="1">
        <f t="shared" si="11"/>
        <v>0</v>
      </c>
      <c r="CC59" s="1">
        <f t="shared" si="12"/>
        <v>0</v>
      </c>
      <c r="CD59" s="1">
        <f t="shared" si="13"/>
        <v>0</v>
      </c>
      <c r="CE59" s="1">
        <f t="shared" si="14"/>
        <v>1</v>
      </c>
      <c r="CF59" s="1">
        <f t="shared" si="15"/>
        <v>1</v>
      </c>
      <c r="CG59" s="1">
        <f>SUM(BR59:CC59)+SUM(COUNTIFS(R59:BQ59,{"TERM","RESIGNED"}))</f>
        <v>28</v>
      </c>
      <c r="CH59" s="1" t="s">
        <v>41</v>
      </c>
      <c r="CI59" s="1" t="s">
        <v>931</v>
      </c>
      <c r="CJ59" s="32"/>
    </row>
    <row r="60" spans="1:88" x14ac:dyDescent="0.25">
      <c r="A60" s="30">
        <f t="shared" si="16"/>
        <v>59</v>
      </c>
      <c r="B60" s="1" t="s">
        <v>33</v>
      </c>
      <c r="C60" s="1">
        <v>19166</v>
      </c>
      <c r="D60" s="25">
        <v>19166</v>
      </c>
      <c r="E60" s="1" t="s">
        <v>863</v>
      </c>
      <c r="F60" s="32" t="s">
        <v>987</v>
      </c>
      <c r="G60" s="32" t="s">
        <v>117</v>
      </c>
      <c r="H60" s="28">
        <v>45133</v>
      </c>
      <c r="I60" s="28" t="s">
        <v>36</v>
      </c>
      <c r="J60" s="28" t="s">
        <v>36</v>
      </c>
      <c r="K60" s="1">
        <f t="shared" ca="1" si="0"/>
        <v>209</v>
      </c>
      <c r="L60" s="32" t="str">
        <f t="shared" si="1"/>
        <v>Billable</v>
      </c>
      <c r="M60" s="32" t="s">
        <v>118</v>
      </c>
      <c r="N60" s="1" t="s">
        <v>38</v>
      </c>
      <c r="O60" s="1" t="s">
        <v>39</v>
      </c>
      <c r="P60" s="1"/>
      <c r="Q60" s="1"/>
      <c r="R60" s="31" t="s">
        <v>1443</v>
      </c>
      <c r="S60" s="42" t="s">
        <v>880</v>
      </c>
      <c r="T60" s="45">
        <v>0.3888888888888889</v>
      </c>
      <c r="U60" s="42" t="s">
        <v>880</v>
      </c>
      <c r="V60" s="42" t="s">
        <v>880</v>
      </c>
      <c r="W60" s="46">
        <v>0.37361111111111112</v>
      </c>
      <c r="X60" s="46" t="s">
        <v>880</v>
      </c>
      <c r="Y60" s="42" t="s">
        <v>17</v>
      </c>
      <c r="Z60" s="42" t="s">
        <v>17</v>
      </c>
      <c r="AA60" s="42" t="s">
        <v>880</v>
      </c>
      <c r="AB60" s="46">
        <v>0.3833333333333333</v>
      </c>
      <c r="AC60" s="42" t="s">
        <v>880</v>
      </c>
      <c r="AD60" s="42" t="s">
        <v>880</v>
      </c>
      <c r="AE60" s="46">
        <v>0.39374999999999999</v>
      </c>
      <c r="AF60" s="42" t="s">
        <v>880</v>
      </c>
      <c r="AG60" s="42" t="s">
        <v>880</v>
      </c>
      <c r="AH60" s="46">
        <v>0.37777777777777777</v>
      </c>
      <c r="AI60" s="42" t="s">
        <v>880</v>
      </c>
      <c r="AJ60" s="42" t="s">
        <v>880</v>
      </c>
      <c r="AK60" s="46">
        <v>0.39861111111111108</v>
      </c>
      <c r="AL60" s="42" t="s">
        <v>880</v>
      </c>
      <c r="AM60" s="42" t="s">
        <v>880</v>
      </c>
      <c r="AN60" s="46">
        <v>0.38263888888888892</v>
      </c>
      <c r="AO60" s="42" t="s">
        <v>880</v>
      </c>
      <c r="AP60" s="42" t="s">
        <v>17</v>
      </c>
      <c r="AQ60" s="42" t="s">
        <v>17</v>
      </c>
      <c r="AR60" s="42" t="s">
        <v>880</v>
      </c>
      <c r="AS60" s="46">
        <v>0.39305555555555555</v>
      </c>
      <c r="AT60" s="46" t="s">
        <v>880</v>
      </c>
      <c r="AU60" s="42" t="s">
        <v>880</v>
      </c>
      <c r="AV60" s="46">
        <v>0.40069444444444446</v>
      </c>
      <c r="AW60" s="46" t="s">
        <v>880</v>
      </c>
      <c r="AX60" s="42" t="s">
        <v>880</v>
      </c>
      <c r="AY60" s="46">
        <v>0.39930555555555558</v>
      </c>
      <c r="AZ60" s="46" t="s">
        <v>880</v>
      </c>
      <c r="BA60" s="42" t="s">
        <v>880</v>
      </c>
      <c r="BB60" s="46">
        <v>0.39583333333333331</v>
      </c>
      <c r="BC60" s="46" t="s">
        <v>880</v>
      </c>
      <c r="BD60" s="42" t="s">
        <v>880</v>
      </c>
      <c r="BE60" s="42" t="s">
        <v>17</v>
      </c>
      <c r="BF60" s="42" t="s">
        <v>17</v>
      </c>
      <c r="BR60" s="1">
        <f t="shared" si="2"/>
        <v>23</v>
      </c>
      <c r="BS60" s="1">
        <f t="shared" si="3"/>
        <v>0</v>
      </c>
      <c r="BT60" s="1">
        <f t="shared" si="4"/>
        <v>6</v>
      </c>
      <c r="BU60" s="1">
        <f t="shared" si="5"/>
        <v>0</v>
      </c>
      <c r="BV60" s="1">
        <f t="shared" si="6"/>
        <v>0</v>
      </c>
      <c r="BW60" s="1">
        <f>SUM(COUNTIFS($S60:$BQ60,{"PAT","MAT"}))</f>
        <v>0</v>
      </c>
      <c r="BX60" s="1">
        <f t="shared" si="7"/>
        <v>0</v>
      </c>
      <c r="BY60" s="1">
        <f t="shared" si="8"/>
        <v>0</v>
      </c>
      <c r="BZ60" s="1">
        <f t="shared" si="9"/>
        <v>0</v>
      </c>
      <c r="CA60" s="1">
        <f t="shared" si="10"/>
        <v>0</v>
      </c>
      <c r="CB60" s="1">
        <f t="shared" si="11"/>
        <v>0</v>
      </c>
      <c r="CC60" s="1">
        <f t="shared" si="12"/>
        <v>0</v>
      </c>
      <c r="CD60" s="1">
        <f t="shared" si="13"/>
        <v>0</v>
      </c>
      <c r="CE60" s="1">
        <f t="shared" si="14"/>
        <v>1</v>
      </c>
      <c r="CF60" s="1">
        <f t="shared" si="15"/>
        <v>1</v>
      </c>
      <c r="CG60" s="1">
        <f>SUM(BR60:CC60)+SUM(COUNTIFS(R60:BQ60,{"TERM","RESIGNED"}))</f>
        <v>29</v>
      </c>
      <c r="CH60" s="1" t="s">
        <v>41</v>
      </c>
      <c r="CI60" s="1" t="s">
        <v>931</v>
      </c>
      <c r="CJ60" s="32"/>
    </row>
    <row r="61" spans="1:88" x14ac:dyDescent="0.25">
      <c r="A61" s="30">
        <f t="shared" si="16"/>
        <v>60</v>
      </c>
      <c r="B61" s="1" t="s">
        <v>33</v>
      </c>
      <c r="C61" s="1">
        <v>19171</v>
      </c>
      <c r="D61" s="25">
        <v>19171</v>
      </c>
      <c r="E61" s="1" t="s">
        <v>863</v>
      </c>
      <c r="F61" s="32" t="s">
        <v>991</v>
      </c>
      <c r="G61" s="32" t="s">
        <v>177</v>
      </c>
      <c r="H61" s="28">
        <v>45138</v>
      </c>
      <c r="I61" s="28" t="s">
        <v>36</v>
      </c>
      <c r="J61" s="28" t="s">
        <v>36</v>
      </c>
      <c r="K61" s="1">
        <f t="shared" ca="1" si="0"/>
        <v>204</v>
      </c>
      <c r="L61" s="32" t="str">
        <f t="shared" si="1"/>
        <v>Billable</v>
      </c>
      <c r="M61" s="32" t="s">
        <v>178</v>
      </c>
      <c r="N61" s="1" t="s">
        <v>38</v>
      </c>
      <c r="O61" s="1" t="s">
        <v>39</v>
      </c>
      <c r="P61" s="1"/>
      <c r="Q61" s="1"/>
      <c r="R61" s="31" t="s">
        <v>230</v>
      </c>
      <c r="S61" s="42" t="s">
        <v>880</v>
      </c>
      <c r="T61" s="45">
        <v>0.3840277777777778</v>
      </c>
      <c r="U61" s="42" t="s">
        <v>880</v>
      </c>
      <c r="V61" s="42" t="s">
        <v>19</v>
      </c>
      <c r="W61" s="46">
        <v>0.31736111111111115</v>
      </c>
      <c r="X61" s="46" t="s">
        <v>19</v>
      </c>
      <c r="Y61" s="42" t="s">
        <v>17</v>
      </c>
      <c r="Z61" s="42" t="s">
        <v>17</v>
      </c>
      <c r="AA61" s="42" t="s">
        <v>880</v>
      </c>
      <c r="AB61" s="46">
        <v>0.38611111111111113</v>
      </c>
      <c r="AC61" s="42" t="s">
        <v>880</v>
      </c>
      <c r="AD61" s="42" t="s">
        <v>880</v>
      </c>
      <c r="AE61" s="46">
        <v>0.37986111111111115</v>
      </c>
      <c r="AF61" s="42" t="s">
        <v>880</v>
      </c>
      <c r="AG61" s="42" t="s">
        <v>880</v>
      </c>
      <c r="AH61" s="46">
        <v>0.39513888888888887</v>
      </c>
      <c r="AI61" s="42" t="s">
        <v>880</v>
      </c>
      <c r="AJ61" s="42" t="s">
        <v>880</v>
      </c>
      <c r="AK61" s="46">
        <v>0.37708333333333338</v>
      </c>
      <c r="AL61" s="42" t="s">
        <v>880</v>
      </c>
      <c r="AM61" s="42" t="s">
        <v>880</v>
      </c>
      <c r="AN61" s="46">
        <v>0.4145833333333333</v>
      </c>
      <c r="AO61" s="42" t="s">
        <v>880</v>
      </c>
      <c r="AP61" s="42" t="s">
        <v>17</v>
      </c>
      <c r="AQ61" s="42" t="s">
        <v>17</v>
      </c>
      <c r="AR61" s="42" t="s">
        <v>880</v>
      </c>
      <c r="AS61" s="46">
        <v>0.38194444444444442</v>
      </c>
      <c r="AT61" s="46" t="s">
        <v>880</v>
      </c>
      <c r="AU61" s="42" t="s">
        <v>880</v>
      </c>
      <c r="AV61" s="46">
        <v>0.39583333333333331</v>
      </c>
      <c r="AW61" s="46" t="s">
        <v>880</v>
      </c>
      <c r="AX61" s="42" t="s">
        <v>880</v>
      </c>
      <c r="AY61" s="46">
        <v>0.37638888888888888</v>
      </c>
      <c r="AZ61" s="46" t="s">
        <v>880</v>
      </c>
      <c r="BA61" s="42" t="s">
        <v>880</v>
      </c>
      <c r="BB61" s="46">
        <v>0.3833333333333333</v>
      </c>
      <c r="BC61" s="46" t="s">
        <v>880</v>
      </c>
      <c r="BD61" s="42" t="s">
        <v>880</v>
      </c>
      <c r="BE61" s="42" t="s">
        <v>17</v>
      </c>
      <c r="BF61" s="42" t="s">
        <v>17</v>
      </c>
      <c r="BR61" s="1">
        <f t="shared" si="2"/>
        <v>21</v>
      </c>
      <c r="BS61" s="1">
        <f t="shared" si="3"/>
        <v>0</v>
      </c>
      <c r="BT61" s="1">
        <f t="shared" si="4"/>
        <v>6</v>
      </c>
      <c r="BU61" s="1">
        <f t="shared" si="5"/>
        <v>0</v>
      </c>
      <c r="BV61" s="1">
        <f t="shared" si="6"/>
        <v>2</v>
      </c>
      <c r="BW61" s="1">
        <f>SUM(COUNTIFS($S61:$BQ61,{"PAT","MAT"}))</f>
        <v>0</v>
      </c>
      <c r="BX61" s="1">
        <f t="shared" si="7"/>
        <v>0</v>
      </c>
      <c r="BY61" s="1">
        <f t="shared" si="8"/>
        <v>0</v>
      </c>
      <c r="BZ61" s="1">
        <f t="shared" si="9"/>
        <v>0</v>
      </c>
      <c r="CA61" s="1">
        <f t="shared" si="10"/>
        <v>0</v>
      </c>
      <c r="CB61" s="1">
        <f t="shared" si="11"/>
        <v>0</v>
      </c>
      <c r="CC61" s="1">
        <f t="shared" si="12"/>
        <v>0</v>
      </c>
      <c r="CD61" s="1">
        <f t="shared" si="13"/>
        <v>0</v>
      </c>
      <c r="CE61" s="1">
        <f t="shared" si="14"/>
        <v>1</v>
      </c>
      <c r="CF61" s="1">
        <f t="shared" si="15"/>
        <v>1</v>
      </c>
      <c r="CG61" s="1">
        <f>SUM(BR61:CC61)+SUM(COUNTIFS(R61:BQ61,{"TERM","RESIGNED"}))</f>
        <v>29</v>
      </c>
      <c r="CH61" s="1" t="s">
        <v>41</v>
      </c>
      <c r="CI61" s="1" t="s">
        <v>933</v>
      </c>
      <c r="CJ61" s="32"/>
    </row>
    <row r="62" spans="1:88" x14ac:dyDescent="0.25">
      <c r="A62" s="30">
        <f t="shared" si="16"/>
        <v>61</v>
      </c>
      <c r="B62" s="1" t="s">
        <v>33</v>
      </c>
      <c r="C62" s="1">
        <v>19174</v>
      </c>
      <c r="D62" s="25">
        <v>19174</v>
      </c>
      <c r="E62" s="1" t="s">
        <v>862</v>
      </c>
      <c r="F62" s="32" t="s">
        <v>992</v>
      </c>
      <c r="G62" s="32" t="s">
        <v>117</v>
      </c>
      <c r="H62" s="28">
        <v>45138</v>
      </c>
      <c r="I62" s="28" t="s">
        <v>36</v>
      </c>
      <c r="J62" s="28" t="s">
        <v>36</v>
      </c>
      <c r="K62" s="1">
        <f t="shared" ca="1" si="0"/>
        <v>204</v>
      </c>
      <c r="L62" s="32" t="str">
        <f t="shared" si="1"/>
        <v>Billable</v>
      </c>
      <c r="M62" s="32" t="s">
        <v>118</v>
      </c>
      <c r="N62" s="1" t="s">
        <v>38</v>
      </c>
      <c r="O62" s="1" t="s">
        <v>39</v>
      </c>
      <c r="P62" s="1"/>
      <c r="Q62" s="1"/>
      <c r="R62" s="31" t="s">
        <v>355</v>
      </c>
      <c r="S62" s="42" t="s">
        <v>882</v>
      </c>
      <c r="T62" s="45" t="s">
        <v>36</v>
      </c>
      <c r="U62" s="42" t="s">
        <v>882</v>
      </c>
      <c r="V62" s="42" t="s">
        <v>883</v>
      </c>
      <c r="W62" s="46" t="s">
        <v>36</v>
      </c>
      <c r="X62" s="46" t="s">
        <v>883</v>
      </c>
      <c r="Y62" s="42" t="s">
        <v>17</v>
      </c>
      <c r="Z62" s="42" t="s">
        <v>17</v>
      </c>
      <c r="AA62" s="42" t="s">
        <v>880</v>
      </c>
      <c r="AB62" s="46">
        <v>0.41180555555555554</v>
      </c>
      <c r="AC62" s="42" t="s">
        <v>880</v>
      </c>
      <c r="AD62" s="42" t="s">
        <v>880</v>
      </c>
      <c r="AE62" s="46">
        <v>0.39583333333333331</v>
      </c>
      <c r="AF62" s="42" t="s">
        <v>880</v>
      </c>
      <c r="AG62" s="42" t="s">
        <v>880</v>
      </c>
      <c r="AH62" s="46">
        <v>0.39513888888888887</v>
      </c>
      <c r="AI62" s="42" t="s">
        <v>880</v>
      </c>
      <c r="AJ62" s="42" t="s">
        <v>880</v>
      </c>
      <c r="AK62" s="46">
        <v>0.40069444444444446</v>
      </c>
      <c r="AL62" s="42" t="s">
        <v>880</v>
      </c>
      <c r="AM62" s="42" t="s">
        <v>880</v>
      </c>
      <c r="AN62" s="46">
        <v>0.3840277777777778</v>
      </c>
      <c r="AO62" s="42" t="s">
        <v>880</v>
      </c>
      <c r="AP62" s="42" t="s">
        <v>17</v>
      </c>
      <c r="AQ62" s="42" t="s">
        <v>17</v>
      </c>
      <c r="AR62" s="42" t="s">
        <v>880</v>
      </c>
      <c r="AS62" s="46">
        <v>0.39166666666666666</v>
      </c>
      <c r="AT62" s="46" t="s">
        <v>880</v>
      </c>
      <c r="AU62" s="42" t="s">
        <v>880</v>
      </c>
      <c r="AV62" s="46">
        <v>0.39027777777777778</v>
      </c>
      <c r="AW62" s="46" t="s">
        <v>880</v>
      </c>
      <c r="AX62" s="42" t="s">
        <v>880</v>
      </c>
      <c r="AY62" s="46">
        <v>0.40486111111111112</v>
      </c>
      <c r="AZ62" s="46" t="s">
        <v>880</v>
      </c>
      <c r="BA62" s="42" t="s">
        <v>880</v>
      </c>
      <c r="BB62" s="46">
        <v>0.39374999999999999</v>
      </c>
      <c r="BC62" s="46" t="s">
        <v>880</v>
      </c>
      <c r="BD62" s="42" t="s">
        <v>880</v>
      </c>
      <c r="BE62" s="42" t="s">
        <v>17</v>
      </c>
      <c r="BF62" s="42" t="s">
        <v>17</v>
      </c>
      <c r="BR62" s="1">
        <f t="shared" si="2"/>
        <v>19</v>
      </c>
      <c r="BS62" s="1">
        <f t="shared" si="3"/>
        <v>0</v>
      </c>
      <c r="BT62" s="1">
        <f t="shared" si="4"/>
        <v>6</v>
      </c>
      <c r="BU62" s="1">
        <f t="shared" si="5"/>
        <v>0</v>
      </c>
      <c r="BV62" s="1">
        <f t="shared" si="6"/>
        <v>0</v>
      </c>
      <c r="BW62" s="1">
        <f>SUM(COUNTIFS($S62:$BQ62,{"PAT","MAT"}))</f>
        <v>0</v>
      </c>
      <c r="BX62" s="1">
        <f t="shared" si="7"/>
        <v>0</v>
      </c>
      <c r="BY62" s="1">
        <f t="shared" si="8"/>
        <v>0</v>
      </c>
      <c r="BZ62" s="1">
        <f t="shared" si="9"/>
        <v>2</v>
      </c>
      <c r="CA62" s="1">
        <f t="shared" si="10"/>
        <v>2</v>
      </c>
      <c r="CB62" s="1">
        <f t="shared" si="11"/>
        <v>0</v>
      </c>
      <c r="CC62" s="1">
        <f t="shared" si="12"/>
        <v>0</v>
      </c>
      <c r="CD62" s="1">
        <f t="shared" si="13"/>
        <v>4</v>
      </c>
      <c r="CE62" s="1">
        <f t="shared" si="14"/>
        <v>1</v>
      </c>
      <c r="CF62" s="1">
        <f t="shared" si="15"/>
        <v>1</v>
      </c>
      <c r="CG62" s="1">
        <f>SUM(BR62:CC62)+SUM(COUNTIFS(R62:BQ62,{"TERM","RESIGNED"}))</f>
        <v>29</v>
      </c>
      <c r="CH62" s="1" t="s">
        <v>41</v>
      </c>
      <c r="CI62" s="1" t="s">
        <v>933</v>
      </c>
      <c r="CJ62" s="32"/>
    </row>
    <row r="63" spans="1:88" x14ac:dyDescent="0.25">
      <c r="A63" s="30">
        <f t="shared" si="16"/>
        <v>62</v>
      </c>
      <c r="B63" s="1" t="s">
        <v>33</v>
      </c>
      <c r="C63" s="1">
        <v>19182</v>
      </c>
      <c r="D63" s="25">
        <v>19182</v>
      </c>
      <c r="E63" s="1" t="s">
        <v>863</v>
      </c>
      <c r="F63" s="32" t="s">
        <v>993</v>
      </c>
      <c r="G63" s="32" t="s">
        <v>117</v>
      </c>
      <c r="H63" s="28">
        <v>45138</v>
      </c>
      <c r="I63" s="28" t="s">
        <v>36</v>
      </c>
      <c r="J63" s="28" t="s">
        <v>36</v>
      </c>
      <c r="K63" s="1">
        <f t="shared" ca="1" si="0"/>
        <v>204</v>
      </c>
      <c r="L63" s="32" t="str">
        <f t="shared" si="1"/>
        <v>Billable</v>
      </c>
      <c r="M63" s="32" t="s">
        <v>118</v>
      </c>
      <c r="N63" s="1" t="s">
        <v>38</v>
      </c>
      <c r="O63" s="1" t="s">
        <v>39</v>
      </c>
      <c r="P63" s="1"/>
      <c r="Q63" s="1"/>
      <c r="R63" s="31" t="s">
        <v>355</v>
      </c>
      <c r="S63" s="42" t="s">
        <v>880</v>
      </c>
      <c r="T63" s="45">
        <v>0.4458333333333333</v>
      </c>
      <c r="U63" s="42" t="s">
        <v>880</v>
      </c>
      <c r="V63" s="42" t="s">
        <v>882</v>
      </c>
      <c r="W63" s="46" t="s">
        <v>36</v>
      </c>
      <c r="X63" s="46" t="s">
        <v>882</v>
      </c>
      <c r="Y63" s="42" t="s">
        <v>17</v>
      </c>
      <c r="Z63" s="42" t="s">
        <v>17</v>
      </c>
      <c r="AA63" s="42" t="s">
        <v>880</v>
      </c>
      <c r="AB63" s="46">
        <v>0.42291666666666666</v>
      </c>
      <c r="AC63" s="42" t="s">
        <v>880</v>
      </c>
      <c r="AD63" s="42" t="s">
        <v>880</v>
      </c>
      <c r="AE63" s="46">
        <v>0.41597222222222219</v>
      </c>
      <c r="AF63" s="42" t="s">
        <v>880</v>
      </c>
      <c r="AG63" s="42" t="s">
        <v>880</v>
      </c>
      <c r="AH63" s="46">
        <v>0.39930555555555558</v>
      </c>
      <c r="AI63" s="42" t="s">
        <v>880</v>
      </c>
      <c r="AJ63" s="42" t="s">
        <v>880</v>
      </c>
      <c r="AK63" s="46">
        <v>0.3923611111111111</v>
      </c>
      <c r="AL63" s="42" t="s">
        <v>880</v>
      </c>
      <c r="AM63" s="42" t="s">
        <v>880</v>
      </c>
      <c r="AN63" s="46">
        <v>0.37916666666666665</v>
      </c>
      <c r="AO63" s="42" t="s">
        <v>880</v>
      </c>
      <c r="AP63" s="42" t="s">
        <v>17</v>
      </c>
      <c r="AQ63" s="42" t="s">
        <v>17</v>
      </c>
      <c r="AR63" s="42" t="s">
        <v>880</v>
      </c>
      <c r="AS63" s="46">
        <v>0.3923611111111111</v>
      </c>
      <c r="AT63" s="46" t="s">
        <v>880</v>
      </c>
      <c r="AU63" s="42" t="s">
        <v>880</v>
      </c>
      <c r="AV63" s="46">
        <v>0.38541666666666669</v>
      </c>
      <c r="AW63" s="46" t="s">
        <v>880</v>
      </c>
      <c r="AX63" s="42" t="s">
        <v>880</v>
      </c>
      <c r="AY63" s="46">
        <v>0.39861111111111108</v>
      </c>
      <c r="AZ63" s="46" t="s">
        <v>880</v>
      </c>
      <c r="BA63" s="42" t="s">
        <v>880</v>
      </c>
      <c r="BB63" s="46">
        <v>0.38680555555555557</v>
      </c>
      <c r="BC63" s="46" t="s">
        <v>880</v>
      </c>
      <c r="BD63" s="42" t="s">
        <v>880</v>
      </c>
      <c r="BE63" s="42" t="s">
        <v>17</v>
      </c>
      <c r="BF63" s="42" t="s">
        <v>17</v>
      </c>
      <c r="BR63" s="1">
        <f t="shared" si="2"/>
        <v>21</v>
      </c>
      <c r="BS63" s="1">
        <f t="shared" si="3"/>
        <v>0</v>
      </c>
      <c r="BT63" s="1">
        <f t="shared" si="4"/>
        <v>6</v>
      </c>
      <c r="BU63" s="1">
        <f t="shared" si="5"/>
        <v>0</v>
      </c>
      <c r="BV63" s="1">
        <f t="shared" si="6"/>
        <v>0</v>
      </c>
      <c r="BW63" s="1">
        <f>SUM(COUNTIFS($S63:$BQ63,{"PAT","MAT"}))</f>
        <v>0</v>
      </c>
      <c r="BX63" s="1">
        <f t="shared" si="7"/>
        <v>0</v>
      </c>
      <c r="BY63" s="1">
        <f t="shared" si="8"/>
        <v>0</v>
      </c>
      <c r="BZ63" s="1">
        <f t="shared" si="9"/>
        <v>0</v>
      </c>
      <c r="CA63" s="1">
        <f t="shared" si="10"/>
        <v>2</v>
      </c>
      <c r="CB63" s="1">
        <f t="shared" si="11"/>
        <v>0</v>
      </c>
      <c r="CC63" s="1">
        <f t="shared" si="12"/>
        <v>0</v>
      </c>
      <c r="CD63" s="1">
        <f t="shared" si="13"/>
        <v>2</v>
      </c>
      <c r="CE63" s="1">
        <f t="shared" si="14"/>
        <v>1</v>
      </c>
      <c r="CF63" s="1">
        <f t="shared" si="15"/>
        <v>1</v>
      </c>
      <c r="CG63" s="1">
        <f>SUM(BR63:CC63)+SUM(COUNTIFS(R63:BQ63,{"TERM","RESIGNED"}))</f>
        <v>29</v>
      </c>
      <c r="CH63" s="1" t="s">
        <v>41</v>
      </c>
      <c r="CI63" s="1" t="s">
        <v>937</v>
      </c>
      <c r="CJ63" s="32"/>
    </row>
    <row r="64" spans="1:88" x14ac:dyDescent="0.25">
      <c r="A64" s="30">
        <f t="shared" si="16"/>
        <v>63</v>
      </c>
      <c r="B64" s="1" t="s">
        <v>33</v>
      </c>
      <c r="C64" s="1">
        <v>19187</v>
      </c>
      <c r="D64" s="25">
        <v>19187</v>
      </c>
      <c r="E64" s="1" t="s">
        <v>863</v>
      </c>
      <c r="F64" s="32" t="s">
        <v>994</v>
      </c>
      <c r="G64" s="32" t="s">
        <v>154</v>
      </c>
      <c r="H64" s="28">
        <v>45138</v>
      </c>
      <c r="I64" s="28" t="s">
        <v>36</v>
      </c>
      <c r="J64" s="28" t="s">
        <v>36</v>
      </c>
      <c r="K64" s="1">
        <f t="shared" ca="1" si="0"/>
        <v>204</v>
      </c>
      <c r="L64" s="32" t="str">
        <f t="shared" si="1"/>
        <v>Billable</v>
      </c>
      <c r="M64" s="32" t="s">
        <v>118</v>
      </c>
      <c r="N64" s="1" t="s">
        <v>38</v>
      </c>
      <c r="O64" s="1" t="s">
        <v>39</v>
      </c>
      <c r="P64" s="1"/>
      <c r="Q64" s="1"/>
      <c r="R64" s="31" t="s">
        <v>157</v>
      </c>
      <c r="S64" s="42" t="s">
        <v>880</v>
      </c>
      <c r="T64" s="45">
        <v>0.3659722222222222</v>
      </c>
      <c r="U64" s="42" t="s">
        <v>880</v>
      </c>
      <c r="V64" s="42" t="s">
        <v>880</v>
      </c>
      <c r="W64" s="46">
        <v>0.36944444444444446</v>
      </c>
      <c r="X64" s="46" t="s">
        <v>880</v>
      </c>
      <c r="Y64" s="42" t="s">
        <v>17</v>
      </c>
      <c r="Z64" s="42" t="s">
        <v>17</v>
      </c>
      <c r="AA64" s="42" t="s">
        <v>880</v>
      </c>
      <c r="AB64" s="46">
        <v>0.37361111111111112</v>
      </c>
      <c r="AC64" s="42" t="s">
        <v>880</v>
      </c>
      <c r="AD64" s="42" t="s">
        <v>880</v>
      </c>
      <c r="AE64" s="46">
        <v>0.37152777777777773</v>
      </c>
      <c r="AF64" s="42" t="s">
        <v>880</v>
      </c>
      <c r="AG64" s="42" t="s">
        <v>883</v>
      </c>
      <c r="AH64" s="46" t="s">
        <v>36</v>
      </c>
      <c r="AI64" s="42" t="s">
        <v>883</v>
      </c>
      <c r="AJ64" s="42" t="s">
        <v>880</v>
      </c>
      <c r="AK64" s="46">
        <v>0.29236111111111113</v>
      </c>
      <c r="AL64" s="42" t="s">
        <v>880</v>
      </c>
      <c r="AM64" s="42" t="s">
        <v>880</v>
      </c>
      <c r="AN64" s="46">
        <v>0.3666666666666667</v>
      </c>
      <c r="AO64" s="42" t="s">
        <v>880</v>
      </c>
      <c r="AP64" s="42" t="s">
        <v>17</v>
      </c>
      <c r="AQ64" s="42" t="s">
        <v>17</v>
      </c>
      <c r="AR64" s="42" t="s">
        <v>880</v>
      </c>
      <c r="AS64" s="46">
        <v>0.38541666666666669</v>
      </c>
      <c r="AT64" s="46" t="s">
        <v>880</v>
      </c>
      <c r="AU64" s="42" t="s">
        <v>880</v>
      </c>
      <c r="AV64" s="46">
        <v>0.36874999999999997</v>
      </c>
      <c r="AW64" s="46" t="s">
        <v>880</v>
      </c>
      <c r="AX64" s="42" t="s">
        <v>880</v>
      </c>
      <c r="AY64" s="46">
        <v>0.3611111111111111</v>
      </c>
      <c r="AZ64" s="46" t="s">
        <v>880</v>
      </c>
      <c r="BA64" s="42" t="s">
        <v>880</v>
      </c>
      <c r="BB64" s="46">
        <v>0.37222222222222223</v>
      </c>
      <c r="BC64" s="46" t="s">
        <v>880</v>
      </c>
      <c r="BD64" s="42" t="s">
        <v>880</v>
      </c>
      <c r="BE64" s="42" t="s">
        <v>17</v>
      </c>
      <c r="BF64" s="42" t="s">
        <v>17</v>
      </c>
      <c r="BR64" s="1">
        <f t="shared" si="2"/>
        <v>21</v>
      </c>
      <c r="BS64" s="1">
        <f t="shared" si="3"/>
        <v>0</v>
      </c>
      <c r="BT64" s="1">
        <f t="shared" si="4"/>
        <v>6</v>
      </c>
      <c r="BU64" s="1">
        <f t="shared" si="5"/>
        <v>0</v>
      </c>
      <c r="BV64" s="1">
        <f t="shared" si="6"/>
        <v>0</v>
      </c>
      <c r="BW64" s="1">
        <f>SUM(COUNTIFS($S64:$BQ64,{"PAT","MAT"}))</f>
        <v>0</v>
      </c>
      <c r="BX64" s="1">
        <f t="shared" si="7"/>
        <v>0</v>
      </c>
      <c r="BY64" s="1">
        <f t="shared" si="8"/>
        <v>0</v>
      </c>
      <c r="BZ64" s="1">
        <f t="shared" si="9"/>
        <v>2</v>
      </c>
      <c r="CA64" s="1">
        <f t="shared" si="10"/>
        <v>0</v>
      </c>
      <c r="CB64" s="1">
        <f t="shared" si="11"/>
        <v>0</v>
      </c>
      <c r="CC64" s="1">
        <f t="shared" si="12"/>
        <v>0</v>
      </c>
      <c r="CD64" s="1">
        <f t="shared" si="13"/>
        <v>2</v>
      </c>
      <c r="CE64" s="1">
        <f t="shared" si="14"/>
        <v>1</v>
      </c>
      <c r="CF64" s="1">
        <f t="shared" si="15"/>
        <v>1</v>
      </c>
      <c r="CG64" s="1">
        <f>SUM(BR64:CC64)+SUM(COUNTIFS(R64:BQ64,{"TERM","RESIGNED"}))</f>
        <v>29</v>
      </c>
      <c r="CH64" s="1" t="s">
        <v>41</v>
      </c>
      <c r="CI64" s="1" t="s">
        <v>933</v>
      </c>
      <c r="CJ64" s="32"/>
    </row>
    <row r="65" spans="1:88" x14ac:dyDescent="0.25">
      <c r="A65" s="30">
        <f t="shared" si="16"/>
        <v>64</v>
      </c>
      <c r="B65" s="1" t="s">
        <v>33</v>
      </c>
      <c r="C65" s="1">
        <v>19192</v>
      </c>
      <c r="D65" s="25">
        <v>19192</v>
      </c>
      <c r="E65" s="1" t="s">
        <v>862</v>
      </c>
      <c r="F65" s="32" t="s">
        <v>997</v>
      </c>
      <c r="G65" s="32" t="s">
        <v>117</v>
      </c>
      <c r="H65" s="28">
        <v>45138</v>
      </c>
      <c r="I65" s="28" t="s">
        <v>36</v>
      </c>
      <c r="J65" s="28" t="s">
        <v>36</v>
      </c>
      <c r="K65" s="1">
        <f t="shared" ca="1" si="0"/>
        <v>204</v>
      </c>
      <c r="L65" s="32" t="str">
        <f t="shared" si="1"/>
        <v>Billable</v>
      </c>
      <c r="M65" s="32" t="s">
        <v>118</v>
      </c>
      <c r="N65" s="1" t="s">
        <v>38</v>
      </c>
      <c r="O65" s="1" t="s">
        <v>39</v>
      </c>
      <c r="P65" s="1"/>
      <c r="Q65" s="1"/>
      <c r="R65" s="31" t="s">
        <v>355</v>
      </c>
      <c r="S65" s="42" t="s">
        <v>880</v>
      </c>
      <c r="T65" s="45">
        <v>0.44513888888888892</v>
      </c>
      <c r="U65" s="42" t="s">
        <v>880</v>
      </c>
      <c r="V65" s="42" t="s">
        <v>880</v>
      </c>
      <c r="W65" s="46">
        <v>0.4597222222222222</v>
      </c>
      <c r="X65" s="46" t="s">
        <v>880</v>
      </c>
      <c r="Y65" s="42" t="s">
        <v>17</v>
      </c>
      <c r="Z65" s="42" t="s">
        <v>17</v>
      </c>
      <c r="AA65" s="42" t="s">
        <v>880</v>
      </c>
      <c r="AB65" s="46">
        <v>0.45347222222222222</v>
      </c>
      <c r="AC65" s="42" t="s">
        <v>880</v>
      </c>
      <c r="AD65" s="42" t="s">
        <v>880</v>
      </c>
      <c r="AE65" s="46">
        <v>0.47569444444444442</v>
      </c>
      <c r="AF65" s="42" t="s">
        <v>880</v>
      </c>
      <c r="AG65" s="42" t="s">
        <v>880</v>
      </c>
      <c r="AH65" s="46">
        <v>0.43055555555555558</v>
      </c>
      <c r="AI65" s="42" t="s">
        <v>880</v>
      </c>
      <c r="AJ65" s="42" t="s">
        <v>880</v>
      </c>
      <c r="AK65" s="46">
        <v>0.40277777777777773</v>
      </c>
      <c r="AL65" s="42" t="s">
        <v>880</v>
      </c>
      <c r="AM65" s="42" t="s">
        <v>880</v>
      </c>
      <c r="AN65" s="46">
        <v>0.39097222222222222</v>
      </c>
      <c r="AO65" s="42" t="s">
        <v>880</v>
      </c>
      <c r="AP65" s="42" t="s">
        <v>17</v>
      </c>
      <c r="AQ65" s="42" t="s">
        <v>17</v>
      </c>
      <c r="AR65" s="42" t="s">
        <v>880</v>
      </c>
      <c r="AS65" s="46">
        <v>0.39305555555555555</v>
      </c>
      <c r="AT65" s="46" t="s">
        <v>880</v>
      </c>
      <c r="AU65" s="42" t="s">
        <v>880</v>
      </c>
      <c r="AV65" s="46">
        <v>0.39444444444444443</v>
      </c>
      <c r="AW65" s="46" t="s">
        <v>880</v>
      </c>
      <c r="AX65" s="42" t="s">
        <v>880</v>
      </c>
      <c r="AY65" s="46">
        <v>0.39861111111111108</v>
      </c>
      <c r="AZ65" s="46" t="s">
        <v>880</v>
      </c>
      <c r="BA65" s="42" t="s">
        <v>880</v>
      </c>
      <c r="BB65" s="46">
        <v>0.39513888888888887</v>
      </c>
      <c r="BC65" s="46" t="s">
        <v>880</v>
      </c>
      <c r="BD65" s="42" t="s">
        <v>880</v>
      </c>
      <c r="BE65" s="42" t="s">
        <v>17</v>
      </c>
      <c r="BF65" s="42" t="s">
        <v>17</v>
      </c>
      <c r="BR65" s="1">
        <f t="shared" si="2"/>
        <v>23</v>
      </c>
      <c r="BS65" s="1">
        <f t="shared" si="3"/>
        <v>0</v>
      </c>
      <c r="BT65" s="1">
        <f t="shared" si="4"/>
        <v>6</v>
      </c>
      <c r="BU65" s="1">
        <f t="shared" si="5"/>
        <v>0</v>
      </c>
      <c r="BV65" s="1">
        <f t="shared" si="6"/>
        <v>0</v>
      </c>
      <c r="BW65" s="1">
        <f>SUM(COUNTIFS($S65:$BQ65,{"PAT","MAT"}))</f>
        <v>0</v>
      </c>
      <c r="BX65" s="1">
        <f t="shared" si="7"/>
        <v>0</v>
      </c>
      <c r="BY65" s="1">
        <f t="shared" si="8"/>
        <v>0</v>
      </c>
      <c r="BZ65" s="1">
        <f t="shared" si="9"/>
        <v>0</v>
      </c>
      <c r="CA65" s="1">
        <f t="shared" si="10"/>
        <v>0</v>
      </c>
      <c r="CB65" s="1">
        <f t="shared" si="11"/>
        <v>0</v>
      </c>
      <c r="CC65" s="1">
        <f t="shared" si="12"/>
        <v>0</v>
      </c>
      <c r="CD65" s="1">
        <f t="shared" si="13"/>
        <v>0</v>
      </c>
      <c r="CE65" s="1">
        <f t="shared" si="14"/>
        <v>1</v>
      </c>
      <c r="CF65" s="1">
        <f t="shared" si="15"/>
        <v>1</v>
      </c>
      <c r="CG65" s="1">
        <f>SUM(BR65:CC65)+SUM(COUNTIFS(R65:BQ65,{"TERM","RESIGNED"}))</f>
        <v>29</v>
      </c>
      <c r="CH65" s="1" t="s">
        <v>41</v>
      </c>
      <c r="CI65" s="1" t="s">
        <v>933</v>
      </c>
      <c r="CJ65" s="32"/>
    </row>
    <row r="66" spans="1:88" x14ac:dyDescent="0.25">
      <c r="A66" s="30">
        <f t="shared" si="16"/>
        <v>65</v>
      </c>
      <c r="B66" s="1" t="s">
        <v>33</v>
      </c>
      <c r="C66" s="1">
        <v>19204</v>
      </c>
      <c r="D66" s="25">
        <v>19204</v>
      </c>
      <c r="E66" s="1" t="s">
        <v>862</v>
      </c>
      <c r="F66" s="32" t="s">
        <v>1002</v>
      </c>
      <c r="G66" s="32" t="s">
        <v>181</v>
      </c>
      <c r="H66" s="28">
        <v>45142</v>
      </c>
      <c r="I66" s="28" t="s">
        <v>36</v>
      </c>
      <c r="J66" s="28" t="s">
        <v>36</v>
      </c>
      <c r="K66" s="1">
        <f t="shared" ref="K66:K129" ca="1" si="17">IF(O66="ACTIVE",(TODAY()-H66),(J66-H66))</f>
        <v>200</v>
      </c>
      <c r="L66" s="32" t="str">
        <f t="shared" ref="L66:L129" si="18">IF(OR(M66="Email Verification",M66="Operations",M66="OJT",M66="Bottom Quartile Group",M66="Training"),"Billable","Non Billable")</f>
        <v>Billable</v>
      </c>
      <c r="M66" s="32" t="s">
        <v>178</v>
      </c>
      <c r="N66" s="1" t="s">
        <v>38</v>
      </c>
      <c r="O66" s="1" t="s">
        <v>39</v>
      </c>
      <c r="P66" s="1"/>
      <c r="Q66" s="1"/>
      <c r="R66" s="31" t="s">
        <v>179</v>
      </c>
      <c r="S66" s="42" t="s">
        <v>880</v>
      </c>
      <c r="T66" s="45">
        <v>0.40902777777777777</v>
      </c>
      <c r="U66" s="42" t="s">
        <v>880</v>
      </c>
      <c r="V66" s="42" t="s">
        <v>880</v>
      </c>
      <c r="W66" s="46">
        <v>0.39027777777777778</v>
      </c>
      <c r="X66" s="46" t="s">
        <v>880</v>
      </c>
      <c r="Y66" s="42" t="s">
        <v>17</v>
      </c>
      <c r="Z66" s="42" t="s">
        <v>17</v>
      </c>
      <c r="AA66" s="42" t="s">
        <v>880</v>
      </c>
      <c r="AB66" s="46">
        <v>0.38680555555555557</v>
      </c>
      <c r="AC66" s="42" t="s">
        <v>880</v>
      </c>
      <c r="AD66" s="42" t="s">
        <v>880</v>
      </c>
      <c r="AE66" s="46">
        <v>0.3888888888888889</v>
      </c>
      <c r="AF66" s="42" t="s">
        <v>880</v>
      </c>
      <c r="AG66" s="42" t="s">
        <v>880</v>
      </c>
      <c r="AH66" s="46">
        <v>0.38472222222222219</v>
      </c>
      <c r="AI66" s="42" t="s">
        <v>880</v>
      </c>
      <c r="AJ66" s="42" t="s">
        <v>880</v>
      </c>
      <c r="AK66" s="46">
        <v>0.42291666666666666</v>
      </c>
      <c r="AL66" s="42" t="s">
        <v>880</v>
      </c>
      <c r="AM66" s="42" t="s">
        <v>18</v>
      </c>
      <c r="AN66" s="46" t="s">
        <v>36</v>
      </c>
      <c r="AO66" s="42" t="s">
        <v>18</v>
      </c>
      <c r="AP66" s="42" t="s">
        <v>17</v>
      </c>
      <c r="AQ66" s="42" t="s">
        <v>17</v>
      </c>
      <c r="AR66" s="42" t="s">
        <v>880</v>
      </c>
      <c r="AS66" s="46">
        <v>0.38680555555555557</v>
      </c>
      <c r="AT66" s="46" t="s">
        <v>880</v>
      </c>
      <c r="AU66" s="42" t="s">
        <v>880</v>
      </c>
      <c r="AV66" s="46">
        <v>0.39305555555555555</v>
      </c>
      <c r="AW66" s="46" t="s">
        <v>880</v>
      </c>
      <c r="AX66" s="42" t="s">
        <v>880</v>
      </c>
      <c r="AY66" s="46">
        <v>0.38055555555555554</v>
      </c>
      <c r="AZ66" s="46" t="s">
        <v>880</v>
      </c>
      <c r="BA66" s="42" t="s">
        <v>880</v>
      </c>
      <c r="BB66" s="46">
        <v>0.37847222222222227</v>
      </c>
      <c r="BC66" s="46" t="s">
        <v>880</v>
      </c>
      <c r="BD66" s="42" t="s">
        <v>880</v>
      </c>
      <c r="BE66" s="42" t="s">
        <v>17</v>
      </c>
      <c r="BF66" s="42" t="s">
        <v>17</v>
      </c>
      <c r="BR66" s="1">
        <f t="shared" ref="BR66:BR129" si="19">COUNTIFS($S66:$BQ66,"P")</f>
        <v>21</v>
      </c>
      <c r="BS66" s="1">
        <f t="shared" ref="BS66:BS129" si="20">COUNTIFS($S66:$BQ66,"HD")/2</f>
        <v>0</v>
      </c>
      <c r="BT66" s="1">
        <f t="shared" ref="BT66:BT129" si="21">COUNTIFS($S66:$BQ66,"DO")</f>
        <v>6</v>
      </c>
      <c r="BU66" s="1">
        <f t="shared" ref="BU66:BU129" si="22">COUNTIFS($S66:$BQ66,"UPL")</f>
        <v>2</v>
      </c>
      <c r="BV66" s="1">
        <f t="shared" ref="BV66:BV129" si="23">COUNTIFS($S66:$BQ66,"LWP")</f>
        <v>0</v>
      </c>
      <c r="BW66" s="1">
        <f>SUM(COUNTIFS($S66:$BQ66,{"PAT","MAT"}))</f>
        <v>0</v>
      </c>
      <c r="BX66" s="1">
        <f t="shared" ref="BX66:BX129" si="24">COUNTIFS($S66:$BQ66,"HO")</f>
        <v>0</v>
      </c>
      <c r="BY66" s="1">
        <f t="shared" ref="BY66:BY129" si="25">COUNTIFS($S66:$BQ66,"NA")</f>
        <v>0</v>
      </c>
      <c r="BZ66" s="1">
        <f t="shared" ref="BZ66:BZ129" si="26">COUNTIFS($S66:$BQ66,"PL")</f>
        <v>0</v>
      </c>
      <c r="CA66" s="1">
        <f t="shared" ref="CA66:CA129" si="27">COUNTIFS($S66:$BQ66,"CL")</f>
        <v>0</v>
      </c>
      <c r="CB66" s="1">
        <f t="shared" ref="CB66:CB129" si="28">COUNTIFS($S66:$BQ66,"BL")</f>
        <v>0</v>
      </c>
      <c r="CC66" s="1">
        <f t="shared" ref="CC66:CC129" si="29">COUNTIFS($S66:$BQ66,"CO")</f>
        <v>0</v>
      </c>
      <c r="CD66" s="1">
        <f t="shared" ref="CD66:CD129" si="30">SUM(BZ66:CC66)</f>
        <v>0</v>
      </c>
      <c r="CE66" s="1">
        <f t="shared" ref="CE66:CE129" si="31">IF(SUM(BR66+BS66)&gt;=17,1,0)</f>
        <v>1</v>
      </c>
      <c r="CF66" s="1">
        <f t="shared" ref="CF66:CF129" si="32">IF(SUM(BR66+BS66)&gt;=13,1,0)</f>
        <v>1</v>
      </c>
      <c r="CG66" s="1">
        <f>SUM(BR66:CC66)+SUM(COUNTIFS(R66:BQ66,{"TERM","RESIGNED"}))</f>
        <v>29</v>
      </c>
      <c r="CH66" s="1" t="s">
        <v>41</v>
      </c>
      <c r="CI66" s="1" t="s">
        <v>932</v>
      </c>
      <c r="CJ66" s="32"/>
    </row>
    <row r="67" spans="1:88" x14ac:dyDescent="0.25">
      <c r="A67" s="30">
        <f t="shared" ref="A67:A130" si="33">A66+1</f>
        <v>66</v>
      </c>
      <c r="B67" s="1" t="s">
        <v>33</v>
      </c>
      <c r="C67" s="1">
        <v>19207</v>
      </c>
      <c r="D67" s="25">
        <v>19207</v>
      </c>
      <c r="E67" s="1" t="s">
        <v>863</v>
      </c>
      <c r="F67" s="32" t="s">
        <v>1003</v>
      </c>
      <c r="G67" s="32" t="s">
        <v>177</v>
      </c>
      <c r="H67" s="28">
        <v>45142</v>
      </c>
      <c r="I67" s="28" t="s">
        <v>36</v>
      </c>
      <c r="J67" s="28" t="s">
        <v>36</v>
      </c>
      <c r="K67" s="1">
        <f t="shared" ca="1" si="17"/>
        <v>200</v>
      </c>
      <c r="L67" s="32" t="str">
        <f t="shared" si="18"/>
        <v>Billable</v>
      </c>
      <c r="M67" s="32" t="s">
        <v>178</v>
      </c>
      <c r="N67" s="1" t="s">
        <v>38</v>
      </c>
      <c r="O67" s="1" t="s">
        <v>39</v>
      </c>
      <c r="P67" s="1"/>
      <c r="Q67" s="1"/>
      <c r="R67" s="31" t="s">
        <v>292</v>
      </c>
      <c r="S67" s="42" t="s">
        <v>880</v>
      </c>
      <c r="T67" s="45" t="s">
        <v>36</v>
      </c>
      <c r="U67" s="42" t="s">
        <v>880</v>
      </c>
      <c r="V67" s="42" t="s">
        <v>880</v>
      </c>
      <c r="W67" s="46" t="s">
        <v>36</v>
      </c>
      <c r="X67" s="46" t="s">
        <v>880</v>
      </c>
      <c r="Y67" s="42" t="s">
        <v>17</v>
      </c>
      <c r="Z67" s="42" t="s">
        <v>17</v>
      </c>
      <c r="AA67" s="42" t="s">
        <v>18</v>
      </c>
      <c r="AB67" s="46" t="s">
        <v>36</v>
      </c>
      <c r="AC67" s="42" t="s">
        <v>18</v>
      </c>
      <c r="AD67" s="42" t="s">
        <v>882</v>
      </c>
      <c r="AE67" s="46" t="s">
        <v>36</v>
      </c>
      <c r="AF67" s="42" t="s">
        <v>882</v>
      </c>
      <c r="AG67" s="42" t="s">
        <v>18</v>
      </c>
      <c r="AH67" s="46" t="s">
        <v>36</v>
      </c>
      <c r="AI67" s="42" t="s">
        <v>18</v>
      </c>
      <c r="AJ67" s="42" t="s">
        <v>883</v>
      </c>
      <c r="AK67" s="46" t="s">
        <v>36</v>
      </c>
      <c r="AL67" s="42" t="s">
        <v>883</v>
      </c>
      <c r="AM67" s="42" t="s">
        <v>19</v>
      </c>
      <c r="AN67" s="46" t="s">
        <v>36</v>
      </c>
      <c r="AO67" s="42" t="s">
        <v>19</v>
      </c>
      <c r="AP67" s="42" t="s">
        <v>17</v>
      </c>
      <c r="AQ67" s="42" t="s">
        <v>17</v>
      </c>
      <c r="AR67" s="42" t="s">
        <v>880</v>
      </c>
      <c r="AS67" s="46" t="s">
        <v>36</v>
      </c>
      <c r="AT67" s="46" t="s">
        <v>880</v>
      </c>
      <c r="AU67" s="42" t="s">
        <v>880</v>
      </c>
      <c r="AV67" s="46" t="s">
        <v>36</v>
      </c>
      <c r="AW67" s="46" t="s">
        <v>880</v>
      </c>
      <c r="AX67" s="42" t="s">
        <v>880</v>
      </c>
      <c r="AY67" s="46" t="s">
        <v>36</v>
      </c>
      <c r="AZ67" s="46" t="s">
        <v>880</v>
      </c>
      <c r="BA67" s="42" t="s">
        <v>880</v>
      </c>
      <c r="BB67" s="46" t="s">
        <v>36</v>
      </c>
      <c r="BC67" s="46" t="s">
        <v>880</v>
      </c>
      <c r="BD67" s="42" t="s">
        <v>880</v>
      </c>
      <c r="BE67" s="42" t="s">
        <v>17</v>
      </c>
      <c r="BF67" s="42" t="s">
        <v>17</v>
      </c>
      <c r="BR67" s="1">
        <f t="shared" si="19"/>
        <v>13</v>
      </c>
      <c r="BS67" s="1">
        <f t="shared" si="20"/>
        <v>0</v>
      </c>
      <c r="BT67" s="1">
        <f t="shared" si="21"/>
        <v>6</v>
      </c>
      <c r="BU67" s="1">
        <f t="shared" si="22"/>
        <v>4</v>
      </c>
      <c r="BV67" s="1">
        <f t="shared" si="23"/>
        <v>2</v>
      </c>
      <c r="BW67" s="1">
        <f>SUM(COUNTIFS($S67:$BQ67,{"PAT","MAT"}))</f>
        <v>0</v>
      </c>
      <c r="BX67" s="1">
        <f t="shared" si="24"/>
        <v>0</v>
      </c>
      <c r="BY67" s="1">
        <f t="shared" si="25"/>
        <v>0</v>
      </c>
      <c r="BZ67" s="1">
        <f t="shared" si="26"/>
        <v>2</v>
      </c>
      <c r="CA67" s="1">
        <f t="shared" si="27"/>
        <v>2</v>
      </c>
      <c r="CB67" s="1">
        <f t="shared" si="28"/>
        <v>0</v>
      </c>
      <c r="CC67" s="1">
        <f t="shared" si="29"/>
        <v>0</v>
      </c>
      <c r="CD67" s="1">
        <f t="shared" si="30"/>
        <v>4</v>
      </c>
      <c r="CE67" s="1">
        <f t="shared" si="31"/>
        <v>0</v>
      </c>
      <c r="CF67" s="1">
        <f t="shared" si="32"/>
        <v>1</v>
      </c>
      <c r="CG67" s="1">
        <f>SUM(BR67:CC67)+SUM(COUNTIFS(R67:BQ67,{"TERM","RESIGNED"}))</f>
        <v>29</v>
      </c>
      <c r="CH67" s="1" t="s">
        <v>41</v>
      </c>
      <c r="CI67" s="1" t="s">
        <v>931</v>
      </c>
      <c r="CJ67" s="32"/>
    </row>
    <row r="68" spans="1:88" x14ac:dyDescent="0.25">
      <c r="A68" s="30">
        <f t="shared" si="33"/>
        <v>67</v>
      </c>
      <c r="B68" s="1" t="s">
        <v>33</v>
      </c>
      <c r="C68" s="1">
        <v>19215</v>
      </c>
      <c r="D68" s="25">
        <v>19215</v>
      </c>
      <c r="E68" s="1" t="s">
        <v>863</v>
      </c>
      <c r="F68" s="32" t="s">
        <v>1005</v>
      </c>
      <c r="G68" s="32" t="s">
        <v>117</v>
      </c>
      <c r="H68" s="28">
        <v>45142</v>
      </c>
      <c r="I68" s="28" t="s">
        <v>36</v>
      </c>
      <c r="J68" s="28" t="s">
        <v>36</v>
      </c>
      <c r="K68" s="1">
        <f t="shared" ca="1" si="17"/>
        <v>200</v>
      </c>
      <c r="L68" s="32" t="str">
        <f t="shared" si="18"/>
        <v>Billable</v>
      </c>
      <c r="M68" s="32" t="s">
        <v>118</v>
      </c>
      <c r="N68" s="1" t="s">
        <v>38</v>
      </c>
      <c r="O68" s="1" t="s">
        <v>39</v>
      </c>
      <c r="P68" s="1"/>
      <c r="Q68" s="1"/>
      <c r="R68" s="31" t="s">
        <v>244</v>
      </c>
      <c r="S68" s="42" t="s">
        <v>883</v>
      </c>
      <c r="T68" s="45" t="s">
        <v>36</v>
      </c>
      <c r="U68" s="42" t="s">
        <v>883</v>
      </c>
      <c r="V68" s="42" t="s">
        <v>883</v>
      </c>
      <c r="W68" s="46" t="s">
        <v>36</v>
      </c>
      <c r="X68" s="46" t="s">
        <v>883</v>
      </c>
      <c r="Y68" s="42" t="s">
        <v>17</v>
      </c>
      <c r="Z68" s="42" t="s">
        <v>17</v>
      </c>
      <c r="AA68" s="42" t="s">
        <v>880</v>
      </c>
      <c r="AB68" s="46">
        <v>0.37777777777777777</v>
      </c>
      <c r="AC68" s="42" t="s">
        <v>880</v>
      </c>
      <c r="AD68" s="42" t="s">
        <v>881</v>
      </c>
      <c r="AE68" s="46">
        <v>0.26041666666666669</v>
      </c>
      <c r="AF68" s="42" t="s">
        <v>881</v>
      </c>
      <c r="AG68" s="42" t="s">
        <v>880</v>
      </c>
      <c r="AH68" s="46">
        <v>0.38611111111111113</v>
      </c>
      <c r="AI68" s="42" t="s">
        <v>880</v>
      </c>
      <c r="AJ68" s="42" t="s">
        <v>880</v>
      </c>
      <c r="AK68" s="46">
        <v>0.38472222222222219</v>
      </c>
      <c r="AL68" s="42" t="s">
        <v>880</v>
      </c>
      <c r="AM68" s="42" t="s">
        <v>880</v>
      </c>
      <c r="AN68" s="46">
        <v>0.38611111111111113</v>
      </c>
      <c r="AO68" s="42" t="s">
        <v>880</v>
      </c>
      <c r="AP68" s="42" t="s">
        <v>17</v>
      </c>
      <c r="AQ68" s="42" t="s">
        <v>17</v>
      </c>
      <c r="AR68" s="42" t="s">
        <v>880</v>
      </c>
      <c r="AS68" s="46">
        <v>0.41041666666666665</v>
      </c>
      <c r="AT68" s="46" t="s">
        <v>880</v>
      </c>
      <c r="AU68" s="42" t="s">
        <v>880</v>
      </c>
      <c r="AV68" s="46">
        <v>0.39027777777777778</v>
      </c>
      <c r="AW68" s="46" t="s">
        <v>880</v>
      </c>
      <c r="AX68" s="42" t="s">
        <v>880</v>
      </c>
      <c r="AY68" s="46">
        <v>0.39305555555555555</v>
      </c>
      <c r="AZ68" s="46" t="s">
        <v>880</v>
      </c>
      <c r="BA68" s="42" t="s">
        <v>880</v>
      </c>
      <c r="BB68" s="46">
        <v>0.4069444444444445</v>
      </c>
      <c r="BC68" s="46" t="s">
        <v>880</v>
      </c>
      <c r="BD68" s="42" t="s">
        <v>880</v>
      </c>
      <c r="BE68" s="42" t="s">
        <v>17</v>
      </c>
      <c r="BF68" s="42" t="s">
        <v>17</v>
      </c>
      <c r="BR68" s="1">
        <f t="shared" si="19"/>
        <v>17</v>
      </c>
      <c r="BS68" s="1">
        <f t="shared" si="20"/>
        <v>1</v>
      </c>
      <c r="BT68" s="1">
        <f t="shared" si="21"/>
        <v>6</v>
      </c>
      <c r="BU68" s="1">
        <f t="shared" si="22"/>
        <v>0</v>
      </c>
      <c r="BV68" s="1">
        <f t="shared" si="23"/>
        <v>0</v>
      </c>
      <c r="BW68" s="1">
        <f>SUM(COUNTIFS($S68:$BQ68,{"PAT","MAT"}))</f>
        <v>0</v>
      </c>
      <c r="BX68" s="1">
        <f t="shared" si="24"/>
        <v>0</v>
      </c>
      <c r="BY68" s="1">
        <f t="shared" si="25"/>
        <v>0</v>
      </c>
      <c r="BZ68" s="1">
        <f t="shared" si="26"/>
        <v>4</v>
      </c>
      <c r="CA68" s="1">
        <f t="shared" si="27"/>
        <v>0</v>
      </c>
      <c r="CB68" s="1">
        <f t="shared" si="28"/>
        <v>0</v>
      </c>
      <c r="CC68" s="1">
        <f t="shared" si="29"/>
        <v>0</v>
      </c>
      <c r="CD68" s="1">
        <f t="shared" si="30"/>
        <v>4</v>
      </c>
      <c r="CE68" s="1">
        <f t="shared" si="31"/>
        <v>1</v>
      </c>
      <c r="CF68" s="1">
        <f t="shared" si="32"/>
        <v>1</v>
      </c>
      <c r="CG68" s="1">
        <f>SUM(BR68:CC68)+SUM(COUNTIFS(R68:BQ68,{"TERM","RESIGNED"}))</f>
        <v>28</v>
      </c>
      <c r="CH68" s="1" t="s">
        <v>41</v>
      </c>
      <c r="CI68" s="1" t="s">
        <v>931</v>
      </c>
      <c r="CJ68" s="32"/>
    </row>
    <row r="69" spans="1:88" x14ac:dyDescent="0.25">
      <c r="A69" s="30">
        <f t="shared" si="33"/>
        <v>68</v>
      </c>
      <c r="B69" s="1" t="s">
        <v>33</v>
      </c>
      <c r="C69" s="1">
        <v>19217</v>
      </c>
      <c r="D69" s="25">
        <v>19217</v>
      </c>
      <c r="E69" s="1" t="s">
        <v>862</v>
      </c>
      <c r="F69" s="32" t="s">
        <v>1006</v>
      </c>
      <c r="G69" s="32" t="s">
        <v>117</v>
      </c>
      <c r="H69" s="28">
        <v>45142</v>
      </c>
      <c r="I69" s="28" t="s">
        <v>36</v>
      </c>
      <c r="J69" s="28" t="s">
        <v>36</v>
      </c>
      <c r="K69" s="1">
        <f t="shared" ca="1" si="17"/>
        <v>200</v>
      </c>
      <c r="L69" s="32" t="str">
        <f t="shared" si="18"/>
        <v>Billable</v>
      </c>
      <c r="M69" s="32" t="s">
        <v>118</v>
      </c>
      <c r="N69" s="1" t="s">
        <v>38</v>
      </c>
      <c r="O69" s="1" t="s">
        <v>39</v>
      </c>
      <c r="P69" s="1"/>
      <c r="Q69" s="1"/>
      <c r="R69" s="31" t="s">
        <v>244</v>
      </c>
      <c r="S69" s="42" t="s">
        <v>880</v>
      </c>
      <c r="T69" s="45">
        <v>0.38611111111111113</v>
      </c>
      <c r="U69" s="42" t="s">
        <v>880</v>
      </c>
      <c r="V69" s="42" t="s">
        <v>880</v>
      </c>
      <c r="W69" s="46">
        <v>0.39652777777777781</v>
      </c>
      <c r="X69" s="46" t="s">
        <v>880</v>
      </c>
      <c r="Y69" s="42" t="s">
        <v>17</v>
      </c>
      <c r="Z69" s="42" t="s">
        <v>17</v>
      </c>
      <c r="AA69" s="42" t="s">
        <v>880</v>
      </c>
      <c r="AB69" s="46">
        <v>0.39374999999999999</v>
      </c>
      <c r="AC69" s="42" t="s">
        <v>880</v>
      </c>
      <c r="AD69" s="42" t="s">
        <v>880</v>
      </c>
      <c r="AE69" s="46">
        <v>0.375</v>
      </c>
      <c r="AF69" s="42" t="s">
        <v>880</v>
      </c>
      <c r="AG69" s="42" t="s">
        <v>880</v>
      </c>
      <c r="AH69" s="46">
        <v>0.38055555555555554</v>
      </c>
      <c r="AI69" s="42" t="s">
        <v>880</v>
      </c>
      <c r="AJ69" s="42" t="s">
        <v>880</v>
      </c>
      <c r="AK69" s="46">
        <v>0.37916666666666665</v>
      </c>
      <c r="AL69" s="42" t="s">
        <v>880</v>
      </c>
      <c r="AM69" s="42" t="s">
        <v>880</v>
      </c>
      <c r="AN69" s="46">
        <v>0.38125000000000003</v>
      </c>
      <c r="AO69" s="42" t="s">
        <v>880</v>
      </c>
      <c r="AP69" s="42" t="s">
        <v>17</v>
      </c>
      <c r="AQ69" s="42" t="s">
        <v>17</v>
      </c>
      <c r="AR69" s="42" t="s">
        <v>880</v>
      </c>
      <c r="AS69" s="46">
        <v>0.40347222222222223</v>
      </c>
      <c r="AT69" s="46" t="s">
        <v>880</v>
      </c>
      <c r="AU69" s="42" t="s">
        <v>880</v>
      </c>
      <c r="AV69" s="46">
        <v>0.38125000000000003</v>
      </c>
      <c r="AW69" s="46" t="s">
        <v>880</v>
      </c>
      <c r="AX69" s="42" t="s">
        <v>880</v>
      </c>
      <c r="AY69" s="46">
        <v>0.38194444444444442</v>
      </c>
      <c r="AZ69" s="46" t="s">
        <v>880</v>
      </c>
      <c r="BA69" s="42" t="s">
        <v>880</v>
      </c>
      <c r="BB69" s="46">
        <v>0.40902777777777777</v>
      </c>
      <c r="BC69" s="46" t="s">
        <v>880</v>
      </c>
      <c r="BD69" s="42" t="s">
        <v>18</v>
      </c>
      <c r="BE69" s="42" t="s">
        <v>17</v>
      </c>
      <c r="BF69" s="42" t="s">
        <v>17</v>
      </c>
      <c r="BR69" s="1">
        <f t="shared" si="19"/>
        <v>22</v>
      </c>
      <c r="BS69" s="1">
        <f t="shared" si="20"/>
        <v>0</v>
      </c>
      <c r="BT69" s="1">
        <f t="shared" si="21"/>
        <v>6</v>
      </c>
      <c r="BU69" s="1">
        <f t="shared" si="22"/>
        <v>1</v>
      </c>
      <c r="BV69" s="1">
        <f t="shared" si="23"/>
        <v>0</v>
      </c>
      <c r="BW69" s="1">
        <f>SUM(COUNTIFS($S69:$BQ69,{"PAT","MAT"}))</f>
        <v>0</v>
      </c>
      <c r="BX69" s="1">
        <f t="shared" si="24"/>
        <v>0</v>
      </c>
      <c r="BY69" s="1">
        <f t="shared" si="25"/>
        <v>0</v>
      </c>
      <c r="BZ69" s="1">
        <f t="shared" si="26"/>
        <v>0</v>
      </c>
      <c r="CA69" s="1">
        <f t="shared" si="27"/>
        <v>0</v>
      </c>
      <c r="CB69" s="1">
        <f t="shared" si="28"/>
        <v>0</v>
      </c>
      <c r="CC69" s="1">
        <f t="shared" si="29"/>
        <v>0</v>
      </c>
      <c r="CD69" s="1">
        <f t="shared" si="30"/>
        <v>0</v>
      </c>
      <c r="CE69" s="1">
        <f t="shared" si="31"/>
        <v>1</v>
      </c>
      <c r="CF69" s="1">
        <f t="shared" si="32"/>
        <v>1</v>
      </c>
      <c r="CG69" s="1">
        <f>SUM(BR69:CC69)+SUM(COUNTIFS(R69:BQ69,{"TERM","RESIGNED"}))</f>
        <v>29</v>
      </c>
      <c r="CH69" s="1" t="s">
        <v>41</v>
      </c>
      <c r="CI69" s="1" t="s">
        <v>934</v>
      </c>
      <c r="CJ69" s="32"/>
    </row>
    <row r="70" spans="1:88" x14ac:dyDescent="0.25">
      <c r="A70" s="30">
        <f t="shared" si="33"/>
        <v>69</v>
      </c>
      <c r="B70" s="1" t="s">
        <v>33</v>
      </c>
      <c r="C70" s="1">
        <v>19221</v>
      </c>
      <c r="D70" s="25">
        <v>19221</v>
      </c>
      <c r="E70" s="1" t="s">
        <v>863</v>
      </c>
      <c r="F70" s="32" t="s">
        <v>1007</v>
      </c>
      <c r="G70" s="32" t="s">
        <v>154</v>
      </c>
      <c r="H70" s="28">
        <v>45142</v>
      </c>
      <c r="I70" s="28" t="s">
        <v>36</v>
      </c>
      <c r="J70" s="28" t="s">
        <v>36</v>
      </c>
      <c r="K70" s="1">
        <f t="shared" ca="1" si="17"/>
        <v>200</v>
      </c>
      <c r="L70" s="32" t="str">
        <f t="shared" si="18"/>
        <v>Billable</v>
      </c>
      <c r="M70" s="32" t="s">
        <v>118</v>
      </c>
      <c r="N70" s="1" t="s">
        <v>38</v>
      </c>
      <c r="O70" s="1" t="s">
        <v>39</v>
      </c>
      <c r="P70" s="1"/>
      <c r="Q70" s="1"/>
      <c r="R70" s="31" t="s">
        <v>136</v>
      </c>
      <c r="S70" s="42" t="s">
        <v>880</v>
      </c>
      <c r="T70" s="45">
        <v>0.38055555555555554</v>
      </c>
      <c r="U70" s="42" t="s">
        <v>880</v>
      </c>
      <c r="V70" s="42" t="s">
        <v>880</v>
      </c>
      <c r="W70" s="46">
        <v>0.44930555555555557</v>
      </c>
      <c r="X70" s="46" t="s">
        <v>880</v>
      </c>
      <c r="Y70" s="42" t="s">
        <v>17</v>
      </c>
      <c r="Z70" s="42" t="s">
        <v>17</v>
      </c>
      <c r="AA70" s="42" t="s">
        <v>880</v>
      </c>
      <c r="AB70" s="46">
        <v>0.39166666666666666</v>
      </c>
      <c r="AC70" s="42" t="s">
        <v>880</v>
      </c>
      <c r="AD70" s="42" t="s">
        <v>880</v>
      </c>
      <c r="AE70" s="46">
        <v>0.38263888888888892</v>
      </c>
      <c r="AF70" s="42" t="s">
        <v>880</v>
      </c>
      <c r="AG70" s="42" t="s">
        <v>880</v>
      </c>
      <c r="AH70" s="46">
        <v>0.38680555555555557</v>
      </c>
      <c r="AI70" s="42" t="s">
        <v>880</v>
      </c>
      <c r="AJ70" s="42" t="s">
        <v>880</v>
      </c>
      <c r="AK70" s="46">
        <v>0.40277777777777773</v>
      </c>
      <c r="AL70" s="42" t="s">
        <v>880</v>
      </c>
      <c r="AM70" s="42" t="s">
        <v>880</v>
      </c>
      <c r="AN70" s="46">
        <v>0.36458333333333331</v>
      </c>
      <c r="AO70" s="42" t="s">
        <v>880</v>
      </c>
      <c r="AP70" s="42" t="s">
        <v>17</v>
      </c>
      <c r="AQ70" s="42" t="s">
        <v>17</v>
      </c>
      <c r="AR70" s="42" t="s">
        <v>880</v>
      </c>
      <c r="AS70" s="46">
        <v>0.3972222222222222</v>
      </c>
      <c r="AT70" s="46" t="s">
        <v>880</v>
      </c>
      <c r="AU70" s="42" t="s">
        <v>881</v>
      </c>
      <c r="AV70" s="46">
        <v>0.3215277777777778</v>
      </c>
      <c r="AW70" s="46" t="s">
        <v>881</v>
      </c>
      <c r="AX70" s="42" t="s">
        <v>880</v>
      </c>
      <c r="AY70" s="46">
        <v>0.37916666666666665</v>
      </c>
      <c r="AZ70" s="46" t="s">
        <v>880</v>
      </c>
      <c r="BA70" s="42" t="s">
        <v>880</v>
      </c>
      <c r="BB70" s="46">
        <v>0.3756944444444445</v>
      </c>
      <c r="BC70" s="46" t="s">
        <v>880</v>
      </c>
      <c r="BD70" s="42" t="s">
        <v>880</v>
      </c>
      <c r="BE70" s="42" t="s">
        <v>17</v>
      </c>
      <c r="BF70" s="42" t="s">
        <v>17</v>
      </c>
      <c r="BR70" s="1">
        <f t="shared" si="19"/>
        <v>21</v>
      </c>
      <c r="BS70" s="1">
        <f t="shared" si="20"/>
        <v>1</v>
      </c>
      <c r="BT70" s="1">
        <f t="shared" si="21"/>
        <v>6</v>
      </c>
      <c r="BU70" s="1">
        <f t="shared" si="22"/>
        <v>0</v>
      </c>
      <c r="BV70" s="1">
        <f t="shared" si="23"/>
        <v>0</v>
      </c>
      <c r="BW70" s="1">
        <f>SUM(COUNTIFS($S70:$BQ70,{"PAT","MAT"}))</f>
        <v>0</v>
      </c>
      <c r="BX70" s="1">
        <f t="shared" si="24"/>
        <v>0</v>
      </c>
      <c r="BY70" s="1">
        <f t="shared" si="25"/>
        <v>0</v>
      </c>
      <c r="BZ70" s="1">
        <f t="shared" si="26"/>
        <v>0</v>
      </c>
      <c r="CA70" s="1">
        <f t="shared" si="27"/>
        <v>0</v>
      </c>
      <c r="CB70" s="1">
        <f t="shared" si="28"/>
        <v>0</v>
      </c>
      <c r="CC70" s="1">
        <f t="shared" si="29"/>
        <v>0</v>
      </c>
      <c r="CD70" s="1">
        <f t="shared" si="30"/>
        <v>0</v>
      </c>
      <c r="CE70" s="1">
        <f t="shared" si="31"/>
        <v>1</v>
      </c>
      <c r="CF70" s="1">
        <f t="shared" si="32"/>
        <v>1</v>
      </c>
      <c r="CG70" s="1">
        <f>SUM(BR70:CC70)+SUM(COUNTIFS(R70:BQ70,{"TERM","RESIGNED"}))</f>
        <v>28</v>
      </c>
      <c r="CH70" s="1" t="s">
        <v>41</v>
      </c>
      <c r="CI70" s="1" t="s">
        <v>933</v>
      </c>
      <c r="CJ70" s="32"/>
    </row>
    <row r="71" spans="1:88" x14ac:dyDescent="0.25">
      <c r="A71" s="30">
        <f t="shared" si="33"/>
        <v>70</v>
      </c>
      <c r="B71" s="1" t="s">
        <v>33</v>
      </c>
      <c r="C71" s="1">
        <v>19223</v>
      </c>
      <c r="D71" s="25">
        <v>19223</v>
      </c>
      <c r="E71" s="1" t="s">
        <v>863</v>
      </c>
      <c r="F71" s="32" t="s">
        <v>1008</v>
      </c>
      <c r="G71" s="32" t="s">
        <v>117</v>
      </c>
      <c r="H71" s="28">
        <v>45142</v>
      </c>
      <c r="I71" s="28" t="s">
        <v>36</v>
      </c>
      <c r="J71" s="28" t="s">
        <v>36</v>
      </c>
      <c r="K71" s="1">
        <f t="shared" ca="1" si="17"/>
        <v>200</v>
      </c>
      <c r="L71" s="32" t="str">
        <f t="shared" si="18"/>
        <v>Billable</v>
      </c>
      <c r="M71" s="32" t="s">
        <v>118</v>
      </c>
      <c r="N71" s="1" t="s">
        <v>38</v>
      </c>
      <c r="O71" s="1" t="s">
        <v>39</v>
      </c>
      <c r="P71" s="1"/>
      <c r="Q71" s="1"/>
      <c r="R71" s="31" t="s">
        <v>355</v>
      </c>
      <c r="S71" s="42" t="s">
        <v>880</v>
      </c>
      <c r="T71" s="45">
        <v>0.46249999999999997</v>
      </c>
      <c r="U71" s="42" t="s">
        <v>880</v>
      </c>
      <c r="V71" s="42" t="s">
        <v>880</v>
      </c>
      <c r="W71" s="46">
        <v>0.4458333333333333</v>
      </c>
      <c r="X71" s="46" t="s">
        <v>880</v>
      </c>
      <c r="Y71" s="42" t="s">
        <v>17</v>
      </c>
      <c r="Z71" s="42" t="s">
        <v>17</v>
      </c>
      <c r="AA71" s="42" t="s">
        <v>880</v>
      </c>
      <c r="AB71" s="46">
        <v>0.42777777777777781</v>
      </c>
      <c r="AC71" s="42" t="s">
        <v>880</v>
      </c>
      <c r="AD71" s="42" t="s">
        <v>880</v>
      </c>
      <c r="AE71" s="46">
        <v>0.42291666666666666</v>
      </c>
      <c r="AF71" s="42" t="s">
        <v>880</v>
      </c>
      <c r="AG71" s="42" t="s">
        <v>880</v>
      </c>
      <c r="AH71" s="46">
        <v>0.42152777777777778</v>
      </c>
      <c r="AI71" s="42" t="s">
        <v>880</v>
      </c>
      <c r="AJ71" s="42" t="s">
        <v>880</v>
      </c>
      <c r="AK71" s="46">
        <v>0.39652777777777781</v>
      </c>
      <c r="AL71" s="42" t="s">
        <v>880</v>
      </c>
      <c r="AM71" s="42" t="s">
        <v>880</v>
      </c>
      <c r="AN71" s="46">
        <v>0.38194444444444442</v>
      </c>
      <c r="AO71" s="42" t="s">
        <v>880</v>
      </c>
      <c r="AP71" s="42" t="s">
        <v>17</v>
      </c>
      <c r="AQ71" s="42" t="s">
        <v>17</v>
      </c>
      <c r="AR71" s="42" t="s">
        <v>882</v>
      </c>
      <c r="AS71" s="46" t="s">
        <v>36</v>
      </c>
      <c r="AT71" s="46" t="s">
        <v>882</v>
      </c>
      <c r="AU71" s="42" t="s">
        <v>880</v>
      </c>
      <c r="AV71" s="46">
        <v>0.38958333333333334</v>
      </c>
      <c r="AW71" s="46" t="s">
        <v>880</v>
      </c>
      <c r="AX71" s="42" t="s">
        <v>880</v>
      </c>
      <c r="AY71" s="46">
        <v>0.3979166666666667</v>
      </c>
      <c r="AZ71" s="46" t="s">
        <v>880</v>
      </c>
      <c r="BA71" s="42" t="s">
        <v>880</v>
      </c>
      <c r="BB71" s="46">
        <v>0.39444444444444443</v>
      </c>
      <c r="BC71" s="46" t="s">
        <v>880</v>
      </c>
      <c r="BD71" s="42" t="s">
        <v>880</v>
      </c>
      <c r="BE71" s="42" t="s">
        <v>17</v>
      </c>
      <c r="BF71" s="42" t="s">
        <v>17</v>
      </c>
      <c r="BR71" s="1">
        <f t="shared" si="19"/>
        <v>21</v>
      </c>
      <c r="BS71" s="1">
        <f t="shared" si="20"/>
        <v>0</v>
      </c>
      <c r="BT71" s="1">
        <f t="shared" si="21"/>
        <v>6</v>
      </c>
      <c r="BU71" s="1">
        <f t="shared" si="22"/>
        <v>0</v>
      </c>
      <c r="BV71" s="1">
        <f t="shared" si="23"/>
        <v>0</v>
      </c>
      <c r="BW71" s="1">
        <f>SUM(COUNTIFS($S71:$BQ71,{"PAT","MAT"}))</f>
        <v>0</v>
      </c>
      <c r="BX71" s="1">
        <f t="shared" si="24"/>
        <v>0</v>
      </c>
      <c r="BY71" s="1">
        <f t="shared" si="25"/>
        <v>0</v>
      </c>
      <c r="BZ71" s="1">
        <f t="shared" si="26"/>
        <v>0</v>
      </c>
      <c r="CA71" s="1">
        <f t="shared" si="27"/>
        <v>2</v>
      </c>
      <c r="CB71" s="1">
        <f t="shared" si="28"/>
        <v>0</v>
      </c>
      <c r="CC71" s="1">
        <f t="shared" si="29"/>
        <v>0</v>
      </c>
      <c r="CD71" s="1">
        <f t="shared" si="30"/>
        <v>2</v>
      </c>
      <c r="CE71" s="1">
        <f t="shared" si="31"/>
        <v>1</v>
      </c>
      <c r="CF71" s="1">
        <f t="shared" si="32"/>
        <v>1</v>
      </c>
      <c r="CG71" s="1">
        <f>SUM(BR71:CC71)+SUM(COUNTIFS(R71:BQ71,{"TERM","RESIGNED"}))</f>
        <v>29</v>
      </c>
      <c r="CH71" s="1" t="s">
        <v>41</v>
      </c>
      <c r="CI71" s="1" t="s">
        <v>931</v>
      </c>
      <c r="CJ71" s="32"/>
    </row>
    <row r="72" spans="1:88" x14ac:dyDescent="0.25">
      <c r="A72" s="30">
        <f t="shared" si="33"/>
        <v>71</v>
      </c>
      <c r="B72" s="1" t="s">
        <v>163</v>
      </c>
      <c r="C72" s="1">
        <v>18288</v>
      </c>
      <c r="D72" s="25">
        <v>100013</v>
      </c>
      <c r="E72" s="1" t="s">
        <v>863</v>
      </c>
      <c r="F72" s="32" t="s">
        <v>167</v>
      </c>
      <c r="G72" s="32" t="s">
        <v>117</v>
      </c>
      <c r="H72" s="28">
        <v>44228</v>
      </c>
      <c r="I72" s="28">
        <v>44201</v>
      </c>
      <c r="J72" s="28" t="s">
        <v>36</v>
      </c>
      <c r="K72" s="1">
        <f t="shared" ca="1" si="17"/>
        <v>1114</v>
      </c>
      <c r="L72" s="32" t="str">
        <f t="shared" si="18"/>
        <v>Billable</v>
      </c>
      <c r="M72" s="32" t="s">
        <v>118</v>
      </c>
      <c r="N72" s="1" t="s">
        <v>38</v>
      </c>
      <c r="O72" s="1" t="s">
        <v>39</v>
      </c>
      <c r="P72" s="1"/>
      <c r="Q72" s="1"/>
      <c r="R72" s="31" t="s">
        <v>130</v>
      </c>
      <c r="S72" s="42" t="s">
        <v>880</v>
      </c>
      <c r="T72" s="45">
        <v>0.38472222222222219</v>
      </c>
      <c r="U72" s="42" t="s">
        <v>880</v>
      </c>
      <c r="V72" s="42" t="s">
        <v>880</v>
      </c>
      <c r="W72" s="46">
        <v>0.38958333333333334</v>
      </c>
      <c r="X72" s="46" t="s">
        <v>880</v>
      </c>
      <c r="Y72" s="42" t="s">
        <v>17</v>
      </c>
      <c r="Z72" s="42" t="s">
        <v>17</v>
      </c>
      <c r="AA72" s="42" t="s">
        <v>880</v>
      </c>
      <c r="AB72" s="46">
        <v>0.38819444444444445</v>
      </c>
      <c r="AC72" s="42" t="s">
        <v>880</v>
      </c>
      <c r="AD72" s="42" t="s">
        <v>880</v>
      </c>
      <c r="AE72" s="46">
        <v>0.36874999999999997</v>
      </c>
      <c r="AF72" s="42" t="s">
        <v>880</v>
      </c>
      <c r="AG72" s="42" t="s">
        <v>880</v>
      </c>
      <c r="AH72" s="46">
        <v>0.3659722222222222</v>
      </c>
      <c r="AI72" s="42" t="s">
        <v>880</v>
      </c>
      <c r="AJ72" s="42" t="s">
        <v>18</v>
      </c>
      <c r="AK72" s="46" t="s">
        <v>36</v>
      </c>
      <c r="AL72" s="42" t="s">
        <v>18</v>
      </c>
      <c r="AM72" s="42" t="s">
        <v>18</v>
      </c>
      <c r="AN72" s="46" t="s">
        <v>36</v>
      </c>
      <c r="AO72" s="42" t="s">
        <v>18</v>
      </c>
      <c r="AP72" s="42" t="s">
        <v>17</v>
      </c>
      <c r="AQ72" s="42" t="s">
        <v>17</v>
      </c>
      <c r="AR72" s="42" t="s">
        <v>880</v>
      </c>
      <c r="AS72" s="46">
        <v>0.3840277777777778</v>
      </c>
      <c r="AT72" s="46" t="s">
        <v>880</v>
      </c>
      <c r="AU72" s="42" t="s">
        <v>880</v>
      </c>
      <c r="AV72" s="46">
        <v>0.3888888888888889</v>
      </c>
      <c r="AW72" s="46" t="s">
        <v>880</v>
      </c>
      <c r="AX72" s="42" t="s">
        <v>880</v>
      </c>
      <c r="AY72" s="46">
        <v>0.3972222222222222</v>
      </c>
      <c r="AZ72" s="46" t="s">
        <v>880</v>
      </c>
      <c r="BA72" s="42" t="s">
        <v>880</v>
      </c>
      <c r="BB72" s="46">
        <v>0.39861111111111108</v>
      </c>
      <c r="BC72" s="46" t="s">
        <v>880</v>
      </c>
      <c r="BD72" s="42" t="s">
        <v>880</v>
      </c>
      <c r="BE72" s="42" t="s">
        <v>17</v>
      </c>
      <c r="BF72" s="42" t="s">
        <v>17</v>
      </c>
      <c r="BR72" s="1">
        <f t="shared" si="19"/>
        <v>19</v>
      </c>
      <c r="BS72" s="1">
        <f t="shared" si="20"/>
        <v>0</v>
      </c>
      <c r="BT72" s="1">
        <f t="shared" si="21"/>
        <v>6</v>
      </c>
      <c r="BU72" s="1">
        <f t="shared" si="22"/>
        <v>4</v>
      </c>
      <c r="BV72" s="1">
        <f t="shared" si="23"/>
        <v>0</v>
      </c>
      <c r="BW72" s="1">
        <f>SUM(COUNTIFS($S72:$BQ72,{"PAT","MAT"}))</f>
        <v>0</v>
      </c>
      <c r="BX72" s="1">
        <f t="shared" si="24"/>
        <v>0</v>
      </c>
      <c r="BY72" s="1">
        <f t="shared" si="25"/>
        <v>0</v>
      </c>
      <c r="BZ72" s="1">
        <f t="shared" si="26"/>
        <v>0</v>
      </c>
      <c r="CA72" s="1">
        <f t="shared" si="27"/>
        <v>0</v>
      </c>
      <c r="CB72" s="1">
        <f t="shared" si="28"/>
        <v>0</v>
      </c>
      <c r="CC72" s="1">
        <f t="shared" si="29"/>
        <v>0</v>
      </c>
      <c r="CD72" s="1">
        <f t="shared" si="30"/>
        <v>0</v>
      </c>
      <c r="CE72" s="1">
        <f t="shared" si="31"/>
        <v>1</v>
      </c>
      <c r="CF72" s="1">
        <f t="shared" si="32"/>
        <v>1</v>
      </c>
      <c r="CG72" s="1">
        <f>SUM(BR72:CC72)+SUM(COUNTIFS(R72:BQ72,{"TERM","RESIGNED"}))</f>
        <v>29</v>
      </c>
      <c r="CH72" s="1" t="s">
        <v>41</v>
      </c>
      <c r="CI72" s="1" t="s">
        <v>931</v>
      </c>
      <c r="CJ72" s="32"/>
    </row>
    <row r="73" spans="1:88" x14ac:dyDescent="0.25">
      <c r="A73" s="30">
        <f t="shared" si="33"/>
        <v>72</v>
      </c>
      <c r="B73" s="1" t="s">
        <v>163</v>
      </c>
      <c r="C73" s="1">
        <v>18307</v>
      </c>
      <c r="D73" s="25">
        <v>100029</v>
      </c>
      <c r="E73" s="1" t="s">
        <v>863</v>
      </c>
      <c r="F73" s="32" t="s">
        <v>166</v>
      </c>
      <c r="G73" s="32" t="s">
        <v>117</v>
      </c>
      <c r="H73" s="28">
        <v>44228</v>
      </c>
      <c r="I73" s="28">
        <v>44201</v>
      </c>
      <c r="J73" s="28" t="s">
        <v>36</v>
      </c>
      <c r="K73" s="1">
        <f t="shared" ca="1" si="17"/>
        <v>1114</v>
      </c>
      <c r="L73" s="32" t="str">
        <f t="shared" si="18"/>
        <v>Billable</v>
      </c>
      <c r="M73" s="32" t="s">
        <v>118</v>
      </c>
      <c r="N73" s="1" t="s">
        <v>38</v>
      </c>
      <c r="O73" s="1" t="s">
        <v>39</v>
      </c>
      <c r="P73" s="1"/>
      <c r="Q73" s="1"/>
      <c r="R73" s="31" t="s">
        <v>130</v>
      </c>
      <c r="S73" s="42" t="s">
        <v>880</v>
      </c>
      <c r="T73" s="45">
        <v>0.37152777777777773</v>
      </c>
      <c r="U73" s="42" t="s">
        <v>880</v>
      </c>
      <c r="V73" s="42" t="s">
        <v>880</v>
      </c>
      <c r="W73" s="46">
        <v>0.38194444444444442</v>
      </c>
      <c r="X73" s="46" t="s">
        <v>880</v>
      </c>
      <c r="Y73" s="42" t="s">
        <v>17</v>
      </c>
      <c r="Z73" s="42" t="s">
        <v>17</v>
      </c>
      <c r="AA73" s="42" t="s">
        <v>880</v>
      </c>
      <c r="AB73" s="46">
        <v>0.33680555555555558</v>
      </c>
      <c r="AC73" s="42" t="s">
        <v>880</v>
      </c>
      <c r="AD73" s="42" t="s">
        <v>880</v>
      </c>
      <c r="AE73" s="46">
        <v>0.36874999999999997</v>
      </c>
      <c r="AF73" s="42" t="s">
        <v>880</v>
      </c>
      <c r="AG73" s="42" t="s">
        <v>882</v>
      </c>
      <c r="AH73" s="46" t="s">
        <v>36</v>
      </c>
      <c r="AI73" s="42" t="s">
        <v>882</v>
      </c>
      <c r="AJ73" s="42" t="s">
        <v>880</v>
      </c>
      <c r="AK73" s="46">
        <v>0.37361111111111112</v>
      </c>
      <c r="AL73" s="42" t="s">
        <v>880</v>
      </c>
      <c r="AM73" s="42" t="s">
        <v>880</v>
      </c>
      <c r="AN73" s="46">
        <v>0.3756944444444445</v>
      </c>
      <c r="AO73" s="42" t="s">
        <v>880</v>
      </c>
      <c r="AP73" s="42" t="s">
        <v>17</v>
      </c>
      <c r="AQ73" s="42" t="s">
        <v>17</v>
      </c>
      <c r="AR73" s="42" t="s">
        <v>880</v>
      </c>
      <c r="AS73" s="46">
        <v>0.38263888888888892</v>
      </c>
      <c r="AT73" s="46" t="s">
        <v>880</v>
      </c>
      <c r="AU73" s="42" t="s">
        <v>880</v>
      </c>
      <c r="AV73" s="46">
        <v>0.39097222222222222</v>
      </c>
      <c r="AW73" s="46" t="s">
        <v>880</v>
      </c>
      <c r="AX73" s="42" t="s">
        <v>880</v>
      </c>
      <c r="AY73" s="46">
        <v>0.40069444444444446</v>
      </c>
      <c r="AZ73" s="46" t="s">
        <v>880</v>
      </c>
      <c r="BA73" s="42" t="s">
        <v>880</v>
      </c>
      <c r="BB73" s="46">
        <v>0.3979166666666667</v>
      </c>
      <c r="BC73" s="46" t="s">
        <v>880</v>
      </c>
      <c r="BD73" s="42" t="s">
        <v>880</v>
      </c>
      <c r="BE73" s="42" t="s">
        <v>17</v>
      </c>
      <c r="BF73" s="42" t="s">
        <v>17</v>
      </c>
      <c r="BR73" s="1">
        <f t="shared" si="19"/>
        <v>21</v>
      </c>
      <c r="BS73" s="1">
        <f t="shared" si="20"/>
        <v>0</v>
      </c>
      <c r="BT73" s="1">
        <f t="shared" si="21"/>
        <v>6</v>
      </c>
      <c r="BU73" s="1">
        <f t="shared" si="22"/>
        <v>0</v>
      </c>
      <c r="BV73" s="1">
        <f t="shared" si="23"/>
        <v>0</v>
      </c>
      <c r="BW73" s="1">
        <f>SUM(COUNTIFS($S73:$BQ73,{"PAT","MAT"}))</f>
        <v>0</v>
      </c>
      <c r="BX73" s="1">
        <f t="shared" si="24"/>
        <v>0</v>
      </c>
      <c r="BY73" s="1">
        <f t="shared" si="25"/>
        <v>0</v>
      </c>
      <c r="BZ73" s="1">
        <f t="shared" si="26"/>
        <v>0</v>
      </c>
      <c r="CA73" s="1">
        <f t="shared" si="27"/>
        <v>2</v>
      </c>
      <c r="CB73" s="1">
        <f t="shared" si="28"/>
        <v>0</v>
      </c>
      <c r="CC73" s="1">
        <f t="shared" si="29"/>
        <v>0</v>
      </c>
      <c r="CD73" s="1">
        <f t="shared" si="30"/>
        <v>2</v>
      </c>
      <c r="CE73" s="1">
        <f t="shared" si="31"/>
        <v>1</v>
      </c>
      <c r="CF73" s="1">
        <f t="shared" si="32"/>
        <v>1</v>
      </c>
      <c r="CG73" s="1">
        <f>SUM(BR73:CC73)+SUM(COUNTIFS(R73:BQ73,{"TERM","RESIGNED"}))</f>
        <v>29</v>
      </c>
      <c r="CH73" s="1" t="s">
        <v>41</v>
      </c>
      <c r="CI73" s="1" t="s">
        <v>933</v>
      </c>
      <c r="CJ73" s="32"/>
    </row>
    <row r="74" spans="1:88" x14ac:dyDescent="0.25">
      <c r="A74" s="30">
        <f t="shared" si="33"/>
        <v>73</v>
      </c>
      <c r="B74" s="1" t="s">
        <v>163</v>
      </c>
      <c r="C74" s="1">
        <v>18461</v>
      </c>
      <c r="D74" s="25">
        <v>100051</v>
      </c>
      <c r="E74" s="1" t="s">
        <v>863</v>
      </c>
      <c r="F74" s="32" t="s">
        <v>170</v>
      </c>
      <c r="G74" s="32" t="s">
        <v>154</v>
      </c>
      <c r="H74" s="28">
        <v>44232</v>
      </c>
      <c r="I74" s="28" t="s">
        <v>36</v>
      </c>
      <c r="J74" s="28" t="s">
        <v>36</v>
      </c>
      <c r="K74" s="1">
        <f t="shared" ca="1" si="17"/>
        <v>1110</v>
      </c>
      <c r="L74" s="32" t="str">
        <f t="shared" si="18"/>
        <v>Billable</v>
      </c>
      <c r="M74" s="32" t="s">
        <v>118</v>
      </c>
      <c r="N74" s="1" t="s">
        <v>38</v>
      </c>
      <c r="O74" s="1" t="s">
        <v>39</v>
      </c>
      <c r="P74" s="1"/>
      <c r="Q74" s="1"/>
      <c r="R74" s="31" t="s">
        <v>155</v>
      </c>
      <c r="S74" s="42" t="s">
        <v>882</v>
      </c>
      <c r="T74" s="45" t="s">
        <v>36</v>
      </c>
      <c r="U74" s="42" t="s">
        <v>882</v>
      </c>
      <c r="V74" s="42" t="s">
        <v>880</v>
      </c>
      <c r="W74" s="46">
        <v>0.37013888888888885</v>
      </c>
      <c r="X74" s="46" t="s">
        <v>880</v>
      </c>
      <c r="Y74" s="42" t="s">
        <v>17</v>
      </c>
      <c r="Z74" s="42" t="s">
        <v>17</v>
      </c>
      <c r="AA74" s="42" t="s">
        <v>880</v>
      </c>
      <c r="AB74" s="46">
        <v>0.37638888888888888</v>
      </c>
      <c r="AC74" s="42" t="s">
        <v>880</v>
      </c>
      <c r="AD74" s="42" t="s">
        <v>880</v>
      </c>
      <c r="AE74" s="46">
        <v>0.37013888888888885</v>
      </c>
      <c r="AF74" s="42" t="s">
        <v>880</v>
      </c>
      <c r="AG74" s="42" t="s">
        <v>880</v>
      </c>
      <c r="AH74" s="46">
        <v>0.37708333333333338</v>
      </c>
      <c r="AI74" s="42" t="s">
        <v>880</v>
      </c>
      <c r="AJ74" s="42" t="s">
        <v>880</v>
      </c>
      <c r="AK74" s="46">
        <v>0.37152777777777773</v>
      </c>
      <c r="AL74" s="42" t="s">
        <v>880</v>
      </c>
      <c r="AM74" s="42" t="s">
        <v>880</v>
      </c>
      <c r="AN74" s="46">
        <v>0.3756944444444445</v>
      </c>
      <c r="AO74" s="42" t="s">
        <v>880</v>
      </c>
      <c r="AP74" s="42" t="s">
        <v>17</v>
      </c>
      <c r="AQ74" s="42" t="s">
        <v>17</v>
      </c>
      <c r="AR74" s="42" t="s">
        <v>880</v>
      </c>
      <c r="AS74" s="46">
        <v>0.38611111111111113</v>
      </c>
      <c r="AT74" s="46" t="s">
        <v>880</v>
      </c>
      <c r="AU74" s="42" t="s">
        <v>880</v>
      </c>
      <c r="AV74" s="46">
        <v>0.37222222222222223</v>
      </c>
      <c r="AW74" s="46" t="s">
        <v>880</v>
      </c>
      <c r="AX74" s="42" t="s">
        <v>880</v>
      </c>
      <c r="AY74" s="46">
        <v>0.37013888888888885</v>
      </c>
      <c r="AZ74" s="46" t="s">
        <v>880</v>
      </c>
      <c r="BA74" s="42" t="s">
        <v>880</v>
      </c>
      <c r="BB74" s="46">
        <v>0.37152777777777773</v>
      </c>
      <c r="BC74" s="46" t="s">
        <v>880</v>
      </c>
      <c r="BD74" s="42" t="s">
        <v>880</v>
      </c>
      <c r="BE74" s="42" t="s">
        <v>17</v>
      </c>
      <c r="BF74" s="42" t="s">
        <v>17</v>
      </c>
      <c r="BR74" s="1">
        <f t="shared" si="19"/>
        <v>21</v>
      </c>
      <c r="BS74" s="1">
        <f t="shared" si="20"/>
        <v>0</v>
      </c>
      <c r="BT74" s="1">
        <f t="shared" si="21"/>
        <v>6</v>
      </c>
      <c r="BU74" s="1">
        <f t="shared" si="22"/>
        <v>0</v>
      </c>
      <c r="BV74" s="1">
        <f t="shared" si="23"/>
        <v>0</v>
      </c>
      <c r="BW74" s="1">
        <f>SUM(COUNTIFS($S74:$BQ74,{"PAT","MAT"}))</f>
        <v>0</v>
      </c>
      <c r="BX74" s="1">
        <f t="shared" si="24"/>
        <v>0</v>
      </c>
      <c r="BY74" s="1">
        <f t="shared" si="25"/>
        <v>0</v>
      </c>
      <c r="BZ74" s="1">
        <f t="shared" si="26"/>
        <v>0</v>
      </c>
      <c r="CA74" s="1">
        <f t="shared" si="27"/>
        <v>2</v>
      </c>
      <c r="CB74" s="1">
        <f t="shared" si="28"/>
        <v>0</v>
      </c>
      <c r="CC74" s="1">
        <f t="shared" si="29"/>
        <v>0</v>
      </c>
      <c r="CD74" s="1">
        <f t="shared" si="30"/>
        <v>2</v>
      </c>
      <c r="CE74" s="1">
        <f t="shared" si="31"/>
        <v>1</v>
      </c>
      <c r="CF74" s="1">
        <f t="shared" si="32"/>
        <v>1</v>
      </c>
      <c r="CG74" s="1">
        <f>SUM(BR74:CC74)+SUM(COUNTIFS(R74:BQ74,{"TERM","RESIGNED"}))</f>
        <v>29</v>
      </c>
      <c r="CH74" s="1" t="s">
        <v>41</v>
      </c>
      <c r="CI74" s="1" t="s">
        <v>933</v>
      </c>
      <c r="CJ74" s="32"/>
    </row>
    <row r="75" spans="1:88" x14ac:dyDescent="0.25">
      <c r="A75" s="30">
        <f t="shared" si="33"/>
        <v>74</v>
      </c>
      <c r="B75" s="1" t="s">
        <v>163</v>
      </c>
      <c r="C75" s="1">
        <v>100098</v>
      </c>
      <c r="D75" s="25">
        <v>100098</v>
      </c>
      <c r="E75" s="1" t="s">
        <v>862</v>
      </c>
      <c r="F75" s="32" t="s">
        <v>176</v>
      </c>
      <c r="G75" s="32" t="s">
        <v>177</v>
      </c>
      <c r="H75" s="28">
        <v>44253</v>
      </c>
      <c r="I75" s="28" t="s">
        <v>36</v>
      </c>
      <c r="J75" s="28" t="s">
        <v>36</v>
      </c>
      <c r="K75" s="1">
        <f t="shared" ca="1" si="17"/>
        <v>1089</v>
      </c>
      <c r="L75" s="32" t="str">
        <f t="shared" si="18"/>
        <v>Billable</v>
      </c>
      <c r="M75" s="32" t="s">
        <v>178</v>
      </c>
      <c r="N75" s="1" t="s">
        <v>38</v>
      </c>
      <c r="O75" s="1" t="s">
        <v>39</v>
      </c>
      <c r="P75" s="1"/>
      <c r="Q75" s="1"/>
      <c r="R75" s="31" t="s">
        <v>179</v>
      </c>
      <c r="S75" s="42" t="s">
        <v>880</v>
      </c>
      <c r="T75" s="45">
        <v>0.40972222222222227</v>
      </c>
      <c r="U75" s="42" t="s">
        <v>880</v>
      </c>
      <c r="V75" s="42" t="s">
        <v>880</v>
      </c>
      <c r="W75" s="46">
        <v>0.3888888888888889</v>
      </c>
      <c r="X75" s="46" t="s">
        <v>880</v>
      </c>
      <c r="Y75" s="42" t="s">
        <v>17</v>
      </c>
      <c r="Z75" s="42" t="s">
        <v>17</v>
      </c>
      <c r="AA75" s="42" t="s">
        <v>880</v>
      </c>
      <c r="AB75" s="46">
        <v>0.38611111111111113</v>
      </c>
      <c r="AC75" s="42" t="s">
        <v>880</v>
      </c>
      <c r="AD75" s="42" t="s">
        <v>880</v>
      </c>
      <c r="AE75" s="46">
        <v>0.37708333333333338</v>
      </c>
      <c r="AF75" s="42" t="s">
        <v>880</v>
      </c>
      <c r="AG75" s="42" t="s">
        <v>880</v>
      </c>
      <c r="AH75" s="46">
        <v>0.38194444444444442</v>
      </c>
      <c r="AI75" s="42" t="s">
        <v>880</v>
      </c>
      <c r="AJ75" s="42" t="s">
        <v>880</v>
      </c>
      <c r="AK75" s="46">
        <v>0.39583333333333331</v>
      </c>
      <c r="AL75" s="42" t="s">
        <v>880</v>
      </c>
      <c r="AM75" s="42" t="s">
        <v>880</v>
      </c>
      <c r="AN75" s="46">
        <v>0.39027777777777778</v>
      </c>
      <c r="AO75" s="42" t="s">
        <v>880</v>
      </c>
      <c r="AP75" s="42" t="s">
        <v>17</v>
      </c>
      <c r="AQ75" s="42" t="s">
        <v>17</v>
      </c>
      <c r="AR75" s="42" t="s">
        <v>19</v>
      </c>
      <c r="AS75" s="46">
        <v>1.3888888888888888E-2</v>
      </c>
      <c r="AT75" s="46" t="s">
        <v>19</v>
      </c>
      <c r="AU75" s="42" t="s">
        <v>880</v>
      </c>
      <c r="AV75" s="46">
        <v>0.38472222222222219</v>
      </c>
      <c r="AW75" s="46" t="s">
        <v>880</v>
      </c>
      <c r="AX75" s="42" t="s">
        <v>880</v>
      </c>
      <c r="AY75" s="46">
        <v>0.37986111111111115</v>
      </c>
      <c r="AZ75" s="46" t="s">
        <v>880</v>
      </c>
      <c r="BA75" s="42" t="s">
        <v>880</v>
      </c>
      <c r="BB75" s="46">
        <v>0.38125000000000003</v>
      </c>
      <c r="BC75" s="46" t="s">
        <v>880</v>
      </c>
      <c r="BD75" s="42" t="s">
        <v>880</v>
      </c>
      <c r="BE75" s="42" t="s">
        <v>17</v>
      </c>
      <c r="BF75" s="42" t="s">
        <v>17</v>
      </c>
      <c r="BR75" s="1">
        <f t="shared" si="19"/>
        <v>21</v>
      </c>
      <c r="BS75" s="1">
        <f t="shared" si="20"/>
        <v>0</v>
      </c>
      <c r="BT75" s="1">
        <f t="shared" si="21"/>
        <v>6</v>
      </c>
      <c r="BU75" s="1">
        <f t="shared" si="22"/>
        <v>0</v>
      </c>
      <c r="BV75" s="1">
        <f t="shared" si="23"/>
        <v>2</v>
      </c>
      <c r="BW75" s="1">
        <f>SUM(COUNTIFS($S75:$BQ75,{"PAT","MAT"}))</f>
        <v>0</v>
      </c>
      <c r="BX75" s="1">
        <f t="shared" si="24"/>
        <v>0</v>
      </c>
      <c r="BY75" s="1">
        <f t="shared" si="25"/>
        <v>0</v>
      </c>
      <c r="BZ75" s="1">
        <f t="shared" si="26"/>
        <v>0</v>
      </c>
      <c r="CA75" s="1">
        <f t="shared" si="27"/>
        <v>0</v>
      </c>
      <c r="CB75" s="1">
        <f t="shared" si="28"/>
        <v>0</v>
      </c>
      <c r="CC75" s="1">
        <f t="shared" si="29"/>
        <v>0</v>
      </c>
      <c r="CD75" s="1">
        <f t="shared" si="30"/>
        <v>0</v>
      </c>
      <c r="CE75" s="1">
        <f t="shared" si="31"/>
        <v>1</v>
      </c>
      <c r="CF75" s="1">
        <f t="shared" si="32"/>
        <v>1</v>
      </c>
      <c r="CG75" s="1">
        <f>SUM(BR75:CC75)+SUM(COUNTIFS(R75:BQ75,{"TERM","RESIGNED"}))</f>
        <v>29</v>
      </c>
      <c r="CH75" s="1" t="s">
        <v>41</v>
      </c>
      <c r="CI75" s="1" t="s">
        <v>931</v>
      </c>
      <c r="CJ75" s="32"/>
    </row>
    <row r="76" spans="1:88" x14ac:dyDescent="0.25">
      <c r="A76" s="30">
        <f t="shared" si="33"/>
        <v>75</v>
      </c>
      <c r="B76" s="1" t="s">
        <v>163</v>
      </c>
      <c r="C76" s="1">
        <v>13527</v>
      </c>
      <c r="D76" s="25">
        <v>100513</v>
      </c>
      <c r="E76" s="1" t="s">
        <v>863</v>
      </c>
      <c r="F76" s="32" t="s">
        <v>323</v>
      </c>
      <c r="G76" s="32" t="s">
        <v>181</v>
      </c>
      <c r="H76" s="28">
        <v>44319</v>
      </c>
      <c r="I76" s="28">
        <v>43140</v>
      </c>
      <c r="J76" s="28" t="s">
        <v>36</v>
      </c>
      <c r="K76" s="1">
        <f t="shared" ca="1" si="17"/>
        <v>1023</v>
      </c>
      <c r="L76" s="32" t="str">
        <f t="shared" si="18"/>
        <v>Billable</v>
      </c>
      <c r="M76" s="32" t="s">
        <v>178</v>
      </c>
      <c r="N76" s="1" t="s">
        <v>38</v>
      </c>
      <c r="O76" s="1" t="s">
        <v>39</v>
      </c>
      <c r="P76" s="1"/>
      <c r="Q76" s="1"/>
      <c r="R76" s="31" t="s">
        <v>241</v>
      </c>
      <c r="S76" s="42" t="s">
        <v>880</v>
      </c>
      <c r="T76" s="45">
        <v>0.3833333333333333</v>
      </c>
      <c r="U76" s="42" t="s">
        <v>880</v>
      </c>
      <c r="V76" s="42" t="s">
        <v>880</v>
      </c>
      <c r="W76" s="46">
        <v>0.38750000000000001</v>
      </c>
      <c r="X76" s="46" t="s">
        <v>880</v>
      </c>
      <c r="Y76" s="42" t="s">
        <v>17</v>
      </c>
      <c r="Z76" s="42" t="s">
        <v>17</v>
      </c>
      <c r="AA76" s="42" t="s">
        <v>880</v>
      </c>
      <c r="AB76" s="46">
        <v>0.3840277777777778</v>
      </c>
      <c r="AC76" s="42" t="s">
        <v>880</v>
      </c>
      <c r="AD76" s="42" t="s">
        <v>880</v>
      </c>
      <c r="AE76" s="46">
        <v>0.37986111111111115</v>
      </c>
      <c r="AF76" s="42" t="s">
        <v>880</v>
      </c>
      <c r="AG76" s="42" t="s">
        <v>880</v>
      </c>
      <c r="AH76" s="46">
        <v>0.39999999999999997</v>
      </c>
      <c r="AI76" s="42" t="s">
        <v>880</v>
      </c>
      <c r="AJ76" s="42" t="s">
        <v>880</v>
      </c>
      <c r="AK76" s="46">
        <v>0.39166666666666666</v>
      </c>
      <c r="AL76" s="42" t="s">
        <v>880</v>
      </c>
      <c r="AM76" s="42" t="s">
        <v>880</v>
      </c>
      <c r="AN76" s="46">
        <v>0.40972222222222227</v>
      </c>
      <c r="AO76" s="42" t="s">
        <v>880</v>
      </c>
      <c r="AP76" s="42" t="s">
        <v>17</v>
      </c>
      <c r="AQ76" s="42" t="s">
        <v>17</v>
      </c>
      <c r="AR76" s="42" t="s">
        <v>880</v>
      </c>
      <c r="AS76" s="46">
        <v>0.37152777777777773</v>
      </c>
      <c r="AT76" s="46" t="s">
        <v>880</v>
      </c>
      <c r="AU76" s="42" t="s">
        <v>880</v>
      </c>
      <c r="AV76" s="46">
        <v>0.37847222222222227</v>
      </c>
      <c r="AW76" s="46" t="s">
        <v>880</v>
      </c>
      <c r="AX76" s="42" t="s">
        <v>880</v>
      </c>
      <c r="AY76" s="46">
        <v>0.37638888888888888</v>
      </c>
      <c r="AZ76" s="46" t="s">
        <v>880</v>
      </c>
      <c r="BA76" s="42" t="s">
        <v>880</v>
      </c>
      <c r="BB76" s="46">
        <v>0.37777777777777777</v>
      </c>
      <c r="BC76" s="46" t="s">
        <v>880</v>
      </c>
      <c r="BD76" s="42" t="s">
        <v>880</v>
      </c>
      <c r="BE76" s="42" t="s">
        <v>17</v>
      </c>
      <c r="BF76" s="42" t="s">
        <v>17</v>
      </c>
      <c r="BR76" s="1">
        <f t="shared" si="19"/>
        <v>23</v>
      </c>
      <c r="BS76" s="1">
        <f t="shared" si="20"/>
        <v>0</v>
      </c>
      <c r="BT76" s="1">
        <f t="shared" si="21"/>
        <v>6</v>
      </c>
      <c r="BU76" s="1">
        <f t="shared" si="22"/>
        <v>0</v>
      </c>
      <c r="BV76" s="1">
        <f t="shared" si="23"/>
        <v>0</v>
      </c>
      <c r="BW76" s="1">
        <f>SUM(COUNTIFS($S76:$BQ76,{"PAT","MAT"}))</f>
        <v>0</v>
      </c>
      <c r="BX76" s="1">
        <f t="shared" si="24"/>
        <v>0</v>
      </c>
      <c r="BY76" s="1">
        <f t="shared" si="25"/>
        <v>0</v>
      </c>
      <c r="BZ76" s="1">
        <f t="shared" si="26"/>
        <v>0</v>
      </c>
      <c r="CA76" s="1">
        <f t="shared" si="27"/>
        <v>0</v>
      </c>
      <c r="CB76" s="1">
        <f t="shared" si="28"/>
        <v>0</v>
      </c>
      <c r="CC76" s="1">
        <f t="shared" si="29"/>
        <v>0</v>
      </c>
      <c r="CD76" s="1">
        <f t="shared" si="30"/>
        <v>0</v>
      </c>
      <c r="CE76" s="1">
        <f t="shared" si="31"/>
        <v>1</v>
      </c>
      <c r="CF76" s="1">
        <f t="shared" si="32"/>
        <v>1</v>
      </c>
      <c r="CG76" s="1">
        <f>SUM(BR76:CC76)+SUM(COUNTIFS(R76:BQ76,{"TERM","RESIGNED"}))</f>
        <v>29</v>
      </c>
      <c r="CH76" s="1" t="s">
        <v>41</v>
      </c>
      <c r="CI76" s="1" t="s">
        <v>934</v>
      </c>
      <c r="CJ76" s="32"/>
    </row>
    <row r="77" spans="1:88" x14ac:dyDescent="0.25">
      <c r="A77" s="30">
        <f t="shared" si="33"/>
        <v>76</v>
      </c>
      <c r="B77" s="1" t="s">
        <v>163</v>
      </c>
      <c r="C77" s="1">
        <v>14402</v>
      </c>
      <c r="D77" s="25">
        <v>100523</v>
      </c>
      <c r="E77" s="1" t="s">
        <v>862</v>
      </c>
      <c r="F77" s="32" t="s">
        <v>324</v>
      </c>
      <c r="G77" s="32" t="s">
        <v>181</v>
      </c>
      <c r="H77" s="28">
        <v>44319</v>
      </c>
      <c r="I77" s="28">
        <v>43315</v>
      </c>
      <c r="J77" s="28" t="s">
        <v>36</v>
      </c>
      <c r="K77" s="1">
        <f t="shared" ca="1" si="17"/>
        <v>1023</v>
      </c>
      <c r="L77" s="32" t="str">
        <f t="shared" si="18"/>
        <v>Billable</v>
      </c>
      <c r="M77" s="32" t="s">
        <v>178</v>
      </c>
      <c r="N77" s="1" t="s">
        <v>38</v>
      </c>
      <c r="O77" s="1" t="s">
        <v>39</v>
      </c>
      <c r="P77" s="1"/>
      <c r="Q77" s="1"/>
      <c r="R77" s="31" t="s">
        <v>241</v>
      </c>
      <c r="S77" s="42" t="s">
        <v>880</v>
      </c>
      <c r="T77" s="45">
        <v>0.3840277777777778</v>
      </c>
      <c r="U77" s="42" t="s">
        <v>880</v>
      </c>
      <c r="V77" s="42" t="s">
        <v>880</v>
      </c>
      <c r="W77" s="46">
        <v>0.38750000000000001</v>
      </c>
      <c r="X77" s="46" t="s">
        <v>880</v>
      </c>
      <c r="Y77" s="42" t="s">
        <v>17</v>
      </c>
      <c r="Z77" s="42" t="s">
        <v>17</v>
      </c>
      <c r="AA77" s="42" t="s">
        <v>880</v>
      </c>
      <c r="AB77" s="46">
        <v>0.38263888888888892</v>
      </c>
      <c r="AC77" s="42" t="s">
        <v>880</v>
      </c>
      <c r="AD77" s="42" t="s">
        <v>882</v>
      </c>
      <c r="AE77" s="46" t="s">
        <v>36</v>
      </c>
      <c r="AF77" s="42" t="s">
        <v>882</v>
      </c>
      <c r="AG77" s="42" t="s">
        <v>883</v>
      </c>
      <c r="AH77" s="46" t="s">
        <v>36</v>
      </c>
      <c r="AI77" s="42" t="s">
        <v>883</v>
      </c>
      <c r="AJ77" s="42" t="s">
        <v>18</v>
      </c>
      <c r="AK77" s="46" t="s">
        <v>36</v>
      </c>
      <c r="AL77" s="42" t="s">
        <v>18</v>
      </c>
      <c r="AM77" s="42" t="s">
        <v>880</v>
      </c>
      <c r="AN77" s="46">
        <v>0.3263888888888889</v>
      </c>
      <c r="AO77" s="42" t="s">
        <v>880</v>
      </c>
      <c r="AP77" s="42" t="s">
        <v>17</v>
      </c>
      <c r="AQ77" s="42" t="s">
        <v>17</v>
      </c>
      <c r="AR77" s="42" t="s">
        <v>881</v>
      </c>
      <c r="AS77" s="46">
        <v>0.375</v>
      </c>
      <c r="AT77" s="46" t="s">
        <v>881</v>
      </c>
      <c r="AU77" s="42" t="s">
        <v>881</v>
      </c>
      <c r="AV77" s="46">
        <v>0.3888888888888889</v>
      </c>
      <c r="AW77" s="46" t="s">
        <v>881</v>
      </c>
      <c r="AX77" s="42" t="s">
        <v>881</v>
      </c>
      <c r="AY77" s="46">
        <v>0.4055555555555555</v>
      </c>
      <c r="AZ77" s="46" t="s">
        <v>881</v>
      </c>
      <c r="BA77" s="42" t="s">
        <v>881</v>
      </c>
      <c r="BB77" s="46">
        <v>0.38750000000000001</v>
      </c>
      <c r="BC77" s="46" t="s">
        <v>881</v>
      </c>
      <c r="BD77" s="42" t="s">
        <v>881</v>
      </c>
      <c r="BE77" s="42" t="s">
        <v>17</v>
      </c>
      <c r="BF77" s="42" t="s">
        <v>17</v>
      </c>
      <c r="BR77" s="1">
        <f t="shared" si="19"/>
        <v>8</v>
      </c>
      <c r="BS77" s="1">
        <f t="shared" si="20"/>
        <v>4.5</v>
      </c>
      <c r="BT77" s="1">
        <f t="shared" si="21"/>
        <v>6</v>
      </c>
      <c r="BU77" s="1">
        <f t="shared" si="22"/>
        <v>2</v>
      </c>
      <c r="BV77" s="1">
        <f t="shared" si="23"/>
        <v>0</v>
      </c>
      <c r="BW77" s="1">
        <f>SUM(COUNTIFS($S77:$BQ77,{"PAT","MAT"}))</f>
        <v>0</v>
      </c>
      <c r="BX77" s="1">
        <f t="shared" si="24"/>
        <v>0</v>
      </c>
      <c r="BY77" s="1">
        <f t="shared" si="25"/>
        <v>0</v>
      </c>
      <c r="BZ77" s="1">
        <f t="shared" si="26"/>
        <v>2</v>
      </c>
      <c r="CA77" s="1">
        <f t="shared" si="27"/>
        <v>2</v>
      </c>
      <c r="CB77" s="1">
        <f t="shared" si="28"/>
        <v>0</v>
      </c>
      <c r="CC77" s="1">
        <f t="shared" si="29"/>
        <v>0</v>
      </c>
      <c r="CD77" s="1">
        <f t="shared" si="30"/>
        <v>4</v>
      </c>
      <c r="CE77" s="1">
        <f t="shared" si="31"/>
        <v>0</v>
      </c>
      <c r="CF77" s="1">
        <f t="shared" si="32"/>
        <v>0</v>
      </c>
      <c r="CG77" s="1">
        <f>SUM(BR77:CC77)+SUM(COUNTIFS(R77:BQ77,{"TERM","RESIGNED"}))</f>
        <v>24.5</v>
      </c>
      <c r="CH77" s="1" t="s">
        <v>41</v>
      </c>
      <c r="CI77" s="1" t="s">
        <v>931</v>
      </c>
      <c r="CJ77" s="32"/>
    </row>
    <row r="78" spans="1:88" x14ac:dyDescent="0.25">
      <c r="A78" s="30">
        <f t="shared" si="33"/>
        <v>77</v>
      </c>
      <c r="B78" s="1" t="s">
        <v>163</v>
      </c>
      <c r="C78" s="1">
        <v>14927</v>
      </c>
      <c r="D78" s="25">
        <v>100539</v>
      </c>
      <c r="E78" s="1" t="s">
        <v>863</v>
      </c>
      <c r="F78" s="32" t="s">
        <v>325</v>
      </c>
      <c r="G78" s="32" t="s">
        <v>181</v>
      </c>
      <c r="H78" s="28">
        <v>44319</v>
      </c>
      <c r="I78" s="28">
        <v>43434</v>
      </c>
      <c r="J78" s="28" t="s">
        <v>36</v>
      </c>
      <c r="K78" s="1">
        <f t="shared" ca="1" si="17"/>
        <v>1023</v>
      </c>
      <c r="L78" s="32" t="str">
        <f t="shared" si="18"/>
        <v>Billable</v>
      </c>
      <c r="M78" s="32" t="s">
        <v>178</v>
      </c>
      <c r="N78" s="1" t="s">
        <v>38</v>
      </c>
      <c r="O78" s="1" t="s">
        <v>39</v>
      </c>
      <c r="P78" s="1"/>
      <c r="Q78" s="1"/>
      <c r="R78" s="31" t="s">
        <v>241</v>
      </c>
      <c r="S78" s="42" t="s">
        <v>882</v>
      </c>
      <c r="T78" s="45" t="s">
        <v>36</v>
      </c>
      <c r="U78" s="42" t="s">
        <v>882</v>
      </c>
      <c r="V78" s="42" t="s">
        <v>883</v>
      </c>
      <c r="W78" s="46" t="s">
        <v>36</v>
      </c>
      <c r="X78" s="46" t="s">
        <v>883</v>
      </c>
      <c r="Y78" s="42" t="s">
        <v>17</v>
      </c>
      <c r="Z78" s="42" t="s">
        <v>17</v>
      </c>
      <c r="AA78" s="42" t="s">
        <v>19</v>
      </c>
      <c r="AB78" s="46" t="s">
        <v>36</v>
      </c>
      <c r="AC78" s="42" t="s">
        <v>19</v>
      </c>
      <c r="AD78" s="42" t="s">
        <v>19</v>
      </c>
      <c r="AE78" s="46" t="s">
        <v>36</v>
      </c>
      <c r="AF78" s="42" t="s">
        <v>19</v>
      </c>
      <c r="AG78" s="42" t="s">
        <v>19</v>
      </c>
      <c r="AH78" s="46" t="s">
        <v>36</v>
      </c>
      <c r="AI78" s="42" t="s">
        <v>19</v>
      </c>
      <c r="AJ78" s="42" t="s">
        <v>19</v>
      </c>
      <c r="AK78" s="46" t="s">
        <v>36</v>
      </c>
      <c r="AL78" s="42" t="s">
        <v>19</v>
      </c>
      <c r="AM78" s="42" t="s">
        <v>19</v>
      </c>
      <c r="AN78" s="46" t="s">
        <v>36</v>
      </c>
      <c r="AO78" s="42" t="s">
        <v>19</v>
      </c>
      <c r="AP78" s="42" t="s">
        <v>17</v>
      </c>
      <c r="AQ78" s="42" t="s">
        <v>17</v>
      </c>
      <c r="AR78" s="42" t="s">
        <v>880</v>
      </c>
      <c r="AS78" s="46">
        <v>0.37916666666666665</v>
      </c>
      <c r="AT78" s="46" t="s">
        <v>880</v>
      </c>
      <c r="AU78" s="42" t="s">
        <v>880</v>
      </c>
      <c r="AV78" s="46">
        <v>0.3756944444444445</v>
      </c>
      <c r="AW78" s="46" t="s">
        <v>880</v>
      </c>
      <c r="AX78" s="42" t="s">
        <v>880</v>
      </c>
      <c r="AY78" s="46">
        <v>0.375</v>
      </c>
      <c r="AZ78" s="46" t="s">
        <v>880</v>
      </c>
      <c r="BA78" s="42" t="s">
        <v>880</v>
      </c>
      <c r="BB78" s="46">
        <v>0.37152777777777773</v>
      </c>
      <c r="BC78" s="46" t="s">
        <v>880</v>
      </c>
      <c r="BD78" s="42" t="s">
        <v>880</v>
      </c>
      <c r="BE78" s="42" t="s">
        <v>17</v>
      </c>
      <c r="BF78" s="42" t="s">
        <v>17</v>
      </c>
      <c r="BR78" s="1">
        <f t="shared" si="19"/>
        <v>9</v>
      </c>
      <c r="BS78" s="1">
        <f t="shared" si="20"/>
        <v>0</v>
      </c>
      <c r="BT78" s="1">
        <f t="shared" si="21"/>
        <v>6</v>
      </c>
      <c r="BU78" s="1">
        <f t="shared" si="22"/>
        <v>0</v>
      </c>
      <c r="BV78" s="1">
        <f t="shared" si="23"/>
        <v>10</v>
      </c>
      <c r="BW78" s="1">
        <f>SUM(COUNTIFS($S78:$BQ78,{"PAT","MAT"}))</f>
        <v>0</v>
      </c>
      <c r="BX78" s="1">
        <f t="shared" si="24"/>
        <v>0</v>
      </c>
      <c r="BY78" s="1">
        <f t="shared" si="25"/>
        <v>0</v>
      </c>
      <c r="BZ78" s="1">
        <f t="shared" si="26"/>
        <v>2</v>
      </c>
      <c r="CA78" s="1">
        <f t="shared" si="27"/>
        <v>2</v>
      </c>
      <c r="CB78" s="1">
        <f t="shared" si="28"/>
        <v>0</v>
      </c>
      <c r="CC78" s="1">
        <f t="shared" si="29"/>
        <v>0</v>
      </c>
      <c r="CD78" s="1">
        <f t="shared" si="30"/>
        <v>4</v>
      </c>
      <c r="CE78" s="1">
        <f t="shared" si="31"/>
        <v>0</v>
      </c>
      <c r="CF78" s="1">
        <f t="shared" si="32"/>
        <v>0</v>
      </c>
      <c r="CG78" s="1">
        <f>SUM(BR78:CC78)+SUM(COUNTIFS(R78:BQ78,{"TERM","RESIGNED"}))</f>
        <v>29</v>
      </c>
      <c r="CH78" s="1" t="s">
        <v>41</v>
      </c>
      <c r="CI78" s="1" t="s">
        <v>934</v>
      </c>
      <c r="CJ78" s="32"/>
    </row>
    <row r="79" spans="1:88" x14ac:dyDescent="0.25">
      <c r="A79" s="30">
        <f t="shared" si="33"/>
        <v>78</v>
      </c>
      <c r="B79" s="1" t="s">
        <v>163</v>
      </c>
      <c r="C79" s="1">
        <v>15034</v>
      </c>
      <c r="D79" s="25">
        <v>100543</v>
      </c>
      <c r="E79" s="1" t="s">
        <v>862</v>
      </c>
      <c r="F79" s="32" t="s">
        <v>326</v>
      </c>
      <c r="G79" s="32" t="s">
        <v>181</v>
      </c>
      <c r="H79" s="28">
        <v>44319</v>
      </c>
      <c r="I79" s="28">
        <v>43452</v>
      </c>
      <c r="J79" s="28" t="s">
        <v>36</v>
      </c>
      <c r="K79" s="1">
        <f t="shared" ca="1" si="17"/>
        <v>1023</v>
      </c>
      <c r="L79" s="32" t="str">
        <f t="shared" si="18"/>
        <v>Billable</v>
      </c>
      <c r="M79" s="32" t="s">
        <v>178</v>
      </c>
      <c r="N79" s="1" t="s">
        <v>38</v>
      </c>
      <c r="O79" s="1" t="s">
        <v>39</v>
      </c>
      <c r="P79" s="1"/>
      <c r="Q79" s="1"/>
      <c r="R79" s="31" t="s">
        <v>241</v>
      </c>
      <c r="S79" s="42" t="s">
        <v>880</v>
      </c>
      <c r="T79" s="45">
        <v>0.3888888888888889</v>
      </c>
      <c r="U79" s="42" t="s">
        <v>880</v>
      </c>
      <c r="V79" s="42" t="s">
        <v>880</v>
      </c>
      <c r="W79" s="46">
        <v>0.38750000000000001</v>
      </c>
      <c r="X79" s="46" t="s">
        <v>880</v>
      </c>
      <c r="Y79" s="42" t="s">
        <v>17</v>
      </c>
      <c r="Z79" s="42" t="s">
        <v>17</v>
      </c>
      <c r="AA79" s="42" t="s">
        <v>880</v>
      </c>
      <c r="AB79" s="46">
        <v>0.38472222222222219</v>
      </c>
      <c r="AC79" s="42" t="s">
        <v>880</v>
      </c>
      <c r="AD79" s="42" t="s">
        <v>880</v>
      </c>
      <c r="AE79" s="46">
        <v>0.35416666666666669</v>
      </c>
      <c r="AF79" s="42" t="s">
        <v>880</v>
      </c>
      <c r="AG79" s="42" t="s">
        <v>880</v>
      </c>
      <c r="AH79" s="46">
        <v>0.38472222222222219</v>
      </c>
      <c r="AI79" s="42" t="s">
        <v>880</v>
      </c>
      <c r="AJ79" s="42" t="s">
        <v>880</v>
      </c>
      <c r="AK79" s="46">
        <v>0.37916666666666665</v>
      </c>
      <c r="AL79" s="42" t="s">
        <v>880</v>
      </c>
      <c r="AM79" s="42" t="s">
        <v>880</v>
      </c>
      <c r="AN79" s="46">
        <v>0.41319444444444442</v>
      </c>
      <c r="AO79" s="42" t="s">
        <v>880</v>
      </c>
      <c r="AP79" s="42" t="s">
        <v>17</v>
      </c>
      <c r="AQ79" s="42" t="s">
        <v>17</v>
      </c>
      <c r="AR79" s="42" t="s">
        <v>880</v>
      </c>
      <c r="AS79" s="46">
        <v>0.38194444444444442</v>
      </c>
      <c r="AT79" s="46" t="s">
        <v>880</v>
      </c>
      <c r="AU79" s="42" t="s">
        <v>880</v>
      </c>
      <c r="AV79" s="46">
        <v>0.3840277777777778</v>
      </c>
      <c r="AW79" s="46" t="s">
        <v>880</v>
      </c>
      <c r="AX79" s="42" t="s">
        <v>880</v>
      </c>
      <c r="AY79" s="46">
        <v>0.38055555555555554</v>
      </c>
      <c r="AZ79" s="46" t="s">
        <v>880</v>
      </c>
      <c r="BA79" s="42" t="s">
        <v>880</v>
      </c>
      <c r="BB79" s="46">
        <v>0.38194444444444442</v>
      </c>
      <c r="BC79" s="46" t="s">
        <v>880</v>
      </c>
      <c r="BD79" s="42" t="s">
        <v>880</v>
      </c>
      <c r="BE79" s="42" t="s">
        <v>17</v>
      </c>
      <c r="BF79" s="42" t="s">
        <v>17</v>
      </c>
      <c r="BR79" s="1">
        <f t="shared" si="19"/>
        <v>23</v>
      </c>
      <c r="BS79" s="1">
        <f t="shared" si="20"/>
        <v>0</v>
      </c>
      <c r="BT79" s="1">
        <f t="shared" si="21"/>
        <v>6</v>
      </c>
      <c r="BU79" s="1">
        <f t="shared" si="22"/>
        <v>0</v>
      </c>
      <c r="BV79" s="1">
        <f t="shared" si="23"/>
        <v>0</v>
      </c>
      <c r="BW79" s="1">
        <f>SUM(COUNTIFS($S79:$BQ79,{"PAT","MAT"}))</f>
        <v>0</v>
      </c>
      <c r="BX79" s="1">
        <f t="shared" si="24"/>
        <v>0</v>
      </c>
      <c r="BY79" s="1">
        <f t="shared" si="25"/>
        <v>0</v>
      </c>
      <c r="BZ79" s="1">
        <f t="shared" si="26"/>
        <v>0</v>
      </c>
      <c r="CA79" s="1">
        <f t="shared" si="27"/>
        <v>0</v>
      </c>
      <c r="CB79" s="1">
        <f t="shared" si="28"/>
        <v>0</v>
      </c>
      <c r="CC79" s="1">
        <f t="shared" si="29"/>
        <v>0</v>
      </c>
      <c r="CD79" s="1">
        <f t="shared" si="30"/>
        <v>0</v>
      </c>
      <c r="CE79" s="1">
        <f t="shared" si="31"/>
        <v>1</v>
      </c>
      <c r="CF79" s="1">
        <f t="shared" si="32"/>
        <v>1</v>
      </c>
      <c r="CG79" s="1">
        <f>SUM(BR79:CC79)+SUM(COUNTIFS(R79:BQ79,{"TERM","RESIGNED"}))</f>
        <v>29</v>
      </c>
      <c r="CH79" s="1" t="s">
        <v>41</v>
      </c>
      <c r="CI79" s="1" t="s">
        <v>934</v>
      </c>
      <c r="CJ79" s="32"/>
    </row>
    <row r="80" spans="1:88" x14ac:dyDescent="0.25">
      <c r="A80" s="30">
        <f t="shared" si="33"/>
        <v>79</v>
      </c>
      <c r="B80" s="1" t="s">
        <v>163</v>
      </c>
      <c r="C80" s="1">
        <v>15036</v>
      </c>
      <c r="D80" s="25">
        <v>100544</v>
      </c>
      <c r="E80" s="1" t="s">
        <v>862</v>
      </c>
      <c r="F80" s="32" t="s">
        <v>309</v>
      </c>
      <c r="G80" s="32" t="s">
        <v>181</v>
      </c>
      <c r="H80" s="28">
        <v>44319</v>
      </c>
      <c r="I80" s="28">
        <v>43452</v>
      </c>
      <c r="J80" s="28" t="s">
        <v>36</v>
      </c>
      <c r="K80" s="1">
        <f t="shared" ca="1" si="17"/>
        <v>1023</v>
      </c>
      <c r="L80" s="32" t="str">
        <f t="shared" si="18"/>
        <v>Billable</v>
      </c>
      <c r="M80" s="32" t="s">
        <v>178</v>
      </c>
      <c r="N80" s="1" t="s">
        <v>38</v>
      </c>
      <c r="O80" s="1" t="s">
        <v>39</v>
      </c>
      <c r="P80" s="1"/>
      <c r="Q80" s="1"/>
      <c r="R80" s="31" t="s">
        <v>425</v>
      </c>
      <c r="S80" s="42" t="s">
        <v>880</v>
      </c>
      <c r="T80" s="45">
        <v>0.38750000000000001</v>
      </c>
      <c r="U80" s="42" t="s">
        <v>880</v>
      </c>
      <c r="V80" s="42" t="s">
        <v>880</v>
      </c>
      <c r="W80" s="46">
        <v>0.38819444444444445</v>
      </c>
      <c r="X80" s="46" t="s">
        <v>880</v>
      </c>
      <c r="Y80" s="42" t="s">
        <v>17</v>
      </c>
      <c r="Z80" s="42" t="s">
        <v>17</v>
      </c>
      <c r="AA80" s="42" t="s">
        <v>880</v>
      </c>
      <c r="AB80" s="46">
        <v>0.38263888888888892</v>
      </c>
      <c r="AC80" s="42" t="s">
        <v>880</v>
      </c>
      <c r="AD80" s="42" t="s">
        <v>880</v>
      </c>
      <c r="AE80" s="46">
        <v>0.38472222222222219</v>
      </c>
      <c r="AF80" s="42" t="s">
        <v>880</v>
      </c>
      <c r="AG80" s="42" t="s">
        <v>880</v>
      </c>
      <c r="AH80" s="46">
        <v>0.38263888888888892</v>
      </c>
      <c r="AI80" s="42" t="s">
        <v>880</v>
      </c>
      <c r="AJ80" s="42" t="s">
        <v>880</v>
      </c>
      <c r="AK80" s="46">
        <v>0.38263888888888892</v>
      </c>
      <c r="AL80" s="42" t="s">
        <v>880</v>
      </c>
      <c r="AM80" s="42" t="s">
        <v>880</v>
      </c>
      <c r="AN80" s="46">
        <v>0.39999999999999997</v>
      </c>
      <c r="AO80" s="42" t="s">
        <v>880</v>
      </c>
      <c r="AP80" s="42" t="s">
        <v>17</v>
      </c>
      <c r="AQ80" s="42" t="s">
        <v>17</v>
      </c>
      <c r="AR80" s="42" t="s">
        <v>880</v>
      </c>
      <c r="AS80" s="46">
        <v>0.3833333333333333</v>
      </c>
      <c r="AT80" s="46" t="s">
        <v>880</v>
      </c>
      <c r="AU80" s="42" t="s">
        <v>880</v>
      </c>
      <c r="AV80" s="46">
        <v>0.38819444444444445</v>
      </c>
      <c r="AW80" s="46" t="s">
        <v>880</v>
      </c>
      <c r="AX80" s="42" t="s">
        <v>880</v>
      </c>
      <c r="AY80" s="46">
        <v>0.37986111111111115</v>
      </c>
      <c r="AZ80" s="46" t="s">
        <v>880</v>
      </c>
      <c r="BA80" s="42" t="s">
        <v>880</v>
      </c>
      <c r="BB80" s="46">
        <v>0.38194444444444442</v>
      </c>
      <c r="BC80" s="46" t="s">
        <v>880</v>
      </c>
      <c r="BD80" s="42" t="s">
        <v>880</v>
      </c>
      <c r="BE80" s="42" t="s">
        <v>17</v>
      </c>
      <c r="BF80" s="42" t="s">
        <v>17</v>
      </c>
      <c r="BR80" s="1">
        <f t="shared" si="19"/>
        <v>23</v>
      </c>
      <c r="BS80" s="1">
        <f t="shared" si="20"/>
        <v>0</v>
      </c>
      <c r="BT80" s="1">
        <f t="shared" si="21"/>
        <v>6</v>
      </c>
      <c r="BU80" s="1">
        <f t="shared" si="22"/>
        <v>0</v>
      </c>
      <c r="BV80" s="1">
        <f t="shared" si="23"/>
        <v>0</v>
      </c>
      <c r="BW80" s="1">
        <f>SUM(COUNTIFS($S80:$BQ80,{"PAT","MAT"}))</f>
        <v>0</v>
      </c>
      <c r="BX80" s="1">
        <f t="shared" si="24"/>
        <v>0</v>
      </c>
      <c r="BY80" s="1">
        <f t="shared" si="25"/>
        <v>0</v>
      </c>
      <c r="BZ80" s="1">
        <f t="shared" si="26"/>
        <v>0</v>
      </c>
      <c r="CA80" s="1">
        <f t="shared" si="27"/>
        <v>0</v>
      </c>
      <c r="CB80" s="1">
        <f t="shared" si="28"/>
        <v>0</v>
      </c>
      <c r="CC80" s="1">
        <f t="shared" si="29"/>
        <v>0</v>
      </c>
      <c r="CD80" s="1">
        <f t="shared" si="30"/>
        <v>0</v>
      </c>
      <c r="CE80" s="1">
        <f t="shared" si="31"/>
        <v>1</v>
      </c>
      <c r="CF80" s="1">
        <f t="shared" si="32"/>
        <v>1</v>
      </c>
      <c r="CG80" s="1">
        <f>SUM(BR80:CC80)+SUM(COUNTIFS(R80:BQ80,{"TERM","RESIGNED"}))</f>
        <v>29</v>
      </c>
      <c r="CH80" s="1" t="s">
        <v>41</v>
      </c>
      <c r="CI80" s="1" t="s">
        <v>1102</v>
      </c>
      <c r="CJ80" s="32"/>
    </row>
    <row r="81" spans="1:88" x14ac:dyDescent="0.25">
      <c r="A81" s="30">
        <f t="shared" si="33"/>
        <v>80</v>
      </c>
      <c r="B81" s="1" t="s">
        <v>163</v>
      </c>
      <c r="C81" s="1">
        <v>15066</v>
      </c>
      <c r="D81" s="25">
        <v>100545</v>
      </c>
      <c r="E81" s="1" t="s">
        <v>863</v>
      </c>
      <c r="F81" s="32" t="s">
        <v>310</v>
      </c>
      <c r="G81" s="32" t="s">
        <v>181</v>
      </c>
      <c r="H81" s="28">
        <v>44319</v>
      </c>
      <c r="I81" s="28">
        <v>43455</v>
      </c>
      <c r="J81" s="28" t="s">
        <v>36</v>
      </c>
      <c r="K81" s="1">
        <f t="shared" ca="1" si="17"/>
        <v>1023</v>
      </c>
      <c r="L81" s="32" t="str">
        <f t="shared" si="18"/>
        <v>Billable</v>
      </c>
      <c r="M81" s="32" t="s">
        <v>178</v>
      </c>
      <c r="N81" s="1" t="s">
        <v>38</v>
      </c>
      <c r="O81" s="1" t="s">
        <v>39</v>
      </c>
      <c r="P81" s="1"/>
      <c r="Q81" s="1"/>
      <c r="R81" s="31" t="s">
        <v>138</v>
      </c>
      <c r="S81" s="42" t="s">
        <v>880</v>
      </c>
      <c r="T81" s="45" t="s">
        <v>36</v>
      </c>
      <c r="U81" s="42" t="s">
        <v>880</v>
      </c>
      <c r="V81" s="42" t="s">
        <v>880</v>
      </c>
      <c r="W81" s="46" t="s">
        <v>36</v>
      </c>
      <c r="X81" s="46" t="s">
        <v>880</v>
      </c>
      <c r="Y81" s="42" t="s">
        <v>17</v>
      </c>
      <c r="Z81" s="42" t="s">
        <v>17</v>
      </c>
      <c r="AA81" s="42" t="s">
        <v>880</v>
      </c>
      <c r="AB81" s="46" t="s">
        <v>36</v>
      </c>
      <c r="AC81" s="42" t="s">
        <v>880</v>
      </c>
      <c r="AD81" s="42" t="s">
        <v>880</v>
      </c>
      <c r="AE81" s="46" t="s">
        <v>36</v>
      </c>
      <c r="AF81" s="42" t="s">
        <v>880</v>
      </c>
      <c r="AG81" s="42" t="s">
        <v>880</v>
      </c>
      <c r="AH81" s="46" t="s">
        <v>36</v>
      </c>
      <c r="AI81" s="42" t="s">
        <v>880</v>
      </c>
      <c r="AJ81" s="42" t="s">
        <v>880</v>
      </c>
      <c r="AK81" s="46" t="s">
        <v>36</v>
      </c>
      <c r="AL81" s="42" t="s">
        <v>880</v>
      </c>
      <c r="AM81" s="42" t="s">
        <v>880</v>
      </c>
      <c r="AN81" s="46" t="s">
        <v>36</v>
      </c>
      <c r="AO81" s="42" t="s">
        <v>880</v>
      </c>
      <c r="AP81" s="42" t="s">
        <v>17</v>
      </c>
      <c r="AQ81" s="42" t="s">
        <v>17</v>
      </c>
      <c r="AR81" s="42" t="s">
        <v>880</v>
      </c>
      <c r="AS81" s="46" t="s">
        <v>36</v>
      </c>
      <c r="AT81" s="46" t="s">
        <v>880</v>
      </c>
      <c r="AU81" s="42" t="s">
        <v>19</v>
      </c>
      <c r="AV81" s="46" t="s">
        <v>36</v>
      </c>
      <c r="AW81" s="46" t="s">
        <v>19</v>
      </c>
      <c r="AX81" s="42" t="s">
        <v>880</v>
      </c>
      <c r="AY81" s="46" t="s">
        <v>36</v>
      </c>
      <c r="AZ81" s="46" t="s">
        <v>880</v>
      </c>
      <c r="BA81" s="42" t="s">
        <v>880</v>
      </c>
      <c r="BB81" s="46" t="s">
        <v>36</v>
      </c>
      <c r="BC81" s="46" t="s">
        <v>880</v>
      </c>
      <c r="BD81" s="42" t="s">
        <v>880</v>
      </c>
      <c r="BE81" s="42" t="s">
        <v>17</v>
      </c>
      <c r="BF81" s="42" t="s">
        <v>17</v>
      </c>
      <c r="BR81" s="1">
        <f t="shared" si="19"/>
        <v>21</v>
      </c>
      <c r="BS81" s="1">
        <f t="shared" si="20"/>
        <v>0</v>
      </c>
      <c r="BT81" s="1">
        <f t="shared" si="21"/>
        <v>6</v>
      </c>
      <c r="BU81" s="1">
        <f t="shared" si="22"/>
        <v>0</v>
      </c>
      <c r="BV81" s="1">
        <f t="shared" si="23"/>
        <v>2</v>
      </c>
      <c r="BW81" s="1">
        <f>SUM(COUNTIFS($S81:$BQ81,{"PAT","MAT"}))</f>
        <v>0</v>
      </c>
      <c r="BX81" s="1">
        <f t="shared" si="24"/>
        <v>0</v>
      </c>
      <c r="BY81" s="1">
        <f t="shared" si="25"/>
        <v>0</v>
      </c>
      <c r="BZ81" s="1">
        <f t="shared" si="26"/>
        <v>0</v>
      </c>
      <c r="CA81" s="1">
        <f t="shared" si="27"/>
        <v>0</v>
      </c>
      <c r="CB81" s="1">
        <f t="shared" si="28"/>
        <v>0</v>
      </c>
      <c r="CC81" s="1">
        <f t="shared" si="29"/>
        <v>0</v>
      </c>
      <c r="CD81" s="1">
        <f t="shared" si="30"/>
        <v>0</v>
      </c>
      <c r="CE81" s="1">
        <f t="shared" si="31"/>
        <v>1</v>
      </c>
      <c r="CF81" s="1">
        <f t="shared" si="32"/>
        <v>1</v>
      </c>
      <c r="CG81" s="1">
        <f>SUM(BR81:CC81)+SUM(COUNTIFS(R81:BQ81,{"TERM","RESIGNED"}))</f>
        <v>29</v>
      </c>
      <c r="CH81" s="1" t="s">
        <v>41</v>
      </c>
      <c r="CI81" s="1" t="s">
        <v>931</v>
      </c>
      <c r="CJ81" s="32"/>
    </row>
    <row r="82" spans="1:88" x14ac:dyDescent="0.25">
      <c r="A82" s="30">
        <f t="shared" si="33"/>
        <v>81</v>
      </c>
      <c r="B82" s="1" t="s">
        <v>163</v>
      </c>
      <c r="C82" s="1">
        <v>15310</v>
      </c>
      <c r="D82" s="25">
        <v>100556</v>
      </c>
      <c r="E82" s="1" t="s">
        <v>863</v>
      </c>
      <c r="F82" s="32" t="s">
        <v>327</v>
      </c>
      <c r="G82" s="32" t="s">
        <v>181</v>
      </c>
      <c r="H82" s="28">
        <v>44319</v>
      </c>
      <c r="I82" s="28">
        <v>43476</v>
      </c>
      <c r="J82" s="28" t="s">
        <v>36</v>
      </c>
      <c r="K82" s="1">
        <f t="shared" ca="1" si="17"/>
        <v>1023</v>
      </c>
      <c r="L82" s="32" t="str">
        <f t="shared" si="18"/>
        <v>Billable</v>
      </c>
      <c r="M82" s="32" t="s">
        <v>178</v>
      </c>
      <c r="N82" s="1" t="s">
        <v>38</v>
      </c>
      <c r="O82" s="1" t="s">
        <v>39</v>
      </c>
      <c r="P82" s="1"/>
      <c r="Q82" s="1"/>
      <c r="R82" s="31" t="s">
        <v>241</v>
      </c>
      <c r="S82" s="42" t="s">
        <v>880</v>
      </c>
      <c r="T82" s="45">
        <v>0.38194444444444442</v>
      </c>
      <c r="U82" s="42" t="s">
        <v>880</v>
      </c>
      <c r="V82" s="42" t="s">
        <v>880</v>
      </c>
      <c r="W82" s="46">
        <v>0.37847222222222227</v>
      </c>
      <c r="X82" s="46" t="s">
        <v>880</v>
      </c>
      <c r="Y82" s="42" t="s">
        <v>17</v>
      </c>
      <c r="Z82" s="42" t="s">
        <v>17</v>
      </c>
      <c r="AA82" s="42" t="s">
        <v>880</v>
      </c>
      <c r="AB82" s="46">
        <v>0.36527777777777781</v>
      </c>
      <c r="AC82" s="42" t="s">
        <v>880</v>
      </c>
      <c r="AD82" s="42" t="s">
        <v>880</v>
      </c>
      <c r="AE82" s="46">
        <v>0.37083333333333335</v>
      </c>
      <c r="AF82" s="42" t="s">
        <v>880</v>
      </c>
      <c r="AG82" s="42" t="s">
        <v>880</v>
      </c>
      <c r="AH82" s="46">
        <v>0.39374999999999999</v>
      </c>
      <c r="AI82" s="42" t="s">
        <v>880</v>
      </c>
      <c r="AJ82" s="42" t="s">
        <v>880</v>
      </c>
      <c r="AK82" s="46">
        <v>0.38680555555555557</v>
      </c>
      <c r="AL82" s="42" t="s">
        <v>880</v>
      </c>
      <c r="AM82" s="42" t="s">
        <v>880</v>
      </c>
      <c r="AN82" s="46">
        <v>0.36736111111111108</v>
      </c>
      <c r="AO82" s="42" t="s">
        <v>880</v>
      </c>
      <c r="AP82" s="42" t="s">
        <v>17</v>
      </c>
      <c r="AQ82" s="42" t="s">
        <v>17</v>
      </c>
      <c r="AR82" s="42" t="s">
        <v>880</v>
      </c>
      <c r="AS82" s="46">
        <v>0.36180555555555555</v>
      </c>
      <c r="AT82" s="46" t="s">
        <v>880</v>
      </c>
      <c r="AU82" s="42" t="s">
        <v>18</v>
      </c>
      <c r="AV82" s="46" t="s">
        <v>36</v>
      </c>
      <c r="AW82" s="46" t="s">
        <v>18</v>
      </c>
      <c r="AX82" s="42" t="s">
        <v>880</v>
      </c>
      <c r="AY82" s="46">
        <v>0.37986111111111115</v>
      </c>
      <c r="AZ82" s="46" t="s">
        <v>880</v>
      </c>
      <c r="BA82" s="42" t="s">
        <v>880</v>
      </c>
      <c r="BB82" s="46">
        <v>0.36874999999999997</v>
      </c>
      <c r="BC82" s="46" t="s">
        <v>880</v>
      </c>
      <c r="BD82" s="42" t="s">
        <v>880</v>
      </c>
      <c r="BE82" s="42" t="s">
        <v>17</v>
      </c>
      <c r="BF82" s="42" t="s">
        <v>17</v>
      </c>
      <c r="BR82" s="1">
        <f t="shared" si="19"/>
        <v>21</v>
      </c>
      <c r="BS82" s="1">
        <f t="shared" si="20"/>
        <v>0</v>
      </c>
      <c r="BT82" s="1">
        <f t="shared" si="21"/>
        <v>6</v>
      </c>
      <c r="BU82" s="1">
        <f t="shared" si="22"/>
        <v>2</v>
      </c>
      <c r="BV82" s="1">
        <f t="shared" si="23"/>
        <v>0</v>
      </c>
      <c r="BW82" s="1">
        <f>SUM(COUNTIFS($S82:$BQ82,{"PAT","MAT"}))</f>
        <v>0</v>
      </c>
      <c r="BX82" s="1">
        <f t="shared" si="24"/>
        <v>0</v>
      </c>
      <c r="BY82" s="1">
        <f t="shared" si="25"/>
        <v>0</v>
      </c>
      <c r="BZ82" s="1">
        <f t="shared" si="26"/>
        <v>0</v>
      </c>
      <c r="CA82" s="1">
        <f t="shared" si="27"/>
        <v>0</v>
      </c>
      <c r="CB82" s="1">
        <f t="shared" si="28"/>
        <v>0</v>
      </c>
      <c r="CC82" s="1">
        <f t="shared" si="29"/>
        <v>0</v>
      </c>
      <c r="CD82" s="1">
        <f t="shared" si="30"/>
        <v>0</v>
      </c>
      <c r="CE82" s="1">
        <f t="shared" si="31"/>
        <v>1</v>
      </c>
      <c r="CF82" s="1">
        <f t="shared" si="32"/>
        <v>1</v>
      </c>
      <c r="CG82" s="1">
        <f>SUM(BR82:CC82)+SUM(COUNTIFS(R82:BQ82,{"TERM","RESIGNED"}))</f>
        <v>29</v>
      </c>
      <c r="CH82" s="1" t="s">
        <v>41</v>
      </c>
      <c r="CI82" s="1" t="s">
        <v>931</v>
      </c>
      <c r="CJ82" s="32"/>
    </row>
    <row r="83" spans="1:88" x14ac:dyDescent="0.25">
      <c r="A83" s="30">
        <f t="shared" si="33"/>
        <v>82</v>
      </c>
      <c r="B83" s="1" t="s">
        <v>163</v>
      </c>
      <c r="C83" s="1">
        <v>15321</v>
      </c>
      <c r="D83" s="25">
        <v>100557</v>
      </c>
      <c r="E83" s="1" t="s">
        <v>863</v>
      </c>
      <c r="F83" s="32" t="s">
        <v>328</v>
      </c>
      <c r="G83" s="32" t="s">
        <v>181</v>
      </c>
      <c r="H83" s="28">
        <v>44319</v>
      </c>
      <c r="I83" s="28">
        <v>43476</v>
      </c>
      <c r="J83" s="28" t="s">
        <v>36</v>
      </c>
      <c r="K83" s="1">
        <f t="shared" ca="1" si="17"/>
        <v>1023</v>
      </c>
      <c r="L83" s="32" t="str">
        <f t="shared" si="18"/>
        <v>Billable</v>
      </c>
      <c r="M83" s="32" t="s">
        <v>178</v>
      </c>
      <c r="N83" s="1" t="s">
        <v>38</v>
      </c>
      <c r="O83" s="1" t="s">
        <v>39</v>
      </c>
      <c r="P83" s="1"/>
      <c r="Q83" s="1"/>
      <c r="R83" s="31" t="s">
        <v>230</v>
      </c>
      <c r="S83" s="42" t="s">
        <v>880</v>
      </c>
      <c r="T83" s="45">
        <v>0.38819444444444445</v>
      </c>
      <c r="U83" s="42" t="s">
        <v>880</v>
      </c>
      <c r="V83" s="42" t="s">
        <v>880</v>
      </c>
      <c r="W83" s="46">
        <v>0.38125000000000003</v>
      </c>
      <c r="X83" s="46" t="s">
        <v>880</v>
      </c>
      <c r="Y83" s="42" t="s">
        <v>17</v>
      </c>
      <c r="Z83" s="42" t="s">
        <v>17</v>
      </c>
      <c r="AA83" s="42" t="s">
        <v>880</v>
      </c>
      <c r="AB83" s="46">
        <v>0.3833333333333333</v>
      </c>
      <c r="AC83" s="42" t="s">
        <v>880</v>
      </c>
      <c r="AD83" s="42" t="s">
        <v>880</v>
      </c>
      <c r="AE83" s="46">
        <v>0.3840277777777778</v>
      </c>
      <c r="AF83" s="42" t="s">
        <v>880</v>
      </c>
      <c r="AG83" s="42" t="s">
        <v>880</v>
      </c>
      <c r="AH83" s="46">
        <v>0.38958333333333334</v>
      </c>
      <c r="AI83" s="42" t="s">
        <v>880</v>
      </c>
      <c r="AJ83" s="42" t="s">
        <v>880</v>
      </c>
      <c r="AK83" s="46">
        <v>0.38125000000000003</v>
      </c>
      <c r="AL83" s="42" t="s">
        <v>880</v>
      </c>
      <c r="AM83" s="42" t="s">
        <v>880</v>
      </c>
      <c r="AN83" s="46">
        <v>0.41805555555555557</v>
      </c>
      <c r="AO83" s="42" t="s">
        <v>880</v>
      </c>
      <c r="AP83" s="42" t="s">
        <v>17</v>
      </c>
      <c r="AQ83" s="42" t="s">
        <v>17</v>
      </c>
      <c r="AR83" s="42" t="s">
        <v>880</v>
      </c>
      <c r="AS83" s="46">
        <v>0.37986111111111115</v>
      </c>
      <c r="AT83" s="46" t="s">
        <v>880</v>
      </c>
      <c r="AU83" s="42" t="s">
        <v>880</v>
      </c>
      <c r="AV83" s="46">
        <v>0.3833333333333333</v>
      </c>
      <c r="AW83" s="46" t="s">
        <v>880</v>
      </c>
      <c r="AX83" s="42" t="s">
        <v>880</v>
      </c>
      <c r="AY83" s="46">
        <v>0.37708333333333338</v>
      </c>
      <c r="AZ83" s="46" t="s">
        <v>880</v>
      </c>
      <c r="BA83" s="42" t="s">
        <v>880</v>
      </c>
      <c r="BB83" s="46">
        <v>0.38750000000000001</v>
      </c>
      <c r="BC83" s="46" t="s">
        <v>880</v>
      </c>
      <c r="BD83" s="42" t="s">
        <v>880</v>
      </c>
      <c r="BE83" s="42" t="s">
        <v>17</v>
      </c>
      <c r="BF83" s="42" t="s">
        <v>17</v>
      </c>
      <c r="BR83" s="1">
        <f t="shared" si="19"/>
        <v>23</v>
      </c>
      <c r="BS83" s="1">
        <f t="shared" si="20"/>
        <v>0</v>
      </c>
      <c r="BT83" s="1">
        <f t="shared" si="21"/>
        <v>6</v>
      </c>
      <c r="BU83" s="1">
        <f t="shared" si="22"/>
        <v>0</v>
      </c>
      <c r="BV83" s="1">
        <f t="shared" si="23"/>
        <v>0</v>
      </c>
      <c r="BW83" s="1">
        <f>SUM(COUNTIFS($S83:$BQ83,{"PAT","MAT"}))</f>
        <v>0</v>
      </c>
      <c r="BX83" s="1">
        <f t="shared" si="24"/>
        <v>0</v>
      </c>
      <c r="BY83" s="1">
        <f t="shared" si="25"/>
        <v>0</v>
      </c>
      <c r="BZ83" s="1">
        <f t="shared" si="26"/>
        <v>0</v>
      </c>
      <c r="CA83" s="1">
        <f t="shared" si="27"/>
        <v>0</v>
      </c>
      <c r="CB83" s="1">
        <f t="shared" si="28"/>
        <v>0</v>
      </c>
      <c r="CC83" s="1">
        <f t="shared" si="29"/>
        <v>0</v>
      </c>
      <c r="CD83" s="1">
        <f t="shared" si="30"/>
        <v>0</v>
      </c>
      <c r="CE83" s="1">
        <f t="shared" si="31"/>
        <v>1</v>
      </c>
      <c r="CF83" s="1">
        <f t="shared" si="32"/>
        <v>1</v>
      </c>
      <c r="CG83" s="1">
        <f>SUM(BR83:CC83)+SUM(COUNTIFS(R83:BQ83,{"TERM","RESIGNED"}))</f>
        <v>29</v>
      </c>
      <c r="CH83" s="1" t="s">
        <v>41</v>
      </c>
      <c r="CI83" s="1" t="s">
        <v>931</v>
      </c>
      <c r="CJ83" s="32"/>
    </row>
    <row r="84" spans="1:88" x14ac:dyDescent="0.25">
      <c r="A84" s="30">
        <f t="shared" si="33"/>
        <v>83</v>
      </c>
      <c r="B84" s="1" t="s">
        <v>163</v>
      </c>
      <c r="C84" s="1">
        <v>15593</v>
      </c>
      <c r="D84" s="25">
        <v>100567</v>
      </c>
      <c r="E84" s="1" t="s">
        <v>862</v>
      </c>
      <c r="F84" s="32" t="s">
        <v>329</v>
      </c>
      <c r="G84" s="32" t="s">
        <v>181</v>
      </c>
      <c r="H84" s="28">
        <v>44319</v>
      </c>
      <c r="I84" s="28">
        <v>43518</v>
      </c>
      <c r="J84" s="28" t="s">
        <v>36</v>
      </c>
      <c r="K84" s="1">
        <f t="shared" ca="1" si="17"/>
        <v>1023</v>
      </c>
      <c r="L84" s="32" t="str">
        <f t="shared" si="18"/>
        <v>Billable</v>
      </c>
      <c r="M84" s="32" t="s">
        <v>178</v>
      </c>
      <c r="N84" s="1" t="s">
        <v>38</v>
      </c>
      <c r="O84" s="1" t="s">
        <v>39</v>
      </c>
      <c r="P84" s="1"/>
      <c r="Q84" s="1"/>
      <c r="R84" s="31" t="s">
        <v>138</v>
      </c>
      <c r="S84" s="42" t="s">
        <v>884</v>
      </c>
      <c r="T84" s="45" t="s">
        <v>36</v>
      </c>
      <c r="U84" s="42" t="s">
        <v>884</v>
      </c>
      <c r="V84" s="42" t="s">
        <v>884</v>
      </c>
      <c r="W84" s="46" t="s">
        <v>36</v>
      </c>
      <c r="X84" s="46" t="s">
        <v>884</v>
      </c>
      <c r="Y84" s="42" t="s">
        <v>17</v>
      </c>
      <c r="Z84" s="42" t="s">
        <v>17</v>
      </c>
      <c r="AA84" s="42" t="s">
        <v>884</v>
      </c>
      <c r="AB84" s="46" t="s">
        <v>36</v>
      </c>
      <c r="AC84" s="42" t="s">
        <v>884</v>
      </c>
      <c r="AD84" s="42" t="s">
        <v>884</v>
      </c>
      <c r="AE84" s="46" t="s">
        <v>36</v>
      </c>
      <c r="AF84" s="42" t="s">
        <v>884</v>
      </c>
      <c r="AG84" s="42" t="s">
        <v>884</v>
      </c>
      <c r="AH84" s="46" t="s">
        <v>36</v>
      </c>
      <c r="AI84" s="42" t="s">
        <v>884</v>
      </c>
      <c r="AJ84" s="42" t="s">
        <v>884</v>
      </c>
      <c r="AK84" s="46" t="s">
        <v>36</v>
      </c>
      <c r="AL84" s="42" t="s">
        <v>884</v>
      </c>
      <c r="AM84" s="42" t="s">
        <v>884</v>
      </c>
      <c r="AN84" s="46" t="s">
        <v>36</v>
      </c>
      <c r="AO84" s="42" t="s">
        <v>884</v>
      </c>
      <c r="AP84" s="42" t="s">
        <v>17</v>
      </c>
      <c r="AQ84" s="42" t="s">
        <v>17</v>
      </c>
      <c r="AR84" s="42" t="s">
        <v>884</v>
      </c>
      <c r="AS84" s="46" t="s">
        <v>36</v>
      </c>
      <c r="AT84" s="46" t="s">
        <v>884</v>
      </c>
      <c r="AU84" s="42" t="s">
        <v>884</v>
      </c>
      <c r="AV84" s="46" t="s">
        <v>36</v>
      </c>
      <c r="AW84" s="46" t="s">
        <v>884</v>
      </c>
      <c r="AX84" s="42" t="s">
        <v>884</v>
      </c>
      <c r="AY84" s="46" t="s">
        <v>36</v>
      </c>
      <c r="AZ84" s="46" t="s">
        <v>884</v>
      </c>
      <c r="BA84" s="42" t="s">
        <v>884</v>
      </c>
      <c r="BB84" s="46" t="s">
        <v>36</v>
      </c>
      <c r="BC84" s="46" t="s">
        <v>884</v>
      </c>
      <c r="BD84" s="42" t="s">
        <v>884</v>
      </c>
      <c r="BE84" s="42" t="s">
        <v>17</v>
      </c>
      <c r="BF84" s="42" t="s">
        <v>17</v>
      </c>
      <c r="BR84" s="1">
        <f t="shared" si="19"/>
        <v>0</v>
      </c>
      <c r="BS84" s="1">
        <f t="shared" si="20"/>
        <v>0</v>
      </c>
      <c r="BT84" s="1">
        <f t="shared" si="21"/>
        <v>6</v>
      </c>
      <c r="BU84" s="1">
        <f t="shared" si="22"/>
        <v>0</v>
      </c>
      <c r="BV84" s="1">
        <f t="shared" si="23"/>
        <v>0</v>
      </c>
      <c r="BW84" s="1">
        <f>SUM(COUNTIFS($S84:$BQ84,{"PAT","MAT"}))</f>
        <v>23</v>
      </c>
      <c r="BX84" s="1">
        <f t="shared" si="24"/>
        <v>0</v>
      </c>
      <c r="BY84" s="1">
        <f t="shared" si="25"/>
        <v>0</v>
      </c>
      <c r="BZ84" s="1">
        <f t="shared" si="26"/>
        <v>0</v>
      </c>
      <c r="CA84" s="1">
        <f t="shared" si="27"/>
        <v>0</v>
      </c>
      <c r="CB84" s="1">
        <f t="shared" si="28"/>
        <v>0</v>
      </c>
      <c r="CC84" s="1">
        <f t="shared" si="29"/>
        <v>0</v>
      </c>
      <c r="CD84" s="1">
        <f t="shared" si="30"/>
        <v>0</v>
      </c>
      <c r="CE84" s="1">
        <f t="shared" si="31"/>
        <v>0</v>
      </c>
      <c r="CF84" s="1">
        <f t="shared" si="32"/>
        <v>0</v>
      </c>
      <c r="CG84" s="1">
        <f>SUM(BR84:CC84)+SUM(COUNTIFS(R84:BQ84,{"TERM","RESIGNED"}))</f>
        <v>29</v>
      </c>
      <c r="CH84" s="1" t="s">
        <v>41</v>
      </c>
      <c r="CI84" s="1" t="s">
        <v>933</v>
      </c>
      <c r="CJ84" s="32"/>
    </row>
    <row r="85" spans="1:88" x14ac:dyDescent="0.25">
      <c r="A85" s="30">
        <f t="shared" si="33"/>
        <v>84</v>
      </c>
      <c r="B85" s="1" t="s">
        <v>163</v>
      </c>
      <c r="C85" s="1">
        <v>15670</v>
      </c>
      <c r="D85" s="25">
        <v>100570</v>
      </c>
      <c r="E85" s="1" t="s">
        <v>863</v>
      </c>
      <c r="F85" s="32" t="s">
        <v>315</v>
      </c>
      <c r="G85" s="32" t="s">
        <v>181</v>
      </c>
      <c r="H85" s="28">
        <v>44319</v>
      </c>
      <c r="I85" s="28">
        <v>43529</v>
      </c>
      <c r="J85" s="28" t="s">
        <v>36</v>
      </c>
      <c r="K85" s="1">
        <f t="shared" ca="1" si="17"/>
        <v>1023</v>
      </c>
      <c r="L85" s="32" t="str">
        <f t="shared" si="18"/>
        <v>Billable</v>
      </c>
      <c r="M85" s="32" t="s">
        <v>178</v>
      </c>
      <c r="N85" s="1" t="s">
        <v>38</v>
      </c>
      <c r="O85" s="1" t="s">
        <v>39</v>
      </c>
      <c r="P85" s="1"/>
      <c r="Q85" s="1"/>
      <c r="R85" s="31" t="s">
        <v>179</v>
      </c>
      <c r="S85" s="42" t="s">
        <v>880</v>
      </c>
      <c r="T85" s="45">
        <v>0.44305555555555554</v>
      </c>
      <c r="U85" s="42" t="s">
        <v>880</v>
      </c>
      <c r="V85" s="42" t="s">
        <v>880</v>
      </c>
      <c r="W85" s="46">
        <v>0.39930555555555558</v>
      </c>
      <c r="X85" s="46" t="s">
        <v>880</v>
      </c>
      <c r="Y85" s="42" t="s">
        <v>17</v>
      </c>
      <c r="Z85" s="42" t="s">
        <v>17</v>
      </c>
      <c r="AA85" s="42" t="s">
        <v>18</v>
      </c>
      <c r="AB85" s="46" t="s">
        <v>36</v>
      </c>
      <c r="AC85" s="42" t="s">
        <v>18</v>
      </c>
      <c r="AD85" s="42" t="s">
        <v>880</v>
      </c>
      <c r="AE85" s="46">
        <v>0.37708333333333338</v>
      </c>
      <c r="AF85" s="42" t="s">
        <v>880</v>
      </c>
      <c r="AG85" s="42" t="s">
        <v>880</v>
      </c>
      <c r="AH85" s="46">
        <v>0.3923611111111111</v>
      </c>
      <c r="AI85" s="42" t="s">
        <v>880</v>
      </c>
      <c r="AJ85" s="42" t="s">
        <v>19</v>
      </c>
      <c r="AK85" s="46">
        <v>0.43194444444444446</v>
      </c>
      <c r="AL85" s="42" t="s">
        <v>19</v>
      </c>
      <c r="AM85" s="42" t="s">
        <v>19</v>
      </c>
      <c r="AN85" s="46">
        <v>0.38680555555555557</v>
      </c>
      <c r="AO85" s="42" t="s">
        <v>19</v>
      </c>
      <c r="AP85" s="42" t="s">
        <v>17</v>
      </c>
      <c r="AQ85" s="42" t="s">
        <v>17</v>
      </c>
      <c r="AR85" s="42" t="s">
        <v>880</v>
      </c>
      <c r="AS85" s="46">
        <v>0.40138888888888885</v>
      </c>
      <c r="AT85" s="46" t="s">
        <v>880</v>
      </c>
      <c r="AU85" s="42" t="s">
        <v>880</v>
      </c>
      <c r="AV85" s="46">
        <v>0.40138888888888885</v>
      </c>
      <c r="AW85" s="46" t="s">
        <v>880</v>
      </c>
      <c r="AX85" s="42" t="s">
        <v>880</v>
      </c>
      <c r="AY85" s="46">
        <v>0.38125000000000003</v>
      </c>
      <c r="AZ85" s="46" t="s">
        <v>880</v>
      </c>
      <c r="BA85" s="42" t="s">
        <v>880</v>
      </c>
      <c r="BB85" s="46">
        <v>0.39097222222222222</v>
      </c>
      <c r="BC85" s="46" t="s">
        <v>880</v>
      </c>
      <c r="BD85" s="42" t="s">
        <v>18</v>
      </c>
      <c r="BE85" s="42" t="s">
        <v>17</v>
      </c>
      <c r="BF85" s="42" t="s">
        <v>17</v>
      </c>
      <c r="BR85" s="1">
        <f t="shared" si="19"/>
        <v>16</v>
      </c>
      <c r="BS85" s="1">
        <f t="shared" si="20"/>
        <v>0</v>
      </c>
      <c r="BT85" s="1">
        <f t="shared" si="21"/>
        <v>6</v>
      </c>
      <c r="BU85" s="1">
        <f t="shared" si="22"/>
        <v>3</v>
      </c>
      <c r="BV85" s="1">
        <f t="shared" si="23"/>
        <v>4</v>
      </c>
      <c r="BW85" s="1">
        <f>SUM(COUNTIFS($S85:$BQ85,{"PAT","MAT"}))</f>
        <v>0</v>
      </c>
      <c r="BX85" s="1">
        <f t="shared" si="24"/>
        <v>0</v>
      </c>
      <c r="BY85" s="1">
        <f t="shared" si="25"/>
        <v>0</v>
      </c>
      <c r="BZ85" s="1">
        <f t="shared" si="26"/>
        <v>0</v>
      </c>
      <c r="CA85" s="1">
        <f t="shared" si="27"/>
        <v>0</v>
      </c>
      <c r="CB85" s="1">
        <f t="shared" si="28"/>
        <v>0</v>
      </c>
      <c r="CC85" s="1">
        <f t="shared" si="29"/>
        <v>0</v>
      </c>
      <c r="CD85" s="1">
        <f t="shared" si="30"/>
        <v>0</v>
      </c>
      <c r="CE85" s="1">
        <f t="shared" si="31"/>
        <v>0</v>
      </c>
      <c r="CF85" s="1">
        <f t="shared" si="32"/>
        <v>1</v>
      </c>
      <c r="CG85" s="1">
        <f>SUM(BR85:CC85)+SUM(COUNTIFS(R85:BQ85,{"TERM","RESIGNED"}))</f>
        <v>29</v>
      </c>
      <c r="CH85" s="1" t="s">
        <v>41</v>
      </c>
      <c r="CI85" s="1" t="s">
        <v>931</v>
      </c>
      <c r="CJ85" s="32"/>
    </row>
    <row r="86" spans="1:88" x14ac:dyDescent="0.25">
      <c r="A86" s="30">
        <f t="shared" si="33"/>
        <v>85</v>
      </c>
      <c r="B86" s="1" t="s">
        <v>163</v>
      </c>
      <c r="C86" s="1">
        <v>16845</v>
      </c>
      <c r="D86" s="25">
        <v>100602</v>
      </c>
      <c r="E86" s="1" t="s">
        <v>862</v>
      </c>
      <c r="F86" s="32" t="s">
        <v>332</v>
      </c>
      <c r="G86" s="32" t="s">
        <v>181</v>
      </c>
      <c r="H86" s="28">
        <v>44319</v>
      </c>
      <c r="I86" s="28">
        <v>43719</v>
      </c>
      <c r="J86" s="28" t="s">
        <v>36</v>
      </c>
      <c r="K86" s="1">
        <f t="shared" ca="1" si="17"/>
        <v>1023</v>
      </c>
      <c r="L86" s="32" t="str">
        <f t="shared" si="18"/>
        <v>Billable</v>
      </c>
      <c r="M86" s="32" t="s">
        <v>178</v>
      </c>
      <c r="N86" s="1" t="s">
        <v>38</v>
      </c>
      <c r="O86" s="1" t="s">
        <v>39</v>
      </c>
      <c r="P86" s="1"/>
      <c r="Q86" s="1"/>
      <c r="R86" s="31" t="s">
        <v>230</v>
      </c>
      <c r="S86" s="42" t="s">
        <v>880</v>
      </c>
      <c r="T86" s="45">
        <v>0.3888888888888889</v>
      </c>
      <c r="U86" s="42" t="s">
        <v>880</v>
      </c>
      <c r="V86" s="42" t="s">
        <v>880</v>
      </c>
      <c r="W86" s="46">
        <v>0.38125000000000003</v>
      </c>
      <c r="X86" s="46" t="s">
        <v>880</v>
      </c>
      <c r="Y86" s="42" t="s">
        <v>17</v>
      </c>
      <c r="Z86" s="42" t="s">
        <v>17</v>
      </c>
      <c r="AA86" s="42" t="s">
        <v>880</v>
      </c>
      <c r="AB86" s="46">
        <v>0.38055555555555554</v>
      </c>
      <c r="AC86" s="42" t="s">
        <v>880</v>
      </c>
      <c r="AD86" s="42" t="s">
        <v>880</v>
      </c>
      <c r="AE86" s="46">
        <v>0.38055555555555554</v>
      </c>
      <c r="AF86" s="42" t="s">
        <v>880</v>
      </c>
      <c r="AG86" s="42" t="s">
        <v>880</v>
      </c>
      <c r="AH86" s="46">
        <v>0.37986111111111115</v>
      </c>
      <c r="AI86" s="42" t="s">
        <v>880</v>
      </c>
      <c r="AJ86" s="42" t="s">
        <v>880</v>
      </c>
      <c r="AK86" s="46">
        <v>0.3840277777777778</v>
      </c>
      <c r="AL86" s="42" t="s">
        <v>880</v>
      </c>
      <c r="AM86" s="42" t="s">
        <v>880</v>
      </c>
      <c r="AN86" s="46">
        <v>0.42152777777777778</v>
      </c>
      <c r="AO86" s="42" t="s">
        <v>880</v>
      </c>
      <c r="AP86" s="42" t="s">
        <v>17</v>
      </c>
      <c r="AQ86" s="42" t="s">
        <v>17</v>
      </c>
      <c r="AR86" s="42" t="s">
        <v>880</v>
      </c>
      <c r="AS86" s="46">
        <v>0.38194444444444442</v>
      </c>
      <c r="AT86" s="46" t="s">
        <v>880</v>
      </c>
      <c r="AU86" s="42" t="s">
        <v>880</v>
      </c>
      <c r="AV86" s="46">
        <v>0.375</v>
      </c>
      <c r="AW86" s="46" t="s">
        <v>880</v>
      </c>
      <c r="AX86" s="42" t="s">
        <v>880</v>
      </c>
      <c r="AY86" s="46">
        <v>0.38125000000000003</v>
      </c>
      <c r="AZ86" s="46" t="s">
        <v>880</v>
      </c>
      <c r="BA86" s="42" t="s">
        <v>880</v>
      </c>
      <c r="BB86" s="46">
        <v>0.38680555555555557</v>
      </c>
      <c r="BC86" s="46" t="s">
        <v>880</v>
      </c>
      <c r="BD86" s="42" t="s">
        <v>880</v>
      </c>
      <c r="BE86" s="42" t="s">
        <v>17</v>
      </c>
      <c r="BF86" s="42" t="s">
        <v>17</v>
      </c>
      <c r="BR86" s="1">
        <f t="shared" si="19"/>
        <v>23</v>
      </c>
      <c r="BS86" s="1">
        <f t="shared" si="20"/>
        <v>0</v>
      </c>
      <c r="BT86" s="1">
        <f t="shared" si="21"/>
        <v>6</v>
      </c>
      <c r="BU86" s="1">
        <f t="shared" si="22"/>
        <v>0</v>
      </c>
      <c r="BV86" s="1">
        <f t="shared" si="23"/>
        <v>0</v>
      </c>
      <c r="BW86" s="1">
        <f>SUM(COUNTIFS($S86:$BQ86,{"PAT","MAT"}))</f>
        <v>0</v>
      </c>
      <c r="BX86" s="1">
        <f t="shared" si="24"/>
        <v>0</v>
      </c>
      <c r="BY86" s="1">
        <f t="shared" si="25"/>
        <v>0</v>
      </c>
      <c r="BZ86" s="1">
        <f t="shared" si="26"/>
        <v>0</v>
      </c>
      <c r="CA86" s="1">
        <f t="shared" si="27"/>
        <v>0</v>
      </c>
      <c r="CB86" s="1">
        <f t="shared" si="28"/>
        <v>0</v>
      </c>
      <c r="CC86" s="1">
        <f t="shared" si="29"/>
        <v>0</v>
      </c>
      <c r="CD86" s="1">
        <f t="shared" si="30"/>
        <v>0</v>
      </c>
      <c r="CE86" s="1">
        <f t="shared" si="31"/>
        <v>1</v>
      </c>
      <c r="CF86" s="1">
        <f t="shared" si="32"/>
        <v>1</v>
      </c>
      <c r="CG86" s="1">
        <f>SUM(BR86:CC86)+SUM(COUNTIFS(R86:BQ86,{"TERM","RESIGNED"}))</f>
        <v>29</v>
      </c>
      <c r="CH86" s="1" t="s">
        <v>41</v>
      </c>
      <c r="CI86" s="1" t="s">
        <v>933</v>
      </c>
      <c r="CJ86" s="32"/>
    </row>
    <row r="87" spans="1:88" x14ac:dyDescent="0.25">
      <c r="A87" s="30">
        <f t="shared" si="33"/>
        <v>86</v>
      </c>
      <c r="B87" s="1" t="s">
        <v>163</v>
      </c>
      <c r="C87" s="1">
        <v>17189</v>
      </c>
      <c r="D87" s="25">
        <v>100622</v>
      </c>
      <c r="E87" s="1" t="s">
        <v>863</v>
      </c>
      <c r="F87" s="32" t="s">
        <v>333</v>
      </c>
      <c r="G87" s="32" t="s">
        <v>181</v>
      </c>
      <c r="H87" s="28">
        <v>44319</v>
      </c>
      <c r="I87" s="28">
        <v>43817</v>
      </c>
      <c r="J87" s="28" t="s">
        <v>36</v>
      </c>
      <c r="K87" s="1">
        <f t="shared" ca="1" si="17"/>
        <v>1023</v>
      </c>
      <c r="L87" s="32" t="str">
        <f t="shared" si="18"/>
        <v>Billable</v>
      </c>
      <c r="M87" s="32" t="s">
        <v>178</v>
      </c>
      <c r="N87" s="1" t="s">
        <v>38</v>
      </c>
      <c r="O87" s="1" t="s">
        <v>39</v>
      </c>
      <c r="P87" s="1"/>
      <c r="Q87" s="1"/>
      <c r="R87" s="31" t="s">
        <v>294</v>
      </c>
      <c r="S87" s="42" t="s">
        <v>880</v>
      </c>
      <c r="T87" s="45">
        <v>0.4284722222222222</v>
      </c>
      <c r="U87" s="42" t="s">
        <v>880</v>
      </c>
      <c r="V87" s="42" t="s">
        <v>880</v>
      </c>
      <c r="W87" s="46">
        <v>0.38194444444444442</v>
      </c>
      <c r="X87" s="46" t="s">
        <v>880</v>
      </c>
      <c r="Y87" s="42" t="s">
        <v>17</v>
      </c>
      <c r="Z87" s="42" t="s">
        <v>17</v>
      </c>
      <c r="AA87" s="42" t="s">
        <v>880</v>
      </c>
      <c r="AB87" s="46">
        <v>0.38541666666666669</v>
      </c>
      <c r="AC87" s="42" t="s">
        <v>880</v>
      </c>
      <c r="AD87" s="42" t="s">
        <v>880</v>
      </c>
      <c r="AE87" s="46">
        <v>0.38194444444444442</v>
      </c>
      <c r="AF87" s="42" t="s">
        <v>880</v>
      </c>
      <c r="AG87" s="42" t="s">
        <v>880</v>
      </c>
      <c r="AH87" s="46">
        <v>0.37361111111111112</v>
      </c>
      <c r="AI87" s="42" t="s">
        <v>880</v>
      </c>
      <c r="AJ87" s="42" t="s">
        <v>880</v>
      </c>
      <c r="AK87" s="46">
        <v>0.38055555555555554</v>
      </c>
      <c r="AL87" s="42" t="s">
        <v>880</v>
      </c>
      <c r="AM87" s="42" t="s">
        <v>880</v>
      </c>
      <c r="AN87" s="46">
        <v>0.43333333333333335</v>
      </c>
      <c r="AO87" s="42" t="s">
        <v>880</v>
      </c>
      <c r="AP87" s="42" t="s">
        <v>17</v>
      </c>
      <c r="AQ87" s="42" t="s">
        <v>17</v>
      </c>
      <c r="AR87" s="42" t="s">
        <v>880</v>
      </c>
      <c r="AS87" s="46">
        <v>0.42499999999999999</v>
      </c>
      <c r="AT87" s="46" t="s">
        <v>880</v>
      </c>
      <c r="AU87" s="42" t="s">
        <v>880</v>
      </c>
      <c r="AV87" s="46">
        <v>0.39097222222222222</v>
      </c>
      <c r="AW87" s="46" t="s">
        <v>880</v>
      </c>
      <c r="AX87" s="42" t="s">
        <v>880</v>
      </c>
      <c r="AY87" s="46">
        <v>0.39166666666666666</v>
      </c>
      <c r="AZ87" s="46" t="s">
        <v>880</v>
      </c>
      <c r="BA87" s="42" t="s">
        <v>880</v>
      </c>
      <c r="BB87" s="46">
        <v>0.3743055555555555</v>
      </c>
      <c r="BC87" s="46" t="s">
        <v>880</v>
      </c>
      <c r="BD87" s="42" t="s">
        <v>880</v>
      </c>
      <c r="BE87" s="42" t="s">
        <v>17</v>
      </c>
      <c r="BF87" s="42" t="s">
        <v>17</v>
      </c>
      <c r="BR87" s="1">
        <f t="shared" si="19"/>
        <v>23</v>
      </c>
      <c r="BS87" s="1">
        <f t="shared" si="20"/>
        <v>0</v>
      </c>
      <c r="BT87" s="1">
        <f t="shared" si="21"/>
        <v>6</v>
      </c>
      <c r="BU87" s="1">
        <f t="shared" si="22"/>
        <v>0</v>
      </c>
      <c r="BV87" s="1">
        <f t="shared" si="23"/>
        <v>0</v>
      </c>
      <c r="BW87" s="1">
        <f>SUM(COUNTIFS($S87:$BQ87,{"PAT","MAT"}))</f>
        <v>0</v>
      </c>
      <c r="BX87" s="1">
        <f t="shared" si="24"/>
        <v>0</v>
      </c>
      <c r="BY87" s="1">
        <f t="shared" si="25"/>
        <v>0</v>
      </c>
      <c r="BZ87" s="1">
        <f t="shared" si="26"/>
        <v>0</v>
      </c>
      <c r="CA87" s="1">
        <f t="shared" si="27"/>
        <v>0</v>
      </c>
      <c r="CB87" s="1">
        <f t="shared" si="28"/>
        <v>0</v>
      </c>
      <c r="CC87" s="1">
        <f t="shared" si="29"/>
        <v>0</v>
      </c>
      <c r="CD87" s="1">
        <f t="shared" si="30"/>
        <v>0</v>
      </c>
      <c r="CE87" s="1">
        <f t="shared" si="31"/>
        <v>1</v>
      </c>
      <c r="CF87" s="1">
        <f t="shared" si="32"/>
        <v>1</v>
      </c>
      <c r="CG87" s="1">
        <f>SUM(BR87:CC87)+SUM(COUNTIFS(R87:BQ87,{"TERM","RESIGNED"}))</f>
        <v>29</v>
      </c>
      <c r="CH87" s="1" t="s">
        <v>41</v>
      </c>
      <c r="CI87" s="1" t="s">
        <v>931</v>
      </c>
      <c r="CJ87" s="32"/>
    </row>
    <row r="88" spans="1:88" x14ac:dyDescent="0.25">
      <c r="A88" s="30">
        <f t="shared" si="33"/>
        <v>87</v>
      </c>
      <c r="B88" s="1" t="s">
        <v>163</v>
      </c>
      <c r="C88" s="1">
        <v>17369</v>
      </c>
      <c r="D88" s="25">
        <v>100630</v>
      </c>
      <c r="E88" s="1" t="s">
        <v>863</v>
      </c>
      <c r="F88" s="32" t="s">
        <v>322</v>
      </c>
      <c r="G88" s="32" t="s">
        <v>181</v>
      </c>
      <c r="H88" s="28">
        <v>44319</v>
      </c>
      <c r="I88" s="28">
        <v>43872</v>
      </c>
      <c r="J88" s="28" t="s">
        <v>36</v>
      </c>
      <c r="K88" s="1">
        <f t="shared" ca="1" si="17"/>
        <v>1023</v>
      </c>
      <c r="L88" s="32" t="str">
        <f t="shared" si="18"/>
        <v>Billable</v>
      </c>
      <c r="M88" s="32" t="s">
        <v>178</v>
      </c>
      <c r="N88" s="1" t="s">
        <v>38</v>
      </c>
      <c r="O88" s="1" t="s">
        <v>39</v>
      </c>
      <c r="P88" s="1"/>
      <c r="Q88" s="1"/>
      <c r="R88" s="31" t="s">
        <v>230</v>
      </c>
      <c r="S88" s="42" t="s">
        <v>880</v>
      </c>
      <c r="T88" s="45">
        <v>0.38055555555555554</v>
      </c>
      <c r="U88" s="42" t="s">
        <v>880</v>
      </c>
      <c r="V88" s="42" t="s">
        <v>880</v>
      </c>
      <c r="W88" s="46">
        <v>0.38263888888888892</v>
      </c>
      <c r="X88" s="46" t="s">
        <v>880</v>
      </c>
      <c r="Y88" s="42" t="s">
        <v>17</v>
      </c>
      <c r="Z88" s="42" t="s">
        <v>17</v>
      </c>
      <c r="AA88" s="42" t="s">
        <v>880</v>
      </c>
      <c r="AB88" s="46">
        <v>0.3888888888888889</v>
      </c>
      <c r="AC88" s="42" t="s">
        <v>880</v>
      </c>
      <c r="AD88" s="42" t="s">
        <v>880</v>
      </c>
      <c r="AE88" s="46">
        <v>0.37986111111111115</v>
      </c>
      <c r="AF88" s="42" t="s">
        <v>880</v>
      </c>
      <c r="AG88" s="42" t="s">
        <v>880</v>
      </c>
      <c r="AH88" s="46">
        <v>0.37986111111111115</v>
      </c>
      <c r="AI88" s="42" t="s">
        <v>880</v>
      </c>
      <c r="AJ88" s="42" t="s">
        <v>880</v>
      </c>
      <c r="AK88" s="46">
        <v>0.38125000000000003</v>
      </c>
      <c r="AL88" s="42" t="s">
        <v>880</v>
      </c>
      <c r="AM88" s="42" t="s">
        <v>880</v>
      </c>
      <c r="AN88" s="46">
        <v>0.41319444444444442</v>
      </c>
      <c r="AO88" s="42" t="s">
        <v>880</v>
      </c>
      <c r="AP88" s="42" t="s">
        <v>17</v>
      </c>
      <c r="AQ88" s="42" t="s">
        <v>17</v>
      </c>
      <c r="AR88" s="42" t="s">
        <v>880</v>
      </c>
      <c r="AS88" s="46">
        <v>0.38263888888888892</v>
      </c>
      <c r="AT88" s="46" t="s">
        <v>880</v>
      </c>
      <c r="AU88" s="42" t="s">
        <v>880</v>
      </c>
      <c r="AV88" s="46">
        <v>0.38055555555555554</v>
      </c>
      <c r="AW88" s="46" t="s">
        <v>880</v>
      </c>
      <c r="AX88" s="42" t="s">
        <v>882</v>
      </c>
      <c r="AY88" s="46" t="s">
        <v>36</v>
      </c>
      <c r="AZ88" s="46" t="s">
        <v>882</v>
      </c>
      <c r="BA88" s="42" t="s">
        <v>880</v>
      </c>
      <c r="BB88" s="46">
        <v>0.38958333333333334</v>
      </c>
      <c r="BC88" s="46" t="s">
        <v>880</v>
      </c>
      <c r="BD88" s="42" t="s">
        <v>880</v>
      </c>
      <c r="BE88" s="42" t="s">
        <v>17</v>
      </c>
      <c r="BF88" s="42" t="s">
        <v>17</v>
      </c>
      <c r="BR88" s="1">
        <f t="shared" si="19"/>
        <v>21</v>
      </c>
      <c r="BS88" s="1">
        <f t="shared" si="20"/>
        <v>0</v>
      </c>
      <c r="BT88" s="1">
        <f t="shared" si="21"/>
        <v>6</v>
      </c>
      <c r="BU88" s="1">
        <f t="shared" si="22"/>
        <v>0</v>
      </c>
      <c r="BV88" s="1">
        <f t="shared" si="23"/>
        <v>0</v>
      </c>
      <c r="BW88" s="1">
        <f>SUM(COUNTIFS($S88:$BQ88,{"PAT","MAT"}))</f>
        <v>0</v>
      </c>
      <c r="BX88" s="1">
        <f t="shared" si="24"/>
        <v>0</v>
      </c>
      <c r="BY88" s="1">
        <f t="shared" si="25"/>
        <v>0</v>
      </c>
      <c r="BZ88" s="1">
        <f t="shared" si="26"/>
        <v>0</v>
      </c>
      <c r="CA88" s="1">
        <f t="shared" si="27"/>
        <v>2</v>
      </c>
      <c r="CB88" s="1">
        <f t="shared" si="28"/>
        <v>0</v>
      </c>
      <c r="CC88" s="1">
        <f t="shared" si="29"/>
        <v>0</v>
      </c>
      <c r="CD88" s="1">
        <f t="shared" si="30"/>
        <v>2</v>
      </c>
      <c r="CE88" s="1">
        <f t="shared" si="31"/>
        <v>1</v>
      </c>
      <c r="CF88" s="1">
        <f t="shared" si="32"/>
        <v>1</v>
      </c>
      <c r="CG88" s="1">
        <f>SUM(BR88:CC88)+SUM(COUNTIFS(R88:BQ88,{"TERM","RESIGNED"}))</f>
        <v>29</v>
      </c>
      <c r="CH88" s="1" t="s">
        <v>41</v>
      </c>
      <c r="CI88" s="1" t="s">
        <v>931</v>
      </c>
      <c r="CJ88" s="32"/>
    </row>
    <row r="89" spans="1:88" x14ac:dyDescent="0.25">
      <c r="A89" s="30">
        <f t="shared" si="33"/>
        <v>88</v>
      </c>
      <c r="B89" s="1" t="s">
        <v>163</v>
      </c>
      <c r="C89" s="1">
        <v>17677</v>
      </c>
      <c r="D89" s="25">
        <v>100650</v>
      </c>
      <c r="E89" s="1" t="s">
        <v>863</v>
      </c>
      <c r="F89" s="32" t="s">
        <v>321</v>
      </c>
      <c r="G89" s="32" t="s">
        <v>181</v>
      </c>
      <c r="H89" s="28">
        <v>44319</v>
      </c>
      <c r="I89" s="28">
        <v>44063</v>
      </c>
      <c r="J89" s="28" t="s">
        <v>36</v>
      </c>
      <c r="K89" s="1">
        <f t="shared" ca="1" si="17"/>
        <v>1023</v>
      </c>
      <c r="L89" s="32" t="str">
        <f t="shared" si="18"/>
        <v>Billable</v>
      </c>
      <c r="M89" s="32" t="s">
        <v>178</v>
      </c>
      <c r="N89" s="1" t="s">
        <v>38</v>
      </c>
      <c r="O89" s="1" t="s">
        <v>39</v>
      </c>
      <c r="P89" s="1"/>
      <c r="Q89" s="1"/>
      <c r="R89" s="31" t="s">
        <v>226</v>
      </c>
      <c r="S89" s="42" t="s">
        <v>880</v>
      </c>
      <c r="T89" s="45">
        <v>0.27708333333333335</v>
      </c>
      <c r="U89" s="42" t="s">
        <v>880</v>
      </c>
      <c r="V89" s="42" t="s">
        <v>18</v>
      </c>
      <c r="W89" s="46" t="s">
        <v>36</v>
      </c>
      <c r="X89" s="46" t="s">
        <v>18</v>
      </c>
      <c r="Y89" s="42" t="s">
        <v>17</v>
      </c>
      <c r="Z89" s="42" t="s">
        <v>17</v>
      </c>
      <c r="AA89" s="42" t="s">
        <v>880</v>
      </c>
      <c r="AB89" s="46">
        <v>0.38055555555555554</v>
      </c>
      <c r="AC89" s="42" t="s">
        <v>880</v>
      </c>
      <c r="AD89" s="42" t="s">
        <v>880</v>
      </c>
      <c r="AE89" s="46">
        <v>0.3833333333333333</v>
      </c>
      <c r="AF89" s="42" t="s">
        <v>880</v>
      </c>
      <c r="AG89" s="42" t="s">
        <v>880</v>
      </c>
      <c r="AH89" s="46">
        <v>0.37916666666666665</v>
      </c>
      <c r="AI89" s="42" t="s">
        <v>880</v>
      </c>
      <c r="AJ89" s="42" t="s">
        <v>880</v>
      </c>
      <c r="AK89" s="46">
        <v>0.3756944444444445</v>
      </c>
      <c r="AL89" s="42" t="s">
        <v>880</v>
      </c>
      <c r="AM89" s="42" t="s">
        <v>880</v>
      </c>
      <c r="AN89" s="46">
        <v>0.44097222222222227</v>
      </c>
      <c r="AO89" s="42" t="s">
        <v>880</v>
      </c>
      <c r="AP89" s="42" t="s">
        <v>17</v>
      </c>
      <c r="AQ89" s="42" t="s">
        <v>17</v>
      </c>
      <c r="AR89" s="42" t="s">
        <v>880</v>
      </c>
      <c r="AS89" s="46">
        <v>0.38194444444444442</v>
      </c>
      <c r="AT89" s="46" t="s">
        <v>880</v>
      </c>
      <c r="AU89" s="42" t="s">
        <v>19</v>
      </c>
      <c r="AV89" s="46">
        <v>0.38194444444444442</v>
      </c>
      <c r="AW89" s="46" t="s">
        <v>19</v>
      </c>
      <c r="AX89" s="42" t="s">
        <v>880</v>
      </c>
      <c r="AY89" s="46">
        <v>0.37777777777777777</v>
      </c>
      <c r="AZ89" s="46" t="s">
        <v>880</v>
      </c>
      <c r="BA89" s="42" t="s">
        <v>880</v>
      </c>
      <c r="BB89" s="46">
        <v>0.3743055555555555</v>
      </c>
      <c r="BC89" s="46" t="s">
        <v>880</v>
      </c>
      <c r="BD89" s="42" t="s">
        <v>880</v>
      </c>
      <c r="BE89" s="42" t="s">
        <v>17</v>
      </c>
      <c r="BF89" s="42" t="s">
        <v>17</v>
      </c>
      <c r="BR89" s="1">
        <f t="shared" si="19"/>
        <v>19</v>
      </c>
      <c r="BS89" s="1">
        <f t="shared" si="20"/>
        <v>0</v>
      </c>
      <c r="BT89" s="1">
        <f t="shared" si="21"/>
        <v>6</v>
      </c>
      <c r="BU89" s="1">
        <f t="shared" si="22"/>
        <v>2</v>
      </c>
      <c r="BV89" s="1">
        <f t="shared" si="23"/>
        <v>2</v>
      </c>
      <c r="BW89" s="1">
        <f>SUM(COUNTIFS($S89:$BQ89,{"PAT","MAT"}))</f>
        <v>0</v>
      </c>
      <c r="BX89" s="1">
        <f t="shared" si="24"/>
        <v>0</v>
      </c>
      <c r="BY89" s="1">
        <f t="shared" si="25"/>
        <v>0</v>
      </c>
      <c r="BZ89" s="1">
        <f t="shared" si="26"/>
        <v>0</v>
      </c>
      <c r="CA89" s="1">
        <f t="shared" si="27"/>
        <v>0</v>
      </c>
      <c r="CB89" s="1">
        <f t="shared" si="28"/>
        <v>0</v>
      </c>
      <c r="CC89" s="1">
        <f t="shared" si="29"/>
        <v>0</v>
      </c>
      <c r="CD89" s="1">
        <f t="shared" si="30"/>
        <v>0</v>
      </c>
      <c r="CE89" s="1">
        <f t="shared" si="31"/>
        <v>1</v>
      </c>
      <c r="CF89" s="1">
        <f t="shared" si="32"/>
        <v>1</v>
      </c>
      <c r="CG89" s="1">
        <f>SUM(BR89:CC89)+SUM(COUNTIFS(R89:BQ89,{"TERM","RESIGNED"}))</f>
        <v>29</v>
      </c>
      <c r="CH89" s="1" t="s">
        <v>41</v>
      </c>
      <c r="CI89" s="1" t="s">
        <v>931</v>
      </c>
      <c r="CJ89" s="32"/>
    </row>
    <row r="90" spans="1:88" x14ac:dyDescent="0.25">
      <c r="A90" s="30">
        <f t="shared" si="33"/>
        <v>89</v>
      </c>
      <c r="B90" s="1" t="s">
        <v>163</v>
      </c>
      <c r="C90" s="1">
        <v>17712</v>
      </c>
      <c r="D90" s="25">
        <v>100657</v>
      </c>
      <c r="E90" s="1" t="s">
        <v>863</v>
      </c>
      <c r="F90" s="32" t="s">
        <v>334</v>
      </c>
      <c r="G90" s="32" t="s">
        <v>181</v>
      </c>
      <c r="H90" s="28">
        <v>44319</v>
      </c>
      <c r="I90" s="28">
        <v>44078</v>
      </c>
      <c r="J90" s="28" t="s">
        <v>36</v>
      </c>
      <c r="K90" s="1">
        <f t="shared" ca="1" si="17"/>
        <v>1023</v>
      </c>
      <c r="L90" s="32" t="str">
        <f t="shared" si="18"/>
        <v>Billable</v>
      </c>
      <c r="M90" s="32" t="s">
        <v>178</v>
      </c>
      <c r="N90" s="1" t="s">
        <v>38</v>
      </c>
      <c r="O90" s="1" t="s">
        <v>39</v>
      </c>
      <c r="P90" s="1"/>
      <c r="Q90" s="1"/>
      <c r="R90" s="31" t="s">
        <v>230</v>
      </c>
      <c r="S90" s="42" t="s">
        <v>880</v>
      </c>
      <c r="T90" s="45">
        <v>0.39166666666666666</v>
      </c>
      <c r="U90" s="42" t="s">
        <v>880</v>
      </c>
      <c r="V90" s="42" t="s">
        <v>880</v>
      </c>
      <c r="W90" s="46">
        <v>0.3756944444444445</v>
      </c>
      <c r="X90" s="46" t="s">
        <v>880</v>
      </c>
      <c r="Y90" s="42" t="s">
        <v>17</v>
      </c>
      <c r="Z90" s="42" t="s">
        <v>17</v>
      </c>
      <c r="AA90" s="42" t="s">
        <v>19</v>
      </c>
      <c r="AB90" s="46">
        <v>0.39166666666666666</v>
      </c>
      <c r="AC90" s="42" t="s">
        <v>19</v>
      </c>
      <c r="AD90" s="42" t="s">
        <v>882</v>
      </c>
      <c r="AE90" s="46" t="s">
        <v>36</v>
      </c>
      <c r="AF90" s="42" t="s">
        <v>882</v>
      </c>
      <c r="AG90" s="42" t="s">
        <v>883</v>
      </c>
      <c r="AH90" s="46" t="s">
        <v>36</v>
      </c>
      <c r="AI90" s="42" t="s">
        <v>883</v>
      </c>
      <c r="AJ90" s="42" t="s">
        <v>880</v>
      </c>
      <c r="AK90" s="46">
        <v>0.37777777777777777</v>
      </c>
      <c r="AL90" s="42" t="s">
        <v>880</v>
      </c>
      <c r="AM90" s="42" t="s">
        <v>880</v>
      </c>
      <c r="AN90" s="46">
        <v>0.4291666666666667</v>
      </c>
      <c r="AO90" s="42" t="s">
        <v>880</v>
      </c>
      <c r="AP90" s="42" t="s">
        <v>17</v>
      </c>
      <c r="AQ90" s="42" t="s">
        <v>17</v>
      </c>
      <c r="AR90" s="42" t="s">
        <v>880</v>
      </c>
      <c r="AS90" s="46">
        <v>0.3923611111111111</v>
      </c>
      <c r="AT90" s="46" t="s">
        <v>880</v>
      </c>
      <c r="AU90" s="42" t="s">
        <v>880</v>
      </c>
      <c r="AV90" s="46">
        <v>0.37847222222222227</v>
      </c>
      <c r="AW90" s="46" t="s">
        <v>880</v>
      </c>
      <c r="AX90" s="42" t="s">
        <v>880</v>
      </c>
      <c r="AY90" s="46">
        <v>0.38055555555555554</v>
      </c>
      <c r="AZ90" s="46" t="s">
        <v>880</v>
      </c>
      <c r="BA90" s="42" t="s">
        <v>880</v>
      </c>
      <c r="BB90" s="46">
        <v>0.39027777777777778</v>
      </c>
      <c r="BC90" s="46" t="s">
        <v>880</v>
      </c>
      <c r="BD90" s="42" t="s">
        <v>880</v>
      </c>
      <c r="BE90" s="42" t="s">
        <v>17</v>
      </c>
      <c r="BF90" s="42" t="s">
        <v>17</v>
      </c>
      <c r="BR90" s="1">
        <f t="shared" si="19"/>
        <v>17</v>
      </c>
      <c r="BS90" s="1">
        <f t="shared" si="20"/>
        <v>0</v>
      </c>
      <c r="BT90" s="1">
        <f t="shared" si="21"/>
        <v>6</v>
      </c>
      <c r="BU90" s="1">
        <f t="shared" si="22"/>
        <v>0</v>
      </c>
      <c r="BV90" s="1">
        <f t="shared" si="23"/>
        <v>2</v>
      </c>
      <c r="BW90" s="1">
        <f>SUM(COUNTIFS($S90:$BQ90,{"PAT","MAT"}))</f>
        <v>0</v>
      </c>
      <c r="BX90" s="1">
        <f t="shared" si="24"/>
        <v>0</v>
      </c>
      <c r="BY90" s="1">
        <f t="shared" si="25"/>
        <v>0</v>
      </c>
      <c r="BZ90" s="1">
        <f t="shared" si="26"/>
        <v>2</v>
      </c>
      <c r="CA90" s="1">
        <f t="shared" si="27"/>
        <v>2</v>
      </c>
      <c r="CB90" s="1">
        <f t="shared" si="28"/>
        <v>0</v>
      </c>
      <c r="CC90" s="1">
        <f t="shared" si="29"/>
        <v>0</v>
      </c>
      <c r="CD90" s="1">
        <f t="shared" si="30"/>
        <v>4</v>
      </c>
      <c r="CE90" s="1">
        <f t="shared" si="31"/>
        <v>1</v>
      </c>
      <c r="CF90" s="1">
        <f t="shared" si="32"/>
        <v>1</v>
      </c>
      <c r="CG90" s="1">
        <f>SUM(BR90:CC90)+SUM(COUNTIFS(R90:BQ90,{"TERM","RESIGNED"}))</f>
        <v>29</v>
      </c>
      <c r="CH90" s="1" t="s">
        <v>41</v>
      </c>
      <c r="CI90" s="1" t="s">
        <v>933</v>
      </c>
      <c r="CJ90" s="32"/>
    </row>
    <row r="91" spans="1:88" x14ac:dyDescent="0.25">
      <c r="A91" s="30">
        <f t="shared" si="33"/>
        <v>90</v>
      </c>
      <c r="B91" s="1" t="s">
        <v>163</v>
      </c>
      <c r="C91" s="1">
        <v>18243</v>
      </c>
      <c r="D91" s="25">
        <v>100676</v>
      </c>
      <c r="E91" s="1" t="s">
        <v>863</v>
      </c>
      <c r="F91" s="32" t="s">
        <v>318</v>
      </c>
      <c r="G91" s="32" t="s">
        <v>181</v>
      </c>
      <c r="H91" s="28">
        <v>44319</v>
      </c>
      <c r="I91" s="28">
        <v>44194</v>
      </c>
      <c r="J91" s="28" t="s">
        <v>36</v>
      </c>
      <c r="K91" s="1">
        <f t="shared" ca="1" si="17"/>
        <v>1023</v>
      </c>
      <c r="L91" s="32" t="str">
        <f t="shared" si="18"/>
        <v>Billable</v>
      </c>
      <c r="M91" s="32" t="s">
        <v>178</v>
      </c>
      <c r="N91" s="1" t="s">
        <v>38</v>
      </c>
      <c r="O91" s="1" t="s">
        <v>39</v>
      </c>
      <c r="P91" s="1"/>
      <c r="Q91" s="1"/>
      <c r="R91" s="31" t="s">
        <v>179</v>
      </c>
      <c r="S91" s="42" t="s">
        <v>880</v>
      </c>
      <c r="T91" s="45">
        <v>0.38750000000000001</v>
      </c>
      <c r="U91" s="42" t="s">
        <v>880</v>
      </c>
      <c r="V91" s="42" t="s">
        <v>880</v>
      </c>
      <c r="W91" s="46">
        <v>0.41180555555555554</v>
      </c>
      <c r="X91" s="46" t="s">
        <v>880</v>
      </c>
      <c r="Y91" s="42" t="s">
        <v>17</v>
      </c>
      <c r="Z91" s="42" t="s">
        <v>17</v>
      </c>
      <c r="AA91" s="42" t="s">
        <v>880</v>
      </c>
      <c r="AB91" s="46">
        <v>0.37777777777777777</v>
      </c>
      <c r="AC91" s="42" t="s">
        <v>880</v>
      </c>
      <c r="AD91" s="42" t="s">
        <v>880</v>
      </c>
      <c r="AE91" s="46">
        <v>0.38611111111111113</v>
      </c>
      <c r="AF91" s="42" t="s">
        <v>880</v>
      </c>
      <c r="AG91" s="42" t="s">
        <v>18</v>
      </c>
      <c r="AH91" s="46" t="s">
        <v>36</v>
      </c>
      <c r="AI91" s="42" t="s">
        <v>18</v>
      </c>
      <c r="AJ91" s="42" t="s">
        <v>880</v>
      </c>
      <c r="AK91" s="46">
        <v>0.40416666666666662</v>
      </c>
      <c r="AL91" s="42" t="s">
        <v>880</v>
      </c>
      <c r="AM91" s="42" t="s">
        <v>880</v>
      </c>
      <c r="AN91" s="46">
        <v>0.3979166666666667</v>
      </c>
      <c r="AO91" s="42" t="s">
        <v>880</v>
      </c>
      <c r="AP91" s="42" t="s">
        <v>17</v>
      </c>
      <c r="AQ91" s="42" t="s">
        <v>17</v>
      </c>
      <c r="AR91" s="42" t="s">
        <v>880</v>
      </c>
      <c r="AS91" s="46">
        <v>0.39027777777777778</v>
      </c>
      <c r="AT91" s="46" t="s">
        <v>880</v>
      </c>
      <c r="AU91" s="42" t="s">
        <v>880</v>
      </c>
      <c r="AV91" s="46">
        <v>0.39652777777777781</v>
      </c>
      <c r="AW91" s="46" t="s">
        <v>880</v>
      </c>
      <c r="AX91" s="42" t="s">
        <v>880</v>
      </c>
      <c r="AY91" s="46">
        <v>0.3756944444444445</v>
      </c>
      <c r="AZ91" s="46" t="s">
        <v>880</v>
      </c>
      <c r="BA91" s="42" t="s">
        <v>880</v>
      </c>
      <c r="BB91" s="46">
        <v>0.38125000000000003</v>
      </c>
      <c r="BC91" s="46" t="s">
        <v>880</v>
      </c>
      <c r="BD91" s="42" t="s">
        <v>880</v>
      </c>
      <c r="BE91" s="42" t="s">
        <v>17</v>
      </c>
      <c r="BF91" s="42" t="s">
        <v>17</v>
      </c>
      <c r="BR91" s="1">
        <f t="shared" si="19"/>
        <v>21</v>
      </c>
      <c r="BS91" s="1">
        <f t="shared" si="20"/>
        <v>0</v>
      </c>
      <c r="BT91" s="1">
        <f t="shared" si="21"/>
        <v>6</v>
      </c>
      <c r="BU91" s="1">
        <f t="shared" si="22"/>
        <v>2</v>
      </c>
      <c r="BV91" s="1">
        <f t="shared" si="23"/>
        <v>0</v>
      </c>
      <c r="BW91" s="1">
        <f>SUM(COUNTIFS($S91:$BQ91,{"PAT","MAT"}))</f>
        <v>0</v>
      </c>
      <c r="BX91" s="1">
        <f t="shared" si="24"/>
        <v>0</v>
      </c>
      <c r="BY91" s="1">
        <f t="shared" si="25"/>
        <v>0</v>
      </c>
      <c r="BZ91" s="1">
        <f t="shared" si="26"/>
        <v>0</v>
      </c>
      <c r="CA91" s="1">
        <f t="shared" si="27"/>
        <v>0</v>
      </c>
      <c r="CB91" s="1">
        <f t="shared" si="28"/>
        <v>0</v>
      </c>
      <c r="CC91" s="1">
        <f t="shared" si="29"/>
        <v>0</v>
      </c>
      <c r="CD91" s="1">
        <f t="shared" si="30"/>
        <v>0</v>
      </c>
      <c r="CE91" s="1">
        <f t="shared" si="31"/>
        <v>1</v>
      </c>
      <c r="CF91" s="1">
        <f t="shared" si="32"/>
        <v>1</v>
      </c>
      <c r="CG91" s="1">
        <f>SUM(BR91:CC91)+SUM(COUNTIFS(R91:BQ91,{"TERM","RESIGNED"}))</f>
        <v>29</v>
      </c>
      <c r="CH91" s="1" t="s">
        <v>41</v>
      </c>
      <c r="CI91" s="1" t="s">
        <v>931</v>
      </c>
      <c r="CJ91" s="32"/>
    </row>
    <row r="92" spans="1:88" x14ac:dyDescent="0.25">
      <c r="A92" s="30">
        <f t="shared" si="33"/>
        <v>91</v>
      </c>
      <c r="B92" s="1" t="s">
        <v>163</v>
      </c>
      <c r="C92" s="1">
        <v>100706</v>
      </c>
      <c r="D92" s="25">
        <v>100706</v>
      </c>
      <c r="E92" s="1" t="s">
        <v>863</v>
      </c>
      <c r="F92" s="32" t="s">
        <v>335</v>
      </c>
      <c r="G92" s="32" t="s">
        <v>181</v>
      </c>
      <c r="H92" s="28">
        <v>44341</v>
      </c>
      <c r="I92" s="28" t="s">
        <v>36</v>
      </c>
      <c r="J92" s="28" t="s">
        <v>36</v>
      </c>
      <c r="K92" s="1">
        <f t="shared" ca="1" si="17"/>
        <v>1001</v>
      </c>
      <c r="L92" s="32" t="str">
        <f t="shared" si="18"/>
        <v>Billable</v>
      </c>
      <c r="M92" s="32" t="s">
        <v>178</v>
      </c>
      <c r="N92" s="1" t="s">
        <v>38</v>
      </c>
      <c r="O92" s="1" t="s">
        <v>39</v>
      </c>
      <c r="P92" s="1"/>
      <c r="Q92" s="1"/>
      <c r="R92" s="31" t="s">
        <v>295</v>
      </c>
      <c r="S92" s="42" t="s">
        <v>880</v>
      </c>
      <c r="T92" s="45">
        <v>0.37291666666666662</v>
      </c>
      <c r="U92" s="42" t="s">
        <v>880</v>
      </c>
      <c r="V92" s="42" t="s">
        <v>880</v>
      </c>
      <c r="W92" s="46">
        <v>0.36736111111111108</v>
      </c>
      <c r="X92" s="46" t="s">
        <v>880</v>
      </c>
      <c r="Y92" s="42" t="s">
        <v>17</v>
      </c>
      <c r="Z92" s="42" t="s">
        <v>17</v>
      </c>
      <c r="AA92" s="42" t="s">
        <v>880</v>
      </c>
      <c r="AB92" s="46">
        <v>0.39166666666666666</v>
      </c>
      <c r="AC92" s="42" t="s">
        <v>880</v>
      </c>
      <c r="AD92" s="42" t="s">
        <v>880</v>
      </c>
      <c r="AE92" s="46">
        <v>0.38263888888888892</v>
      </c>
      <c r="AF92" s="42" t="s">
        <v>880</v>
      </c>
      <c r="AG92" s="42" t="s">
        <v>880</v>
      </c>
      <c r="AH92" s="46">
        <v>0.3972222222222222</v>
      </c>
      <c r="AI92" s="42" t="s">
        <v>880</v>
      </c>
      <c r="AJ92" s="42" t="s">
        <v>880</v>
      </c>
      <c r="AK92" s="46">
        <v>0.37361111111111112</v>
      </c>
      <c r="AL92" s="42" t="s">
        <v>880</v>
      </c>
      <c r="AM92" s="42" t="s">
        <v>19</v>
      </c>
      <c r="AN92" s="46" t="s">
        <v>36</v>
      </c>
      <c r="AO92" s="42" t="s">
        <v>19</v>
      </c>
      <c r="AP92" s="42" t="s">
        <v>17</v>
      </c>
      <c r="AQ92" s="42" t="s">
        <v>17</v>
      </c>
      <c r="AR92" s="42" t="s">
        <v>880</v>
      </c>
      <c r="AS92" s="46">
        <v>0.375</v>
      </c>
      <c r="AT92" s="46" t="s">
        <v>880</v>
      </c>
      <c r="AU92" s="42" t="s">
        <v>880</v>
      </c>
      <c r="AV92" s="46">
        <v>0.37708333333333338</v>
      </c>
      <c r="AW92" s="46" t="s">
        <v>880</v>
      </c>
      <c r="AX92" s="42" t="s">
        <v>880</v>
      </c>
      <c r="AY92" s="46">
        <v>0.37916666666666665</v>
      </c>
      <c r="AZ92" s="46" t="s">
        <v>880</v>
      </c>
      <c r="BA92" s="42" t="s">
        <v>880</v>
      </c>
      <c r="BB92" s="46">
        <v>0.38263888888888892</v>
      </c>
      <c r="BC92" s="46" t="s">
        <v>880</v>
      </c>
      <c r="BD92" s="42" t="s">
        <v>880</v>
      </c>
      <c r="BE92" s="42" t="s">
        <v>17</v>
      </c>
      <c r="BF92" s="42" t="s">
        <v>17</v>
      </c>
      <c r="BR92" s="1">
        <f t="shared" si="19"/>
        <v>21</v>
      </c>
      <c r="BS92" s="1">
        <f t="shared" si="20"/>
        <v>0</v>
      </c>
      <c r="BT92" s="1">
        <f t="shared" si="21"/>
        <v>6</v>
      </c>
      <c r="BU92" s="1">
        <f t="shared" si="22"/>
        <v>0</v>
      </c>
      <c r="BV92" s="1">
        <f t="shared" si="23"/>
        <v>2</v>
      </c>
      <c r="BW92" s="1">
        <f>SUM(COUNTIFS($S92:$BQ92,{"PAT","MAT"}))</f>
        <v>0</v>
      </c>
      <c r="BX92" s="1">
        <f t="shared" si="24"/>
        <v>0</v>
      </c>
      <c r="BY92" s="1">
        <f t="shared" si="25"/>
        <v>0</v>
      </c>
      <c r="BZ92" s="1">
        <f t="shared" si="26"/>
        <v>0</v>
      </c>
      <c r="CA92" s="1">
        <f t="shared" si="27"/>
        <v>0</v>
      </c>
      <c r="CB92" s="1">
        <f t="shared" si="28"/>
        <v>0</v>
      </c>
      <c r="CC92" s="1">
        <f t="shared" si="29"/>
        <v>0</v>
      </c>
      <c r="CD92" s="1">
        <f t="shared" si="30"/>
        <v>0</v>
      </c>
      <c r="CE92" s="1">
        <f t="shared" si="31"/>
        <v>1</v>
      </c>
      <c r="CF92" s="1">
        <f t="shared" si="32"/>
        <v>1</v>
      </c>
      <c r="CG92" s="1">
        <f>SUM(BR92:CC92)+SUM(COUNTIFS(R92:BQ92,{"TERM","RESIGNED"}))</f>
        <v>29</v>
      </c>
      <c r="CH92" s="1" t="s">
        <v>41</v>
      </c>
      <c r="CI92" s="1" t="s">
        <v>936</v>
      </c>
      <c r="CJ92" s="32"/>
    </row>
    <row r="93" spans="1:88" x14ac:dyDescent="0.25">
      <c r="A93" s="30">
        <f t="shared" si="33"/>
        <v>92</v>
      </c>
      <c r="B93" s="1" t="s">
        <v>163</v>
      </c>
      <c r="C93" s="1">
        <v>12003</v>
      </c>
      <c r="D93" s="25">
        <v>100731</v>
      </c>
      <c r="E93" s="1" t="s">
        <v>863</v>
      </c>
      <c r="F93" s="32" t="s">
        <v>385</v>
      </c>
      <c r="G93" s="32" t="s">
        <v>135</v>
      </c>
      <c r="H93" s="28">
        <v>44348</v>
      </c>
      <c r="I93" s="28">
        <v>42621</v>
      </c>
      <c r="J93" s="28" t="s">
        <v>36</v>
      </c>
      <c r="K93" s="1">
        <f t="shared" ca="1" si="17"/>
        <v>994</v>
      </c>
      <c r="L93" s="32" t="str">
        <f t="shared" si="18"/>
        <v>Billable</v>
      </c>
      <c r="M93" s="32" t="s">
        <v>118</v>
      </c>
      <c r="N93" s="1" t="s">
        <v>38</v>
      </c>
      <c r="O93" s="1" t="s">
        <v>39</v>
      </c>
      <c r="P93" s="1"/>
      <c r="Q93" s="1"/>
      <c r="R93" s="31" t="s">
        <v>189</v>
      </c>
      <c r="S93" s="42" t="s">
        <v>880</v>
      </c>
      <c r="T93" s="45">
        <v>0.3979166666666667</v>
      </c>
      <c r="U93" s="42" t="s">
        <v>880</v>
      </c>
      <c r="V93" s="42" t="s">
        <v>880</v>
      </c>
      <c r="W93" s="46">
        <v>0.37291666666666662</v>
      </c>
      <c r="X93" s="46" t="s">
        <v>880</v>
      </c>
      <c r="Y93" s="42" t="s">
        <v>17</v>
      </c>
      <c r="Z93" s="42" t="s">
        <v>17</v>
      </c>
      <c r="AA93" s="42" t="s">
        <v>880</v>
      </c>
      <c r="AB93" s="46">
        <v>0.4152777777777778</v>
      </c>
      <c r="AC93" s="42" t="s">
        <v>880</v>
      </c>
      <c r="AD93" s="42" t="s">
        <v>895</v>
      </c>
      <c r="AE93" s="46" t="s">
        <v>36</v>
      </c>
      <c r="AF93" s="42" t="s">
        <v>18</v>
      </c>
      <c r="AG93" s="42" t="s">
        <v>895</v>
      </c>
      <c r="AH93" s="46" t="s">
        <v>36</v>
      </c>
      <c r="AI93" s="42" t="s">
        <v>18</v>
      </c>
      <c r="AJ93" s="42" t="s">
        <v>895</v>
      </c>
      <c r="AK93" s="46" t="s">
        <v>36</v>
      </c>
      <c r="AL93" s="42" t="s">
        <v>18</v>
      </c>
      <c r="AM93" s="42" t="s">
        <v>895</v>
      </c>
      <c r="AN93" s="46" t="s">
        <v>36</v>
      </c>
      <c r="AO93" s="42" t="s">
        <v>18</v>
      </c>
      <c r="AP93" s="42" t="s">
        <v>17</v>
      </c>
      <c r="AQ93" s="42" t="s">
        <v>17</v>
      </c>
      <c r="AR93" s="42" t="s">
        <v>880</v>
      </c>
      <c r="AS93" s="46">
        <v>0.36249999999999999</v>
      </c>
      <c r="AT93" s="46" t="s">
        <v>880</v>
      </c>
      <c r="AU93" s="42" t="s">
        <v>880</v>
      </c>
      <c r="AV93" s="46">
        <v>0.38125000000000003</v>
      </c>
      <c r="AW93" s="46" t="s">
        <v>880</v>
      </c>
      <c r="AX93" s="42" t="s">
        <v>880</v>
      </c>
      <c r="AY93" s="46">
        <v>0.40902777777777777</v>
      </c>
      <c r="AZ93" s="46" t="s">
        <v>880</v>
      </c>
      <c r="BA93" s="42" t="s">
        <v>880</v>
      </c>
      <c r="BB93" s="46">
        <v>0.3972222222222222</v>
      </c>
      <c r="BC93" s="46" t="s">
        <v>880</v>
      </c>
      <c r="BD93" s="42" t="s">
        <v>880</v>
      </c>
      <c r="BE93" s="42" t="s">
        <v>17</v>
      </c>
      <c r="BF93" s="42" t="s">
        <v>17</v>
      </c>
      <c r="BR93" s="1">
        <f t="shared" si="19"/>
        <v>15</v>
      </c>
      <c r="BS93" s="1">
        <f t="shared" si="20"/>
        <v>0</v>
      </c>
      <c r="BT93" s="1">
        <f t="shared" si="21"/>
        <v>6</v>
      </c>
      <c r="BU93" s="1">
        <f t="shared" si="22"/>
        <v>4</v>
      </c>
      <c r="BV93" s="1">
        <f t="shared" si="23"/>
        <v>0</v>
      </c>
      <c r="BW93" s="1">
        <f>SUM(COUNTIFS($S93:$BQ93,{"PAT","MAT"}))</f>
        <v>4</v>
      </c>
      <c r="BX93" s="1">
        <f t="shared" si="24"/>
        <v>0</v>
      </c>
      <c r="BY93" s="1">
        <f t="shared" si="25"/>
        <v>0</v>
      </c>
      <c r="BZ93" s="1">
        <f t="shared" si="26"/>
        <v>0</v>
      </c>
      <c r="CA93" s="1">
        <f t="shared" si="27"/>
        <v>0</v>
      </c>
      <c r="CB93" s="1">
        <f t="shared" si="28"/>
        <v>0</v>
      </c>
      <c r="CC93" s="1">
        <f t="shared" si="29"/>
        <v>0</v>
      </c>
      <c r="CD93" s="1">
        <f t="shared" si="30"/>
        <v>0</v>
      </c>
      <c r="CE93" s="1">
        <f t="shared" si="31"/>
        <v>0</v>
      </c>
      <c r="CF93" s="1">
        <f t="shared" si="32"/>
        <v>1</v>
      </c>
      <c r="CG93" s="1">
        <f>SUM(BR93:CC93)+SUM(COUNTIFS(R93:BQ93,{"TERM","RESIGNED"}))</f>
        <v>29</v>
      </c>
      <c r="CH93" s="1" t="s">
        <v>41</v>
      </c>
      <c r="CI93" s="1" t="s">
        <v>936</v>
      </c>
      <c r="CJ93" s="32"/>
    </row>
    <row r="94" spans="1:88" x14ac:dyDescent="0.25">
      <c r="A94" s="30">
        <f t="shared" si="33"/>
        <v>93</v>
      </c>
      <c r="B94" s="1" t="s">
        <v>163</v>
      </c>
      <c r="C94" s="1">
        <v>12252</v>
      </c>
      <c r="D94" s="25">
        <v>100732</v>
      </c>
      <c r="E94" s="1" t="s">
        <v>862</v>
      </c>
      <c r="F94" s="32" t="s">
        <v>354</v>
      </c>
      <c r="G94" s="32" t="s">
        <v>117</v>
      </c>
      <c r="H94" s="28">
        <v>44348</v>
      </c>
      <c r="I94" s="28">
        <v>42703</v>
      </c>
      <c r="J94" s="28" t="s">
        <v>36</v>
      </c>
      <c r="K94" s="1">
        <f t="shared" ca="1" si="17"/>
        <v>994</v>
      </c>
      <c r="L94" s="32" t="str">
        <f t="shared" si="18"/>
        <v>Billable</v>
      </c>
      <c r="M94" s="32" t="s">
        <v>118</v>
      </c>
      <c r="N94" s="1" t="s">
        <v>38</v>
      </c>
      <c r="O94" s="1" t="s">
        <v>39</v>
      </c>
      <c r="P94" s="1"/>
      <c r="Q94" s="1"/>
      <c r="R94" s="31" t="s">
        <v>189</v>
      </c>
      <c r="S94" s="42" t="s">
        <v>880</v>
      </c>
      <c r="T94" s="45">
        <v>0.40138888888888885</v>
      </c>
      <c r="U94" s="42" t="s">
        <v>880</v>
      </c>
      <c r="V94" s="42" t="s">
        <v>882</v>
      </c>
      <c r="W94" s="46" t="s">
        <v>36</v>
      </c>
      <c r="X94" s="46" t="s">
        <v>882</v>
      </c>
      <c r="Y94" s="42" t="s">
        <v>17</v>
      </c>
      <c r="Z94" s="42" t="s">
        <v>17</v>
      </c>
      <c r="AA94" s="42" t="s">
        <v>880</v>
      </c>
      <c r="AB94" s="46">
        <v>0.41388888888888892</v>
      </c>
      <c r="AC94" s="42" t="s">
        <v>880</v>
      </c>
      <c r="AD94" s="42" t="s">
        <v>880</v>
      </c>
      <c r="AE94" s="46">
        <v>0.37152777777777773</v>
      </c>
      <c r="AF94" s="42" t="s">
        <v>880</v>
      </c>
      <c r="AG94" s="42" t="s">
        <v>880</v>
      </c>
      <c r="AH94" s="46">
        <v>0.37916666666666665</v>
      </c>
      <c r="AI94" s="42" t="s">
        <v>880</v>
      </c>
      <c r="AJ94" s="42" t="s">
        <v>880</v>
      </c>
      <c r="AK94" s="46">
        <v>0.39583333333333331</v>
      </c>
      <c r="AL94" s="42" t="s">
        <v>880</v>
      </c>
      <c r="AM94" s="42" t="s">
        <v>880</v>
      </c>
      <c r="AN94" s="46">
        <v>0.38819444444444445</v>
      </c>
      <c r="AO94" s="42" t="s">
        <v>880</v>
      </c>
      <c r="AP94" s="42" t="s">
        <v>17</v>
      </c>
      <c r="AQ94" s="42" t="s">
        <v>17</v>
      </c>
      <c r="AR94" s="42" t="s">
        <v>880</v>
      </c>
      <c r="AS94" s="46">
        <v>0.3743055555555555</v>
      </c>
      <c r="AT94" s="46" t="s">
        <v>880</v>
      </c>
      <c r="AU94" s="42" t="s">
        <v>880</v>
      </c>
      <c r="AV94" s="46">
        <v>0.38263888888888892</v>
      </c>
      <c r="AW94" s="46" t="s">
        <v>880</v>
      </c>
      <c r="AX94" s="42" t="s">
        <v>19</v>
      </c>
      <c r="AY94" s="46">
        <v>0.40069444444444446</v>
      </c>
      <c r="AZ94" s="46" t="s">
        <v>19</v>
      </c>
      <c r="BA94" s="42" t="s">
        <v>880</v>
      </c>
      <c r="BB94" s="46">
        <v>0.39166666666666666</v>
      </c>
      <c r="BC94" s="46" t="s">
        <v>880</v>
      </c>
      <c r="BD94" s="42" t="s">
        <v>880</v>
      </c>
      <c r="BE94" s="42" t="s">
        <v>17</v>
      </c>
      <c r="BF94" s="42" t="s">
        <v>17</v>
      </c>
      <c r="BR94" s="1">
        <f t="shared" si="19"/>
        <v>19</v>
      </c>
      <c r="BS94" s="1">
        <f t="shared" si="20"/>
        <v>0</v>
      </c>
      <c r="BT94" s="1">
        <f t="shared" si="21"/>
        <v>6</v>
      </c>
      <c r="BU94" s="1">
        <f t="shared" si="22"/>
        <v>0</v>
      </c>
      <c r="BV94" s="1">
        <f t="shared" si="23"/>
        <v>2</v>
      </c>
      <c r="BW94" s="1">
        <f>SUM(COUNTIFS($S94:$BQ94,{"PAT","MAT"}))</f>
        <v>0</v>
      </c>
      <c r="BX94" s="1">
        <f t="shared" si="24"/>
        <v>0</v>
      </c>
      <c r="BY94" s="1">
        <f t="shared" si="25"/>
        <v>0</v>
      </c>
      <c r="BZ94" s="1">
        <f t="shared" si="26"/>
        <v>0</v>
      </c>
      <c r="CA94" s="1">
        <f t="shared" si="27"/>
        <v>2</v>
      </c>
      <c r="CB94" s="1">
        <f t="shared" si="28"/>
        <v>0</v>
      </c>
      <c r="CC94" s="1">
        <f t="shared" si="29"/>
        <v>0</v>
      </c>
      <c r="CD94" s="1">
        <f t="shared" si="30"/>
        <v>2</v>
      </c>
      <c r="CE94" s="1">
        <f t="shared" si="31"/>
        <v>1</v>
      </c>
      <c r="CF94" s="1">
        <f t="shared" si="32"/>
        <v>1</v>
      </c>
      <c r="CG94" s="1">
        <f>SUM(BR94:CC94)+SUM(COUNTIFS(R94:BQ94,{"TERM","RESIGNED"}))</f>
        <v>29</v>
      </c>
      <c r="CH94" s="1" t="s">
        <v>41</v>
      </c>
      <c r="CI94" s="1" t="s">
        <v>936</v>
      </c>
      <c r="CJ94" s="32"/>
    </row>
    <row r="95" spans="1:88" x14ac:dyDescent="0.25">
      <c r="A95" s="30">
        <f t="shared" si="33"/>
        <v>94</v>
      </c>
      <c r="B95" s="1" t="s">
        <v>163</v>
      </c>
      <c r="C95" s="1">
        <v>12584</v>
      </c>
      <c r="D95" s="25">
        <v>100738</v>
      </c>
      <c r="E95" s="1" t="s">
        <v>862</v>
      </c>
      <c r="F95" s="32" t="s">
        <v>386</v>
      </c>
      <c r="G95" s="32" t="s">
        <v>135</v>
      </c>
      <c r="H95" s="28">
        <v>44348</v>
      </c>
      <c r="I95" s="28">
        <v>42863</v>
      </c>
      <c r="J95" s="28" t="s">
        <v>36</v>
      </c>
      <c r="K95" s="1">
        <f t="shared" ca="1" si="17"/>
        <v>994</v>
      </c>
      <c r="L95" s="32" t="str">
        <f t="shared" si="18"/>
        <v>Billable</v>
      </c>
      <c r="M95" s="32" t="s">
        <v>118</v>
      </c>
      <c r="N95" s="1" t="s">
        <v>38</v>
      </c>
      <c r="O95" s="1" t="s">
        <v>39</v>
      </c>
      <c r="P95" s="1"/>
      <c r="Q95" s="1"/>
      <c r="R95" s="31" t="s">
        <v>233</v>
      </c>
      <c r="S95" s="42" t="s">
        <v>884</v>
      </c>
      <c r="T95" s="45" t="s">
        <v>36</v>
      </c>
      <c r="U95" s="42" t="s">
        <v>884</v>
      </c>
      <c r="V95" s="42" t="s">
        <v>884</v>
      </c>
      <c r="W95" s="46" t="s">
        <v>36</v>
      </c>
      <c r="X95" s="46" t="s">
        <v>884</v>
      </c>
      <c r="Y95" s="42" t="s">
        <v>17</v>
      </c>
      <c r="Z95" s="42" t="s">
        <v>17</v>
      </c>
      <c r="AA95" s="42" t="s">
        <v>884</v>
      </c>
      <c r="AB95" s="46" t="s">
        <v>36</v>
      </c>
      <c r="AC95" s="42" t="s">
        <v>884</v>
      </c>
      <c r="AD95" s="42" t="s">
        <v>884</v>
      </c>
      <c r="AE95" s="46" t="s">
        <v>36</v>
      </c>
      <c r="AF95" s="42" t="s">
        <v>884</v>
      </c>
      <c r="AG95" s="42" t="s">
        <v>884</v>
      </c>
      <c r="AH95" s="46" t="s">
        <v>36</v>
      </c>
      <c r="AI95" s="42" t="s">
        <v>884</v>
      </c>
      <c r="AJ95" s="42" t="s">
        <v>884</v>
      </c>
      <c r="AK95" s="46" t="s">
        <v>36</v>
      </c>
      <c r="AL95" s="42" t="s">
        <v>884</v>
      </c>
      <c r="AM95" s="42" t="s">
        <v>884</v>
      </c>
      <c r="AN95" s="46" t="s">
        <v>36</v>
      </c>
      <c r="AO95" s="42" t="s">
        <v>884</v>
      </c>
      <c r="AP95" s="42" t="s">
        <v>17</v>
      </c>
      <c r="AQ95" s="42" t="s">
        <v>17</v>
      </c>
      <c r="AR95" s="42" t="s">
        <v>884</v>
      </c>
      <c r="AS95" s="46" t="s">
        <v>36</v>
      </c>
      <c r="AT95" s="46" t="s">
        <v>884</v>
      </c>
      <c r="AU95" s="42" t="s">
        <v>880</v>
      </c>
      <c r="AV95" s="46">
        <v>0.3611111111111111</v>
      </c>
      <c r="AW95" s="46" t="s">
        <v>880</v>
      </c>
      <c r="AX95" s="42" t="s">
        <v>880</v>
      </c>
      <c r="AY95" s="46">
        <v>0.37291666666666662</v>
      </c>
      <c r="AZ95" s="46" t="s">
        <v>880</v>
      </c>
      <c r="BA95" s="42" t="s">
        <v>880</v>
      </c>
      <c r="BB95" s="46">
        <v>0.37847222222222227</v>
      </c>
      <c r="BC95" s="46" t="s">
        <v>880</v>
      </c>
      <c r="BD95" s="42" t="s">
        <v>880</v>
      </c>
      <c r="BE95" s="42" t="s">
        <v>17</v>
      </c>
      <c r="BF95" s="42" t="s">
        <v>17</v>
      </c>
      <c r="BR95" s="1">
        <f t="shared" si="19"/>
        <v>7</v>
      </c>
      <c r="BS95" s="1">
        <f t="shared" si="20"/>
        <v>0</v>
      </c>
      <c r="BT95" s="1">
        <f t="shared" si="21"/>
        <v>6</v>
      </c>
      <c r="BU95" s="1">
        <f t="shared" si="22"/>
        <v>0</v>
      </c>
      <c r="BV95" s="1">
        <f t="shared" si="23"/>
        <v>0</v>
      </c>
      <c r="BW95" s="1">
        <f>SUM(COUNTIFS($S95:$BQ95,{"PAT","MAT"}))</f>
        <v>16</v>
      </c>
      <c r="BX95" s="1">
        <f t="shared" si="24"/>
        <v>0</v>
      </c>
      <c r="BY95" s="1">
        <f t="shared" si="25"/>
        <v>0</v>
      </c>
      <c r="BZ95" s="1">
        <f t="shared" si="26"/>
        <v>0</v>
      </c>
      <c r="CA95" s="1">
        <f t="shared" si="27"/>
        <v>0</v>
      </c>
      <c r="CB95" s="1">
        <f t="shared" si="28"/>
        <v>0</v>
      </c>
      <c r="CC95" s="1">
        <f t="shared" si="29"/>
        <v>0</v>
      </c>
      <c r="CD95" s="1">
        <f t="shared" si="30"/>
        <v>0</v>
      </c>
      <c r="CE95" s="1">
        <f t="shared" si="31"/>
        <v>0</v>
      </c>
      <c r="CF95" s="1">
        <f t="shared" si="32"/>
        <v>0</v>
      </c>
      <c r="CG95" s="1">
        <f>SUM(BR95:CC95)+SUM(COUNTIFS(R95:BQ95,{"TERM","RESIGNED"}))</f>
        <v>29</v>
      </c>
      <c r="CH95" s="1" t="s">
        <v>41</v>
      </c>
      <c r="CI95" s="1" t="s">
        <v>933</v>
      </c>
      <c r="CJ95" s="32"/>
    </row>
    <row r="96" spans="1:88" x14ac:dyDescent="0.25">
      <c r="A96" s="30">
        <f t="shared" si="33"/>
        <v>95</v>
      </c>
      <c r="B96" s="1" t="s">
        <v>163</v>
      </c>
      <c r="C96" s="1">
        <v>14764</v>
      </c>
      <c r="D96" s="25">
        <v>100758</v>
      </c>
      <c r="E96" s="1" t="s">
        <v>862</v>
      </c>
      <c r="F96" s="32" t="s">
        <v>384</v>
      </c>
      <c r="G96" s="32" t="s">
        <v>135</v>
      </c>
      <c r="H96" s="28">
        <v>44348</v>
      </c>
      <c r="I96" s="28">
        <v>43403</v>
      </c>
      <c r="J96" s="28" t="s">
        <v>36</v>
      </c>
      <c r="K96" s="1">
        <f t="shared" ca="1" si="17"/>
        <v>994</v>
      </c>
      <c r="L96" s="32" t="str">
        <f t="shared" si="18"/>
        <v>Billable</v>
      </c>
      <c r="M96" s="32" t="s">
        <v>118</v>
      </c>
      <c r="N96" s="1" t="s">
        <v>38</v>
      </c>
      <c r="O96" s="1" t="s">
        <v>39</v>
      </c>
      <c r="P96" s="1"/>
      <c r="Q96" s="1"/>
      <c r="R96" s="31" t="s">
        <v>293</v>
      </c>
      <c r="S96" s="42" t="s">
        <v>880</v>
      </c>
      <c r="T96" s="45">
        <v>0.4069444444444445</v>
      </c>
      <c r="U96" s="42" t="s">
        <v>880</v>
      </c>
      <c r="V96" s="42" t="s">
        <v>880</v>
      </c>
      <c r="W96" s="46">
        <v>0.41041666666666665</v>
      </c>
      <c r="X96" s="46" t="s">
        <v>880</v>
      </c>
      <c r="Y96" s="42" t="s">
        <v>17</v>
      </c>
      <c r="Z96" s="42" t="s">
        <v>17</v>
      </c>
      <c r="AA96" s="42" t="s">
        <v>880</v>
      </c>
      <c r="AB96" s="46">
        <v>0.41111111111111115</v>
      </c>
      <c r="AC96" s="42" t="s">
        <v>880</v>
      </c>
      <c r="AD96" s="42" t="s">
        <v>880</v>
      </c>
      <c r="AE96" s="46">
        <v>0.40763888888888888</v>
      </c>
      <c r="AF96" s="42" t="s">
        <v>880</v>
      </c>
      <c r="AG96" s="42" t="s">
        <v>880</v>
      </c>
      <c r="AH96" s="46">
        <v>0.38125000000000003</v>
      </c>
      <c r="AI96" s="42" t="s">
        <v>880</v>
      </c>
      <c r="AJ96" s="42" t="s">
        <v>19</v>
      </c>
      <c r="AK96" s="46">
        <v>0.36527777777777781</v>
      </c>
      <c r="AL96" s="42" t="s">
        <v>19</v>
      </c>
      <c r="AM96" s="42" t="s">
        <v>880</v>
      </c>
      <c r="AN96" s="46">
        <v>0.375</v>
      </c>
      <c r="AO96" s="42" t="s">
        <v>880</v>
      </c>
      <c r="AP96" s="42" t="s">
        <v>17</v>
      </c>
      <c r="AQ96" s="42" t="s">
        <v>17</v>
      </c>
      <c r="AR96" s="42" t="s">
        <v>880</v>
      </c>
      <c r="AS96" s="46">
        <v>0.41875000000000001</v>
      </c>
      <c r="AT96" s="46" t="s">
        <v>880</v>
      </c>
      <c r="AU96" s="42" t="s">
        <v>880</v>
      </c>
      <c r="AV96" s="46">
        <v>0.39999999999999997</v>
      </c>
      <c r="AW96" s="46" t="s">
        <v>880</v>
      </c>
      <c r="AX96" s="42" t="s">
        <v>880</v>
      </c>
      <c r="AY96" s="46">
        <v>0.39652777777777781</v>
      </c>
      <c r="AZ96" s="46" t="s">
        <v>880</v>
      </c>
      <c r="BA96" s="42" t="s">
        <v>880</v>
      </c>
      <c r="BB96" s="46">
        <v>0.38611111111111113</v>
      </c>
      <c r="BC96" s="46" t="s">
        <v>880</v>
      </c>
      <c r="BD96" s="42" t="s">
        <v>880</v>
      </c>
      <c r="BE96" s="42" t="s">
        <v>17</v>
      </c>
      <c r="BF96" s="42" t="s">
        <v>17</v>
      </c>
      <c r="BR96" s="1">
        <f t="shared" si="19"/>
        <v>21</v>
      </c>
      <c r="BS96" s="1">
        <f t="shared" si="20"/>
        <v>0</v>
      </c>
      <c r="BT96" s="1">
        <f t="shared" si="21"/>
        <v>6</v>
      </c>
      <c r="BU96" s="1">
        <f t="shared" si="22"/>
        <v>0</v>
      </c>
      <c r="BV96" s="1">
        <f t="shared" si="23"/>
        <v>2</v>
      </c>
      <c r="BW96" s="1">
        <f>SUM(COUNTIFS($S96:$BQ96,{"PAT","MAT"}))</f>
        <v>0</v>
      </c>
      <c r="BX96" s="1">
        <f t="shared" si="24"/>
        <v>0</v>
      </c>
      <c r="BY96" s="1">
        <f t="shared" si="25"/>
        <v>0</v>
      </c>
      <c r="BZ96" s="1">
        <f t="shared" si="26"/>
        <v>0</v>
      </c>
      <c r="CA96" s="1">
        <f t="shared" si="27"/>
        <v>0</v>
      </c>
      <c r="CB96" s="1">
        <f t="shared" si="28"/>
        <v>0</v>
      </c>
      <c r="CC96" s="1">
        <f t="shared" si="29"/>
        <v>0</v>
      </c>
      <c r="CD96" s="1">
        <f t="shared" si="30"/>
        <v>0</v>
      </c>
      <c r="CE96" s="1">
        <f t="shared" si="31"/>
        <v>1</v>
      </c>
      <c r="CF96" s="1">
        <f t="shared" si="32"/>
        <v>1</v>
      </c>
      <c r="CG96" s="1">
        <f>SUM(BR96:CC96)+SUM(COUNTIFS(R96:BQ96,{"TERM","RESIGNED"}))</f>
        <v>29</v>
      </c>
      <c r="CH96" s="1" t="s">
        <v>41</v>
      </c>
      <c r="CI96" s="1" t="s">
        <v>931</v>
      </c>
      <c r="CJ96" s="32"/>
    </row>
    <row r="97" spans="1:88" x14ac:dyDescent="0.25">
      <c r="A97" s="30">
        <f t="shared" si="33"/>
        <v>96</v>
      </c>
      <c r="B97" s="1" t="s">
        <v>163</v>
      </c>
      <c r="C97" s="1">
        <v>15621</v>
      </c>
      <c r="D97" s="25">
        <v>100767</v>
      </c>
      <c r="E97" s="1" t="s">
        <v>863</v>
      </c>
      <c r="F97" s="32" t="s">
        <v>368</v>
      </c>
      <c r="G97" s="32" t="s">
        <v>135</v>
      </c>
      <c r="H97" s="28">
        <v>44348</v>
      </c>
      <c r="I97" s="28">
        <v>43522</v>
      </c>
      <c r="J97" s="28" t="s">
        <v>36</v>
      </c>
      <c r="K97" s="1">
        <f t="shared" ca="1" si="17"/>
        <v>994</v>
      </c>
      <c r="L97" s="32" t="str">
        <f t="shared" si="18"/>
        <v>Billable</v>
      </c>
      <c r="M97" s="32" t="s">
        <v>118</v>
      </c>
      <c r="N97" s="1" t="s">
        <v>38</v>
      </c>
      <c r="O97" s="1" t="s">
        <v>39</v>
      </c>
      <c r="P97" s="1"/>
      <c r="Q97" s="1"/>
      <c r="R97" s="31" t="s">
        <v>130</v>
      </c>
      <c r="S97" s="42" t="s">
        <v>880</v>
      </c>
      <c r="T97" s="45">
        <v>0.37777777777777777</v>
      </c>
      <c r="U97" s="42" t="s">
        <v>880</v>
      </c>
      <c r="V97" s="42" t="s">
        <v>880</v>
      </c>
      <c r="W97" s="46">
        <v>0.3888888888888889</v>
      </c>
      <c r="X97" s="46" t="s">
        <v>880</v>
      </c>
      <c r="Y97" s="42" t="s">
        <v>17</v>
      </c>
      <c r="Z97" s="42" t="s">
        <v>17</v>
      </c>
      <c r="AA97" s="42" t="s">
        <v>880</v>
      </c>
      <c r="AB97" s="46">
        <v>0.38958333333333334</v>
      </c>
      <c r="AC97" s="42" t="s">
        <v>880</v>
      </c>
      <c r="AD97" s="42" t="s">
        <v>880</v>
      </c>
      <c r="AE97" s="46">
        <v>0.37013888888888885</v>
      </c>
      <c r="AF97" s="42" t="s">
        <v>880</v>
      </c>
      <c r="AG97" s="42" t="s">
        <v>880</v>
      </c>
      <c r="AH97" s="46">
        <v>0.39305555555555555</v>
      </c>
      <c r="AI97" s="42" t="s">
        <v>880</v>
      </c>
      <c r="AJ97" s="42" t="s">
        <v>880</v>
      </c>
      <c r="AK97" s="46">
        <v>0.375</v>
      </c>
      <c r="AL97" s="42" t="s">
        <v>880</v>
      </c>
      <c r="AM97" s="42" t="s">
        <v>880</v>
      </c>
      <c r="AN97" s="46">
        <v>0.42986111111111108</v>
      </c>
      <c r="AO97" s="42" t="s">
        <v>880</v>
      </c>
      <c r="AP97" s="42" t="s">
        <v>17</v>
      </c>
      <c r="AQ97" s="42" t="s">
        <v>17</v>
      </c>
      <c r="AR97" s="42" t="s">
        <v>880</v>
      </c>
      <c r="AS97" s="46">
        <v>0.3840277777777778</v>
      </c>
      <c r="AT97" s="46" t="s">
        <v>880</v>
      </c>
      <c r="AU97" s="42" t="s">
        <v>880</v>
      </c>
      <c r="AV97" s="46">
        <v>0.38611111111111113</v>
      </c>
      <c r="AW97" s="46" t="s">
        <v>880</v>
      </c>
      <c r="AX97" s="42" t="s">
        <v>880</v>
      </c>
      <c r="AY97" s="46">
        <v>0.39583333333333331</v>
      </c>
      <c r="AZ97" s="46" t="s">
        <v>880</v>
      </c>
      <c r="BA97" s="42" t="s">
        <v>880</v>
      </c>
      <c r="BB97" s="46">
        <v>0.39652777777777781</v>
      </c>
      <c r="BC97" s="46" t="s">
        <v>880</v>
      </c>
      <c r="BD97" s="42" t="s">
        <v>880</v>
      </c>
      <c r="BE97" s="42" t="s">
        <v>17</v>
      </c>
      <c r="BF97" s="42" t="s">
        <v>17</v>
      </c>
      <c r="BR97" s="1">
        <f t="shared" si="19"/>
        <v>23</v>
      </c>
      <c r="BS97" s="1">
        <f t="shared" si="20"/>
        <v>0</v>
      </c>
      <c r="BT97" s="1">
        <f t="shared" si="21"/>
        <v>6</v>
      </c>
      <c r="BU97" s="1">
        <f t="shared" si="22"/>
        <v>0</v>
      </c>
      <c r="BV97" s="1">
        <f t="shared" si="23"/>
        <v>0</v>
      </c>
      <c r="BW97" s="1">
        <f>SUM(COUNTIFS($S97:$BQ97,{"PAT","MAT"}))</f>
        <v>0</v>
      </c>
      <c r="BX97" s="1">
        <f t="shared" si="24"/>
        <v>0</v>
      </c>
      <c r="BY97" s="1">
        <f t="shared" si="25"/>
        <v>0</v>
      </c>
      <c r="BZ97" s="1">
        <f t="shared" si="26"/>
        <v>0</v>
      </c>
      <c r="CA97" s="1">
        <f t="shared" si="27"/>
        <v>0</v>
      </c>
      <c r="CB97" s="1">
        <f t="shared" si="28"/>
        <v>0</v>
      </c>
      <c r="CC97" s="1">
        <f t="shared" si="29"/>
        <v>0</v>
      </c>
      <c r="CD97" s="1">
        <f t="shared" si="30"/>
        <v>0</v>
      </c>
      <c r="CE97" s="1">
        <f t="shared" si="31"/>
        <v>1</v>
      </c>
      <c r="CF97" s="1">
        <f t="shared" si="32"/>
        <v>1</v>
      </c>
      <c r="CG97" s="1">
        <f>SUM(BR97:CC97)+SUM(COUNTIFS(R97:BQ97,{"TERM","RESIGNED"}))</f>
        <v>29</v>
      </c>
      <c r="CH97" s="1" t="s">
        <v>41</v>
      </c>
      <c r="CI97" s="1" t="s">
        <v>931</v>
      </c>
      <c r="CJ97" s="32"/>
    </row>
    <row r="98" spans="1:88" x14ac:dyDescent="0.25">
      <c r="A98" s="30">
        <f t="shared" si="33"/>
        <v>97</v>
      </c>
      <c r="B98" s="1" t="s">
        <v>163</v>
      </c>
      <c r="C98" s="1">
        <v>15653</v>
      </c>
      <c r="D98" s="25">
        <v>100769</v>
      </c>
      <c r="E98" s="1" t="s">
        <v>863</v>
      </c>
      <c r="F98" s="32" t="s">
        <v>359</v>
      </c>
      <c r="G98" s="32" t="s">
        <v>135</v>
      </c>
      <c r="H98" s="28">
        <v>44348</v>
      </c>
      <c r="I98" s="28">
        <v>43525</v>
      </c>
      <c r="J98" s="28" t="s">
        <v>36</v>
      </c>
      <c r="K98" s="1">
        <f t="shared" ca="1" si="17"/>
        <v>994</v>
      </c>
      <c r="L98" s="32" t="str">
        <f t="shared" si="18"/>
        <v>Billable</v>
      </c>
      <c r="M98" s="32" t="s">
        <v>118</v>
      </c>
      <c r="N98" s="1" t="s">
        <v>38</v>
      </c>
      <c r="O98" s="1" t="s">
        <v>39</v>
      </c>
      <c r="P98" s="1"/>
      <c r="Q98" s="1"/>
      <c r="R98" s="31" t="s">
        <v>277</v>
      </c>
      <c r="S98" s="42" t="s">
        <v>880</v>
      </c>
      <c r="T98" s="45">
        <v>0.39027777777777778</v>
      </c>
      <c r="U98" s="42" t="s">
        <v>880</v>
      </c>
      <c r="V98" s="42" t="s">
        <v>880</v>
      </c>
      <c r="W98" s="46">
        <v>0.3979166666666667</v>
      </c>
      <c r="X98" s="46" t="s">
        <v>880</v>
      </c>
      <c r="Y98" s="42" t="s">
        <v>17</v>
      </c>
      <c r="Z98" s="42" t="s">
        <v>17</v>
      </c>
      <c r="AA98" s="42" t="s">
        <v>19</v>
      </c>
      <c r="AB98" s="46">
        <v>0.43333333333333335</v>
      </c>
      <c r="AC98" s="42" t="s">
        <v>19</v>
      </c>
      <c r="AD98" s="42" t="s">
        <v>880</v>
      </c>
      <c r="AE98" s="46">
        <v>0.39305555555555555</v>
      </c>
      <c r="AF98" s="42" t="s">
        <v>880</v>
      </c>
      <c r="AG98" s="42" t="s">
        <v>880</v>
      </c>
      <c r="AH98" s="46">
        <v>0.40138888888888885</v>
      </c>
      <c r="AI98" s="42" t="s">
        <v>880</v>
      </c>
      <c r="AJ98" s="42" t="s">
        <v>880</v>
      </c>
      <c r="AK98" s="46">
        <v>0.39166666666666666</v>
      </c>
      <c r="AL98" s="42" t="s">
        <v>880</v>
      </c>
      <c r="AM98" s="42" t="s">
        <v>880</v>
      </c>
      <c r="AN98" s="46">
        <v>0.42083333333333334</v>
      </c>
      <c r="AO98" s="42" t="s">
        <v>880</v>
      </c>
      <c r="AP98" s="42" t="s">
        <v>17</v>
      </c>
      <c r="AQ98" s="42" t="s">
        <v>17</v>
      </c>
      <c r="AR98" s="42" t="s">
        <v>880</v>
      </c>
      <c r="AS98" s="46">
        <v>0.39652777777777781</v>
      </c>
      <c r="AT98" s="46" t="s">
        <v>880</v>
      </c>
      <c r="AU98" s="42" t="s">
        <v>880</v>
      </c>
      <c r="AV98" s="46">
        <v>0.38263888888888892</v>
      </c>
      <c r="AW98" s="46" t="s">
        <v>880</v>
      </c>
      <c r="AX98" s="42" t="s">
        <v>880</v>
      </c>
      <c r="AY98" s="46">
        <v>0.45208333333333334</v>
      </c>
      <c r="AZ98" s="46" t="s">
        <v>880</v>
      </c>
      <c r="BA98" s="42" t="s">
        <v>880</v>
      </c>
      <c r="BB98" s="46">
        <v>0.3979166666666667</v>
      </c>
      <c r="BC98" s="46" t="s">
        <v>880</v>
      </c>
      <c r="BD98" s="42" t="s">
        <v>880</v>
      </c>
      <c r="BE98" s="42" t="s">
        <v>17</v>
      </c>
      <c r="BF98" s="42" t="s">
        <v>17</v>
      </c>
      <c r="BR98" s="1">
        <f t="shared" si="19"/>
        <v>21</v>
      </c>
      <c r="BS98" s="1">
        <f t="shared" si="20"/>
        <v>0</v>
      </c>
      <c r="BT98" s="1">
        <f t="shared" si="21"/>
        <v>6</v>
      </c>
      <c r="BU98" s="1">
        <f t="shared" si="22"/>
        <v>0</v>
      </c>
      <c r="BV98" s="1">
        <f t="shared" si="23"/>
        <v>2</v>
      </c>
      <c r="BW98" s="1">
        <f>SUM(COUNTIFS($S98:$BQ98,{"PAT","MAT"}))</f>
        <v>0</v>
      </c>
      <c r="BX98" s="1">
        <f t="shared" si="24"/>
        <v>0</v>
      </c>
      <c r="BY98" s="1">
        <f t="shared" si="25"/>
        <v>0</v>
      </c>
      <c r="BZ98" s="1">
        <f t="shared" si="26"/>
        <v>0</v>
      </c>
      <c r="CA98" s="1">
        <f t="shared" si="27"/>
        <v>0</v>
      </c>
      <c r="CB98" s="1">
        <f t="shared" si="28"/>
        <v>0</v>
      </c>
      <c r="CC98" s="1">
        <f t="shared" si="29"/>
        <v>0</v>
      </c>
      <c r="CD98" s="1">
        <f t="shared" si="30"/>
        <v>0</v>
      </c>
      <c r="CE98" s="1">
        <f t="shared" si="31"/>
        <v>1</v>
      </c>
      <c r="CF98" s="1">
        <f t="shared" si="32"/>
        <v>1</v>
      </c>
      <c r="CG98" s="1">
        <f>SUM(BR98:CC98)+SUM(COUNTIFS(R98:BQ98,{"TERM","RESIGNED"}))</f>
        <v>29</v>
      </c>
      <c r="CH98" s="1" t="s">
        <v>41</v>
      </c>
      <c r="CI98" s="1" t="s">
        <v>936</v>
      </c>
      <c r="CJ98" s="32"/>
    </row>
    <row r="99" spans="1:88" x14ac:dyDescent="0.25">
      <c r="A99" s="30">
        <f t="shared" si="33"/>
        <v>98</v>
      </c>
      <c r="B99" s="1" t="s">
        <v>163</v>
      </c>
      <c r="C99" s="1">
        <v>15667</v>
      </c>
      <c r="D99" s="25">
        <v>100771</v>
      </c>
      <c r="E99" s="1" t="s">
        <v>863</v>
      </c>
      <c r="F99" s="32" t="s">
        <v>360</v>
      </c>
      <c r="G99" s="32" t="s">
        <v>117</v>
      </c>
      <c r="H99" s="28">
        <v>44348</v>
      </c>
      <c r="I99" s="28">
        <v>43525</v>
      </c>
      <c r="J99" s="28" t="s">
        <v>36</v>
      </c>
      <c r="K99" s="1">
        <f t="shared" ca="1" si="17"/>
        <v>994</v>
      </c>
      <c r="L99" s="32" t="str">
        <f t="shared" si="18"/>
        <v>Billable</v>
      </c>
      <c r="M99" s="32" t="s">
        <v>118</v>
      </c>
      <c r="N99" s="1" t="s">
        <v>38</v>
      </c>
      <c r="O99" s="1" t="s">
        <v>39</v>
      </c>
      <c r="P99" s="1"/>
      <c r="Q99" s="1"/>
      <c r="R99" s="31" t="s">
        <v>140</v>
      </c>
      <c r="S99" s="42" t="s">
        <v>880</v>
      </c>
      <c r="T99" s="45">
        <v>0.375</v>
      </c>
      <c r="U99" s="42" t="s">
        <v>880</v>
      </c>
      <c r="V99" s="42" t="s">
        <v>882</v>
      </c>
      <c r="W99" s="46" t="s">
        <v>36</v>
      </c>
      <c r="X99" s="46" t="s">
        <v>882</v>
      </c>
      <c r="Y99" s="42" t="s">
        <v>17</v>
      </c>
      <c r="Z99" s="42" t="s">
        <v>17</v>
      </c>
      <c r="AA99" s="42" t="s">
        <v>880</v>
      </c>
      <c r="AB99" s="46">
        <v>0.36736111111111108</v>
      </c>
      <c r="AC99" s="42" t="s">
        <v>880</v>
      </c>
      <c r="AD99" s="42" t="s">
        <v>880</v>
      </c>
      <c r="AE99" s="46">
        <v>0.37777777777777777</v>
      </c>
      <c r="AF99" s="42" t="s">
        <v>880</v>
      </c>
      <c r="AG99" s="42" t="s">
        <v>880</v>
      </c>
      <c r="AH99" s="46">
        <v>0.38194444444444442</v>
      </c>
      <c r="AI99" s="42" t="s">
        <v>880</v>
      </c>
      <c r="AJ99" s="42" t="s">
        <v>880</v>
      </c>
      <c r="AK99" s="46">
        <v>0.37013888888888885</v>
      </c>
      <c r="AL99" s="42" t="s">
        <v>880</v>
      </c>
      <c r="AM99" s="42" t="s">
        <v>883</v>
      </c>
      <c r="AN99" s="46" t="s">
        <v>36</v>
      </c>
      <c r="AO99" s="42" t="s">
        <v>883</v>
      </c>
      <c r="AP99" s="42" t="s">
        <v>17</v>
      </c>
      <c r="AQ99" s="42" t="s">
        <v>17</v>
      </c>
      <c r="AR99" s="42" t="s">
        <v>880</v>
      </c>
      <c r="AS99" s="46">
        <v>0.34930555555555554</v>
      </c>
      <c r="AT99" s="46" t="s">
        <v>881</v>
      </c>
      <c r="AU99" s="42" t="s">
        <v>880</v>
      </c>
      <c r="AV99" s="46">
        <v>0.37986111111111115</v>
      </c>
      <c r="AW99" s="46" t="s">
        <v>880</v>
      </c>
      <c r="AX99" s="42" t="s">
        <v>880</v>
      </c>
      <c r="AY99" s="46">
        <v>0.38125000000000003</v>
      </c>
      <c r="AZ99" s="46" t="s">
        <v>880</v>
      </c>
      <c r="BA99" s="42" t="s">
        <v>880</v>
      </c>
      <c r="BB99" s="46">
        <v>0.38750000000000001</v>
      </c>
      <c r="BC99" s="46" t="s">
        <v>880</v>
      </c>
      <c r="BD99" s="42" t="s">
        <v>880</v>
      </c>
      <c r="BE99" s="42" t="s">
        <v>17</v>
      </c>
      <c r="BF99" s="42" t="s">
        <v>17</v>
      </c>
      <c r="BR99" s="1">
        <f t="shared" si="19"/>
        <v>18</v>
      </c>
      <c r="BS99" s="1">
        <f t="shared" si="20"/>
        <v>0.5</v>
      </c>
      <c r="BT99" s="1">
        <f t="shared" si="21"/>
        <v>6</v>
      </c>
      <c r="BU99" s="1">
        <f t="shared" si="22"/>
        <v>0</v>
      </c>
      <c r="BV99" s="1">
        <f t="shared" si="23"/>
        <v>0</v>
      </c>
      <c r="BW99" s="1">
        <f>SUM(COUNTIFS($S99:$BQ99,{"PAT","MAT"}))</f>
        <v>0</v>
      </c>
      <c r="BX99" s="1">
        <f t="shared" si="24"/>
        <v>0</v>
      </c>
      <c r="BY99" s="1">
        <f t="shared" si="25"/>
        <v>0</v>
      </c>
      <c r="BZ99" s="1">
        <f t="shared" si="26"/>
        <v>2</v>
      </c>
      <c r="CA99" s="1">
        <f t="shared" si="27"/>
        <v>2</v>
      </c>
      <c r="CB99" s="1">
        <f t="shared" si="28"/>
        <v>0</v>
      </c>
      <c r="CC99" s="1">
        <f t="shared" si="29"/>
        <v>0</v>
      </c>
      <c r="CD99" s="1">
        <f t="shared" si="30"/>
        <v>4</v>
      </c>
      <c r="CE99" s="1">
        <f t="shared" si="31"/>
        <v>1</v>
      </c>
      <c r="CF99" s="1">
        <f t="shared" si="32"/>
        <v>1</v>
      </c>
      <c r="CG99" s="1">
        <f>SUM(BR99:CC99)+SUM(COUNTIFS(R99:BQ99,{"TERM","RESIGNED"}))</f>
        <v>28.5</v>
      </c>
      <c r="CH99" s="1" t="s">
        <v>41</v>
      </c>
      <c r="CI99" s="1" t="s">
        <v>936</v>
      </c>
      <c r="CJ99" s="32"/>
    </row>
    <row r="100" spans="1:88" x14ac:dyDescent="0.25">
      <c r="A100" s="30">
        <f t="shared" si="33"/>
        <v>99</v>
      </c>
      <c r="B100" s="1" t="s">
        <v>163</v>
      </c>
      <c r="C100" s="1">
        <v>15822</v>
      </c>
      <c r="D100" s="25">
        <v>100777</v>
      </c>
      <c r="E100" s="1" t="s">
        <v>863</v>
      </c>
      <c r="F100" s="32" t="s">
        <v>363</v>
      </c>
      <c r="G100" s="32" t="s">
        <v>135</v>
      </c>
      <c r="H100" s="28">
        <v>44348</v>
      </c>
      <c r="I100" s="28">
        <v>43550</v>
      </c>
      <c r="J100" s="28" t="s">
        <v>36</v>
      </c>
      <c r="K100" s="1">
        <f t="shared" ca="1" si="17"/>
        <v>994</v>
      </c>
      <c r="L100" s="32" t="str">
        <f t="shared" si="18"/>
        <v>Billable</v>
      </c>
      <c r="M100" s="32" t="s">
        <v>118</v>
      </c>
      <c r="N100" s="1" t="s">
        <v>38</v>
      </c>
      <c r="O100" s="1" t="s">
        <v>39</v>
      </c>
      <c r="P100" s="1"/>
      <c r="Q100" s="1"/>
      <c r="R100" s="31" t="s">
        <v>233</v>
      </c>
      <c r="S100" s="42" t="s">
        <v>880</v>
      </c>
      <c r="T100" s="45">
        <v>0.39374999999999999</v>
      </c>
      <c r="U100" s="42" t="s">
        <v>881</v>
      </c>
      <c r="V100" s="42" t="s">
        <v>880</v>
      </c>
      <c r="W100" s="46">
        <v>0.40486111111111112</v>
      </c>
      <c r="X100" s="46" t="s">
        <v>880</v>
      </c>
      <c r="Y100" s="42" t="s">
        <v>17</v>
      </c>
      <c r="Z100" s="42" t="s">
        <v>17</v>
      </c>
      <c r="AA100" s="42" t="s">
        <v>880</v>
      </c>
      <c r="AB100" s="46">
        <v>0.39861111111111108</v>
      </c>
      <c r="AC100" s="42" t="s">
        <v>880</v>
      </c>
      <c r="AD100" s="42" t="s">
        <v>880</v>
      </c>
      <c r="AE100" s="46">
        <v>0.39097222222222222</v>
      </c>
      <c r="AF100" s="42" t="s">
        <v>881</v>
      </c>
      <c r="AG100" s="42" t="s">
        <v>880</v>
      </c>
      <c r="AH100" s="46">
        <v>0.3923611111111111</v>
      </c>
      <c r="AI100" s="42" t="s">
        <v>880</v>
      </c>
      <c r="AJ100" s="42" t="s">
        <v>880</v>
      </c>
      <c r="AK100" s="46">
        <v>0.39097222222222222</v>
      </c>
      <c r="AL100" s="42" t="s">
        <v>880</v>
      </c>
      <c r="AM100" s="42" t="s">
        <v>880</v>
      </c>
      <c r="AN100" s="46">
        <v>0.3888888888888889</v>
      </c>
      <c r="AO100" s="42" t="s">
        <v>880</v>
      </c>
      <c r="AP100" s="42" t="s">
        <v>17</v>
      </c>
      <c r="AQ100" s="42" t="s">
        <v>17</v>
      </c>
      <c r="AR100" s="42" t="s">
        <v>880</v>
      </c>
      <c r="AS100" s="46">
        <v>0.42777777777777781</v>
      </c>
      <c r="AT100" s="46" t="s">
        <v>880</v>
      </c>
      <c r="AU100" s="42" t="s">
        <v>880</v>
      </c>
      <c r="AV100" s="46">
        <v>0.41944444444444445</v>
      </c>
      <c r="AW100" s="46" t="s">
        <v>880</v>
      </c>
      <c r="AX100" s="42" t="s">
        <v>880</v>
      </c>
      <c r="AY100" s="46">
        <v>0.43888888888888888</v>
      </c>
      <c r="AZ100" s="46" t="s">
        <v>880</v>
      </c>
      <c r="BA100" s="42" t="s">
        <v>880</v>
      </c>
      <c r="BB100" s="46">
        <v>0.40625</v>
      </c>
      <c r="BC100" s="46" t="s">
        <v>880</v>
      </c>
      <c r="BD100" s="42" t="s">
        <v>880</v>
      </c>
      <c r="BE100" s="42" t="s">
        <v>17</v>
      </c>
      <c r="BF100" s="42" t="s">
        <v>17</v>
      </c>
      <c r="BR100" s="1">
        <f t="shared" si="19"/>
        <v>21</v>
      </c>
      <c r="BS100" s="1">
        <f t="shared" si="20"/>
        <v>1</v>
      </c>
      <c r="BT100" s="1">
        <f t="shared" si="21"/>
        <v>6</v>
      </c>
      <c r="BU100" s="1">
        <f t="shared" si="22"/>
        <v>0</v>
      </c>
      <c r="BV100" s="1">
        <f t="shared" si="23"/>
        <v>0</v>
      </c>
      <c r="BW100" s="1">
        <f>SUM(COUNTIFS($S100:$BQ100,{"PAT","MAT"}))</f>
        <v>0</v>
      </c>
      <c r="BX100" s="1">
        <f t="shared" si="24"/>
        <v>0</v>
      </c>
      <c r="BY100" s="1">
        <f t="shared" si="25"/>
        <v>0</v>
      </c>
      <c r="BZ100" s="1">
        <f t="shared" si="26"/>
        <v>0</v>
      </c>
      <c r="CA100" s="1">
        <f t="shared" si="27"/>
        <v>0</v>
      </c>
      <c r="CB100" s="1">
        <f t="shared" si="28"/>
        <v>0</v>
      </c>
      <c r="CC100" s="1">
        <f t="shared" si="29"/>
        <v>0</v>
      </c>
      <c r="CD100" s="1">
        <f t="shared" si="30"/>
        <v>0</v>
      </c>
      <c r="CE100" s="1">
        <f t="shared" si="31"/>
        <v>1</v>
      </c>
      <c r="CF100" s="1">
        <f t="shared" si="32"/>
        <v>1</v>
      </c>
      <c r="CG100" s="1">
        <f>SUM(BR100:CC100)+SUM(COUNTIFS(R100:BQ100,{"TERM","RESIGNED"}))</f>
        <v>28</v>
      </c>
      <c r="CH100" s="1" t="s">
        <v>41</v>
      </c>
      <c r="CI100" s="1" t="s">
        <v>931</v>
      </c>
      <c r="CJ100" s="32"/>
    </row>
    <row r="101" spans="1:88" x14ac:dyDescent="0.25">
      <c r="A101" s="30">
        <f t="shared" si="33"/>
        <v>100</v>
      </c>
      <c r="B101" s="1" t="s">
        <v>163</v>
      </c>
      <c r="C101" s="1">
        <v>15848</v>
      </c>
      <c r="D101" s="25">
        <v>100779</v>
      </c>
      <c r="E101" s="1" t="s">
        <v>863</v>
      </c>
      <c r="F101" s="32" t="s">
        <v>369</v>
      </c>
      <c r="G101" s="32" t="s">
        <v>135</v>
      </c>
      <c r="H101" s="28">
        <v>44348</v>
      </c>
      <c r="I101" s="28">
        <v>43553</v>
      </c>
      <c r="J101" s="28" t="s">
        <v>36</v>
      </c>
      <c r="K101" s="1">
        <f t="shared" ca="1" si="17"/>
        <v>994</v>
      </c>
      <c r="L101" s="32" t="str">
        <f t="shared" si="18"/>
        <v>Billable</v>
      </c>
      <c r="M101" s="32" t="s">
        <v>118</v>
      </c>
      <c r="N101" s="1" t="s">
        <v>38</v>
      </c>
      <c r="O101" s="1" t="s">
        <v>39</v>
      </c>
      <c r="P101" s="1"/>
      <c r="Q101" s="1"/>
      <c r="R101" s="31" t="s">
        <v>130</v>
      </c>
      <c r="S101" s="42" t="s">
        <v>880</v>
      </c>
      <c r="T101" s="45">
        <v>0.38055555555555554</v>
      </c>
      <c r="U101" s="42" t="s">
        <v>880</v>
      </c>
      <c r="V101" s="42" t="s">
        <v>880</v>
      </c>
      <c r="W101" s="46">
        <v>0.38680555555555557</v>
      </c>
      <c r="X101" s="46" t="s">
        <v>880</v>
      </c>
      <c r="Y101" s="42" t="s">
        <v>17</v>
      </c>
      <c r="Z101" s="42" t="s">
        <v>17</v>
      </c>
      <c r="AA101" s="42" t="s">
        <v>880</v>
      </c>
      <c r="AB101" s="46">
        <v>0.38819444444444445</v>
      </c>
      <c r="AC101" s="42" t="s">
        <v>880</v>
      </c>
      <c r="AD101" s="42" t="s">
        <v>880</v>
      </c>
      <c r="AE101" s="46">
        <v>0.36805555555555558</v>
      </c>
      <c r="AF101" s="42" t="s">
        <v>880</v>
      </c>
      <c r="AG101" s="42" t="s">
        <v>880</v>
      </c>
      <c r="AH101" s="46">
        <v>0.39374999999999999</v>
      </c>
      <c r="AI101" s="42" t="s">
        <v>880</v>
      </c>
      <c r="AJ101" s="42" t="s">
        <v>880</v>
      </c>
      <c r="AK101" s="46">
        <v>0.37708333333333338</v>
      </c>
      <c r="AL101" s="42" t="s">
        <v>880</v>
      </c>
      <c r="AM101" s="42" t="s">
        <v>880</v>
      </c>
      <c r="AN101" s="46">
        <v>0.43263888888888885</v>
      </c>
      <c r="AO101" s="42" t="s">
        <v>880</v>
      </c>
      <c r="AP101" s="42" t="s">
        <v>17</v>
      </c>
      <c r="AQ101" s="42" t="s">
        <v>17</v>
      </c>
      <c r="AR101" s="42" t="s">
        <v>880</v>
      </c>
      <c r="AS101" s="46">
        <v>0.3659722222222222</v>
      </c>
      <c r="AT101" s="46" t="s">
        <v>880</v>
      </c>
      <c r="AU101" s="42" t="s">
        <v>880</v>
      </c>
      <c r="AV101" s="46">
        <v>0.38819444444444445</v>
      </c>
      <c r="AW101" s="46" t="s">
        <v>880</v>
      </c>
      <c r="AX101" s="42" t="s">
        <v>880</v>
      </c>
      <c r="AY101" s="46">
        <v>0.39652777777777781</v>
      </c>
      <c r="AZ101" s="46" t="s">
        <v>880</v>
      </c>
      <c r="BA101" s="42" t="s">
        <v>880</v>
      </c>
      <c r="BB101" s="46">
        <v>0.40138888888888885</v>
      </c>
      <c r="BC101" s="46" t="s">
        <v>880</v>
      </c>
      <c r="BD101" s="42" t="s">
        <v>880</v>
      </c>
      <c r="BE101" s="42" t="s">
        <v>17</v>
      </c>
      <c r="BF101" s="42" t="s">
        <v>17</v>
      </c>
      <c r="BR101" s="1">
        <f t="shared" si="19"/>
        <v>23</v>
      </c>
      <c r="BS101" s="1">
        <f t="shared" si="20"/>
        <v>0</v>
      </c>
      <c r="BT101" s="1">
        <f t="shared" si="21"/>
        <v>6</v>
      </c>
      <c r="BU101" s="1">
        <f t="shared" si="22"/>
        <v>0</v>
      </c>
      <c r="BV101" s="1">
        <f t="shared" si="23"/>
        <v>0</v>
      </c>
      <c r="BW101" s="1">
        <f>SUM(COUNTIFS($S101:$BQ101,{"PAT","MAT"}))</f>
        <v>0</v>
      </c>
      <c r="BX101" s="1">
        <f t="shared" si="24"/>
        <v>0</v>
      </c>
      <c r="BY101" s="1">
        <f t="shared" si="25"/>
        <v>0</v>
      </c>
      <c r="BZ101" s="1">
        <f t="shared" si="26"/>
        <v>0</v>
      </c>
      <c r="CA101" s="1">
        <f t="shared" si="27"/>
        <v>0</v>
      </c>
      <c r="CB101" s="1">
        <f t="shared" si="28"/>
        <v>0</v>
      </c>
      <c r="CC101" s="1">
        <f t="shared" si="29"/>
        <v>0</v>
      </c>
      <c r="CD101" s="1">
        <f t="shared" si="30"/>
        <v>0</v>
      </c>
      <c r="CE101" s="1">
        <f t="shared" si="31"/>
        <v>1</v>
      </c>
      <c r="CF101" s="1">
        <f t="shared" si="32"/>
        <v>1</v>
      </c>
      <c r="CG101" s="1">
        <f>SUM(BR101:CC101)+SUM(COUNTIFS(R101:BQ101,{"TERM","RESIGNED"}))</f>
        <v>29</v>
      </c>
      <c r="CH101" s="1" t="s">
        <v>41</v>
      </c>
      <c r="CI101" s="1" t="s">
        <v>931</v>
      </c>
      <c r="CJ101" s="32"/>
    </row>
    <row r="102" spans="1:88" x14ac:dyDescent="0.25">
      <c r="A102" s="30">
        <f t="shared" si="33"/>
        <v>101</v>
      </c>
      <c r="B102" s="1" t="s">
        <v>163</v>
      </c>
      <c r="C102" s="1">
        <v>15917</v>
      </c>
      <c r="D102" s="25">
        <v>100784</v>
      </c>
      <c r="E102" s="1" t="s">
        <v>863</v>
      </c>
      <c r="F102" s="32" t="s">
        <v>387</v>
      </c>
      <c r="G102" s="32" t="s">
        <v>135</v>
      </c>
      <c r="H102" s="28">
        <v>44348</v>
      </c>
      <c r="I102" s="28">
        <v>43560</v>
      </c>
      <c r="J102" s="28" t="s">
        <v>36</v>
      </c>
      <c r="K102" s="1">
        <f t="shared" ca="1" si="17"/>
        <v>994</v>
      </c>
      <c r="L102" s="32" t="str">
        <f t="shared" si="18"/>
        <v>Billable</v>
      </c>
      <c r="M102" s="32" t="s">
        <v>118</v>
      </c>
      <c r="N102" s="1" t="s">
        <v>38</v>
      </c>
      <c r="O102" s="1" t="s">
        <v>39</v>
      </c>
      <c r="P102" s="1"/>
      <c r="Q102" s="1"/>
      <c r="R102" s="31" t="s">
        <v>129</v>
      </c>
      <c r="S102" s="42" t="s">
        <v>19</v>
      </c>
      <c r="T102" s="45">
        <v>0.39374999999999999</v>
      </c>
      <c r="U102" s="42" t="s">
        <v>19</v>
      </c>
      <c r="V102" s="42" t="s">
        <v>880</v>
      </c>
      <c r="W102" s="46">
        <v>0.38055555555555554</v>
      </c>
      <c r="X102" s="46" t="s">
        <v>880</v>
      </c>
      <c r="Y102" s="42" t="s">
        <v>17</v>
      </c>
      <c r="Z102" s="42" t="s">
        <v>17</v>
      </c>
      <c r="AA102" s="42" t="s">
        <v>880</v>
      </c>
      <c r="AB102" s="46">
        <v>0.37152777777777773</v>
      </c>
      <c r="AC102" s="42" t="s">
        <v>880</v>
      </c>
      <c r="AD102" s="42" t="s">
        <v>880</v>
      </c>
      <c r="AE102" s="46">
        <v>0.37986111111111115</v>
      </c>
      <c r="AF102" s="42" t="s">
        <v>880</v>
      </c>
      <c r="AG102" s="42" t="s">
        <v>880</v>
      </c>
      <c r="AH102" s="46">
        <v>0.38541666666666669</v>
      </c>
      <c r="AI102" s="42" t="s">
        <v>880</v>
      </c>
      <c r="AJ102" s="42" t="s">
        <v>880</v>
      </c>
      <c r="AK102" s="46">
        <v>0.37291666666666662</v>
      </c>
      <c r="AL102" s="42" t="s">
        <v>880</v>
      </c>
      <c r="AM102" s="42" t="s">
        <v>880</v>
      </c>
      <c r="AN102" s="46">
        <v>0.46666666666666662</v>
      </c>
      <c r="AO102" s="42" t="s">
        <v>880</v>
      </c>
      <c r="AP102" s="42" t="s">
        <v>17</v>
      </c>
      <c r="AQ102" s="42" t="s">
        <v>17</v>
      </c>
      <c r="AR102" s="42" t="s">
        <v>882</v>
      </c>
      <c r="AS102" s="46" t="s">
        <v>36</v>
      </c>
      <c r="AT102" s="46" t="s">
        <v>18</v>
      </c>
      <c r="AU102" s="42" t="s">
        <v>880</v>
      </c>
      <c r="AV102" s="46">
        <v>0.37916666666666665</v>
      </c>
      <c r="AW102" s="46" t="s">
        <v>880</v>
      </c>
      <c r="AX102" s="42" t="s">
        <v>880</v>
      </c>
      <c r="AY102" s="46">
        <v>0.39444444444444443</v>
      </c>
      <c r="AZ102" s="46" t="s">
        <v>880</v>
      </c>
      <c r="BA102" s="42" t="s">
        <v>880</v>
      </c>
      <c r="BB102" s="46">
        <v>0.4597222222222222</v>
      </c>
      <c r="BC102" s="46" t="s">
        <v>880</v>
      </c>
      <c r="BD102" s="42" t="s">
        <v>880</v>
      </c>
      <c r="BE102" s="42" t="s">
        <v>17</v>
      </c>
      <c r="BF102" s="42" t="s">
        <v>17</v>
      </c>
      <c r="BR102" s="1">
        <f t="shared" si="19"/>
        <v>19</v>
      </c>
      <c r="BS102" s="1">
        <f t="shared" si="20"/>
        <v>0</v>
      </c>
      <c r="BT102" s="1">
        <f t="shared" si="21"/>
        <v>6</v>
      </c>
      <c r="BU102" s="1">
        <f t="shared" si="22"/>
        <v>1</v>
      </c>
      <c r="BV102" s="1">
        <f t="shared" si="23"/>
        <v>2</v>
      </c>
      <c r="BW102" s="1">
        <f>SUM(COUNTIFS($S102:$BQ102,{"PAT","MAT"}))</f>
        <v>0</v>
      </c>
      <c r="BX102" s="1">
        <f t="shared" si="24"/>
        <v>0</v>
      </c>
      <c r="BY102" s="1">
        <f t="shared" si="25"/>
        <v>0</v>
      </c>
      <c r="BZ102" s="1">
        <f t="shared" si="26"/>
        <v>0</v>
      </c>
      <c r="CA102" s="1">
        <f t="shared" si="27"/>
        <v>1</v>
      </c>
      <c r="CB102" s="1">
        <f t="shared" si="28"/>
        <v>0</v>
      </c>
      <c r="CC102" s="1">
        <f t="shared" si="29"/>
        <v>0</v>
      </c>
      <c r="CD102" s="1">
        <f t="shared" si="30"/>
        <v>1</v>
      </c>
      <c r="CE102" s="1">
        <f t="shared" si="31"/>
        <v>1</v>
      </c>
      <c r="CF102" s="1">
        <f t="shared" si="32"/>
        <v>1</v>
      </c>
      <c r="CG102" s="1">
        <f>SUM(BR102:CC102)+SUM(COUNTIFS(R102:BQ102,{"TERM","RESIGNED"}))</f>
        <v>29</v>
      </c>
      <c r="CH102" s="1" t="s">
        <v>41</v>
      </c>
      <c r="CI102" s="1" t="s">
        <v>933</v>
      </c>
      <c r="CJ102" s="32"/>
    </row>
    <row r="103" spans="1:88" x14ac:dyDescent="0.25">
      <c r="A103" s="30">
        <f t="shared" si="33"/>
        <v>102</v>
      </c>
      <c r="B103" s="1" t="s">
        <v>163</v>
      </c>
      <c r="C103" s="1">
        <v>16099</v>
      </c>
      <c r="D103" s="25">
        <v>100795</v>
      </c>
      <c r="E103" s="1" t="s">
        <v>862</v>
      </c>
      <c r="F103" s="32" t="s">
        <v>388</v>
      </c>
      <c r="G103" s="32" t="s">
        <v>135</v>
      </c>
      <c r="H103" s="28">
        <v>44348</v>
      </c>
      <c r="I103" s="28">
        <v>43581</v>
      </c>
      <c r="J103" s="28" t="s">
        <v>36</v>
      </c>
      <c r="K103" s="1">
        <f t="shared" ca="1" si="17"/>
        <v>994</v>
      </c>
      <c r="L103" s="32" t="str">
        <f t="shared" si="18"/>
        <v>Billable</v>
      </c>
      <c r="M103" s="32" t="s">
        <v>118</v>
      </c>
      <c r="N103" s="1" t="s">
        <v>38</v>
      </c>
      <c r="O103" s="1" t="s">
        <v>39</v>
      </c>
      <c r="P103" s="1"/>
      <c r="Q103" s="1"/>
      <c r="R103" s="31" t="s">
        <v>293</v>
      </c>
      <c r="S103" s="42" t="s">
        <v>880</v>
      </c>
      <c r="T103" s="45">
        <v>0.41250000000000003</v>
      </c>
      <c r="U103" s="42" t="s">
        <v>880</v>
      </c>
      <c r="V103" s="42" t="s">
        <v>880</v>
      </c>
      <c r="W103" s="46">
        <v>0.41944444444444445</v>
      </c>
      <c r="X103" s="46" t="s">
        <v>880</v>
      </c>
      <c r="Y103" s="42" t="s">
        <v>17</v>
      </c>
      <c r="Z103" s="42" t="s">
        <v>17</v>
      </c>
      <c r="AA103" s="42" t="s">
        <v>880</v>
      </c>
      <c r="AB103" s="46">
        <v>0.4152777777777778</v>
      </c>
      <c r="AC103" s="42" t="s">
        <v>880</v>
      </c>
      <c r="AD103" s="42" t="s">
        <v>880</v>
      </c>
      <c r="AE103" s="46">
        <v>0.40833333333333338</v>
      </c>
      <c r="AF103" s="42" t="s">
        <v>880</v>
      </c>
      <c r="AG103" s="42" t="s">
        <v>880</v>
      </c>
      <c r="AH103" s="46">
        <v>0.3888888888888889</v>
      </c>
      <c r="AI103" s="42" t="s">
        <v>880</v>
      </c>
      <c r="AJ103" s="42" t="s">
        <v>880</v>
      </c>
      <c r="AK103" s="46">
        <v>0.4055555555555555</v>
      </c>
      <c r="AL103" s="42" t="s">
        <v>880</v>
      </c>
      <c r="AM103" s="42" t="s">
        <v>880</v>
      </c>
      <c r="AN103" s="46">
        <v>0.41041666666666665</v>
      </c>
      <c r="AO103" s="42" t="s">
        <v>880</v>
      </c>
      <c r="AP103" s="42" t="s">
        <v>17</v>
      </c>
      <c r="AQ103" s="42" t="s">
        <v>17</v>
      </c>
      <c r="AR103" s="42" t="s">
        <v>880</v>
      </c>
      <c r="AS103" s="46">
        <v>0.42430555555555555</v>
      </c>
      <c r="AT103" s="46" t="s">
        <v>880</v>
      </c>
      <c r="AU103" s="42" t="s">
        <v>880</v>
      </c>
      <c r="AV103" s="46">
        <v>0.40416666666666662</v>
      </c>
      <c r="AW103" s="46" t="s">
        <v>880</v>
      </c>
      <c r="AX103" s="42" t="s">
        <v>880</v>
      </c>
      <c r="AY103" s="46">
        <v>0.39930555555555558</v>
      </c>
      <c r="AZ103" s="46" t="s">
        <v>880</v>
      </c>
      <c r="BA103" s="42" t="s">
        <v>880</v>
      </c>
      <c r="BB103" s="46">
        <v>0.39374999999999999</v>
      </c>
      <c r="BC103" s="46" t="s">
        <v>880</v>
      </c>
      <c r="BD103" s="42" t="s">
        <v>880</v>
      </c>
      <c r="BE103" s="42" t="s">
        <v>17</v>
      </c>
      <c r="BF103" s="42" t="s">
        <v>17</v>
      </c>
      <c r="BR103" s="1">
        <f t="shared" si="19"/>
        <v>23</v>
      </c>
      <c r="BS103" s="1">
        <f t="shared" si="20"/>
        <v>0</v>
      </c>
      <c r="BT103" s="1">
        <f t="shared" si="21"/>
        <v>6</v>
      </c>
      <c r="BU103" s="1">
        <f t="shared" si="22"/>
        <v>0</v>
      </c>
      <c r="BV103" s="1">
        <f t="shared" si="23"/>
        <v>0</v>
      </c>
      <c r="BW103" s="1">
        <f>SUM(COUNTIFS($S103:$BQ103,{"PAT","MAT"}))</f>
        <v>0</v>
      </c>
      <c r="BX103" s="1">
        <f t="shared" si="24"/>
        <v>0</v>
      </c>
      <c r="BY103" s="1">
        <f t="shared" si="25"/>
        <v>0</v>
      </c>
      <c r="BZ103" s="1">
        <f t="shared" si="26"/>
        <v>0</v>
      </c>
      <c r="CA103" s="1">
        <f t="shared" si="27"/>
        <v>0</v>
      </c>
      <c r="CB103" s="1">
        <f t="shared" si="28"/>
        <v>0</v>
      </c>
      <c r="CC103" s="1">
        <f t="shared" si="29"/>
        <v>0</v>
      </c>
      <c r="CD103" s="1">
        <f t="shared" si="30"/>
        <v>0</v>
      </c>
      <c r="CE103" s="1">
        <f t="shared" si="31"/>
        <v>1</v>
      </c>
      <c r="CF103" s="1">
        <f t="shared" si="32"/>
        <v>1</v>
      </c>
      <c r="CG103" s="1">
        <f>SUM(BR103:CC103)+SUM(COUNTIFS(R103:BQ103,{"TERM","RESIGNED"}))</f>
        <v>29</v>
      </c>
      <c r="CH103" s="1" t="s">
        <v>41</v>
      </c>
      <c r="CI103" s="1" t="s">
        <v>931</v>
      </c>
      <c r="CJ103" s="32"/>
    </row>
    <row r="104" spans="1:88" x14ac:dyDescent="0.25">
      <c r="A104" s="30">
        <f t="shared" si="33"/>
        <v>103</v>
      </c>
      <c r="B104" s="1" t="s">
        <v>163</v>
      </c>
      <c r="C104" s="1">
        <v>16423</v>
      </c>
      <c r="D104" s="25">
        <v>100819</v>
      </c>
      <c r="E104" s="1" t="s">
        <v>863</v>
      </c>
      <c r="F104" s="32" t="s">
        <v>364</v>
      </c>
      <c r="G104" s="32" t="s">
        <v>135</v>
      </c>
      <c r="H104" s="28">
        <v>44348</v>
      </c>
      <c r="I104" s="28">
        <v>43634</v>
      </c>
      <c r="J104" s="28" t="s">
        <v>36</v>
      </c>
      <c r="K104" s="1">
        <f t="shared" ca="1" si="17"/>
        <v>994</v>
      </c>
      <c r="L104" s="32" t="str">
        <f t="shared" si="18"/>
        <v>Billable</v>
      </c>
      <c r="M104" s="32" t="s">
        <v>118</v>
      </c>
      <c r="N104" s="1" t="s">
        <v>38</v>
      </c>
      <c r="O104" s="1" t="s">
        <v>39</v>
      </c>
      <c r="P104" s="1"/>
      <c r="Q104" s="1"/>
      <c r="R104" s="31" t="s">
        <v>130</v>
      </c>
      <c r="S104" s="42" t="s">
        <v>880</v>
      </c>
      <c r="T104" s="45">
        <v>0.37847222222222227</v>
      </c>
      <c r="U104" s="42" t="s">
        <v>880</v>
      </c>
      <c r="V104" s="42" t="s">
        <v>880</v>
      </c>
      <c r="W104" s="46">
        <v>0.38611111111111113</v>
      </c>
      <c r="X104" s="46" t="s">
        <v>880</v>
      </c>
      <c r="Y104" s="42" t="s">
        <v>17</v>
      </c>
      <c r="Z104" s="42" t="s">
        <v>17</v>
      </c>
      <c r="AA104" s="42" t="s">
        <v>880</v>
      </c>
      <c r="AB104" s="46">
        <v>0.38680555555555557</v>
      </c>
      <c r="AC104" s="42" t="s">
        <v>880</v>
      </c>
      <c r="AD104" s="42" t="s">
        <v>880</v>
      </c>
      <c r="AE104" s="46">
        <v>0.36736111111111108</v>
      </c>
      <c r="AF104" s="42" t="s">
        <v>880</v>
      </c>
      <c r="AG104" s="42" t="s">
        <v>880</v>
      </c>
      <c r="AH104" s="46">
        <v>0.39374999999999999</v>
      </c>
      <c r="AI104" s="42" t="s">
        <v>880</v>
      </c>
      <c r="AJ104" s="42" t="s">
        <v>880</v>
      </c>
      <c r="AK104" s="46">
        <v>0.39999999999999997</v>
      </c>
      <c r="AL104" s="42" t="s">
        <v>880</v>
      </c>
      <c r="AM104" s="42" t="s">
        <v>882</v>
      </c>
      <c r="AN104" s="46" t="s">
        <v>36</v>
      </c>
      <c r="AO104" s="42" t="s">
        <v>882</v>
      </c>
      <c r="AP104" s="42" t="s">
        <v>17</v>
      </c>
      <c r="AQ104" s="42" t="s">
        <v>17</v>
      </c>
      <c r="AR104" s="42" t="s">
        <v>880</v>
      </c>
      <c r="AS104" s="46">
        <v>0.38194444444444442</v>
      </c>
      <c r="AT104" s="46" t="s">
        <v>880</v>
      </c>
      <c r="AU104" s="42" t="s">
        <v>880</v>
      </c>
      <c r="AV104" s="46">
        <v>0.38750000000000001</v>
      </c>
      <c r="AW104" s="46" t="s">
        <v>880</v>
      </c>
      <c r="AX104" s="42" t="s">
        <v>880</v>
      </c>
      <c r="AY104" s="46">
        <v>0.39652777777777781</v>
      </c>
      <c r="AZ104" s="46" t="s">
        <v>880</v>
      </c>
      <c r="BA104" s="42" t="s">
        <v>880</v>
      </c>
      <c r="BB104" s="46">
        <v>0.3979166666666667</v>
      </c>
      <c r="BC104" s="46" t="s">
        <v>880</v>
      </c>
      <c r="BD104" s="42" t="s">
        <v>880</v>
      </c>
      <c r="BE104" s="42" t="s">
        <v>17</v>
      </c>
      <c r="BF104" s="42" t="s">
        <v>17</v>
      </c>
      <c r="BR104" s="1">
        <f t="shared" si="19"/>
        <v>21</v>
      </c>
      <c r="BS104" s="1">
        <f t="shared" si="20"/>
        <v>0</v>
      </c>
      <c r="BT104" s="1">
        <f t="shared" si="21"/>
        <v>6</v>
      </c>
      <c r="BU104" s="1">
        <f t="shared" si="22"/>
        <v>0</v>
      </c>
      <c r="BV104" s="1">
        <f t="shared" si="23"/>
        <v>0</v>
      </c>
      <c r="BW104" s="1">
        <f>SUM(COUNTIFS($S104:$BQ104,{"PAT","MAT"}))</f>
        <v>0</v>
      </c>
      <c r="BX104" s="1">
        <f t="shared" si="24"/>
        <v>0</v>
      </c>
      <c r="BY104" s="1">
        <f t="shared" si="25"/>
        <v>0</v>
      </c>
      <c r="BZ104" s="1">
        <f t="shared" si="26"/>
        <v>0</v>
      </c>
      <c r="CA104" s="1">
        <f t="shared" si="27"/>
        <v>2</v>
      </c>
      <c r="CB104" s="1">
        <f t="shared" si="28"/>
        <v>0</v>
      </c>
      <c r="CC104" s="1">
        <f t="shared" si="29"/>
        <v>0</v>
      </c>
      <c r="CD104" s="1">
        <f t="shared" si="30"/>
        <v>2</v>
      </c>
      <c r="CE104" s="1">
        <f t="shared" si="31"/>
        <v>1</v>
      </c>
      <c r="CF104" s="1">
        <f t="shared" si="32"/>
        <v>1</v>
      </c>
      <c r="CG104" s="1">
        <f>SUM(BR104:CC104)+SUM(COUNTIFS(R104:BQ104,{"TERM","RESIGNED"}))</f>
        <v>29</v>
      </c>
      <c r="CH104" s="1" t="s">
        <v>41</v>
      </c>
      <c r="CI104" s="1" t="s">
        <v>936</v>
      </c>
      <c r="CJ104" s="32"/>
    </row>
    <row r="105" spans="1:88" x14ac:dyDescent="0.25">
      <c r="A105" s="30">
        <f t="shared" si="33"/>
        <v>104</v>
      </c>
      <c r="B105" s="1" t="s">
        <v>163</v>
      </c>
      <c r="C105" s="1">
        <v>16655</v>
      </c>
      <c r="D105" s="25">
        <v>100828</v>
      </c>
      <c r="E105" s="1" t="s">
        <v>863</v>
      </c>
      <c r="F105" s="32" t="s">
        <v>371</v>
      </c>
      <c r="G105" s="32" t="s">
        <v>135</v>
      </c>
      <c r="H105" s="28">
        <v>44348</v>
      </c>
      <c r="I105" s="28">
        <v>43684</v>
      </c>
      <c r="J105" s="28" t="s">
        <v>36</v>
      </c>
      <c r="K105" s="1">
        <f t="shared" ca="1" si="17"/>
        <v>994</v>
      </c>
      <c r="L105" s="32" t="str">
        <f t="shared" si="18"/>
        <v>Billable</v>
      </c>
      <c r="M105" s="32" t="s">
        <v>118</v>
      </c>
      <c r="N105" s="1" t="s">
        <v>38</v>
      </c>
      <c r="O105" s="1" t="s">
        <v>39</v>
      </c>
      <c r="P105" s="1"/>
      <c r="Q105" s="1"/>
      <c r="R105" s="31" t="s">
        <v>275</v>
      </c>
      <c r="S105" s="42" t="s">
        <v>880</v>
      </c>
      <c r="T105" s="45">
        <v>0.37986111111111115</v>
      </c>
      <c r="U105" s="42" t="s">
        <v>880</v>
      </c>
      <c r="V105" s="42" t="s">
        <v>18</v>
      </c>
      <c r="W105" s="46" t="s">
        <v>36</v>
      </c>
      <c r="X105" s="46" t="s">
        <v>18</v>
      </c>
      <c r="Y105" s="42" t="s">
        <v>17</v>
      </c>
      <c r="Z105" s="42" t="s">
        <v>17</v>
      </c>
      <c r="AA105" s="42" t="s">
        <v>881</v>
      </c>
      <c r="AB105" s="46">
        <v>0.37916666666666665</v>
      </c>
      <c r="AC105" s="42" t="s">
        <v>881</v>
      </c>
      <c r="AD105" s="42" t="s">
        <v>880</v>
      </c>
      <c r="AE105" s="46">
        <v>0.3833333333333333</v>
      </c>
      <c r="AF105" s="42" t="s">
        <v>880</v>
      </c>
      <c r="AG105" s="42" t="s">
        <v>880</v>
      </c>
      <c r="AH105" s="46">
        <v>0.4055555555555555</v>
      </c>
      <c r="AI105" s="42" t="s">
        <v>880</v>
      </c>
      <c r="AJ105" s="42" t="s">
        <v>880</v>
      </c>
      <c r="AK105" s="46">
        <v>0.38750000000000001</v>
      </c>
      <c r="AL105" s="42" t="s">
        <v>880</v>
      </c>
      <c r="AM105" s="42" t="s">
        <v>880</v>
      </c>
      <c r="AN105" s="46">
        <v>0.41250000000000003</v>
      </c>
      <c r="AO105" s="42" t="s">
        <v>880</v>
      </c>
      <c r="AP105" s="42" t="s">
        <v>17</v>
      </c>
      <c r="AQ105" s="42" t="s">
        <v>17</v>
      </c>
      <c r="AR105" s="42" t="s">
        <v>881</v>
      </c>
      <c r="AS105" s="46">
        <v>0.38055555555555554</v>
      </c>
      <c r="AT105" s="46" t="s">
        <v>881</v>
      </c>
      <c r="AU105" s="42" t="s">
        <v>880</v>
      </c>
      <c r="AV105" s="46">
        <v>0.3756944444444445</v>
      </c>
      <c r="AW105" s="46" t="s">
        <v>880</v>
      </c>
      <c r="AX105" s="42" t="s">
        <v>880</v>
      </c>
      <c r="AY105" s="46">
        <v>0.38125000000000003</v>
      </c>
      <c r="AZ105" s="46" t="s">
        <v>880</v>
      </c>
      <c r="BA105" s="42" t="s">
        <v>881</v>
      </c>
      <c r="BB105" s="46">
        <v>0.42499999999999999</v>
      </c>
      <c r="BC105" s="46" t="s">
        <v>881</v>
      </c>
      <c r="BD105" s="42" t="s">
        <v>18</v>
      </c>
      <c r="BE105" s="42" t="s">
        <v>17</v>
      </c>
      <c r="BF105" s="42" t="s">
        <v>17</v>
      </c>
      <c r="BR105" s="1">
        <f t="shared" si="19"/>
        <v>14</v>
      </c>
      <c r="BS105" s="1">
        <f t="shared" si="20"/>
        <v>3</v>
      </c>
      <c r="BT105" s="1">
        <f t="shared" si="21"/>
        <v>6</v>
      </c>
      <c r="BU105" s="1">
        <f t="shared" si="22"/>
        <v>3</v>
      </c>
      <c r="BV105" s="1">
        <f t="shared" si="23"/>
        <v>0</v>
      </c>
      <c r="BW105" s="1">
        <f>SUM(COUNTIFS($S105:$BQ105,{"PAT","MAT"}))</f>
        <v>0</v>
      </c>
      <c r="BX105" s="1">
        <f t="shared" si="24"/>
        <v>0</v>
      </c>
      <c r="BY105" s="1">
        <f t="shared" si="25"/>
        <v>0</v>
      </c>
      <c r="BZ105" s="1">
        <f t="shared" si="26"/>
        <v>0</v>
      </c>
      <c r="CA105" s="1">
        <f t="shared" si="27"/>
        <v>0</v>
      </c>
      <c r="CB105" s="1">
        <f t="shared" si="28"/>
        <v>0</v>
      </c>
      <c r="CC105" s="1">
        <f t="shared" si="29"/>
        <v>0</v>
      </c>
      <c r="CD105" s="1">
        <f t="shared" si="30"/>
        <v>0</v>
      </c>
      <c r="CE105" s="1">
        <f t="shared" si="31"/>
        <v>1</v>
      </c>
      <c r="CF105" s="1">
        <f t="shared" si="32"/>
        <v>1</v>
      </c>
      <c r="CG105" s="1">
        <f>SUM(BR105:CC105)+SUM(COUNTIFS(R105:BQ105,{"TERM","RESIGNED"}))</f>
        <v>26</v>
      </c>
      <c r="CH105" s="1" t="s">
        <v>41</v>
      </c>
      <c r="CI105" s="1" t="s">
        <v>936</v>
      </c>
      <c r="CJ105" s="32"/>
    </row>
    <row r="106" spans="1:88" x14ac:dyDescent="0.25">
      <c r="A106" s="30">
        <f t="shared" si="33"/>
        <v>105</v>
      </c>
      <c r="B106" s="1" t="s">
        <v>163</v>
      </c>
      <c r="C106" s="1">
        <v>16661</v>
      </c>
      <c r="D106" s="25">
        <v>100829</v>
      </c>
      <c r="E106" s="1" t="s">
        <v>862</v>
      </c>
      <c r="F106" s="32" t="s">
        <v>381</v>
      </c>
      <c r="G106" s="32" t="s">
        <v>135</v>
      </c>
      <c r="H106" s="28">
        <v>44348</v>
      </c>
      <c r="I106" s="28">
        <v>43684</v>
      </c>
      <c r="J106" s="28" t="s">
        <v>36</v>
      </c>
      <c r="K106" s="1">
        <f t="shared" ca="1" si="17"/>
        <v>994</v>
      </c>
      <c r="L106" s="32" t="str">
        <f t="shared" si="18"/>
        <v>Billable</v>
      </c>
      <c r="M106" s="32" t="s">
        <v>118</v>
      </c>
      <c r="N106" s="1" t="s">
        <v>38</v>
      </c>
      <c r="O106" s="1" t="s">
        <v>39</v>
      </c>
      <c r="P106" s="1"/>
      <c r="Q106" s="1"/>
      <c r="R106" s="31" t="s">
        <v>140</v>
      </c>
      <c r="S106" s="42" t="s">
        <v>880</v>
      </c>
      <c r="T106" s="45">
        <v>0.36458333333333331</v>
      </c>
      <c r="U106" s="42" t="s">
        <v>880</v>
      </c>
      <c r="V106" s="42" t="s">
        <v>880</v>
      </c>
      <c r="W106" s="46">
        <v>0.36874999999999997</v>
      </c>
      <c r="X106" s="46" t="s">
        <v>880</v>
      </c>
      <c r="Y106" s="42" t="s">
        <v>17</v>
      </c>
      <c r="Z106" s="42" t="s">
        <v>17</v>
      </c>
      <c r="AA106" s="42" t="s">
        <v>880</v>
      </c>
      <c r="AB106" s="46">
        <v>0.36388888888888887</v>
      </c>
      <c r="AC106" s="42" t="s">
        <v>880</v>
      </c>
      <c r="AD106" s="42" t="s">
        <v>880</v>
      </c>
      <c r="AE106" s="46">
        <v>0.3666666666666667</v>
      </c>
      <c r="AF106" s="42" t="s">
        <v>880</v>
      </c>
      <c r="AG106" s="42" t="s">
        <v>882</v>
      </c>
      <c r="AH106" s="46" t="s">
        <v>36</v>
      </c>
      <c r="AI106" s="42" t="s">
        <v>882</v>
      </c>
      <c r="AJ106" s="42" t="s">
        <v>880</v>
      </c>
      <c r="AK106" s="46">
        <v>0.36805555555555558</v>
      </c>
      <c r="AL106" s="42" t="s">
        <v>880</v>
      </c>
      <c r="AM106" s="42" t="s">
        <v>880</v>
      </c>
      <c r="AN106" s="46">
        <v>0.36736111111111108</v>
      </c>
      <c r="AO106" s="42" t="s">
        <v>880</v>
      </c>
      <c r="AP106" s="42" t="s">
        <v>17</v>
      </c>
      <c r="AQ106" s="42" t="s">
        <v>17</v>
      </c>
      <c r="AR106" s="42" t="s">
        <v>880</v>
      </c>
      <c r="AS106" s="46">
        <v>0.39374999999999999</v>
      </c>
      <c r="AT106" s="46" t="s">
        <v>880</v>
      </c>
      <c r="AU106" s="42" t="s">
        <v>880</v>
      </c>
      <c r="AV106" s="46">
        <v>0.36527777777777781</v>
      </c>
      <c r="AW106" s="46" t="s">
        <v>880</v>
      </c>
      <c r="AX106" s="42" t="s">
        <v>880</v>
      </c>
      <c r="AY106" s="46">
        <v>0.36736111111111108</v>
      </c>
      <c r="AZ106" s="46" t="s">
        <v>880</v>
      </c>
      <c r="BA106" s="42" t="s">
        <v>880</v>
      </c>
      <c r="BB106" s="46">
        <v>0.43194444444444446</v>
      </c>
      <c r="BC106" s="46" t="s">
        <v>880</v>
      </c>
      <c r="BD106" s="42" t="s">
        <v>880</v>
      </c>
      <c r="BE106" s="42" t="s">
        <v>17</v>
      </c>
      <c r="BF106" s="42" t="s">
        <v>17</v>
      </c>
      <c r="BR106" s="1">
        <f t="shared" si="19"/>
        <v>21</v>
      </c>
      <c r="BS106" s="1">
        <f t="shared" si="20"/>
        <v>0</v>
      </c>
      <c r="BT106" s="1">
        <f t="shared" si="21"/>
        <v>6</v>
      </c>
      <c r="BU106" s="1">
        <f t="shared" si="22"/>
        <v>0</v>
      </c>
      <c r="BV106" s="1">
        <f t="shared" si="23"/>
        <v>0</v>
      </c>
      <c r="BW106" s="1">
        <f>SUM(COUNTIFS($S106:$BQ106,{"PAT","MAT"}))</f>
        <v>0</v>
      </c>
      <c r="BX106" s="1">
        <f t="shared" si="24"/>
        <v>0</v>
      </c>
      <c r="BY106" s="1">
        <f t="shared" si="25"/>
        <v>0</v>
      </c>
      <c r="BZ106" s="1">
        <f t="shared" si="26"/>
        <v>0</v>
      </c>
      <c r="CA106" s="1">
        <f t="shared" si="27"/>
        <v>2</v>
      </c>
      <c r="CB106" s="1">
        <f t="shared" si="28"/>
        <v>0</v>
      </c>
      <c r="CC106" s="1">
        <f t="shared" si="29"/>
        <v>0</v>
      </c>
      <c r="CD106" s="1">
        <f t="shared" si="30"/>
        <v>2</v>
      </c>
      <c r="CE106" s="1">
        <f t="shared" si="31"/>
        <v>1</v>
      </c>
      <c r="CF106" s="1">
        <f t="shared" si="32"/>
        <v>1</v>
      </c>
      <c r="CG106" s="1">
        <f>SUM(BR106:CC106)+SUM(COUNTIFS(R106:BQ106,{"TERM","RESIGNED"}))</f>
        <v>29</v>
      </c>
      <c r="CH106" s="1" t="s">
        <v>41</v>
      </c>
      <c r="CI106" s="1" t="s">
        <v>931</v>
      </c>
      <c r="CJ106" s="32"/>
    </row>
    <row r="107" spans="1:88" x14ac:dyDescent="0.25">
      <c r="A107" s="30">
        <f t="shared" si="33"/>
        <v>106</v>
      </c>
      <c r="B107" s="1" t="s">
        <v>163</v>
      </c>
      <c r="C107" s="1">
        <v>16665</v>
      </c>
      <c r="D107" s="25">
        <v>100830</v>
      </c>
      <c r="E107" s="1" t="s">
        <v>863</v>
      </c>
      <c r="F107" s="32" t="s">
        <v>372</v>
      </c>
      <c r="G107" s="32" t="s">
        <v>135</v>
      </c>
      <c r="H107" s="28">
        <v>44348</v>
      </c>
      <c r="I107" s="28">
        <v>43684</v>
      </c>
      <c r="J107" s="28" t="s">
        <v>36</v>
      </c>
      <c r="K107" s="1">
        <f t="shared" ca="1" si="17"/>
        <v>994</v>
      </c>
      <c r="L107" s="32" t="str">
        <f t="shared" si="18"/>
        <v>Billable</v>
      </c>
      <c r="M107" s="32" t="s">
        <v>118</v>
      </c>
      <c r="N107" s="1" t="s">
        <v>38</v>
      </c>
      <c r="O107" s="1" t="s">
        <v>39</v>
      </c>
      <c r="P107" s="1"/>
      <c r="Q107" s="1"/>
      <c r="R107" s="31" t="s">
        <v>370</v>
      </c>
      <c r="S107" s="42" t="s">
        <v>880</v>
      </c>
      <c r="T107" s="45">
        <v>0.39583333333333331</v>
      </c>
      <c r="U107" s="42" t="s">
        <v>880</v>
      </c>
      <c r="V107" s="42" t="s">
        <v>880</v>
      </c>
      <c r="W107" s="46">
        <v>0.37916666666666665</v>
      </c>
      <c r="X107" s="46" t="s">
        <v>880</v>
      </c>
      <c r="Y107" s="42" t="s">
        <v>17</v>
      </c>
      <c r="Z107" s="42" t="s">
        <v>17</v>
      </c>
      <c r="AA107" s="42" t="s">
        <v>880</v>
      </c>
      <c r="AB107" s="46">
        <v>0.38472222222222219</v>
      </c>
      <c r="AC107" s="42" t="s">
        <v>880</v>
      </c>
      <c r="AD107" s="42" t="s">
        <v>880</v>
      </c>
      <c r="AE107" s="46">
        <v>0.39305555555555555</v>
      </c>
      <c r="AF107" s="42" t="s">
        <v>880</v>
      </c>
      <c r="AG107" s="42" t="s">
        <v>880</v>
      </c>
      <c r="AH107" s="46">
        <v>0.38819444444444445</v>
      </c>
      <c r="AI107" s="42" t="s">
        <v>880</v>
      </c>
      <c r="AJ107" s="42" t="s">
        <v>880</v>
      </c>
      <c r="AK107" s="46">
        <v>0.38194444444444442</v>
      </c>
      <c r="AL107" s="42" t="s">
        <v>880</v>
      </c>
      <c r="AM107" s="42" t="s">
        <v>880</v>
      </c>
      <c r="AN107" s="46">
        <v>0.43472222222222223</v>
      </c>
      <c r="AO107" s="42" t="s">
        <v>880</v>
      </c>
      <c r="AP107" s="42" t="s">
        <v>17</v>
      </c>
      <c r="AQ107" s="42" t="s">
        <v>17</v>
      </c>
      <c r="AR107" s="42" t="s">
        <v>880</v>
      </c>
      <c r="AS107" s="46">
        <v>0.39027777777777778</v>
      </c>
      <c r="AT107" s="46" t="s">
        <v>880</v>
      </c>
      <c r="AU107" s="42" t="s">
        <v>880</v>
      </c>
      <c r="AV107" s="46">
        <v>0.39861111111111108</v>
      </c>
      <c r="AW107" s="46" t="s">
        <v>880</v>
      </c>
      <c r="AX107" s="42" t="s">
        <v>880</v>
      </c>
      <c r="AY107" s="46">
        <v>0.40625</v>
      </c>
      <c r="AZ107" s="46" t="s">
        <v>880</v>
      </c>
      <c r="BA107" s="42" t="s">
        <v>880</v>
      </c>
      <c r="BB107" s="46">
        <v>0.38611111111111113</v>
      </c>
      <c r="BC107" s="46" t="s">
        <v>880</v>
      </c>
      <c r="BD107" s="42" t="s">
        <v>880</v>
      </c>
      <c r="BE107" s="42" t="s">
        <v>17</v>
      </c>
      <c r="BF107" s="42" t="s">
        <v>17</v>
      </c>
      <c r="BR107" s="1">
        <f t="shared" si="19"/>
        <v>23</v>
      </c>
      <c r="BS107" s="1">
        <f t="shared" si="20"/>
        <v>0</v>
      </c>
      <c r="BT107" s="1">
        <f t="shared" si="21"/>
        <v>6</v>
      </c>
      <c r="BU107" s="1">
        <f t="shared" si="22"/>
        <v>0</v>
      </c>
      <c r="BV107" s="1">
        <f t="shared" si="23"/>
        <v>0</v>
      </c>
      <c r="BW107" s="1">
        <f>SUM(COUNTIFS($S107:$BQ107,{"PAT","MAT"}))</f>
        <v>0</v>
      </c>
      <c r="BX107" s="1">
        <f t="shared" si="24"/>
        <v>0</v>
      </c>
      <c r="BY107" s="1">
        <f t="shared" si="25"/>
        <v>0</v>
      </c>
      <c r="BZ107" s="1">
        <f t="shared" si="26"/>
        <v>0</v>
      </c>
      <c r="CA107" s="1">
        <f t="shared" si="27"/>
        <v>0</v>
      </c>
      <c r="CB107" s="1">
        <f t="shared" si="28"/>
        <v>0</v>
      </c>
      <c r="CC107" s="1">
        <f t="shared" si="29"/>
        <v>0</v>
      </c>
      <c r="CD107" s="1">
        <f t="shared" si="30"/>
        <v>0</v>
      </c>
      <c r="CE107" s="1">
        <f t="shared" si="31"/>
        <v>1</v>
      </c>
      <c r="CF107" s="1">
        <f t="shared" si="32"/>
        <v>1</v>
      </c>
      <c r="CG107" s="1">
        <f>SUM(BR107:CC107)+SUM(COUNTIFS(R107:BQ107,{"TERM","RESIGNED"}))</f>
        <v>29</v>
      </c>
      <c r="CH107" s="1" t="s">
        <v>41</v>
      </c>
      <c r="CI107" s="1" t="s">
        <v>931</v>
      </c>
      <c r="CJ107" s="32"/>
    </row>
    <row r="108" spans="1:88" x14ac:dyDescent="0.25">
      <c r="A108" s="30">
        <f t="shared" si="33"/>
        <v>107</v>
      </c>
      <c r="B108" s="1" t="s">
        <v>163</v>
      </c>
      <c r="C108" s="1">
        <v>16694</v>
      </c>
      <c r="D108" s="25">
        <v>100833</v>
      </c>
      <c r="E108" s="1" t="s">
        <v>862</v>
      </c>
      <c r="F108" s="32" t="s">
        <v>373</v>
      </c>
      <c r="G108" s="32" t="s">
        <v>135</v>
      </c>
      <c r="H108" s="28">
        <v>44348</v>
      </c>
      <c r="I108" s="28">
        <v>43691</v>
      </c>
      <c r="J108" s="28" t="s">
        <v>36</v>
      </c>
      <c r="K108" s="1">
        <f t="shared" ca="1" si="17"/>
        <v>994</v>
      </c>
      <c r="L108" s="32" t="str">
        <f t="shared" si="18"/>
        <v>Billable</v>
      </c>
      <c r="M108" s="32" t="s">
        <v>118</v>
      </c>
      <c r="N108" s="1" t="s">
        <v>38</v>
      </c>
      <c r="O108" s="1" t="s">
        <v>39</v>
      </c>
      <c r="P108" s="1"/>
      <c r="Q108" s="1"/>
      <c r="R108" s="31" t="s">
        <v>130</v>
      </c>
      <c r="S108" s="42" t="s">
        <v>880</v>
      </c>
      <c r="T108" s="45">
        <v>0.38194444444444442</v>
      </c>
      <c r="U108" s="42" t="s">
        <v>880</v>
      </c>
      <c r="V108" s="42" t="s">
        <v>880</v>
      </c>
      <c r="W108" s="46">
        <v>0.38819444444444445</v>
      </c>
      <c r="X108" s="46" t="s">
        <v>880</v>
      </c>
      <c r="Y108" s="42" t="s">
        <v>17</v>
      </c>
      <c r="Z108" s="42" t="s">
        <v>17</v>
      </c>
      <c r="AA108" s="42" t="s">
        <v>880</v>
      </c>
      <c r="AB108" s="46">
        <v>0.38750000000000001</v>
      </c>
      <c r="AC108" s="42" t="s">
        <v>880</v>
      </c>
      <c r="AD108" s="42" t="s">
        <v>880</v>
      </c>
      <c r="AE108" s="46">
        <v>0.36249999999999999</v>
      </c>
      <c r="AF108" s="42" t="s">
        <v>880</v>
      </c>
      <c r="AG108" s="42" t="s">
        <v>880</v>
      </c>
      <c r="AH108" s="46">
        <v>0.39583333333333331</v>
      </c>
      <c r="AI108" s="42" t="s">
        <v>880</v>
      </c>
      <c r="AJ108" s="42" t="s">
        <v>880</v>
      </c>
      <c r="AK108" s="46">
        <v>0.40069444444444446</v>
      </c>
      <c r="AL108" s="42" t="s">
        <v>880</v>
      </c>
      <c r="AM108" s="42" t="s">
        <v>880</v>
      </c>
      <c r="AN108" s="46">
        <v>0.43124999999999997</v>
      </c>
      <c r="AO108" s="42" t="s">
        <v>880</v>
      </c>
      <c r="AP108" s="42" t="s">
        <v>17</v>
      </c>
      <c r="AQ108" s="42" t="s">
        <v>17</v>
      </c>
      <c r="AR108" s="42" t="s">
        <v>880</v>
      </c>
      <c r="AS108" s="46">
        <v>0.38680555555555557</v>
      </c>
      <c r="AT108" s="46" t="s">
        <v>880</v>
      </c>
      <c r="AU108" s="42" t="s">
        <v>880</v>
      </c>
      <c r="AV108" s="46">
        <v>0.38958333333333334</v>
      </c>
      <c r="AW108" s="46" t="s">
        <v>880</v>
      </c>
      <c r="AX108" s="42" t="s">
        <v>880</v>
      </c>
      <c r="AY108" s="46">
        <v>0.3972222222222222</v>
      </c>
      <c r="AZ108" s="46" t="s">
        <v>880</v>
      </c>
      <c r="BA108" s="42" t="s">
        <v>880</v>
      </c>
      <c r="BB108" s="46">
        <v>0.39930555555555558</v>
      </c>
      <c r="BC108" s="46" t="s">
        <v>880</v>
      </c>
      <c r="BD108" s="42" t="s">
        <v>880</v>
      </c>
      <c r="BE108" s="42" t="s">
        <v>17</v>
      </c>
      <c r="BF108" s="42" t="s">
        <v>17</v>
      </c>
      <c r="BR108" s="1">
        <f t="shared" si="19"/>
        <v>23</v>
      </c>
      <c r="BS108" s="1">
        <f t="shared" si="20"/>
        <v>0</v>
      </c>
      <c r="BT108" s="1">
        <f t="shared" si="21"/>
        <v>6</v>
      </c>
      <c r="BU108" s="1">
        <f t="shared" si="22"/>
        <v>0</v>
      </c>
      <c r="BV108" s="1">
        <f t="shared" si="23"/>
        <v>0</v>
      </c>
      <c r="BW108" s="1">
        <f>SUM(COUNTIFS($S108:$BQ108,{"PAT","MAT"}))</f>
        <v>0</v>
      </c>
      <c r="BX108" s="1">
        <f t="shared" si="24"/>
        <v>0</v>
      </c>
      <c r="BY108" s="1">
        <f t="shared" si="25"/>
        <v>0</v>
      </c>
      <c r="BZ108" s="1">
        <f t="shared" si="26"/>
        <v>0</v>
      </c>
      <c r="CA108" s="1">
        <f t="shared" si="27"/>
        <v>0</v>
      </c>
      <c r="CB108" s="1">
        <f t="shared" si="28"/>
        <v>0</v>
      </c>
      <c r="CC108" s="1">
        <f t="shared" si="29"/>
        <v>0</v>
      </c>
      <c r="CD108" s="1">
        <f t="shared" si="30"/>
        <v>0</v>
      </c>
      <c r="CE108" s="1">
        <f t="shared" si="31"/>
        <v>1</v>
      </c>
      <c r="CF108" s="1">
        <f t="shared" si="32"/>
        <v>1</v>
      </c>
      <c r="CG108" s="1">
        <f>SUM(BR108:CC108)+SUM(COUNTIFS(R108:BQ108,{"TERM","RESIGNED"}))</f>
        <v>29</v>
      </c>
      <c r="CH108" s="1" t="s">
        <v>41</v>
      </c>
      <c r="CI108" s="1" t="s">
        <v>936</v>
      </c>
      <c r="CJ108" s="32"/>
    </row>
    <row r="109" spans="1:88" x14ac:dyDescent="0.25">
      <c r="A109" s="30">
        <f t="shared" si="33"/>
        <v>108</v>
      </c>
      <c r="B109" s="1" t="s">
        <v>163</v>
      </c>
      <c r="C109" s="1">
        <v>16701</v>
      </c>
      <c r="D109" s="25">
        <v>100834</v>
      </c>
      <c r="E109" s="1" t="s">
        <v>862</v>
      </c>
      <c r="F109" s="32" t="s">
        <v>374</v>
      </c>
      <c r="G109" s="32" t="s">
        <v>135</v>
      </c>
      <c r="H109" s="28">
        <v>44348</v>
      </c>
      <c r="I109" s="28">
        <v>43691</v>
      </c>
      <c r="J109" s="28" t="s">
        <v>36</v>
      </c>
      <c r="K109" s="1">
        <f t="shared" ca="1" si="17"/>
        <v>994</v>
      </c>
      <c r="L109" s="32" t="str">
        <f t="shared" si="18"/>
        <v>Billable</v>
      </c>
      <c r="M109" s="32" t="s">
        <v>118</v>
      </c>
      <c r="N109" s="1" t="s">
        <v>38</v>
      </c>
      <c r="O109" s="1" t="s">
        <v>39</v>
      </c>
      <c r="P109" s="1"/>
      <c r="Q109" s="1"/>
      <c r="R109" s="31" t="s">
        <v>140</v>
      </c>
      <c r="S109" s="42" t="s">
        <v>880</v>
      </c>
      <c r="T109" s="45">
        <v>0.37291666666666662</v>
      </c>
      <c r="U109" s="42" t="s">
        <v>880</v>
      </c>
      <c r="V109" s="42" t="s">
        <v>880</v>
      </c>
      <c r="W109" s="46">
        <v>0.37222222222222223</v>
      </c>
      <c r="X109" s="46" t="s">
        <v>880</v>
      </c>
      <c r="Y109" s="42" t="s">
        <v>17</v>
      </c>
      <c r="Z109" s="42" t="s">
        <v>17</v>
      </c>
      <c r="AA109" s="42" t="s">
        <v>880</v>
      </c>
      <c r="AB109" s="46">
        <v>0.37291666666666662</v>
      </c>
      <c r="AC109" s="42" t="s">
        <v>880</v>
      </c>
      <c r="AD109" s="42" t="s">
        <v>880</v>
      </c>
      <c r="AE109" s="46">
        <v>0.37361111111111112</v>
      </c>
      <c r="AF109" s="42" t="s">
        <v>880</v>
      </c>
      <c r="AG109" s="42" t="s">
        <v>880</v>
      </c>
      <c r="AH109" s="46">
        <v>0.37291666666666662</v>
      </c>
      <c r="AI109" s="42" t="s">
        <v>880</v>
      </c>
      <c r="AJ109" s="42" t="s">
        <v>880</v>
      </c>
      <c r="AK109" s="46">
        <v>0.37777777777777777</v>
      </c>
      <c r="AL109" s="42" t="s">
        <v>880</v>
      </c>
      <c r="AM109" s="42" t="s">
        <v>880</v>
      </c>
      <c r="AN109" s="46">
        <v>0.37777777777777777</v>
      </c>
      <c r="AO109" s="42" t="s">
        <v>880</v>
      </c>
      <c r="AP109" s="42" t="s">
        <v>17</v>
      </c>
      <c r="AQ109" s="42" t="s">
        <v>17</v>
      </c>
      <c r="AR109" s="42" t="s">
        <v>880</v>
      </c>
      <c r="AS109" s="46">
        <v>0.39374999999999999</v>
      </c>
      <c r="AT109" s="46" t="s">
        <v>880</v>
      </c>
      <c r="AU109" s="42" t="s">
        <v>880</v>
      </c>
      <c r="AV109" s="46">
        <v>0.36874999999999997</v>
      </c>
      <c r="AW109" s="46" t="s">
        <v>880</v>
      </c>
      <c r="AX109" s="42" t="s">
        <v>880</v>
      </c>
      <c r="AY109" s="46">
        <v>0.3743055555555555</v>
      </c>
      <c r="AZ109" s="46" t="s">
        <v>880</v>
      </c>
      <c r="BA109" s="42" t="s">
        <v>880</v>
      </c>
      <c r="BB109" s="46">
        <v>0.43541666666666662</v>
      </c>
      <c r="BC109" s="46" t="s">
        <v>880</v>
      </c>
      <c r="BD109" s="42" t="s">
        <v>880</v>
      </c>
      <c r="BE109" s="42" t="s">
        <v>17</v>
      </c>
      <c r="BF109" s="42" t="s">
        <v>17</v>
      </c>
      <c r="BR109" s="1">
        <f t="shared" si="19"/>
        <v>23</v>
      </c>
      <c r="BS109" s="1">
        <f t="shared" si="20"/>
        <v>0</v>
      </c>
      <c r="BT109" s="1">
        <f t="shared" si="21"/>
        <v>6</v>
      </c>
      <c r="BU109" s="1">
        <f t="shared" si="22"/>
        <v>0</v>
      </c>
      <c r="BV109" s="1">
        <f t="shared" si="23"/>
        <v>0</v>
      </c>
      <c r="BW109" s="1">
        <f>SUM(COUNTIFS($S109:$BQ109,{"PAT","MAT"}))</f>
        <v>0</v>
      </c>
      <c r="BX109" s="1">
        <f t="shared" si="24"/>
        <v>0</v>
      </c>
      <c r="BY109" s="1">
        <f t="shared" si="25"/>
        <v>0</v>
      </c>
      <c r="BZ109" s="1">
        <f t="shared" si="26"/>
        <v>0</v>
      </c>
      <c r="CA109" s="1">
        <f t="shared" si="27"/>
        <v>0</v>
      </c>
      <c r="CB109" s="1">
        <f t="shared" si="28"/>
        <v>0</v>
      </c>
      <c r="CC109" s="1">
        <f t="shared" si="29"/>
        <v>0</v>
      </c>
      <c r="CD109" s="1">
        <f t="shared" si="30"/>
        <v>0</v>
      </c>
      <c r="CE109" s="1">
        <f t="shared" si="31"/>
        <v>1</v>
      </c>
      <c r="CF109" s="1">
        <f t="shared" si="32"/>
        <v>1</v>
      </c>
      <c r="CG109" s="1">
        <f>SUM(BR109:CC109)+SUM(COUNTIFS(R109:BQ109,{"TERM","RESIGNED"}))</f>
        <v>29</v>
      </c>
      <c r="CH109" s="1" t="s">
        <v>41</v>
      </c>
      <c r="CI109" s="1" t="s">
        <v>934</v>
      </c>
      <c r="CJ109" s="32"/>
    </row>
    <row r="110" spans="1:88" x14ac:dyDescent="0.25">
      <c r="A110" s="30">
        <f t="shared" si="33"/>
        <v>109</v>
      </c>
      <c r="B110" s="1" t="s">
        <v>163</v>
      </c>
      <c r="C110" s="1">
        <v>16786</v>
      </c>
      <c r="D110" s="25">
        <v>100848</v>
      </c>
      <c r="E110" s="1" t="s">
        <v>863</v>
      </c>
      <c r="F110" s="32" t="s">
        <v>375</v>
      </c>
      <c r="G110" s="32" t="s">
        <v>135</v>
      </c>
      <c r="H110" s="28">
        <v>44348</v>
      </c>
      <c r="I110" s="28">
        <v>43706</v>
      </c>
      <c r="J110" s="28" t="s">
        <v>36</v>
      </c>
      <c r="K110" s="1">
        <f t="shared" ca="1" si="17"/>
        <v>994</v>
      </c>
      <c r="L110" s="32" t="str">
        <f t="shared" si="18"/>
        <v>Billable</v>
      </c>
      <c r="M110" s="32" t="s">
        <v>118</v>
      </c>
      <c r="N110" s="1" t="s">
        <v>38</v>
      </c>
      <c r="O110" s="1" t="s">
        <v>39</v>
      </c>
      <c r="P110" s="1"/>
      <c r="Q110" s="1"/>
      <c r="R110" s="31" t="s">
        <v>120</v>
      </c>
      <c r="S110" s="42" t="s">
        <v>880</v>
      </c>
      <c r="T110" s="45">
        <v>0.38541666666666669</v>
      </c>
      <c r="U110" s="42" t="s">
        <v>880</v>
      </c>
      <c r="V110" s="42" t="s">
        <v>880</v>
      </c>
      <c r="W110" s="46">
        <v>0.41597222222222219</v>
      </c>
      <c r="X110" s="46" t="s">
        <v>880</v>
      </c>
      <c r="Y110" s="42" t="s">
        <v>17</v>
      </c>
      <c r="Z110" s="42" t="s">
        <v>17</v>
      </c>
      <c r="AA110" s="42" t="s">
        <v>880</v>
      </c>
      <c r="AB110" s="46">
        <v>0.3888888888888889</v>
      </c>
      <c r="AC110" s="42" t="s">
        <v>880</v>
      </c>
      <c r="AD110" s="42" t="s">
        <v>880</v>
      </c>
      <c r="AE110" s="46">
        <v>0.38680555555555557</v>
      </c>
      <c r="AF110" s="42" t="s">
        <v>880</v>
      </c>
      <c r="AG110" s="42" t="s">
        <v>880</v>
      </c>
      <c r="AH110" s="46">
        <v>0.44861111111111113</v>
      </c>
      <c r="AI110" s="42" t="s">
        <v>880</v>
      </c>
      <c r="AJ110" s="42" t="s">
        <v>880</v>
      </c>
      <c r="AK110" s="46">
        <v>0.31319444444444444</v>
      </c>
      <c r="AL110" s="42" t="s">
        <v>880</v>
      </c>
      <c r="AM110" s="42" t="s">
        <v>880</v>
      </c>
      <c r="AN110" s="46">
        <v>0.40833333333333338</v>
      </c>
      <c r="AO110" s="42" t="s">
        <v>880</v>
      </c>
      <c r="AP110" s="42" t="s">
        <v>17</v>
      </c>
      <c r="AQ110" s="42" t="s">
        <v>17</v>
      </c>
      <c r="AR110" s="42" t="s">
        <v>880</v>
      </c>
      <c r="AS110" s="46">
        <v>0.39861111111111108</v>
      </c>
      <c r="AT110" s="46" t="s">
        <v>880</v>
      </c>
      <c r="AU110" s="42" t="s">
        <v>880</v>
      </c>
      <c r="AV110" s="46">
        <v>0.39999999999999997</v>
      </c>
      <c r="AW110" s="46" t="s">
        <v>880</v>
      </c>
      <c r="AX110" s="42" t="s">
        <v>880</v>
      </c>
      <c r="AY110" s="46">
        <v>0.38263888888888892</v>
      </c>
      <c r="AZ110" s="46" t="s">
        <v>880</v>
      </c>
      <c r="BA110" s="42" t="s">
        <v>880</v>
      </c>
      <c r="BB110" s="46">
        <v>0.4055555555555555</v>
      </c>
      <c r="BC110" s="46" t="s">
        <v>880</v>
      </c>
      <c r="BD110" s="42" t="s">
        <v>880</v>
      </c>
      <c r="BE110" s="42" t="s">
        <v>17</v>
      </c>
      <c r="BF110" s="42" t="s">
        <v>17</v>
      </c>
      <c r="BR110" s="1">
        <f t="shared" si="19"/>
        <v>23</v>
      </c>
      <c r="BS110" s="1">
        <f t="shared" si="20"/>
        <v>0</v>
      </c>
      <c r="BT110" s="1">
        <f t="shared" si="21"/>
        <v>6</v>
      </c>
      <c r="BU110" s="1">
        <f t="shared" si="22"/>
        <v>0</v>
      </c>
      <c r="BV110" s="1">
        <f t="shared" si="23"/>
        <v>0</v>
      </c>
      <c r="BW110" s="1">
        <f>SUM(COUNTIFS($S110:$BQ110,{"PAT","MAT"}))</f>
        <v>0</v>
      </c>
      <c r="BX110" s="1">
        <f t="shared" si="24"/>
        <v>0</v>
      </c>
      <c r="BY110" s="1">
        <f t="shared" si="25"/>
        <v>0</v>
      </c>
      <c r="BZ110" s="1">
        <f t="shared" si="26"/>
        <v>0</v>
      </c>
      <c r="CA110" s="1">
        <f t="shared" si="27"/>
        <v>0</v>
      </c>
      <c r="CB110" s="1">
        <f t="shared" si="28"/>
        <v>0</v>
      </c>
      <c r="CC110" s="1">
        <f t="shared" si="29"/>
        <v>0</v>
      </c>
      <c r="CD110" s="1">
        <f t="shared" si="30"/>
        <v>0</v>
      </c>
      <c r="CE110" s="1">
        <f t="shared" si="31"/>
        <v>1</v>
      </c>
      <c r="CF110" s="1">
        <f t="shared" si="32"/>
        <v>1</v>
      </c>
      <c r="CG110" s="1">
        <f>SUM(BR110:CC110)+SUM(COUNTIFS(R110:BQ110,{"TERM","RESIGNED"}))</f>
        <v>29</v>
      </c>
      <c r="CH110" s="1" t="s">
        <v>41</v>
      </c>
      <c r="CI110" s="1" t="s">
        <v>931</v>
      </c>
      <c r="CJ110" s="32"/>
    </row>
    <row r="111" spans="1:88" x14ac:dyDescent="0.25">
      <c r="A111" s="30">
        <f t="shared" si="33"/>
        <v>110</v>
      </c>
      <c r="B111" s="1" t="s">
        <v>163</v>
      </c>
      <c r="C111" s="1">
        <v>16789</v>
      </c>
      <c r="D111" s="25">
        <v>100849</v>
      </c>
      <c r="E111" s="1" t="s">
        <v>863</v>
      </c>
      <c r="F111" s="32" t="s">
        <v>366</v>
      </c>
      <c r="G111" s="32" t="s">
        <v>135</v>
      </c>
      <c r="H111" s="28">
        <v>44348</v>
      </c>
      <c r="I111" s="28">
        <v>43706</v>
      </c>
      <c r="J111" s="28" t="s">
        <v>36</v>
      </c>
      <c r="K111" s="1">
        <f t="shared" ca="1" si="17"/>
        <v>994</v>
      </c>
      <c r="L111" s="32" t="str">
        <f t="shared" si="18"/>
        <v>Billable</v>
      </c>
      <c r="M111" s="32" t="s">
        <v>118</v>
      </c>
      <c r="N111" s="1" t="s">
        <v>38</v>
      </c>
      <c r="O111" s="1" t="s">
        <v>39</v>
      </c>
      <c r="P111" s="1"/>
      <c r="Q111" s="1"/>
      <c r="R111" s="31" t="s">
        <v>244</v>
      </c>
      <c r="S111" s="42" t="s">
        <v>880</v>
      </c>
      <c r="T111" s="45">
        <v>0.41041666666666665</v>
      </c>
      <c r="U111" s="42" t="s">
        <v>880</v>
      </c>
      <c r="V111" s="42" t="s">
        <v>880</v>
      </c>
      <c r="W111" s="46">
        <v>0.3756944444444445</v>
      </c>
      <c r="X111" s="46" t="s">
        <v>880</v>
      </c>
      <c r="Y111" s="42" t="s">
        <v>17</v>
      </c>
      <c r="Z111" s="42" t="s">
        <v>17</v>
      </c>
      <c r="AA111" s="42" t="s">
        <v>880</v>
      </c>
      <c r="AB111" s="46">
        <v>0.41388888888888892</v>
      </c>
      <c r="AC111" s="42" t="s">
        <v>880</v>
      </c>
      <c r="AD111" s="42" t="s">
        <v>880</v>
      </c>
      <c r="AE111" s="46">
        <v>0.38472222222222219</v>
      </c>
      <c r="AF111" s="42" t="s">
        <v>880</v>
      </c>
      <c r="AG111" s="42" t="s">
        <v>880</v>
      </c>
      <c r="AH111" s="46">
        <v>0.40277777777777773</v>
      </c>
      <c r="AI111" s="42" t="s">
        <v>880</v>
      </c>
      <c r="AJ111" s="42" t="s">
        <v>880</v>
      </c>
      <c r="AK111" s="46">
        <v>0.39861111111111108</v>
      </c>
      <c r="AL111" s="42" t="s">
        <v>880</v>
      </c>
      <c r="AM111" s="42" t="s">
        <v>880</v>
      </c>
      <c r="AN111" s="46">
        <v>0.40972222222222227</v>
      </c>
      <c r="AO111" s="42" t="s">
        <v>880</v>
      </c>
      <c r="AP111" s="42" t="s">
        <v>17</v>
      </c>
      <c r="AQ111" s="42" t="s">
        <v>17</v>
      </c>
      <c r="AR111" s="42" t="s">
        <v>880</v>
      </c>
      <c r="AS111" s="46">
        <v>0.41388888888888892</v>
      </c>
      <c r="AT111" s="46" t="s">
        <v>880</v>
      </c>
      <c r="AU111" s="42" t="s">
        <v>880</v>
      </c>
      <c r="AV111" s="46">
        <v>0.40625</v>
      </c>
      <c r="AW111" s="46" t="s">
        <v>880</v>
      </c>
      <c r="AX111" s="42" t="s">
        <v>880</v>
      </c>
      <c r="AY111" s="46">
        <v>0.40625</v>
      </c>
      <c r="AZ111" s="46" t="s">
        <v>880</v>
      </c>
      <c r="BA111" s="42" t="s">
        <v>880</v>
      </c>
      <c r="BB111" s="46">
        <v>0.39166666666666666</v>
      </c>
      <c r="BC111" s="46" t="s">
        <v>880</v>
      </c>
      <c r="BD111" s="42" t="s">
        <v>882</v>
      </c>
      <c r="BE111" s="42" t="s">
        <v>17</v>
      </c>
      <c r="BF111" s="42" t="s">
        <v>17</v>
      </c>
      <c r="BR111" s="1">
        <f t="shared" si="19"/>
        <v>22</v>
      </c>
      <c r="BS111" s="1">
        <f t="shared" si="20"/>
        <v>0</v>
      </c>
      <c r="BT111" s="1">
        <f t="shared" si="21"/>
        <v>6</v>
      </c>
      <c r="BU111" s="1">
        <f t="shared" si="22"/>
        <v>0</v>
      </c>
      <c r="BV111" s="1">
        <f t="shared" si="23"/>
        <v>0</v>
      </c>
      <c r="BW111" s="1">
        <f>SUM(COUNTIFS($S111:$BQ111,{"PAT","MAT"}))</f>
        <v>0</v>
      </c>
      <c r="BX111" s="1">
        <f t="shared" si="24"/>
        <v>0</v>
      </c>
      <c r="BY111" s="1">
        <f t="shared" si="25"/>
        <v>0</v>
      </c>
      <c r="BZ111" s="1">
        <f t="shared" si="26"/>
        <v>0</v>
      </c>
      <c r="CA111" s="1">
        <f t="shared" si="27"/>
        <v>1</v>
      </c>
      <c r="CB111" s="1">
        <f t="shared" si="28"/>
        <v>0</v>
      </c>
      <c r="CC111" s="1">
        <f t="shared" si="29"/>
        <v>0</v>
      </c>
      <c r="CD111" s="1">
        <f t="shared" si="30"/>
        <v>1</v>
      </c>
      <c r="CE111" s="1">
        <f t="shared" si="31"/>
        <v>1</v>
      </c>
      <c r="CF111" s="1">
        <f t="shared" si="32"/>
        <v>1</v>
      </c>
      <c r="CG111" s="1">
        <f>SUM(BR111:CC111)+SUM(COUNTIFS(R111:BQ111,{"TERM","RESIGNED"}))</f>
        <v>29</v>
      </c>
      <c r="CH111" s="1" t="s">
        <v>41</v>
      </c>
      <c r="CI111" s="1" t="s">
        <v>936</v>
      </c>
      <c r="CJ111" s="32"/>
    </row>
    <row r="112" spans="1:88" x14ac:dyDescent="0.25">
      <c r="A112" s="30">
        <f t="shared" si="33"/>
        <v>111</v>
      </c>
      <c r="B112" s="1" t="s">
        <v>163</v>
      </c>
      <c r="C112" s="1">
        <v>16794</v>
      </c>
      <c r="D112" s="25">
        <v>100851</v>
      </c>
      <c r="E112" s="1" t="s">
        <v>863</v>
      </c>
      <c r="F112" s="32" t="s">
        <v>376</v>
      </c>
      <c r="G112" s="32" t="s">
        <v>135</v>
      </c>
      <c r="H112" s="28">
        <v>44348</v>
      </c>
      <c r="I112" s="28">
        <v>43706</v>
      </c>
      <c r="J112" s="28" t="s">
        <v>36</v>
      </c>
      <c r="K112" s="1">
        <f t="shared" ca="1" si="17"/>
        <v>994</v>
      </c>
      <c r="L112" s="32" t="str">
        <f t="shared" si="18"/>
        <v>Billable</v>
      </c>
      <c r="M112" s="32" t="s">
        <v>118</v>
      </c>
      <c r="N112" s="1" t="s">
        <v>38</v>
      </c>
      <c r="O112" s="1" t="s">
        <v>39</v>
      </c>
      <c r="P112" s="1"/>
      <c r="Q112" s="1"/>
      <c r="R112" s="31" t="s">
        <v>140</v>
      </c>
      <c r="S112" s="42" t="s">
        <v>880</v>
      </c>
      <c r="T112" s="45">
        <v>0.37291666666666662</v>
      </c>
      <c r="U112" s="42" t="s">
        <v>880</v>
      </c>
      <c r="V112" s="42" t="s">
        <v>880</v>
      </c>
      <c r="W112" s="46">
        <v>0.36736111111111108</v>
      </c>
      <c r="X112" s="46" t="s">
        <v>880</v>
      </c>
      <c r="Y112" s="42" t="s">
        <v>17</v>
      </c>
      <c r="Z112" s="42" t="s">
        <v>17</v>
      </c>
      <c r="AA112" s="42" t="s">
        <v>880</v>
      </c>
      <c r="AB112" s="46">
        <v>0.36736111111111108</v>
      </c>
      <c r="AC112" s="42" t="s">
        <v>880</v>
      </c>
      <c r="AD112" s="42" t="s">
        <v>880</v>
      </c>
      <c r="AE112" s="46">
        <v>0.3666666666666667</v>
      </c>
      <c r="AF112" s="42" t="s">
        <v>880</v>
      </c>
      <c r="AG112" s="42" t="s">
        <v>880</v>
      </c>
      <c r="AH112" s="46">
        <v>0.37152777777777773</v>
      </c>
      <c r="AI112" s="42" t="s">
        <v>880</v>
      </c>
      <c r="AJ112" s="42" t="s">
        <v>880</v>
      </c>
      <c r="AK112" s="46">
        <v>0.36736111111111108</v>
      </c>
      <c r="AL112" s="42" t="s">
        <v>880</v>
      </c>
      <c r="AM112" s="42" t="s">
        <v>880</v>
      </c>
      <c r="AN112" s="46">
        <v>0.37013888888888885</v>
      </c>
      <c r="AO112" s="42" t="s">
        <v>880</v>
      </c>
      <c r="AP112" s="42" t="s">
        <v>17</v>
      </c>
      <c r="AQ112" s="42" t="s">
        <v>17</v>
      </c>
      <c r="AR112" s="42" t="s">
        <v>880</v>
      </c>
      <c r="AS112" s="46">
        <v>0.39513888888888887</v>
      </c>
      <c r="AT112" s="46" t="s">
        <v>880</v>
      </c>
      <c r="AU112" s="42" t="s">
        <v>880</v>
      </c>
      <c r="AV112" s="46">
        <v>0.3659722222222222</v>
      </c>
      <c r="AW112" s="46" t="s">
        <v>880</v>
      </c>
      <c r="AX112" s="42" t="s">
        <v>880</v>
      </c>
      <c r="AY112" s="46">
        <v>0.36874999999999997</v>
      </c>
      <c r="AZ112" s="46" t="s">
        <v>880</v>
      </c>
      <c r="BA112" s="42" t="s">
        <v>880</v>
      </c>
      <c r="BB112" s="46">
        <v>0.44097222222222227</v>
      </c>
      <c r="BC112" s="46" t="s">
        <v>880</v>
      </c>
      <c r="BD112" s="42" t="s">
        <v>880</v>
      </c>
      <c r="BE112" s="42" t="s">
        <v>17</v>
      </c>
      <c r="BF112" s="42" t="s">
        <v>17</v>
      </c>
      <c r="BR112" s="1">
        <f t="shared" si="19"/>
        <v>23</v>
      </c>
      <c r="BS112" s="1">
        <f t="shared" si="20"/>
        <v>0</v>
      </c>
      <c r="BT112" s="1">
        <f t="shared" si="21"/>
        <v>6</v>
      </c>
      <c r="BU112" s="1">
        <f t="shared" si="22"/>
        <v>0</v>
      </c>
      <c r="BV112" s="1">
        <f t="shared" si="23"/>
        <v>0</v>
      </c>
      <c r="BW112" s="1">
        <f>SUM(COUNTIFS($S112:$BQ112,{"PAT","MAT"}))</f>
        <v>0</v>
      </c>
      <c r="BX112" s="1">
        <f t="shared" si="24"/>
        <v>0</v>
      </c>
      <c r="BY112" s="1">
        <f t="shared" si="25"/>
        <v>0</v>
      </c>
      <c r="BZ112" s="1">
        <f t="shared" si="26"/>
        <v>0</v>
      </c>
      <c r="CA112" s="1">
        <f t="shared" si="27"/>
        <v>0</v>
      </c>
      <c r="CB112" s="1">
        <f t="shared" si="28"/>
        <v>0</v>
      </c>
      <c r="CC112" s="1">
        <f t="shared" si="29"/>
        <v>0</v>
      </c>
      <c r="CD112" s="1">
        <f t="shared" si="30"/>
        <v>0</v>
      </c>
      <c r="CE112" s="1">
        <f t="shared" si="31"/>
        <v>1</v>
      </c>
      <c r="CF112" s="1">
        <f t="shared" si="32"/>
        <v>1</v>
      </c>
      <c r="CG112" s="1">
        <f>SUM(BR112:CC112)+SUM(COUNTIFS(R112:BQ112,{"TERM","RESIGNED"}))</f>
        <v>29</v>
      </c>
      <c r="CH112" s="1" t="s">
        <v>41</v>
      </c>
      <c r="CI112" s="1" t="s">
        <v>936</v>
      </c>
      <c r="CJ112" s="32"/>
    </row>
    <row r="113" spans="1:88" x14ac:dyDescent="0.25">
      <c r="A113" s="30">
        <f t="shared" si="33"/>
        <v>112</v>
      </c>
      <c r="B113" s="1" t="s">
        <v>163</v>
      </c>
      <c r="C113" s="1">
        <v>16872</v>
      </c>
      <c r="D113" s="25">
        <v>100863</v>
      </c>
      <c r="E113" s="1" t="s">
        <v>862</v>
      </c>
      <c r="F113" s="32" t="s">
        <v>377</v>
      </c>
      <c r="G113" s="32" t="s">
        <v>135</v>
      </c>
      <c r="H113" s="28">
        <v>44348</v>
      </c>
      <c r="I113" s="28">
        <v>43721</v>
      </c>
      <c r="J113" s="28" t="s">
        <v>36</v>
      </c>
      <c r="K113" s="1">
        <f t="shared" ca="1" si="17"/>
        <v>994</v>
      </c>
      <c r="L113" s="32" t="str">
        <f t="shared" si="18"/>
        <v>Billable</v>
      </c>
      <c r="M113" s="32" t="s">
        <v>118</v>
      </c>
      <c r="N113" s="1" t="s">
        <v>38</v>
      </c>
      <c r="O113" s="1" t="s">
        <v>39</v>
      </c>
      <c r="P113" s="1"/>
      <c r="Q113" s="1"/>
      <c r="R113" s="31" t="s">
        <v>189</v>
      </c>
      <c r="S113" s="42" t="s">
        <v>880</v>
      </c>
      <c r="T113" s="45">
        <v>0.39305555555555555</v>
      </c>
      <c r="U113" s="42" t="s">
        <v>880</v>
      </c>
      <c r="V113" s="42" t="s">
        <v>880</v>
      </c>
      <c r="W113" s="46">
        <v>0.3659722222222222</v>
      </c>
      <c r="X113" s="46" t="s">
        <v>880</v>
      </c>
      <c r="Y113" s="42" t="s">
        <v>17</v>
      </c>
      <c r="Z113" s="42" t="s">
        <v>17</v>
      </c>
      <c r="AA113" s="42" t="s">
        <v>880</v>
      </c>
      <c r="AB113" s="46">
        <v>0.40833333333333338</v>
      </c>
      <c r="AC113" s="42" t="s">
        <v>880</v>
      </c>
      <c r="AD113" s="42" t="s">
        <v>880</v>
      </c>
      <c r="AE113" s="46">
        <v>0.37152777777777773</v>
      </c>
      <c r="AF113" s="42" t="s">
        <v>880</v>
      </c>
      <c r="AG113" s="42" t="s">
        <v>19</v>
      </c>
      <c r="AH113" s="46">
        <v>0.37847222222222227</v>
      </c>
      <c r="AI113" s="42" t="s">
        <v>19</v>
      </c>
      <c r="AJ113" s="42" t="s">
        <v>880</v>
      </c>
      <c r="AK113" s="46">
        <v>0.38472222222222219</v>
      </c>
      <c r="AL113" s="42" t="s">
        <v>880</v>
      </c>
      <c r="AM113" s="42" t="s">
        <v>880</v>
      </c>
      <c r="AN113" s="46">
        <v>0.38750000000000001</v>
      </c>
      <c r="AO113" s="42" t="s">
        <v>880</v>
      </c>
      <c r="AP113" s="42" t="s">
        <v>17</v>
      </c>
      <c r="AQ113" s="42" t="s">
        <v>17</v>
      </c>
      <c r="AR113" s="42" t="s">
        <v>880</v>
      </c>
      <c r="AS113" s="46">
        <v>0.375</v>
      </c>
      <c r="AT113" s="46" t="s">
        <v>880</v>
      </c>
      <c r="AU113" s="42" t="s">
        <v>880</v>
      </c>
      <c r="AV113" s="46">
        <v>0.375</v>
      </c>
      <c r="AW113" s="46" t="s">
        <v>880</v>
      </c>
      <c r="AX113" s="42" t="s">
        <v>880</v>
      </c>
      <c r="AY113" s="46">
        <v>0.39999999999999997</v>
      </c>
      <c r="AZ113" s="46" t="s">
        <v>880</v>
      </c>
      <c r="BA113" s="42" t="s">
        <v>880</v>
      </c>
      <c r="BB113" s="46">
        <v>0.39027777777777778</v>
      </c>
      <c r="BC113" s="46" t="s">
        <v>880</v>
      </c>
      <c r="BD113" s="42" t="s">
        <v>880</v>
      </c>
      <c r="BE113" s="42" t="s">
        <v>17</v>
      </c>
      <c r="BF113" s="42" t="s">
        <v>17</v>
      </c>
      <c r="BR113" s="1">
        <f t="shared" si="19"/>
        <v>21</v>
      </c>
      <c r="BS113" s="1">
        <f t="shared" si="20"/>
        <v>0</v>
      </c>
      <c r="BT113" s="1">
        <f t="shared" si="21"/>
        <v>6</v>
      </c>
      <c r="BU113" s="1">
        <f t="shared" si="22"/>
        <v>0</v>
      </c>
      <c r="BV113" s="1">
        <f t="shared" si="23"/>
        <v>2</v>
      </c>
      <c r="BW113" s="1">
        <f>SUM(COUNTIFS($S113:$BQ113,{"PAT","MAT"}))</f>
        <v>0</v>
      </c>
      <c r="BX113" s="1">
        <f t="shared" si="24"/>
        <v>0</v>
      </c>
      <c r="BY113" s="1">
        <f t="shared" si="25"/>
        <v>0</v>
      </c>
      <c r="BZ113" s="1">
        <f t="shared" si="26"/>
        <v>0</v>
      </c>
      <c r="CA113" s="1">
        <f t="shared" si="27"/>
        <v>0</v>
      </c>
      <c r="CB113" s="1">
        <f t="shared" si="28"/>
        <v>0</v>
      </c>
      <c r="CC113" s="1">
        <f t="shared" si="29"/>
        <v>0</v>
      </c>
      <c r="CD113" s="1">
        <f t="shared" si="30"/>
        <v>0</v>
      </c>
      <c r="CE113" s="1">
        <f t="shared" si="31"/>
        <v>1</v>
      </c>
      <c r="CF113" s="1">
        <f t="shared" si="32"/>
        <v>1</v>
      </c>
      <c r="CG113" s="1">
        <f>SUM(BR113:CC113)+SUM(COUNTIFS(R113:BQ113,{"TERM","RESIGNED"}))</f>
        <v>29</v>
      </c>
      <c r="CH113" s="1" t="s">
        <v>41</v>
      </c>
      <c r="CI113" s="1" t="s">
        <v>936</v>
      </c>
      <c r="CJ113" s="32"/>
    </row>
    <row r="114" spans="1:88" x14ac:dyDescent="0.25">
      <c r="A114" s="30">
        <f t="shared" si="33"/>
        <v>113</v>
      </c>
      <c r="B114" s="1" t="s">
        <v>163</v>
      </c>
      <c r="C114" s="1">
        <v>16943</v>
      </c>
      <c r="D114" s="25">
        <v>100869</v>
      </c>
      <c r="E114" s="1" t="s">
        <v>863</v>
      </c>
      <c r="F114" s="32" t="s">
        <v>378</v>
      </c>
      <c r="G114" s="32" t="s">
        <v>135</v>
      </c>
      <c r="H114" s="28">
        <v>44348</v>
      </c>
      <c r="I114" s="28">
        <v>43735</v>
      </c>
      <c r="J114" s="28" t="s">
        <v>36</v>
      </c>
      <c r="K114" s="1">
        <f t="shared" ca="1" si="17"/>
        <v>994</v>
      </c>
      <c r="L114" s="32" t="str">
        <f t="shared" si="18"/>
        <v>Billable</v>
      </c>
      <c r="M114" s="32" t="s">
        <v>118</v>
      </c>
      <c r="N114" s="1" t="s">
        <v>38</v>
      </c>
      <c r="O114" s="1" t="s">
        <v>39</v>
      </c>
      <c r="P114" s="1"/>
      <c r="Q114" s="1"/>
      <c r="R114" s="31" t="s">
        <v>126</v>
      </c>
      <c r="S114" s="42" t="s">
        <v>880</v>
      </c>
      <c r="T114" s="45">
        <v>0.38055555555555554</v>
      </c>
      <c r="U114" s="42" t="s">
        <v>880</v>
      </c>
      <c r="V114" s="42" t="s">
        <v>883</v>
      </c>
      <c r="W114" s="46" t="s">
        <v>36</v>
      </c>
      <c r="X114" s="46" t="s">
        <v>883</v>
      </c>
      <c r="Y114" s="42" t="s">
        <v>17</v>
      </c>
      <c r="Z114" s="42" t="s">
        <v>17</v>
      </c>
      <c r="AA114" s="42" t="s">
        <v>880</v>
      </c>
      <c r="AB114" s="46">
        <v>0.3743055555555555</v>
      </c>
      <c r="AC114" s="42" t="s">
        <v>880</v>
      </c>
      <c r="AD114" s="42" t="s">
        <v>880</v>
      </c>
      <c r="AE114" s="46">
        <v>0.37847222222222227</v>
      </c>
      <c r="AF114" s="42" t="s">
        <v>880</v>
      </c>
      <c r="AG114" s="42" t="s">
        <v>880</v>
      </c>
      <c r="AH114" s="46">
        <v>0.37291666666666662</v>
      </c>
      <c r="AI114" s="42" t="s">
        <v>880</v>
      </c>
      <c r="AJ114" s="42" t="s">
        <v>880</v>
      </c>
      <c r="AK114" s="46">
        <v>0.375</v>
      </c>
      <c r="AL114" s="42" t="s">
        <v>880</v>
      </c>
      <c r="AM114" s="42" t="s">
        <v>880</v>
      </c>
      <c r="AN114" s="46">
        <v>0.37986111111111115</v>
      </c>
      <c r="AO114" s="42" t="s">
        <v>880</v>
      </c>
      <c r="AP114" s="42" t="s">
        <v>17</v>
      </c>
      <c r="AQ114" s="42" t="s">
        <v>17</v>
      </c>
      <c r="AR114" s="42" t="s">
        <v>880</v>
      </c>
      <c r="AS114" s="46">
        <v>0.39444444444444443</v>
      </c>
      <c r="AT114" s="46" t="s">
        <v>880</v>
      </c>
      <c r="AU114" s="42" t="s">
        <v>880</v>
      </c>
      <c r="AV114" s="46">
        <v>0.4145833333333333</v>
      </c>
      <c r="AW114" s="46" t="s">
        <v>880</v>
      </c>
      <c r="AX114" s="42" t="s">
        <v>880</v>
      </c>
      <c r="AY114" s="46">
        <v>0.38541666666666669</v>
      </c>
      <c r="AZ114" s="46" t="s">
        <v>880</v>
      </c>
      <c r="BA114" s="42" t="s">
        <v>880</v>
      </c>
      <c r="BB114" s="46">
        <v>0.37847222222222227</v>
      </c>
      <c r="BC114" s="46" t="s">
        <v>880</v>
      </c>
      <c r="BD114" s="42" t="s">
        <v>880</v>
      </c>
      <c r="BE114" s="42" t="s">
        <v>17</v>
      </c>
      <c r="BF114" s="42" t="s">
        <v>17</v>
      </c>
      <c r="BR114" s="1">
        <f t="shared" si="19"/>
        <v>21</v>
      </c>
      <c r="BS114" s="1">
        <f t="shared" si="20"/>
        <v>0</v>
      </c>
      <c r="BT114" s="1">
        <f t="shared" si="21"/>
        <v>6</v>
      </c>
      <c r="BU114" s="1">
        <f t="shared" si="22"/>
        <v>0</v>
      </c>
      <c r="BV114" s="1">
        <f t="shared" si="23"/>
        <v>0</v>
      </c>
      <c r="BW114" s="1">
        <f>SUM(COUNTIFS($S114:$BQ114,{"PAT","MAT"}))</f>
        <v>0</v>
      </c>
      <c r="BX114" s="1">
        <f t="shared" si="24"/>
        <v>0</v>
      </c>
      <c r="BY114" s="1">
        <f t="shared" si="25"/>
        <v>0</v>
      </c>
      <c r="BZ114" s="1">
        <f t="shared" si="26"/>
        <v>2</v>
      </c>
      <c r="CA114" s="1">
        <f t="shared" si="27"/>
        <v>0</v>
      </c>
      <c r="CB114" s="1">
        <f t="shared" si="28"/>
        <v>0</v>
      </c>
      <c r="CC114" s="1">
        <f t="shared" si="29"/>
        <v>0</v>
      </c>
      <c r="CD114" s="1">
        <f t="shared" si="30"/>
        <v>2</v>
      </c>
      <c r="CE114" s="1">
        <f t="shared" si="31"/>
        <v>1</v>
      </c>
      <c r="CF114" s="1">
        <f t="shared" si="32"/>
        <v>1</v>
      </c>
      <c r="CG114" s="1">
        <f>SUM(BR114:CC114)+SUM(COUNTIFS(R114:BQ114,{"TERM","RESIGNED"}))</f>
        <v>29</v>
      </c>
      <c r="CH114" s="1" t="s">
        <v>41</v>
      </c>
      <c r="CI114" s="1" t="s">
        <v>931</v>
      </c>
      <c r="CJ114" s="32"/>
    </row>
    <row r="115" spans="1:88" x14ac:dyDescent="0.25">
      <c r="A115" s="30">
        <f t="shared" si="33"/>
        <v>114</v>
      </c>
      <c r="B115" s="1" t="s">
        <v>163</v>
      </c>
      <c r="C115" s="1">
        <v>16957</v>
      </c>
      <c r="D115" s="25">
        <v>100875</v>
      </c>
      <c r="E115" s="1" t="s">
        <v>863</v>
      </c>
      <c r="F115" s="32" t="s">
        <v>379</v>
      </c>
      <c r="G115" s="32" t="s">
        <v>135</v>
      </c>
      <c r="H115" s="28">
        <v>44348</v>
      </c>
      <c r="I115" s="28">
        <v>43735</v>
      </c>
      <c r="J115" s="28" t="s">
        <v>36</v>
      </c>
      <c r="K115" s="1">
        <f t="shared" ca="1" si="17"/>
        <v>994</v>
      </c>
      <c r="L115" s="32" t="str">
        <f t="shared" si="18"/>
        <v>Billable</v>
      </c>
      <c r="M115" s="32" t="s">
        <v>118</v>
      </c>
      <c r="N115" s="1" t="s">
        <v>38</v>
      </c>
      <c r="O115" s="1" t="s">
        <v>39</v>
      </c>
      <c r="P115" s="1"/>
      <c r="Q115" s="1"/>
      <c r="R115" s="31" t="s">
        <v>130</v>
      </c>
      <c r="S115" s="42" t="s">
        <v>880</v>
      </c>
      <c r="T115" s="45">
        <v>0.3756944444444445</v>
      </c>
      <c r="U115" s="42" t="s">
        <v>880</v>
      </c>
      <c r="V115" s="42" t="s">
        <v>18</v>
      </c>
      <c r="W115" s="46" t="s">
        <v>36</v>
      </c>
      <c r="X115" s="46" t="s">
        <v>18</v>
      </c>
      <c r="Y115" s="42" t="s">
        <v>17</v>
      </c>
      <c r="Z115" s="42" t="s">
        <v>17</v>
      </c>
      <c r="AA115" s="42" t="s">
        <v>880</v>
      </c>
      <c r="AB115" s="46">
        <v>0.38125000000000003</v>
      </c>
      <c r="AC115" s="42" t="s">
        <v>880</v>
      </c>
      <c r="AD115" s="42" t="s">
        <v>880</v>
      </c>
      <c r="AE115" s="46">
        <v>0.35972222222222222</v>
      </c>
      <c r="AF115" s="42" t="s">
        <v>880</v>
      </c>
      <c r="AG115" s="42" t="s">
        <v>880</v>
      </c>
      <c r="AH115" s="46">
        <v>0.39097222222222222</v>
      </c>
      <c r="AI115" s="42" t="s">
        <v>880</v>
      </c>
      <c r="AJ115" s="42" t="s">
        <v>880</v>
      </c>
      <c r="AK115" s="46">
        <v>0.37361111111111112</v>
      </c>
      <c r="AL115" s="42" t="s">
        <v>880</v>
      </c>
      <c r="AM115" s="42" t="s">
        <v>880</v>
      </c>
      <c r="AN115" s="46">
        <v>0.42708333333333331</v>
      </c>
      <c r="AO115" s="42" t="s">
        <v>880</v>
      </c>
      <c r="AP115" s="42" t="s">
        <v>17</v>
      </c>
      <c r="AQ115" s="42" t="s">
        <v>17</v>
      </c>
      <c r="AR115" s="42" t="s">
        <v>880</v>
      </c>
      <c r="AS115" s="46">
        <v>0.3840277777777778</v>
      </c>
      <c r="AT115" s="46" t="s">
        <v>880</v>
      </c>
      <c r="AU115" s="42" t="s">
        <v>880</v>
      </c>
      <c r="AV115" s="46">
        <v>0.38819444444444445</v>
      </c>
      <c r="AW115" s="46" t="s">
        <v>880</v>
      </c>
      <c r="AX115" s="42" t="s">
        <v>880</v>
      </c>
      <c r="AY115" s="46">
        <v>0.39583333333333331</v>
      </c>
      <c r="AZ115" s="46" t="s">
        <v>880</v>
      </c>
      <c r="BA115" s="42" t="s">
        <v>880</v>
      </c>
      <c r="BB115" s="46">
        <v>0.39583333333333331</v>
      </c>
      <c r="BC115" s="46" t="s">
        <v>880</v>
      </c>
      <c r="BD115" s="42" t="s">
        <v>18</v>
      </c>
      <c r="BE115" s="42" t="s">
        <v>17</v>
      </c>
      <c r="BF115" s="42" t="s">
        <v>17</v>
      </c>
      <c r="BR115" s="1">
        <f t="shared" si="19"/>
        <v>20</v>
      </c>
      <c r="BS115" s="1">
        <f t="shared" si="20"/>
        <v>0</v>
      </c>
      <c r="BT115" s="1">
        <f t="shared" si="21"/>
        <v>6</v>
      </c>
      <c r="BU115" s="1">
        <f t="shared" si="22"/>
        <v>3</v>
      </c>
      <c r="BV115" s="1">
        <f t="shared" si="23"/>
        <v>0</v>
      </c>
      <c r="BW115" s="1">
        <f>SUM(COUNTIFS($S115:$BQ115,{"PAT","MAT"}))</f>
        <v>0</v>
      </c>
      <c r="BX115" s="1">
        <f t="shared" si="24"/>
        <v>0</v>
      </c>
      <c r="BY115" s="1">
        <f t="shared" si="25"/>
        <v>0</v>
      </c>
      <c r="BZ115" s="1">
        <f t="shared" si="26"/>
        <v>0</v>
      </c>
      <c r="CA115" s="1">
        <f t="shared" si="27"/>
        <v>0</v>
      </c>
      <c r="CB115" s="1">
        <f t="shared" si="28"/>
        <v>0</v>
      </c>
      <c r="CC115" s="1">
        <f t="shared" si="29"/>
        <v>0</v>
      </c>
      <c r="CD115" s="1">
        <f t="shared" si="30"/>
        <v>0</v>
      </c>
      <c r="CE115" s="1">
        <f t="shared" si="31"/>
        <v>1</v>
      </c>
      <c r="CF115" s="1">
        <f t="shared" si="32"/>
        <v>1</v>
      </c>
      <c r="CG115" s="1">
        <f>SUM(BR115:CC115)+SUM(COUNTIFS(R115:BQ115,{"TERM","RESIGNED"}))</f>
        <v>29</v>
      </c>
      <c r="CH115" s="1" t="s">
        <v>41</v>
      </c>
      <c r="CI115" s="1" t="s">
        <v>936</v>
      </c>
      <c r="CJ115" s="32"/>
    </row>
    <row r="116" spans="1:88" x14ac:dyDescent="0.25">
      <c r="A116" s="30">
        <f t="shared" si="33"/>
        <v>115</v>
      </c>
      <c r="B116" s="1" t="s">
        <v>163</v>
      </c>
      <c r="C116" s="1">
        <v>17349</v>
      </c>
      <c r="D116" s="25">
        <v>100917</v>
      </c>
      <c r="E116" s="1" t="s">
        <v>863</v>
      </c>
      <c r="F116" s="32" t="s">
        <v>357</v>
      </c>
      <c r="G116" s="32" t="s">
        <v>117</v>
      </c>
      <c r="H116" s="28">
        <v>44348</v>
      </c>
      <c r="I116" s="28">
        <v>43861</v>
      </c>
      <c r="J116" s="28" t="s">
        <v>36</v>
      </c>
      <c r="K116" s="1">
        <f t="shared" ca="1" si="17"/>
        <v>994</v>
      </c>
      <c r="L116" s="32" t="str">
        <f t="shared" si="18"/>
        <v>Billable</v>
      </c>
      <c r="M116" s="32" t="s">
        <v>118</v>
      </c>
      <c r="N116" s="1" t="s">
        <v>38</v>
      </c>
      <c r="O116" s="1" t="s">
        <v>39</v>
      </c>
      <c r="P116" s="1"/>
      <c r="Q116" s="1"/>
      <c r="R116" s="31" t="s">
        <v>189</v>
      </c>
      <c r="S116" s="42" t="s">
        <v>880</v>
      </c>
      <c r="T116" s="45">
        <v>0.40138888888888885</v>
      </c>
      <c r="U116" s="42" t="s">
        <v>880</v>
      </c>
      <c r="V116" s="42" t="s">
        <v>880</v>
      </c>
      <c r="W116" s="46">
        <v>0.37916666666666665</v>
      </c>
      <c r="X116" s="46" t="s">
        <v>880</v>
      </c>
      <c r="Y116" s="42" t="s">
        <v>17</v>
      </c>
      <c r="Z116" s="42" t="s">
        <v>17</v>
      </c>
      <c r="AA116" s="42" t="s">
        <v>880</v>
      </c>
      <c r="AB116" s="46">
        <v>0.41736111111111113</v>
      </c>
      <c r="AC116" s="42" t="s">
        <v>880</v>
      </c>
      <c r="AD116" s="42" t="s">
        <v>881</v>
      </c>
      <c r="AE116" s="46">
        <v>0.32291666666666669</v>
      </c>
      <c r="AF116" s="42" t="s">
        <v>881</v>
      </c>
      <c r="AG116" s="42" t="s">
        <v>880</v>
      </c>
      <c r="AH116" s="46">
        <v>0.38750000000000001</v>
      </c>
      <c r="AI116" s="42" t="s">
        <v>880</v>
      </c>
      <c r="AJ116" s="42" t="s">
        <v>880</v>
      </c>
      <c r="AK116" s="46">
        <v>0.39513888888888887</v>
      </c>
      <c r="AL116" s="42" t="s">
        <v>880</v>
      </c>
      <c r="AM116" s="42" t="s">
        <v>882</v>
      </c>
      <c r="AN116" s="46" t="s">
        <v>36</v>
      </c>
      <c r="AO116" s="42" t="s">
        <v>882</v>
      </c>
      <c r="AP116" s="42" t="s">
        <v>17</v>
      </c>
      <c r="AQ116" s="42" t="s">
        <v>17</v>
      </c>
      <c r="AR116" s="42" t="s">
        <v>880</v>
      </c>
      <c r="AS116" s="46">
        <v>0.37361111111111112</v>
      </c>
      <c r="AT116" s="46" t="s">
        <v>880</v>
      </c>
      <c r="AU116" s="42" t="s">
        <v>19</v>
      </c>
      <c r="AV116" s="46">
        <v>0.37916666666666665</v>
      </c>
      <c r="AW116" s="46" t="s">
        <v>19</v>
      </c>
      <c r="AX116" s="42" t="s">
        <v>880</v>
      </c>
      <c r="AY116" s="46">
        <v>0.39861111111111108</v>
      </c>
      <c r="AZ116" s="46" t="s">
        <v>880</v>
      </c>
      <c r="BA116" s="42" t="s">
        <v>880</v>
      </c>
      <c r="BB116" s="46">
        <v>0.37638888888888888</v>
      </c>
      <c r="BC116" s="46" t="s">
        <v>880</v>
      </c>
      <c r="BD116" s="42" t="s">
        <v>880</v>
      </c>
      <c r="BE116" s="42" t="s">
        <v>17</v>
      </c>
      <c r="BF116" s="42" t="s">
        <v>17</v>
      </c>
      <c r="BR116" s="1">
        <f t="shared" si="19"/>
        <v>17</v>
      </c>
      <c r="BS116" s="1">
        <f t="shared" si="20"/>
        <v>1</v>
      </c>
      <c r="BT116" s="1">
        <f t="shared" si="21"/>
        <v>6</v>
      </c>
      <c r="BU116" s="1">
        <f t="shared" si="22"/>
        <v>0</v>
      </c>
      <c r="BV116" s="1">
        <f t="shared" si="23"/>
        <v>2</v>
      </c>
      <c r="BW116" s="1">
        <f>SUM(COUNTIFS($S116:$BQ116,{"PAT","MAT"}))</f>
        <v>0</v>
      </c>
      <c r="BX116" s="1">
        <f t="shared" si="24"/>
        <v>0</v>
      </c>
      <c r="BY116" s="1">
        <f t="shared" si="25"/>
        <v>0</v>
      </c>
      <c r="BZ116" s="1">
        <f t="shared" si="26"/>
        <v>0</v>
      </c>
      <c r="CA116" s="1">
        <f t="shared" si="27"/>
        <v>2</v>
      </c>
      <c r="CB116" s="1">
        <f t="shared" si="28"/>
        <v>0</v>
      </c>
      <c r="CC116" s="1">
        <f t="shared" si="29"/>
        <v>0</v>
      </c>
      <c r="CD116" s="1">
        <f t="shared" si="30"/>
        <v>2</v>
      </c>
      <c r="CE116" s="1">
        <f t="shared" si="31"/>
        <v>1</v>
      </c>
      <c r="CF116" s="1">
        <f t="shared" si="32"/>
        <v>1</v>
      </c>
      <c r="CG116" s="1">
        <f>SUM(BR116:CC116)+SUM(COUNTIFS(R116:BQ116,{"TERM","RESIGNED"}))</f>
        <v>28</v>
      </c>
      <c r="CH116" s="1" t="s">
        <v>41</v>
      </c>
      <c r="CI116" s="1" t="s">
        <v>933</v>
      </c>
      <c r="CJ116" s="32"/>
    </row>
    <row r="117" spans="1:88" x14ac:dyDescent="0.25">
      <c r="A117" s="30">
        <f t="shared" si="33"/>
        <v>116</v>
      </c>
      <c r="B117" s="1" t="s">
        <v>163</v>
      </c>
      <c r="C117" s="1">
        <v>17422</v>
      </c>
      <c r="D117" s="25">
        <v>100922</v>
      </c>
      <c r="E117" s="1" t="s">
        <v>863</v>
      </c>
      <c r="F117" s="32" t="s">
        <v>361</v>
      </c>
      <c r="G117" s="32" t="s">
        <v>117</v>
      </c>
      <c r="H117" s="28">
        <v>44348</v>
      </c>
      <c r="I117" s="28">
        <v>43882</v>
      </c>
      <c r="J117" s="28" t="s">
        <v>36</v>
      </c>
      <c r="K117" s="1">
        <f t="shared" ca="1" si="17"/>
        <v>994</v>
      </c>
      <c r="L117" s="32" t="str">
        <f t="shared" si="18"/>
        <v>Billable</v>
      </c>
      <c r="M117" s="32" t="s">
        <v>118</v>
      </c>
      <c r="N117" s="1" t="s">
        <v>38</v>
      </c>
      <c r="O117" s="1" t="s">
        <v>39</v>
      </c>
      <c r="P117" s="1"/>
      <c r="Q117" s="1"/>
      <c r="R117" s="31" t="s">
        <v>293</v>
      </c>
      <c r="S117" s="42" t="s">
        <v>880</v>
      </c>
      <c r="T117" s="45">
        <v>0.40416666666666662</v>
      </c>
      <c r="U117" s="42" t="s">
        <v>880</v>
      </c>
      <c r="V117" s="42" t="s">
        <v>880</v>
      </c>
      <c r="W117" s="46">
        <v>0.41597222222222219</v>
      </c>
      <c r="X117" s="46" t="s">
        <v>880</v>
      </c>
      <c r="Y117" s="42" t="s">
        <v>17</v>
      </c>
      <c r="Z117" s="42" t="s">
        <v>17</v>
      </c>
      <c r="AA117" s="42" t="s">
        <v>880</v>
      </c>
      <c r="AB117" s="46">
        <v>0.41875000000000001</v>
      </c>
      <c r="AC117" s="42" t="s">
        <v>880</v>
      </c>
      <c r="AD117" s="42" t="s">
        <v>880</v>
      </c>
      <c r="AE117" s="46">
        <v>0.40625</v>
      </c>
      <c r="AF117" s="42" t="s">
        <v>880</v>
      </c>
      <c r="AG117" s="42" t="s">
        <v>880</v>
      </c>
      <c r="AH117" s="46">
        <v>0.39166666666666666</v>
      </c>
      <c r="AI117" s="42" t="s">
        <v>880</v>
      </c>
      <c r="AJ117" s="42" t="s">
        <v>880</v>
      </c>
      <c r="AK117" s="46">
        <v>0.42569444444444443</v>
      </c>
      <c r="AL117" s="42" t="s">
        <v>880</v>
      </c>
      <c r="AM117" s="42" t="s">
        <v>880</v>
      </c>
      <c r="AN117" s="46">
        <v>0.41666666666666669</v>
      </c>
      <c r="AO117" s="42" t="s">
        <v>880</v>
      </c>
      <c r="AP117" s="42" t="s">
        <v>17</v>
      </c>
      <c r="AQ117" s="42" t="s">
        <v>17</v>
      </c>
      <c r="AR117" s="42" t="s">
        <v>880</v>
      </c>
      <c r="AS117" s="46">
        <v>0.4201388888888889</v>
      </c>
      <c r="AT117" s="46" t="s">
        <v>880</v>
      </c>
      <c r="AU117" s="42" t="s">
        <v>880</v>
      </c>
      <c r="AV117" s="46">
        <v>0.39652777777777781</v>
      </c>
      <c r="AW117" s="46" t="s">
        <v>880</v>
      </c>
      <c r="AX117" s="42" t="s">
        <v>880</v>
      </c>
      <c r="AY117" s="46">
        <v>0.39652777777777781</v>
      </c>
      <c r="AZ117" s="46" t="s">
        <v>880</v>
      </c>
      <c r="BA117" s="42" t="s">
        <v>880</v>
      </c>
      <c r="BB117" s="46">
        <v>0.39999999999999997</v>
      </c>
      <c r="BC117" s="46" t="s">
        <v>880</v>
      </c>
      <c r="BD117" s="42" t="s">
        <v>880</v>
      </c>
      <c r="BE117" s="42" t="s">
        <v>17</v>
      </c>
      <c r="BF117" s="42" t="s">
        <v>17</v>
      </c>
      <c r="BR117" s="1">
        <f t="shared" si="19"/>
        <v>23</v>
      </c>
      <c r="BS117" s="1">
        <f t="shared" si="20"/>
        <v>0</v>
      </c>
      <c r="BT117" s="1">
        <f t="shared" si="21"/>
        <v>6</v>
      </c>
      <c r="BU117" s="1">
        <f t="shared" si="22"/>
        <v>0</v>
      </c>
      <c r="BV117" s="1">
        <f t="shared" si="23"/>
        <v>0</v>
      </c>
      <c r="BW117" s="1">
        <f>SUM(COUNTIFS($S117:$BQ117,{"PAT","MAT"}))</f>
        <v>0</v>
      </c>
      <c r="BX117" s="1">
        <f t="shared" si="24"/>
        <v>0</v>
      </c>
      <c r="BY117" s="1">
        <f t="shared" si="25"/>
        <v>0</v>
      </c>
      <c r="BZ117" s="1">
        <f t="shared" si="26"/>
        <v>0</v>
      </c>
      <c r="CA117" s="1">
        <f t="shared" si="27"/>
        <v>0</v>
      </c>
      <c r="CB117" s="1">
        <f t="shared" si="28"/>
        <v>0</v>
      </c>
      <c r="CC117" s="1">
        <f t="shared" si="29"/>
        <v>0</v>
      </c>
      <c r="CD117" s="1">
        <f t="shared" si="30"/>
        <v>0</v>
      </c>
      <c r="CE117" s="1">
        <f t="shared" si="31"/>
        <v>1</v>
      </c>
      <c r="CF117" s="1">
        <f t="shared" si="32"/>
        <v>1</v>
      </c>
      <c r="CG117" s="1">
        <f>SUM(BR117:CC117)+SUM(COUNTIFS(R117:BQ117,{"TERM","RESIGNED"}))</f>
        <v>29</v>
      </c>
      <c r="CH117" s="1" t="s">
        <v>41</v>
      </c>
      <c r="CI117" s="1" t="s">
        <v>936</v>
      </c>
      <c r="CJ117" s="32"/>
    </row>
    <row r="118" spans="1:88" x14ac:dyDescent="0.25">
      <c r="A118" s="30">
        <f t="shared" si="33"/>
        <v>117</v>
      </c>
      <c r="B118" s="1" t="s">
        <v>163</v>
      </c>
      <c r="C118" s="1">
        <v>17534</v>
      </c>
      <c r="D118" s="25">
        <v>100938</v>
      </c>
      <c r="E118" s="1" t="s">
        <v>863</v>
      </c>
      <c r="F118" s="32" t="s">
        <v>358</v>
      </c>
      <c r="G118" s="32" t="s">
        <v>135</v>
      </c>
      <c r="H118" s="28">
        <v>44348</v>
      </c>
      <c r="I118" s="28">
        <v>43994</v>
      </c>
      <c r="J118" s="28" t="s">
        <v>36</v>
      </c>
      <c r="K118" s="1">
        <f t="shared" ca="1" si="17"/>
        <v>994</v>
      </c>
      <c r="L118" s="32" t="str">
        <f t="shared" si="18"/>
        <v>Billable</v>
      </c>
      <c r="M118" s="32" t="s">
        <v>118</v>
      </c>
      <c r="N118" s="1" t="s">
        <v>38</v>
      </c>
      <c r="O118" s="1" t="s">
        <v>39</v>
      </c>
      <c r="P118" s="1"/>
      <c r="Q118" s="1"/>
      <c r="R118" s="31" t="s">
        <v>189</v>
      </c>
      <c r="S118" s="42" t="s">
        <v>880</v>
      </c>
      <c r="T118" s="45">
        <v>0.40902777777777777</v>
      </c>
      <c r="U118" s="42" t="s">
        <v>880</v>
      </c>
      <c r="V118" s="42" t="s">
        <v>880</v>
      </c>
      <c r="W118" s="46">
        <v>0.3743055555555555</v>
      </c>
      <c r="X118" s="46" t="s">
        <v>880</v>
      </c>
      <c r="Y118" s="42" t="s">
        <v>17</v>
      </c>
      <c r="Z118" s="42" t="s">
        <v>17</v>
      </c>
      <c r="AA118" s="42" t="s">
        <v>19</v>
      </c>
      <c r="AB118" s="46">
        <v>0.39861111111111108</v>
      </c>
      <c r="AC118" s="42" t="s">
        <v>19</v>
      </c>
      <c r="AD118" s="42" t="s">
        <v>880</v>
      </c>
      <c r="AE118" s="46">
        <v>0.3756944444444445</v>
      </c>
      <c r="AF118" s="42" t="s">
        <v>880</v>
      </c>
      <c r="AG118" s="42" t="s">
        <v>880</v>
      </c>
      <c r="AH118" s="46">
        <v>0.38194444444444442</v>
      </c>
      <c r="AI118" s="42" t="s">
        <v>880</v>
      </c>
      <c r="AJ118" s="42" t="s">
        <v>880</v>
      </c>
      <c r="AK118" s="46">
        <v>0.39652777777777781</v>
      </c>
      <c r="AL118" s="42" t="s">
        <v>880</v>
      </c>
      <c r="AM118" s="42" t="s">
        <v>880</v>
      </c>
      <c r="AN118" s="46">
        <v>0.39097222222222222</v>
      </c>
      <c r="AO118" s="42" t="s">
        <v>880</v>
      </c>
      <c r="AP118" s="42" t="s">
        <v>17</v>
      </c>
      <c r="AQ118" s="42" t="s">
        <v>17</v>
      </c>
      <c r="AR118" s="42" t="s">
        <v>880</v>
      </c>
      <c r="AS118" s="46">
        <v>0.37847222222222227</v>
      </c>
      <c r="AT118" s="46" t="s">
        <v>880</v>
      </c>
      <c r="AU118" s="42" t="s">
        <v>880</v>
      </c>
      <c r="AV118" s="46">
        <v>0.38263888888888892</v>
      </c>
      <c r="AW118" s="46" t="s">
        <v>880</v>
      </c>
      <c r="AX118" s="42" t="s">
        <v>880</v>
      </c>
      <c r="AY118" s="46">
        <v>0.39930555555555558</v>
      </c>
      <c r="AZ118" s="46" t="s">
        <v>880</v>
      </c>
      <c r="BA118" s="42" t="s">
        <v>880</v>
      </c>
      <c r="BB118" s="46">
        <v>0.38750000000000001</v>
      </c>
      <c r="BC118" s="46" t="s">
        <v>880</v>
      </c>
      <c r="BD118" s="42" t="s">
        <v>880</v>
      </c>
      <c r="BE118" s="42" t="s">
        <v>17</v>
      </c>
      <c r="BF118" s="42" t="s">
        <v>17</v>
      </c>
      <c r="BR118" s="1">
        <f t="shared" si="19"/>
        <v>21</v>
      </c>
      <c r="BS118" s="1">
        <f t="shared" si="20"/>
        <v>0</v>
      </c>
      <c r="BT118" s="1">
        <f t="shared" si="21"/>
        <v>6</v>
      </c>
      <c r="BU118" s="1">
        <f t="shared" si="22"/>
        <v>0</v>
      </c>
      <c r="BV118" s="1">
        <f t="shared" si="23"/>
        <v>2</v>
      </c>
      <c r="BW118" s="1">
        <f>SUM(COUNTIFS($S118:$BQ118,{"PAT","MAT"}))</f>
        <v>0</v>
      </c>
      <c r="BX118" s="1">
        <f t="shared" si="24"/>
        <v>0</v>
      </c>
      <c r="BY118" s="1">
        <f t="shared" si="25"/>
        <v>0</v>
      </c>
      <c r="BZ118" s="1">
        <f t="shared" si="26"/>
        <v>0</v>
      </c>
      <c r="CA118" s="1">
        <f t="shared" si="27"/>
        <v>0</v>
      </c>
      <c r="CB118" s="1">
        <f t="shared" si="28"/>
        <v>0</v>
      </c>
      <c r="CC118" s="1">
        <f t="shared" si="29"/>
        <v>0</v>
      </c>
      <c r="CD118" s="1">
        <f t="shared" si="30"/>
        <v>0</v>
      </c>
      <c r="CE118" s="1">
        <f t="shared" si="31"/>
        <v>1</v>
      </c>
      <c r="CF118" s="1">
        <f t="shared" si="32"/>
        <v>1</v>
      </c>
      <c r="CG118" s="1">
        <f>SUM(BR118:CC118)+SUM(COUNTIFS(R118:BQ118,{"TERM","RESIGNED"}))</f>
        <v>29</v>
      </c>
      <c r="CH118" s="1" t="s">
        <v>41</v>
      </c>
      <c r="CI118" s="1" t="s">
        <v>933</v>
      </c>
      <c r="CJ118" s="32"/>
    </row>
    <row r="119" spans="1:88" x14ac:dyDescent="0.25">
      <c r="A119" s="30">
        <f t="shared" si="33"/>
        <v>118</v>
      </c>
      <c r="B119" s="1" t="s">
        <v>163</v>
      </c>
      <c r="C119" s="1">
        <v>17543</v>
      </c>
      <c r="D119" s="25">
        <v>100939</v>
      </c>
      <c r="E119" s="1" t="s">
        <v>862</v>
      </c>
      <c r="F119" s="32" t="s">
        <v>365</v>
      </c>
      <c r="G119" s="32" t="s">
        <v>135</v>
      </c>
      <c r="H119" s="28">
        <v>44348</v>
      </c>
      <c r="I119" s="28">
        <v>43994</v>
      </c>
      <c r="J119" s="28" t="s">
        <v>36</v>
      </c>
      <c r="K119" s="1">
        <f t="shared" ca="1" si="17"/>
        <v>994</v>
      </c>
      <c r="L119" s="32" t="str">
        <f t="shared" si="18"/>
        <v>Billable</v>
      </c>
      <c r="M119" s="32" t="s">
        <v>118</v>
      </c>
      <c r="N119" s="1" t="s">
        <v>38</v>
      </c>
      <c r="O119" s="1" t="s">
        <v>39</v>
      </c>
      <c r="P119" s="1"/>
      <c r="Q119" s="1"/>
      <c r="R119" s="31" t="s">
        <v>293</v>
      </c>
      <c r="S119" s="42" t="s">
        <v>880</v>
      </c>
      <c r="T119" s="45">
        <v>0.35555555555555557</v>
      </c>
      <c r="U119" s="42" t="s">
        <v>880</v>
      </c>
      <c r="V119" s="42" t="s">
        <v>880</v>
      </c>
      <c r="W119" s="46">
        <v>0.4152777777777778</v>
      </c>
      <c r="X119" s="46" t="s">
        <v>880</v>
      </c>
      <c r="Y119" s="42" t="s">
        <v>17</v>
      </c>
      <c r="Z119" s="42" t="s">
        <v>17</v>
      </c>
      <c r="AA119" s="42" t="s">
        <v>880</v>
      </c>
      <c r="AB119" s="46">
        <v>0.40902777777777777</v>
      </c>
      <c r="AC119" s="42" t="s">
        <v>880</v>
      </c>
      <c r="AD119" s="42" t="s">
        <v>880</v>
      </c>
      <c r="AE119" s="46">
        <v>0.40277777777777773</v>
      </c>
      <c r="AF119" s="42" t="s">
        <v>880</v>
      </c>
      <c r="AG119" s="42" t="s">
        <v>880</v>
      </c>
      <c r="AH119" s="46">
        <v>0.36944444444444446</v>
      </c>
      <c r="AI119" s="42" t="s">
        <v>880</v>
      </c>
      <c r="AJ119" s="42" t="s">
        <v>882</v>
      </c>
      <c r="AK119" s="46" t="s">
        <v>36</v>
      </c>
      <c r="AL119" s="42" t="s">
        <v>882</v>
      </c>
      <c r="AM119" s="42" t="s">
        <v>880</v>
      </c>
      <c r="AN119" s="46">
        <v>0.40763888888888888</v>
      </c>
      <c r="AO119" s="42" t="s">
        <v>880</v>
      </c>
      <c r="AP119" s="42" t="s">
        <v>17</v>
      </c>
      <c r="AQ119" s="42" t="s">
        <v>17</v>
      </c>
      <c r="AR119" s="42" t="s">
        <v>880</v>
      </c>
      <c r="AS119" s="46">
        <v>0.41944444444444445</v>
      </c>
      <c r="AT119" s="46" t="s">
        <v>880</v>
      </c>
      <c r="AU119" s="42" t="s">
        <v>880</v>
      </c>
      <c r="AV119" s="46">
        <v>0.38263888888888892</v>
      </c>
      <c r="AW119" s="46" t="s">
        <v>880</v>
      </c>
      <c r="AX119" s="42" t="s">
        <v>880</v>
      </c>
      <c r="AY119" s="46">
        <v>0.3923611111111111</v>
      </c>
      <c r="AZ119" s="46" t="s">
        <v>880</v>
      </c>
      <c r="BA119" s="42" t="s">
        <v>880</v>
      </c>
      <c r="BB119" s="46">
        <v>0.38263888888888892</v>
      </c>
      <c r="BC119" s="46" t="s">
        <v>880</v>
      </c>
      <c r="BD119" s="42" t="s">
        <v>880</v>
      </c>
      <c r="BE119" s="42" t="s">
        <v>17</v>
      </c>
      <c r="BF119" s="42" t="s">
        <v>17</v>
      </c>
      <c r="BR119" s="1">
        <f t="shared" si="19"/>
        <v>21</v>
      </c>
      <c r="BS119" s="1">
        <f t="shared" si="20"/>
        <v>0</v>
      </c>
      <c r="BT119" s="1">
        <f t="shared" si="21"/>
        <v>6</v>
      </c>
      <c r="BU119" s="1">
        <f t="shared" si="22"/>
        <v>0</v>
      </c>
      <c r="BV119" s="1">
        <f t="shared" si="23"/>
        <v>0</v>
      </c>
      <c r="BW119" s="1">
        <f>SUM(COUNTIFS($S119:$BQ119,{"PAT","MAT"}))</f>
        <v>0</v>
      </c>
      <c r="BX119" s="1">
        <f t="shared" si="24"/>
        <v>0</v>
      </c>
      <c r="BY119" s="1">
        <f t="shared" si="25"/>
        <v>0</v>
      </c>
      <c r="BZ119" s="1">
        <f t="shared" si="26"/>
        <v>0</v>
      </c>
      <c r="CA119" s="1">
        <f t="shared" si="27"/>
        <v>2</v>
      </c>
      <c r="CB119" s="1">
        <f t="shared" si="28"/>
        <v>0</v>
      </c>
      <c r="CC119" s="1">
        <f t="shared" si="29"/>
        <v>0</v>
      </c>
      <c r="CD119" s="1">
        <f t="shared" si="30"/>
        <v>2</v>
      </c>
      <c r="CE119" s="1">
        <f t="shared" si="31"/>
        <v>1</v>
      </c>
      <c r="CF119" s="1">
        <f t="shared" si="32"/>
        <v>1</v>
      </c>
      <c r="CG119" s="1">
        <f>SUM(BR119:CC119)+SUM(COUNTIFS(R119:BQ119,{"TERM","RESIGNED"}))</f>
        <v>29</v>
      </c>
      <c r="CH119" s="1" t="s">
        <v>41</v>
      </c>
      <c r="CI119" s="1" t="s">
        <v>933</v>
      </c>
      <c r="CJ119" s="32"/>
    </row>
    <row r="120" spans="1:88" x14ac:dyDescent="0.25">
      <c r="A120" s="30">
        <f t="shared" si="33"/>
        <v>119</v>
      </c>
      <c r="B120" s="1" t="s">
        <v>163</v>
      </c>
      <c r="C120" s="1">
        <v>17564</v>
      </c>
      <c r="D120" s="25">
        <v>100944</v>
      </c>
      <c r="E120" s="1" t="s">
        <v>862</v>
      </c>
      <c r="F120" s="32" t="s">
        <v>337</v>
      </c>
      <c r="G120" s="32" t="s">
        <v>154</v>
      </c>
      <c r="H120" s="28">
        <v>44348</v>
      </c>
      <c r="I120" s="28">
        <v>44013</v>
      </c>
      <c r="J120" s="28" t="s">
        <v>36</v>
      </c>
      <c r="K120" s="1">
        <f t="shared" ca="1" si="17"/>
        <v>994</v>
      </c>
      <c r="L120" s="32" t="str">
        <f t="shared" si="18"/>
        <v>Billable</v>
      </c>
      <c r="M120" s="32" t="s">
        <v>118</v>
      </c>
      <c r="N120" s="1" t="s">
        <v>38</v>
      </c>
      <c r="O120" s="1" t="s">
        <v>39</v>
      </c>
      <c r="P120" s="1"/>
      <c r="Q120" s="1"/>
      <c r="R120" s="31" t="s">
        <v>157</v>
      </c>
      <c r="S120" s="42" t="s">
        <v>884</v>
      </c>
      <c r="T120" s="45" t="s">
        <v>36</v>
      </c>
      <c r="U120" s="42" t="s">
        <v>884</v>
      </c>
      <c r="V120" s="42" t="s">
        <v>884</v>
      </c>
      <c r="W120" s="46" t="s">
        <v>36</v>
      </c>
      <c r="X120" s="46" t="s">
        <v>884</v>
      </c>
      <c r="Y120" s="42" t="s">
        <v>17</v>
      </c>
      <c r="Z120" s="42" t="s">
        <v>17</v>
      </c>
      <c r="AA120" s="42" t="s">
        <v>884</v>
      </c>
      <c r="AB120" s="46" t="s">
        <v>36</v>
      </c>
      <c r="AC120" s="42" t="s">
        <v>884</v>
      </c>
      <c r="AD120" s="42" t="s">
        <v>884</v>
      </c>
      <c r="AE120" s="46" t="s">
        <v>36</v>
      </c>
      <c r="AF120" s="42" t="s">
        <v>884</v>
      </c>
      <c r="AG120" s="42" t="s">
        <v>884</v>
      </c>
      <c r="AH120" s="46" t="s">
        <v>36</v>
      </c>
      <c r="AI120" s="42" t="s">
        <v>884</v>
      </c>
      <c r="AJ120" s="42" t="s">
        <v>884</v>
      </c>
      <c r="AK120" s="46" t="s">
        <v>36</v>
      </c>
      <c r="AL120" s="42" t="s">
        <v>884</v>
      </c>
      <c r="AM120" s="42" t="s">
        <v>884</v>
      </c>
      <c r="AN120" s="46" t="s">
        <v>36</v>
      </c>
      <c r="AO120" s="42" t="s">
        <v>884</v>
      </c>
      <c r="AP120" s="42" t="s">
        <v>17</v>
      </c>
      <c r="AQ120" s="42" t="s">
        <v>17</v>
      </c>
      <c r="AR120" s="42" t="s">
        <v>884</v>
      </c>
      <c r="AS120" s="46" t="s">
        <v>36</v>
      </c>
      <c r="AT120" s="46" t="s">
        <v>884</v>
      </c>
      <c r="AU120" s="42" t="s">
        <v>884</v>
      </c>
      <c r="AV120" s="46" t="s">
        <v>36</v>
      </c>
      <c r="AW120" s="46" t="s">
        <v>884</v>
      </c>
      <c r="AX120" s="42" t="s">
        <v>884</v>
      </c>
      <c r="AY120" s="46" t="s">
        <v>36</v>
      </c>
      <c r="AZ120" s="46" t="s">
        <v>884</v>
      </c>
      <c r="BA120" s="42" t="s">
        <v>884</v>
      </c>
      <c r="BB120" s="46" t="s">
        <v>36</v>
      </c>
      <c r="BC120" s="46" t="s">
        <v>884</v>
      </c>
      <c r="BD120" s="42" t="s">
        <v>884</v>
      </c>
      <c r="BE120" s="42" t="s">
        <v>17</v>
      </c>
      <c r="BF120" s="42" t="s">
        <v>17</v>
      </c>
      <c r="BR120" s="1">
        <f t="shared" si="19"/>
        <v>0</v>
      </c>
      <c r="BS120" s="1">
        <f t="shared" si="20"/>
        <v>0</v>
      </c>
      <c r="BT120" s="1">
        <f t="shared" si="21"/>
        <v>6</v>
      </c>
      <c r="BU120" s="1">
        <f t="shared" si="22"/>
        <v>0</v>
      </c>
      <c r="BV120" s="1">
        <f t="shared" si="23"/>
        <v>0</v>
      </c>
      <c r="BW120" s="1">
        <f>SUM(COUNTIFS($S120:$BQ120,{"PAT","MAT"}))</f>
        <v>23</v>
      </c>
      <c r="BX120" s="1">
        <f t="shared" si="24"/>
        <v>0</v>
      </c>
      <c r="BY120" s="1">
        <f t="shared" si="25"/>
        <v>0</v>
      </c>
      <c r="BZ120" s="1">
        <f t="shared" si="26"/>
        <v>0</v>
      </c>
      <c r="CA120" s="1">
        <f t="shared" si="27"/>
        <v>0</v>
      </c>
      <c r="CB120" s="1">
        <f t="shared" si="28"/>
        <v>0</v>
      </c>
      <c r="CC120" s="1">
        <f t="shared" si="29"/>
        <v>0</v>
      </c>
      <c r="CD120" s="1">
        <f t="shared" si="30"/>
        <v>0</v>
      </c>
      <c r="CE120" s="1">
        <f t="shared" si="31"/>
        <v>0</v>
      </c>
      <c r="CF120" s="1">
        <f t="shared" si="32"/>
        <v>0</v>
      </c>
      <c r="CG120" s="1">
        <f>SUM(BR120:CC120)+SUM(COUNTIFS(R120:BQ120,{"TERM","RESIGNED"}))</f>
        <v>29</v>
      </c>
      <c r="CH120" s="1" t="s">
        <v>41</v>
      </c>
      <c r="CI120" s="1" t="s">
        <v>937</v>
      </c>
      <c r="CJ120" s="32"/>
    </row>
    <row r="121" spans="1:88" x14ac:dyDescent="0.25">
      <c r="A121" s="30">
        <f t="shared" si="33"/>
        <v>120</v>
      </c>
      <c r="B121" s="1" t="s">
        <v>163</v>
      </c>
      <c r="C121" s="1">
        <v>17566</v>
      </c>
      <c r="D121" s="25">
        <v>100945</v>
      </c>
      <c r="E121" s="1" t="s">
        <v>862</v>
      </c>
      <c r="F121" s="32" t="s">
        <v>338</v>
      </c>
      <c r="G121" s="32" t="s">
        <v>154</v>
      </c>
      <c r="H121" s="28">
        <v>44348</v>
      </c>
      <c r="I121" s="28">
        <v>44013</v>
      </c>
      <c r="J121" s="28" t="s">
        <v>36</v>
      </c>
      <c r="K121" s="1">
        <f t="shared" ca="1" si="17"/>
        <v>994</v>
      </c>
      <c r="L121" s="32" t="str">
        <f t="shared" si="18"/>
        <v>Billable</v>
      </c>
      <c r="M121" s="32" t="s">
        <v>118</v>
      </c>
      <c r="N121" s="1" t="s">
        <v>38</v>
      </c>
      <c r="O121" s="1" t="s">
        <v>39</v>
      </c>
      <c r="P121" s="1"/>
      <c r="Q121" s="1"/>
      <c r="R121" s="31" t="s">
        <v>157</v>
      </c>
      <c r="S121" s="42" t="s">
        <v>880</v>
      </c>
      <c r="T121" s="45">
        <v>0.38055555555555554</v>
      </c>
      <c r="U121" s="42" t="s">
        <v>880</v>
      </c>
      <c r="V121" s="42" t="s">
        <v>881</v>
      </c>
      <c r="W121" s="46">
        <v>0.23611111111111113</v>
      </c>
      <c r="X121" s="46" t="s">
        <v>881</v>
      </c>
      <c r="Y121" s="42" t="s">
        <v>17</v>
      </c>
      <c r="Z121" s="42" t="s">
        <v>17</v>
      </c>
      <c r="AA121" s="42" t="s">
        <v>880</v>
      </c>
      <c r="AB121" s="46">
        <v>0.37708333333333338</v>
      </c>
      <c r="AC121" s="42" t="s">
        <v>880</v>
      </c>
      <c r="AD121" s="42" t="s">
        <v>880</v>
      </c>
      <c r="AE121" s="46">
        <v>0.37777777777777777</v>
      </c>
      <c r="AF121" s="42" t="s">
        <v>880</v>
      </c>
      <c r="AG121" s="42" t="s">
        <v>880</v>
      </c>
      <c r="AH121" s="46">
        <v>0.375</v>
      </c>
      <c r="AI121" s="42" t="s">
        <v>880</v>
      </c>
      <c r="AJ121" s="42" t="s">
        <v>880</v>
      </c>
      <c r="AK121" s="46">
        <v>0.37777777777777777</v>
      </c>
      <c r="AL121" s="42" t="s">
        <v>880</v>
      </c>
      <c r="AM121" s="42" t="s">
        <v>880</v>
      </c>
      <c r="AN121" s="46">
        <v>0.3756944444444445</v>
      </c>
      <c r="AO121" s="42" t="s">
        <v>880</v>
      </c>
      <c r="AP121" s="42" t="s">
        <v>17</v>
      </c>
      <c r="AQ121" s="42" t="s">
        <v>17</v>
      </c>
      <c r="AR121" s="42" t="s">
        <v>880</v>
      </c>
      <c r="AS121" s="46">
        <v>0.39097222222222222</v>
      </c>
      <c r="AT121" s="46" t="s">
        <v>880</v>
      </c>
      <c r="AU121" s="42" t="s">
        <v>880</v>
      </c>
      <c r="AV121" s="46">
        <v>0.39027777777777778</v>
      </c>
      <c r="AW121" s="46" t="s">
        <v>880</v>
      </c>
      <c r="AX121" s="42" t="s">
        <v>880</v>
      </c>
      <c r="AY121" s="46">
        <v>0.38194444444444442</v>
      </c>
      <c r="AZ121" s="46" t="s">
        <v>880</v>
      </c>
      <c r="BA121" s="42" t="s">
        <v>880</v>
      </c>
      <c r="BB121" s="46">
        <v>0.37847222222222227</v>
      </c>
      <c r="BC121" s="46" t="s">
        <v>880</v>
      </c>
      <c r="BD121" s="42" t="s">
        <v>880</v>
      </c>
      <c r="BE121" s="42" t="s">
        <v>17</v>
      </c>
      <c r="BF121" s="42" t="s">
        <v>17</v>
      </c>
      <c r="BR121" s="1">
        <f t="shared" si="19"/>
        <v>21</v>
      </c>
      <c r="BS121" s="1">
        <f t="shared" si="20"/>
        <v>1</v>
      </c>
      <c r="BT121" s="1">
        <f t="shared" si="21"/>
        <v>6</v>
      </c>
      <c r="BU121" s="1">
        <f t="shared" si="22"/>
        <v>0</v>
      </c>
      <c r="BV121" s="1">
        <f t="shared" si="23"/>
        <v>0</v>
      </c>
      <c r="BW121" s="1">
        <f>SUM(COUNTIFS($S121:$BQ121,{"PAT","MAT"}))</f>
        <v>0</v>
      </c>
      <c r="BX121" s="1">
        <f t="shared" si="24"/>
        <v>0</v>
      </c>
      <c r="BY121" s="1">
        <f t="shared" si="25"/>
        <v>0</v>
      </c>
      <c r="BZ121" s="1">
        <f t="shared" si="26"/>
        <v>0</v>
      </c>
      <c r="CA121" s="1">
        <f t="shared" si="27"/>
        <v>0</v>
      </c>
      <c r="CB121" s="1">
        <f t="shared" si="28"/>
        <v>0</v>
      </c>
      <c r="CC121" s="1">
        <f t="shared" si="29"/>
        <v>0</v>
      </c>
      <c r="CD121" s="1">
        <f t="shared" si="30"/>
        <v>0</v>
      </c>
      <c r="CE121" s="1">
        <f t="shared" si="31"/>
        <v>1</v>
      </c>
      <c r="CF121" s="1">
        <f t="shared" si="32"/>
        <v>1</v>
      </c>
      <c r="CG121" s="1">
        <f>SUM(BR121:CC121)+SUM(COUNTIFS(R121:BQ121,{"TERM","RESIGNED"}))</f>
        <v>28</v>
      </c>
      <c r="CH121" s="1" t="s">
        <v>41</v>
      </c>
      <c r="CI121" s="1" t="s">
        <v>937</v>
      </c>
      <c r="CJ121" s="32"/>
    </row>
    <row r="122" spans="1:88" x14ac:dyDescent="0.25">
      <c r="A122" s="30">
        <f t="shared" si="33"/>
        <v>121</v>
      </c>
      <c r="B122" s="1" t="s">
        <v>163</v>
      </c>
      <c r="C122" s="1">
        <v>17587</v>
      </c>
      <c r="D122" s="25">
        <v>100949</v>
      </c>
      <c r="E122" s="1" t="s">
        <v>862</v>
      </c>
      <c r="F122" s="32" t="s">
        <v>339</v>
      </c>
      <c r="G122" s="32" t="s">
        <v>154</v>
      </c>
      <c r="H122" s="28">
        <v>44348</v>
      </c>
      <c r="I122" s="28">
        <v>44013</v>
      </c>
      <c r="J122" s="28" t="s">
        <v>36</v>
      </c>
      <c r="K122" s="1">
        <f t="shared" ca="1" si="17"/>
        <v>994</v>
      </c>
      <c r="L122" s="32" t="str">
        <f t="shared" si="18"/>
        <v>Billable</v>
      </c>
      <c r="M122" s="32" t="s">
        <v>118</v>
      </c>
      <c r="N122" s="1" t="s">
        <v>38</v>
      </c>
      <c r="O122" s="1" t="s">
        <v>39</v>
      </c>
      <c r="P122" s="1"/>
      <c r="Q122" s="1"/>
      <c r="R122" s="31" t="s">
        <v>157</v>
      </c>
      <c r="S122" s="42" t="s">
        <v>880</v>
      </c>
      <c r="T122" s="45">
        <v>0.3743055555555555</v>
      </c>
      <c r="U122" s="42" t="s">
        <v>880</v>
      </c>
      <c r="V122" s="42" t="s">
        <v>18</v>
      </c>
      <c r="W122" s="46" t="s">
        <v>36</v>
      </c>
      <c r="X122" s="46" t="s">
        <v>18</v>
      </c>
      <c r="Y122" s="42" t="s">
        <v>17</v>
      </c>
      <c r="Z122" s="42" t="s">
        <v>17</v>
      </c>
      <c r="AA122" s="42" t="s">
        <v>880</v>
      </c>
      <c r="AB122" s="46">
        <v>0.3743055555555555</v>
      </c>
      <c r="AC122" s="42" t="s">
        <v>880</v>
      </c>
      <c r="AD122" s="42" t="s">
        <v>880</v>
      </c>
      <c r="AE122" s="46">
        <v>0.37638888888888888</v>
      </c>
      <c r="AF122" s="42" t="s">
        <v>880</v>
      </c>
      <c r="AG122" s="42" t="s">
        <v>880</v>
      </c>
      <c r="AH122" s="46">
        <v>0.37361111111111112</v>
      </c>
      <c r="AI122" s="42" t="s">
        <v>880</v>
      </c>
      <c r="AJ122" s="42" t="s">
        <v>880</v>
      </c>
      <c r="AK122" s="46">
        <v>0.3743055555555555</v>
      </c>
      <c r="AL122" s="42" t="s">
        <v>880</v>
      </c>
      <c r="AM122" s="42" t="s">
        <v>880</v>
      </c>
      <c r="AN122" s="46">
        <v>0.37361111111111112</v>
      </c>
      <c r="AO122" s="42" t="s">
        <v>880</v>
      </c>
      <c r="AP122" s="42" t="s">
        <v>17</v>
      </c>
      <c r="AQ122" s="42" t="s">
        <v>17</v>
      </c>
      <c r="AR122" s="42" t="s">
        <v>880</v>
      </c>
      <c r="AS122" s="46">
        <v>0.3972222222222222</v>
      </c>
      <c r="AT122" s="46" t="s">
        <v>880</v>
      </c>
      <c r="AU122" s="42" t="s">
        <v>880</v>
      </c>
      <c r="AV122" s="46">
        <v>0.3756944444444445</v>
      </c>
      <c r="AW122" s="46" t="s">
        <v>880</v>
      </c>
      <c r="AX122" s="42" t="s">
        <v>880</v>
      </c>
      <c r="AY122" s="46">
        <v>0.37152777777777773</v>
      </c>
      <c r="AZ122" s="46" t="s">
        <v>880</v>
      </c>
      <c r="BA122" s="42" t="s">
        <v>880</v>
      </c>
      <c r="BB122" s="46">
        <v>0.37083333333333335</v>
      </c>
      <c r="BC122" s="46" t="s">
        <v>880</v>
      </c>
      <c r="BD122" s="42" t="s">
        <v>880</v>
      </c>
      <c r="BE122" s="42" t="s">
        <v>17</v>
      </c>
      <c r="BF122" s="42" t="s">
        <v>17</v>
      </c>
      <c r="BR122" s="1">
        <f t="shared" si="19"/>
        <v>21</v>
      </c>
      <c r="BS122" s="1">
        <f t="shared" si="20"/>
        <v>0</v>
      </c>
      <c r="BT122" s="1">
        <f t="shared" si="21"/>
        <v>6</v>
      </c>
      <c r="BU122" s="1">
        <f t="shared" si="22"/>
        <v>2</v>
      </c>
      <c r="BV122" s="1">
        <f t="shared" si="23"/>
        <v>0</v>
      </c>
      <c r="BW122" s="1">
        <f>SUM(COUNTIFS($S122:$BQ122,{"PAT","MAT"}))</f>
        <v>0</v>
      </c>
      <c r="BX122" s="1">
        <f t="shared" si="24"/>
        <v>0</v>
      </c>
      <c r="BY122" s="1">
        <f t="shared" si="25"/>
        <v>0</v>
      </c>
      <c r="BZ122" s="1">
        <f t="shared" si="26"/>
        <v>0</v>
      </c>
      <c r="CA122" s="1">
        <f t="shared" si="27"/>
        <v>0</v>
      </c>
      <c r="CB122" s="1">
        <f t="shared" si="28"/>
        <v>0</v>
      </c>
      <c r="CC122" s="1">
        <f t="shared" si="29"/>
        <v>0</v>
      </c>
      <c r="CD122" s="1">
        <f t="shared" si="30"/>
        <v>0</v>
      </c>
      <c r="CE122" s="1">
        <f t="shared" si="31"/>
        <v>1</v>
      </c>
      <c r="CF122" s="1">
        <f t="shared" si="32"/>
        <v>1</v>
      </c>
      <c r="CG122" s="1">
        <f>SUM(BR122:CC122)+SUM(COUNTIFS(R122:BQ122,{"TERM","RESIGNED"}))</f>
        <v>29</v>
      </c>
      <c r="CH122" s="1" t="s">
        <v>41</v>
      </c>
      <c r="CI122" s="1" t="s">
        <v>936</v>
      </c>
      <c r="CJ122" s="32"/>
    </row>
    <row r="123" spans="1:88" x14ac:dyDescent="0.25">
      <c r="A123" s="30">
        <f t="shared" si="33"/>
        <v>122</v>
      </c>
      <c r="B123" s="1" t="s">
        <v>163</v>
      </c>
      <c r="C123" s="1">
        <v>17615</v>
      </c>
      <c r="D123" s="25">
        <v>100953</v>
      </c>
      <c r="E123" s="1" t="s">
        <v>863</v>
      </c>
      <c r="F123" s="32" t="s">
        <v>362</v>
      </c>
      <c r="G123" s="32" t="s">
        <v>117</v>
      </c>
      <c r="H123" s="28">
        <v>44348</v>
      </c>
      <c r="I123" s="28">
        <v>44039</v>
      </c>
      <c r="J123" s="28" t="s">
        <v>36</v>
      </c>
      <c r="K123" s="1">
        <f t="shared" ca="1" si="17"/>
        <v>994</v>
      </c>
      <c r="L123" s="32" t="str">
        <f t="shared" si="18"/>
        <v>Billable</v>
      </c>
      <c r="M123" s="32" t="s">
        <v>118</v>
      </c>
      <c r="N123" s="1" t="s">
        <v>38</v>
      </c>
      <c r="O123" s="1" t="s">
        <v>39</v>
      </c>
      <c r="P123" s="1"/>
      <c r="Q123" s="1"/>
      <c r="R123" s="31" t="s">
        <v>140</v>
      </c>
      <c r="S123" s="42" t="s">
        <v>880</v>
      </c>
      <c r="T123" s="45">
        <v>0.3756944444444445</v>
      </c>
      <c r="U123" s="42" t="s">
        <v>880</v>
      </c>
      <c r="V123" s="42" t="s">
        <v>882</v>
      </c>
      <c r="W123" s="46">
        <v>0</v>
      </c>
      <c r="X123" s="46" t="s">
        <v>19</v>
      </c>
      <c r="Y123" s="42" t="s">
        <v>17</v>
      </c>
      <c r="Z123" s="42" t="s">
        <v>17</v>
      </c>
      <c r="AA123" s="42" t="s">
        <v>880</v>
      </c>
      <c r="AB123" s="46">
        <v>0.36458333333333331</v>
      </c>
      <c r="AC123" s="42" t="s">
        <v>880</v>
      </c>
      <c r="AD123" s="42" t="s">
        <v>880</v>
      </c>
      <c r="AE123" s="46">
        <v>0.3743055555555555</v>
      </c>
      <c r="AF123" s="42" t="s">
        <v>880</v>
      </c>
      <c r="AG123" s="42" t="s">
        <v>880</v>
      </c>
      <c r="AH123" s="46">
        <v>0.36874999999999997</v>
      </c>
      <c r="AI123" s="42" t="s">
        <v>880</v>
      </c>
      <c r="AJ123" s="42" t="s">
        <v>883</v>
      </c>
      <c r="AK123" s="46" t="s">
        <v>36</v>
      </c>
      <c r="AL123" s="42" t="s">
        <v>883</v>
      </c>
      <c r="AM123" s="42" t="s">
        <v>19</v>
      </c>
      <c r="AN123" s="46">
        <v>7.9861111111111105E-2</v>
      </c>
      <c r="AO123" s="42" t="s">
        <v>19</v>
      </c>
      <c r="AP123" s="42" t="s">
        <v>17</v>
      </c>
      <c r="AQ123" s="42" t="s">
        <v>17</v>
      </c>
      <c r="AR123" s="42" t="s">
        <v>880</v>
      </c>
      <c r="AS123" s="46">
        <v>0.4069444444444445</v>
      </c>
      <c r="AT123" s="46" t="s">
        <v>880</v>
      </c>
      <c r="AU123" s="42" t="s">
        <v>880</v>
      </c>
      <c r="AV123" s="46">
        <v>0.41111111111111115</v>
      </c>
      <c r="AW123" s="46" t="s">
        <v>880</v>
      </c>
      <c r="AX123" s="42" t="s">
        <v>880</v>
      </c>
      <c r="AY123" s="46">
        <v>0.39374999999999999</v>
      </c>
      <c r="AZ123" s="46" t="s">
        <v>880</v>
      </c>
      <c r="BA123" s="42" t="s">
        <v>880</v>
      </c>
      <c r="BB123" s="46">
        <v>0.42569444444444443</v>
      </c>
      <c r="BC123" s="46" t="s">
        <v>880</v>
      </c>
      <c r="BD123" s="42" t="s">
        <v>880</v>
      </c>
      <c r="BE123" s="42" t="s">
        <v>17</v>
      </c>
      <c r="BF123" s="42" t="s">
        <v>17</v>
      </c>
      <c r="BR123" s="1">
        <f t="shared" si="19"/>
        <v>17</v>
      </c>
      <c r="BS123" s="1">
        <f t="shared" si="20"/>
        <v>0</v>
      </c>
      <c r="BT123" s="1">
        <f t="shared" si="21"/>
        <v>6</v>
      </c>
      <c r="BU123" s="1">
        <f t="shared" si="22"/>
        <v>0</v>
      </c>
      <c r="BV123" s="1">
        <f t="shared" si="23"/>
        <v>3</v>
      </c>
      <c r="BW123" s="1">
        <f>SUM(COUNTIFS($S123:$BQ123,{"PAT","MAT"}))</f>
        <v>0</v>
      </c>
      <c r="BX123" s="1">
        <f t="shared" si="24"/>
        <v>0</v>
      </c>
      <c r="BY123" s="1">
        <f t="shared" si="25"/>
        <v>0</v>
      </c>
      <c r="BZ123" s="1">
        <f t="shared" si="26"/>
        <v>2</v>
      </c>
      <c r="CA123" s="1">
        <f t="shared" si="27"/>
        <v>1</v>
      </c>
      <c r="CB123" s="1">
        <f t="shared" si="28"/>
        <v>0</v>
      </c>
      <c r="CC123" s="1">
        <f t="shared" si="29"/>
        <v>0</v>
      </c>
      <c r="CD123" s="1">
        <f t="shared" si="30"/>
        <v>3</v>
      </c>
      <c r="CE123" s="1">
        <f t="shared" si="31"/>
        <v>1</v>
      </c>
      <c r="CF123" s="1">
        <f t="shared" si="32"/>
        <v>1</v>
      </c>
      <c r="CG123" s="1">
        <f>SUM(BR123:CC123)+SUM(COUNTIFS(R123:BQ123,{"TERM","RESIGNED"}))</f>
        <v>29</v>
      </c>
      <c r="CH123" s="1" t="s">
        <v>41</v>
      </c>
      <c r="CI123" s="1" t="s">
        <v>933</v>
      </c>
      <c r="CJ123" s="32"/>
    </row>
    <row r="124" spans="1:88" x14ac:dyDescent="0.25">
      <c r="A124" s="30">
        <f t="shared" si="33"/>
        <v>123</v>
      </c>
      <c r="B124" s="1" t="s">
        <v>163</v>
      </c>
      <c r="C124" s="1">
        <v>100988</v>
      </c>
      <c r="D124" s="25">
        <v>100988</v>
      </c>
      <c r="E124" s="1" t="s">
        <v>863</v>
      </c>
      <c r="F124" s="32" t="s">
        <v>389</v>
      </c>
      <c r="G124" s="32" t="s">
        <v>154</v>
      </c>
      <c r="H124" s="28">
        <v>44350</v>
      </c>
      <c r="I124" s="28" t="s">
        <v>36</v>
      </c>
      <c r="J124" s="28" t="s">
        <v>36</v>
      </c>
      <c r="K124" s="1">
        <f t="shared" ca="1" si="17"/>
        <v>992</v>
      </c>
      <c r="L124" s="32" t="str">
        <f t="shared" si="18"/>
        <v>Billable</v>
      </c>
      <c r="M124" s="32" t="s">
        <v>118</v>
      </c>
      <c r="N124" s="1" t="s">
        <v>38</v>
      </c>
      <c r="O124" s="1" t="s">
        <v>39</v>
      </c>
      <c r="P124" s="1"/>
      <c r="Q124" s="1"/>
      <c r="R124" s="31" t="s">
        <v>155</v>
      </c>
      <c r="S124" s="42" t="s">
        <v>880</v>
      </c>
      <c r="T124" s="45">
        <v>0.36944444444444446</v>
      </c>
      <c r="U124" s="42" t="s">
        <v>880</v>
      </c>
      <c r="V124" s="42" t="s">
        <v>880</v>
      </c>
      <c r="W124" s="46">
        <v>0.36874999999999997</v>
      </c>
      <c r="X124" s="46" t="s">
        <v>880</v>
      </c>
      <c r="Y124" s="42" t="s">
        <v>17</v>
      </c>
      <c r="Z124" s="42" t="s">
        <v>17</v>
      </c>
      <c r="AA124" s="42" t="s">
        <v>880</v>
      </c>
      <c r="AB124" s="46">
        <v>0.3659722222222222</v>
      </c>
      <c r="AC124" s="42" t="s">
        <v>880</v>
      </c>
      <c r="AD124" s="42" t="s">
        <v>881</v>
      </c>
      <c r="AE124" s="46">
        <v>0.29722222222222222</v>
      </c>
      <c r="AF124" s="42" t="s">
        <v>881</v>
      </c>
      <c r="AG124" s="42" t="s">
        <v>880</v>
      </c>
      <c r="AH124" s="46">
        <v>0.36805555555555558</v>
      </c>
      <c r="AI124" s="42" t="s">
        <v>880</v>
      </c>
      <c r="AJ124" s="42" t="s">
        <v>880</v>
      </c>
      <c r="AK124" s="46">
        <v>0.37013888888888885</v>
      </c>
      <c r="AL124" s="42" t="s">
        <v>880</v>
      </c>
      <c r="AM124" s="42" t="s">
        <v>880</v>
      </c>
      <c r="AN124" s="46">
        <v>0.37152777777777773</v>
      </c>
      <c r="AO124" s="42" t="s">
        <v>880</v>
      </c>
      <c r="AP124" s="42" t="s">
        <v>17</v>
      </c>
      <c r="AQ124" s="42" t="s">
        <v>17</v>
      </c>
      <c r="AR124" s="42" t="s">
        <v>880</v>
      </c>
      <c r="AS124" s="46">
        <v>0.38680555555555557</v>
      </c>
      <c r="AT124" s="46" t="s">
        <v>880</v>
      </c>
      <c r="AU124" s="42" t="s">
        <v>880</v>
      </c>
      <c r="AV124" s="46">
        <v>0.36944444444444446</v>
      </c>
      <c r="AW124" s="46" t="s">
        <v>880</v>
      </c>
      <c r="AX124" s="42" t="s">
        <v>880</v>
      </c>
      <c r="AY124" s="46">
        <v>0.37152777777777773</v>
      </c>
      <c r="AZ124" s="46" t="s">
        <v>880</v>
      </c>
      <c r="BA124" s="42" t="s">
        <v>880</v>
      </c>
      <c r="BB124" s="46">
        <v>0.3743055555555555</v>
      </c>
      <c r="BC124" s="46" t="s">
        <v>880</v>
      </c>
      <c r="BD124" s="42" t="s">
        <v>880</v>
      </c>
      <c r="BE124" s="42" t="s">
        <v>17</v>
      </c>
      <c r="BF124" s="42" t="s">
        <v>17</v>
      </c>
      <c r="BR124" s="1">
        <f t="shared" si="19"/>
        <v>21</v>
      </c>
      <c r="BS124" s="1">
        <f t="shared" si="20"/>
        <v>1</v>
      </c>
      <c r="BT124" s="1">
        <f t="shared" si="21"/>
        <v>6</v>
      </c>
      <c r="BU124" s="1">
        <f t="shared" si="22"/>
        <v>0</v>
      </c>
      <c r="BV124" s="1">
        <f t="shared" si="23"/>
        <v>0</v>
      </c>
      <c r="BW124" s="1">
        <f>SUM(COUNTIFS($S124:$BQ124,{"PAT","MAT"}))</f>
        <v>0</v>
      </c>
      <c r="BX124" s="1">
        <f t="shared" si="24"/>
        <v>0</v>
      </c>
      <c r="BY124" s="1">
        <f t="shared" si="25"/>
        <v>0</v>
      </c>
      <c r="BZ124" s="1">
        <f t="shared" si="26"/>
        <v>0</v>
      </c>
      <c r="CA124" s="1">
        <f t="shared" si="27"/>
        <v>0</v>
      </c>
      <c r="CB124" s="1">
        <f t="shared" si="28"/>
        <v>0</v>
      </c>
      <c r="CC124" s="1">
        <f t="shared" si="29"/>
        <v>0</v>
      </c>
      <c r="CD124" s="1">
        <f t="shared" si="30"/>
        <v>0</v>
      </c>
      <c r="CE124" s="1">
        <f t="shared" si="31"/>
        <v>1</v>
      </c>
      <c r="CF124" s="1">
        <f t="shared" si="32"/>
        <v>1</v>
      </c>
      <c r="CG124" s="1">
        <f>SUM(BR124:CC124)+SUM(COUNTIFS(R124:BQ124,{"TERM","RESIGNED"}))</f>
        <v>28</v>
      </c>
      <c r="CH124" s="1" t="s">
        <v>41</v>
      </c>
      <c r="CI124" s="1" t="s">
        <v>934</v>
      </c>
      <c r="CJ124" s="32"/>
    </row>
    <row r="125" spans="1:88" x14ac:dyDescent="0.25">
      <c r="A125" s="30">
        <f t="shared" si="33"/>
        <v>124</v>
      </c>
      <c r="B125" s="1" t="s">
        <v>163</v>
      </c>
      <c r="C125" s="1">
        <v>101067</v>
      </c>
      <c r="D125" s="25">
        <v>101067</v>
      </c>
      <c r="E125" s="1" t="s">
        <v>863</v>
      </c>
      <c r="F125" s="32" t="s">
        <v>391</v>
      </c>
      <c r="G125" s="32" t="s">
        <v>135</v>
      </c>
      <c r="H125" s="28">
        <v>44362</v>
      </c>
      <c r="I125" s="28" t="s">
        <v>36</v>
      </c>
      <c r="J125" s="28" t="s">
        <v>36</v>
      </c>
      <c r="K125" s="1">
        <f t="shared" ca="1" si="17"/>
        <v>980</v>
      </c>
      <c r="L125" s="32" t="str">
        <f t="shared" si="18"/>
        <v>Billable</v>
      </c>
      <c r="M125" s="32" t="s">
        <v>118</v>
      </c>
      <c r="N125" s="1" t="s">
        <v>38</v>
      </c>
      <c r="O125" s="1" t="s">
        <v>39</v>
      </c>
      <c r="P125" s="1"/>
      <c r="Q125" s="1"/>
      <c r="R125" s="31" t="s">
        <v>120</v>
      </c>
      <c r="S125" s="42" t="s">
        <v>880</v>
      </c>
      <c r="T125" s="45">
        <v>0.37986111111111115</v>
      </c>
      <c r="U125" s="42" t="s">
        <v>880</v>
      </c>
      <c r="V125" s="42" t="s">
        <v>880</v>
      </c>
      <c r="W125" s="46">
        <v>0.40416666666666662</v>
      </c>
      <c r="X125" s="46" t="s">
        <v>880</v>
      </c>
      <c r="Y125" s="42" t="s">
        <v>17</v>
      </c>
      <c r="Z125" s="42" t="s">
        <v>17</v>
      </c>
      <c r="AA125" s="42" t="s">
        <v>880</v>
      </c>
      <c r="AB125" s="46">
        <v>0.39166666666666666</v>
      </c>
      <c r="AC125" s="42" t="s">
        <v>880</v>
      </c>
      <c r="AD125" s="42" t="s">
        <v>880</v>
      </c>
      <c r="AE125" s="46">
        <v>0.3840277777777778</v>
      </c>
      <c r="AF125" s="42" t="s">
        <v>880</v>
      </c>
      <c r="AG125" s="42" t="s">
        <v>880</v>
      </c>
      <c r="AH125" s="46">
        <v>0.40486111111111112</v>
      </c>
      <c r="AI125" s="42" t="s">
        <v>880</v>
      </c>
      <c r="AJ125" s="42" t="s">
        <v>18</v>
      </c>
      <c r="AK125" s="46" t="s">
        <v>36</v>
      </c>
      <c r="AL125" s="42" t="s">
        <v>18</v>
      </c>
      <c r="AM125" s="42" t="s">
        <v>880</v>
      </c>
      <c r="AN125" s="46">
        <v>0.3833333333333333</v>
      </c>
      <c r="AO125" s="42" t="s">
        <v>880</v>
      </c>
      <c r="AP125" s="42" t="s">
        <v>17</v>
      </c>
      <c r="AQ125" s="42" t="s">
        <v>17</v>
      </c>
      <c r="AR125" s="42" t="s">
        <v>880</v>
      </c>
      <c r="AS125" s="46">
        <v>0.4201388888888889</v>
      </c>
      <c r="AT125" s="46" t="s">
        <v>880</v>
      </c>
      <c r="AU125" s="42" t="s">
        <v>880</v>
      </c>
      <c r="AV125" s="46">
        <v>0.39444444444444443</v>
      </c>
      <c r="AW125" s="46" t="s">
        <v>880</v>
      </c>
      <c r="AX125" s="42" t="s">
        <v>19</v>
      </c>
      <c r="AY125" s="46">
        <v>0.36249999999999999</v>
      </c>
      <c r="AZ125" s="46" t="s">
        <v>19</v>
      </c>
      <c r="BA125" s="42" t="s">
        <v>880</v>
      </c>
      <c r="BB125" s="46">
        <v>0.32708333333333334</v>
      </c>
      <c r="BC125" s="46" t="s">
        <v>881</v>
      </c>
      <c r="BD125" s="42" t="s">
        <v>880</v>
      </c>
      <c r="BE125" s="42" t="s">
        <v>17</v>
      </c>
      <c r="BF125" s="42" t="s">
        <v>17</v>
      </c>
      <c r="BR125" s="1">
        <f t="shared" si="19"/>
        <v>18</v>
      </c>
      <c r="BS125" s="1">
        <f t="shared" si="20"/>
        <v>0.5</v>
      </c>
      <c r="BT125" s="1">
        <f t="shared" si="21"/>
        <v>6</v>
      </c>
      <c r="BU125" s="1">
        <f t="shared" si="22"/>
        <v>2</v>
      </c>
      <c r="BV125" s="1">
        <f t="shared" si="23"/>
        <v>2</v>
      </c>
      <c r="BW125" s="1">
        <f>SUM(COUNTIFS($S125:$BQ125,{"PAT","MAT"}))</f>
        <v>0</v>
      </c>
      <c r="BX125" s="1">
        <f t="shared" si="24"/>
        <v>0</v>
      </c>
      <c r="BY125" s="1">
        <f t="shared" si="25"/>
        <v>0</v>
      </c>
      <c r="BZ125" s="1">
        <f t="shared" si="26"/>
        <v>0</v>
      </c>
      <c r="CA125" s="1">
        <f t="shared" si="27"/>
        <v>0</v>
      </c>
      <c r="CB125" s="1">
        <f t="shared" si="28"/>
        <v>0</v>
      </c>
      <c r="CC125" s="1">
        <f t="shared" si="29"/>
        <v>0</v>
      </c>
      <c r="CD125" s="1">
        <f t="shared" si="30"/>
        <v>0</v>
      </c>
      <c r="CE125" s="1">
        <f t="shared" si="31"/>
        <v>1</v>
      </c>
      <c r="CF125" s="1">
        <f t="shared" si="32"/>
        <v>1</v>
      </c>
      <c r="CG125" s="1">
        <f>SUM(BR125:CC125)+SUM(COUNTIFS(R125:BQ125,{"TERM","RESIGNED"}))</f>
        <v>28.5</v>
      </c>
      <c r="CH125" s="1" t="s">
        <v>41</v>
      </c>
      <c r="CI125" s="1" t="s">
        <v>934</v>
      </c>
      <c r="CJ125" s="32"/>
    </row>
    <row r="126" spans="1:88" x14ac:dyDescent="0.25">
      <c r="A126" s="30">
        <f t="shared" si="33"/>
        <v>125</v>
      </c>
      <c r="B126" s="1" t="s">
        <v>163</v>
      </c>
      <c r="C126" s="1">
        <v>101081</v>
      </c>
      <c r="D126" s="25">
        <v>101081</v>
      </c>
      <c r="E126" s="1" t="s">
        <v>862</v>
      </c>
      <c r="F126" s="32" t="s">
        <v>392</v>
      </c>
      <c r="G126" s="32" t="s">
        <v>117</v>
      </c>
      <c r="H126" s="28">
        <v>44362</v>
      </c>
      <c r="I126" s="28" t="s">
        <v>36</v>
      </c>
      <c r="J126" s="28" t="s">
        <v>36</v>
      </c>
      <c r="K126" s="1">
        <f t="shared" ca="1" si="17"/>
        <v>980</v>
      </c>
      <c r="L126" s="32" t="str">
        <f t="shared" si="18"/>
        <v>Billable</v>
      </c>
      <c r="M126" s="32" t="s">
        <v>118</v>
      </c>
      <c r="N126" s="1" t="s">
        <v>38</v>
      </c>
      <c r="O126" s="1" t="s">
        <v>39</v>
      </c>
      <c r="P126" s="1"/>
      <c r="Q126" s="1"/>
      <c r="R126" s="31" t="s">
        <v>355</v>
      </c>
      <c r="S126" s="42" t="s">
        <v>884</v>
      </c>
      <c r="T126" s="45" t="s">
        <v>36</v>
      </c>
      <c r="U126" s="42" t="s">
        <v>884</v>
      </c>
      <c r="V126" s="42" t="s">
        <v>884</v>
      </c>
      <c r="W126" s="46" t="s">
        <v>36</v>
      </c>
      <c r="X126" s="46" t="s">
        <v>884</v>
      </c>
      <c r="Y126" s="42" t="s">
        <v>17</v>
      </c>
      <c r="Z126" s="42" t="s">
        <v>17</v>
      </c>
      <c r="AA126" s="42" t="s">
        <v>884</v>
      </c>
      <c r="AB126" s="46" t="s">
        <v>36</v>
      </c>
      <c r="AC126" s="42" t="s">
        <v>884</v>
      </c>
      <c r="AD126" s="42" t="s">
        <v>884</v>
      </c>
      <c r="AE126" s="46" t="s">
        <v>36</v>
      </c>
      <c r="AF126" s="42" t="s">
        <v>884</v>
      </c>
      <c r="AG126" s="42" t="s">
        <v>884</v>
      </c>
      <c r="AH126" s="46" t="s">
        <v>36</v>
      </c>
      <c r="AI126" s="42" t="s">
        <v>884</v>
      </c>
      <c r="AJ126" s="42" t="s">
        <v>884</v>
      </c>
      <c r="AK126" s="46" t="s">
        <v>36</v>
      </c>
      <c r="AL126" s="42" t="s">
        <v>884</v>
      </c>
      <c r="AM126" s="42" t="s">
        <v>884</v>
      </c>
      <c r="AN126" s="46" t="s">
        <v>36</v>
      </c>
      <c r="AO126" s="42" t="s">
        <v>884</v>
      </c>
      <c r="AP126" s="42" t="s">
        <v>17</v>
      </c>
      <c r="AQ126" s="42" t="s">
        <v>17</v>
      </c>
      <c r="AR126" s="42" t="s">
        <v>884</v>
      </c>
      <c r="AS126" s="46" t="s">
        <v>36</v>
      </c>
      <c r="AT126" s="46" t="s">
        <v>884</v>
      </c>
      <c r="AU126" s="42" t="s">
        <v>884</v>
      </c>
      <c r="AV126" s="46" t="s">
        <v>36</v>
      </c>
      <c r="AW126" s="46" t="s">
        <v>884</v>
      </c>
      <c r="AX126" s="42" t="s">
        <v>884</v>
      </c>
      <c r="AY126" s="46" t="s">
        <v>36</v>
      </c>
      <c r="AZ126" s="46" t="s">
        <v>884</v>
      </c>
      <c r="BA126" s="42" t="s">
        <v>884</v>
      </c>
      <c r="BB126" s="46" t="s">
        <v>36</v>
      </c>
      <c r="BC126" s="46" t="s">
        <v>884</v>
      </c>
      <c r="BD126" s="42" t="s">
        <v>884</v>
      </c>
      <c r="BE126" s="42" t="s">
        <v>17</v>
      </c>
      <c r="BF126" s="42" t="s">
        <v>17</v>
      </c>
      <c r="BR126" s="1">
        <f t="shared" si="19"/>
        <v>0</v>
      </c>
      <c r="BS126" s="1">
        <f t="shared" si="20"/>
        <v>0</v>
      </c>
      <c r="BT126" s="1">
        <f t="shared" si="21"/>
        <v>6</v>
      </c>
      <c r="BU126" s="1">
        <f t="shared" si="22"/>
        <v>0</v>
      </c>
      <c r="BV126" s="1">
        <f t="shared" si="23"/>
        <v>0</v>
      </c>
      <c r="BW126" s="1">
        <f>SUM(COUNTIFS($S126:$BQ126,{"PAT","MAT"}))</f>
        <v>23</v>
      </c>
      <c r="BX126" s="1">
        <f t="shared" si="24"/>
        <v>0</v>
      </c>
      <c r="BY126" s="1">
        <f t="shared" si="25"/>
        <v>0</v>
      </c>
      <c r="BZ126" s="1">
        <f t="shared" si="26"/>
        <v>0</v>
      </c>
      <c r="CA126" s="1">
        <f t="shared" si="27"/>
        <v>0</v>
      </c>
      <c r="CB126" s="1">
        <f t="shared" si="28"/>
        <v>0</v>
      </c>
      <c r="CC126" s="1">
        <f t="shared" si="29"/>
        <v>0</v>
      </c>
      <c r="CD126" s="1">
        <f t="shared" si="30"/>
        <v>0</v>
      </c>
      <c r="CE126" s="1">
        <f t="shared" si="31"/>
        <v>0</v>
      </c>
      <c r="CF126" s="1">
        <f t="shared" si="32"/>
        <v>0</v>
      </c>
      <c r="CG126" s="1">
        <f>SUM(BR126:CC126)+SUM(COUNTIFS(R126:BQ126,{"TERM","RESIGNED"}))</f>
        <v>29</v>
      </c>
      <c r="CH126" s="1" t="s">
        <v>41</v>
      </c>
      <c r="CI126" s="1" t="s">
        <v>931</v>
      </c>
      <c r="CJ126" s="32"/>
    </row>
    <row r="127" spans="1:88" x14ac:dyDescent="0.25">
      <c r="A127" s="30">
        <f t="shared" si="33"/>
        <v>126</v>
      </c>
      <c r="B127" s="1" t="s">
        <v>163</v>
      </c>
      <c r="C127" s="1">
        <v>101111</v>
      </c>
      <c r="D127" s="25">
        <v>101111</v>
      </c>
      <c r="E127" s="1" t="s">
        <v>862</v>
      </c>
      <c r="F127" s="32" t="s">
        <v>393</v>
      </c>
      <c r="G127" s="32" t="s">
        <v>135</v>
      </c>
      <c r="H127" s="28">
        <v>44369</v>
      </c>
      <c r="I127" s="28" t="s">
        <v>36</v>
      </c>
      <c r="J127" s="28" t="s">
        <v>36</v>
      </c>
      <c r="K127" s="1">
        <f t="shared" ca="1" si="17"/>
        <v>973</v>
      </c>
      <c r="L127" s="32" t="str">
        <f t="shared" si="18"/>
        <v>Billable</v>
      </c>
      <c r="M127" s="32" t="s">
        <v>118</v>
      </c>
      <c r="N127" s="1" t="s">
        <v>38</v>
      </c>
      <c r="O127" s="1" t="s">
        <v>39</v>
      </c>
      <c r="P127" s="1"/>
      <c r="Q127" s="1"/>
      <c r="R127" s="31" t="s">
        <v>130</v>
      </c>
      <c r="S127" s="42" t="s">
        <v>882</v>
      </c>
      <c r="T127" s="45" t="s">
        <v>36</v>
      </c>
      <c r="U127" s="42" t="s">
        <v>882</v>
      </c>
      <c r="V127" s="42" t="s">
        <v>883</v>
      </c>
      <c r="W127" s="46" t="s">
        <v>36</v>
      </c>
      <c r="X127" s="46" t="s">
        <v>883</v>
      </c>
      <c r="Y127" s="42" t="s">
        <v>17</v>
      </c>
      <c r="Z127" s="42" t="s">
        <v>17</v>
      </c>
      <c r="AA127" s="42" t="s">
        <v>880</v>
      </c>
      <c r="AB127" s="46">
        <v>0.37847222222222227</v>
      </c>
      <c r="AC127" s="42" t="s">
        <v>880</v>
      </c>
      <c r="AD127" s="42" t="s">
        <v>880</v>
      </c>
      <c r="AE127" s="46">
        <v>0.36319444444444443</v>
      </c>
      <c r="AF127" s="42" t="s">
        <v>880</v>
      </c>
      <c r="AG127" s="42" t="s">
        <v>880</v>
      </c>
      <c r="AH127" s="46">
        <v>0.38680555555555557</v>
      </c>
      <c r="AI127" s="42" t="s">
        <v>880</v>
      </c>
      <c r="AJ127" s="42" t="s">
        <v>880</v>
      </c>
      <c r="AK127" s="46">
        <v>0.37361111111111112</v>
      </c>
      <c r="AL127" s="42" t="s">
        <v>880</v>
      </c>
      <c r="AM127" s="42" t="s">
        <v>880</v>
      </c>
      <c r="AN127" s="46">
        <v>0.42777777777777781</v>
      </c>
      <c r="AO127" s="42" t="s">
        <v>880</v>
      </c>
      <c r="AP127" s="42" t="s">
        <v>17</v>
      </c>
      <c r="AQ127" s="42" t="s">
        <v>17</v>
      </c>
      <c r="AR127" s="42" t="s">
        <v>880</v>
      </c>
      <c r="AS127" s="46">
        <v>0.38055555555555554</v>
      </c>
      <c r="AT127" s="46" t="s">
        <v>880</v>
      </c>
      <c r="AU127" s="42" t="s">
        <v>880</v>
      </c>
      <c r="AV127" s="46">
        <v>0.38055555555555554</v>
      </c>
      <c r="AW127" s="46" t="s">
        <v>880</v>
      </c>
      <c r="AX127" s="42" t="s">
        <v>880</v>
      </c>
      <c r="AY127" s="46">
        <v>0.39305555555555555</v>
      </c>
      <c r="AZ127" s="46" t="s">
        <v>880</v>
      </c>
      <c r="BA127" s="42" t="s">
        <v>18</v>
      </c>
      <c r="BB127" s="46" t="s">
        <v>36</v>
      </c>
      <c r="BC127" s="46" t="s">
        <v>18</v>
      </c>
      <c r="BD127" s="42" t="s">
        <v>880</v>
      </c>
      <c r="BE127" s="42" t="s">
        <v>17</v>
      </c>
      <c r="BF127" s="42" t="s">
        <v>17</v>
      </c>
      <c r="BR127" s="1">
        <f t="shared" si="19"/>
        <v>17</v>
      </c>
      <c r="BS127" s="1">
        <f t="shared" si="20"/>
        <v>0</v>
      </c>
      <c r="BT127" s="1">
        <f t="shared" si="21"/>
        <v>6</v>
      </c>
      <c r="BU127" s="1">
        <f t="shared" si="22"/>
        <v>2</v>
      </c>
      <c r="BV127" s="1">
        <f t="shared" si="23"/>
        <v>0</v>
      </c>
      <c r="BW127" s="1">
        <f>SUM(COUNTIFS($S127:$BQ127,{"PAT","MAT"}))</f>
        <v>0</v>
      </c>
      <c r="BX127" s="1">
        <f t="shared" si="24"/>
        <v>0</v>
      </c>
      <c r="BY127" s="1">
        <f t="shared" si="25"/>
        <v>0</v>
      </c>
      <c r="BZ127" s="1">
        <f t="shared" si="26"/>
        <v>2</v>
      </c>
      <c r="CA127" s="1">
        <f t="shared" si="27"/>
        <v>2</v>
      </c>
      <c r="CB127" s="1">
        <f t="shared" si="28"/>
        <v>0</v>
      </c>
      <c r="CC127" s="1">
        <f t="shared" si="29"/>
        <v>0</v>
      </c>
      <c r="CD127" s="1">
        <f t="shared" si="30"/>
        <v>4</v>
      </c>
      <c r="CE127" s="1">
        <f t="shared" si="31"/>
        <v>1</v>
      </c>
      <c r="CF127" s="1">
        <f t="shared" si="32"/>
        <v>1</v>
      </c>
      <c r="CG127" s="1">
        <f>SUM(BR127:CC127)+SUM(COUNTIFS(R127:BQ127,{"TERM","RESIGNED"}))</f>
        <v>29</v>
      </c>
      <c r="CH127" s="1" t="s">
        <v>41</v>
      </c>
      <c r="CI127" s="1" t="s">
        <v>936</v>
      </c>
      <c r="CJ127" s="32"/>
    </row>
    <row r="128" spans="1:88" x14ac:dyDescent="0.25">
      <c r="A128" s="30">
        <f t="shared" si="33"/>
        <v>127</v>
      </c>
      <c r="B128" s="1" t="s">
        <v>163</v>
      </c>
      <c r="C128" s="1">
        <v>101146</v>
      </c>
      <c r="D128" s="25">
        <v>101146</v>
      </c>
      <c r="E128" s="1" t="s">
        <v>863</v>
      </c>
      <c r="F128" s="32" t="s">
        <v>395</v>
      </c>
      <c r="G128" s="32" t="s">
        <v>117</v>
      </c>
      <c r="H128" s="28">
        <v>44383</v>
      </c>
      <c r="I128" s="28" t="s">
        <v>36</v>
      </c>
      <c r="J128" s="28" t="s">
        <v>36</v>
      </c>
      <c r="K128" s="1">
        <f t="shared" ca="1" si="17"/>
        <v>959</v>
      </c>
      <c r="L128" s="32" t="str">
        <f t="shared" si="18"/>
        <v>Billable</v>
      </c>
      <c r="M128" s="32" t="s">
        <v>118</v>
      </c>
      <c r="N128" s="1" t="s">
        <v>38</v>
      </c>
      <c r="O128" s="1" t="s">
        <v>39</v>
      </c>
      <c r="P128" s="1"/>
      <c r="Q128" s="1"/>
      <c r="R128" s="31" t="s">
        <v>140</v>
      </c>
      <c r="S128" s="42" t="s">
        <v>880</v>
      </c>
      <c r="T128" s="45">
        <v>0.37361111111111112</v>
      </c>
      <c r="U128" s="42" t="s">
        <v>880</v>
      </c>
      <c r="V128" s="42" t="s">
        <v>880</v>
      </c>
      <c r="W128" s="46">
        <v>0.36458333333333331</v>
      </c>
      <c r="X128" s="46" t="s">
        <v>880</v>
      </c>
      <c r="Y128" s="42" t="s">
        <v>17</v>
      </c>
      <c r="Z128" s="42" t="s">
        <v>17</v>
      </c>
      <c r="AA128" s="42" t="s">
        <v>880</v>
      </c>
      <c r="AB128" s="46">
        <v>0.3666666666666667</v>
      </c>
      <c r="AC128" s="42" t="s">
        <v>880</v>
      </c>
      <c r="AD128" s="42" t="s">
        <v>880</v>
      </c>
      <c r="AE128" s="46">
        <v>0.36458333333333331</v>
      </c>
      <c r="AF128" s="42" t="s">
        <v>880</v>
      </c>
      <c r="AG128" s="42" t="s">
        <v>880</v>
      </c>
      <c r="AH128" s="46">
        <v>0.3972222222222222</v>
      </c>
      <c r="AI128" s="42" t="s">
        <v>880</v>
      </c>
      <c r="AJ128" s="42" t="s">
        <v>880</v>
      </c>
      <c r="AK128" s="46">
        <v>0.36805555555555558</v>
      </c>
      <c r="AL128" s="42" t="s">
        <v>880</v>
      </c>
      <c r="AM128" s="42" t="s">
        <v>880</v>
      </c>
      <c r="AN128" s="46">
        <v>0.37291666666666662</v>
      </c>
      <c r="AO128" s="42" t="s">
        <v>880</v>
      </c>
      <c r="AP128" s="42" t="s">
        <v>17</v>
      </c>
      <c r="AQ128" s="42" t="s">
        <v>17</v>
      </c>
      <c r="AR128" s="42" t="s">
        <v>880</v>
      </c>
      <c r="AS128" s="46">
        <v>0.40902777777777777</v>
      </c>
      <c r="AT128" s="46" t="s">
        <v>880</v>
      </c>
      <c r="AU128" s="42" t="s">
        <v>880</v>
      </c>
      <c r="AV128" s="46">
        <v>0.3743055555555555</v>
      </c>
      <c r="AW128" s="46" t="s">
        <v>880</v>
      </c>
      <c r="AX128" s="42" t="s">
        <v>880</v>
      </c>
      <c r="AY128" s="46">
        <v>0.35486111111111113</v>
      </c>
      <c r="AZ128" s="46" t="s">
        <v>880</v>
      </c>
      <c r="BA128" s="42" t="s">
        <v>880</v>
      </c>
      <c r="BB128" s="46">
        <v>0.43124999999999997</v>
      </c>
      <c r="BC128" s="46" t="s">
        <v>880</v>
      </c>
      <c r="BD128" s="42" t="s">
        <v>880</v>
      </c>
      <c r="BE128" s="42" t="s">
        <v>17</v>
      </c>
      <c r="BF128" s="42" t="s">
        <v>17</v>
      </c>
      <c r="BR128" s="1">
        <f t="shared" si="19"/>
        <v>23</v>
      </c>
      <c r="BS128" s="1">
        <f t="shared" si="20"/>
        <v>0</v>
      </c>
      <c r="BT128" s="1">
        <f t="shared" si="21"/>
        <v>6</v>
      </c>
      <c r="BU128" s="1">
        <f t="shared" si="22"/>
        <v>0</v>
      </c>
      <c r="BV128" s="1">
        <f t="shared" si="23"/>
        <v>0</v>
      </c>
      <c r="BW128" s="1">
        <f>SUM(COUNTIFS($S128:$BQ128,{"PAT","MAT"}))</f>
        <v>0</v>
      </c>
      <c r="BX128" s="1">
        <f t="shared" si="24"/>
        <v>0</v>
      </c>
      <c r="BY128" s="1">
        <f t="shared" si="25"/>
        <v>0</v>
      </c>
      <c r="BZ128" s="1">
        <f t="shared" si="26"/>
        <v>0</v>
      </c>
      <c r="CA128" s="1">
        <f t="shared" si="27"/>
        <v>0</v>
      </c>
      <c r="CB128" s="1">
        <f t="shared" si="28"/>
        <v>0</v>
      </c>
      <c r="CC128" s="1">
        <f t="shared" si="29"/>
        <v>0</v>
      </c>
      <c r="CD128" s="1">
        <f t="shared" si="30"/>
        <v>0</v>
      </c>
      <c r="CE128" s="1">
        <f t="shared" si="31"/>
        <v>1</v>
      </c>
      <c r="CF128" s="1">
        <f t="shared" si="32"/>
        <v>1</v>
      </c>
      <c r="CG128" s="1">
        <f>SUM(BR128:CC128)+SUM(COUNTIFS(R128:BQ128,{"TERM","RESIGNED"}))</f>
        <v>29</v>
      </c>
      <c r="CH128" s="1" t="s">
        <v>41</v>
      </c>
      <c r="CI128" s="1" t="s">
        <v>931</v>
      </c>
      <c r="CJ128" s="32"/>
    </row>
    <row r="129" spans="1:88" x14ac:dyDescent="0.25">
      <c r="A129" s="30">
        <f t="shared" si="33"/>
        <v>128</v>
      </c>
      <c r="B129" s="1" t="s">
        <v>163</v>
      </c>
      <c r="C129" s="1">
        <v>101164</v>
      </c>
      <c r="D129" s="25">
        <v>101164</v>
      </c>
      <c r="E129" s="1" t="s">
        <v>863</v>
      </c>
      <c r="F129" s="32" t="s">
        <v>397</v>
      </c>
      <c r="G129" s="32" t="s">
        <v>117</v>
      </c>
      <c r="H129" s="28">
        <v>44386</v>
      </c>
      <c r="I129" s="28" t="s">
        <v>36</v>
      </c>
      <c r="J129" s="28" t="s">
        <v>36</v>
      </c>
      <c r="K129" s="1">
        <f t="shared" ca="1" si="17"/>
        <v>956</v>
      </c>
      <c r="L129" s="32" t="str">
        <f t="shared" si="18"/>
        <v>Billable</v>
      </c>
      <c r="M129" s="32" t="s">
        <v>118</v>
      </c>
      <c r="N129" s="1" t="s">
        <v>38</v>
      </c>
      <c r="O129" s="1" t="s">
        <v>39</v>
      </c>
      <c r="P129" s="1"/>
      <c r="Q129" s="1"/>
      <c r="R129" s="31" t="s">
        <v>130</v>
      </c>
      <c r="S129" s="42" t="s">
        <v>880</v>
      </c>
      <c r="T129" s="45">
        <v>0.3888888888888889</v>
      </c>
      <c r="U129" s="42" t="s">
        <v>880</v>
      </c>
      <c r="V129" s="42" t="s">
        <v>880</v>
      </c>
      <c r="W129" s="46">
        <v>0.3888888888888889</v>
      </c>
      <c r="X129" s="46" t="s">
        <v>880</v>
      </c>
      <c r="Y129" s="42" t="s">
        <v>17</v>
      </c>
      <c r="Z129" s="42" t="s">
        <v>17</v>
      </c>
      <c r="AA129" s="42" t="s">
        <v>880</v>
      </c>
      <c r="AB129" s="46">
        <v>0.38263888888888892</v>
      </c>
      <c r="AC129" s="42" t="s">
        <v>880</v>
      </c>
      <c r="AD129" s="42" t="s">
        <v>880</v>
      </c>
      <c r="AE129" s="46">
        <v>0.3666666666666667</v>
      </c>
      <c r="AF129" s="42" t="s">
        <v>880</v>
      </c>
      <c r="AG129" s="42" t="s">
        <v>880</v>
      </c>
      <c r="AH129" s="46">
        <v>0.39513888888888887</v>
      </c>
      <c r="AI129" s="42" t="s">
        <v>880</v>
      </c>
      <c r="AJ129" s="42" t="s">
        <v>880</v>
      </c>
      <c r="AK129" s="46">
        <v>0.37638888888888888</v>
      </c>
      <c r="AL129" s="42" t="s">
        <v>880</v>
      </c>
      <c r="AM129" s="42" t="s">
        <v>880</v>
      </c>
      <c r="AN129" s="46">
        <v>0.43888888888888888</v>
      </c>
      <c r="AO129" s="42" t="s">
        <v>880</v>
      </c>
      <c r="AP129" s="42" t="s">
        <v>17</v>
      </c>
      <c r="AQ129" s="42" t="s">
        <v>17</v>
      </c>
      <c r="AR129" s="42" t="s">
        <v>880</v>
      </c>
      <c r="AS129" s="46">
        <v>0.38194444444444442</v>
      </c>
      <c r="AT129" s="46" t="s">
        <v>880</v>
      </c>
      <c r="AU129" s="42" t="s">
        <v>18</v>
      </c>
      <c r="AV129" s="46" t="s">
        <v>36</v>
      </c>
      <c r="AW129" s="46" t="s">
        <v>18</v>
      </c>
      <c r="AX129" s="42" t="s">
        <v>18</v>
      </c>
      <c r="AY129" s="46" t="s">
        <v>36</v>
      </c>
      <c r="AZ129" s="46" t="s">
        <v>18</v>
      </c>
      <c r="BA129" s="42" t="s">
        <v>880</v>
      </c>
      <c r="BB129" s="46">
        <v>0.40069444444444446</v>
      </c>
      <c r="BC129" s="46" t="s">
        <v>880</v>
      </c>
      <c r="BD129" s="42" t="s">
        <v>880</v>
      </c>
      <c r="BE129" s="42" t="s">
        <v>17</v>
      </c>
      <c r="BF129" s="42" t="s">
        <v>17</v>
      </c>
      <c r="BR129" s="1">
        <f t="shared" si="19"/>
        <v>19</v>
      </c>
      <c r="BS129" s="1">
        <f t="shared" si="20"/>
        <v>0</v>
      </c>
      <c r="BT129" s="1">
        <f t="shared" si="21"/>
        <v>6</v>
      </c>
      <c r="BU129" s="1">
        <f t="shared" si="22"/>
        <v>4</v>
      </c>
      <c r="BV129" s="1">
        <f t="shared" si="23"/>
        <v>0</v>
      </c>
      <c r="BW129" s="1">
        <f>SUM(COUNTIFS($S129:$BQ129,{"PAT","MAT"}))</f>
        <v>0</v>
      </c>
      <c r="BX129" s="1">
        <f t="shared" si="24"/>
        <v>0</v>
      </c>
      <c r="BY129" s="1">
        <f t="shared" si="25"/>
        <v>0</v>
      </c>
      <c r="BZ129" s="1">
        <f t="shared" si="26"/>
        <v>0</v>
      </c>
      <c r="CA129" s="1">
        <f t="shared" si="27"/>
        <v>0</v>
      </c>
      <c r="CB129" s="1">
        <f t="shared" si="28"/>
        <v>0</v>
      </c>
      <c r="CC129" s="1">
        <f t="shared" si="29"/>
        <v>0</v>
      </c>
      <c r="CD129" s="1">
        <f t="shared" si="30"/>
        <v>0</v>
      </c>
      <c r="CE129" s="1">
        <f t="shared" si="31"/>
        <v>1</v>
      </c>
      <c r="CF129" s="1">
        <f t="shared" si="32"/>
        <v>1</v>
      </c>
      <c r="CG129" s="1">
        <f>SUM(BR129:CC129)+SUM(COUNTIFS(R129:BQ129,{"TERM","RESIGNED"}))</f>
        <v>29</v>
      </c>
      <c r="CH129" s="1" t="s">
        <v>41</v>
      </c>
      <c r="CI129" s="1" t="s">
        <v>931</v>
      </c>
      <c r="CJ129" s="32"/>
    </row>
    <row r="130" spans="1:88" x14ac:dyDescent="0.25">
      <c r="A130" s="30">
        <f t="shared" si="33"/>
        <v>129</v>
      </c>
      <c r="B130" s="1" t="s">
        <v>163</v>
      </c>
      <c r="C130" s="1">
        <v>101252</v>
      </c>
      <c r="D130" s="25">
        <v>101252</v>
      </c>
      <c r="E130" s="1" t="s">
        <v>863</v>
      </c>
      <c r="F130" s="32" t="s">
        <v>400</v>
      </c>
      <c r="G130" s="32" t="s">
        <v>117</v>
      </c>
      <c r="H130" s="28">
        <v>44400</v>
      </c>
      <c r="I130" s="28" t="s">
        <v>36</v>
      </c>
      <c r="J130" s="28" t="s">
        <v>36</v>
      </c>
      <c r="K130" s="1">
        <f t="shared" ref="K130:K193" ca="1" si="34">IF(O130="ACTIVE",(TODAY()-H130),(J130-H130))</f>
        <v>942</v>
      </c>
      <c r="L130" s="32" t="str">
        <f t="shared" ref="L130:L193" si="35">IF(OR(M130="Email Verification",M130="Operations",M130="OJT",M130="Bottom Quartile Group",M130="Training"),"Billable","Non Billable")</f>
        <v>Billable</v>
      </c>
      <c r="M130" s="32" t="s">
        <v>118</v>
      </c>
      <c r="N130" s="1" t="s">
        <v>38</v>
      </c>
      <c r="O130" s="1" t="s">
        <v>39</v>
      </c>
      <c r="P130" s="1"/>
      <c r="Q130" s="1"/>
      <c r="R130" s="31" t="s">
        <v>887</v>
      </c>
      <c r="S130" s="42" t="s">
        <v>880</v>
      </c>
      <c r="T130" s="45">
        <v>0.38750000000000001</v>
      </c>
      <c r="U130" s="42" t="s">
        <v>880</v>
      </c>
      <c r="V130" s="42" t="s">
        <v>880</v>
      </c>
      <c r="W130" s="46">
        <v>0.3979166666666667</v>
      </c>
      <c r="X130" s="46" t="s">
        <v>880</v>
      </c>
      <c r="Y130" s="42" t="s">
        <v>17</v>
      </c>
      <c r="Z130" s="42" t="s">
        <v>17</v>
      </c>
      <c r="AA130" s="42" t="s">
        <v>880</v>
      </c>
      <c r="AB130" s="46">
        <v>0.36736111111111108</v>
      </c>
      <c r="AC130" s="42" t="s">
        <v>880</v>
      </c>
      <c r="AD130" s="42" t="s">
        <v>880</v>
      </c>
      <c r="AE130" s="46">
        <v>0.3923611111111111</v>
      </c>
      <c r="AF130" s="42" t="s">
        <v>880</v>
      </c>
      <c r="AG130" s="42" t="s">
        <v>880</v>
      </c>
      <c r="AH130" s="46">
        <v>0.37361111111111112</v>
      </c>
      <c r="AI130" s="42" t="s">
        <v>880</v>
      </c>
      <c r="AJ130" s="42" t="s">
        <v>880</v>
      </c>
      <c r="AK130" s="46">
        <v>0.37986111111111115</v>
      </c>
      <c r="AL130" s="42" t="s">
        <v>880</v>
      </c>
      <c r="AM130" s="42" t="s">
        <v>880</v>
      </c>
      <c r="AN130" s="46">
        <v>0.4236111111111111</v>
      </c>
      <c r="AO130" s="42" t="s">
        <v>880</v>
      </c>
      <c r="AP130" s="42" t="s">
        <v>17</v>
      </c>
      <c r="AQ130" s="42" t="s">
        <v>17</v>
      </c>
      <c r="AR130" s="42" t="s">
        <v>880</v>
      </c>
      <c r="AS130" s="46">
        <v>0.39444444444444443</v>
      </c>
      <c r="AT130" s="46" t="s">
        <v>880</v>
      </c>
      <c r="AU130" s="42" t="s">
        <v>880</v>
      </c>
      <c r="AV130" s="46">
        <v>0.3840277777777778</v>
      </c>
      <c r="AW130" s="46" t="s">
        <v>880</v>
      </c>
      <c r="AX130" s="42" t="s">
        <v>880</v>
      </c>
      <c r="AY130" s="46">
        <v>0.39583333333333331</v>
      </c>
      <c r="AZ130" s="46" t="s">
        <v>880</v>
      </c>
      <c r="BA130" s="42" t="s">
        <v>880</v>
      </c>
      <c r="BB130" s="46">
        <v>0.39305555555555555</v>
      </c>
      <c r="BC130" s="46" t="s">
        <v>880</v>
      </c>
      <c r="BD130" s="42" t="s">
        <v>880</v>
      </c>
      <c r="BE130" s="42" t="s">
        <v>17</v>
      </c>
      <c r="BF130" s="42" t="s">
        <v>17</v>
      </c>
      <c r="BR130" s="1">
        <f t="shared" ref="BR130:BR193" si="36">COUNTIFS($S130:$BQ130,"P")</f>
        <v>23</v>
      </c>
      <c r="BS130" s="1">
        <f t="shared" ref="BS130:BS193" si="37">COUNTIFS($S130:$BQ130,"HD")/2</f>
        <v>0</v>
      </c>
      <c r="BT130" s="1">
        <f t="shared" ref="BT130:BT193" si="38">COUNTIFS($S130:$BQ130,"DO")</f>
        <v>6</v>
      </c>
      <c r="BU130" s="1">
        <f t="shared" ref="BU130:BU193" si="39">COUNTIFS($S130:$BQ130,"UPL")</f>
        <v>0</v>
      </c>
      <c r="BV130" s="1">
        <f t="shared" ref="BV130:BV193" si="40">COUNTIFS($S130:$BQ130,"LWP")</f>
        <v>0</v>
      </c>
      <c r="BW130" s="1">
        <f>SUM(COUNTIFS($S130:$BQ130,{"PAT","MAT"}))</f>
        <v>0</v>
      </c>
      <c r="BX130" s="1">
        <f t="shared" ref="BX130:BX193" si="41">COUNTIFS($S130:$BQ130,"HO")</f>
        <v>0</v>
      </c>
      <c r="BY130" s="1">
        <f t="shared" ref="BY130:BY193" si="42">COUNTIFS($S130:$BQ130,"NA")</f>
        <v>0</v>
      </c>
      <c r="BZ130" s="1">
        <f t="shared" ref="BZ130:BZ193" si="43">COUNTIFS($S130:$BQ130,"PL")</f>
        <v>0</v>
      </c>
      <c r="CA130" s="1">
        <f t="shared" ref="CA130:CA193" si="44">COUNTIFS($S130:$BQ130,"CL")</f>
        <v>0</v>
      </c>
      <c r="CB130" s="1">
        <f t="shared" ref="CB130:CB193" si="45">COUNTIFS($S130:$BQ130,"BL")</f>
        <v>0</v>
      </c>
      <c r="CC130" s="1">
        <f t="shared" ref="CC130:CC193" si="46">COUNTIFS($S130:$BQ130,"CO")</f>
        <v>0</v>
      </c>
      <c r="CD130" s="1">
        <f t="shared" ref="CD130:CD193" si="47">SUM(BZ130:CC130)</f>
        <v>0</v>
      </c>
      <c r="CE130" s="1">
        <f t="shared" ref="CE130:CE193" si="48">IF(SUM(BR130+BS130)&gt;=17,1,0)</f>
        <v>1</v>
      </c>
      <c r="CF130" s="1">
        <f t="shared" ref="CF130:CF193" si="49">IF(SUM(BR130+BS130)&gt;=13,1,0)</f>
        <v>1</v>
      </c>
      <c r="CG130" s="1">
        <f>SUM(BR130:CC130)+SUM(COUNTIFS(R130:BQ130,{"TERM","RESIGNED"}))</f>
        <v>29</v>
      </c>
      <c r="CH130" s="1" t="s">
        <v>41</v>
      </c>
      <c r="CI130" s="1" t="s">
        <v>933</v>
      </c>
      <c r="CJ130" s="32"/>
    </row>
    <row r="131" spans="1:88" x14ac:dyDescent="0.25">
      <c r="A131" s="30">
        <f t="shared" ref="A131:A194" si="50">A130+1</f>
        <v>130</v>
      </c>
      <c r="B131" s="1" t="s">
        <v>163</v>
      </c>
      <c r="C131" s="1">
        <v>101258</v>
      </c>
      <c r="D131" s="25">
        <v>101258</v>
      </c>
      <c r="E131" s="1" t="s">
        <v>862</v>
      </c>
      <c r="F131" s="32" t="s">
        <v>401</v>
      </c>
      <c r="G131" s="32" t="s">
        <v>117</v>
      </c>
      <c r="H131" s="28">
        <v>44400</v>
      </c>
      <c r="I131" s="28" t="s">
        <v>36</v>
      </c>
      <c r="J131" s="28" t="s">
        <v>36</v>
      </c>
      <c r="K131" s="1">
        <f t="shared" ca="1" si="34"/>
        <v>942</v>
      </c>
      <c r="L131" s="32" t="str">
        <f t="shared" si="35"/>
        <v>Billable</v>
      </c>
      <c r="M131" s="32" t="s">
        <v>118</v>
      </c>
      <c r="N131" s="1" t="s">
        <v>38</v>
      </c>
      <c r="O131" s="1" t="s">
        <v>39</v>
      </c>
      <c r="P131" s="1"/>
      <c r="Q131" s="1"/>
      <c r="R131" s="31" t="s">
        <v>293</v>
      </c>
      <c r="S131" s="42" t="s">
        <v>880</v>
      </c>
      <c r="T131" s="45">
        <v>0.40833333333333338</v>
      </c>
      <c r="U131" s="42" t="s">
        <v>880</v>
      </c>
      <c r="V131" s="42" t="s">
        <v>880</v>
      </c>
      <c r="W131" s="46">
        <v>0.41250000000000003</v>
      </c>
      <c r="X131" s="46" t="s">
        <v>880</v>
      </c>
      <c r="Y131" s="42" t="s">
        <v>17</v>
      </c>
      <c r="Z131" s="42" t="s">
        <v>17</v>
      </c>
      <c r="AA131" s="42" t="s">
        <v>882</v>
      </c>
      <c r="AB131" s="46">
        <v>6.9444444444444441E-3</v>
      </c>
      <c r="AC131" s="42" t="s">
        <v>19</v>
      </c>
      <c r="AD131" s="42" t="s">
        <v>883</v>
      </c>
      <c r="AE131" s="46">
        <v>6.9444444444444441E-3</v>
      </c>
      <c r="AF131" s="42" t="s">
        <v>19</v>
      </c>
      <c r="AG131" s="42" t="s">
        <v>880</v>
      </c>
      <c r="AH131" s="46">
        <v>0.38750000000000001</v>
      </c>
      <c r="AI131" s="42" t="s">
        <v>880</v>
      </c>
      <c r="AJ131" s="42" t="s">
        <v>880</v>
      </c>
      <c r="AK131" s="46">
        <v>0.41180555555555554</v>
      </c>
      <c r="AL131" s="42" t="s">
        <v>880</v>
      </c>
      <c r="AM131" s="42" t="s">
        <v>880</v>
      </c>
      <c r="AN131" s="46">
        <v>0.41666666666666669</v>
      </c>
      <c r="AO131" s="42" t="s">
        <v>880</v>
      </c>
      <c r="AP131" s="42" t="s">
        <v>17</v>
      </c>
      <c r="AQ131" s="42" t="s">
        <v>17</v>
      </c>
      <c r="AR131" s="42" t="s">
        <v>880</v>
      </c>
      <c r="AS131" s="46">
        <v>0.42777777777777781</v>
      </c>
      <c r="AT131" s="46" t="s">
        <v>880</v>
      </c>
      <c r="AU131" s="42" t="s">
        <v>880</v>
      </c>
      <c r="AV131" s="46">
        <v>0.40416666666666662</v>
      </c>
      <c r="AW131" s="46" t="s">
        <v>880</v>
      </c>
      <c r="AX131" s="42" t="s">
        <v>880</v>
      </c>
      <c r="AY131" s="46">
        <v>0.39930555555555558</v>
      </c>
      <c r="AZ131" s="46" t="s">
        <v>880</v>
      </c>
      <c r="BA131" s="42" t="s">
        <v>880</v>
      </c>
      <c r="BB131" s="46">
        <v>0.3888888888888889</v>
      </c>
      <c r="BC131" s="46" t="s">
        <v>880</v>
      </c>
      <c r="BD131" s="42" t="s">
        <v>880</v>
      </c>
      <c r="BE131" s="42" t="s">
        <v>17</v>
      </c>
      <c r="BF131" s="42" t="s">
        <v>17</v>
      </c>
      <c r="BR131" s="1">
        <f t="shared" si="36"/>
        <v>19</v>
      </c>
      <c r="BS131" s="1">
        <f t="shared" si="37"/>
        <v>0</v>
      </c>
      <c r="BT131" s="1">
        <f t="shared" si="38"/>
        <v>6</v>
      </c>
      <c r="BU131" s="1">
        <f t="shared" si="39"/>
        <v>0</v>
      </c>
      <c r="BV131" s="1">
        <f t="shared" si="40"/>
        <v>2</v>
      </c>
      <c r="BW131" s="1">
        <f>SUM(COUNTIFS($S131:$BQ131,{"PAT","MAT"}))</f>
        <v>0</v>
      </c>
      <c r="BX131" s="1">
        <f t="shared" si="41"/>
        <v>0</v>
      </c>
      <c r="BY131" s="1">
        <f t="shared" si="42"/>
        <v>0</v>
      </c>
      <c r="BZ131" s="1">
        <f t="shared" si="43"/>
        <v>1</v>
      </c>
      <c r="CA131" s="1">
        <f t="shared" si="44"/>
        <v>1</v>
      </c>
      <c r="CB131" s="1">
        <f t="shared" si="45"/>
        <v>0</v>
      </c>
      <c r="CC131" s="1">
        <f t="shared" si="46"/>
        <v>0</v>
      </c>
      <c r="CD131" s="1">
        <f t="shared" si="47"/>
        <v>2</v>
      </c>
      <c r="CE131" s="1">
        <f t="shared" si="48"/>
        <v>1</v>
      </c>
      <c r="CF131" s="1">
        <f t="shared" si="49"/>
        <v>1</v>
      </c>
      <c r="CG131" s="1">
        <f>SUM(BR131:CC131)+SUM(COUNTIFS(R131:BQ131,{"TERM","RESIGNED"}))</f>
        <v>29</v>
      </c>
      <c r="CH131" s="1" t="s">
        <v>41</v>
      </c>
      <c r="CI131" s="1" t="s">
        <v>931</v>
      </c>
      <c r="CJ131" s="32"/>
    </row>
    <row r="132" spans="1:88" x14ac:dyDescent="0.25">
      <c r="A132" s="30">
        <f t="shared" si="50"/>
        <v>131</v>
      </c>
      <c r="B132" s="1" t="s">
        <v>163</v>
      </c>
      <c r="C132" s="1">
        <v>101273</v>
      </c>
      <c r="D132" s="25">
        <v>101273</v>
      </c>
      <c r="E132" s="1" t="s">
        <v>863</v>
      </c>
      <c r="F132" s="32" t="s">
        <v>403</v>
      </c>
      <c r="G132" s="32" t="s">
        <v>181</v>
      </c>
      <c r="H132" s="28">
        <v>44404</v>
      </c>
      <c r="I132" s="28" t="s">
        <v>36</v>
      </c>
      <c r="J132" s="28" t="s">
        <v>36</v>
      </c>
      <c r="K132" s="1">
        <f t="shared" ca="1" si="34"/>
        <v>938</v>
      </c>
      <c r="L132" s="32" t="str">
        <f t="shared" si="35"/>
        <v>Billable</v>
      </c>
      <c r="M132" s="32" t="s">
        <v>178</v>
      </c>
      <c r="N132" s="1" t="s">
        <v>38</v>
      </c>
      <c r="O132" s="1" t="s">
        <v>39</v>
      </c>
      <c r="P132" s="1"/>
      <c r="Q132" s="1"/>
      <c r="R132" s="31" t="s">
        <v>425</v>
      </c>
      <c r="S132" s="42" t="s">
        <v>19</v>
      </c>
      <c r="T132" s="45">
        <v>2.0833333333333333E-3</v>
      </c>
      <c r="U132" s="42" t="s">
        <v>19</v>
      </c>
      <c r="V132" s="42" t="s">
        <v>880</v>
      </c>
      <c r="W132" s="46">
        <v>0.40416666666666662</v>
      </c>
      <c r="X132" s="46" t="s">
        <v>880</v>
      </c>
      <c r="Y132" s="42" t="s">
        <v>17</v>
      </c>
      <c r="Z132" s="42" t="s">
        <v>17</v>
      </c>
      <c r="AA132" s="42" t="s">
        <v>880</v>
      </c>
      <c r="AB132" s="46">
        <v>0.39166666666666666</v>
      </c>
      <c r="AC132" s="42" t="s">
        <v>880</v>
      </c>
      <c r="AD132" s="42" t="s">
        <v>880</v>
      </c>
      <c r="AE132" s="46">
        <v>0.38055555555555554</v>
      </c>
      <c r="AF132" s="42" t="s">
        <v>880</v>
      </c>
      <c r="AG132" s="42" t="s">
        <v>880</v>
      </c>
      <c r="AH132" s="46">
        <v>0.39861111111111108</v>
      </c>
      <c r="AI132" s="42" t="s">
        <v>880</v>
      </c>
      <c r="AJ132" s="42" t="s">
        <v>880</v>
      </c>
      <c r="AK132" s="46">
        <v>0.38194444444444442</v>
      </c>
      <c r="AL132" s="42" t="s">
        <v>880</v>
      </c>
      <c r="AM132" s="42" t="s">
        <v>880</v>
      </c>
      <c r="AN132" s="46">
        <v>0.37847222222222227</v>
      </c>
      <c r="AO132" s="42" t="s">
        <v>880</v>
      </c>
      <c r="AP132" s="42" t="s">
        <v>17</v>
      </c>
      <c r="AQ132" s="42" t="s">
        <v>17</v>
      </c>
      <c r="AR132" s="42" t="s">
        <v>880</v>
      </c>
      <c r="AS132" s="46">
        <v>0.37986111111111115</v>
      </c>
      <c r="AT132" s="46" t="s">
        <v>880</v>
      </c>
      <c r="AU132" s="42" t="s">
        <v>880</v>
      </c>
      <c r="AV132" s="46">
        <v>0.38541666666666669</v>
      </c>
      <c r="AW132" s="46" t="s">
        <v>880</v>
      </c>
      <c r="AX132" s="42" t="s">
        <v>880</v>
      </c>
      <c r="AY132" s="46">
        <v>0.37986111111111115</v>
      </c>
      <c r="AZ132" s="46" t="s">
        <v>880</v>
      </c>
      <c r="BA132" s="42" t="s">
        <v>880</v>
      </c>
      <c r="BB132" s="46">
        <v>0.3833333333333333</v>
      </c>
      <c r="BC132" s="46" t="s">
        <v>880</v>
      </c>
      <c r="BD132" s="42" t="s">
        <v>880</v>
      </c>
      <c r="BE132" s="42" t="s">
        <v>17</v>
      </c>
      <c r="BF132" s="42" t="s">
        <v>17</v>
      </c>
      <c r="BR132" s="1">
        <f t="shared" si="36"/>
        <v>21</v>
      </c>
      <c r="BS132" s="1">
        <f t="shared" si="37"/>
        <v>0</v>
      </c>
      <c r="BT132" s="1">
        <f t="shared" si="38"/>
        <v>6</v>
      </c>
      <c r="BU132" s="1">
        <f t="shared" si="39"/>
        <v>0</v>
      </c>
      <c r="BV132" s="1">
        <f t="shared" si="40"/>
        <v>2</v>
      </c>
      <c r="BW132" s="1">
        <f>SUM(COUNTIFS($S132:$BQ132,{"PAT","MAT"}))</f>
        <v>0</v>
      </c>
      <c r="BX132" s="1">
        <f t="shared" si="41"/>
        <v>0</v>
      </c>
      <c r="BY132" s="1">
        <f t="shared" si="42"/>
        <v>0</v>
      </c>
      <c r="BZ132" s="1">
        <f t="shared" si="43"/>
        <v>0</v>
      </c>
      <c r="CA132" s="1">
        <f t="shared" si="44"/>
        <v>0</v>
      </c>
      <c r="CB132" s="1">
        <f t="shared" si="45"/>
        <v>0</v>
      </c>
      <c r="CC132" s="1">
        <f t="shared" si="46"/>
        <v>0</v>
      </c>
      <c r="CD132" s="1">
        <f t="shared" si="47"/>
        <v>0</v>
      </c>
      <c r="CE132" s="1">
        <f t="shared" si="48"/>
        <v>1</v>
      </c>
      <c r="CF132" s="1">
        <f t="shared" si="49"/>
        <v>1</v>
      </c>
      <c r="CG132" s="1">
        <f>SUM(BR132:CC132)+SUM(COUNTIFS(R132:BQ132,{"TERM","RESIGNED"}))</f>
        <v>29</v>
      </c>
      <c r="CH132" s="1" t="s">
        <v>41</v>
      </c>
      <c r="CI132" s="1" t="s">
        <v>933</v>
      </c>
      <c r="CJ132" s="32"/>
    </row>
    <row r="133" spans="1:88" x14ac:dyDescent="0.25">
      <c r="A133" s="30">
        <f t="shared" si="50"/>
        <v>132</v>
      </c>
      <c r="B133" s="1" t="s">
        <v>163</v>
      </c>
      <c r="C133" s="1">
        <v>101346</v>
      </c>
      <c r="D133" s="25">
        <v>101346</v>
      </c>
      <c r="E133" s="1" t="s">
        <v>863</v>
      </c>
      <c r="F133" s="32" t="s">
        <v>406</v>
      </c>
      <c r="G133" s="32" t="s">
        <v>181</v>
      </c>
      <c r="H133" s="28">
        <v>44411</v>
      </c>
      <c r="I133" s="28" t="s">
        <v>36</v>
      </c>
      <c r="J133" s="28" t="s">
        <v>36</v>
      </c>
      <c r="K133" s="1">
        <f t="shared" ca="1" si="34"/>
        <v>931</v>
      </c>
      <c r="L133" s="32" t="str">
        <f t="shared" si="35"/>
        <v>Billable</v>
      </c>
      <c r="M133" s="32" t="s">
        <v>178</v>
      </c>
      <c r="N133" s="1" t="s">
        <v>38</v>
      </c>
      <c r="O133" s="1" t="s">
        <v>39</v>
      </c>
      <c r="P133" s="1"/>
      <c r="Q133" s="1"/>
      <c r="R133" s="31" t="s">
        <v>294</v>
      </c>
      <c r="S133" s="42" t="s">
        <v>880</v>
      </c>
      <c r="T133" s="45">
        <v>0.42291666666666666</v>
      </c>
      <c r="U133" s="42" t="s">
        <v>880</v>
      </c>
      <c r="V133" s="42" t="s">
        <v>880</v>
      </c>
      <c r="W133" s="46">
        <v>0.37013888888888885</v>
      </c>
      <c r="X133" s="46" t="s">
        <v>880</v>
      </c>
      <c r="Y133" s="42" t="s">
        <v>17</v>
      </c>
      <c r="Z133" s="42" t="s">
        <v>17</v>
      </c>
      <c r="AA133" s="42" t="s">
        <v>880</v>
      </c>
      <c r="AB133" s="46">
        <v>0.38125000000000003</v>
      </c>
      <c r="AC133" s="42" t="s">
        <v>880</v>
      </c>
      <c r="AD133" s="42" t="s">
        <v>880</v>
      </c>
      <c r="AE133" s="46">
        <v>0.37777777777777777</v>
      </c>
      <c r="AF133" s="42" t="s">
        <v>880</v>
      </c>
      <c r="AG133" s="42" t="s">
        <v>880</v>
      </c>
      <c r="AH133" s="46">
        <v>0.37291666666666662</v>
      </c>
      <c r="AI133" s="42" t="s">
        <v>880</v>
      </c>
      <c r="AJ133" s="42" t="s">
        <v>880</v>
      </c>
      <c r="AK133" s="46">
        <v>0.37916666666666665</v>
      </c>
      <c r="AL133" s="42" t="s">
        <v>880</v>
      </c>
      <c r="AM133" s="42" t="s">
        <v>880</v>
      </c>
      <c r="AN133" s="46">
        <v>0.44930555555555557</v>
      </c>
      <c r="AO133" s="42" t="s">
        <v>880</v>
      </c>
      <c r="AP133" s="42" t="s">
        <v>17</v>
      </c>
      <c r="AQ133" s="42" t="s">
        <v>17</v>
      </c>
      <c r="AR133" s="42" t="s">
        <v>880</v>
      </c>
      <c r="AS133" s="46">
        <v>0.41388888888888892</v>
      </c>
      <c r="AT133" s="46" t="s">
        <v>880</v>
      </c>
      <c r="AU133" s="42" t="s">
        <v>880</v>
      </c>
      <c r="AV133" s="46">
        <v>0.38611111111111113</v>
      </c>
      <c r="AW133" s="46" t="s">
        <v>880</v>
      </c>
      <c r="AX133" s="42" t="s">
        <v>880</v>
      </c>
      <c r="AY133" s="46">
        <v>0.3888888888888889</v>
      </c>
      <c r="AZ133" s="46" t="s">
        <v>880</v>
      </c>
      <c r="BA133" s="42" t="s">
        <v>880</v>
      </c>
      <c r="BB133" s="46">
        <v>0.38680555555555557</v>
      </c>
      <c r="BC133" s="46" t="s">
        <v>880</v>
      </c>
      <c r="BD133" s="42" t="s">
        <v>880</v>
      </c>
      <c r="BE133" s="42" t="s">
        <v>17</v>
      </c>
      <c r="BF133" s="42" t="s">
        <v>17</v>
      </c>
      <c r="BR133" s="1">
        <f t="shared" si="36"/>
        <v>23</v>
      </c>
      <c r="BS133" s="1">
        <f t="shared" si="37"/>
        <v>0</v>
      </c>
      <c r="BT133" s="1">
        <f t="shared" si="38"/>
        <v>6</v>
      </c>
      <c r="BU133" s="1">
        <f t="shared" si="39"/>
        <v>0</v>
      </c>
      <c r="BV133" s="1">
        <f t="shared" si="40"/>
        <v>0</v>
      </c>
      <c r="BW133" s="1">
        <f>SUM(COUNTIFS($S133:$BQ133,{"PAT","MAT"}))</f>
        <v>0</v>
      </c>
      <c r="BX133" s="1">
        <f t="shared" si="41"/>
        <v>0</v>
      </c>
      <c r="BY133" s="1">
        <f t="shared" si="42"/>
        <v>0</v>
      </c>
      <c r="BZ133" s="1">
        <f t="shared" si="43"/>
        <v>0</v>
      </c>
      <c r="CA133" s="1">
        <f t="shared" si="44"/>
        <v>0</v>
      </c>
      <c r="CB133" s="1">
        <f t="shared" si="45"/>
        <v>0</v>
      </c>
      <c r="CC133" s="1">
        <f t="shared" si="46"/>
        <v>0</v>
      </c>
      <c r="CD133" s="1">
        <f t="shared" si="47"/>
        <v>0</v>
      </c>
      <c r="CE133" s="1">
        <f t="shared" si="48"/>
        <v>1</v>
      </c>
      <c r="CF133" s="1">
        <f t="shared" si="49"/>
        <v>1</v>
      </c>
      <c r="CG133" s="1">
        <f>SUM(BR133:CC133)+SUM(COUNTIFS(R133:BQ133,{"TERM","RESIGNED"}))</f>
        <v>29</v>
      </c>
      <c r="CH133" s="1" t="s">
        <v>41</v>
      </c>
      <c r="CI133" s="1" t="s">
        <v>933</v>
      </c>
      <c r="CJ133" s="32"/>
    </row>
    <row r="134" spans="1:88" x14ac:dyDescent="0.25">
      <c r="A134" s="30">
        <f t="shared" si="50"/>
        <v>133</v>
      </c>
      <c r="B134" s="1" t="s">
        <v>163</v>
      </c>
      <c r="C134" s="1">
        <v>101360</v>
      </c>
      <c r="D134" s="25">
        <v>101360</v>
      </c>
      <c r="E134" s="1" t="s">
        <v>863</v>
      </c>
      <c r="F134" s="32" t="s">
        <v>408</v>
      </c>
      <c r="G134" s="32" t="s">
        <v>117</v>
      </c>
      <c r="H134" s="28">
        <v>44414</v>
      </c>
      <c r="I134" s="28" t="s">
        <v>36</v>
      </c>
      <c r="J134" s="28" t="s">
        <v>36</v>
      </c>
      <c r="K134" s="1">
        <f t="shared" ca="1" si="34"/>
        <v>928</v>
      </c>
      <c r="L134" s="32" t="str">
        <f t="shared" si="35"/>
        <v>Billable</v>
      </c>
      <c r="M134" s="32" t="s">
        <v>118</v>
      </c>
      <c r="N134" s="1" t="s">
        <v>38</v>
      </c>
      <c r="O134" s="1" t="s">
        <v>39</v>
      </c>
      <c r="P134" s="1"/>
      <c r="Q134" s="1"/>
      <c r="R134" s="31" t="s">
        <v>355</v>
      </c>
      <c r="S134" s="42" t="s">
        <v>880</v>
      </c>
      <c r="T134" s="45">
        <v>0.44861111111111113</v>
      </c>
      <c r="U134" s="42" t="s">
        <v>880</v>
      </c>
      <c r="V134" s="42" t="s">
        <v>880</v>
      </c>
      <c r="W134" s="46">
        <v>0.45694444444444443</v>
      </c>
      <c r="X134" s="46" t="s">
        <v>880</v>
      </c>
      <c r="Y134" s="42" t="s">
        <v>17</v>
      </c>
      <c r="Z134" s="42" t="s">
        <v>17</v>
      </c>
      <c r="AA134" s="42" t="s">
        <v>883</v>
      </c>
      <c r="AB134" s="46" t="s">
        <v>36</v>
      </c>
      <c r="AC134" s="42" t="s">
        <v>883</v>
      </c>
      <c r="AD134" s="42" t="s">
        <v>880</v>
      </c>
      <c r="AE134" s="46">
        <v>0.42222222222222222</v>
      </c>
      <c r="AF134" s="42" t="s">
        <v>880</v>
      </c>
      <c r="AG134" s="42" t="s">
        <v>880</v>
      </c>
      <c r="AH134" s="46">
        <v>0.37986111111111115</v>
      </c>
      <c r="AI134" s="42" t="s">
        <v>880</v>
      </c>
      <c r="AJ134" s="42" t="s">
        <v>880</v>
      </c>
      <c r="AK134" s="46">
        <v>0.38055555555555554</v>
      </c>
      <c r="AL134" s="42" t="s">
        <v>880</v>
      </c>
      <c r="AM134" s="42" t="s">
        <v>882</v>
      </c>
      <c r="AN134" s="46" t="s">
        <v>36</v>
      </c>
      <c r="AO134" s="42" t="s">
        <v>882</v>
      </c>
      <c r="AP134" s="42" t="s">
        <v>17</v>
      </c>
      <c r="AQ134" s="42" t="s">
        <v>17</v>
      </c>
      <c r="AR134" s="42" t="s">
        <v>880</v>
      </c>
      <c r="AS134" s="46">
        <v>0.39097222222222222</v>
      </c>
      <c r="AT134" s="46" t="s">
        <v>880</v>
      </c>
      <c r="AU134" s="42" t="s">
        <v>880</v>
      </c>
      <c r="AV134" s="46">
        <v>0.39374999999999999</v>
      </c>
      <c r="AW134" s="46" t="s">
        <v>880</v>
      </c>
      <c r="AX134" s="42" t="s">
        <v>883</v>
      </c>
      <c r="AY134" s="46" t="s">
        <v>36</v>
      </c>
      <c r="AZ134" s="46" t="s">
        <v>883</v>
      </c>
      <c r="BA134" s="42" t="s">
        <v>880</v>
      </c>
      <c r="BB134" s="46">
        <v>0.3979166666666667</v>
      </c>
      <c r="BC134" s="46" t="s">
        <v>880</v>
      </c>
      <c r="BD134" s="42" t="s">
        <v>880</v>
      </c>
      <c r="BE134" s="42" t="s">
        <v>17</v>
      </c>
      <c r="BF134" s="42" t="s">
        <v>17</v>
      </c>
      <c r="BR134" s="1">
        <f t="shared" si="36"/>
        <v>17</v>
      </c>
      <c r="BS134" s="1">
        <f t="shared" si="37"/>
        <v>0</v>
      </c>
      <c r="BT134" s="1">
        <f t="shared" si="38"/>
        <v>6</v>
      </c>
      <c r="BU134" s="1">
        <f t="shared" si="39"/>
        <v>0</v>
      </c>
      <c r="BV134" s="1">
        <f t="shared" si="40"/>
        <v>0</v>
      </c>
      <c r="BW134" s="1">
        <f>SUM(COUNTIFS($S134:$BQ134,{"PAT","MAT"}))</f>
        <v>0</v>
      </c>
      <c r="BX134" s="1">
        <f t="shared" si="41"/>
        <v>0</v>
      </c>
      <c r="BY134" s="1">
        <f t="shared" si="42"/>
        <v>0</v>
      </c>
      <c r="BZ134" s="1">
        <f t="shared" si="43"/>
        <v>4</v>
      </c>
      <c r="CA134" s="1">
        <f t="shared" si="44"/>
        <v>2</v>
      </c>
      <c r="CB134" s="1">
        <f t="shared" si="45"/>
        <v>0</v>
      </c>
      <c r="CC134" s="1">
        <f t="shared" si="46"/>
        <v>0</v>
      </c>
      <c r="CD134" s="1">
        <f t="shared" si="47"/>
        <v>6</v>
      </c>
      <c r="CE134" s="1">
        <f t="shared" si="48"/>
        <v>1</v>
      </c>
      <c r="CF134" s="1">
        <f t="shared" si="49"/>
        <v>1</v>
      </c>
      <c r="CG134" s="1">
        <f>SUM(BR134:CC134)+SUM(COUNTIFS(R134:BQ134,{"TERM","RESIGNED"}))</f>
        <v>29</v>
      </c>
      <c r="CH134" s="1" t="s">
        <v>41</v>
      </c>
      <c r="CI134" s="1" t="s">
        <v>936</v>
      </c>
      <c r="CJ134" s="32"/>
    </row>
    <row r="135" spans="1:88" x14ac:dyDescent="0.25">
      <c r="A135" s="30">
        <f t="shared" si="50"/>
        <v>134</v>
      </c>
      <c r="B135" s="1" t="s">
        <v>163</v>
      </c>
      <c r="C135" s="1">
        <v>101569</v>
      </c>
      <c r="D135" s="25">
        <v>101569</v>
      </c>
      <c r="E135" s="1" t="s">
        <v>863</v>
      </c>
      <c r="F135" s="32" t="s">
        <v>415</v>
      </c>
      <c r="G135" s="32" t="s">
        <v>117</v>
      </c>
      <c r="H135" s="28">
        <v>44439</v>
      </c>
      <c r="I135" s="28" t="s">
        <v>36</v>
      </c>
      <c r="J135" s="28" t="s">
        <v>36</v>
      </c>
      <c r="K135" s="1">
        <f t="shared" ca="1" si="34"/>
        <v>903</v>
      </c>
      <c r="L135" s="32" t="str">
        <f t="shared" si="35"/>
        <v>Billable</v>
      </c>
      <c r="M135" s="32" t="s">
        <v>118</v>
      </c>
      <c r="N135" s="1" t="s">
        <v>38</v>
      </c>
      <c r="O135" s="1" t="s">
        <v>39</v>
      </c>
      <c r="P135" s="1"/>
      <c r="Q135" s="1"/>
      <c r="R135" s="31" t="s">
        <v>140</v>
      </c>
      <c r="S135" s="42" t="s">
        <v>880</v>
      </c>
      <c r="T135" s="45">
        <v>0.3756944444444445</v>
      </c>
      <c r="U135" s="42" t="s">
        <v>880</v>
      </c>
      <c r="V135" s="42" t="s">
        <v>880</v>
      </c>
      <c r="W135" s="46">
        <v>0.37222222222222223</v>
      </c>
      <c r="X135" s="46" t="s">
        <v>880</v>
      </c>
      <c r="Y135" s="42" t="s">
        <v>17</v>
      </c>
      <c r="Z135" s="42" t="s">
        <v>17</v>
      </c>
      <c r="AA135" s="42" t="s">
        <v>880</v>
      </c>
      <c r="AB135" s="46">
        <v>0.36527777777777781</v>
      </c>
      <c r="AC135" s="42" t="s">
        <v>880</v>
      </c>
      <c r="AD135" s="42" t="s">
        <v>880</v>
      </c>
      <c r="AE135" s="46">
        <v>0.36736111111111108</v>
      </c>
      <c r="AF135" s="42" t="s">
        <v>880</v>
      </c>
      <c r="AG135" s="42" t="s">
        <v>880</v>
      </c>
      <c r="AH135" s="46">
        <v>0.39930555555555558</v>
      </c>
      <c r="AI135" s="42" t="s">
        <v>880</v>
      </c>
      <c r="AJ135" s="42" t="s">
        <v>880</v>
      </c>
      <c r="AK135" s="46">
        <v>0.36874999999999997</v>
      </c>
      <c r="AL135" s="42" t="s">
        <v>880</v>
      </c>
      <c r="AM135" s="42" t="s">
        <v>880</v>
      </c>
      <c r="AN135" s="46">
        <v>0.37083333333333335</v>
      </c>
      <c r="AO135" s="42" t="s">
        <v>880</v>
      </c>
      <c r="AP135" s="42" t="s">
        <v>17</v>
      </c>
      <c r="AQ135" s="42" t="s">
        <v>17</v>
      </c>
      <c r="AR135" s="42" t="s">
        <v>880</v>
      </c>
      <c r="AS135" s="46">
        <v>0.41041666666666665</v>
      </c>
      <c r="AT135" s="46" t="s">
        <v>880</v>
      </c>
      <c r="AU135" s="42" t="s">
        <v>880</v>
      </c>
      <c r="AV135" s="46">
        <v>0.37291666666666662</v>
      </c>
      <c r="AW135" s="46" t="s">
        <v>880</v>
      </c>
      <c r="AX135" s="42" t="s">
        <v>880</v>
      </c>
      <c r="AY135" s="46" t="s">
        <v>36</v>
      </c>
      <c r="AZ135" s="46" t="s">
        <v>880</v>
      </c>
      <c r="BA135" s="42" t="s">
        <v>880</v>
      </c>
      <c r="BB135" s="46">
        <v>0.37222222222222223</v>
      </c>
      <c r="BC135" s="46" t="s">
        <v>880</v>
      </c>
      <c r="BD135" s="42" t="s">
        <v>19</v>
      </c>
      <c r="BE135" s="42" t="s">
        <v>17</v>
      </c>
      <c r="BF135" s="42" t="s">
        <v>17</v>
      </c>
      <c r="BR135" s="1">
        <f t="shared" si="36"/>
        <v>22</v>
      </c>
      <c r="BS135" s="1">
        <f t="shared" si="37"/>
        <v>0</v>
      </c>
      <c r="BT135" s="1">
        <f t="shared" si="38"/>
        <v>6</v>
      </c>
      <c r="BU135" s="1">
        <f t="shared" si="39"/>
        <v>0</v>
      </c>
      <c r="BV135" s="1">
        <f t="shared" si="40"/>
        <v>1</v>
      </c>
      <c r="BW135" s="1">
        <f>SUM(COUNTIFS($S135:$BQ135,{"PAT","MAT"}))</f>
        <v>0</v>
      </c>
      <c r="BX135" s="1">
        <f t="shared" si="41"/>
        <v>0</v>
      </c>
      <c r="BY135" s="1">
        <f t="shared" si="42"/>
        <v>0</v>
      </c>
      <c r="BZ135" s="1">
        <f t="shared" si="43"/>
        <v>0</v>
      </c>
      <c r="CA135" s="1">
        <f t="shared" si="44"/>
        <v>0</v>
      </c>
      <c r="CB135" s="1">
        <f t="shared" si="45"/>
        <v>0</v>
      </c>
      <c r="CC135" s="1">
        <f t="shared" si="46"/>
        <v>0</v>
      </c>
      <c r="CD135" s="1">
        <f t="shared" si="47"/>
        <v>0</v>
      </c>
      <c r="CE135" s="1">
        <f t="shared" si="48"/>
        <v>1</v>
      </c>
      <c r="CF135" s="1">
        <f t="shared" si="49"/>
        <v>1</v>
      </c>
      <c r="CG135" s="1">
        <f>SUM(BR135:CC135)+SUM(COUNTIFS(R135:BQ135,{"TERM","RESIGNED"}))</f>
        <v>29</v>
      </c>
      <c r="CH135" s="1" t="s">
        <v>41</v>
      </c>
      <c r="CI135" s="1" t="s">
        <v>936</v>
      </c>
      <c r="CJ135" s="32"/>
    </row>
    <row r="136" spans="1:88" x14ac:dyDescent="0.25">
      <c r="A136" s="30">
        <f t="shared" si="50"/>
        <v>135</v>
      </c>
      <c r="B136" s="1" t="s">
        <v>163</v>
      </c>
      <c r="C136" s="1">
        <v>101743</v>
      </c>
      <c r="D136" s="25">
        <v>101743</v>
      </c>
      <c r="E136" s="1" t="s">
        <v>862</v>
      </c>
      <c r="F136" s="32" t="s">
        <v>427</v>
      </c>
      <c r="G136" s="32" t="s">
        <v>117</v>
      </c>
      <c r="H136" s="28">
        <v>44467</v>
      </c>
      <c r="I136" s="28" t="s">
        <v>36</v>
      </c>
      <c r="J136" s="28" t="s">
        <v>36</v>
      </c>
      <c r="K136" s="1">
        <f t="shared" ca="1" si="34"/>
        <v>875</v>
      </c>
      <c r="L136" s="32" t="str">
        <f t="shared" si="35"/>
        <v>Billable</v>
      </c>
      <c r="M136" s="32" t="s">
        <v>118</v>
      </c>
      <c r="N136" s="1" t="s">
        <v>38</v>
      </c>
      <c r="O136" s="1" t="s">
        <v>39</v>
      </c>
      <c r="P136" s="1"/>
      <c r="Q136" s="1"/>
      <c r="R136" s="31" t="s">
        <v>233</v>
      </c>
      <c r="S136" s="42" t="s">
        <v>880</v>
      </c>
      <c r="T136" s="45">
        <v>0.40972222222222227</v>
      </c>
      <c r="U136" s="42" t="s">
        <v>881</v>
      </c>
      <c r="V136" s="42" t="s">
        <v>880</v>
      </c>
      <c r="W136" s="46">
        <v>0.39513888888888887</v>
      </c>
      <c r="X136" s="46" t="s">
        <v>19</v>
      </c>
      <c r="Y136" s="42" t="s">
        <v>17</v>
      </c>
      <c r="Z136" s="42" t="s">
        <v>17</v>
      </c>
      <c r="AA136" s="42" t="s">
        <v>880</v>
      </c>
      <c r="AB136" s="46">
        <v>0.39166666666666666</v>
      </c>
      <c r="AC136" s="42" t="s">
        <v>880</v>
      </c>
      <c r="AD136" s="42" t="s">
        <v>880</v>
      </c>
      <c r="AE136" s="46">
        <v>0.46249999999999997</v>
      </c>
      <c r="AF136" s="42" t="s">
        <v>881</v>
      </c>
      <c r="AG136" s="42" t="s">
        <v>880</v>
      </c>
      <c r="AH136" s="46">
        <v>0.41041666666666665</v>
      </c>
      <c r="AI136" s="42" t="s">
        <v>881</v>
      </c>
      <c r="AJ136" s="42" t="s">
        <v>880</v>
      </c>
      <c r="AK136" s="46">
        <v>0.39097222222222222</v>
      </c>
      <c r="AL136" s="42" t="s">
        <v>880</v>
      </c>
      <c r="AM136" s="42" t="s">
        <v>880</v>
      </c>
      <c r="AN136" s="46">
        <v>0.38750000000000001</v>
      </c>
      <c r="AO136" s="42" t="s">
        <v>880</v>
      </c>
      <c r="AP136" s="42" t="s">
        <v>17</v>
      </c>
      <c r="AQ136" s="42" t="s">
        <v>17</v>
      </c>
      <c r="AR136" s="42" t="s">
        <v>880</v>
      </c>
      <c r="AS136" s="46">
        <v>0.41736111111111113</v>
      </c>
      <c r="AT136" s="46" t="s">
        <v>880</v>
      </c>
      <c r="AU136" s="42" t="s">
        <v>882</v>
      </c>
      <c r="AV136" s="46" t="s">
        <v>36</v>
      </c>
      <c r="AW136" s="46" t="s">
        <v>18</v>
      </c>
      <c r="AX136" s="42" t="s">
        <v>883</v>
      </c>
      <c r="AY136" s="46" t="s">
        <v>36</v>
      </c>
      <c r="AZ136" s="46" t="s">
        <v>18</v>
      </c>
      <c r="BA136" s="42" t="s">
        <v>880</v>
      </c>
      <c r="BB136" s="46">
        <v>0.3833333333333333</v>
      </c>
      <c r="BC136" s="46" t="s">
        <v>880</v>
      </c>
      <c r="BD136" s="42" t="s">
        <v>18</v>
      </c>
      <c r="BE136" s="42" t="s">
        <v>17</v>
      </c>
      <c r="BF136" s="42" t="s">
        <v>17</v>
      </c>
      <c r="BR136" s="1">
        <f t="shared" si="36"/>
        <v>14</v>
      </c>
      <c r="BS136" s="1">
        <f t="shared" si="37"/>
        <v>1.5</v>
      </c>
      <c r="BT136" s="1">
        <f t="shared" si="38"/>
        <v>6</v>
      </c>
      <c r="BU136" s="1">
        <f t="shared" si="39"/>
        <v>3</v>
      </c>
      <c r="BV136" s="1">
        <f t="shared" si="40"/>
        <v>1</v>
      </c>
      <c r="BW136" s="1">
        <f>SUM(COUNTIFS($S136:$BQ136,{"PAT","MAT"}))</f>
        <v>0</v>
      </c>
      <c r="BX136" s="1">
        <f t="shared" si="41"/>
        <v>0</v>
      </c>
      <c r="BY136" s="1">
        <f t="shared" si="42"/>
        <v>0</v>
      </c>
      <c r="BZ136" s="1">
        <f t="shared" si="43"/>
        <v>1</v>
      </c>
      <c r="CA136" s="1">
        <f t="shared" si="44"/>
        <v>1</v>
      </c>
      <c r="CB136" s="1">
        <f t="shared" si="45"/>
        <v>0</v>
      </c>
      <c r="CC136" s="1">
        <f t="shared" si="46"/>
        <v>0</v>
      </c>
      <c r="CD136" s="1">
        <f t="shared" si="47"/>
        <v>2</v>
      </c>
      <c r="CE136" s="1">
        <f t="shared" si="48"/>
        <v>0</v>
      </c>
      <c r="CF136" s="1">
        <f t="shared" si="49"/>
        <v>1</v>
      </c>
      <c r="CG136" s="1">
        <f>SUM(BR136:CC136)+SUM(COUNTIFS(R136:BQ136,{"TERM","RESIGNED"}))</f>
        <v>27.5</v>
      </c>
      <c r="CH136" s="1" t="s">
        <v>41</v>
      </c>
      <c r="CI136" s="1" t="s">
        <v>931</v>
      </c>
      <c r="CJ136" s="32"/>
    </row>
    <row r="137" spans="1:88" x14ac:dyDescent="0.25">
      <c r="A137" s="30">
        <f t="shared" si="50"/>
        <v>136</v>
      </c>
      <c r="B137" s="1" t="s">
        <v>163</v>
      </c>
      <c r="C137" s="1">
        <v>101745</v>
      </c>
      <c r="D137" s="25">
        <v>101745</v>
      </c>
      <c r="E137" s="1" t="s">
        <v>863</v>
      </c>
      <c r="F137" s="32" t="s">
        <v>429</v>
      </c>
      <c r="G137" s="32" t="s">
        <v>181</v>
      </c>
      <c r="H137" s="28">
        <v>44467</v>
      </c>
      <c r="I137" s="28" t="s">
        <v>36</v>
      </c>
      <c r="J137" s="28" t="s">
        <v>36</v>
      </c>
      <c r="K137" s="1">
        <f t="shared" ca="1" si="34"/>
        <v>875</v>
      </c>
      <c r="L137" s="32" t="str">
        <f t="shared" si="35"/>
        <v>Billable</v>
      </c>
      <c r="M137" s="32" t="s">
        <v>178</v>
      </c>
      <c r="N137" s="1" t="s">
        <v>38</v>
      </c>
      <c r="O137" s="1" t="s">
        <v>39</v>
      </c>
      <c r="P137" s="1"/>
      <c r="Q137" s="1"/>
      <c r="R137" s="31" t="s">
        <v>241</v>
      </c>
      <c r="S137" s="42" t="s">
        <v>880</v>
      </c>
      <c r="T137" s="45">
        <v>0.37847222222222227</v>
      </c>
      <c r="U137" s="42" t="s">
        <v>880</v>
      </c>
      <c r="V137" s="42" t="s">
        <v>882</v>
      </c>
      <c r="W137" s="46" t="s">
        <v>36</v>
      </c>
      <c r="X137" s="46" t="s">
        <v>882</v>
      </c>
      <c r="Y137" s="42" t="s">
        <v>17</v>
      </c>
      <c r="Z137" s="42" t="s">
        <v>17</v>
      </c>
      <c r="AA137" s="42" t="s">
        <v>880</v>
      </c>
      <c r="AB137" s="46">
        <v>0.37916666666666665</v>
      </c>
      <c r="AC137" s="42" t="s">
        <v>880</v>
      </c>
      <c r="AD137" s="42" t="s">
        <v>19</v>
      </c>
      <c r="AE137" s="46">
        <v>0.36736111111111108</v>
      </c>
      <c r="AF137" s="42" t="s">
        <v>19</v>
      </c>
      <c r="AG137" s="42" t="s">
        <v>880</v>
      </c>
      <c r="AH137" s="46">
        <v>0.39861111111111108</v>
      </c>
      <c r="AI137" s="42" t="s">
        <v>880</v>
      </c>
      <c r="AJ137" s="42" t="s">
        <v>880</v>
      </c>
      <c r="AK137" s="46">
        <v>0.3756944444444445</v>
      </c>
      <c r="AL137" s="42" t="s">
        <v>880</v>
      </c>
      <c r="AM137" s="42" t="s">
        <v>18</v>
      </c>
      <c r="AN137" s="46" t="s">
        <v>36</v>
      </c>
      <c r="AO137" s="42" t="s">
        <v>18</v>
      </c>
      <c r="AP137" s="42" t="s">
        <v>17</v>
      </c>
      <c r="AQ137" s="42" t="s">
        <v>17</v>
      </c>
      <c r="AR137" s="42" t="s">
        <v>880</v>
      </c>
      <c r="AS137" s="46">
        <v>0.37291666666666662</v>
      </c>
      <c r="AT137" s="46" t="s">
        <v>880</v>
      </c>
      <c r="AU137" s="42" t="s">
        <v>880</v>
      </c>
      <c r="AV137" s="46">
        <v>0.36805555555555558</v>
      </c>
      <c r="AW137" s="46" t="s">
        <v>880</v>
      </c>
      <c r="AX137" s="42" t="s">
        <v>880</v>
      </c>
      <c r="AY137" s="46">
        <v>0.375</v>
      </c>
      <c r="AZ137" s="46" t="s">
        <v>880</v>
      </c>
      <c r="BA137" s="42" t="s">
        <v>880</v>
      </c>
      <c r="BB137" s="46">
        <v>0.37847222222222227</v>
      </c>
      <c r="BC137" s="46" t="s">
        <v>880</v>
      </c>
      <c r="BD137" s="42" t="s">
        <v>880</v>
      </c>
      <c r="BE137" s="42" t="s">
        <v>17</v>
      </c>
      <c r="BF137" s="42" t="s">
        <v>17</v>
      </c>
      <c r="BR137" s="1">
        <f t="shared" si="36"/>
        <v>17</v>
      </c>
      <c r="BS137" s="1">
        <f t="shared" si="37"/>
        <v>0</v>
      </c>
      <c r="BT137" s="1">
        <f t="shared" si="38"/>
        <v>6</v>
      </c>
      <c r="BU137" s="1">
        <f t="shared" si="39"/>
        <v>2</v>
      </c>
      <c r="BV137" s="1">
        <f t="shared" si="40"/>
        <v>2</v>
      </c>
      <c r="BW137" s="1">
        <f>SUM(COUNTIFS($S137:$BQ137,{"PAT","MAT"}))</f>
        <v>0</v>
      </c>
      <c r="BX137" s="1">
        <f t="shared" si="41"/>
        <v>0</v>
      </c>
      <c r="BY137" s="1">
        <f t="shared" si="42"/>
        <v>0</v>
      </c>
      <c r="BZ137" s="1">
        <f t="shared" si="43"/>
        <v>0</v>
      </c>
      <c r="CA137" s="1">
        <f t="shared" si="44"/>
        <v>2</v>
      </c>
      <c r="CB137" s="1">
        <f t="shared" si="45"/>
        <v>0</v>
      </c>
      <c r="CC137" s="1">
        <f t="shared" si="46"/>
        <v>0</v>
      </c>
      <c r="CD137" s="1">
        <f t="shared" si="47"/>
        <v>2</v>
      </c>
      <c r="CE137" s="1">
        <f t="shared" si="48"/>
        <v>1</v>
      </c>
      <c r="CF137" s="1">
        <f t="shared" si="49"/>
        <v>1</v>
      </c>
      <c r="CG137" s="1">
        <f>SUM(BR137:CC137)+SUM(COUNTIFS(R137:BQ137,{"TERM","RESIGNED"}))</f>
        <v>29</v>
      </c>
      <c r="CH137" s="1" t="s">
        <v>41</v>
      </c>
      <c r="CI137" s="1" t="s">
        <v>934</v>
      </c>
      <c r="CJ137" s="32"/>
    </row>
    <row r="138" spans="1:88" x14ac:dyDescent="0.25">
      <c r="A138" s="30">
        <f t="shared" si="50"/>
        <v>137</v>
      </c>
      <c r="B138" s="1" t="s">
        <v>163</v>
      </c>
      <c r="C138" s="1">
        <v>101757</v>
      </c>
      <c r="D138" s="25">
        <v>101757</v>
      </c>
      <c r="E138" s="1" t="s">
        <v>863</v>
      </c>
      <c r="F138" s="32" t="s">
        <v>428</v>
      </c>
      <c r="G138" s="32" t="s">
        <v>117</v>
      </c>
      <c r="H138" s="28">
        <v>44467</v>
      </c>
      <c r="I138" s="28" t="s">
        <v>36</v>
      </c>
      <c r="J138" s="28" t="s">
        <v>36</v>
      </c>
      <c r="K138" s="1">
        <f t="shared" ca="1" si="34"/>
        <v>875</v>
      </c>
      <c r="L138" s="32" t="str">
        <f t="shared" si="35"/>
        <v>Billable</v>
      </c>
      <c r="M138" s="32" t="s">
        <v>118</v>
      </c>
      <c r="N138" s="1" t="s">
        <v>38</v>
      </c>
      <c r="O138" s="1" t="s">
        <v>39</v>
      </c>
      <c r="P138" s="1"/>
      <c r="Q138" s="1"/>
      <c r="R138" s="31" t="s">
        <v>136</v>
      </c>
      <c r="S138" s="42" t="s">
        <v>880</v>
      </c>
      <c r="T138" s="45">
        <v>0.45833333333333331</v>
      </c>
      <c r="U138" s="42" t="s">
        <v>880</v>
      </c>
      <c r="V138" s="42" t="s">
        <v>880</v>
      </c>
      <c r="W138" s="46">
        <v>0.37847222222222227</v>
      </c>
      <c r="X138" s="46" t="s">
        <v>880</v>
      </c>
      <c r="Y138" s="42" t="s">
        <v>17</v>
      </c>
      <c r="Z138" s="42" t="s">
        <v>17</v>
      </c>
      <c r="AA138" s="42" t="s">
        <v>880</v>
      </c>
      <c r="AB138" s="46">
        <v>0.40069444444444446</v>
      </c>
      <c r="AC138" s="42" t="s">
        <v>880</v>
      </c>
      <c r="AD138" s="42" t="s">
        <v>880</v>
      </c>
      <c r="AE138" s="46">
        <v>0.3840277777777778</v>
      </c>
      <c r="AF138" s="42" t="s">
        <v>880</v>
      </c>
      <c r="AG138" s="42" t="s">
        <v>880</v>
      </c>
      <c r="AH138" s="46">
        <v>0.37916666666666665</v>
      </c>
      <c r="AI138" s="42" t="s">
        <v>880</v>
      </c>
      <c r="AJ138" s="42" t="s">
        <v>880</v>
      </c>
      <c r="AK138" s="46">
        <v>0.47430555555555554</v>
      </c>
      <c r="AL138" s="42" t="s">
        <v>880</v>
      </c>
      <c r="AM138" s="42" t="s">
        <v>880</v>
      </c>
      <c r="AN138" s="46">
        <v>0.38472222222222219</v>
      </c>
      <c r="AO138" s="42" t="s">
        <v>880</v>
      </c>
      <c r="AP138" s="42" t="s">
        <v>17</v>
      </c>
      <c r="AQ138" s="42" t="s">
        <v>17</v>
      </c>
      <c r="AR138" s="42" t="s">
        <v>880</v>
      </c>
      <c r="AS138" s="46">
        <v>0.39374999999999999</v>
      </c>
      <c r="AT138" s="46" t="s">
        <v>880</v>
      </c>
      <c r="AU138" s="42" t="s">
        <v>880</v>
      </c>
      <c r="AV138" s="46">
        <v>0.3979166666666667</v>
      </c>
      <c r="AW138" s="46" t="s">
        <v>880</v>
      </c>
      <c r="AX138" s="42" t="s">
        <v>880</v>
      </c>
      <c r="AY138" s="46">
        <v>0.3840277777777778</v>
      </c>
      <c r="AZ138" s="46" t="s">
        <v>880</v>
      </c>
      <c r="BA138" s="42" t="s">
        <v>880</v>
      </c>
      <c r="BB138" s="46">
        <v>0.38194444444444442</v>
      </c>
      <c r="BC138" s="46" t="s">
        <v>880</v>
      </c>
      <c r="BD138" s="42" t="s">
        <v>882</v>
      </c>
      <c r="BE138" s="42" t="s">
        <v>17</v>
      </c>
      <c r="BF138" s="42" t="s">
        <v>17</v>
      </c>
      <c r="BR138" s="1">
        <f t="shared" si="36"/>
        <v>22</v>
      </c>
      <c r="BS138" s="1">
        <f t="shared" si="37"/>
        <v>0</v>
      </c>
      <c r="BT138" s="1">
        <f t="shared" si="38"/>
        <v>6</v>
      </c>
      <c r="BU138" s="1">
        <f t="shared" si="39"/>
        <v>0</v>
      </c>
      <c r="BV138" s="1">
        <f t="shared" si="40"/>
        <v>0</v>
      </c>
      <c r="BW138" s="1">
        <f>SUM(COUNTIFS($S138:$BQ138,{"PAT","MAT"}))</f>
        <v>0</v>
      </c>
      <c r="BX138" s="1">
        <f t="shared" si="41"/>
        <v>0</v>
      </c>
      <c r="BY138" s="1">
        <f t="shared" si="42"/>
        <v>0</v>
      </c>
      <c r="BZ138" s="1">
        <f t="shared" si="43"/>
        <v>0</v>
      </c>
      <c r="CA138" s="1">
        <f t="shared" si="44"/>
        <v>1</v>
      </c>
      <c r="CB138" s="1">
        <f t="shared" si="45"/>
        <v>0</v>
      </c>
      <c r="CC138" s="1">
        <f t="shared" si="46"/>
        <v>0</v>
      </c>
      <c r="CD138" s="1">
        <f t="shared" si="47"/>
        <v>1</v>
      </c>
      <c r="CE138" s="1">
        <f t="shared" si="48"/>
        <v>1</v>
      </c>
      <c r="CF138" s="1">
        <f t="shared" si="49"/>
        <v>1</v>
      </c>
      <c r="CG138" s="1">
        <f>SUM(BR138:CC138)+SUM(COUNTIFS(R138:BQ138,{"TERM","RESIGNED"}))</f>
        <v>29</v>
      </c>
      <c r="CH138" s="1" t="s">
        <v>41</v>
      </c>
      <c r="CI138" s="1" t="s">
        <v>934</v>
      </c>
      <c r="CJ138" s="32"/>
    </row>
    <row r="139" spans="1:88" x14ac:dyDescent="0.25">
      <c r="A139" s="30">
        <f t="shared" si="50"/>
        <v>138</v>
      </c>
      <c r="B139" s="1" t="s">
        <v>163</v>
      </c>
      <c r="C139" s="1">
        <v>101760</v>
      </c>
      <c r="D139" s="25">
        <v>101760</v>
      </c>
      <c r="E139" s="1" t="s">
        <v>863</v>
      </c>
      <c r="F139" s="32" t="s">
        <v>426</v>
      </c>
      <c r="G139" s="32" t="s">
        <v>117</v>
      </c>
      <c r="H139" s="28">
        <v>44467</v>
      </c>
      <c r="I139" s="28" t="s">
        <v>36</v>
      </c>
      <c r="J139" s="28" t="s">
        <v>36</v>
      </c>
      <c r="K139" s="1">
        <f t="shared" ca="1" si="34"/>
        <v>875</v>
      </c>
      <c r="L139" s="32" t="str">
        <f t="shared" si="35"/>
        <v>Billable</v>
      </c>
      <c r="M139" s="32" t="s">
        <v>118</v>
      </c>
      <c r="N139" s="1" t="s">
        <v>38</v>
      </c>
      <c r="O139" s="1" t="s">
        <v>39</v>
      </c>
      <c r="P139" s="1"/>
      <c r="Q139" s="1"/>
      <c r="R139" s="31" t="s">
        <v>353</v>
      </c>
      <c r="S139" s="42" t="s">
        <v>880</v>
      </c>
      <c r="T139" s="45">
        <v>0.40069444444444446</v>
      </c>
      <c r="U139" s="42" t="s">
        <v>880</v>
      </c>
      <c r="V139" s="42" t="s">
        <v>880</v>
      </c>
      <c r="W139" s="46">
        <v>0.39166666666666666</v>
      </c>
      <c r="X139" s="46" t="s">
        <v>880</v>
      </c>
      <c r="Y139" s="42" t="s">
        <v>17</v>
      </c>
      <c r="Z139" s="42" t="s">
        <v>17</v>
      </c>
      <c r="AA139" s="42" t="s">
        <v>18</v>
      </c>
      <c r="AB139" s="46" t="s">
        <v>36</v>
      </c>
      <c r="AC139" s="42" t="s">
        <v>18</v>
      </c>
      <c r="AD139" s="42" t="s">
        <v>18</v>
      </c>
      <c r="AE139" s="46" t="s">
        <v>36</v>
      </c>
      <c r="AF139" s="42" t="s">
        <v>18</v>
      </c>
      <c r="AG139" s="42" t="s">
        <v>880</v>
      </c>
      <c r="AH139" s="46">
        <v>0.40416666666666662</v>
      </c>
      <c r="AI139" s="42" t="s">
        <v>880</v>
      </c>
      <c r="AJ139" s="42" t="s">
        <v>880</v>
      </c>
      <c r="AK139" s="46">
        <v>0.38472222222222219</v>
      </c>
      <c r="AL139" s="42" t="s">
        <v>880</v>
      </c>
      <c r="AM139" s="42" t="s">
        <v>880</v>
      </c>
      <c r="AN139" s="46">
        <v>0.38125000000000003</v>
      </c>
      <c r="AO139" s="42" t="s">
        <v>880</v>
      </c>
      <c r="AP139" s="42" t="s">
        <v>17</v>
      </c>
      <c r="AQ139" s="42" t="s">
        <v>17</v>
      </c>
      <c r="AR139" s="42" t="s">
        <v>880</v>
      </c>
      <c r="AS139" s="46">
        <v>0.3840277777777778</v>
      </c>
      <c r="AT139" s="46" t="s">
        <v>880</v>
      </c>
      <c r="AU139" s="42" t="s">
        <v>880</v>
      </c>
      <c r="AV139" s="46">
        <v>0.4055555555555555</v>
      </c>
      <c r="AW139" s="46" t="s">
        <v>880</v>
      </c>
      <c r="AX139" s="42" t="s">
        <v>880</v>
      </c>
      <c r="AY139" s="46">
        <v>0.3979166666666667</v>
      </c>
      <c r="AZ139" s="46" t="s">
        <v>880</v>
      </c>
      <c r="BA139" s="42" t="s">
        <v>880</v>
      </c>
      <c r="BB139" s="46">
        <v>0.39861111111111108</v>
      </c>
      <c r="BC139" s="46" t="s">
        <v>880</v>
      </c>
      <c r="BD139" s="42" t="s">
        <v>880</v>
      </c>
      <c r="BE139" s="42" t="s">
        <v>17</v>
      </c>
      <c r="BF139" s="42" t="s">
        <v>17</v>
      </c>
      <c r="BR139" s="1">
        <f t="shared" si="36"/>
        <v>19</v>
      </c>
      <c r="BS139" s="1">
        <f t="shared" si="37"/>
        <v>0</v>
      </c>
      <c r="BT139" s="1">
        <f t="shared" si="38"/>
        <v>6</v>
      </c>
      <c r="BU139" s="1">
        <f t="shared" si="39"/>
        <v>4</v>
      </c>
      <c r="BV139" s="1">
        <f t="shared" si="40"/>
        <v>0</v>
      </c>
      <c r="BW139" s="1">
        <f>SUM(COUNTIFS($S139:$BQ139,{"PAT","MAT"}))</f>
        <v>0</v>
      </c>
      <c r="BX139" s="1">
        <f t="shared" si="41"/>
        <v>0</v>
      </c>
      <c r="BY139" s="1">
        <f t="shared" si="42"/>
        <v>0</v>
      </c>
      <c r="BZ139" s="1">
        <f t="shared" si="43"/>
        <v>0</v>
      </c>
      <c r="CA139" s="1">
        <f t="shared" si="44"/>
        <v>0</v>
      </c>
      <c r="CB139" s="1">
        <f t="shared" si="45"/>
        <v>0</v>
      </c>
      <c r="CC139" s="1">
        <f t="shared" si="46"/>
        <v>0</v>
      </c>
      <c r="CD139" s="1">
        <f t="shared" si="47"/>
        <v>0</v>
      </c>
      <c r="CE139" s="1">
        <f t="shared" si="48"/>
        <v>1</v>
      </c>
      <c r="CF139" s="1">
        <f t="shared" si="49"/>
        <v>1</v>
      </c>
      <c r="CG139" s="1">
        <f>SUM(BR139:CC139)+SUM(COUNTIFS(R139:BQ139,{"TERM","RESIGNED"}))</f>
        <v>29</v>
      </c>
      <c r="CH139" s="1" t="s">
        <v>41</v>
      </c>
      <c r="CI139" s="1" t="s">
        <v>931</v>
      </c>
      <c r="CJ139" s="32"/>
    </row>
    <row r="140" spans="1:88" x14ac:dyDescent="0.25">
      <c r="A140" s="30">
        <f t="shared" si="50"/>
        <v>139</v>
      </c>
      <c r="B140" s="1" t="s">
        <v>163</v>
      </c>
      <c r="C140" s="1">
        <v>101768</v>
      </c>
      <c r="D140" s="25">
        <v>101768</v>
      </c>
      <c r="E140" s="1" t="s">
        <v>863</v>
      </c>
      <c r="F140" s="32" t="s">
        <v>431</v>
      </c>
      <c r="G140" s="32" t="s">
        <v>181</v>
      </c>
      <c r="H140" s="28">
        <v>44470</v>
      </c>
      <c r="I140" s="28" t="s">
        <v>36</v>
      </c>
      <c r="J140" s="28" t="s">
        <v>36</v>
      </c>
      <c r="K140" s="1">
        <f t="shared" ca="1" si="34"/>
        <v>872</v>
      </c>
      <c r="L140" s="32" t="str">
        <f t="shared" si="35"/>
        <v>Billable</v>
      </c>
      <c r="M140" s="32" t="s">
        <v>178</v>
      </c>
      <c r="N140" s="1" t="s">
        <v>38</v>
      </c>
      <c r="O140" s="1" t="s">
        <v>39</v>
      </c>
      <c r="P140" s="1"/>
      <c r="Q140" s="1"/>
      <c r="R140" s="31" t="s">
        <v>241</v>
      </c>
      <c r="S140" s="42" t="s">
        <v>880</v>
      </c>
      <c r="T140" s="45">
        <v>0.39583333333333331</v>
      </c>
      <c r="U140" s="42" t="s">
        <v>880</v>
      </c>
      <c r="V140" s="42" t="s">
        <v>880</v>
      </c>
      <c r="W140" s="46">
        <v>0.39652777777777781</v>
      </c>
      <c r="X140" s="46" t="s">
        <v>880</v>
      </c>
      <c r="Y140" s="42" t="s">
        <v>17</v>
      </c>
      <c r="Z140" s="42" t="s">
        <v>17</v>
      </c>
      <c r="AA140" s="42" t="s">
        <v>880</v>
      </c>
      <c r="AB140" s="46">
        <v>0.37986111111111115</v>
      </c>
      <c r="AC140" s="42" t="s">
        <v>880</v>
      </c>
      <c r="AD140" s="42" t="s">
        <v>880</v>
      </c>
      <c r="AE140" s="46">
        <v>0.38125000000000003</v>
      </c>
      <c r="AF140" s="42" t="s">
        <v>880</v>
      </c>
      <c r="AG140" s="42" t="s">
        <v>880</v>
      </c>
      <c r="AH140" s="46">
        <v>0.40763888888888888</v>
      </c>
      <c r="AI140" s="42" t="s">
        <v>880</v>
      </c>
      <c r="AJ140" s="42" t="s">
        <v>880</v>
      </c>
      <c r="AK140" s="46">
        <v>0.37986111111111115</v>
      </c>
      <c r="AL140" s="42" t="s">
        <v>880</v>
      </c>
      <c r="AM140" s="42" t="s">
        <v>880</v>
      </c>
      <c r="AN140" s="46">
        <v>0.41250000000000003</v>
      </c>
      <c r="AO140" s="42" t="s">
        <v>880</v>
      </c>
      <c r="AP140" s="42" t="s">
        <v>17</v>
      </c>
      <c r="AQ140" s="42" t="s">
        <v>17</v>
      </c>
      <c r="AR140" s="42" t="s">
        <v>880</v>
      </c>
      <c r="AS140" s="46">
        <v>0.37916666666666665</v>
      </c>
      <c r="AT140" s="46" t="s">
        <v>880</v>
      </c>
      <c r="AU140" s="42" t="s">
        <v>880</v>
      </c>
      <c r="AV140" s="46">
        <v>0.37708333333333338</v>
      </c>
      <c r="AW140" s="46" t="s">
        <v>880</v>
      </c>
      <c r="AX140" s="42" t="s">
        <v>880</v>
      </c>
      <c r="AY140" s="46">
        <v>0.37638888888888888</v>
      </c>
      <c r="AZ140" s="46" t="s">
        <v>880</v>
      </c>
      <c r="BA140" s="42" t="s">
        <v>880</v>
      </c>
      <c r="BB140" s="46">
        <v>0.37916666666666665</v>
      </c>
      <c r="BC140" s="46" t="s">
        <v>880</v>
      </c>
      <c r="BD140" s="42" t="s">
        <v>880</v>
      </c>
      <c r="BE140" s="42" t="s">
        <v>17</v>
      </c>
      <c r="BF140" s="42" t="s">
        <v>17</v>
      </c>
      <c r="BR140" s="1">
        <f t="shared" si="36"/>
        <v>23</v>
      </c>
      <c r="BS140" s="1">
        <f t="shared" si="37"/>
        <v>0</v>
      </c>
      <c r="BT140" s="1">
        <f t="shared" si="38"/>
        <v>6</v>
      </c>
      <c r="BU140" s="1">
        <f t="shared" si="39"/>
        <v>0</v>
      </c>
      <c r="BV140" s="1">
        <f t="shared" si="40"/>
        <v>0</v>
      </c>
      <c r="BW140" s="1">
        <f>SUM(COUNTIFS($S140:$BQ140,{"PAT","MAT"}))</f>
        <v>0</v>
      </c>
      <c r="BX140" s="1">
        <f t="shared" si="41"/>
        <v>0</v>
      </c>
      <c r="BY140" s="1">
        <f t="shared" si="42"/>
        <v>0</v>
      </c>
      <c r="BZ140" s="1">
        <f t="shared" si="43"/>
        <v>0</v>
      </c>
      <c r="CA140" s="1">
        <f t="shared" si="44"/>
        <v>0</v>
      </c>
      <c r="CB140" s="1">
        <f t="shared" si="45"/>
        <v>0</v>
      </c>
      <c r="CC140" s="1">
        <f t="shared" si="46"/>
        <v>0</v>
      </c>
      <c r="CD140" s="1">
        <f t="shared" si="47"/>
        <v>0</v>
      </c>
      <c r="CE140" s="1">
        <f t="shared" si="48"/>
        <v>1</v>
      </c>
      <c r="CF140" s="1">
        <f t="shared" si="49"/>
        <v>1</v>
      </c>
      <c r="CG140" s="1">
        <f>SUM(BR140:CC140)+SUM(COUNTIFS(R140:BQ140,{"TERM","RESIGNED"}))</f>
        <v>29</v>
      </c>
      <c r="CH140" s="1" t="s">
        <v>41</v>
      </c>
      <c r="CI140" s="1" t="s">
        <v>931</v>
      </c>
      <c r="CJ140" s="32"/>
    </row>
    <row r="141" spans="1:88" x14ac:dyDescent="0.25">
      <c r="A141" s="30">
        <f t="shared" si="50"/>
        <v>140</v>
      </c>
      <c r="B141" s="1" t="s">
        <v>163</v>
      </c>
      <c r="C141" s="1">
        <v>101826</v>
      </c>
      <c r="D141" s="25">
        <v>101826</v>
      </c>
      <c r="E141" s="1" t="s">
        <v>863</v>
      </c>
      <c r="F141" s="32" t="s">
        <v>437</v>
      </c>
      <c r="G141" s="32" t="s">
        <v>117</v>
      </c>
      <c r="H141" s="28">
        <v>44477</v>
      </c>
      <c r="I141" s="28" t="s">
        <v>36</v>
      </c>
      <c r="J141" s="28" t="s">
        <v>36</v>
      </c>
      <c r="K141" s="1">
        <f t="shared" ca="1" si="34"/>
        <v>865</v>
      </c>
      <c r="L141" s="32" t="str">
        <f t="shared" si="35"/>
        <v>Billable</v>
      </c>
      <c r="M141" s="32" t="s">
        <v>118</v>
      </c>
      <c r="N141" s="1" t="s">
        <v>38</v>
      </c>
      <c r="O141" s="1" t="s">
        <v>39</v>
      </c>
      <c r="P141" s="1"/>
      <c r="Q141" s="1"/>
      <c r="R141" s="31" t="s">
        <v>277</v>
      </c>
      <c r="S141" s="42" t="s">
        <v>880</v>
      </c>
      <c r="T141" s="45">
        <v>0.38055555555555554</v>
      </c>
      <c r="U141" s="42" t="s">
        <v>880</v>
      </c>
      <c r="V141" s="42" t="s">
        <v>18</v>
      </c>
      <c r="W141" s="46" t="s">
        <v>36</v>
      </c>
      <c r="X141" s="46" t="s">
        <v>18</v>
      </c>
      <c r="Y141" s="42" t="s">
        <v>17</v>
      </c>
      <c r="Z141" s="42" t="s">
        <v>17</v>
      </c>
      <c r="AA141" s="42" t="s">
        <v>880</v>
      </c>
      <c r="AB141" s="46">
        <v>0.38750000000000001</v>
      </c>
      <c r="AC141" s="42" t="s">
        <v>880</v>
      </c>
      <c r="AD141" s="42" t="s">
        <v>880</v>
      </c>
      <c r="AE141" s="46">
        <v>0.38819444444444445</v>
      </c>
      <c r="AF141" s="42" t="s">
        <v>880</v>
      </c>
      <c r="AG141" s="42" t="s">
        <v>880</v>
      </c>
      <c r="AH141" s="46">
        <v>0.37847222222222227</v>
      </c>
      <c r="AI141" s="42" t="s">
        <v>880</v>
      </c>
      <c r="AJ141" s="42" t="s">
        <v>880</v>
      </c>
      <c r="AK141" s="46">
        <v>0.37986111111111115</v>
      </c>
      <c r="AL141" s="42" t="s">
        <v>880</v>
      </c>
      <c r="AM141" s="42" t="s">
        <v>880</v>
      </c>
      <c r="AN141" s="46">
        <v>0.37777777777777777</v>
      </c>
      <c r="AO141" s="42" t="s">
        <v>880</v>
      </c>
      <c r="AP141" s="42" t="s">
        <v>17</v>
      </c>
      <c r="AQ141" s="42" t="s">
        <v>17</v>
      </c>
      <c r="AR141" s="42" t="s">
        <v>880</v>
      </c>
      <c r="AS141" s="46">
        <v>0.38263888888888892</v>
      </c>
      <c r="AT141" s="46" t="s">
        <v>880</v>
      </c>
      <c r="AU141" s="42" t="s">
        <v>880</v>
      </c>
      <c r="AV141" s="46">
        <v>0.3833333333333333</v>
      </c>
      <c r="AW141" s="46" t="s">
        <v>880</v>
      </c>
      <c r="AX141" s="42" t="s">
        <v>880</v>
      </c>
      <c r="AY141" s="46">
        <v>0.38680555555555557</v>
      </c>
      <c r="AZ141" s="46" t="s">
        <v>880</v>
      </c>
      <c r="BA141" s="42" t="s">
        <v>880</v>
      </c>
      <c r="BB141" s="46">
        <v>0.3888888888888889</v>
      </c>
      <c r="BC141" s="46" t="s">
        <v>19</v>
      </c>
      <c r="BD141" s="42" t="s">
        <v>880</v>
      </c>
      <c r="BE141" s="42" t="s">
        <v>17</v>
      </c>
      <c r="BF141" s="42" t="s">
        <v>17</v>
      </c>
      <c r="BR141" s="1">
        <f t="shared" si="36"/>
        <v>20</v>
      </c>
      <c r="BS141" s="1">
        <f t="shared" si="37"/>
        <v>0</v>
      </c>
      <c r="BT141" s="1">
        <f t="shared" si="38"/>
        <v>6</v>
      </c>
      <c r="BU141" s="1">
        <f t="shared" si="39"/>
        <v>2</v>
      </c>
      <c r="BV141" s="1">
        <f t="shared" si="40"/>
        <v>1</v>
      </c>
      <c r="BW141" s="1">
        <f>SUM(COUNTIFS($S141:$BQ141,{"PAT","MAT"}))</f>
        <v>0</v>
      </c>
      <c r="BX141" s="1">
        <f t="shared" si="41"/>
        <v>0</v>
      </c>
      <c r="BY141" s="1">
        <f t="shared" si="42"/>
        <v>0</v>
      </c>
      <c r="BZ141" s="1">
        <f t="shared" si="43"/>
        <v>0</v>
      </c>
      <c r="CA141" s="1">
        <f t="shared" si="44"/>
        <v>0</v>
      </c>
      <c r="CB141" s="1">
        <f t="shared" si="45"/>
        <v>0</v>
      </c>
      <c r="CC141" s="1">
        <f t="shared" si="46"/>
        <v>0</v>
      </c>
      <c r="CD141" s="1">
        <f t="shared" si="47"/>
        <v>0</v>
      </c>
      <c r="CE141" s="1">
        <f t="shared" si="48"/>
        <v>1</v>
      </c>
      <c r="CF141" s="1">
        <f t="shared" si="49"/>
        <v>1</v>
      </c>
      <c r="CG141" s="1">
        <f>SUM(BR141:CC141)+SUM(COUNTIFS(R141:BQ141,{"TERM","RESIGNED"}))</f>
        <v>29</v>
      </c>
      <c r="CH141" s="1" t="s">
        <v>41</v>
      </c>
      <c r="CI141" s="1" t="s">
        <v>931</v>
      </c>
      <c r="CJ141" s="32"/>
    </row>
    <row r="142" spans="1:88" x14ac:dyDescent="0.25">
      <c r="A142" s="30">
        <f t="shared" si="50"/>
        <v>141</v>
      </c>
      <c r="B142" s="1" t="s">
        <v>163</v>
      </c>
      <c r="C142" s="1">
        <v>101868</v>
      </c>
      <c r="D142" s="25">
        <v>101868</v>
      </c>
      <c r="E142" s="1" t="s">
        <v>863</v>
      </c>
      <c r="F142" s="32" t="s">
        <v>438</v>
      </c>
      <c r="G142" s="32" t="s">
        <v>117</v>
      </c>
      <c r="H142" s="28">
        <v>44483</v>
      </c>
      <c r="I142" s="28" t="s">
        <v>36</v>
      </c>
      <c r="J142" s="28" t="s">
        <v>36</v>
      </c>
      <c r="K142" s="1">
        <f t="shared" ca="1" si="34"/>
        <v>859</v>
      </c>
      <c r="L142" s="32" t="str">
        <f t="shared" si="35"/>
        <v>Billable</v>
      </c>
      <c r="M142" s="32" t="s">
        <v>118</v>
      </c>
      <c r="N142" s="1" t="s">
        <v>38</v>
      </c>
      <c r="O142" s="1" t="s">
        <v>39</v>
      </c>
      <c r="P142" s="1"/>
      <c r="Q142" s="1"/>
      <c r="R142" s="31" t="s">
        <v>60</v>
      </c>
      <c r="S142" s="42" t="s">
        <v>880</v>
      </c>
      <c r="T142" s="45">
        <v>0.41180555555555554</v>
      </c>
      <c r="U142" s="42" t="s">
        <v>880</v>
      </c>
      <c r="V142" s="42" t="s">
        <v>880</v>
      </c>
      <c r="W142" s="46">
        <v>0.3923611111111111</v>
      </c>
      <c r="X142" s="46" t="s">
        <v>880</v>
      </c>
      <c r="Y142" s="42" t="s">
        <v>17</v>
      </c>
      <c r="Z142" s="42" t="s">
        <v>17</v>
      </c>
      <c r="AA142" s="42" t="s">
        <v>880</v>
      </c>
      <c r="AB142" s="46">
        <v>0.39027777777777778</v>
      </c>
      <c r="AC142" s="42" t="s">
        <v>880</v>
      </c>
      <c r="AD142" s="42" t="s">
        <v>880</v>
      </c>
      <c r="AE142" s="46">
        <v>0.39374999999999999</v>
      </c>
      <c r="AF142" s="42" t="s">
        <v>880</v>
      </c>
      <c r="AG142" s="42" t="s">
        <v>880</v>
      </c>
      <c r="AH142" s="46">
        <v>0.40277777777777773</v>
      </c>
      <c r="AI142" s="42" t="s">
        <v>880</v>
      </c>
      <c r="AJ142" s="42" t="s">
        <v>880</v>
      </c>
      <c r="AK142" s="46">
        <v>0.39652777777777781</v>
      </c>
      <c r="AL142" s="42" t="s">
        <v>880</v>
      </c>
      <c r="AM142" s="42" t="s">
        <v>18</v>
      </c>
      <c r="AN142" s="46" t="s">
        <v>36</v>
      </c>
      <c r="AO142" s="42" t="s">
        <v>18</v>
      </c>
      <c r="AP142" s="42" t="s">
        <v>17</v>
      </c>
      <c r="AQ142" s="42" t="s">
        <v>17</v>
      </c>
      <c r="AR142" s="42" t="s">
        <v>880</v>
      </c>
      <c r="AS142" s="46">
        <v>0.37986111111111115</v>
      </c>
      <c r="AT142" s="46" t="s">
        <v>880</v>
      </c>
      <c r="AU142" s="42" t="s">
        <v>880</v>
      </c>
      <c r="AV142" s="46">
        <v>0.3972222222222222</v>
      </c>
      <c r="AW142" s="46" t="s">
        <v>880</v>
      </c>
      <c r="AX142" s="42" t="s">
        <v>880</v>
      </c>
      <c r="AY142" s="46">
        <v>0.39861111111111108</v>
      </c>
      <c r="AZ142" s="46" t="s">
        <v>880</v>
      </c>
      <c r="BA142" s="42" t="s">
        <v>880</v>
      </c>
      <c r="BB142" s="46">
        <v>0.41597222222222219</v>
      </c>
      <c r="BC142" s="46" t="s">
        <v>880</v>
      </c>
      <c r="BD142" s="42" t="s">
        <v>880</v>
      </c>
      <c r="BE142" s="42" t="s">
        <v>17</v>
      </c>
      <c r="BF142" s="42" t="s">
        <v>17</v>
      </c>
      <c r="BR142" s="1">
        <f t="shared" si="36"/>
        <v>21</v>
      </c>
      <c r="BS142" s="1">
        <f t="shared" si="37"/>
        <v>0</v>
      </c>
      <c r="BT142" s="1">
        <f t="shared" si="38"/>
        <v>6</v>
      </c>
      <c r="BU142" s="1">
        <f t="shared" si="39"/>
        <v>2</v>
      </c>
      <c r="BV142" s="1">
        <f t="shared" si="40"/>
        <v>0</v>
      </c>
      <c r="BW142" s="1">
        <f>SUM(COUNTIFS($S142:$BQ142,{"PAT","MAT"}))</f>
        <v>0</v>
      </c>
      <c r="BX142" s="1">
        <f t="shared" si="41"/>
        <v>0</v>
      </c>
      <c r="BY142" s="1">
        <f t="shared" si="42"/>
        <v>0</v>
      </c>
      <c r="BZ142" s="1">
        <f t="shared" si="43"/>
        <v>0</v>
      </c>
      <c r="CA142" s="1">
        <f t="shared" si="44"/>
        <v>0</v>
      </c>
      <c r="CB142" s="1">
        <f t="shared" si="45"/>
        <v>0</v>
      </c>
      <c r="CC142" s="1">
        <f t="shared" si="46"/>
        <v>0</v>
      </c>
      <c r="CD142" s="1">
        <f t="shared" si="47"/>
        <v>0</v>
      </c>
      <c r="CE142" s="1">
        <f t="shared" si="48"/>
        <v>1</v>
      </c>
      <c r="CF142" s="1">
        <f t="shared" si="49"/>
        <v>1</v>
      </c>
      <c r="CG142" s="1">
        <f>SUM(BR142:CC142)+SUM(COUNTIFS(R142:BQ142,{"TERM","RESIGNED"}))</f>
        <v>29</v>
      </c>
      <c r="CH142" s="1" t="s">
        <v>41</v>
      </c>
      <c r="CI142" s="1" t="s">
        <v>936</v>
      </c>
      <c r="CJ142" s="32"/>
    </row>
    <row r="143" spans="1:88" x14ac:dyDescent="0.25">
      <c r="A143" s="30">
        <f t="shared" si="50"/>
        <v>142</v>
      </c>
      <c r="B143" s="1" t="s">
        <v>163</v>
      </c>
      <c r="C143" s="1">
        <v>101877</v>
      </c>
      <c r="D143" s="25">
        <v>101877</v>
      </c>
      <c r="E143" s="1" t="s">
        <v>863</v>
      </c>
      <c r="F143" s="32" t="s">
        <v>439</v>
      </c>
      <c r="G143" s="32" t="s">
        <v>117</v>
      </c>
      <c r="H143" s="28">
        <v>44483</v>
      </c>
      <c r="I143" s="28" t="s">
        <v>36</v>
      </c>
      <c r="J143" s="28" t="s">
        <v>36</v>
      </c>
      <c r="K143" s="1">
        <f t="shared" ca="1" si="34"/>
        <v>859</v>
      </c>
      <c r="L143" s="32" t="str">
        <f t="shared" si="35"/>
        <v>Billable</v>
      </c>
      <c r="M143" s="32" t="s">
        <v>118</v>
      </c>
      <c r="N143" s="1" t="s">
        <v>38</v>
      </c>
      <c r="O143" s="1" t="s">
        <v>39</v>
      </c>
      <c r="P143" s="1"/>
      <c r="Q143" s="1"/>
      <c r="R143" s="31" t="s">
        <v>275</v>
      </c>
      <c r="S143" s="42" t="s">
        <v>880</v>
      </c>
      <c r="T143" s="45">
        <v>0.39166666666666666</v>
      </c>
      <c r="U143" s="42" t="s">
        <v>880</v>
      </c>
      <c r="V143" s="42" t="s">
        <v>880</v>
      </c>
      <c r="W143" s="46">
        <v>0.40833333333333338</v>
      </c>
      <c r="X143" s="46" t="s">
        <v>880</v>
      </c>
      <c r="Y143" s="42" t="s">
        <v>17</v>
      </c>
      <c r="Z143" s="42" t="s">
        <v>17</v>
      </c>
      <c r="AA143" s="42" t="s">
        <v>882</v>
      </c>
      <c r="AB143" s="46" t="s">
        <v>36</v>
      </c>
      <c r="AC143" s="42" t="s">
        <v>882</v>
      </c>
      <c r="AD143" s="42" t="s">
        <v>880</v>
      </c>
      <c r="AE143" s="46">
        <v>0.3979166666666667</v>
      </c>
      <c r="AF143" s="42" t="s">
        <v>880</v>
      </c>
      <c r="AG143" s="42" t="s">
        <v>880</v>
      </c>
      <c r="AH143" s="46">
        <v>0.40625</v>
      </c>
      <c r="AI143" s="42" t="s">
        <v>880</v>
      </c>
      <c r="AJ143" s="42" t="s">
        <v>880</v>
      </c>
      <c r="AK143" s="46">
        <v>0.3923611111111111</v>
      </c>
      <c r="AL143" s="42" t="s">
        <v>880</v>
      </c>
      <c r="AM143" s="42" t="s">
        <v>880</v>
      </c>
      <c r="AN143" s="46">
        <v>0.48472222222222222</v>
      </c>
      <c r="AO143" s="42" t="s">
        <v>880</v>
      </c>
      <c r="AP143" s="42" t="s">
        <v>17</v>
      </c>
      <c r="AQ143" s="42" t="s">
        <v>17</v>
      </c>
      <c r="AR143" s="42" t="s">
        <v>881</v>
      </c>
      <c r="AS143" s="46">
        <v>0.3923611111111111</v>
      </c>
      <c r="AT143" s="46" t="s">
        <v>881</v>
      </c>
      <c r="AU143" s="42" t="s">
        <v>880</v>
      </c>
      <c r="AV143" s="46">
        <v>0.375</v>
      </c>
      <c r="AW143" s="46" t="s">
        <v>880</v>
      </c>
      <c r="AX143" s="42" t="s">
        <v>880</v>
      </c>
      <c r="AY143" s="46">
        <v>0.4694444444444445</v>
      </c>
      <c r="AZ143" s="46" t="s">
        <v>880</v>
      </c>
      <c r="BA143" s="42" t="s">
        <v>881</v>
      </c>
      <c r="BB143" s="46">
        <v>0.46875</v>
      </c>
      <c r="BC143" s="46" t="s">
        <v>881</v>
      </c>
      <c r="BD143" s="42" t="s">
        <v>880</v>
      </c>
      <c r="BE143" s="42" t="s">
        <v>17</v>
      </c>
      <c r="BF143" s="42" t="s">
        <v>17</v>
      </c>
      <c r="BR143" s="1">
        <f t="shared" si="36"/>
        <v>17</v>
      </c>
      <c r="BS143" s="1">
        <f t="shared" si="37"/>
        <v>2</v>
      </c>
      <c r="BT143" s="1">
        <f t="shared" si="38"/>
        <v>6</v>
      </c>
      <c r="BU143" s="1">
        <f t="shared" si="39"/>
        <v>0</v>
      </c>
      <c r="BV143" s="1">
        <f t="shared" si="40"/>
        <v>0</v>
      </c>
      <c r="BW143" s="1">
        <f>SUM(COUNTIFS($S143:$BQ143,{"PAT","MAT"}))</f>
        <v>0</v>
      </c>
      <c r="BX143" s="1">
        <f t="shared" si="41"/>
        <v>0</v>
      </c>
      <c r="BY143" s="1">
        <f t="shared" si="42"/>
        <v>0</v>
      </c>
      <c r="BZ143" s="1">
        <f t="shared" si="43"/>
        <v>0</v>
      </c>
      <c r="CA143" s="1">
        <f t="shared" si="44"/>
        <v>2</v>
      </c>
      <c r="CB143" s="1">
        <f t="shared" si="45"/>
        <v>0</v>
      </c>
      <c r="CC143" s="1">
        <f t="shared" si="46"/>
        <v>0</v>
      </c>
      <c r="CD143" s="1">
        <f t="shared" si="47"/>
        <v>2</v>
      </c>
      <c r="CE143" s="1">
        <f t="shared" si="48"/>
        <v>1</v>
      </c>
      <c r="CF143" s="1">
        <f t="shared" si="49"/>
        <v>1</v>
      </c>
      <c r="CG143" s="1">
        <f>SUM(BR143:CC143)+SUM(COUNTIFS(R143:BQ143,{"TERM","RESIGNED"}))</f>
        <v>27</v>
      </c>
      <c r="CH143" s="1" t="s">
        <v>41</v>
      </c>
      <c r="CI143" s="1" t="s">
        <v>934</v>
      </c>
      <c r="CJ143" s="32"/>
    </row>
    <row r="144" spans="1:88" x14ac:dyDescent="0.25">
      <c r="A144" s="30">
        <f t="shared" si="50"/>
        <v>143</v>
      </c>
      <c r="B144" s="1" t="s">
        <v>163</v>
      </c>
      <c r="C144" s="1">
        <v>101948</v>
      </c>
      <c r="D144" s="25">
        <v>101948</v>
      </c>
      <c r="E144" s="1" t="s">
        <v>862</v>
      </c>
      <c r="F144" s="32" t="s">
        <v>443</v>
      </c>
      <c r="G144" s="32" t="s">
        <v>117</v>
      </c>
      <c r="H144" s="28">
        <v>44498</v>
      </c>
      <c r="I144" s="28" t="s">
        <v>36</v>
      </c>
      <c r="J144" s="28" t="s">
        <v>36</v>
      </c>
      <c r="K144" s="1">
        <f t="shared" ca="1" si="34"/>
        <v>844</v>
      </c>
      <c r="L144" s="32" t="str">
        <f t="shared" si="35"/>
        <v>Billable</v>
      </c>
      <c r="M144" s="32" t="s">
        <v>118</v>
      </c>
      <c r="N144" s="1" t="s">
        <v>38</v>
      </c>
      <c r="O144" s="1" t="s">
        <v>39</v>
      </c>
      <c r="P144" s="1"/>
      <c r="Q144" s="1"/>
      <c r="R144" s="31" t="s">
        <v>1443</v>
      </c>
      <c r="S144" s="42" t="s">
        <v>880</v>
      </c>
      <c r="T144" s="45">
        <v>0.3756944444444445</v>
      </c>
      <c r="U144" s="42" t="s">
        <v>880</v>
      </c>
      <c r="V144" s="42" t="s">
        <v>880</v>
      </c>
      <c r="W144" s="46">
        <v>0.3923611111111111</v>
      </c>
      <c r="X144" s="46" t="s">
        <v>880</v>
      </c>
      <c r="Y144" s="42" t="s">
        <v>17</v>
      </c>
      <c r="Z144" s="42" t="s">
        <v>17</v>
      </c>
      <c r="AA144" s="42" t="s">
        <v>880</v>
      </c>
      <c r="AB144" s="46">
        <v>0.40208333333333335</v>
      </c>
      <c r="AC144" s="42" t="s">
        <v>880</v>
      </c>
      <c r="AD144" s="42" t="s">
        <v>880</v>
      </c>
      <c r="AE144" s="46">
        <v>0.39444444444444443</v>
      </c>
      <c r="AF144" s="42" t="s">
        <v>880</v>
      </c>
      <c r="AG144" s="42" t="s">
        <v>880</v>
      </c>
      <c r="AH144" s="46">
        <v>0.39027777777777778</v>
      </c>
      <c r="AI144" s="42" t="s">
        <v>880</v>
      </c>
      <c r="AJ144" s="42" t="s">
        <v>880</v>
      </c>
      <c r="AK144" s="46">
        <v>0.39999999999999997</v>
      </c>
      <c r="AL144" s="42" t="s">
        <v>880</v>
      </c>
      <c r="AM144" s="42" t="s">
        <v>880</v>
      </c>
      <c r="AN144" s="46">
        <v>0.3833333333333333</v>
      </c>
      <c r="AO144" s="42" t="s">
        <v>880</v>
      </c>
      <c r="AP144" s="42" t="s">
        <v>17</v>
      </c>
      <c r="AQ144" s="42" t="s">
        <v>17</v>
      </c>
      <c r="AR144" s="42" t="s">
        <v>882</v>
      </c>
      <c r="AS144" s="46" t="s">
        <v>36</v>
      </c>
      <c r="AT144" s="46" t="s">
        <v>882</v>
      </c>
      <c r="AU144" s="42" t="s">
        <v>880</v>
      </c>
      <c r="AV144" s="46">
        <v>0.39305555555555555</v>
      </c>
      <c r="AW144" s="46" t="s">
        <v>880</v>
      </c>
      <c r="AX144" s="42" t="s">
        <v>880</v>
      </c>
      <c r="AY144" s="46">
        <v>0.40138888888888885</v>
      </c>
      <c r="AZ144" s="46" t="s">
        <v>880</v>
      </c>
      <c r="BA144" s="42" t="s">
        <v>880</v>
      </c>
      <c r="BB144" s="46">
        <v>0.3972222222222222</v>
      </c>
      <c r="BC144" s="46" t="s">
        <v>880</v>
      </c>
      <c r="BD144" s="42" t="s">
        <v>880</v>
      </c>
      <c r="BE144" s="42" t="s">
        <v>17</v>
      </c>
      <c r="BF144" s="42" t="s">
        <v>17</v>
      </c>
      <c r="BR144" s="1">
        <f t="shared" si="36"/>
        <v>21</v>
      </c>
      <c r="BS144" s="1">
        <f t="shared" si="37"/>
        <v>0</v>
      </c>
      <c r="BT144" s="1">
        <f t="shared" si="38"/>
        <v>6</v>
      </c>
      <c r="BU144" s="1">
        <f t="shared" si="39"/>
        <v>0</v>
      </c>
      <c r="BV144" s="1">
        <f t="shared" si="40"/>
        <v>0</v>
      </c>
      <c r="BW144" s="1">
        <f>SUM(COUNTIFS($S144:$BQ144,{"PAT","MAT"}))</f>
        <v>0</v>
      </c>
      <c r="BX144" s="1">
        <f t="shared" si="41"/>
        <v>0</v>
      </c>
      <c r="BY144" s="1">
        <f t="shared" si="42"/>
        <v>0</v>
      </c>
      <c r="BZ144" s="1">
        <f t="shared" si="43"/>
        <v>0</v>
      </c>
      <c r="CA144" s="1">
        <f t="shared" si="44"/>
        <v>2</v>
      </c>
      <c r="CB144" s="1">
        <f t="shared" si="45"/>
        <v>0</v>
      </c>
      <c r="CC144" s="1">
        <f t="shared" si="46"/>
        <v>0</v>
      </c>
      <c r="CD144" s="1">
        <f t="shared" si="47"/>
        <v>2</v>
      </c>
      <c r="CE144" s="1">
        <f t="shared" si="48"/>
        <v>1</v>
      </c>
      <c r="CF144" s="1">
        <f t="shared" si="49"/>
        <v>1</v>
      </c>
      <c r="CG144" s="1">
        <f>SUM(BR144:CC144)+SUM(COUNTIFS(R144:BQ144,{"TERM","RESIGNED"}))</f>
        <v>29</v>
      </c>
      <c r="CH144" s="1" t="s">
        <v>41</v>
      </c>
      <c r="CI144" s="1" t="s">
        <v>936</v>
      </c>
      <c r="CJ144" s="32"/>
    </row>
    <row r="145" spans="1:88" x14ac:dyDescent="0.25">
      <c r="A145" s="30">
        <f t="shared" si="50"/>
        <v>144</v>
      </c>
      <c r="B145" s="1" t="s">
        <v>163</v>
      </c>
      <c r="C145" s="1">
        <v>102037</v>
      </c>
      <c r="D145" s="25">
        <v>102037</v>
      </c>
      <c r="E145" s="1" t="s">
        <v>863</v>
      </c>
      <c r="F145" s="32" t="s">
        <v>450</v>
      </c>
      <c r="G145" s="32" t="s">
        <v>117</v>
      </c>
      <c r="H145" s="28">
        <v>44523</v>
      </c>
      <c r="I145" s="28" t="s">
        <v>36</v>
      </c>
      <c r="J145" s="28" t="s">
        <v>36</v>
      </c>
      <c r="K145" s="1">
        <f t="shared" ca="1" si="34"/>
        <v>819</v>
      </c>
      <c r="L145" s="32" t="str">
        <f t="shared" si="35"/>
        <v>Billable</v>
      </c>
      <c r="M145" s="32" t="s">
        <v>118</v>
      </c>
      <c r="N145" s="1" t="s">
        <v>38</v>
      </c>
      <c r="O145" s="1" t="s">
        <v>39</v>
      </c>
      <c r="P145" s="1"/>
      <c r="Q145" s="1"/>
      <c r="R145" s="31" t="s">
        <v>233</v>
      </c>
      <c r="S145" s="42" t="s">
        <v>882</v>
      </c>
      <c r="T145" s="45" t="s">
        <v>36</v>
      </c>
      <c r="U145" s="42" t="s">
        <v>882</v>
      </c>
      <c r="V145" s="42" t="s">
        <v>880</v>
      </c>
      <c r="W145" s="46">
        <v>0.3923611111111111</v>
      </c>
      <c r="X145" s="46" t="s">
        <v>880</v>
      </c>
      <c r="Y145" s="42" t="s">
        <v>17</v>
      </c>
      <c r="Z145" s="42" t="s">
        <v>17</v>
      </c>
      <c r="AA145" s="42" t="s">
        <v>880</v>
      </c>
      <c r="AB145" s="46">
        <v>0.38611111111111113</v>
      </c>
      <c r="AC145" s="42" t="s">
        <v>880</v>
      </c>
      <c r="AD145" s="42" t="s">
        <v>880</v>
      </c>
      <c r="AE145" s="46">
        <v>0.39652777777777781</v>
      </c>
      <c r="AF145" s="42" t="s">
        <v>881</v>
      </c>
      <c r="AG145" s="42" t="s">
        <v>880</v>
      </c>
      <c r="AH145" s="46">
        <v>0.38055555555555554</v>
      </c>
      <c r="AI145" s="42" t="s">
        <v>880</v>
      </c>
      <c r="AJ145" s="42" t="s">
        <v>880</v>
      </c>
      <c r="AK145" s="46">
        <v>0.38958333333333334</v>
      </c>
      <c r="AL145" s="42" t="s">
        <v>880</v>
      </c>
      <c r="AM145" s="42" t="s">
        <v>18</v>
      </c>
      <c r="AN145" s="46" t="s">
        <v>36</v>
      </c>
      <c r="AO145" s="42" t="s">
        <v>18</v>
      </c>
      <c r="AP145" s="42" t="s">
        <v>17</v>
      </c>
      <c r="AQ145" s="42" t="s">
        <v>17</v>
      </c>
      <c r="AR145" s="42" t="s">
        <v>880</v>
      </c>
      <c r="AS145" s="46">
        <v>0.37708333333333338</v>
      </c>
      <c r="AT145" s="46" t="s">
        <v>880</v>
      </c>
      <c r="AU145" s="42" t="s">
        <v>19</v>
      </c>
      <c r="AV145" s="46">
        <v>0.10416666666666667</v>
      </c>
      <c r="AW145" s="46" t="s">
        <v>19</v>
      </c>
      <c r="AX145" s="42" t="s">
        <v>18</v>
      </c>
      <c r="AY145" s="46" t="s">
        <v>36</v>
      </c>
      <c r="AZ145" s="46" t="s">
        <v>18</v>
      </c>
      <c r="BA145" s="42" t="s">
        <v>18</v>
      </c>
      <c r="BB145" s="46" t="s">
        <v>36</v>
      </c>
      <c r="BC145" s="46" t="s">
        <v>18</v>
      </c>
      <c r="BD145" s="42" t="s">
        <v>18</v>
      </c>
      <c r="BE145" s="42" t="s">
        <v>17</v>
      </c>
      <c r="BF145" s="42" t="s">
        <v>17</v>
      </c>
      <c r="BR145" s="1">
        <f t="shared" si="36"/>
        <v>11</v>
      </c>
      <c r="BS145" s="1">
        <f t="shared" si="37"/>
        <v>0.5</v>
      </c>
      <c r="BT145" s="1">
        <f t="shared" si="38"/>
        <v>6</v>
      </c>
      <c r="BU145" s="1">
        <f t="shared" si="39"/>
        <v>7</v>
      </c>
      <c r="BV145" s="1">
        <f t="shared" si="40"/>
        <v>2</v>
      </c>
      <c r="BW145" s="1">
        <f>SUM(COUNTIFS($S145:$BQ145,{"PAT","MAT"}))</f>
        <v>0</v>
      </c>
      <c r="BX145" s="1">
        <f t="shared" si="41"/>
        <v>0</v>
      </c>
      <c r="BY145" s="1">
        <f t="shared" si="42"/>
        <v>0</v>
      </c>
      <c r="BZ145" s="1">
        <f t="shared" si="43"/>
        <v>0</v>
      </c>
      <c r="CA145" s="1">
        <f t="shared" si="44"/>
        <v>2</v>
      </c>
      <c r="CB145" s="1">
        <f t="shared" si="45"/>
        <v>0</v>
      </c>
      <c r="CC145" s="1">
        <f t="shared" si="46"/>
        <v>0</v>
      </c>
      <c r="CD145" s="1">
        <f t="shared" si="47"/>
        <v>2</v>
      </c>
      <c r="CE145" s="1">
        <f t="shared" si="48"/>
        <v>0</v>
      </c>
      <c r="CF145" s="1">
        <f t="shared" si="49"/>
        <v>0</v>
      </c>
      <c r="CG145" s="1">
        <f>SUM(BR145:CC145)+SUM(COUNTIFS(R145:BQ145,{"TERM","RESIGNED"}))</f>
        <v>28.5</v>
      </c>
      <c r="CH145" s="1" t="s">
        <v>41</v>
      </c>
      <c r="CI145" s="1" t="s">
        <v>931</v>
      </c>
      <c r="CJ145" s="32"/>
    </row>
    <row r="146" spans="1:88" x14ac:dyDescent="0.25">
      <c r="A146" s="30">
        <f t="shared" si="50"/>
        <v>145</v>
      </c>
      <c r="B146" s="1" t="s">
        <v>163</v>
      </c>
      <c r="C146" s="1">
        <v>102106</v>
      </c>
      <c r="D146" s="25">
        <v>102106</v>
      </c>
      <c r="E146" s="1" t="s">
        <v>862</v>
      </c>
      <c r="F146" s="32" t="s">
        <v>457</v>
      </c>
      <c r="G146" s="32" t="s">
        <v>181</v>
      </c>
      <c r="H146" s="28">
        <v>44543</v>
      </c>
      <c r="I146" s="28" t="s">
        <v>36</v>
      </c>
      <c r="J146" s="28" t="s">
        <v>36</v>
      </c>
      <c r="K146" s="1">
        <f t="shared" ca="1" si="34"/>
        <v>799</v>
      </c>
      <c r="L146" s="32" t="str">
        <f t="shared" si="35"/>
        <v>Billable</v>
      </c>
      <c r="M146" s="32" t="s">
        <v>178</v>
      </c>
      <c r="N146" s="1" t="s">
        <v>38</v>
      </c>
      <c r="O146" s="1" t="s">
        <v>39</v>
      </c>
      <c r="P146" s="1"/>
      <c r="Q146" s="1"/>
      <c r="R146" s="31" t="s">
        <v>425</v>
      </c>
      <c r="S146" s="42" t="s">
        <v>880</v>
      </c>
      <c r="T146" s="45">
        <v>0.37708333333333338</v>
      </c>
      <c r="U146" s="42" t="s">
        <v>880</v>
      </c>
      <c r="V146" s="42" t="s">
        <v>19</v>
      </c>
      <c r="W146" s="46">
        <v>0.39374999999999999</v>
      </c>
      <c r="X146" s="46" t="s">
        <v>19</v>
      </c>
      <c r="Y146" s="42" t="s">
        <v>17</v>
      </c>
      <c r="Z146" s="42" t="s">
        <v>17</v>
      </c>
      <c r="AA146" s="42" t="s">
        <v>880</v>
      </c>
      <c r="AB146" s="46">
        <v>0.39097222222222222</v>
      </c>
      <c r="AC146" s="42" t="s">
        <v>880</v>
      </c>
      <c r="AD146" s="42" t="s">
        <v>880</v>
      </c>
      <c r="AE146" s="46">
        <v>0.37986111111111115</v>
      </c>
      <c r="AF146" s="42" t="s">
        <v>880</v>
      </c>
      <c r="AG146" s="42" t="s">
        <v>880</v>
      </c>
      <c r="AH146" s="46">
        <v>0.3979166666666667</v>
      </c>
      <c r="AI146" s="42" t="s">
        <v>880</v>
      </c>
      <c r="AJ146" s="42" t="s">
        <v>880</v>
      </c>
      <c r="AK146" s="46">
        <v>0.38125000000000003</v>
      </c>
      <c r="AL146" s="42" t="s">
        <v>880</v>
      </c>
      <c r="AM146" s="42" t="s">
        <v>880</v>
      </c>
      <c r="AN146" s="46">
        <v>0.37847222222222227</v>
      </c>
      <c r="AO146" s="42" t="s">
        <v>880</v>
      </c>
      <c r="AP146" s="42" t="s">
        <v>17</v>
      </c>
      <c r="AQ146" s="42" t="s">
        <v>17</v>
      </c>
      <c r="AR146" s="42" t="s">
        <v>880</v>
      </c>
      <c r="AS146" s="46">
        <v>0.37777777777777777</v>
      </c>
      <c r="AT146" s="46" t="s">
        <v>880</v>
      </c>
      <c r="AU146" s="42" t="s">
        <v>880</v>
      </c>
      <c r="AV146" s="46">
        <v>0.38472222222222219</v>
      </c>
      <c r="AW146" s="46" t="s">
        <v>880</v>
      </c>
      <c r="AX146" s="42" t="s">
        <v>18</v>
      </c>
      <c r="AY146" s="46" t="s">
        <v>36</v>
      </c>
      <c r="AZ146" s="46" t="s">
        <v>18</v>
      </c>
      <c r="BA146" s="42" t="s">
        <v>880</v>
      </c>
      <c r="BB146" s="46">
        <v>0.38055555555555554</v>
      </c>
      <c r="BC146" s="46" t="s">
        <v>880</v>
      </c>
      <c r="BD146" s="42" t="s">
        <v>880</v>
      </c>
      <c r="BE146" s="42" t="s">
        <v>17</v>
      </c>
      <c r="BF146" s="42" t="s">
        <v>17</v>
      </c>
      <c r="BR146" s="1">
        <f t="shared" si="36"/>
        <v>19</v>
      </c>
      <c r="BS146" s="1">
        <f t="shared" si="37"/>
        <v>0</v>
      </c>
      <c r="BT146" s="1">
        <f t="shared" si="38"/>
        <v>6</v>
      </c>
      <c r="BU146" s="1">
        <f t="shared" si="39"/>
        <v>2</v>
      </c>
      <c r="BV146" s="1">
        <f t="shared" si="40"/>
        <v>2</v>
      </c>
      <c r="BW146" s="1">
        <f>SUM(COUNTIFS($S146:$BQ146,{"PAT","MAT"}))</f>
        <v>0</v>
      </c>
      <c r="BX146" s="1">
        <f t="shared" si="41"/>
        <v>0</v>
      </c>
      <c r="BY146" s="1">
        <f t="shared" si="42"/>
        <v>0</v>
      </c>
      <c r="BZ146" s="1">
        <f t="shared" si="43"/>
        <v>0</v>
      </c>
      <c r="CA146" s="1">
        <f t="shared" si="44"/>
        <v>0</v>
      </c>
      <c r="CB146" s="1">
        <f t="shared" si="45"/>
        <v>0</v>
      </c>
      <c r="CC146" s="1">
        <f t="shared" si="46"/>
        <v>0</v>
      </c>
      <c r="CD146" s="1">
        <f t="shared" si="47"/>
        <v>0</v>
      </c>
      <c r="CE146" s="1">
        <f t="shared" si="48"/>
        <v>1</v>
      </c>
      <c r="CF146" s="1">
        <f t="shared" si="49"/>
        <v>1</v>
      </c>
      <c r="CG146" s="1">
        <f>SUM(BR146:CC146)+SUM(COUNTIFS(R146:BQ146,{"TERM","RESIGNED"}))</f>
        <v>29</v>
      </c>
      <c r="CH146" s="1" t="s">
        <v>41</v>
      </c>
      <c r="CI146" s="1" t="s">
        <v>931</v>
      </c>
      <c r="CJ146" s="32"/>
    </row>
    <row r="147" spans="1:88" x14ac:dyDescent="0.25">
      <c r="A147" s="30">
        <f t="shared" si="50"/>
        <v>146</v>
      </c>
      <c r="B147" s="1" t="s">
        <v>163</v>
      </c>
      <c r="C147" s="1">
        <v>102133</v>
      </c>
      <c r="D147" s="25">
        <v>102133</v>
      </c>
      <c r="E147" s="1" t="s">
        <v>863</v>
      </c>
      <c r="F147" s="32" t="s">
        <v>456</v>
      </c>
      <c r="G147" s="32" t="s">
        <v>117</v>
      </c>
      <c r="H147" s="28">
        <v>44543</v>
      </c>
      <c r="I147" s="28" t="s">
        <v>36</v>
      </c>
      <c r="J147" s="28" t="s">
        <v>36</v>
      </c>
      <c r="K147" s="1">
        <f t="shared" ca="1" si="34"/>
        <v>799</v>
      </c>
      <c r="L147" s="32" t="str">
        <f t="shared" si="35"/>
        <v>Billable</v>
      </c>
      <c r="M147" s="32" t="s">
        <v>118</v>
      </c>
      <c r="N147" s="1" t="s">
        <v>38</v>
      </c>
      <c r="O147" s="1" t="s">
        <v>39</v>
      </c>
      <c r="P147" s="1"/>
      <c r="Q147" s="1"/>
      <c r="R147" s="31" t="s">
        <v>244</v>
      </c>
      <c r="S147" s="42" t="s">
        <v>880</v>
      </c>
      <c r="T147" s="45">
        <v>0.3888888888888889</v>
      </c>
      <c r="U147" s="42" t="s">
        <v>880</v>
      </c>
      <c r="V147" s="42" t="s">
        <v>19</v>
      </c>
      <c r="W147" s="46">
        <v>0.40138888888888885</v>
      </c>
      <c r="X147" s="46" t="s">
        <v>19</v>
      </c>
      <c r="Y147" s="42" t="s">
        <v>17</v>
      </c>
      <c r="Z147" s="42" t="s">
        <v>17</v>
      </c>
      <c r="AA147" s="42" t="s">
        <v>880</v>
      </c>
      <c r="AB147" s="46">
        <v>0.39305555555555555</v>
      </c>
      <c r="AC147" s="42" t="s">
        <v>880</v>
      </c>
      <c r="AD147" s="42" t="s">
        <v>880</v>
      </c>
      <c r="AE147" s="46">
        <v>0.38819444444444445</v>
      </c>
      <c r="AF147" s="42" t="s">
        <v>880</v>
      </c>
      <c r="AG147" s="42" t="s">
        <v>880</v>
      </c>
      <c r="AH147" s="46">
        <v>0.3923611111111111</v>
      </c>
      <c r="AI147" s="42" t="s">
        <v>880</v>
      </c>
      <c r="AJ147" s="42" t="s">
        <v>880</v>
      </c>
      <c r="AK147" s="46">
        <v>0.38194444444444442</v>
      </c>
      <c r="AL147" s="42" t="s">
        <v>880</v>
      </c>
      <c r="AM147" s="42" t="s">
        <v>880</v>
      </c>
      <c r="AN147" s="46">
        <v>0.39444444444444443</v>
      </c>
      <c r="AO147" s="42" t="s">
        <v>880</v>
      </c>
      <c r="AP147" s="42" t="s">
        <v>17</v>
      </c>
      <c r="AQ147" s="42" t="s">
        <v>17</v>
      </c>
      <c r="AR147" s="42" t="s">
        <v>880</v>
      </c>
      <c r="AS147" s="46">
        <v>0.41666666666666669</v>
      </c>
      <c r="AT147" s="46" t="s">
        <v>880</v>
      </c>
      <c r="AU147" s="42" t="s">
        <v>880</v>
      </c>
      <c r="AV147" s="46">
        <v>0.39305555555555555</v>
      </c>
      <c r="AW147" s="46" t="s">
        <v>880</v>
      </c>
      <c r="AX147" s="42" t="s">
        <v>880</v>
      </c>
      <c r="AY147" s="46">
        <v>0.38750000000000001</v>
      </c>
      <c r="AZ147" s="46" t="s">
        <v>880</v>
      </c>
      <c r="BA147" s="42" t="s">
        <v>880</v>
      </c>
      <c r="BB147" s="46">
        <v>0.39861111111111108</v>
      </c>
      <c r="BC147" s="46" t="s">
        <v>880</v>
      </c>
      <c r="BD147" s="42" t="s">
        <v>880</v>
      </c>
      <c r="BE147" s="42" t="s">
        <v>17</v>
      </c>
      <c r="BF147" s="42" t="s">
        <v>17</v>
      </c>
      <c r="BR147" s="1">
        <f t="shared" si="36"/>
        <v>21</v>
      </c>
      <c r="BS147" s="1">
        <f t="shared" si="37"/>
        <v>0</v>
      </c>
      <c r="BT147" s="1">
        <f t="shared" si="38"/>
        <v>6</v>
      </c>
      <c r="BU147" s="1">
        <f t="shared" si="39"/>
        <v>0</v>
      </c>
      <c r="BV147" s="1">
        <f t="shared" si="40"/>
        <v>2</v>
      </c>
      <c r="BW147" s="1">
        <f>SUM(COUNTIFS($S147:$BQ147,{"PAT","MAT"}))</f>
        <v>0</v>
      </c>
      <c r="BX147" s="1">
        <f t="shared" si="41"/>
        <v>0</v>
      </c>
      <c r="BY147" s="1">
        <f t="shared" si="42"/>
        <v>0</v>
      </c>
      <c r="BZ147" s="1">
        <f t="shared" si="43"/>
        <v>0</v>
      </c>
      <c r="CA147" s="1">
        <f t="shared" si="44"/>
        <v>0</v>
      </c>
      <c r="CB147" s="1">
        <f t="shared" si="45"/>
        <v>0</v>
      </c>
      <c r="CC147" s="1">
        <f t="shared" si="46"/>
        <v>0</v>
      </c>
      <c r="CD147" s="1">
        <f t="shared" si="47"/>
        <v>0</v>
      </c>
      <c r="CE147" s="1">
        <f t="shared" si="48"/>
        <v>1</v>
      </c>
      <c r="CF147" s="1">
        <f t="shared" si="49"/>
        <v>1</v>
      </c>
      <c r="CG147" s="1">
        <f>SUM(BR147:CC147)+SUM(COUNTIFS(R147:BQ147,{"TERM","RESIGNED"}))</f>
        <v>29</v>
      </c>
      <c r="CH147" s="1" t="s">
        <v>41</v>
      </c>
      <c r="CI147" s="1" t="s">
        <v>933</v>
      </c>
      <c r="CJ147" s="32"/>
    </row>
    <row r="148" spans="1:88" x14ac:dyDescent="0.25">
      <c r="A148" s="30">
        <f t="shared" si="50"/>
        <v>147</v>
      </c>
      <c r="B148" s="1" t="s">
        <v>163</v>
      </c>
      <c r="C148" s="1">
        <v>102139</v>
      </c>
      <c r="D148" s="25">
        <v>102139</v>
      </c>
      <c r="E148" s="1" t="s">
        <v>863</v>
      </c>
      <c r="F148" s="32" t="s">
        <v>454</v>
      </c>
      <c r="G148" s="32" t="s">
        <v>117</v>
      </c>
      <c r="H148" s="28">
        <v>44543</v>
      </c>
      <c r="I148" s="28" t="s">
        <v>36</v>
      </c>
      <c r="J148" s="28" t="s">
        <v>36</v>
      </c>
      <c r="K148" s="1">
        <f t="shared" ca="1" si="34"/>
        <v>799</v>
      </c>
      <c r="L148" s="32" t="str">
        <f t="shared" si="35"/>
        <v>Billable</v>
      </c>
      <c r="M148" s="32" t="s">
        <v>118</v>
      </c>
      <c r="N148" s="1" t="s">
        <v>38</v>
      </c>
      <c r="O148" s="1" t="s">
        <v>39</v>
      </c>
      <c r="P148" s="1"/>
      <c r="Q148" s="1"/>
      <c r="R148" s="31" t="s">
        <v>293</v>
      </c>
      <c r="S148" s="42" t="s">
        <v>880</v>
      </c>
      <c r="T148" s="45">
        <v>0.40347222222222223</v>
      </c>
      <c r="U148" s="42" t="s">
        <v>880</v>
      </c>
      <c r="V148" s="42" t="s">
        <v>880</v>
      </c>
      <c r="W148" s="46">
        <v>0.41597222222222219</v>
      </c>
      <c r="X148" s="46" t="s">
        <v>880</v>
      </c>
      <c r="Y148" s="42" t="s">
        <v>17</v>
      </c>
      <c r="Z148" s="42" t="s">
        <v>17</v>
      </c>
      <c r="AA148" s="42" t="s">
        <v>18</v>
      </c>
      <c r="AB148" s="46" t="s">
        <v>36</v>
      </c>
      <c r="AC148" s="42" t="s">
        <v>18</v>
      </c>
      <c r="AD148" s="42" t="s">
        <v>880</v>
      </c>
      <c r="AE148" s="46">
        <v>0.40069444444444446</v>
      </c>
      <c r="AF148" s="42" t="s">
        <v>880</v>
      </c>
      <c r="AG148" s="42" t="s">
        <v>880</v>
      </c>
      <c r="AH148" s="46">
        <v>0.3840277777777778</v>
      </c>
      <c r="AI148" s="42" t="s">
        <v>880</v>
      </c>
      <c r="AJ148" s="42" t="s">
        <v>880</v>
      </c>
      <c r="AK148" s="46">
        <v>0.4145833333333333</v>
      </c>
      <c r="AL148" s="42" t="s">
        <v>880</v>
      </c>
      <c r="AM148" s="42" t="s">
        <v>880</v>
      </c>
      <c r="AN148" s="46">
        <v>0.4145833333333333</v>
      </c>
      <c r="AO148" s="42" t="s">
        <v>880</v>
      </c>
      <c r="AP148" s="42" t="s">
        <v>17</v>
      </c>
      <c r="AQ148" s="42" t="s">
        <v>17</v>
      </c>
      <c r="AR148" s="42" t="s">
        <v>880</v>
      </c>
      <c r="AS148" s="46">
        <v>0.42222222222222222</v>
      </c>
      <c r="AT148" s="46" t="s">
        <v>880</v>
      </c>
      <c r="AU148" s="42" t="s">
        <v>880</v>
      </c>
      <c r="AV148" s="46">
        <v>0.40416666666666662</v>
      </c>
      <c r="AW148" s="46" t="s">
        <v>880</v>
      </c>
      <c r="AX148" s="42" t="s">
        <v>880</v>
      </c>
      <c r="AY148" s="46">
        <v>0.40486111111111112</v>
      </c>
      <c r="AZ148" s="46" t="s">
        <v>880</v>
      </c>
      <c r="BA148" s="42" t="s">
        <v>18</v>
      </c>
      <c r="BB148" s="46" t="s">
        <v>36</v>
      </c>
      <c r="BC148" s="46" t="s">
        <v>18</v>
      </c>
      <c r="BD148" s="42" t="s">
        <v>880</v>
      </c>
      <c r="BE148" s="42" t="s">
        <v>17</v>
      </c>
      <c r="BF148" s="42" t="s">
        <v>17</v>
      </c>
      <c r="BR148" s="1">
        <f t="shared" si="36"/>
        <v>19</v>
      </c>
      <c r="BS148" s="1">
        <f t="shared" si="37"/>
        <v>0</v>
      </c>
      <c r="BT148" s="1">
        <f t="shared" si="38"/>
        <v>6</v>
      </c>
      <c r="BU148" s="1">
        <f t="shared" si="39"/>
        <v>4</v>
      </c>
      <c r="BV148" s="1">
        <f t="shared" si="40"/>
        <v>0</v>
      </c>
      <c r="BW148" s="1">
        <f>SUM(COUNTIFS($S148:$BQ148,{"PAT","MAT"}))</f>
        <v>0</v>
      </c>
      <c r="BX148" s="1">
        <f t="shared" si="41"/>
        <v>0</v>
      </c>
      <c r="BY148" s="1">
        <f t="shared" si="42"/>
        <v>0</v>
      </c>
      <c r="BZ148" s="1">
        <f t="shared" si="43"/>
        <v>0</v>
      </c>
      <c r="CA148" s="1">
        <f t="shared" si="44"/>
        <v>0</v>
      </c>
      <c r="CB148" s="1">
        <f t="shared" si="45"/>
        <v>0</v>
      </c>
      <c r="CC148" s="1">
        <f t="shared" si="46"/>
        <v>0</v>
      </c>
      <c r="CD148" s="1">
        <f t="shared" si="47"/>
        <v>0</v>
      </c>
      <c r="CE148" s="1">
        <f t="shared" si="48"/>
        <v>1</v>
      </c>
      <c r="CF148" s="1">
        <f t="shared" si="49"/>
        <v>1</v>
      </c>
      <c r="CG148" s="1">
        <f>SUM(BR148:CC148)+SUM(COUNTIFS(R148:BQ148,{"TERM","RESIGNED"}))</f>
        <v>29</v>
      </c>
      <c r="CH148" s="1" t="s">
        <v>41</v>
      </c>
      <c r="CI148" s="1" t="s">
        <v>935</v>
      </c>
      <c r="CJ148" s="32"/>
    </row>
    <row r="149" spans="1:88" x14ac:dyDescent="0.25">
      <c r="A149" s="30">
        <f t="shared" si="50"/>
        <v>148</v>
      </c>
      <c r="B149" s="1" t="s">
        <v>163</v>
      </c>
      <c r="C149" s="1">
        <v>102226</v>
      </c>
      <c r="D149" s="25">
        <v>102226</v>
      </c>
      <c r="E149" s="1" t="s">
        <v>863</v>
      </c>
      <c r="F149" s="32" t="s">
        <v>462</v>
      </c>
      <c r="G149" s="32" t="s">
        <v>181</v>
      </c>
      <c r="H149" s="28">
        <v>44566</v>
      </c>
      <c r="I149" s="28" t="s">
        <v>36</v>
      </c>
      <c r="J149" s="28" t="s">
        <v>36</v>
      </c>
      <c r="K149" s="1">
        <f t="shared" ca="1" si="34"/>
        <v>776</v>
      </c>
      <c r="L149" s="32" t="str">
        <f t="shared" si="35"/>
        <v>Billable</v>
      </c>
      <c r="M149" s="32" t="s">
        <v>178</v>
      </c>
      <c r="N149" s="1" t="s">
        <v>38</v>
      </c>
      <c r="O149" s="1" t="s">
        <v>39</v>
      </c>
      <c r="P149" s="1"/>
      <c r="Q149" s="1"/>
      <c r="R149" s="31" t="s">
        <v>138</v>
      </c>
      <c r="S149" s="42" t="s">
        <v>880</v>
      </c>
      <c r="T149" s="45" t="s">
        <v>36</v>
      </c>
      <c r="U149" s="42" t="s">
        <v>880</v>
      </c>
      <c r="V149" s="42" t="s">
        <v>880</v>
      </c>
      <c r="W149" s="46" t="s">
        <v>36</v>
      </c>
      <c r="X149" s="46" t="s">
        <v>880</v>
      </c>
      <c r="Y149" s="42" t="s">
        <v>17</v>
      </c>
      <c r="Z149" s="42" t="s">
        <v>17</v>
      </c>
      <c r="AA149" s="42" t="s">
        <v>880</v>
      </c>
      <c r="AB149" s="46" t="s">
        <v>36</v>
      </c>
      <c r="AC149" s="42" t="s">
        <v>880</v>
      </c>
      <c r="AD149" s="42" t="s">
        <v>880</v>
      </c>
      <c r="AE149" s="46" t="s">
        <v>36</v>
      </c>
      <c r="AF149" s="42" t="s">
        <v>880</v>
      </c>
      <c r="AG149" s="42" t="s">
        <v>880</v>
      </c>
      <c r="AH149" s="46" t="s">
        <v>36</v>
      </c>
      <c r="AI149" s="42" t="s">
        <v>880</v>
      </c>
      <c r="AJ149" s="42" t="s">
        <v>880</v>
      </c>
      <c r="AK149" s="46" t="s">
        <v>36</v>
      </c>
      <c r="AL149" s="42" t="s">
        <v>880</v>
      </c>
      <c r="AM149" s="42" t="s">
        <v>880</v>
      </c>
      <c r="AN149" s="46" t="s">
        <v>36</v>
      </c>
      <c r="AO149" s="42" t="s">
        <v>880</v>
      </c>
      <c r="AP149" s="42" t="s">
        <v>17</v>
      </c>
      <c r="AQ149" s="42" t="s">
        <v>17</v>
      </c>
      <c r="AR149" s="42" t="s">
        <v>880</v>
      </c>
      <c r="AS149" s="46" t="s">
        <v>36</v>
      </c>
      <c r="AT149" s="46" t="s">
        <v>880</v>
      </c>
      <c r="AU149" s="42" t="s">
        <v>880</v>
      </c>
      <c r="AV149" s="46" t="s">
        <v>36</v>
      </c>
      <c r="AW149" s="46" t="s">
        <v>880</v>
      </c>
      <c r="AX149" s="42" t="s">
        <v>880</v>
      </c>
      <c r="AY149" s="46" t="s">
        <v>36</v>
      </c>
      <c r="AZ149" s="46" t="s">
        <v>880</v>
      </c>
      <c r="BA149" s="42" t="s">
        <v>880</v>
      </c>
      <c r="BB149" s="46" t="s">
        <v>36</v>
      </c>
      <c r="BC149" s="46" t="s">
        <v>880</v>
      </c>
      <c r="BD149" s="42" t="s">
        <v>880</v>
      </c>
      <c r="BE149" s="42" t="s">
        <v>17</v>
      </c>
      <c r="BF149" s="42" t="s">
        <v>17</v>
      </c>
      <c r="BR149" s="1">
        <f t="shared" si="36"/>
        <v>23</v>
      </c>
      <c r="BS149" s="1">
        <f t="shared" si="37"/>
        <v>0</v>
      </c>
      <c r="BT149" s="1">
        <f t="shared" si="38"/>
        <v>6</v>
      </c>
      <c r="BU149" s="1">
        <f t="shared" si="39"/>
        <v>0</v>
      </c>
      <c r="BV149" s="1">
        <f t="shared" si="40"/>
        <v>0</v>
      </c>
      <c r="BW149" s="1">
        <f>SUM(COUNTIFS($S149:$BQ149,{"PAT","MAT"}))</f>
        <v>0</v>
      </c>
      <c r="BX149" s="1">
        <f t="shared" si="41"/>
        <v>0</v>
      </c>
      <c r="BY149" s="1">
        <f t="shared" si="42"/>
        <v>0</v>
      </c>
      <c r="BZ149" s="1">
        <f t="shared" si="43"/>
        <v>0</v>
      </c>
      <c r="CA149" s="1">
        <f t="shared" si="44"/>
        <v>0</v>
      </c>
      <c r="CB149" s="1">
        <f t="shared" si="45"/>
        <v>0</v>
      </c>
      <c r="CC149" s="1">
        <f t="shared" si="46"/>
        <v>0</v>
      </c>
      <c r="CD149" s="1">
        <f t="shared" si="47"/>
        <v>0</v>
      </c>
      <c r="CE149" s="1">
        <f t="shared" si="48"/>
        <v>1</v>
      </c>
      <c r="CF149" s="1">
        <f t="shared" si="49"/>
        <v>1</v>
      </c>
      <c r="CG149" s="1">
        <f>SUM(BR149:CC149)+SUM(COUNTIFS(R149:BQ149,{"TERM","RESIGNED"}))</f>
        <v>29</v>
      </c>
      <c r="CH149" s="1" t="s">
        <v>41</v>
      </c>
      <c r="CI149" s="1" t="s">
        <v>936</v>
      </c>
      <c r="CJ149" s="32"/>
    </row>
    <row r="150" spans="1:88" x14ac:dyDescent="0.25">
      <c r="A150" s="30">
        <f t="shared" si="50"/>
        <v>149</v>
      </c>
      <c r="B150" s="1" t="s">
        <v>163</v>
      </c>
      <c r="C150" s="1">
        <v>102307</v>
      </c>
      <c r="D150" s="25">
        <v>102307</v>
      </c>
      <c r="E150" s="1" t="s">
        <v>863</v>
      </c>
      <c r="F150" s="32" t="s">
        <v>466</v>
      </c>
      <c r="G150" s="32" t="s">
        <v>117</v>
      </c>
      <c r="H150" s="28">
        <v>44581</v>
      </c>
      <c r="I150" s="28" t="s">
        <v>36</v>
      </c>
      <c r="J150" s="28" t="s">
        <v>36</v>
      </c>
      <c r="K150" s="1">
        <f t="shared" ca="1" si="34"/>
        <v>761</v>
      </c>
      <c r="L150" s="32" t="str">
        <f t="shared" si="35"/>
        <v>Billable</v>
      </c>
      <c r="M150" s="32" t="s">
        <v>118</v>
      </c>
      <c r="N150" s="1" t="s">
        <v>38</v>
      </c>
      <c r="O150" s="1" t="s">
        <v>39</v>
      </c>
      <c r="P150" s="1"/>
      <c r="Q150" s="1"/>
      <c r="R150" s="31" t="s">
        <v>275</v>
      </c>
      <c r="S150" s="42" t="s">
        <v>880</v>
      </c>
      <c r="T150" s="45">
        <v>0.3743055555555555</v>
      </c>
      <c r="U150" s="42" t="s">
        <v>880</v>
      </c>
      <c r="V150" s="42" t="s">
        <v>880</v>
      </c>
      <c r="W150" s="46">
        <v>0.37361111111111112</v>
      </c>
      <c r="X150" s="46" t="s">
        <v>880</v>
      </c>
      <c r="Y150" s="42" t="s">
        <v>17</v>
      </c>
      <c r="Z150" s="42" t="s">
        <v>17</v>
      </c>
      <c r="AA150" s="42" t="s">
        <v>882</v>
      </c>
      <c r="AB150" s="46" t="s">
        <v>36</v>
      </c>
      <c r="AC150" s="42" t="s">
        <v>882</v>
      </c>
      <c r="AD150" s="42" t="s">
        <v>880</v>
      </c>
      <c r="AE150" s="46">
        <v>0.38194444444444442</v>
      </c>
      <c r="AF150" s="42" t="s">
        <v>880</v>
      </c>
      <c r="AG150" s="42" t="s">
        <v>880</v>
      </c>
      <c r="AH150" s="46">
        <v>0.38263888888888892</v>
      </c>
      <c r="AI150" s="42" t="s">
        <v>880</v>
      </c>
      <c r="AJ150" s="42" t="s">
        <v>883</v>
      </c>
      <c r="AK150" s="46" t="s">
        <v>36</v>
      </c>
      <c r="AL150" s="42" t="s">
        <v>883</v>
      </c>
      <c r="AM150" s="42" t="s">
        <v>880</v>
      </c>
      <c r="AN150" s="46">
        <v>0.42430555555555555</v>
      </c>
      <c r="AO150" s="42" t="s">
        <v>880</v>
      </c>
      <c r="AP150" s="42" t="s">
        <v>17</v>
      </c>
      <c r="AQ150" s="42" t="s">
        <v>17</v>
      </c>
      <c r="AR150" s="42" t="s">
        <v>881</v>
      </c>
      <c r="AS150" s="46">
        <v>0.38055555555555554</v>
      </c>
      <c r="AT150" s="46" t="s">
        <v>881</v>
      </c>
      <c r="AU150" s="42" t="s">
        <v>880</v>
      </c>
      <c r="AV150" s="46">
        <v>0.37638888888888888</v>
      </c>
      <c r="AW150" s="46" t="s">
        <v>880</v>
      </c>
      <c r="AX150" s="42" t="s">
        <v>880</v>
      </c>
      <c r="AY150" s="46">
        <v>0.375</v>
      </c>
      <c r="AZ150" s="46" t="s">
        <v>880</v>
      </c>
      <c r="BA150" s="42" t="s">
        <v>880</v>
      </c>
      <c r="BB150" s="46">
        <v>0.3979166666666667</v>
      </c>
      <c r="BC150" s="46" t="s">
        <v>880</v>
      </c>
      <c r="BD150" s="42" t="s">
        <v>880</v>
      </c>
      <c r="BE150" s="42" t="s">
        <v>17</v>
      </c>
      <c r="BF150" s="42" t="s">
        <v>17</v>
      </c>
      <c r="BR150" s="1">
        <f t="shared" si="36"/>
        <v>17</v>
      </c>
      <c r="BS150" s="1">
        <f t="shared" si="37"/>
        <v>1</v>
      </c>
      <c r="BT150" s="1">
        <f t="shared" si="38"/>
        <v>6</v>
      </c>
      <c r="BU150" s="1">
        <f t="shared" si="39"/>
        <v>0</v>
      </c>
      <c r="BV150" s="1">
        <f t="shared" si="40"/>
        <v>0</v>
      </c>
      <c r="BW150" s="1">
        <f>SUM(COUNTIFS($S150:$BQ150,{"PAT","MAT"}))</f>
        <v>0</v>
      </c>
      <c r="BX150" s="1">
        <f t="shared" si="41"/>
        <v>0</v>
      </c>
      <c r="BY150" s="1">
        <f t="shared" si="42"/>
        <v>0</v>
      </c>
      <c r="BZ150" s="1">
        <f t="shared" si="43"/>
        <v>2</v>
      </c>
      <c r="CA150" s="1">
        <f t="shared" si="44"/>
        <v>2</v>
      </c>
      <c r="CB150" s="1">
        <f t="shared" si="45"/>
        <v>0</v>
      </c>
      <c r="CC150" s="1">
        <f t="shared" si="46"/>
        <v>0</v>
      </c>
      <c r="CD150" s="1">
        <f t="shared" si="47"/>
        <v>4</v>
      </c>
      <c r="CE150" s="1">
        <f t="shared" si="48"/>
        <v>1</v>
      </c>
      <c r="CF150" s="1">
        <f t="shared" si="49"/>
        <v>1</v>
      </c>
      <c r="CG150" s="1">
        <f>SUM(BR150:CC150)+SUM(COUNTIFS(R150:BQ150,{"TERM","RESIGNED"}))</f>
        <v>28</v>
      </c>
      <c r="CH150" s="1" t="s">
        <v>41</v>
      </c>
      <c r="CI150" s="1" t="s">
        <v>931</v>
      </c>
      <c r="CJ150" s="32"/>
    </row>
    <row r="151" spans="1:88" x14ac:dyDescent="0.25">
      <c r="A151" s="30">
        <f t="shared" si="50"/>
        <v>150</v>
      </c>
      <c r="B151" s="1" t="s">
        <v>163</v>
      </c>
      <c r="C151" s="1">
        <v>102320</v>
      </c>
      <c r="D151" s="25">
        <v>102320</v>
      </c>
      <c r="E151" s="1" t="s">
        <v>862</v>
      </c>
      <c r="F151" s="32" t="s">
        <v>467</v>
      </c>
      <c r="G151" s="32" t="s">
        <v>117</v>
      </c>
      <c r="H151" s="28">
        <v>44588</v>
      </c>
      <c r="I151" s="28" t="s">
        <v>36</v>
      </c>
      <c r="J151" s="28" t="s">
        <v>36</v>
      </c>
      <c r="K151" s="1">
        <f t="shared" ca="1" si="34"/>
        <v>754</v>
      </c>
      <c r="L151" s="32" t="str">
        <f t="shared" si="35"/>
        <v>Billable</v>
      </c>
      <c r="M151" s="32" t="s">
        <v>118</v>
      </c>
      <c r="N151" s="1" t="s">
        <v>38</v>
      </c>
      <c r="O151" s="1" t="s">
        <v>39</v>
      </c>
      <c r="P151" s="1"/>
      <c r="Q151" s="1"/>
      <c r="R151" s="31" t="s">
        <v>233</v>
      </c>
      <c r="S151" s="42" t="s">
        <v>880</v>
      </c>
      <c r="T151" s="45">
        <v>0.39374999999999999</v>
      </c>
      <c r="U151" s="42" t="s">
        <v>880</v>
      </c>
      <c r="V151" s="42" t="s">
        <v>880</v>
      </c>
      <c r="W151" s="46">
        <v>0.38472222222222219</v>
      </c>
      <c r="X151" s="46" t="s">
        <v>880</v>
      </c>
      <c r="Y151" s="42" t="s">
        <v>17</v>
      </c>
      <c r="Z151" s="42" t="s">
        <v>17</v>
      </c>
      <c r="AA151" s="42" t="s">
        <v>880</v>
      </c>
      <c r="AB151" s="46">
        <v>0.39374999999999999</v>
      </c>
      <c r="AC151" s="42" t="s">
        <v>880</v>
      </c>
      <c r="AD151" s="42" t="s">
        <v>880</v>
      </c>
      <c r="AE151" s="46">
        <v>0.3840277777777778</v>
      </c>
      <c r="AF151" s="42" t="s">
        <v>880</v>
      </c>
      <c r="AG151" s="42" t="s">
        <v>880</v>
      </c>
      <c r="AH151" s="46">
        <v>0.3666666666666667</v>
      </c>
      <c r="AI151" s="42" t="s">
        <v>880</v>
      </c>
      <c r="AJ151" s="42" t="s">
        <v>880</v>
      </c>
      <c r="AK151" s="46">
        <v>0.37986111111111115</v>
      </c>
      <c r="AL151" s="42" t="s">
        <v>880</v>
      </c>
      <c r="AM151" s="42" t="s">
        <v>882</v>
      </c>
      <c r="AN151" s="46" t="s">
        <v>36</v>
      </c>
      <c r="AO151" s="42" t="s">
        <v>882</v>
      </c>
      <c r="AP151" s="42" t="s">
        <v>17</v>
      </c>
      <c r="AQ151" s="42" t="s">
        <v>17</v>
      </c>
      <c r="AR151" s="42" t="s">
        <v>880</v>
      </c>
      <c r="AS151" s="46">
        <v>0.43888888888888888</v>
      </c>
      <c r="AT151" s="46" t="s">
        <v>880</v>
      </c>
      <c r="AU151" s="42" t="s">
        <v>880</v>
      </c>
      <c r="AV151" s="46">
        <v>0.4597222222222222</v>
      </c>
      <c r="AW151" s="46" t="s">
        <v>880</v>
      </c>
      <c r="AX151" s="42" t="s">
        <v>880</v>
      </c>
      <c r="AY151" s="46">
        <v>0.44722222222222219</v>
      </c>
      <c r="AZ151" s="46" t="s">
        <v>880</v>
      </c>
      <c r="BA151" s="42" t="s">
        <v>880</v>
      </c>
      <c r="BB151" s="46">
        <v>0.40902777777777777</v>
      </c>
      <c r="BC151" s="46" t="s">
        <v>880</v>
      </c>
      <c r="BD151" s="42" t="s">
        <v>19</v>
      </c>
      <c r="BE151" s="42" t="s">
        <v>17</v>
      </c>
      <c r="BF151" s="42" t="s">
        <v>17</v>
      </c>
      <c r="BR151" s="1">
        <f t="shared" si="36"/>
        <v>20</v>
      </c>
      <c r="BS151" s="1">
        <f t="shared" si="37"/>
        <v>0</v>
      </c>
      <c r="BT151" s="1">
        <f t="shared" si="38"/>
        <v>6</v>
      </c>
      <c r="BU151" s="1">
        <f t="shared" si="39"/>
        <v>0</v>
      </c>
      <c r="BV151" s="1">
        <f t="shared" si="40"/>
        <v>1</v>
      </c>
      <c r="BW151" s="1">
        <f>SUM(COUNTIFS($S151:$BQ151,{"PAT","MAT"}))</f>
        <v>0</v>
      </c>
      <c r="BX151" s="1">
        <f t="shared" si="41"/>
        <v>0</v>
      </c>
      <c r="BY151" s="1">
        <f t="shared" si="42"/>
        <v>0</v>
      </c>
      <c r="BZ151" s="1">
        <f t="shared" si="43"/>
        <v>0</v>
      </c>
      <c r="CA151" s="1">
        <f t="shared" si="44"/>
        <v>2</v>
      </c>
      <c r="CB151" s="1">
        <f t="shared" si="45"/>
        <v>0</v>
      </c>
      <c r="CC151" s="1">
        <f t="shared" si="46"/>
        <v>0</v>
      </c>
      <c r="CD151" s="1">
        <f t="shared" si="47"/>
        <v>2</v>
      </c>
      <c r="CE151" s="1">
        <f t="shared" si="48"/>
        <v>1</v>
      </c>
      <c r="CF151" s="1">
        <f t="shared" si="49"/>
        <v>1</v>
      </c>
      <c r="CG151" s="1">
        <f>SUM(BR151:CC151)+SUM(COUNTIFS(R151:BQ151,{"TERM","RESIGNED"}))</f>
        <v>29</v>
      </c>
      <c r="CH151" s="1" t="s">
        <v>41</v>
      </c>
      <c r="CI151" s="1" t="s">
        <v>931</v>
      </c>
      <c r="CJ151" s="32"/>
    </row>
    <row r="152" spans="1:88" x14ac:dyDescent="0.25">
      <c r="A152" s="30">
        <f t="shared" si="50"/>
        <v>151</v>
      </c>
      <c r="B152" s="1" t="s">
        <v>163</v>
      </c>
      <c r="C152" s="1">
        <v>102323</v>
      </c>
      <c r="D152" s="25">
        <v>102323</v>
      </c>
      <c r="E152" s="1" t="s">
        <v>863</v>
      </c>
      <c r="F152" s="32" t="s">
        <v>468</v>
      </c>
      <c r="G152" s="32" t="s">
        <v>117</v>
      </c>
      <c r="H152" s="28">
        <v>44588</v>
      </c>
      <c r="I152" s="28" t="s">
        <v>36</v>
      </c>
      <c r="J152" s="28" t="s">
        <v>36</v>
      </c>
      <c r="K152" s="1">
        <f t="shared" ca="1" si="34"/>
        <v>754</v>
      </c>
      <c r="L152" s="32" t="str">
        <f t="shared" si="35"/>
        <v>Billable</v>
      </c>
      <c r="M152" s="32" t="s">
        <v>118</v>
      </c>
      <c r="N152" s="1" t="s">
        <v>38</v>
      </c>
      <c r="O152" s="1" t="s">
        <v>39</v>
      </c>
      <c r="P152" s="1"/>
      <c r="Q152" s="1"/>
      <c r="R152" s="31" t="s">
        <v>887</v>
      </c>
      <c r="S152" s="42" t="s">
        <v>880</v>
      </c>
      <c r="T152" s="45">
        <v>0.39097222222222222</v>
      </c>
      <c r="U152" s="42" t="s">
        <v>880</v>
      </c>
      <c r="V152" s="42" t="s">
        <v>880</v>
      </c>
      <c r="W152" s="46">
        <v>0.3979166666666667</v>
      </c>
      <c r="X152" s="46" t="s">
        <v>880</v>
      </c>
      <c r="Y152" s="42" t="s">
        <v>17</v>
      </c>
      <c r="Z152" s="42" t="s">
        <v>17</v>
      </c>
      <c r="AA152" s="42" t="s">
        <v>880</v>
      </c>
      <c r="AB152" s="46">
        <v>0.41111111111111115</v>
      </c>
      <c r="AC152" s="42" t="s">
        <v>880</v>
      </c>
      <c r="AD152" s="42" t="s">
        <v>880</v>
      </c>
      <c r="AE152" s="46">
        <v>0.38958333333333334</v>
      </c>
      <c r="AF152" s="42" t="s">
        <v>880</v>
      </c>
      <c r="AG152" s="42" t="s">
        <v>880</v>
      </c>
      <c r="AH152" s="46">
        <v>0.3743055555555555</v>
      </c>
      <c r="AI152" s="42" t="s">
        <v>880</v>
      </c>
      <c r="AJ152" s="42" t="s">
        <v>880</v>
      </c>
      <c r="AK152" s="46">
        <v>0.3840277777777778</v>
      </c>
      <c r="AL152" s="42" t="s">
        <v>880</v>
      </c>
      <c r="AM152" s="42" t="s">
        <v>880</v>
      </c>
      <c r="AN152" s="46">
        <v>0.4291666666666667</v>
      </c>
      <c r="AO152" s="42" t="s">
        <v>880</v>
      </c>
      <c r="AP152" s="42" t="s">
        <v>17</v>
      </c>
      <c r="AQ152" s="42" t="s">
        <v>17</v>
      </c>
      <c r="AR152" s="42" t="s">
        <v>880</v>
      </c>
      <c r="AS152" s="46">
        <v>0.38819444444444445</v>
      </c>
      <c r="AT152" s="46" t="s">
        <v>880</v>
      </c>
      <c r="AU152" s="42" t="s">
        <v>880</v>
      </c>
      <c r="AV152" s="46">
        <v>0.37638888888888888</v>
      </c>
      <c r="AW152" s="46" t="s">
        <v>880</v>
      </c>
      <c r="AX152" s="42" t="s">
        <v>880</v>
      </c>
      <c r="AY152" s="46">
        <v>0.40833333333333338</v>
      </c>
      <c r="AZ152" s="46" t="s">
        <v>880</v>
      </c>
      <c r="BA152" s="42" t="s">
        <v>880</v>
      </c>
      <c r="BB152" s="46">
        <v>0.38680555555555557</v>
      </c>
      <c r="BC152" s="46" t="s">
        <v>880</v>
      </c>
      <c r="BD152" s="42" t="s">
        <v>880</v>
      </c>
      <c r="BE152" s="42" t="s">
        <v>17</v>
      </c>
      <c r="BF152" s="42" t="s">
        <v>17</v>
      </c>
      <c r="BR152" s="1">
        <f t="shared" si="36"/>
        <v>23</v>
      </c>
      <c r="BS152" s="1">
        <f t="shared" si="37"/>
        <v>0</v>
      </c>
      <c r="BT152" s="1">
        <f t="shared" si="38"/>
        <v>6</v>
      </c>
      <c r="BU152" s="1">
        <f t="shared" si="39"/>
        <v>0</v>
      </c>
      <c r="BV152" s="1">
        <f t="shared" si="40"/>
        <v>0</v>
      </c>
      <c r="BW152" s="1">
        <f>SUM(COUNTIFS($S152:$BQ152,{"PAT","MAT"}))</f>
        <v>0</v>
      </c>
      <c r="BX152" s="1">
        <f t="shared" si="41"/>
        <v>0</v>
      </c>
      <c r="BY152" s="1">
        <f t="shared" si="42"/>
        <v>0</v>
      </c>
      <c r="BZ152" s="1">
        <f t="shared" si="43"/>
        <v>0</v>
      </c>
      <c r="CA152" s="1">
        <f t="shared" si="44"/>
        <v>0</v>
      </c>
      <c r="CB152" s="1">
        <f t="shared" si="45"/>
        <v>0</v>
      </c>
      <c r="CC152" s="1">
        <f t="shared" si="46"/>
        <v>0</v>
      </c>
      <c r="CD152" s="1">
        <f t="shared" si="47"/>
        <v>0</v>
      </c>
      <c r="CE152" s="1">
        <f t="shared" si="48"/>
        <v>1</v>
      </c>
      <c r="CF152" s="1">
        <f t="shared" si="49"/>
        <v>1</v>
      </c>
      <c r="CG152" s="1">
        <f>SUM(BR152:CC152)+SUM(COUNTIFS(R152:BQ152,{"TERM","RESIGNED"}))</f>
        <v>29</v>
      </c>
      <c r="CH152" s="1" t="s">
        <v>41</v>
      </c>
      <c r="CI152" s="1" t="s">
        <v>934</v>
      </c>
      <c r="CJ152" s="32"/>
    </row>
    <row r="153" spans="1:88" x14ac:dyDescent="0.25">
      <c r="A153" s="30">
        <f t="shared" si="50"/>
        <v>152</v>
      </c>
      <c r="B153" s="1" t="s">
        <v>163</v>
      </c>
      <c r="C153" s="1">
        <v>102402</v>
      </c>
      <c r="D153" s="25">
        <v>102402</v>
      </c>
      <c r="E153" s="1" t="s">
        <v>863</v>
      </c>
      <c r="F153" s="32" t="s">
        <v>475</v>
      </c>
      <c r="G153" s="32" t="s">
        <v>117</v>
      </c>
      <c r="H153" s="28">
        <v>44602</v>
      </c>
      <c r="I153" s="28" t="s">
        <v>36</v>
      </c>
      <c r="J153" s="28" t="s">
        <v>36</v>
      </c>
      <c r="K153" s="1">
        <f t="shared" ca="1" si="34"/>
        <v>740</v>
      </c>
      <c r="L153" s="32" t="str">
        <f t="shared" si="35"/>
        <v>Billable</v>
      </c>
      <c r="M153" s="32" t="s">
        <v>118</v>
      </c>
      <c r="N153" s="1" t="s">
        <v>38</v>
      </c>
      <c r="O153" s="1" t="s">
        <v>39</v>
      </c>
      <c r="P153" s="1"/>
      <c r="Q153" s="1"/>
      <c r="R153" s="31" t="s">
        <v>125</v>
      </c>
      <c r="S153" s="42" t="s">
        <v>880</v>
      </c>
      <c r="T153" s="45" t="s">
        <v>36</v>
      </c>
      <c r="U153" s="42" t="s">
        <v>880</v>
      </c>
      <c r="V153" s="42" t="s">
        <v>880</v>
      </c>
      <c r="W153" s="46" t="s">
        <v>36</v>
      </c>
      <c r="X153" s="46" t="s">
        <v>880</v>
      </c>
      <c r="Y153" s="42" t="s">
        <v>17</v>
      </c>
      <c r="Z153" s="42" t="s">
        <v>17</v>
      </c>
      <c r="AA153" s="42" t="s">
        <v>880</v>
      </c>
      <c r="AB153" s="46" t="s">
        <v>36</v>
      </c>
      <c r="AC153" s="42" t="s">
        <v>880</v>
      </c>
      <c r="AD153" s="42" t="s">
        <v>880</v>
      </c>
      <c r="AE153" s="46" t="s">
        <v>36</v>
      </c>
      <c r="AF153" s="42" t="s">
        <v>880</v>
      </c>
      <c r="AG153" s="42" t="s">
        <v>880</v>
      </c>
      <c r="AH153" s="46" t="s">
        <v>36</v>
      </c>
      <c r="AI153" s="42" t="s">
        <v>880</v>
      </c>
      <c r="AJ153" s="42" t="s">
        <v>880</v>
      </c>
      <c r="AK153" s="46" t="s">
        <v>36</v>
      </c>
      <c r="AL153" s="42" t="s">
        <v>880</v>
      </c>
      <c r="AM153" s="42" t="s">
        <v>880</v>
      </c>
      <c r="AN153" s="46" t="s">
        <v>36</v>
      </c>
      <c r="AO153" s="42" t="s">
        <v>880</v>
      </c>
      <c r="AP153" s="42" t="s">
        <v>17</v>
      </c>
      <c r="AQ153" s="42" t="s">
        <v>17</v>
      </c>
      <c r="AR153" s="42" t="s">
        <v>880</v>
      </c>
      <c r="AS153" s="46" t="s">
        <v>36</v>
      </c>
      <c r="AT153" s="46" t="s">
        <v>880</v>
      </c>
      <c r="AU153" s="42" t="s">
        <v>880</v>
      </c>
      <c r="AV153" s="46" t="s">
        <v>36</v>
      </c>
      <c r="AW153" s="46" t="s">
        <v>880</v>
      </c>
      <c r="AX153" s="42" t="s">
        <v>880</v>
      </c>
      <c r="AY153" s="46" t="s">
        <v>36</v>
      </c>
      <c r="AZ153" s="46" t="s">
        <v>880</v>
      </c>
      <c r="BA153" s="42" t="s">
        <v>880</v>
      </c>
      <c r="BB153" s="46" t="s">
        <v>36</v>
      </c>
      <c r="BC153" s="46" t="s">
        <v>880</v>
      </c>
      <c r="BD153" s="42" t="s">
        <v>880</v>
      </c>
      <c r="BE153" s="42" t="s">
        <v>17</v>
      </c>
      <c r="BF153" s="42" t="s">
        <v>17</v>
      </c>
      <c r="BR153" s="1">
        <f t="shared" si="36"/>
        <v>23</v>
      </c>
      <c r="BS153" s="1">
        <f t="shared" si="37"/>
        <v>0</v>
      </c>
      <c r="BT153" s="1">
        <f t="shared" si="38"/>
        <v>6</v>
      </c>
      <c r="BU153" s="1">
        <f t="shared" si="39"/>
        <v>0</v>
      </c>
      <c r="BV153" s="1">
        <f t="shared" si="40"/>
        <v>0</v>
      </c>
      <c r="BW153" s="1">
        <f>SUM(COUNTIFS($S153:$BQ153,{"PAT","MAT"}))</f>
        <v>0</v>
      </c>
      <c r="BX153" s="1">
        <f t="shared" si="41"/>
        <v>0</v>
      </c>
      <c r="BY153" s="1">
        <f t="shared" si="42"/>
        <v>0</v>
      </c>
      <c r="BZ153" s="1">
        <f t="shared" si="43"/>
        <v>0</v>
      </c>
      <c r="CA153" s="1">
        <f t="shared" si="44"/>
        <v>0</v>
      </c>
      <c r="CB153" s="1">
        <f t="shared" si="45"/>
        <v>0</v>
      </c>
      <c r="CC153" s="1">
        <f t="shared" si="46"/>
        <v>0</v>
      </c>
      <c r="CD153" s="1">
        <f t="shared" si="47"/>
        <v>0</v>
      </c>
      <c r="CE153" s="1">
        <f t="shared" si="48"/>
        <v>1</v>
      </c>
      <c r="CF153" s="1">
        <f t="shared" si="49"/>
        <v>1</v>
      </c>
      <c r="CG153" s="1">
        <f>SUM(BR153:CC153)+SUM(COUNTIFS(R153:BQ153,{"TERM","RESIGNED"}))</f>
        <v>29</v>
      </c>
      <c r="CH153" s="1" t="s">
        <v>41</v>
      </c>
      <c r="CI153" s="1" t="s">
        <v>934</v>
      </c>
      <c r="CJ153" s="32"/>
    </row>
    <row r="154" spans="1:88" x14ac:dyDescent="0.25">
      <c r="A154" s="30">
        <f t="shared" si="50"/>
        <v>153</v>
      </c>
      <c r="B154" s="1" t="s">
        <v>163</v>
      </c>
      <c r="C154" s="1">
        <v>102475</v>
      </c>
      <c r="D154" s="25">
        <v>102475</v>
      </c>
      <c r="E154" s="1" t="s">
        <v>862</v>
      </c>
      <c r="F154" s="32" t="s">
        <v>482</v>
      </c>
      <c r="G154" s="32" t="s">
        <v>117</v>
      </c>
      <c r="H154" s="28">
        <v>44616</v>
      </c>
      <c r="I154" s="28" t="s">
        <v>36</v>
      </c>
      <c r="J154" s="28" t="s">
        <v>36</v>
      </c>
      <c r="K154" s="1">
        <f t="shared" ca="1" si="34"/>
        <v>726</v>
      </c>
      <c r="L154" s="32" t="str">
        <f t="shared" si="35"/>
        <v>Billable</v>
      </c>
      <c r="M154" s="32" t="s">
        <v>118</v>
      </c>
      <c r="N154" s="1" t="s">
        <v>38</v>
      </c>
      <c r="O154" s="1" t="s">
        <v>39</v>
      </c>
      <c r="P154" s="1"/>
      <c r="Q154" s="1"/>
      <c r="R154" s="31" t="s">
        <v>129</v>
      </c>
      <c r="S154" s="42" t="s">
        <v>880</v>
      </c>
      <c r="T154" s="45">
        <v>0.3756944444444445</v>
      </c>
      <c r="U154" s="42" t="s">
        <v>880</v>
      </c>
      <c r="V154" s="42" t="s">
        <v>880</v>
      </c>
      <c r="W154" s="46">
        <v>0.37708333333333338</v>
      </c>
      <c r="X154" s="46" t="s">
        <v>880</v>
      </c>
      <c r="Y154" s="42" t="s">
        <v>17</v>
      </c>
      <c r="Z154" s="42" t="s">
        <v>17</v>
      </c>
      <c r="AA154" s="42" t="s">
        <v>880</v>
      </c>
      <c r="AB154" s="46">
        <v>0.35555555555555557</v>
      </c>
      <c r="AC154" s="42" t="s">
        <v>880</v>
      </c>
      <c r="AD154" s="42" t="s">
        <v>880</v>
      </c>
      <c r="AE154" s="46">
        <v>0.3743055555555555</v>
      </c>
      <c r="AF154" s="42" t="s">
        <v>880</v>
      </c>
      <c r="AG154" s="42" t="s">
        <v>880</v>
      </c>
      <c r="AH154" s="46">
        <v>0.3840277777777778</v>
      </c>
      <c r="AI154" s="42" t="s">
        <v>880</v>
      </c>
      <c r="AJ154" s="42" t="s">
        <v>880</v>
      </c>
      <c r="AK154" s="46">
        <v>0.37638888888888888</v>
      </c>
      <c r="AL154" s="42" t="s">
        <v>880</v>
      </c>
      <c r="AM154" s="42" t="s">
        <v>880</v>
      </c>
      <c r="AN154" s="46">
        <v>0.38472222222222219</v>
      </c>
      <c r="AO154" s="42" t="s">
        <v>880</v>
      </c>
      <c r="AP154" s="42" t="s">
        <v>17</v>
      </c>
      <c r="AQ154" s="42" t="s">
        <v>17</v>
      </c>
      <c r="AR154" s="42" t="s">
        <v>880</v>
      </c>
      <c r="AS154" s="46">
        <v>0.38194444444444442</v>
      </c>
      <c r="AT154" s="46" t="s">
        <v>880</v>
      </c>
      <c r="AU154" s="42" t="s">
        <v>880</v>
      </c>
      <c r="AV154" s="46">
        <v>0.37847222222222227</v>
      </c>
      <c r="AW154" s="46" t="s">
        <v>880</v>
      </c>
      <c r="AX154" s="42" t="s">
        <v>880</v>
      </c>
      <c r="AY154" s="46">
        <v>0.39097222222222222</v>
      </c>
      <c r="AZ154" s="46" t="s">
        <v>880</v>
      </c>
      <c r="BA154" s="42" t="s">
        <v>880</v>
      </c>
      <c r="BB154" s="46">
        <v>0.37847222222222227</v>
      </c>
      <c r="BC154" s="46" t="s">
        <v>880</v>
      </c>
      <c r="BD154" s="42" t="s">
        <v>880</v>
      </c>
      <c r="BE154" s="42" t="s">
        <v>17</v>
      </c>
      <c r="BF154" s="42" t="s">
        <v>17</v>
      </c>
      <c r="BR154" s="1">
        <f t="shared" si="36"/>
        <v>23</v>
      </c>
      <c r="BS154" s="1">
        <f t="shared" si="37"/>
        <v>0</v>
      </c>
      <c r="BT154" s="1">
        <f t="shared" si="38"/>
        <v>6</v>
      </c>
      <c r="BU154" s="1">
        <f t="shared" si="39"/>
        <v>0</v>
      </c>
      <c r="BV154" s="1">
        <f t="shared" si="40"/>
        <v>0</v>
      </c>
      <c r="BW154" s="1">
        <f>SUM(COUNTIFS($S154:$BQ154,{"PAT","MAT"}))</f>
        <v>0</v>
      </c>
      <c r="BX154" s="1">
        <f t="shared" si="41"/>
        <v>0</v>
      </c>
      <c r="BY154" s="1">
        <f t="shared" si="42"/>
        <v>0</v>
      </c>
      <c r="BZ154" s="1">
        <f t="shared" si="43"/>
        <v>0</v>
      </c>
      <c r="CA154" s="1">
        <f t="shared" si="44"/>
        <v>0</v>
      </c>
      <c r="CB154" s="1">
        <f t="shared" si="45"/>
        <v>0</v>
      </c>
      <c r="CC154" s="1">
        <f t="shared" si="46"/>
        <v>0</v>
      </c>
      <c r="CD154" s="1">
        <f t="shared" si="47"/>
        <v>0</v>
      </c>
      <c r="CE154" s="1">
        <f t="shared" si="48"/>
        <v>1</v>
      </c>
      <c r="CF154" s="1">
        <f t="shared" si="49"/>
        <v>1</v>
      </c>
      <c r="CG154" s="1">
        <f>SUM(BR154:CC154)+SUM(COUNTIFS(R154:BQ154,{"TERM","RESIGNED"}))</f>
        <v>29</v>
      </c>
      <c r="CH154" s="1" t="s">
        <v>41</v>
      </c>
      <c r="CI154" s="1" t="s">
        <v>931</v>
      </c>
      <c r="CJ154" s="32"/>
    </row>
    <row r="155" spans="1:88" x14ac:dyDescent="0.25">
      <c r="A155" s="30">
        <f t="shared" si="50"/>
        <v>154</v>
      </c>
      <c r="B155" s="1" t="s">
        <v>163</v>
      </c>
      <c r="C155" s="1">
        <v>102494</v>
      </c>
      <c r="D155" s="25">
        <v>102494</v>
      </c>
      <c r="E155" s="1" t="s">
        <v>863</v>
      </c>
      <c r="F155" s="32" t="s">
        <v>484</v>
      </c>
      <c r="G155" s="32" t="s">
        <v>181</v>
      </c>
      <c r="H155" s="28">
        <v>44623</v>
      </c>
      <c r="I155" s="28" t="s">
        <v>36</v>
      </c>
      <c r="J155" s="28" t="s">
        <v>36</v>
      </c>
      <c r="K155" s="1">
        <f t="shared" ca="1" si="34"/>
        <v>719</v>
      </c>
      <c r="L155" s="32" t="str">
        <f t="shared" si="35"/>
        <v>Billable</v>
      </c>
      <c r="M155" s="32" t="s">
        <v>178</v>
      </c>
      <c r="N155" s="1" t="s">
        <v>38</v>
      </c>
      <c r="O155" s="1" t="s">
        <v>39</v>
      </c>
      <c r="P155" s="1"/>
      <c r="Q155" s="1"/>
      <c r="R155" s="31" t="s">
        <v>301</v>
      </c>
      <c r="S155" s="42" t="s">
        <v>18</v>
      </c>
      <c r="T155" s="45" t="s">
        <v>36</v>
      </c>
      <c r="U155" s="42" t="s">
        <v>18</v>
      </c>
      <c r="V155" s="42" t="s">
        <v>880</v>
      </c>
      <c r="W155" s="46">
        <v>0.3979166666666667</v>
      </c>
      <c r="X155" s="46" t="s">
        <v>880</v>
      </c>
      <c r="Y155" s="42" t="s">
        <v>17</v>
      </c>
      <c r="Z155" s="42" t="s">
        <v>17</v>
      </c>
      <c r="AA155" s="42" t="s">
        <v>880</v>
      </c>
      <c r="AB155" s="46">
        <v>0.38819444444444445</v>
      </c>
      <c r="AC155" s="42" t="s">
        <v>880</v>
      </c>
      <c r="AD155" s="42" t="s">
        <v>880</v>
      </c>
      <c r="AE155" s="46">
        <v>0.37638888888888888</v>
      </c>
      <c r="AF155" s="42" t="s">
        <v>880</v>
      </c>
      <c r="AG155" s="42" t="s">
        <v>880</v>
      </c>
      <c r="AH155" s="46">
        <v>0.40416666666666662</v>
      </c>
      <c r="AI155" s="42" t="s">
        <v>880</v>
      </c>
      <c r="AJ155" s="42" t="s">
        <v>880</v>
      </c>
      <c r="AK155" s="46">
        <v>0.39097222222222222</v>
      </c>
      <c r="AL155" s="42" t="s">
        <v>880</v>
      </c>
      <c r="AM155" s="42" t="s">
        <v>880</v>
      </c>
      <c r="AN155" s="46">
        <v>0.3888888888888889</v>
      </c>
      <c r="AO155" s="42" t="s">
        <v>880</v>
      </c>
      <c r="AP155" s="42" t="s">
        <v>17</v>
      </c>
      <c r="AQ155" s="42" t="s">
        <v>17</v>
      </c>
      <c r="AR155" s="42" t="s">
        <v>880</v>
      </c>
      <c r="AS155" s="46">
        <v>0.4069444444444445</v>
      </c>
      <c r="AT155" s="46" t="s">
        <v>880</v>
      </c>
      <c r="AU155" s="42" t="s">
        <v>880</v>
      </c>
      <c r="AV155" s="46">
        <v>0.39374999999999999</v>
      </c>
      <c r="AW155" s="46" t="s">
        <v>880</v>
      </c>
      <c r="AX155" s="42" t="s">
        <v>880</v>
      </c>
      <c r="AY155" s="46">
        <v>0.39444444444444443</v>
      </c>
      <c r="AZ155" s="46" t="s">
        <v>880</v>
      </c>
      <c r="BA155" s="42" t="s">
        <v>880</v>
      </c>
      <c r="BB155" s="46">
        <v>0.39513888888888887</v>
      </c>
      <c r="BC155" s="46" t="s">
        <v>880</v>
      </c>
      <c r="BD155" s="42" t="s">
        <v>890</v>
      </c>
      <c r="BE155" s="42" t="s">
        <v>17</v>
      </c>
      <c r="BF155" s="42" t="s">
        <v>17</v>
      </c>
      <c r="BR155" s="1">
        <f t="shared" si="36"/>
        <v>20</v>
      </c>
      <c r="BS155" s="1">
        <f t="shared" si="37"/>
        <v>0</v>
      </c>
      <c r="BT155" s="1">
        <f t="shared" si="38"/>
        <v>6</v>
      </c>
      <c r="BU155" s="1">
        <f t="shared" si="39"/>
        <v>2</v>
      </c>
      <c r="BV155" s="1">
        <f t="shared" si="40"/>
        <v>0</v>
      </c>
      <c r="BW155" s="1">
        <f>SUM(COUNTIFS($S155:$BQ155,{"PAT","MAT"}))</f>
        <v>0</v>
      </c>
      <c r="BX155" s="1">
        <f t="shared" si="41"/>
        <v>0</v>
      </c>
      <c r="BY155" s="1">
        <f t="shared" si="42"/>
        <v>0</v>
      </c>
      <c r="BZ155" s="1">
        <f t="shared" si="43"/>
        <v>0</v>
      </c>
      <c r="CA155" s="1">
        <f t="shared" si="44"/>
        <v>0</v>
      </c>
      <c r="CB155" s="1">
        <f t="shared" si="45"/>
        <v>0</v>
      </c>
      <c r="CC155" s="1">
        <f t="shared" si="46"/>
        <v>0</v>
      </c>
      <c r="CD155" s="1">
        <f t="shared" si="47"/>
        <v>0</v>
      </c>
      <c r="CE155" s="1">
        <f t="shared" si="48"/>
        <v>1</v>
      </c>
      <c r="CF155" s="1">
        <f t="shared" si="49"/>
        <v>1</v>
      </c>
      <c r="CG155" s="1">
        <f>SUM(BR155:CC155)+SUM(COUNTIFS(R155:BQ155,{"TERM","RESIGNED"}))</f>
        <v>29</v>
      </c>
      <c r="CH155" s="1" t="s">
        <v>41</v>
      </c>
      <c r="CI155" s="1" t="s">
        <v>934</v>
      </c>
      <c r="CJ155" s="32"/>
    </row>
    <row r="156" spans="1:88" x14ac:dyDescent="0.25">
      <c r="A156" s="30">
        <f t="shared" si="50"/>
        <v>155</v>
      </c>
      <c r="B156" s="1" t="s">
        <v>163</v>
      </c>
      <c r="C156" s="1">
        <v>102511</v>
      </c>
      <c r="D156" s="25">
        <v>102511</v>
      </c>
      <c r="E156" s="1" t="s">
        <v>863</v>
      </c>
      <c r="F156" s="32" t="s">
        <v>483</v>
      </c>
      <c r="G156" s="32" t="s">
        <v>117</v>
      </c>
      <c r="H156" s="28">
        <v>44623</v>
      </c>
      <c r="I156" s="28" t="s">
        <v>36</v>
      </c>
      <c r="J156" s="28" t="s">
        <v>36</v>
      </c>
      <c r="K156" s="1">
        <f t="shared" ca="1" si="34"/>
        <v>719</v>
      </c>
      <c r="L156" s="32" t="str">
        <f t="shared" si="35"/>
        <v>Billable</v>
      </c>
      <c r="M156" s="32" t="s">
        <v>118</v>
      </c>
      <c r="N156" s="1" t="s">
        <v>38</v>
      </c>
      <c r="O156" s="1" t="s">
        <v>39</v>
      </c>
      <c r="P156" s="1"/>
      <c r="Q156" s="1"/>
      <c r="R156" s="31" t="s">
        <v>162</v>
      </c>
      <c r="S156" s="42" t="s">
        <v>880</v>
      </c>
      <c r="T156" s="45">
        <v>0.37013888888888885</v>
      </c>
      <c r="U156" s="42" t="s">
        <v>880</v>
      </c>
      <c r="V156" s="42" t="s">
        <v>880</v>
      </c>
      <c r="W156" s="46">
        <v>0.37291666666666662</v>
      </c>
      <c r="X156" s="46" t="s">
        <v>880</v>
      </c>
      <c r="Y156" s="42" t="s">
        <v>17</v>
      </c>
      <c r="Z156" s="42" t="s">
        <v>17</v>
      </c>
      <c r="AA156" s="42" t="s">
        <v>882</v>
      </c>
      <c r="AB156" s="46" t="s">
        <v>36</v>
      </c>
      <c r="AC156" s="42" t="s">
        <v>882</v>
      </c>
      <c r="AD156" s="42" t="s">
        <v>883</v>
      </c>
      <c r="AE156" s="46" t="s">
        <v>36</v>
      </c>
      <c r="AF156" s="42" t="s">
        <v>883</v>
      </c>
      <c r="AG156" s="42" t="s">
        <v>18</v>
      </c>
      <c r="AH156" s="46" t="s">
        <v>36</v>
      </c>
      <c r="AI156" s="42" t="s">
        <v>18</v>
      </c>
      <c r="AJ156" s="42" t="s">
        <v>880</v>
      </c>
      <c r="AK156" s="46">
        <v>0.37916666666666665</v>
      </c>
      <c r="AL156" s="42" t="s">
        <v>880</v>
      </c>
      <c r="AM156" s="42" t="s">
        <v>880</v>
      </c>
      <c r="AN156" s="46">
        <v>0.40347222222222223</v>
      </c>
      <c r="AO156" s="42" t="s">
        <v>880</v>
      </c>
      <c r="AP156" s="42" t="s">
        <v>17</v>
      </c>
      <c r="AQ156" s="42" t="s">
        <v>17</v>
      </c>
      <c r="AR156" s="42" t="s">
        <v>880</v>
      </c>
      <c r="AS156" s="46">
        <v>0.3756944444444445</v>
      </c>
      <c r="AT156" s="46" t="s">
        <v>880</v>
      </c>
      <c r="AU156" s="42" t="s">
        <v>880</v>
      </c>
      <c r="AV156" s="46">
        <v>0.37361111111111112</v>
      </c>
      <c r="AW156" s="46" t="s">
        <v>880</v>
      </c>
      <c r="AX156" s="42" t="s">
        <v>880</v>
      </c>
      <c r="AY156" s="46">
        <v>0.37361111111111112</v>
      </c>
      <c r="AZ156" s="46" t="s">
        <v>880</v>
      </c>
      <c r="BA156" s="42" t="s">
        <v>880</v>
      </c>
      <c r="BB156" s="46">
        <v>0.3756944444444445</v>
      </c>
      <c r="BC156" s="46" t="s">
        <v>880</v>
      </c>
      <c r="BD156" s="42" t="s">
        <v>880</v>
      </c>
      <c r="BE156" s="42" t="s">
        <v>17</v>
      </c>
      <c r="BF156" s="42" t="s">
        <v>17</v>
      </c>
      <c r="BR156" s="1">
        <f t="shared" si="36"/>
        <v>17</v>
      </c>
      <c r="BS156" s="1">
        <f t="shared" si="37"/>
        <v>0</v>
      </c>
      <c r="BT156" s="1">
        <f t="shared" si="38"/>
        <v>6</v>
      </c>
      <c r="BU156" s="1">
        <f t="shared" si="39"/>
        <v>2</v>
      </c>
      <c r="BV156" s="1">
        <f t="shared" si="40"/>
        <v>0</v>
      </c>
      <c r="BW156" s="1">
        <f>SUM(COUNTIFS($S156:$BQ156,{"PAT","MAT"}))</f>
        <v>0</v>
      </c>
      <c r="BX156" s="1">
        <f t="shared" si="41"/>
        <v>0</v>
      </c>
      <c r="BY156" s="1">
        <f t="shared" si="42"/>
        <v>0</v>
      </c>
      <c r="BZ156" s="1">
        <f t="shared" si="43"/>
        <v>2</v>
      </c>
      <c r="CA156" s="1">
        <f t="shared" si="44"/>
        <v>2</v>
      </c>
      <c r="CB156" s="1">
        <f t="shared" si="45"/>
        <v>0</v>
      </c>
      <c r="CC156" s="1">
        <f t="shared" si="46"/>
        <v>0</v>
      </c>
      <c r="CD156" s="1">
        <f t="shared" si="47"/>
        <v>4</v>
      </c>
      <c r="CE156" s="1">
        <f t="shared" si="48"/>
        <v>1</v>
      </c>
      <c r="CF156" s="1">
        <f t="shared" si="49"/>
        <v>1</v>
      </c>
      <c r="CG156" s="1">
        <f>SUM(BR156:CC156)+SUM(COUNTIFS(R156:BQ156,{"TERM","RESIGNED"}))</f>
        <v>29</v>
      </c>
      <c r="CH156" s="1" t="s">
        <v>41</v>
      </c>
      <c r="CI156" s="1" t="s">
        <v>933</v>
      </c>
      <c r="CJ156" s="32"/>
    </row>
    <row r="157" spans="1:88" x14ac:dyDescent="0.25">
      <c r="A157" s="30">
        <f t="shared" si="50"/>
        <v>156</v>
      </c>
      <c r="B157" s="1" t="s">
        <v>163</v>
      </c>
      <c r="C157" s="1">
        <v>102568</v>
      </c>
      <c r="D157" s="25">
        <v>102568</v>
      </c>
      <c r="E157" s="1" t="s">
        <v>862</v>
      </c>
      <c r="F157" s="32" t="s">
        <v>488</v>
      </c>
      <c r="G157" s="32" t="s">
        <v>181</v>
      </c>
      <c r="H157" s="28">
        <v>44630</v>
      </c>
      <c r="I157" s="28" t="s">
        <v>36</v>
      </c>
      <c r="J157" s="28" t="s">
        <v>36</v>
      </c>
      <c r="K157" s="1">
        <f t="shared" ca="1" si="34"/>
        <v>712</v>
      </c>
      <c r="L157" s="32" t="str">
        <f t="shared" si="35"/>
        <v>Billable</v>
      </c>
      <c r="M157" s="32" t="s">
        <v>178</v>
      </c>
      <c r="N157" s="1" t="s">
        <v>38</v>
      </c>
      <c r="O157" s="1" t="s">
        <v>39</v>
      </c>
      <c r="P157" s="1"/>
      <c r="Q157" s="1"/>
      <c r="R157" s="31" t="s">
        <v>179</v>
      </c>
      <c r="S157" s="42" t="s">
        <v>880</v>
      </c>
      <c r="T157" s="45">
        <v>0.41388888888888892</v>
      </c>
      <c r="U157" s="42" t="s">
        <v>880</v>
      </c>
      <c r="V157" s="42" t="s">
        <v>18</v>
      </c>
      <c r="W157" s="46" t="s">
        <v>36</v>
      </c>
      <c r="X157" s="46" t="s">
        <v>18</v>
      </c>
      <c r="Y157" s="42" t="s">
        <v>17</v>
      </c>
      <c r="Z157" s="42" t="s">
        <v>17</v>
      </c>
      <c r="AA157" s="42" t="s">
        <v>880</v>
      </c>
      <c r="AB157" s="46">
        <v>0.39097222222222222</v>
      </c>
      <c r="AC157" s="42" t="s">
        <v>880</v>
      </c>
      <c r="AD157" s="42" t="s">
        <v>880</v>
      </c>
      <c r="AE157" s="46">
        <v>0.3888888888888889</v>
      </c>
      <c r="AF157" s="42" t="s">
        <v>880</v>
      </c>
      <c r="AG157" s="42" t="s">
        <v>880</v>
      </c>
      <c r="AH157" s="46">
        <v>0.3923611111111111</v>
      </c>
      <c r="AI157" s="42" t="s">
        <v>880</v>
      </c>
      <c r="AJ157" s="42" t="s">
        <v>880</v>
      </c>
      <c r="AK157" s="46">
        <v>0.41875000000000001</v>
      </c>
      <c r="AL157" s="42" t="s">
        <v>880</v>
      </c>
      <c r="AM157" s="42" t="s">
        <v>880</v>
      </c>
      <c r="AN157" s="46">
        <v>0.39930555555555558</v>
      </c>
      <c r="AO157" s="42" t="s">
        <v>880</v>
      </c>
      <c r="AP157" s="42" t="s">
        <v>17</v>
      </c>
      <c r="AQ157" s="42" t="s">
        <v>17</v>
      </c>
      <c r="AR157" s="42" t="s">
        <v>880</v>
      </c>
      <c r="AS157" s="46">
        <v>0.3888888888888889</v>
      </c>
      <c r="AT157" s="46" t="s">
        <v>880</v>
      </c>
      <c r="AU157" s="42" t="s">
        <v>880</v>
      </c>
      <c r="AV157" s="46">
        <v>0.3840277777777778</v>
      </c>
      <c r="AW157" s="46" t="s">
        <v>880</v>
      </c>
      <c r="AX157" s="42" t="s">
        <v>18</v>
      </c>
      <c r="AY157" s="46" t="s">
        <v>36</v>
      </c>
      <c r="AZ157" s="46" t="s">
        <v>18</v>
      </c>
      <c r="BA157" s="42" t="s">
        <v>881</v>
      </c>
      <c r="BB157" s="46">
        <v>0.22569444444444445</v>
      </c>
      <c r="BC157" s="46" t="s">
        <v>19</v>
      </c>
      <c r="BD157" s="42" t="s">
        <v>880</v>
      </c>
      <c r="BE157" s="42" t="s">
        <v>17</v>
      </c>
      <c r="BF157" s="42" t="s">
        <v>17</v>
      </c>
      <c r="BR157" s="1">
        <f t="shared" si="36"/>
        <v>17</v>
      </c>
      <c r="BS157" s="1">
        <f t="shared" si="37"/>
        <v>0.5</v>
      </c>
      <c r="BT157" s="1">
        <f t="shared" si="38"/>
        <v>6</v>
      </c>
      <c r="BU157" s="1">
        <f t="shared" si="39"/>
        <v>4</v>
      </c>
      <c r="BV157" s="1">
        <f t="shared" si="40"/>
        <v>1</v>
      </c>
      <c r="BW157" s="1">
        <f>SUM(COUNTIFS($S157:$BQ157,{"PAT","MAT"}))</f>
        <v>0</v>
      </c>
      <c r="BX157" s="1">
        <f t="shared" si="41"/>
        <v>0</v>
      </c>
      <c r="BY157" s="1">
        <f t="shared" si="42"/>
        <v>0</v>
      </c>
      <c r="BZ157" s="1">
        <f t="shared" si="43"/>
        <v>0</v>
      </c>
      <c r="CA157" s="1">
        <f t="shared" si="44"/>
        <v>0</v>
      </c>
      <c r="CB157" s="1">
        <f t="shared" si="45"/>
        <v>0</v>
      </c>
      <c r="CC157" s="1">
        <f t="shared" si="46"/>
        <v>0</v>
      </c>
      <c r="CD157" s="1">
        <f t="shared" si="47"/>
        <v>0</v>
      </c>
      <c r="CE157" s="1">
        <f t="shared" si="48"/>
        <v>1</v>
      </c>
      <c r="CF157" s="1">
        <f t="shared" si="49"/>
        <v>1</v>
      </c>
      <c r="CG157" s="1">
        <f>SUM(BR157:CC157)+SUM(COUNTIFS(R157:BQ157,{"TERM","RESIGNED"}))</f>
        <v>28.5</v>
      </c>
      <c r="CH157" s="1" t="s">
        <v>41</v>
      </c>
      <c r="CI157" s="1" t="s">
        <v>931</v>
      </c>
      <c r="CJ157" s="32"/>
    </row>
    <row r="158" spans="1:88" x14ac:dyDescent="0.25">
      <c r="A158" s="30">
        <f t="shared" si="50"/>
        <v>157</v>
      </c>
      <c r="B158" s="1" t="s">
        <v>163</v>
      </c>
      <c r="C158" s="1">
        <v>102596</v>
      </c>
      <c r="D158" s="25">
        <v>102596</v>
      </c>
      <c r="E158" s="1" t="s">
        <v>863</v>
      </c>
      <c r="F158" s="32" t="s">
        <v>490</v>
      </c>
      <c r="G158" s="32" t="s">
        <v>117</v>
      </c>
      <c r="H158" s="28">
        <v>44637</v>
      </c>
      <c r="I158" s="28" t="s">
        <v>36</v>
      </c>
      <c r="J158" s="28" t="s">
        <v>36</v>
      </c>
      <c r="K158" s="1">
        <f t="shared" ca="1" si="34"/>
        <v>705</v>
      </c>
      <c r="L158" s="32" t="str">
        <f t="shared" si="35"/>
        <v>Billable</v>
      </c>
      <c r="M158" s="32" t="s">
        <v>118</v>
      </c>
      <c r="N158" s="1" t="s">
        <v>38</v>
      </c>
      <c r="O158" s="1" t="s">
        <v>39</v>
      </c>
      <c r="P158" s="1"/>
      <c r="Q158" s="1"/>
      <c r="R158" s="31" t="s">
        <v>887</v>
      </c>
      <c r="S158" s="42" t="s">
        <v>880</v>
      </c>
      <c r="T158" s="45">
        <v>0.38958333333333334</v>
      </c>
      <c r="U158" s="42" t="s">
        <v>880</v>
      </c>
      <c r="V158" s="42" t="s">
        <v>882</v>
      </c>
      <c r="W158" s="46" t="s">
        <v>36</v>
      </c>
      <c r="X158" s="46" t="s">
        <v>882</v>
      </c>
      <c r="Y158" s="42" t="s">
        <v>17</v>
      </c>
      <c r="Z158" s="42" t="s">
        <v>17</v>
      </c>
      <c r="AA158" s="42" t="s">
        <v>880</v>
      </c>
      <c r="AB158" s="46">
        <v>0.41666666666666669</v>
      </c>
      <c r="AC158" s="42" t="s">
        <v>19</v>
      </c>
      <c r="AD158" s="42" t="s">
        <v>880</v>
      </c>
      <c r="AE158" s="46">
        <v>0.37916666666666665</v>
      </c>
      <c r="AF158" s="42" t="s">
        <v>880</v>
      </c>
      <c r="AG158" s="42" t="s">
        <v>880</v>
      </c>
      <c r="AH158" s="46">
        <v>0.3840277777777778</v>
      </c>
      <c r="AI158" s="42" t="s">
        <v>880</v>
      </c>
      <c r="AJ158" s="42" t="s">
        <v>880</v>
      </c>
      <c r="AK158" s="46">
        <v>0.3833333333333333</v>
      </c>
      <c r="AL158" s="42" t="s">
        <v>880</v>
      </c>
      <c r="AM158" s="42" t="s">
        <v>880</v>
      </c>
      <c r="AN158" s="46">
        <v>0.39583333333333331</v>
      </c>
      <c r="AO158" s="42" t="s">
        <v>880</v>
      </c>
      <c r="AP158" s="42" t="s">
        <v>17</v>
      </c>
      <c r="AQ158" s="42" t="s">
        <v>17</v>
      </c>
      <c r="AR158" s="42" t="s">
        <v>880</v>
      </c>
      <c r="AS158" s="46">
        <v>0.38611111111111113</v>
      </c>
      <c r="AT158" s="46" t="s">
        <v>880</v>
      </c>
      <c r="AU158" s="42" t="s">
        <v>880</v>
      </c>
      <c r="AV158" s="46">
        <v>0.39583333333333331</v>
      </c>
      <c r="AW158" s="46" t="s">
        <v>880</v>
      </c>
      <c r="AX158" s="42" t="s">
        <v>880</v>
      </c>
      <c r="AY158" s="46">
        <v>0.39583333333333331</v>
      </c>
      <c r="AZ158" s="46" t="s">
        <v>880</v>
      </c>
      <c r="BA158" s="42" t="s">
        <v>18</v>
      </c>
      <c r="BB158" s="46">
        <v>5.347222222222222E-2</v>
      </c>
      <c r="BC158" s="46" t="s">
        <v>18</v>
      </c>
      <c r="BD158" s="42" t="s">
        <v>18</v>
      </c>
      <c r="BE158" s="42" t="s">
        <v>17</v>
      </c>
      <c r="BF158" s="42" t="s">
        <v>17</v>
      </c>
      <c r="BR158" s="1">
        <f t="shared" si="36"/>
        <v>17</v>
      </c>
      <c r="BS158" s="1">
        <f t="shared" si="37"/>
        <v>0</v>
      </c>
      <c r="BT158" s="1">
        <f t="shared" si="38"/>
        <v>6</v>
      </c>
      <c r="BU158" s="1">
        <f t="shared" si="39"/>
        <v>3</v>
      </c>
      <c r="BV158" s="1">
        <f t="shared" si="40"/>
        <v>1</v>
      </c>
      <c r="BW158" s="1">
        <f>SUM(COUNTIFS($S158:$BQ158,{"PAT","MAT"}))</f>
        <v>0</v>
      </c>
      <c r="BX158" s="1">
        <f t="shared" si="41"/>
        <v>0</v>
      </c>
      <c r="BY158" s="1">
        <f t="shared" si="42"/>
        <v>0</v>
      </c>
      <c r="BZ158" s="1">
        <f t="shared" si="43"/>
        <v>0</v>
      </c>
      <c r="CA158" s="1">
        <f t="shared" si="44"/>
        <v>2</v>
      </c>
      <c r="CB158" s="1">
        <f t="shared" si="45"/>
        <v>0</v>
      </c>
      <c r="CC158" s="1">
        <f t="shared" si="46"/>
        <v>0</v>
      </c>
      <c r="CD158" s="1">
        <f t="shared" si="47"/>
        <v>2</v>
      </c>
      <c r="CE158" s="1">
        <f t="shared" si="48"/>
        <v>1</v>
      </c>
      <c r="CF158" s="1">
        <f t="shared" si="49"/>
        <v>1</v>
      </c>
      <c r="CG158" s="1">
        <f>SUM(BR158:CC158)+SUM(COUNTIFS(R158:BQ158,{"TERM","RESIGNED"}))</f>
        <v>29</v>
      </c>
      <c r="CH158" s="1" t="s">
        <v>41</v>
      </c>
      <c r="CI158" s="1" t="s">
        <v>931</v>
      </c>
      <c r="CJ158" s="32"/>
    </row>
    <row r="159" spans="1:88" x14ac:dyDescent="0.25">
      <c r="A159" s="30">
        <f t="shared" si="50"/>
        <v>158</v>
      </c>
      <c r="B159" s="1" t="s">
        <v>163</v>
      </c>
      <c r="C159" s="1">
        <v>102611</v>
      </c>
      <c r="D159" s="25">
        <v>102611</v>
      </c>
      <c r="E159" s="1" t="s">
        <v>862</v>
      </c>
      <c r="F159" s="32" t="s">
        <v>489</v>
      </c>
      <c r="G159" s="32" t="s">
        <v>177</v>
      </c>
      <c r="H159" s="28">
        <v>44637</v>
      </c>
      <c r="I159" s="28" t="s">
        <v>36</v>
      </c>
      <c r="J159" s="28" t="s">
        <v>36</v>
      </c>
      <c r="K159" s="1">
        <f t="shared" ca="1" si="34"/>
        <v>705</v>
      </c>
      <c r="L159" s="32" t="str">
        <f t="shared" si="35"/>
        <v>Billable</v>
      </c>
      <c r="M159" s="32" t="s">
        <v>178</v>
      </c>
      <c r="N159" s="1" t="s">
        <v>38</v>
      </c>
      <c r="O159" s="1" t="s">
        <v>39</v>
      </c>
      <c r="P159" s="1"/>
      <c r="Q159" s="1"/>
      <c r="R159" s="31" t="s">
        <v>246</v>
      </c>
      <c r="S159" s="42" t="s">
        <v>880</v>
      </c>
      <c r="T159" s="45">
        <v>0.3972222222222222</v>
      </c>
      <c r="U159" s="42" t="s">
        <v>880</v>
      </c>
      <c r="V159" s="42" t="s">
        <v>880</v>
      </c>
      <c r="W159" s="46">
        <v>0.40416666666666662</v>
      </c>
      <c r="X159" s="46" t="s">
        <v>880</v>
      </c>
      <c r="Y159" s="42" t="s">
        <v>17</v>
      </c>
      <c r="Z159" s="42" t="s">
        <v>17</v>
      </c>
      <c r="AA159" s="42" t="s">
        <v>880</v>
      </c>
      <c r="AB159" s="46">
        <v>0.40138888888888885</v>
      </c>
      <c r="AC159" s="42" t="s">
        <v>880</v>
      </c>
      <c r="AD159" s="42" t="s">
        <v>880</v>
      </c>
      <c r="AE159" s="46">
        <v>0.39583333333333331</v>
      </c>
      <c r="AF159" s="42" t="s">
        <v>880</v>
      </c>
      <c r="AG159" s="42" t="s">
        <v>880</v>
      </c>
      <c r="AH159" s="46">
        <v>0.40763888888888888</v>
      </c>
      <c r="AI159" s="42" t="s">
        <v>880</v>
      </c>
      <c r="AJ159" s="42" t="s">
        <v>880</v>
      </c>
      <c r="AK159" s="46">
        <v>0.39097222222222222</v>
      </c>
      <c r="AL159" s="42" t="s">
        <v>880</v>
      </c>
      <c r="AM159" s="42" t="s">
        <v>880</v>
      </c>
      <c r="AN159" s="46">
        <v>0.39305555555555555</v>
      </c>
      <c r="AO159" s="42" t="s">
        <v>880</v>
      </c>
      <c r="AP159" s="42" t="s">
        <v>17</v>
      </c>
      <c r="AQ159" s="42" t="s">
        <v>17</v>
      </c>
      <c r="AR159" s="42" t="s">
        <v>880</v>
      </c>
      <c r="AS159" s="46">
        <v>0.37777777777777777</v>
      </c>
      <c r="AT159" s="46" t="s">
        <v>880</v>
      </c>
      <c r="AU159" s="42" t="s">
        <v>880</v>
      </c>
      <c r="AV159" s="46">
        <v>0.3923611111111111</v>
      </c>
      <c r="AW159" s="46" t="s">
        <v>880</v>
      </c>
      <c r="AX159" s="42" t="s">
        <v>880</v>
      </c>
      <c r="AY159" s="46">
        <v>0.3923611111111111</v>
      </c>
      <c r="AZ159" s="46" t="s">
        <v>880</v>
      </c>
      <c r="BA159" s="42" t="s">
        <v>880</v>
      </c>
      <c r="BB159" s="46">
        <v>0.39583333333333331</v>
      </c>
      <c r="BC159" s="46" t="s">
        <v>880</v>
      </c>
      <c r="BD159" s="42" t="s">
        <v>880</v>
      </c>
      <c r="BE159" s="42" t="s">
        <v>17</v>
      </c>
      <c r="BF159" s="42" t="s">
        <v>17</v>
      </c>
      <c r="BR159" s="1">
        <f t="shared" si="36"/>
        <v>23</v>
      </c>
      <c r="BS159" s="1">
        <f t="shared" si="37"/>
        <v>0</v>
      </c>
      <c r="BT159" s="1">
        <f t="shared" si="38"/>
        <v>6</v>
      </c>
      <c r="BU159" s="1">
        <f t="shared" si="39"/>
        <v>0</v>
      </c>
      <c r="BV159" s="1">
        <f t="shared" si="40"/>
        <v>0</v>
      </c>
      <c r="BW159" s="1">
        <f>SUM(COUNTIFS($S159:$BQ159,{"PAT","MAT"}))</f>
        <v>0</v>
      </c>
      <c r="BX159" s="1">
        <f t="shared" si="41"/>
        <v>0</v>
      </c>
      <c r="BY159" s="1">
        <f t="shared" si="42"/>
        <v>0</v>
      </c>
      <c r="BZ159" s="1">
        <f t="shared" si="43"/>
        <v>0</v>
      </c>
      <c r="CA159" s="1">
        <f t="shared" si="44"/>
        <v>0</v>
      </c>
      <c r="CB159" s="1">
        <f t="shared" si="45"/>
        <v>0</v>
      </c>
      <c r="CC159" s="1">
        <f t="shared" si="46"/>
        <v>0</v>
      </c>
      <c r="CD159" s="1">
        <f t="shared" si="47"/>
        <v>0</v>
      </c>
      <c r="CE159" s="1">
        <f t="shared" si="48"/>
        <v>1</v>
      </c>
      <c r="CF159" s="1">
        <f t="shared" si="49"/>
        <v>1</v>
      </c>
      <c r="CG159" s="1">
        <f>SUM(BR159:CC159)+SUM(COUNTIFS(R159:BQ159,{"TERM","RESIGNED"}))</f>
        <v>29</v>
      </c>
      <c r="CH159" s="1" t="s">
        <v>41</v>
      </c>
      <c r="CI159" s="1" t="s">
        <v>931</v>
      </c>
      <c r="CJ159" s="32"/>
    </row>
    <row r="160" spans="1:88" x14ac:dyDescent="0.25">
      <c r="A160" s="30">
        <f t="shared" si="50"/>
        <v>159</v>
      </c>
      <c r="B160" s="1" t="s">
        <v>163</v>
      </c>
      <c r="C160" s="1">
        <v>102621</v>
      </c>
      <c r="D160" s="25">
        <v>102621</v>
      </c>
      <c r="E160" s="1" t="s">
        <v>862</v>
      </c>
      <c r="F160" s="32" t="s">
        <v>492</v>
      </c>
      <c r="G160" s="32" t="s">
        <v>181</v>
      </c>
      <c r="H160" s="28">
        <v>44637</v>
      </c>
      <c r="I160" s="28" t="s">
        <v>36</v>
      </c>
      <c r="J160" s="28" t="s">
        <v>36</v>
      </c>
      <c r="K160" s="1">
        <f t="shared" ca="1" si="34"/>
        <v>705</v>
      </c>
      <c r="L160" s="32" t="str">
        <f t="shared" si="35"/>
        <v>Billable</v>
      </c>
      <c r="M160" s="32" t="s">
        <v>178</v>
      </c>
      <c r="N160" s="1" t="s">
        <v>38</v>
      </c>
      <c r="O160" s="1" t="s">
        <v>39</v>
      </c>
      <c r="P160" s="1"/>
      <c r="Q160" s="1"/>
      <c r="R160" s="31" t="s">
        <v>241</v>
      </c>
      <c r="S160" s="42" t="s">
        <v>880</v>
      </c>
      <c r="T160" s="45">
        <v>0.3756944444444445</v>
      </c>
      <c r="U160" s="42" t="s">
        <v>880</v>
      </c>
      <c r="V160" s="42" t="s">
        <v>880</v>
      </c>
      <c r="W160" s="46">
        <v>0.37152777777777773</v>
      </c>
      <c r="X160" s="46" t="s">
        <v>880</v>
      </c>
      <c r="Y160" s="42" t="s">
        <v>17</v>
      </c>
      <c r="Z160" s="42" t="s">
        <v>17</v>
      </c>
      <c r="AA160" s="42" t="s">
        <v>19</v>
      </c>
      <c r="AB160" s="46">
        <v>0.37638888888888888</v>
      </c>
      <c r="AC160" s="42" t="s">
        <v>19</v>
      </c>
      <c r="AD160" s="42" t="s">
        <v>880</v>
      </c>
      <c r="AE160" s="46">
        <v>0.37708333333333338</v>
      </c>
      <c r="AF160" s="42" t="s">
        <v>880</v>
      </c>
      <c r="AG160" s="42" t="s">
        <v>880</v>
      </c>
      <c r="AH160" s="46">
        <v>0.36527777777777781</v>
      </c>
      <c r="AI160" s="42" t="s">
        <v>880</v>
      </c>
      <c r="AJ160" s="42" t="s">
        <v>880</v>
      </c>
      <c r="AK160" s="46">
        <v>0.37638888888888888</v>
      </c>
      <c r="AL160" s="42" t="s">
        <v>880</v>
      </c>
      <c r="AM160" s="42" t="s">
        <v>19</v>
      </c>
      <c r="AN160" s="46">
        <v>0.39861111111111108</v>
      </c>
      <c r="AO160" s="42" t="s">
        <v>19</v>
      </c>
      <c r="AP160" s="42" t="s">
        <v>17</v>
      </c>
      <c r="AQ160" s="42" t="s">
        <v>17</v>
      </c>
      <c r="AR160" s="42" t="s">
        <v>880</v>
      </c>
      <c r="AS160" s="46">
        <v>0.37222222222222223</v>
      </c>
      <c r="AT160" s="46" t="s">
        <v>880</v>
      </c>
      <c r="AU160" s="42" t="s">
        <v>880</v>
      </c>
      <c r="AV160" s="46">
        <v>0.375</v>
      </c>
      <c r="AW160" s="46" t="s">
        <v>880</v>
      </c>
      <c r="AX160" s="42" t="s">
        <v>880</v>
      </c>
      <c r="AY160" s="46">
        <v>0.36874999999999997</v>
      </c>
      <c r="AZ160" s="46" t="s">
        <v>880</v>
      </c>
      <c r="BA160" s="42" t="s">
        <v>880</v>
      </c>
      <c r="BB160" s="46">
        <v>0.38680555555555557</v>
      </c>
      <c r="BC160" s="46" t="s">
        <v>880</v>
      </c>
      <c r="BD160" s="42" t="s">
        <v>880</v>
      </c>
      <c r="BE160" s="42" t="s">
        <v>17</v>
      </c>
      <c r="BF160" s="42" t="s">
        <v>17</v>
      </c>
      <c r="BR160" s="1">
        <f t="shared" si="36"/>
        <v>19</v>
      </c>
      <c r="BS160" s="1">
        <f t="shared" si="37"/>
        <v>0</v>
      </c>
      <c r="BT160" s="1">
        <f t="shared" si="38"/>
        <v>6</v>
      </c>
      <c r="BU160" s="1">
        <f t="shared" si="39"/>
        <v>0</v>
      </c>
      <c r="BV160" s="1">
        <f t="shared" si="40"/>
        <v>4</v>
      </c>
      <c r="BW160" s="1">
        <f>SUM(COUNTIFS($S160:$BQ160,{"PAT","MAT"}))</f>
        <v>0</v>
      </c>
      <c r="BX160" s="1">
        <f t="shared" si="41"/>
        <v>0</v>
      </c>
      <c r="BY160" s="1">
        <f t="shared" si="42"/>
        <v>0</v>
      </c>
      <c r="BZ160" s="1">
        <f t="shared" si="43"/>
        <v>0</v>
      </c>
      <c r="CA160" s="1">
        <f t="shared" si="44"/>
        <v>0</v>
      </c>
      <c r="CB160" s="1">
        <f t="shared" si="45"/>
        <v>0</v>
      </c>
      <c r="CC160" s="1">
        <f t="shared" si="46"/>
        <v>0</v>
      </c>
      <c r="CD160" s="1">
        <f t="shared" si="47"/>
        <v>0</v>
      </c>
      <c r="CE160" s="1">
        <f t="shared" si="48"/>
        <v>1</v>
      </c>
      <c r="CF160" s="1">
        <f t="shared" si="49"/>
        <v>1</v>
      </c>
      <c r="CG160" s="1">
        <f>SUM(BR160:CC160)+SUM(COUNTIFS(R160:BQ160,{"TERM","RESIGNED"}))</f>
        <v>29</v>
      </c>
      <c r="CH160" s="1" t="s">
        <v>41</v>
      </c>
      <c r="CI160" s="1" t="s">
        <v>933</v>
      </c>
      <c r="CJ160" s="32"/>
    </row>
    <row r="161" spans="1:88" x14ac:dyDescent="0.25">
      <c r="A161" s="30">
        <f t="shared" si="50"/>
        <v>160</v>
      </c>
      <c r="B161" s="1" t="s">
        <v>163</v>
      </c>
      <c r="C161" s="1">
        <v>102650</v>
      </c>
      <c r="D161" s="25">
        <v>102650</v>
      </c>
      <c r="E161" s="1" t="s">
        <v>863</v>
      </c>
      <c r="F161" s="32" t="s">
        <v>494</v>
      </c>
      <c r="G161" s="32" t="s">
        <v>117</v>
      </c>
      <c r="H161" s="28">
        <v>44644</v>
      </c>
      <c r="I161" s="28" t="s">
        <v>36</v>
      </c>
      <c r="J161" s="28" t="s">
        <v>36</v>
      </c>
      <c r="K161" s="1">
        <f t="shared" ca="1" si="34"/>
        <v>698</v>
      </c>
      <c r="L161" s="32" t="str">
        <f t="shared" si="35"/>
        <v>Billable</v>
      </c>
      <c r="M161" s="32" t="s">
        <v>118</v>
      </c>
      <c r="N161" s="1" t="s">
        <v>38</v>
      </c>
      <c r="O161" s="1" t="s">
        <v>39</v>
      </c>
      <c r="P161" s="1"/>
      <c r="Q161" s="1"/>
      <c r="R161" s="31" t="s">
        <v>414</v>
      </c>
      <c r="S161" s="42" t="s">
        <v>880</v>
      </c>
      <c r="T161" s="45">
        <v>0.3888888888888889</v>
      </c>
      <c r="U161" s="42" t="s">
        <v>880</v>
      </c>
      <c r="V161" s="42" t="s">
        <v>880</v>
      </c>
      <c r="W161" s="46">
        <v>0.38680555555555557</v>
      </c>
      <c r="X161" s="46" t="s">
        <v>880</v>
      </c>
      <c r="Y161" s="42" t="s">
        <v>17</v>
      </c>
      <c r="Z161" s="42" t="s">
        <v>17</v>
      </c>
      <c r="AA161" s="42" t="s">
        <v>880</v>
      </c>
      <c r="AB161" s="46">
        <v>0.38680555555555557</v>
      </c>
      <c r="AC161" s="42" t="s">
        <v>880</v>
      </c>
      <c r="AD161" s="42" t="s">
        <v>880</v>
      </c>
      <c r="AE161" s="46">
        <v>0.37777777777777777</v>
      </c>
      <c r="AF161" s="42" t="s">
        <v>880</v>
      </c>
      <c r="AG161" s="42" t="s">
        <v>880</v>
      </c>
      <c r="AH161" s="46">
        <v>0.38263888888888892</v>
      </c>
      <c r="AI161" s="42" t="s">
        <v>880</v>
      </c>
      <c r="AJ161" s="42" t="s">
        <v>880</v>
      </c>
      <c r="AK161" s="46">
        <v>0.3840277777777778</v>
      </c>
      <c r="AL161" s="42" t="s">
        <v>880</v>
      </c>
      <c r="AM161" s="42" t="s">
        <v>18</v>
      </c>
      <c r="AN161" s="46" t="s">
        <v>36</v>
      </c>
      <c r="AO161" s="42" t="s">
        <v>18</v>
      </c>
      <c r="AP161" s="42" t="s">
        <v>17</v>
      </c>
      <c r="AQ161" s="42" t="s">
        <v>17</v>
      </c>
      <c r="AR161" s="42" t="s">
        <v>880</v>
      </c>
      <c r="AS161" s="46">
        <v>0.38055555555555554</v>
      </c>
      <c r="AT161" s="46" t="s">
        <v>880</v>
      </c>
      <c r="AU161" s="42" t="s">
        <v>880</v>
      </c>
      <c r="AV161" s="46">
        <v>0.38055555555555554</v>
      </c>
      <c r="AW161" s="46" t="s">
        <v>880</v>
      </c>
      <c r="AX161" s="42" t="s">
        <v>880</v>
      </c>
      <c r="AY161" s="46">
        <v>0.38263888888888892</v>
      </c>
      <c r="AZ161" s="46" t="s">
        <v>880</v>
      </c>
      <c r="BA161" s="42" t="s">
        <v>880</v>
      </c>
      <c r="BB161" s="46">
        <v>0.38194444444444442</v>
      </c>
      <c r="BC161" s="46" t="s">
        <v>880</v>
      </c>
      <c r="BD161" s="42" t="s">
        <v>881</v>
      </c>
      <c r="BE161" s="42" t="s">
        <v>17</v>
      </c>
      <c r="BF161" s="42" t="s">
        <v>17</v>
      </c>
      <c r="BR161" s="1">
        <f t="shared" si="36"/>
        <v>20</v>
      </c>
      <c r="BS161" s="1">
        <f t="shared" si="37"/>
        <v>0.5</v>
      </c>
      <c r="BT161" s="1">
        <f t="shared" si="38"/>
        <v>6</v>
      </c>
      <c r="BU161" s="1">
        <f t="shared" si="39"/>
        <v>2</v>
      </c>
      <c r="BV161" s="1">
        <f t="shared" si="40"/>
        <v>0</v>
      </c>
      <c r="BW161" s="1">
        <f>SUM(COUNTIFS($S161:$BQ161,{"PAT","MAT"}))</f>
        <v>0</v>
      </c>
      <c r="BX161" s="1">
        <f t="shared" si="41"/>
        <v>0</v>
      </c>
      <c r="BY161" s="1">
        <f t="shared" si="42"/>
        <v>0</v>
      </c>
      <c r="BZ161" s="1">
        <f t="shared" si="43"/>
        <v>0</v>
      </c>
      <c r="CA161" s="1">
        <f t="shared" si="44"/>
        <v>0</v>
      </c>
      <c r="CB161" s="1">
        <f t="shared" si="45"/>
        <v>0</v>
      </c>
      <c r="CC161" s="1">
        <f t="shared" si="46"/>
        <v>0</v>
      </c>
      <c r="CD161" s="1">
        <f t="shared" si="47"/>
        <v>0</v>
      </c>
      <c r="CE161" s="1">
        <f t="shared" si="48"/>
        <v>1</v>
      </c>
      <c r="CF161" s="1">
        <f t="shared" si="49"/>
        <v>1</v>
      </c>
      <c r="CG161" s="1">
        <f>SUM(BR161:CC161)+SUM(COUNTIFS(R161:BQ161,{"TERM","RESIGNED"}))</f>
        <v>28.5</v>
      </c>
      <c r="CH161" s="1" t="s">
        <v>41</v>
      </c>
      <c r="CI161" s="1" t="s">
        <v>933</v>
      </c>
      <c r="CJ161" s="32"/>
    </row>
    <row r="162" spans="1:88" x14ac:dyDescent="0.25">
      <c r="A162" s="30">
        <f t="shared" si="50"/>
        <v>161</v>
      </c>
      <c r="B162" s="1" t="s">
        <v>163</v>
      </c>
      <c r="C162" s="1">
        <v>102675</v>
      </c>
      <c r="D162" s="25">
        <v>102675</v>
      </c>
      <c r="E162" s="1" t="s">
        <v>863</v>
      </c>
      <c r="F162" s="32" t="s">
        <v>497</v>
      </c>
      <c r="G162" s="32" t="s">
        <v>117</v>
      </c>
      <c r="H162" s="28">
        <v>44651</v>
      </c>
      <c r="I162" s="28" t="s">
        <v>36</v>
      </c>
      <c r="J162" s="28" t="s">
        <v>36</v>
      </c>
      <c r="K162" s="1">
        <f t="shared" ca="1" si="34"/>
        <v>691</v>
      </c>
      <c r="L162" s="32" t="str">
        <f t="shared" si="35"/>
        <v>Billable</v>
      </c>
      <c r="M162" s="32" t="s">
        <v>118</v>
      </c>
      <c r="N162" s="1" t="s">
        <v>38</v>
      </c>
      <c r="O162" s="1" t="s">
        <v>39</v>
      </c>
      <c r="P162" s="1"/>
      <c r="Q162" s="1"/>
      <c r="R162" s="31" t="s">
        <v>134</v>
      </c>
      <c r="S162" s="42" t="s">
        <v>18</v>
      </c>
      <c r="T162" s="45" t="s">
        <v>36</v>
      </c>
      <c r="U162" s="42" t="s">
        <v>18</v>
      </c>
      <c r="V162" s="42" t="s">
        <v>880</v>
      </c>
      <c r="W162" s="46">
        <v>0.36527777777777781</v>
      </c>
      <c r="X162" s="46" t="s">
        <v>880</v>
      </c>
      <c r="Y162" s="42" t="s">
        <v>17</v>
      </c>
      <c r="Z162" s="42" t="s">
        <v>17</v>
      </c>
      <c r="AA162" s="42" t="s">
        <v>880</v>
      </c>
      <c r="AB162" s="46">
        <v>0.3659722222222222</v>
      </c>
      <c r="AC162" s="42" t="s">
        <v>880</v>
      </c>
      <c r="AD162" s="42" t="s">
        <v>880</v>
      </c>
      <c r="AE162" s="46">
        <v>0.36944444444444446</v>
      </c>
      <c r="AF162" s="42" t="s">
        <v>880</v>
      </c>
      <c r="AG162" s="42" t="s">
        <v>880</v>
      </c>
      <c r="AH162" s="46">
        <v>0.3659722222222222</v>
      </c>
      <c r="AI162" s="42" t="s">
        <v>880</v>
      </c>
      <c r="AJ162" s="42" t="s">
        <v>880</v>
      </c>
      <c r="AK162" s="46">
        <v>0.36527777777777781</v>
      </c>
      <c r="AL162" s="42" t="s">
        <v>880</v>
      </c>
      <c r="AM162" s="42" t="s">
        <v>880</v>
      </c>
      <c r="AN162" s="46">
        <v>0.36458333333333331</v>
      </c>
      <c r="AO162" s="42" t="s">
        <v>880</v>
      </c>
      <c r="AP162" s="42" t="s">
        <v>17</v>
      </c>
      <c r="AQ162" s="42" t="s">
        <v>17</v>
      </c>
      <c r="AR162" s="42" t="s">
        <v>880</v>
      </c>
      <c r="AS162" s="46">
        <v>0.375</v>
      </c>
      <c r="AT162" s="46" t="s">
        <v>880</v>
      </c>
      <c r="AU162" s="42" t="s">
        <v>880</v>
      </c>
      <c r="AV162" s="46">
        <v>0.36944444444444446</v>
      </c>
      <c r="AW162" s="46" t="s">
        <v>880</v>
      </c>
      <c r="AX162" s="42" t="s">
        <v>880</v>
      </c>
      <c r="AY162" s="46">
        <v>0.36944444444444446</v>
      </c>
      <c r="AZ162" s="46" t="s">
        <v>880</v>
      </c>
      <c r="BA162" s="42" t="s">
        <v>880</v>
      </c>
      <c r="BB162" s="46">
        <v>0.36944444444444446</v>
      </c>
      <c r="BC162" s="46" t="s">
        <v>880</v>
      </c>
      <c r="BD162" s="42" t="s">
        <v>880</v>
      </c>
      <c r="BE162" s="42" t="s">
        <v>17</v>
      </c>
      <c r="BF162" s="42" t="s">
        <v>17</v>
      </c>
      <c r="BR162" s="1">
        <f t="shared" si="36"/>
        <v>21</v>
      </c>
      <c r="BS162" s="1">
        <f t="shared" si="37"/>
        <v>0</v>
      </c>
      <c r="BT162" s="1">
        <f t="shared" si="38"/>
        <v>6</v>
      </c>
      <c r="BU162" s="1">
        <f t="shared" si="39"/>
        <v>2</v>
      </c>
      <c r="BV162" s="1">
        <f t="shared" si="40"/>
        <v>0</v>
      </c>
      <c r="BW162" s="1">
        <f>SUM(COUNTIFS($S162:$BQ162,{"PAT","MAT"}))</f>
        <v>0</v>
      </c>
      <c r="BX162" s="1">
        <f t="shared" si="41"/>
        <v>0</v>
      </c>
      <c r="BY162" s="1">
        <f t="shared" si="42"/>
        <v>0</v>
      </c>
      <c r="BZ162" s="1">
        <f t="shared" si="43"/>
        <v>0</v>
      </c>
      <c r="CA162" s="1">
        <f t="shared" si="44"/>
        <v>0</v>
      </c>
      <c r="CB162" s="1">
        <f t="shared" si="45"/>
        <v>0</v>
      </c>
      <c r="CC162" s="1">
        <f t="shared" si="46"/>
        <v>0</v>
      </c>
      <c r="CD162" s="1">
        <f t="shared" si="47"/>
        <v>0</v>
      </c>
      <c r="CE162" s="1">
        <f t="shared" si="48"/>
        <v>1</v>
      </c>
      <c r="CF162" s="1">
        <f t="shared" si="49"/>
        <v>1</v>
      </c>
      <c r="CG162" s="1">
        <f>SUM(BR162:CC162)+SUM(COUNTIFS(R162:BQ162,{"TERM","RESIGNED"}))</f>
        <v>29</v>
      </c>
      <c r="CH162" s="1" t="s">
        <v>41</v>
      </c>
      <c r="CI162" s="1" t="s">
        <v>936</v>
      </c>
      <c r="CJ162" s="32"/>
    </row>
    <row r="163" spans="1:88" x14ac:dyDescent="0.25">
      <c r="A163" s="30">
        <f t="shared" si="50"/>
        <v>162</v>
      </c>
      <c r="B163" s="1" t="s">
        <v>163</v>
      </c>
      <c r="C163" s="1">
        <v>102694</v>
      </c>
      <c r="D163" s="25">
        <v>102694</v>
      </c>
      <c r="E163" s="1" t="s">
        <v>862</v>
      </c>
      <c r="F163" s="32" t="s">
        <v>499</v>
      </c>
      <c r="G163" s="32" t="s">
        <v>117</v>
      </c>
      <c r="H163" s="28">
        <v>44658</v>
      </c>
      <c r="I163" s="28" t="s">
        <v>36</v>
      </c>
      <c r="J163" s="28" t="s">
        <v>36</v>
      </c>
      <c r="K163" s="1">
        <f t="shared" ca="1" si="34"/>
        <v>684</v>
      </c>
      <c r="L163" s="32" t="str">
        <f t="shared" si="35"/>
        <v>Billable</v>
      </c>
      <c r="M163" s="32" t="s">
        <v>118</v>
      </c>
      <c r="N163" s="1" t="s">
        <v>38</v>
      </c>
      <c r="O163" s="1" t="s">
        <v>39</v>
      </c>
      <c r="P163" s="1"/>
      <c r="Q163" s="1"/>
      <c r="R163" s="31" t="s">
        <v>233</v>
      </c>
      <c r="S163" s="42" t="s">
        <v>880</v>
      </c>
      <c r="T163" s="45">
        <v>0.43055555555555558</v>
      </c>
      <c r="U163" s="42" t="s">
        <v>881</v>
      </c>
      <c r="V163" s="42" t="s">
        <v>880</v>
      </c>
      <c r="W163" s="46">
        <v>0.39999999999999997</v>
      </c>
      <c r="X163" s="46" t="s">
        <v>880</v>
      </c>
      <c r="Y163" s="42" t="s">
        <v>17</v>
      </c>
      <c r="Z163" s="42" t="s">
        <v>17</v>
      </c>
      <c r="AA163" s="42" t="s">
        <v>880</v>
      </c>
      <c r="AB163" s="46">
        <v>0.39583333333333331</v>
      </c>
      <c r="AC163" s="42" t="s">
        <v>880</v>
      </c>
      <c r="AD163" s="42" t="s">
        <v>880</v>
      </c>
      <c r="AE163" s="46">
        <v>0.40486111111111112</v>
      </c>
      <c r="AF163" s="42" t="s">
        <v>880</v>
      </c>
      <c r="AG163" s="42" t="s">
        <v>880</v>
      </c>
      <c r="AH163" s="46">
        <v>0.38750000000000001</v>
      </c>
      <c r="AI163" s="42" t="s">
        <v>880</v>
      </c>
      <c r="AJ163" s="42" t="s">
        <v>880</v>
      </c>
      <c r="AK163" s="46">
        <v>0.38611111111111113</v>
      </c>
      <c r="AL163" s="42" t="s">
        <v>880</v>
      </c>
      <c r="AM163" s="42" t="s">
        <v>880</v>
      </c>
      <c r="AN163" s="46">
        <v>0.38680555555555557</v>
      </c>
      <c r="AO163" s="42" t="s">
        <v>880</v>
      </c>
      <c r="AP163" s="42" t="s">
        <v>17</v>
      </c>
      <c r="AQ163" s="42" t="s">
        <v>17</v>
      </c>
      <c r="AR163" s="42" t="s">
        <v>880</v>
      </c>
      <c r="AS163" s="46">
        <v>0.40972222222222227</v>
      </c>
      <c r="AT163" s="46" t="s">
        <v>880</v>
      </c>
      <c r="AU163" s="42" t="s">
        <v>880</v>
      </c>
      <c r="AV163" s="46">
        <v>0.42569444444444443</v>
      </c>
      <c r="AW163" s="46" t="s">
        <v>880</v>
      </c>
      <c r="AX163" s="42" t="s">
        <v>880</v>
      </c>
      <c r="AY163" s="46">
        <v>0.3833333333333333</v>
      </c>
      <c r="AZ163" s="46" t="s">
        <v>880</v>
      </c>
      <c r="BA163" s="42" t="s">
        <v>880</v>
      </c>
      <c r="BB163" s="46">
        <v>0.38680555555555557</v>
      </c>
      <c r="BC163" s="46" t="s">
        <v>880</v>
      </c>
      <c r="BD163" s="42" t="s">
        <v>880</v>
      </c>
      <c r="BE163" s="42" t="s">
        <v>17</v>
      </c>
      <c r="BF163" s="42" t="s">
        <v>17</v>
      </c>
      <c r="BR163" s="1">
        <f t="shared" si="36"/>
        <v>22</v>
      </c>
      <c r="BS163" s="1">
        <f t="shared" si="37"/>
        <v>0.5</v>
      </c>
      <c r="BT163" s="1">
        <f t="shared" si="38"/>
        <v>6</v>
      </c>
      <c r="BU163" s="1">
        <f t="shared" si="39"/>
        <v>0</v>
      </c>
      <c r="BV163" s="1">
        <f t="shared" si="40"/>
        <v>0</v>
      </c>
      <c r="BW163" s="1">
        <f>SUM(COUNTIFS($S163:$BQ163,{"PAT","MAT"}))</f>
        <v>0</v>
      </c>
      <c r="BX163" s="1">
        <f t="shared" si="41"/>
        <v>0</v>
      </c>
      <c r="BY163" s="1">
        <f t="shared" si="42"/>
        <v>0</v>
      </c>
      <c r="BZ163" s="1">
        <f t="shared" si="43"/>
        <v>0</v>
      </c>
      <c r="CA163" s="1">
        <f t="shared" si="44"/>
        <v>0</v>
      </c>
      <c r="CB163" s="1">
        <f t="shared" si="45"/>
        <v>0</v>
      </c>
      <c r="CC163" s="1">
        <f t="shared" si="46"/>
        <v>0</v>
      </c>
      <c r="CD163" s="1">
        <f t="shared" si="47"/>
        <v>0</v>
      </c>
      <c r="CE163" s="1">
        <f t="shared" si="48"/>
        <v>1</v>
      </c>
      <c r="CF163" s="1">
        <f t="shared" si="49"/>
        <v>1</v>
      </c>
      <c r="CG163" s="1">
        <f>SUM(BR163:CC163)+SUM(COUNTIFS(R163:BQ163,{"TERM","RESIGNED"}))</f>
        <v>28.5</v>
      </c>
      <c r="CH163" s="1" t="s">
        <v>41</v>
      </c>
      <c r="CI163" s="1" t="s">
        <v>931</v>
      </c>
      <c r="CJ163" s="32"/>
    </row>
    <row r="164" spans="1:88" x14ac:dyDescent="0.25">
      <c r="A164" s="30">
        <f t="shared" si="50"/>
        <v>163</v>
      </c>
      <c r="B164" s="1" t="s">
        <v>163</v>
      </c>
      <c r="C164" s="1">
        <v>102761</v>
      </c>
      <c r="D164" s="25">
        <v>102761</v>
      </c>
      <c r="E164" s="1" t="s">
        <v>863</v>
      </c>
      <c r="F164" s="32" t="s">
        <v>505</v>
      </c>
      <c r="G164" s="32" t="s">
        <v>177</v>
      </c>
      <c r="H164" s="28">
        <v>44665</v>
      </c>
      <c r="I164" s="28" t="s">
        <v>36</v>
      </c>
      <c r="J164" s="28" t="s">
        <v>36</v>
      </c>
      <c r="K164" s="1">
        <f t="shared" ca="1" si="34"/>
        <v>677</v>
      </c>
      <c r="L164" s="32" t="str">
        <f t="shared" si="35"/>
        <v>Billable</v>
      </c>
      <c r="M164" s="32" t="s">
        <v>178</v>
      </c>
      <c r="N164" s="1" t="s">
        <v>38</v>
      </c>
      <c r="O164" s="1" t="s">
        <v>39</v>
      </c>
      <c r="P164" s="1"/>
      <c r="Q164" s="1"/>
      <c r="R164" s="31" t="s">
        <v>230</v>
      </c>
      <c r="S164" s="42" t="s">
        <v>880</v>
      </c>
      <c r="T164" s="45">
        <v>0.38819444444444445</v>
      </c>
      <c r="U164" s="42" t="s">
        <v>880</v>
      </c>
      <c r="V164" s="42" t="s">
        <v>880</v>
      </c>
      <c r="W164" s="46">
        <v>0.39097222222222222</v>
      </c>
      <c r="X164" s="46" t="s">
        <v>880</v>
      </c>
      <c r="Y164" s="42" t="s">
        <v>17</v>
      </c>
      <c r="Z164" s="42" t="s">
        <v>17</v>
      </c>
      <c r="AA164" s="42" t="s">
        <v>880</v>
      </c>
      <c r="AB164" s="46">
        <v>0.38055555555555554</v>
      </c>
      <c r="AC164" s="42" t="s">
        <v>880</v>
      </c>
      <c r="AD164" s="42" t="s">
        <v>880</v>
      </c>
      <c r="AE164" s="46">
        <v>0.3833333333333333</v>
      </c>
      <c r="AF164" s="42" t="s">
        <v>880</v>
      </c>
      <c r="AG164" s="42" t="s">
        <v>880</v>
      </c>
      <c r="AH164" s="46">
        <v>0.37777777777777777</v>
      </c>
      <c r="AI164" s="42" t="s">
        <v>880</v>
      </c>
      <c r="AJ164" s="42" t="s">
        <v>880</v>
      </c>
      <c r="AK164" s="46">
        <v>0.38263888888888892</v>
      </c>
      <c r="AL164" s="42" t="s">
        <v>880</v>
      </c>
      <c r="AM164" s="42" t="s">
        <v>880</v>
      </c>
      <c r="AN164" s="46">
        <v>0.4368055555555555</v>
      </c>
      <c r="AO164" s="42" t="s">
        <v>880</v>
      </c>
      <c r="AP164" s="42" t="s">
        <v>17</v>
      </c>
      <c r="AQ164" s="42" t="s">
        <v>17</v>
      </c>
      <c r="AR164" s="42" t="s">
        <v>880</v>
      </c>
      <c r="AS164" s="46">
        <v>0.39097222222222222</v>
      </c>
      <c r="AT164" s="46" t="s">
        <v>880</v>
      </c>
      <c r="AU164" s="42" t="s">
        <v>880</v>
      </c>
      <c r="AV164" s="46">
        <v>0.39097222222222222</v>
      </c>
      <c r="AW164" s="46" t="s">
        <v>880</v>
      </c>
      <c r="AX164" s="42" t="s">
        <v>880</v>
      </c>
      <c r="AY164" s="46">
        <v>0.39097222222222222</v>
      </c>
      <c r="AZ164" s="46" t="s">
        <v>880</v>
      </c>
      <c r="BA164" s="42" t="s">
        <v>880</v>
      </c>
      <c r="BB164" s="46">
        <v>0.39861111111111108</v>
      </c>
      <c r="BC164" s="46" t="s">
        <v>880</v>
      </c>
      <c r="BD164" s="42" t="s">
        <v>880</v>
      </c>
      <c r="BE164" s="42" t="s">
        <v>17</v>
      </c>
      <c r="BF164" s="42" t="s">
        <v>17</v>
      </c>
      <c r="BR164" s="1">
        <f t="shared" si="36"/>
        <v>23</v>
      </c>
      <c r="BS164" s="1">
        <f t="shared" si="37"/>
        <v>0</v>
      </c>
      <c r="BT164" s="1">
        <f t="shared" si="38"/>
        <v>6</v>
      </c>
      <c r="BU164" s="1">
        <f t="shared" si="39"/>
        <v>0</v>
      </c>
      <c r="BV164" s="1">
        <f t="shared" si="40"/>
        <v>0</v>
      </c>
      <c r="BW164" s="1">
        <f>SUM(COUNTIFS($S164:$BQ164,{"PAT","MAT"}))</f>
        <v>0</v>
      </c>
      <c r="BX164" s="1">
        <f t="shared" si="41"/>
        <v>0</v>
      </c>
      <c r="BY164" s="1">
        <f t="shared" si="42"/>
        <v>0</v>
      </c>
      <c r="BZ164" s="1">
        <f t="shared" si="43"/>
        <v>0</v>
      </c>
      <c r="CA164" s="1">
        <f t="shared" si="44"/>
        <v>0</v>
      </c>
      <c r="CB164" s="1">
        <f t="shared" si="45"/>
        <v>0</v>
      </c>
      <c r="CC164" s="1">
        <f t="shared" si="46"/>
        <v>0</v>
      </c>
      <c r="CD164" s="1">
        <f t="shared" si="47"/>
        <v>0</v>
      </c>
      <c r="CE164" s="1">
        <f t="shared" si="48"/>
        <v>1</v>
      </c>
      <c r="CF164" s="1">
        <f t="shared" si="49"/>
        <v>1</v>
      </c>
      <c r="CG164" s="1">
        <f>SUM(BR164:CC164)+SUM(COUNTIFS(R164:BQ164,{"TERM","RESIGNED"}))</f>
        <v>29</v>
      </c>
      <c r="CH164" s="1" t="s">
        <v>41</v>
      </c>
      <c r="CI164" s="1" t="s">
        <v>931</v>
      </c>
      <c r="CJ164" s="32"/>
    </row>
    <row r="165" spans="1:88" x14ac:dyDescent="0.25">
      <c r="A165" s="30">
        <f t="shared" si="50"/>
        <v>164</v>
      </c>
      <c r="B165" s="1" t="s">
        <v>163</v>
      </c>
      <c r="C165" s="1">
        <v>102796</v>
      </c>
      <c r="D165" s="25">
        <v>102796</v>
      </c>
      <c r="E165" s="1" t="s">
        <v>863</v>
      </c>
      <c r="F165" s="32" t="s">
        <v>513</v>
      </c>
      <c r="G165" s="32" t="s">
        <v>181</v>
      </c>
      <c r="H165" s="28">
        <v>44672</v>
      </c>
      <c r="I165" s="28" t="s">
        <v>36</v>
      </c>
      <c r="J165" s="28" t="s">
        <v>36</v>
      </c>
      <c r="K165" s="1">
        <f t="shared" ca="1" si="34"/>
        <v>670</v>
      </c>
      <c r="L165" s="32" t="str">
        <f t="shared" si="35"/>
        <v>Billable</v>
      </c>
      <c r="M165" s="32" t="s">
        <v>178</v>
      </c>
      <c r="N165" s="1" t="s">
        <v>38</v>
      </c>
      <c r="O165" s="1" t="s">
        <v>39</v>
      </c>
      <c r="P165" s="1"/>
      <c r="Q165" s="1"/>
      <c r="R165" s="31" t="s">
        <v>230</v>
      </c>
      <c r="S165" s="42" t="s">
        <v>880</v>
      </c>
      <c r="T165" s="45">
        <v>0.38611111111111113</v>
      </c>
      <c r="U165" s="42" t="s">
        <v>880</v>
      </c>
      <c r="V165" s="42" t="s">
        <v>880</v>
      </c>
      <c r="W165" s="46">
        <v>0.37916666666666665</v>
      </c>
      <c r="X165" s="46" t="s">
        <v>880</v>
      </c>
      <c r="Y165" s="42" t="s">
        <v>17</v>
      </c>
      <c r="Z165" s="42" t="s">
        <v>17</v>
      </c>
      <c r="AA165" s="42" t="s">
        <v>882</v>
      </c>
      <c r="AB165" s="46">
        <v>0</v>
      </c>
      <c r="AC165" s="42" t="s">
        <v>19</v>
      </c>
      <c r="AD165" s="42" t="s">
        <v>880</v>
      </c>
      <c r="AE165" s="46">
        <v>0.39444444444444443</v>
      </c>
      <c r="AF165" s="42" t="s">
        <v>880</v>
      </c>
      <c r="AG165" s="42" t="s">
        <v>880</v>
      </c>
      <c r="AH165" s="46">
        <v>0.38055555555555554</v>
      </c>
      <c r="AI165" s="42" t="s">
        <v>880</v>
      </c>
      <c r="AJ165" s="42" t="s">
        <v>880</v>
      </c>
      <c r="AK165" s="46">
        <v>0.40347222222222223</v>
      </c>
      <c r="AL165" s="42" t="s">
        <v>880</v>
      </c>
      <c r="AM165" s="42" t="s">
        <v>880</v>
      </c>
      <c r="AN165" s="46">
        <v>0.41805555555555557</v>
      </c>
      <c r="AO165" s="42" t="s">
        <v>880</v>
      </c>
      <c r="AP165" s="42" t="s">
        <v>17</v>
      </c>
      <c r="AQ165" s="42" t="s">
        <v>17</v>
      </c>
      <c r="AR165" s="42" t="s">
        <v>19</v>
      </c>
      <c r="AS165" s="46">
        <v>0.30902777777777779</v>
      </c>
      <c r="AT165" s="46" t="s">
        <v>19</v>
      </c>
      <c r="AU165" s="42" t="s">
        <v>880</v>
      </c>
      <c r="AV165" s="46">
        <v>0.38125000000000003</v>
      </c>
      <c r="AW165" s="46" t="s">
        <v>880</v>
      </c>
      <c r="AX165" s="42" t="s">
        <v>880</v>
      </c>
      <c r="AY165" s="46">
        <v>0.40069444444444446</v>
      </c>
      <c r="AZ165" s="46" t="s">
        <v>880</v>
      </c>
      <c r="BA165" s="42" t="s">
        <v>880</v>
      </c>
      <c r="BB165" s="46">
        <v>0.3840277777777778</v>
      </c>
      <c r="BC165" s="46" t="s">
        <v>880</v>
      </c>
      <c r="BD165" s="42" t="s">
        <v>880</v>
      </c>
      <c r="BE165" s="42" t="s">
        <v>17</v>
      </c>
      <c r="BF165" s="42" t="s">
        <v>17</v>
      </c>
      <c r="BR165" s="1">
        <f t="shared" si="36"/>
        <v>19</v>
      </c>
      <c r="BS165" s="1">
        <f t="shared" si="37"/>
        <v>0</v>
      </c>
      <c r="BT165" s="1">
        <f t="shared" si="38"/>
        <v>6</v>
      </c>
      <c r="BU165" s="1">
        <f t="shared" si="39"/>
        <v>0</v>
      </c>
      <c r="BV165" s="1">
        <f t="shared" si="40"/>
        <v>3</v>
      </c>
      <c r="BW165" s="1">
        <f>SUM(COUNTIFS($S165:$BQ165,{"PAT","MAT"}))</f>
        <v>0</v>
      </c>
      <c r="BX165" s="1">
        <f t="shared" si="41"/>
        <v>0</v>
      </c>
      <c r="BY165" s="1">
        <f t="shared" si="42"/>
        <v>0</v>
      </c>
      <c r="BZ165" s="1">
        <f t="shared" si="43"/>
        <v>0</v>
      </c>
      <c r="CA165" s="1">
        <f t="shared" si="44"/>
        <v>1</v>
      </c>
      <c r="CB165" s="1">
        <f t="shared" si="45"/>
        <v>0</v>
      </c>
      <c r="CC165" s="1">
        <f t="shared" si="46"/>
        <v>0</v>
      </c>
      <c r="CD165" s="1">
        <f t="shared" si="47"/>
        <v>1</v>
      </c>
      <c r="CE165" s="1">
        <f t="shared" si="48"/>
        <v>1</v>
      </c>
      <c r="CF165" s="1">
        <f t="shared" si="49"/>
        <v>1</v>
      </c>
      <c r="CG165" s="1">
        <f>SUM(BR165:CC165)+SUM(COUNTIFS(R165:BQ165,{"TERM","RESIGNED"}))</f>
        <v>29</v>
      </c>
      <c r="CH165" s="1" t="s">
        <v>41</v>
      </c>
      <c r="CI165" s="1" t="s">
        <v>931</v>
      </c>
      <c r="CJ165" s="32"/>
    </row>
    <row r="166" spans="1:88" x14ac:dyDescent="0.25">
      <c r="A166" s="30">
        <f t="shared" si="50"/>
        <v>165</v>
      </c>
      <c r="B166" s="1" t="s">
        <v>163</v>
      </c>
      <c r="C166" s="1">
        <v>102814</v>
      </c>
      <c r="D166" s="25">
        <v>102814</v>
      </c>
      <c r="E166" s="1" t="s">
        <v>863</v>
      </c>
      <c r="F166" s="32" t="s">
        <v>512</v>
      </c>
      <c r="G166" s="32" t="s">
        <v>117</v>
      </c>
      <c r="H166" s="28">
        <v>44672</v>
      </c>
      <c r="I166" s="28" t="s">
        <v>36</v>
      </c>
      <c r="J166" s="28" t="s">
        <v>36</v>
      </c>
      <c r="K166" s="1">
        <f t="shared" ca="1" si="34"/>
        <v>670</v>
      </c>
      <c r="L166" s="32" t="str">
        <f t="shared" si="35"/>
        <v>Billable</v>
      </c>
      <c r="M166" s="32" t="s">
        <v>118</v>
      </c>
      <c r="N166" s="1" t="s">
        <v>38</v>
      </c>
      <c r="O166" s="1" t="s">
        <v>39</v>
      </c>
      <c r="P166" s="1"/>
      <c r="Q166" s="1"/>
      <c r="R166" s="31" t="s">
        <v>511</v>
      </c>
      <c r="S166" s="42" t="s">
        <v>18</v>
      </c>
      <c r="T166" s="45" t="s">
        <v>36</v>
      </c>
      <c r="U166" s="42" t="s">
        <v>18</v>
      </c>
      <c r="V166" s="42" t="s">
        <v>880</v>
      </c>
      <c r="W166" s="46">
        <v>0.3756944444444445</v>
      </c>
      <c r="X166" s="46" t="s">
        <v>880</v>
      </c>
      <c r="Y166" s="42" t="s">
        <v>17</v>
      </c>
      <c r="Z166" s="42" t="s">
        <v>17</v>
      </c>
      <c r="AA166" s="42" t="s">
        <v>880</v>
      </c>
      <c r="AB166" s="46">
        <v>0.39999999999999997</v>
      </c>
      <c r="AC166" s="42" t="s">
        <v>880</v>
      </c>
      <c r="AD166" s="42" t="s">
        <v>880</v>
      </c>
      <c r="AE166" s="46">
        <v>0.40138888888888885</v>
      </c>
      <c r="AF166" s="42" t="s">
        <v>880</v>
      </c>
      <c r="AG166" s="42" t="s">
        <v>19</v>
      </c>
      <c r="AH166" s="46">
        <v>0.39583333333333331</v>
      </c>
      <c r="AI166" s="42" t="s">
        <v>19</v>
      </c>
      <c r="AJ166" s="42" t="s">
        <v>880</v>
      </c>
      <c r="AK166" s="46">
        <v>0.37777777777777777</v>
      </c>
      <c r="AL166" s="42" t="s">
        <v>880</v>
      </c>
      <c r="AM166" s="42" t="s">
        <v>880</v>
      </c>
      <c r="AN166" s="46">
        <v>0.37013888888888885</v>
      </c>
      <c r="AO166" s="42" t="s">
        <v>880</v>
      </c>
      <c r="AP166" s="42" t="s">
        <v>17</v>
      </c>
      <c r="AQ166" s="42" t="s">
        <v>17</v>
      </c>
      <c r="AR166" s="42" t="s">
        <v>880</v>
      </c>
      <c r="AS166" s="46">
        <v>0.40347222222222223</v>
      </c>
      <c r="AT166" s="46" t="s">
        <v>880</v>
      </c>
      <c r="AU166" s="42" t="s">
        <v>880</v>
      </c>
      <c r="AV166" s="46">
        <v>0.3972222222222222</v>
      </c>
      <c r="AW166" s="46" t="s">
        <v>880</v>
      </c>
      <c r="AX166" s="42" t="s">
        <v>19</v>
      </c>
      <c r="AY166" s="46">
        <v>9.2361111111111116E-2</v>
      </c>
      <c r="AZ166" s="46" t="s">
        <v>19</v>
      </c>
      <c r="BA166" s="42" t="s">
        <v>18</v>
      </c>
      <c r="BB166" s="46" t="s">
        <v>36</v>
      </c>
      <c r="BC166" s="46" t="s">
        <v>18</v>
      </c>
      <c r="BD166" s="42" t="s">
        <v>880</v>
      </c>
      <c r="BE166" s="42" t="s">
        <v>17</v>
      </c>
      <c r="BF166" s="42" t="s">
        <v>17</v>
      </c>
      <c r="BR166" s="1">
        <f t="shared" si="36"/>
        <v>15</v>
      </c>
      <c r="BS166" s="1">
        <f t="shared" si="37"/>
        <v>0</v>
      </c>
      <c r="BT166" s="1">
        <f t="shared" si="38"/>
        <v>6</v>
      </c>
      <c r="BU166" s="1">
        <f t="shared" si="39"/>
        <v>4</v>
      </c>
      <c r="BV166" s="1">
        <f t="shared" si="40"/>
        <v>4</v>
      </c>
      <c r="BW166" s="1">
        <f>SUM(COUNTIFS($S166:$BQ166,{"PAT","MAT"}))</f>
        <v>0</v>
      </c>
      <c r="BX166" s="1">
        <f t="shared" si="41"/>
        <v>0</v>
      </c>
      <c r="BY166" s="1">
        <f t="shared" si="42"/>
        <v>0</v>
      </c>
      <c r="BZ166" s="1">
        <f t="shared" si="43"/>
        <v>0</v>
      </c>
      <c r="CA166" s="1">
        <f t="shared" si="44"/>
        <v>0</v>
      </c>
      <c r="CB166" s="1">
        <f t="shared" si="45"/>
        <v>0</v>
      </c>
      <c r="CC166" s="1">
        <f t="shared" si="46"/>
        <v>0</v>
      </c>
      <c r="CD166" s="1">
        <f t="shared" si="47"/>
        <v>0</v>
      </c>
      <c r="CE166" s="1">
        <f t="shared" si="48"/>
        <v>0</v>
      </c>
      <c r="CF166" s="1">
        <f t="shared" si="49"/>
        <v>1</v>
      </c>
      <c r="CG166" s="1">
        <f>SUM(BR166:CC166)+SUM(COUNTIFS(R166:BQ166,{"TERM","RESIGNED"}))</f>
        <v>29</v>
      </c>
      <c r="CH166" s="1" t="s">
        <v>41</v>
      </c>
      <c r="CI166" s="1" t="s">
        <v>933</v>
      </c>
      <c r="CJ166" s="32"/>
    </row>
    <row r="167" spans="1:88" x14ac:dyDescent="0.25">
      <c r="A167" s="30">
        <f t="shared" si="50"/>
        <v>166</v>
      </c>
      <c r="B167" s="1" t="s">
        <v>163</v>
      </c>
      <c r="C167" s="1">
        <v>102839</v>
      </c>
      <c r="D167" s="25">
        <v>102839</v>
      </c>
      <c r="E167" s="1" t="s">
        <v>863</v>
      </c>
      <c r="F167" s="32" t="s">
        <v>514</v>
      </c>
      <c r="G167" s="32" t="s">
        <v>117</v>
      </c>
      <c r="H167" s="28">
        <v>44679</v>
      </c>
      <c r="I167" s="28" t="s">
        <v>36</v>
      </c>
      <c r="J167" s="28" t="s">
        <v>36</v>
      </c>
      <c r="K167" s="1">
        <f t="shared" ca="1" si="34"/>
        <v>663</v>
      </c>
      <c r="L167" s="32" t="str">
        <f t="shared" si="35"/>
        <v>Billable</v>
      </c>
      <c r="M167" s="32" t="s">
        <v>118</v>
      </c>
      <c r="N167" s="1" t="s">
        <v>38</v>
      </c>
      <c r="O167" s="1" t="s">
        <v>39</v>
      </c>
      <c r="P167" s="1"/>
      <c r="Q167" s="1"/>
      <c r="R167" s="31" t="s">
        <v>414</v>
      </c>
      <c r="S167" s="42" t="s">
        <v>880</v>
      </c>
      <c r="T167" s="45">
        <v>0.38680555555555557</v>
      </c>
      <c r="U167" s="42" t="s">
        <v>880</v>
      </c>
      <c r="V167" s="42" t="s">
        <v>880</v>
      </c>
      <c r="W167" s="46">
        <v>0.38541666666666669</v>
      </c>
      <c r="X167" s="46" t="s">
        <v>880</v>
      </c>
      <c r="Y167" s="42" t="s">
        <v>17</v>
      </c>
      <c r="Z167" s="42" t="s">
        <v>17</v>
      </c>
      <c r="AA167" s="42" t="s">
        <v>880</v>
      </c>
      <c r="AB167" s="46">
        <v>0.38680555555555557</v>
      </c>
      <c r="AC167" s="42" t="s">
        <v>880</v>
      </c>
      <c r="AD167" s="42" t="s">
        <v>880</v>
      </c>
      <c r="AE167" s="46">
        <v>0.3833333333333333</v>
      </c>
      <c r="AF167" s="42" t="s">
        <v>880</v>
      </c>
      <c r="AG167" s="42" t="s">
        <v>880</v>
      </c>
      <c r="AH167" s="46">
        <v>0.37638888888888888</v>
      </c>
      <c r="AI167" s="42" t="s">
        <v>880</v>
      </c>
      <c r="AJ167" s="42" t="s">
        <v>880</v>
      </c>
      <c r="AK167" s="46">
        <v>0.40902777777777777</v>
      </c>
      <c r="AL167" s="42" t="s">
        <v>880</v>
      </c>
      <c r="AM167" s="42" t="s">
        <v>880</v>
      </c>
      <c r="AN167" s="46">
        <v>0.4069444444444445</v>
      </c>
      <c r="AO167" s="42" t="s">
        <v>880</v>
      </c>
      <c r="AP167" s="42" t="s">
        <v>17</v>
      </c>
      <c r="AQ167" s="42" t="s">
        <v>17</v>
      </c>
      <c r="AR167" s="42" t="s">
        <v>880</v>
      </c>
      <c r="AS167" s="46">
        <v>0.37361111111111112</v>
      </c>
      <c r="AT167" s="46" t="s">
        <v>880</v>
      </c>
      <c r="AU167" s="42" t="s">
        <v>18</v>
      </c>
      <c r="AV167" s="46" t="s">
        <v>36</v>
      </c>
      <c r="AW167" s="46" t="s">
        <v>18</v>
      </c>
      <c r="AX167" s="42" t="s">
        <v>880</v>
      </c>
      <c r="AY167" s="46">
        <v>0.40347222222222223</v>
      </c>
      <c r="AZ167" s="46" t="s">
        <v>880</v>
      </c>
      <c r="BA167" s="42" t="s">
        <v>880</v>
      </c>
      <c r="BB167" s="46">
        <v>0.37916666666666665</v>
      </c>
      <c r="BC167" s="46" t="s">
        <v>880</v>
      </c>
      <c r="BD167" s="42" t="s">
        <v>881</v>
      </c>
      <c r="BE167" s="42" t="s">
        <v>17</v>
      </c>
      <c r="BF167" s="42" t="s">
        <v>17</v>
      </c>
      <c r="BR167" s="1">
        <f t="shared" si="36"/>
        <v>20</v>
      </c>
      <c r="BS167" s="1">
        <f t="shared" si="37"/>
        <v>0.5</v>
      </c>
      <c r="BT167" s="1">
        <f t="shared" si="38"/>
        <v>6</v>
      </c>
      <c r="BU167" s="1">
        <f t="shared" si="39"/>
        <v>2</v>
      </c>
      <c r="BV167" s="1">
        <f t="shared" si="40"/>
        <v>0</v>
      </c>
      <c r="BW167" s="1">
        <f>SUM(COUNTIFS($S167:$BQ167,{"PAT","MAT"}))</f>
        <v>0</v>
      </c>
      <c r="BX167" s="1">
        <f t="shared" si="41"/>
        <v>0</v>
      </c>
      <c r="BY167" s="1">
        <f t="shared" si="42"/>
        <v>0</v>
      </c>
      <c r="BZ167" s="1">
        <f t="shared" si="43"/>
        <v>0</v>
      </c>
      <c r="CA167" s="1">
        <f t="shared" si="44"/>
        <v>0</v>
      </c>
      <c r="CB167" s="1">
        <f t="shared" si="45"/>
        <v>0</v>
      </c>
      <c r="CC167" s="1">
        <f t="shared" si="46"/>
        <v>0</v>
      </c>
      <c r="CD167" s="1">
        <f t="shared" si="47"/>
        <v>0</v>
      </c>
      <c r="CE167" s="1">
        <f t="shared" si="48"/>
        <v>1</v>
      </c>
      <c r="CF167" s="1">
        <f t="shared" si="49"/>
        <v>1</v>
      </c>
      <c r="CG167" s="1">
        <f>SUM(BR167:CC167)+SUM(COUNTIFS(R167:BQ167,{"TERM","RESIGNED"}))</f>
        <v>28.5</v>
      </c>
      <c r="CH167" s="1" t="s">
        <v>41</v>
      </c>
      <c r="CI167" s="1" t="s">
        <v>931</v>
      </c>
      <c r="CJ167" s="32"/>
    </row>
    <row r="168" spans="1:88" x14ac:dyDescent="0.25">
      <c r="A168" s="30">
        <f t="shared" si="50"/>
        <v>167</v>
      </c>
      <c r="B168" s="1" t="s">
        <v>163</v>
      </c>
      <c r="C168" s="1">
        <v>102872</v>
      </c>
      <c r="D168" s="25">
        <v>102872</v>
      </c>
      <c r="E168" s="1" t="s">
        <v>863</v>
      </c>
      <c r="F168" s="32" t="s">
        <v>520</v>
      </c>
      <c r="G168" s="32" t="s">
        <v>117</v>
      </c>
      <c r="H168" s="28">
        <v>44687</v>
      </c>
      <c r="I168" s="28" t="s">
        <v>36</v>
      </c>
      <c r="J168" s="28" t="s">
        <v>36</v>
      </c>
      <c r="K168" s="1">
        <f t="shared" ca="1" si="34"/>
        <v>655</v>
      </c>
      <c r="L168" s="32" t="str">
        <f t="shared" si="35"/>
        <v>Billable</v>
      </c>
      <c r="M168" s="32" t="s">
        <v>118</v>
      </c>
      <c r="N168" s="1" t="s">
        <v>38</v>
      </c>
      <c r="O168" s="1" t="s">
        <v>39</v>
      </c>
      <c r="P168" s="1"/>
      <c r="Q168" s="1"/>
      <c r="R168" s="31" t="s">
        <v>244</v>
      </c>
      <c r="S168" s="42" t="s">
        <v>880</v>
      </c>
      <c r="T168" s="45">
        <v>0.36874999999999997</v>
      </c>
      <c r="U168" s="42" t="s">
        <v>880</v>
      </c>
      <c r="V168" s="42" t="s">
        <v>880</v>
      </c>
      <c r="W168" s="46">
        <v>0.37777777777777777</v>
      </c>
      <c r="X168" s="46" t="s">
        <v>880</v>
      </c>
      <c r="Y168" s="42" t="s">
        <v>17</v>
      </c>
      <c r="Z168" s="42" t="s">
        <v>17</v>
      </c>
      <c r="AA168" s="42" t="s">
        <v>880</v>
      </c>
      <c r="AB168" s="46">
        <v>0.38819444444444445</v>
      </c>
      <c r="AC168" s="42" t="s">
        <v>880</v>
      </c>
      <c r="AD168" s="42" t="s">
        <v>880</v>
      </c>
      <c r="AE168" s="46">
        <v>0.3743055555555555</v>
      </c>
      <c r="AF168" s="42" t="s">
        <v>880</v>
      </c>
      <c r="AG168" s="42" t="s">
        <v>880</v>
      </c>
      <c r="AH168" s="46">
        <v>0.38194444444444442</v>
      </c>
      <c r="AI168" s="42" t="s">
        <v>880</v>
      </c>
      <c r="AJ168" s="42" t="s">
        <v>880</v>
      </c>
      <c r="AK168" s="46">
        <v>0.37361111111111112</v>
      </c>
      <c r="AL168" s="42" t="s">
        <v>880</v>
      </c>
      <c r="AM168" s="42" t="s">
        <v>880</v>
      </c>
      <c r="AN168" s="46">
        <v>0.37777777777777777</v>
      </c>
      <c r="AO168" s="42" t="s">
        <v>880</v>
      </c>
      <c r="AP168" s="42" t="s">
        <v>17</v>
      </c>
      <c r="AQ168" s="42" t="s">
        <v>17</v>
      </c>
      <c r="AR168" s="42" t="s">
        <v>880</v>
      </c>
      <c r="AS168" s="46">
        <v>0.39444444444444443</v>
      </c>
      <c r="AT168" s="46" t="s">
        <v>880</v>
      </c>
      <c r="AU168" s="42" t="s">
        <v>880</v>
      </c>
      <c r="AV168" s="46">
        <v>0.38194444444444442</v>
      </c>
      <c r="AW168" s="46" t="s">
        <v>880</v>
      </c>
      <c r="AX168" s="42" t="s">
        <v>880</v>
      </c>
      <c r="AY168" s="46">
        <v>0.38611111111111113</v>
      </c>
      <c r="AZ168" s="46" t="s">
        <v>880</v>
      </c>
      <c r="BA168" s="42" t="s">
        <v>880</v>
      </c>
      <c r="BB168" s="46">
        <v>0.3756944444444445</v>
      </c>
      <c r="BC168" s="46" t="s">
        <v>880</v>
      </c>
      <c r="BD168" s="42" t="s">
        <v>880</v>
      </c>
      <c r="BE168" s="42" t="s">
        <v>17</v>
      </c>
      <c r="BF168" s="42" t="s">
        <v>17</v>
      </c>
      <c r="BR168" s="1">
        <f t="shared" si="36"/>
        <v>23</v>
      </c>
      <c r="BS168" s="1">
        <f t="shared" si="37"/>
        <v>0</v>
      </c>
      <c r="BT168" s="1">
        <f t="shared" si="38"/>
        <v>6</v>
      </c>
      <c r="BU168" s="1">
        <f t="shared" si="39"/>
        <v>0</v>
      </c>
      <c r="BV168" s="1">
        <f t="shared" si="40"/>
        <v>0</v>
      </c>
      <c r="BW168" s="1">
        <f>SUM(COUNTIFS($S168:$BQ168,{"PAT","MAT"}))</f>
        <v>0</v>
      </c>
      <c r="BX168" s="1">
        <f t="shared" si="41"/>
        <v>0</v>
      </c>
      <c r="BY168" s="1">
        <f t="shared" si="42"/>
        <v>0</v>
      </c>
      <c r="BZ168" s="1">
        <f t="shared" si="43"/>
        <v>0</v>
      </c>
      <c r="CA168" s="1">
        <f t="shared" si="44"/>
        <v>0</v>
      </c>
      <c r="CB168" s="1">
        <f t="shared" si="45"/>
        <v>0</v>
      </c>
      <c r="CC168" s="1">
        <f t="shared" si="46"/>
        <v>0</v>
      </c>
      <c r="CD168" s="1">
        <f t="shared" si="47"/>
        <v>0</v>
      </c>
      <c r="CE168" s="1">
        <f t="shared" si="48"/>
        <v>1</v>
      </c>
      <c r="CF168" s="1">
        <f t="shared" si="49"/>
        <v>1</v>
      </c>
      <c r="CG168" s="1">
        <f>SUM(BR168:CC168)+SUM(COUNTIFS(R168:BQ168,{"TERM","RESIGNED"}))</f>
        <v>29</v>
      </c>
      <c r="CH168" s="1" t="s">
        <v>41</v>
      </c>
      <c r="CI168" s="1" t="s">
        <v>931</v>
      </c>
      <c r="CJ168" s="32"/>
    </row>
    <row r="169" spans="1:88" x14ac:dyDescent="0.25">
      <c r="A169" s="30">
        <f t="shared" si="50"/>
        <v>168</v>
      </c>
      <c r="B169" s="1" t="s">
        <v>163</v>
      </c>
      <c r="C169" s="1">
        <v>102906</v>
      </c>
      <c r="D169" s="25">
        <v>102906</v>
      </c>
      <c r="E169" s="1" t="s">
        <v>863</v>
      </c>
      <c r="F169" s="32" t="s">
        <v>525</v>
      </c>
      <c r="G169" s="32" t="s">
        <v>117</v>
      </c>
      <c r="H169" s="28">
        <v>44693</v>
      </c>
      <c r="I169" s="28" t="s">
        <v>36</v>
      </c>
      <c r="J169" s="28" t="s">
        <v>36</v>
      </c>
      <c r="K169" s="1">
        <f t="shared" ca="1" si="34"/>
        <v>649</v>
      </c>
      <c r="L169" s="32" t="str">
        <f t="shared" si="35"/>
        <v>Billable</v>
      </c>
      <c r="M169" s="32" t="s">
        <v>118</v>
      </c>
      <c r="N169" s="1" t="s">
        <v>38</v>
      </c>
      <c r="O169" s="1" t="s">
        <v>39</v>
      </c>
      <c r="P169" s="1"/>
      <c r="Q169" s="1"/>
      <c r="R169" s="31" t="s">
        <v>244</v>
      </c>
      <c r="S169" s="42" t="s">
        <v>880</v>
      </c>
      <c r="T169" s="45">
        <v>0.38125000000000003</v>
      </c>
      <c r="U169" s="42" t="s">
        <v>880</v>
      </c>
      <c r="V169" s="42" t="s">
        <v>18</v>
      </c>
      <c r="W169" s="46" t="s">
        <v>36</v>
      </c>
      <c r="X169" s="46" t="s">
        <v>18</v>
      </c>
      <c r="Y169" s="42" t="s">
        <v>17</v>
      </c>
      <c r="Z169" s="42" t="s">
        <v>17</v>
      </c>
      <c r="AA169" s="42" t="s">
        <v>880</v>
      </c>
      <c r="AB169" s="46">
        <v>0.3840277777777778</v>
      </c>
      <c r="AC169" s="42" t="s">
        <v>880</v>
      </c>
      <c r="AD169" s="42" t="s">
        <v>19</v>
      </c>
      <c r="AE169" s="46">
        <v>0.36944444444444446</v>
      </c>
      <c r="AF169" s="42" t="s">
        <v>19</v>
      </c>
      <c r="AG169" s="42" t="s">
        <v>880</v>
      </c>
      <c r="AH169" s="46">
        <v>0.37291666666666662</v>
      </c>
      <c r="AI169" s="42" t="s">
        <v>880</v>
      </c>
      <c r="AJ169" s="42" t="s">
        <v>880</v>
      </c>
      <c r="AK169" s="46">
        <v>0.3743055555555555</v>
      </c>
      <c r="AL169" s="42" t="s">
        <v>880</v>
      </c>
      <c r="AM169" s="42" t="s">
        <v>880</v>
      </c>
      <c r="AN169" s="46">
        <v>0.37777777777777777</v>
      </c>
      <c r="AO169" s="42" t="s">
        <v>880</v>
      </c>
      <c r="AP169" s="42" t="s">
        <v>17</v>
      </c>
      <c r="AQ169" s="42" t="s">
        <v>17</v>
      </c>
      <c r="AR169" s="42" t="s">
        <v>880</v>
      </c>
      <c r="AS169" s="46">
        <v>0.39999999999999997</v>
      </c>
      <c r="AT169" s="46" t="s">
        <v>19</v>
      </c>
      <c r="AU169" s="42" t="s">
        <v>880</v>
      </c>
      <c r="AV169" s="46">
        <v>0.38472222222222219</v>
      </c>
      <c r="AW169" s="46" t="s">
        <v>880</v>
      </c>
      <c r="AX169" s="42" t="s">
        <v>880</v>
      </c>
      <c r="AY169" s="46">
        <v>0.3756944444444445</v>
      </c>
      <c r="AZ169" s="46" t="s">
        <v>880</v>
      </c>
      <c r="BA169" s="42" t="s">
        <v>880</v>
      </c>
      <c r="BB169" s="46">
        <v>0.38819444444444445</v>
      </c>
      <c r="BC169" s="46" t="s">
        <v>880</v>
      </c>
      <c r="BD169" s="42" t="s">
        <v>18</v>
      </c>
      <c r="BE169" s="42" t="s">
        <v>17</v>
      </c>
      <c r="BF169" s="42" t="s">
        <v>17</v>
      </c>
      <c r="BR169" s="1">
        <f t="shared" si="36"/>
        <v>17</v>
      </c>
      <c r="BS169" s="1">
        <f t="shared" si="37"/>
        <v>0</v>
      </c>
      <c r="BT169" s="1">
        <f t="shared" si="38"/>
        <v>6</v>
      </c>
      <c r="BU169" s="1">
        <f t="shared" si="39"/>
        <v>3</v>
      </c>
      <c r="BV169" s="1">
        <f t="shared" si="40"/>
        <v>3</v>
      </c>
      <c r="BW169" s="1">
        <f>SUM(COUNTIFS($S169:$BQ169,{"PAT","MAT"}))</f>
        <v>0</v>
      </c>
      <c r="BX169" s="1">
        <f t="shared" si="41"/>
        <v>0</v>
      </c>
      <c r="BY169" s="1">
        <f t="shared" si="42"/>
        <v>0</v>
      </c>
      <c r="BZ169" s="1">
        <f t="shared" si="43"/>
        <v>0</v>
      </c>
      <c r="CA169" s="1">
        <f t="shared" si="44"/>
        <v>0</v>
      </c>
      <c r="CB169" s="1">
        <f t="shared" si="45"/>
        <v>0</v>
      </c>
      <c r="CC169" s="1">
        <f t="shared" si="46"/>
        <v>0</v>
      </c>
      <c r="CD169" s="1">
        <f t="shared" si="47"/>
        <v>0</v>
      </c>
      <c r="CE169" s="1">
        <f t="shared" si="48"/>
        <v>1</v>
      </c>
      <c r="CF169" s="1">
        <f t="shared" si="49"/>
        <v>1</v>
      </c>
      <c r="CG169" s="1">
        <f>SUM(BR169:CC169)+SUM(COUNTIFS(R169:BQ169,{"TERM","RESIGNED"}))</f>
        <v>29</v>
      </c>
      <c r="CH169" s="1" t="s">
        <v>41</v>
      </c>
      <c r="CI169" s="1" t="s">
        <v>934</v>
      </c>
      <c r="CJ169" s="32"/>
    </row>
    <row r="170" spans="1:88" x14ac:dyDescent="0.25">
      <c r="A170" s="30">
        <f t="shared" si="50"/>
        <v>169</v>
      </c>
      <c r="B170" s="1" t="s">
        <v>163</v>
      </c>
      <c r="C170" s="1">
        <v>102909</v>
      </c>
      <c r="D170" s="25">
        <v>102909</v>
      </c>
      <c r="E170" s="1" t="s">
        <v>863</v>
      </c>
      <c r="F170" s="32" t="s">
        <v>526</v>
      </c>
      <c r="G170" s="32" t="s">
        <v>117</v>
      </c>
      <c r="H170" s="28">
        <v>44693</v>
      </c>
      <c r="I170" s="28" t="s">
        <v>36</v>
      </c>
      <c r="J170" s="28" t="s">
        <v>36</v>
      </c>
      <c r="K170" s="1">
        <f t="shared" ca="1" si="34"/>
        <v>649</v>
      </c>
      <c r="L170" s="32" t="str">
        <f t="shared" si="35"/>
        <v>Billable</v>
      </c>
      <c r="M170" s="32" t="s">
        <v>118</v>
      </c>
      <c r="N170" s="1" t="s">
        <v>38</v>
      </c>
      <c r="O170" s="1" t="s">
        <v>39</v>
      </c>
      <c r="P170" s="1"/>
      <c r="Q170" s="1"/>
      <c r="R170" s="31" t="s">
        <v>353</v>
      </c>
      <c r="S170" s="42" t="s">
        <v>880</v>
      </c>
      <c r="T170" s="45">
        <v>0.39166666666666666</v>
      </c>
      <c r="U170" s="42" t="s">
        <v>880</v>
      </c>
      <c r="V170" s="42" t="s">
        <v>880</v>
      </c>
      <c r="W170" s="46">
        <v>0.3972222222222222</v>
      </c>
      <c r="X170" s="46" t="s">
        <v>880</v>
      </c>
      <c r="Y170" s="42" t="s">
        <v>17</v>
      </c>
      <c r="Z170" s="42" t="s">
        <v>17</v>
      </c>
      <c r="AA170" s="42" t="s">
        <v>880</v>
      </c>
      <c r="AB170" s="46">
        <v>0.41388888888888892</v>
      </c>
      <c r="AC170" s="42" t="s">
        <v>880</v>
      </c>
      <c r="AD170" s="42" t="s">
        <v>880</v>
      </c>
      <c r="AE170" s="46">
        <v>0.39583333333333331</v>
      </c>
      <c r="AF170" s="42" t="s">
        <v>880</v>
      </c>
      <c r="AG170" s="42" t="s">
        <v>880</v>
      </c>
      <c r="AH170" s="46">
        <v>0.40416666666666662</v>
      </c>
      <c r="AI170" s="42" t="s">
        <v>880</v>
      </c>
      <c r="AJ170" s="42" t="s">
        <v>880</v>
      </c>
      <c r="AK170" s="46">
        <v>0.38611111111111113</v>
      </c>
      <c r="AL170" s="42" t="s">
        <v>880</v>
      </c>
      <c r="AM170" s="42" t="s">
        <v>880</v>
      </c>
      <c r="AN170" s="46">
        <v>0.3833333333333333</v>
      </c>
      <c r="AO170" s="42" t="s">
        <v>880</v>
      </c>
      <c r="AP170" s="42" t="s">
        <v>17</v>
      </c>
      <c r="AQ170" s="42" t="s">
        <v>17</v>
      </c>
      <c r="AR170" s="42" t="s">
        <v>880</v>
      </c>
      <c r="AS170" s="46">
        <v>0.39444444444444443</v>
      </c>
      <c r="AT170" s="46" t="s">
        <v>880</v>
      </c>
      <c r="AU170" s="42" t="s">
        <v>880</v>
      </c>
      <c r="AV170" s="46">
        <v>0.39166666666666666</v>
      </c>
      <c r="AW170" s="46" t="s">
        <v>880</v>
      </c>
      <c r="AX170" s="42" t="s">
        <v>880</v>
      </c>
      <c r="AY170" s="46">
        <v>0.3972222222222222</v>
      </c>
      <c r="AZ170" s="46" t="s">
        <v>880</v>
      </c>
      <c r="BA170" s="42" t="s">
        <v>880</v>
      </c>
      <c r="BB170" s="46">
        <v>0.4055555555555555</v>
      </c>
      <c r="BC170" s="46" t="s">
        <v>880</v>
      </c>
      <c r="BD170" s="42" t="s">
        <v>880</v>
      </c>
      <c r="BE170" s="42" t="s">
        <v>17</v>
      </c>
      <c r="BF170" s="42" t="s">
        <v>17</v>
      </c>
      <c r="BR170" s="1">
        <f t="shared" si="36"/>
        <v>23</v>
      </c>
      <c r="BS170" s="1">
        <f t="shared" si="37"/>
        <v>0</v>
      </c>
      <c r="BT170" s="1">
        <f t="shared" si="38"/>
        <v>6</v>
      </c>
      <c r="BU170" s="1">
        <f t="shared" si="39"/>
        <v>0</v>
      </c>
      <c r="BV170" s="1">
        <f t="shared" si="40"/>
        <v>0</v>
      </c>
      <c r="BW170" s="1">
        <f>SUM(COUNTIFS($S170:$BQ170,{"PAT","MAT"}))</f>
        <v>0</v>
      </c>
      <c r="BX170" s="1">
        <f t="shared" si="41"/>
        <v>0</v>
      </c>
      <c r="BY170" s="1">
        <f t="shared" si="42"/>
        <v>0</v>
      </c>
      <c r="BZ170" s="1">
        <f t="shared" si="43"/>
        <v>0</v>
      </c>
      <c r="CA170" s="1">
        <f t="shared" si="44"/>
        <v>0</v>
      </c>
      <c r="CB170" s="1">
        <f t="shared" si="45"/>
        <v>0</v>
      </c>
      <c r="CC170" s="1">
        <f t="shared" si="46"/>
        <v>0</v>
      </c>
      <c r="CD170" s="1">
        <f t="shared" si="47"/>
        <v>0</v>
      </c>
      <c r="CE170" s="1">
        <f t="shared" si="48"/>
        <v>1</v>
      </c>
      <c r="CF170" s="1">
        <f t="shared" si="49"/>
        <v>1</v>
      </c>
      <c r="CG170" s="1">
        <f>SUM(BR170:CC170)+SUM(COUNTIFS(R170:BQ170,{"TERM","RESIGNED"}))</f>
        <v>29</v>
      </c>
      <c r="CH170" s="1" t="s">
        <v>41</v>
      </c>
      <c r="CI170" s="1" t="s">
        <v>934</v>
      </c>
      <c r="CJ170" s="32"/>
    </row>
    <row r="171" spans="1:88" x14ac:dyDescent="0.25">
      <c r="A171" s="30">
        <f t="shared" si="50"/>
        <v>170</v>
      </c>
      <c r="B171" s="1" t="s">
        <v>163</v>
      </c>
      <c r="C171" s="1">
        <v>102915</v>
      </c>
      <c r="D171" s="25">
        <v>102915</v>
      </c>
      <c r="E171" s="1" t="s">
        <v>863</v>
      </c>
      <c r="F171" s="32" t="s">
        <v>527</v>
      </c>
      <c r="G171" s="32" t="s">
        <v>154</v>
      </c>
      <c r="H171" s="28">
        <v>44694</v>
      </c>
      <c r="I171" s="28" t="s">
        <v>36</v>
      </c>
      <c r="J171" s="28" t="s">
        <v>36</v>
      </c>
      <c r="K171" s="1">
        <f t="shared" ca="1" si="34"/>
        <v>648</v>
      </c>
      <c r="L171" s="32" t="str">
        <f t="shared" si="35"/>
        <v>Billable</v>
      </c>
      <c r="M171" s="32" t="s">
        <v>118</v>
      </c>
      <c r="N171" s="1" t="s">
        <v>38</v>
      </c>
      <c r="O171" s="1" t="s">
        <v>39</v>
      </c>
      <c r="P171" s="1"/>
      <c r="Q171" s="1"/>
      <c r="R171" s="31" t="s">
        <v>136</v>
      </c>
      <c r="S171" s="42" t="s">
        <v>880</v>
      </c>
      <c r="T171" s="45">
        <v>0.43055555555555558</v>
      </c>
      <c r="U171" s="42" t="s">
        <v>880</v>
      </c>
      <c r="V171" s="42" t="s">
        <v>880</v>
      </c>
      <c r="W171" s="46">
        <v>0.39027777777777778</v>
      </c>
      <c r="X171" s="46" t="s">
        <v>880</v>
      </c>
      <c r="Y171" s="42" t="s">
        <v>17</v>
      </c>
      <c r="Z171" s="42" t="s">
        <v>17</v>
      </c>
      <c r="AA171" s="42" t="s">
        <v>880</v>
      </c>
      <c r="AB171" s="46">
        <v>0.39513888888888887</v>
      </c>
      <c r="AC171" s="42" t="s">
        <v>880</v>
      </c>
      <c r="AD171" s="42" t="s">
        <v>880</v>
      </c>
      <c r="AE171" s="46">
        <v>0.36388888888888887</v>
      </c>
      <c r="AF171" s="42" t="s">
        <v>880</v>
      </c>
      <c r="AG171" s="42" t="s">
        <v>880</v>
      </c>
      <c r="AH171" s="46">
        <v>0.35486111111111113</v>
      </c>
      <c r="AI171" s="42" t="s">
        <v>880</v>
      </c>
      <c r="AJ171" s="42" t="s">
        <v>880</v>
      </c>
      <c r="AK171" s="46">
        <v>0.37638888888888888</v>
      </c>
      <c r="AL171" s="42" t="s">
        <v>880</v>
      </c>
      <c r="AM171" s="42" t="s">
        <v>880</v>
      </c>
      <c r="AN171" s="46">
        <v>0.37638888888888888</v>
      </c>
      <c r="AO171" s="42" t="s">
        <v>880</v>
      </c>
      <c r="AP171" s="42" t="s">
        <v>17</v>
      </c>
      <c r="AQ171" s="42" t="s">
        <v>17</v>
      </c>
      <c r="AR171" s="42" t="s">
        <v>882</v>
      </c>
      <c r="AS171" s="46" t="s">
        <v>36</v>
      </c>
      <c r="AT171" s="46" t="s">
        <v>882</v>
      </c>
      <c r="AU171" s="42" t="s">
        <v>880</v>
      </c>
      <c r="AV171" s="46">
        <v>0.35694444444444445</v>
      </c>
      <c r="AW171" s="46" t="s">
        <v>880</v>
      </c>
      <c r="AX171" s="42" t="s">
        <v>883</v>
      </c>
      <c r="AY171" s="46">
        <v>6.9444444444444447E-4</v>
      </c>
      <c r="AZ171" s="46" t="s">
        <v>19</v>
      </c>
      <c r="BA171" s="42" t="s">
        <v>880</v>
      </c>
      <c r="BB171" s="46">
        <v>0.37083333333333335</v>
      </c>
      <c r="BC171" s="46" t="s">
        <v>880</v>
      </c>
      <c r="BD171" s="42" t="s">
        <v>880</v>
      </c>
      <c r="BE171" s="42" t="s">
        <v>17</v>
      </c>
      <c r="BF171" s="42" t="s">
        <v>17</v>
      </c>
      <c r="BR171" s="1">
        <f t="shared" si="36"/>
        <v>19</v>
      </c>
      <c r="BS171" s="1">
        <f t="shared" si="37"/>
        <v>0</v>
      </c>
      <c r="BT171" s="1">
        <f t="shared" si="38"/>
        <v>6</v>
      </c>
      <c r="BU171" s="1">
        <f t="shared" si="39"/>
        <v>0</v>
      </c>
      <c r="BV171" s="1">
        <f t="shared" si="40"/>
        <v>1</v>
      </c>
      <c r="BW171" s="1">
        <f>SUM(COUNTIFS($S171:$BQ171,{"PAT","MAT"}))</f>
        <v>0</v>
      </c>
      <c r="BX171" s="1">
        <f t="shared" si="41"/>
        <v>0</v>
      </c>
      <c r="BY171" s="1">
        <f t="shared" si="42"/>
        <v>0</v>
      </c>
      <c r="BZ171" s="1">
        <f t="shared" si="43"/>
        <v>1</v>
      </c>
      <c r="CA171" s="1">
        <f t="shared" si="44"/>
        <v>2</v>
      </c>
      <c r="CB171" s="1">
        <f t="shared" si="45"/>
        <v>0</v>
      </c>
      <c r="CC171" s="1">
        <f t="shared" si="46"/>
        <v>0</v>
      </c>
      <c r="CD171" s="1">
        <f t="shared" si="47"/>
        <v>3</v>
      </c>
      <c r="CE171" s="1">
        <f t="shared" si="48"/>
        <v>1</v>
      </c>
      <c r="CF171" s="1">
        <f t="shared" si="49"/>
        <v>1</v>
      </c>
      <c r="CG171" s="1">
        <f>SUM(BR171:CC171)+SUM(COUNTIFS(R171:BQ171,{"TERM","RESIGNED"}))</f>
        <v>29</v>
      </c>
      <c r="CH171" s="1" t="s">
        <v>41</v>
      </c>
      <c r="CI171" s="1" t="s">
        <v>931</v>
      </c>
      <c r="CJ171" s="32"/>
    </row>
    <row r="172" spans="1:88" x14ac:dyDescent="0.25">
      <c r="A172" s="30">
        <f t="shared" si="50"/>
        <v>171</v>
      </c>
      <c r="B172" s="1" t="s">
        <v>163</v>
      </c>
      <c r="C172" s="1">
        <v>102951</v>
      </c>
      <c r="D172" s="25">
        <v>102951</v>
      </c>
      <c r="E172" s="1" t="s">
        <v>863</v>
      </c>
      <c r="F172" s="32" t="s">
        <v>529</v>
      </c>
      <c r="G172" s="32" t="s">
        <v>177</v>
      </c>
      <c r="H172" s="28">
        <v>44700</v>
      </c>
      <c r="I172" s="28" t="s">
        <v>36</v>
      </c>
      <c r="J172" s="28" t="s">
        <v>36</v>
      </c>
      <c r="K172" s="1">
        <f t="shared" ca="1" si="34"/>
        <v>642</v>
      </c>
      <c r="L172" s="32" t="str">
        <f t="shared" si="35"/>
        <v>Billable</v>
      </c>
      <c r="M172" s="32" t="s">
        <v>178</v>
      </c>
      <c r="N172" s="1" t="s">
        <v>38</v>
      </c>
      <c r="O172" s="1" t="s">
        <v>39</v>
      </c>
      <c r="P172" s="1"/>
      <c r="Q172" s="1"/>
      <c r="R172" s="31" t="s">
        <v>230</v>
      </c>
      <c r="S172" s="42" t="s">
        <v>880</v>
      </c>
      <c r="T172" s="45">
        <v>0.39097222222222222</v>
      </c>
      <c r="U172" s="42" t="s">
        <v>880</v>
      </c>
      <c r="V172" s="42" t="s">
        <v>880</v>
      </c>
      <c r="W172" s="46">
        <v>0.38958333333333334</v>
      </c>
      <c r="X172" s="46" t="s">
        <v>880</v>
      </c>
      <c r="Y172" s="42" t="s">
        <v>17</v>
      </c>
      <c r="Z172" s="42" t="s">
        <v>17</v>
      </c>
      <c r="AA172" s="42" t="s">
        <v>880</v>
      </c>
      <c r="AB172" s="46">
        <v>0.37916666666666665</v>
      </c>
      <c r="AC172" s="42" t="s">
        <v>880</v>
      </c>
      <c r="AD172" s="42" t="s">
        <v>880</v>
      </c>
      <c r="AE172" s="46">
        <v>0.40208333333333335</v>
      </c>
      <c r="AF172" s="42" t="s">
        <v>880</v>
      </c>
      <c r="AG172" s="42" t="s">
        <v>880</v>
      </c>
      <c r="AH172" s="46">
        <v>0.37916666666666665</v>
      </c>
      <c r="AI172" s="42" t="s">
        <v>880</v>
      </c>
      <c r="AJ172" s="42" t="s">
        <v>880</v>
      </c>
      <c r="AK172" s="46">
        <v>0.38263888888888892</v>
      </c>
      <c r="AL172" s="42" t="s">
        <v>880</v>
      </c>
      <c r="AM172" s="42" t="s">
        <v>880</v>
      </c>
      <c r="AN172" s="46">
        <v>0.40138888888888885</v>
      </c>
      <c r="AO172" s="42" t="s">
        <v>880</v>
      </c>
      <c r="AP172" s="42" t="s">
        <v>17</v>
      </c>
      <c r="AQ172" s="42" t="s">
        <v>17</v>
      </c>
      <c r="AR172" s="42" t="s">
        <v>880</v>
      </c>
      <c r="AS172" s="46">
        <v>0.3840277777777778</v>
      </c>
      <c r="AT172" s="46" t="s">
        <v>880</v>
      </c>
      <c r="AU172" s="42" t="s">
        <v>880</v>
      </c>
      <c r="AV172" s="46">
        <v>0.3833333333333333</v>
      </c>
      <c r="AW172" s="46" t="s">
        <v>880</v>
      </c>
      <c r="AX172" s="42" t="s">
        <v>880</v>
      </c>
      <c r="AY172" s="46">
        <v>0.38055555555555554</v>
      </c>
      <c r="AZ172" s="46" t="s">
        <v>880</v>
      </c>
      <c r="BA172" s="42" t="s">
        <v>880</v>
      </c>
      <c r="BB172" s="46">
        <v>0.39027777777777778</v>
      </c>
      <c r="BC172" s="46" t="s">
        <v>880</v>
      </c>
      <c r="BD172" s="42" t="s">
        <v>880</v>
      </c>
      <c r="BE172" s="42" t="s">
        <v>17</v>
      </c>
      <c r="BF172" s="42" t="s">
        <v>17</v>
      </c>
      <c r="BR172" s="1">
        <f t="shared" si="36"/>
        <v>23</v>
      </c>
      <c r="BS172" s="1">
        <f t="shared" si="37"/>
        <v>0</v>
      </c>
      <c r="BT172" s="1">
        <f t="shared" si="38"/>
        <v>6</v>
      </c>
      <c r="BU172" s="1">
        <f t="shared" si="39"/>
        <v>0</v>
      </c>
      <c r="BV172" s="1">
        <f t="shared" si="40"/>
        <v>0</v>
      </c>
      <c r="BW172" s="1">
        <f>SUM(COUNTIFS($S172:$BQ172,{"PAT","MAT"}))</f>
        <v>0</v>
      </c>
      <c r="BX172" s="1">
        <f t="shared" si="41"/>
        <v>0</v>
      </c>
      <c r="BY172" s="1">
        <f t="shared" si="42"/>
        <v>0</v>
      </c>
      <c r="BZ172" s="1">
        <f t="shared" si="43"/>
        <v>0</v>
      </c>
      <c r="CA172" s="1">
        <f t="shared" si="44"/>
        <v>0</v>
      </c>
      <c r="CB172" s="1">
        <f t="shared" si="45"/>
        <v>0</v>
      </c>
      <c r="CC172" s="1">
        <f t="shared" si="46"/>
        <v>0</v>
      </c>
      <c r="CD172" s="1">
        <f t="shared" si="47"/>
        <v>0</v>
      </c>
      <c r="CE172" s="1">
        <f t="shared" si="48"/>
        <v>1</v>
      </c>
      <c r="CF172" s="1">
        <f t="shared" si="49"/>
        <v>1</v>
      </c>
      <c r="CG172" s="1">
        <f>SUM(BR172:CC172)+SUM(COUNTIFS(R172:BQ172,{"TERM","RESIGNED"}))</f>
        <v>29</v>
      </c>
      <c r="CH172" s="1" t="s">
        <v>41</v>
      </c>
      <c r="CI172" s="1" t="s">
        <v>931</v>
      </c>
      <c r="CJ172" s="32"/>
    </row>
    <row r="173" spans="1:88" x14ac:dyDescent="0.25">
      <c r="A173" s="30">
        <f t="shared" si="50"/>
        <v>172</v>
      </c>
      <c r="B173" s="1" t="s">
        <v>163</v>
      </c>
      <c r="C173" s="1">
        <v>102984</v>
      </c>
      <c r="D173" s="25">
        <v>102984</v>
      </c>
      <c r="E173" s="1" t="s">
        <v>863</v>
      </c>
      <c r="F173" s="32" t="s">
        <v>547</v>
      </c>
      <c r="G173" s="32" t="s">
        <v>181</v>
      </c>
      <c r="H173" s="28">
        <v>44708</v>
      </c>
      <c r="I173" s="28" t="s">
        <v>36</v>
      </c>
      <c r="J173" s="28" t="s">
        <v>36</v>
      </c>
      <c r="K173" s="1">
        <f t="shared" ca="1" si="34"/>
        <v>634</v>
      </c>
      <c r="L173" s="32" t="str">
        <f t="shared" si="35"/>
        <v>Billable</v>
      </c>
      <c r="M173" s="32" t="s">
        <v>178</v>
      </c>
      <c r="N173" s="1" t="s">
        <v>38</v>
      </c>
      <c r="O173" s="1" t="s">
        <v>39</v>
      </c>
      <c r="P173" s="1"/>
      <c r="Q173" s="1"/>
      <c r="R173" s="31" t="s">
        <v>246</v>
      </c>
      <c r="S173" s="42" t="s">
        <v>880</v>
      </c>
      <c r="T173" s="45">
        <v>0.39652777777777781</v>
      </c>
      <c r="U173" s="42" t="s">
        <v>880</v>
      </c>
      <c r="V173" s="42" t="s">
        <v>882</v>
      </c>
      <c r="W173" s="46" t="s">
        <v>36</v>
      </c>
      <c r="X173" s="46" t="s">
        <v>882</v>
      </c>
      <c r="Y173" s="42" t="s">
        <v>17</v>
      </c>
      <c r="Z173" s="42" t="s">
        <v>17</v>
      </c>
      <c r="AA173" s="42" t="s">
        <v>880</v>
      </c>
      <c r="AB173" s="46">
        <v>0.3833333333333333</v>
      </c>
      <c r="AC173" s="42" t="s">
        <v>880</v>
      </c>
      <c r="AD173" s="42" t="s">
        <v>880</v>
      </c>
      <c r="AE173" s="46">
        <v>0.38958333333333334</v>
      </c>
      <c r="AF173" s="42" t="s">
        <v>880</v>
      </c>
      <c r="AG173" s="42" t="s">
        <v>880</v>
      </c>
      <c r="AH173" s="46">
        <v>0.41180555555555554</v>
      </c>
      <c r="AI173" s="42" t="s">
        <v>880</v>
      </c>
      <c r="AJ173" s="42" t="s">
        <v>880</v>
      </c>
      <c r="AK173" s="46">
        <v>0.39999999999999997</v>
      </c>
      <c r="AL173" s="42" t="s">
        <v>880</v>
      </c>
      <c r="AM173" s="42" t="s">
        <v>880</v>
      </c>
      <c r="AN173" s="46">
        <v>0.42638888888888887</v>
      </c>
      <c r="AO173" s="42" t="s">
        <v>880</v>
      </c>
      <c r="AP173" s="42" t="s">
        <v>17</v>
      </c>
      <c r="AQ173" s="42" t="s">
        <v>17</v>
      </c>
      <c r="AR173" s="42" t="s">
        <v>880</v>
      </c>
      <c r="AS173" s="46">
        <v>0.3888888888888889</v>
      </c>
      <c r="AT173" s="46" t="s">
        <v>880</v>
      </c>
      <c r="AU173" s="42" t="s">
        <v>880</v>
      </c>
      <c r="AV173" s="46">
        <v>0.38541666666666669</v>
      </c>
      <c r="AW173" s="46" t="s">
        <v>880</v>
      </c>
      <c r="AX173" s="42" t="s">
        <v>880</v>
      </c>
      <c r="AY173" s="46">
        <v>0.38750000000000001</v>
      </c>
      <c r="AZ173" s="46" t="s">
        <v>880</v>
      </c>
      <c r="BA173" s="42" t="s">
        <v>880</v>
      </c>
      <c r="BB173" s="46">
        <v>0.40972222222222227</v>
      </c>
      <c r="BC173" s="46" t="s">
        <v>880</v>
      </c>
      <c r="BD173" s="42" t="s">
        <v>880</v>
      </c>
      <c r="BE173" s="42" t="s">
        <v>17</v>
      </c>
      <c r="BF173" s="42" t="s">
        <v>17</v>
      </c>
      <c r="BR173" s="1">
        <f t="shared" si="36"/>
        <v>21</v>
      </c>
      <c r="BS173" s="1">
        <f t="shared" si="37"/>
        <v>0</v>
      </c>
      <c r="BT173" s="1">
        <f t="shared" si="38"/>
        <v>6</v>
      </c>
      <c r="BU173" s="1">
        <f t="shared" si="39"/>
        <v>0</v>
      </c>
      <c r="BV173" s="1">
        <f t="shared" si="40"/>
        <v>0</v>
      </c>
      <c r="BW173" s="1">
        <f>SUM(COUNTIFS($S173:$BQ173,{"PAT","MAT"}))</f>
        <v>0</v>
      </c>
      <c r="BX173" s="1">
        <f t="shared" si="41"/>
        <v>0</v>
      </c>
      <c r="BY173" s="1">
        <f t="shared" si="42"/>
        <v>0</v>
      </c>
      <c r="BZ173" s="1">
        <f t="shared" si="43"/>
        <v>0</v>
      </c>
      <c r="CA173" s="1">
        <f t="shared" si="44"/>
        <v>2</v>
      </c>
      <c r="CB173" s="1">
        <f t="shared" si="45"/>
        <v>0</v>
      </c>
      <c r="CC173" s="1">
        <f t="shared" si="46"/>
        <v>0</v>
      </c>
      <c r="CD173" s="1">
        <f t="shared" si="47"/>
        <v>2</v>
      </c>
      <c r="CE173" s="1">
        <f t="shared" si="48"/>
        <v>1</v>
      </c>
      <c r="CF173" s="1">
        <f t="shared" si="49"/>
        <v>1</v>
      </c>
      <c r="CG173" s="1">
        <f>SUM(BR173:CC173)+SUM(COUNTIFS(R173:BQ173,{"TERM","RESIGNED"}))</f>
        <v>29</v>
      </c>
      <c r="CH173" s="1" t="s">
        <v>41</v>
      </c>
      <c r="CI173" s="1" t="s">
        <v>931</v>
      </c>
      <c r="CJ173" s="32"/>
    </row>
    <row r="174" spans="1:88" x14ac:dyDescent="0.25">
      <c r="A174" s="30">
        <f t="shared" si="50"/>
        <v>173</v>
      </c>
      <c r="B174" s="1" t="s">
        <v>163</v>
      </c>
      <c r="C174" s="1">
        <v>102989</v>
      </c>
      <c r="D174" s="25">
        <v>102989</v>
      </c>
      <c r="E174" s="1" t="s">
        <v>863</v>
      </c>
      <c r="F174" s="32" t="s">
        <v>551</v>
      </c>
      <c r="G174" s="32" t="s">
        <v>181</v>
      </c>
      <c r="H174" s="28">
        <v>44708</v>
      </c>
      <c r="I174" s="28" t="s">
        <v>36</v>
      </c>
      <c r="J174" s="28" t="s">
        <v>36</v>
      </c>
      <c r="K174" s="1">
        <f t="shared" ca="1" si="34"/>
        <v>634</v>
      </c>
      <c r="L174" s="32" t="str">
        <f t="shared" si="35"/>
        <v>Billable</v>
      </c>
      <c r="M174" s="32" t="s">
        <v>178</v>
      </c>
      <c r="N174" s="1" t="s">
        <v>38</v>
      </c>
      <c r="O174" s="1" t="s">
        <v>39</v>
      </c>
      <c r="P174" s="1"/>
      <c r="Q174" s="1"/>
      <c r="R174" s="31" t="s">
        <v>246</v>
      </c>
      <c r="S174" s="42" t="s">
        <v>880</v>
      </c>
      <c r="T174" s="45">
        <v>0.37708333333333338</v>
      </c>
      <c r="U174" s="42" t="s">
        <v>880</v>
      </c>
      <c r="V174" s="42" t="s">
        <v>880</v>
      </c>
      <c r="W174" s="46">
        <v>0.36944444444444446</v>
      </c>
      <c r="X174" s="46" t="s">
        <v>880</v>
      </c>
      <c r="Y174" s="42" t="s">
        <v>17</v>
      </c>
      <c r="Z174" s="42" t="s">
        <v>17</v>
      </c>
      <c r="AA174" s="42" t="s">
        <v>880</v>
      </c>
      <c r="AB174" s="46">
        <v>0.37013888888888885</v>
      </c>
      <c r="AC174" s="42" t="s">
        <v>880</v>
      </c>
      <c r="AD174" s="42" t="s">
        <v>880</v>
      </c>
      <c r="AE174" s="46">
        <v>0.3840277777777778</v>
      </c>
      <c r="AF174" s="42" t="s">
        <v>880</v>
      </c>
      <c r="AG174" s="42" t="s">
        <v>880</v>
      </c>
      <c r="AH174" s="46">
        <v>0.40138888888888885</v>
      </c>
      <c r="AI174" s="42" t="s">
        <v>880</v>
      </c>
      <c r="AJ174" s="42" t="s">
        <v>880</v>
      </c>
      <c r="AK174" s="46">
        <v>0.37361111111111112</v>
      </c>
      <c r="AL174" s="42" t="s">
        <v>880</v>
      </c>
      <c r="AM174" s="42" t="s">
        <v>880</v>
      </c>
      <c r="AN174" s="46">
        <v>0.36736111111111108</v>
      </c>
      <c r="AO174" s="42" t="s">
        <v>880</v>
      </c>
      <c r="AP174" s="42" t="s">
        <v>17</v>
      </c>
      <c r="AQ174" s="42" t="s">
        <v>17</v>
      </c>
      <c r="AR174" s="42" t="s">
        <v>880</v>
      </c>
      <c r="AS174" s="46">
        <v>0.37916666666666665</v>
      </c>
      <c r="AT174" s="46" t="s">
        <v>880</v>
      </c>
      <c r="AU174" s="42" t="s">
        <v>880</v>
      </c>
      <c r="AV174" s="46">
        <v>0.4548611111111111</v>
      </c>
      <c r="AW174" s="46" t="s">
        <v>880</v>
      </c>
      <c r="AX174" s="42" t="s">
        <v>880</v>
      </c>
      <c r="AY174" s="46">
        <v>0.38055555555555554</v>
      </c>
      <c r="AZ174" s="46" t="s">
        <v>880</v>
      </c>
      <c r="BA174" s="42" t="s">
        <v>880</v>
      </c>
      <c r="BB174" s="46">
        <v>0.39513888888888887</v>
      </c>
      <c r="BC174" s="46" t="s">
        <v>880</v>
      </c>
      <c r="BD174" s="42" t="s">
        <v>880</v>
      </c>
      <c r="BE174" s="42" t="s">
        <v>17</v>
      </c>
      <c r="BF174" s="42" t="s">
        <v>17</v>
      </c>
      <c r="BR174" s="1">
        <f t="shared" si="36"/>
        <v>23</v>
      </c>
      <c r="BS174" s="1">
        <f t="shared" si="37"/>
        <v>0</v>
      </c>
      <c r="BT174" s="1">
        <f t="shared" si="38"/>
        <v>6</v>
      </c>
      <c r="BU174" s="1">
        <f t="shared" si="39"/>
        <v>0</v>
      </c>
      <c r="BV174" s="1">
        <f t="shared" si="40"/>
        <v>0</v>
      </c>
      <c r="BW174" s="1">
        <f>SUM(COUNTIFS($S174:$BQ174,{"PAT","MAT"}))</f>
        <v>0</v>
      </c>
      <c r="BX174" s="1">
        <f t="shared" si="41"/>
        <v>0</v>
      </c>
      <c r="BY174" s="1">
        <f t="shared" si="42"/>
        <v>0</v>
      </c>
      <c r="BZ174" s="1">
        <f t="shared" si="43"/>
        <v>0</v>
      </c>
      <c r="CA174" s="1">
        <f t="shared" si="44"/>
        <v>0</v>
      </c>
      <c r="CB174" s="1">
        <f t="shared" si="45"/>
        <v>0</v>
      </c>
      <c r="CC174" s="1">
        <f t="shared" si="46"/>
        <v>0</v>
      </c>
      <c r="CD174" s="1">
        <f t="shared" si="47"/>
        <v>0</v>
      </c>
      <c r="CE174" s="1">
        <f t="shared" si="48"/>
        <v>1</v>
      </c>
      <c r="CF174" s="1">
        <f t="shared" si="49"/>
        <v>1</v>
      </c>
      <c r="CG174" s="1">
        <f>SUM(BR174:CC174)+SUM(COUNTIFS(R174:BQ174,{"TERM","RESIGNED"}))</f>
        <v>29</v>
      </c>
      <c r="CH174" s="1" t="s">
        <v>41</v>
      </c>
      <c r="CI174" s="1" t="s">
        <v>933</v>
      </c>
      <c r="CJ174" s="32"/>
    </row>
    <row r="175" spans="1:88" x14ac:dyDescent="0.25">
      <c r="A175" s="30">
        <f t="shared" si="50"/>
        <v>174</v>
      </c>
      <c r="B175" s="1" t="s">
        <v>163</v>
      </c>
      <c r="C175" s="1">
        <v>102992</v>
      </c>
      <c r="D175" s="25">
        <v>102992</v>
      </c>
      <c r="E175" s="1" t="s">
        <v>862</v>
      </c>
      <c r="F175" s="32" t="s">
        <v>548</v>
      </c>
      <c r="G175" s="32" t="s">
        <v>181</v>
      </c>
      <c r="H175" s="28">
        <v>44708</v>
      </c>
      <c r="I175" s="28" t="s">
        <v>36</v>
      </c>
      <c r="J175" s="28" t="s">
        <v>36</v>
      </c>
      <c r="K175" s="1">
        <f t="shared" ca="1" si="34"/>
        <v>634</v>
      </c>
      <c r="L175" s="32" t="str">
        <f t="shared" si="35"/>
        <v>Billable</v>
      </c>
      <c r="M175" s="32" t="s">
        <v>178</v>
      </c>
      <c r="N175" s="1" t="s">
        <v>38</v>
      </c>
      <c r="O175" s="1" t="s">
        <v>39</v>
      </c>
      <c r="P175" s="1"/>
      <c r="Q175" s="1"/>
      <c r="R175" s="31" t="s">
        <v>239</v>
      </c>
      <c r="S175" s="42" t="s">
        <v>880</v>
      </c>
      <c r="T175" s="45" t="s">
        <v>36</v>
      </c>
      <c r="U175" s="42" t="s">
        <v>880</v>
      </c>
      <c r="V175" s="42" t="s">
        <v>880</v>
      </c>
      <c r="W175" s="46" t="s">
        <v>36</v>
      </c>
      <c r="X175" s="46" t="s">
        <v>880</v>
      </c>
      <c r="Y175" s="42" t="s">
        <v>17</v>
      </c>
      <c r="Z175" s="42" t="s">
        <v>17</v>
      </c>
      <c r="AA175" s="42" t="s">
        <v>880</v>
      </c>
      <c r="AB175" s="46" t="s">
        <v>36</v>
      </c>
      <c r="AC175" s="42" t="s">
        <v>880</v>
      </c>
      <c r="AD175" s="42" t="s">
        <v>880</v>
      </c>
      <c r="AE175" s="46" t="s">
        <v>36</v>
      </c>
      <c r="AF175" s="42" t="s">
        <v>880</v>
      </c>
      <c r="AG175" s="42" t="s">
        <v>880</v>
      </c>
      <c r="AH175" s="46" t="s">
        <v>36</v>
      </c>
      <c r="AI175" s="42" t="s">
        <v>880</v>
      </c>
      <c r="AJ175" s="42" t="s">
        <v>880</v>
      </c>
      <c r="AK175" s="46" t="s">
        <v>36</v>
      </c>
      <c r="AL175" s="42" t="s">
        <v>880</v>
      </c>
      <c r="AM175" s="42" t="s">
        <v>880</v>
      </c>
      <c r="AN175" s="46" t="s">
        <v>36</v>
      </c>
      <c r="AO175" s="42" t="s">
        <v>880</v>
      </c>
      <c r="AP175" s="42" t="s">
        <v>17</v>
      </c>
      <c r="AQ175" s="42" t="s">
        <v>17</v>
      </c>
      <c r="AR175" s="42" t="s">
        <v>880</v>
      </c>
      <c r="AS175" s="46" t="s">
        <v>36</v>
      </c>
      <c r="AT175" s="46" t="s">
        <v>880</v>
      </c>
      <c r="AU175" s="42" t="s">
        <v>880</v>
      </c>
      <c r="AV175" s="46" t="s">
        <v>36</v>
      </c>
      <c r="AW175" s="46" t="s">
        <v>880</v>
      </c>
      <c r="AX175" s="42" t="s">
        <v>880</v>
      </c>
      <c r="AY175" s="46" t="s">
        <v>36</v>
      </c>
      <c r="AZ175" s="46" t="s">
        <v>880</v>
      </c>
      <c r="BA175" s="42" t="s">
        <v>880</v>
      </c>
      <c r="BB175" s="46" t="s">
        <v>36</v>
      </c>
      <c r="BC175" s="46" t="s">
        <v>880</v>
      </c>
      <c r="BD175" s="42" t="s">
        <v>880</v>
      </c>
      <c r="BE175" s="42" t="s">
        <v>17</v>
      </c>
      <c r="BF175" s="42" t="s">
        <v>17</v>
      </c>
      <c r="BR175" s="1">
        <f t="shared" si="36"/>
        <v>23</v>
      </c>
      <c r="BS175" s="1">
        <f t="shared" si="37"/>
        <v>0</v>
      </c>
      <c r="BT175" s="1">
        <f t="shared" si="38"/>
        <v>6</v>
      </c>
      <c r="BU175" s="1">
        <f t="shared" si="39"/>
        <v>0</v>
      </c>
      <c r="BV175" s="1">
        <f t="shared" si="40"/>
        <v>0</v>
      </c>
      <c r="BW175" s="1">
        <f>SUM(COUNTIFS($S175:$BQ175,{"PAT","MAT"}))</f>
        <v>0</v>
      </c>
      <c r="BX175" s="1">
        <f t="shared" si="41"/>
        <v>0</v>
      </c>
      <c r="BY175" s="1">
        <f t="shared" si="42"/>
        <v>0</v>
      </c>
      <c r="BZ175" s="1">
        <f t="shared" si="43"/>
        <v>0</v>
      </c>
      <c r="CA175" s="1">
        <f t="shared" si="44"/>
        <v>0</v>
      </c>
      <c r="CB175" s="1">
        <f t="shared" si="45"/>
        <v>0</v>
      </c>
      <c r="CC175" s="1">
        <f t="shared" si="46"/>
        <v>0</v>
      </c>
      <c r="CD175" s="1">
        <f t="shared" si="47"/>
        <v>0</v>
      </c>
      <c r="CE175" s="1">
        <f t="shared" si="48"/>
        <v>1</v>
      </c>
      <c r="CF175" s="1">
        <f t="shared" si="49"/>
        <v>1</v>
      </c>
      <c r="CG175" s="1">
        <f>SUM(BR175:CC175)+SUM(COUNTIFS(R175:BQ175,{"TERM","RESIGNED"}))</f>
        <v>29</v>
      </c>
      <c r="CH175" s="1" t="s">
        <v>41</v>
      </c>
      <c r="CI175" s="1" t="s">
        <v>934</v>
      </c>
      <c r="CJ175" s="32"/>
    </row>
    <row r="176" spans="1:88" x14ac:dyDescent="0.25">
      <c r="A176" s="30">
        <f t="shared" si="50"/>
        <v>175</v>
      </c>
      <c r="B176" s="1" t="s">
        <v>163</v>
      </c>
      <c r="C176" s="1">
        <v>102994</v>
      </c>
      <c r="D176" s="25">
        <v>102994</v>
      </c>
      <c r="E176" s="1" t="s">
        <v>863</v>
      </c>
      <c r="F176" s="32" t="s">
        <v>552</v>
      </c>
      <c r="G176" s="32" t="s">
        <v>181</v>
      </c>
      <c r="H176" s="28">
        <v>44708</v>
      </c>
      <c r="I176" s="28" t="s">
        <v>36</v>
      </c>
      <c r="J176" s="28" t="s">
        <v>36</v>
      </c>
      <c r="K176" s="1">
        <f t="shared" ca="1" si="34"/>
        <v>634</v>
      </c>
      <c r="L176" s="32" t="str">
        <f t="shared" si="35"/>
        <v>Billable</v>
      </c>
      <c r="M176" s="32" t="s">
        <v>178</v>
      </c>
      <c r="N176" s="1" t="s">
        <v>38</v>
      </c>
      <c r="O176" s="1" t="s">
        <v>39</v>
      </c>
      <c r="P176" s="1"/>
      <c r="Q176" s="1"/>
      <c r="R176" s="31" t="s">
        <v>425</v>
      </c>
      <c r="S176" s="42" t="s">
        <v>880</v>
      </c>
      <c r="T176" s="45">
        <v>0.3888888888888889</v>
      </c>
      <c r="U176" s="42" t="s">
        <v>880</v>
      </c>
      <c r="V176" s="42" t="s">
        <v>880</v>
      </c>
      <c r="W176" s="46">
        <v>0.3923611111111111</v>
      </c>
      <c r="X176" s="46" t="s">
        <v>880</v>
      </c>
      <c r="Y176" s="42" t="s">
        <v>17</v>
      </c>
      <c r="Z176" s="42" t="s">
        <v>17</v>
      </c>
      <c r="AA176" s="42" t="s">
        <v>880</v>
      </c>
      <c r="AB176" s="46">
        <v>0.37916666666666665</v>
      </c>
      <c r="AC176" s="42" t="s">
        <v>880</v>
      </c>
      <c r="AD176" s="42" t="s">
        <v>880</v>
      </c>
      <c r="AE176" s="46">
        <v>0.38472222222222219</v>
      </c>
      <c r="AF176" s="42" t="s">
        <v>880</v>
      </c>
      <c r="AG176" s="42" t="s">
        <v>880</v>
      </c>
      <c r="AH176" s="46">
        <v>0.38263888888888892</v>
      </c>
      <c r="AI176" s="42" t="s">
        <v>880</v>
      </c>
      <c r="AJ176" s="42" t="s">
        <v>880</v>
      </c>
      <c r="AK176" s="46">
        <v>0.39374999999999999</v>
      </c>
      <c r="AL176" s="42" t="s">
        <v>880</v>
      </c>
      <c r="AM176" s="42" t="s">
        <v>880</v>
      </c>
      <c r="AN176" s="46">
        <v>0.37638888888888888</v>
      </c>
      <c r="AO176" s="42" t="s">
        <v>880</v>
      </c>
      <c r="AP176" s="42" t="s">
        <v>17</v>
      </c>
      <c r="AQ176" s="42" t="s">
        <v>17</v>
      </c>
      <c r="AR176" s="42" t="s">
        <v>880</v>
      </c>
      <c r="AS176" s="46">
        <v>0.37777777777777777</v>
      </c>
      <c r="AT176" s="46" t="s">
        <v>880</v>
      </c>
      <c r="AU176" s="42" t="s">
        <v>880</v>
      </c>
      <c r="AV176" s="46">
        <v>0.37291666666666662</v>
      </c>
      <c r="AW176" s="46" t="s">
        <v>880</v>
      </c>
      <c r="AX176" s="42" t="s">
        <v>880</v>
      </c>
      <c r="AY176" s="46">
        <v>0.37291666666666662</v>
      </c>
      <c r="AZ176" s="46" t="s">
        <v>880</v>
      </c>
      <c r="BA176" s="42" t="s">
        <v>880</v>
      </c>
      <c r="BB176" s="46">
        <v>0.39374999999999999</v>
      </c>
      <c r="BC176" s="46" t="s">
        <v>880</v>
      </c>
      <c r="BD176" s="42" t="s">
        <v>880</v>
      </c>
      <c r="BE176" s="42" t="s">
        <v>17</v>
      </c>
      <c r="BF176" s="42" t="s">
        <v>17</v>
      </c>
      <c r="BR176" s="1">
        <f t="shared" si="36"/>
        <v>23</v>
      </c>
      <c r="BS176" s="1">
        <f t="shared" si="37"/>
        <v>0</v>
      </c>
      <c r="BT176" s="1">
        <f t="shared" si="38"/>
        <v>6</v>
      </c>
      <c r="BU176" s="1">
        <f t="shared" si="39"/>
        <v>0</v>
      </c>
      <c r="BV176" s="1">
        <f t="shared" si="40"/>
        <v>0</v>
      </c>
      <c r="BW176" s="1">
        <f>SUM(COUNTIFS($S176:$BQ176,{"PAT","MAT"}))</f>
        <v>0</v>
      </c>
      <c r="BX176" s="1">
        <f t="shared" si="41"/>
        <v>0</v>
      </c>
      <c r="BY176" s="1">
        <f t="shared" si="42"/>
        <v>0</v>
      </c>
      <c r="BZ176" s="1">
        <f t="shared" si="43"/>
        <v>0</v>
      </c>
      <c r="CA176" s="1">
        <f t="shared" si="44"/>
        <v>0</v>
      </c>
      <c r="CB176" s="1">
        <f t="shared" si="45"/>
        <v>0</v>
      </c>
      <c r="CC176" s="1">
        <f t="shared" si="46"/>
        <v>0</v>
      </c>
      <c r="CD176" s="1">
        <f t="shared" si="47"/>
        <v>0</v>
      </c>
      <c r="CE176" s="1">
        <f t="shared" si="48"/>
        <v>1</v>
      </c>
      <c r="CF176" s="1">
        <f t="shared" si="49"/>
        <v>1</v>
      </c>
      <c r="CG176" s="1">
        <f>SUM(BR176:CC176)+SUM(COUNTIFS(R176:BQ176,{"TERM","RESIGNED"}))</f>
        <v>29</v>
      </c>
      <c r="CH176" s="1" t="s">
        <v>41</v>
      </c>
      <c r="CI176" s="1" t="s">
        <v>931</v>
      </c>
      <c r="CJ176" s="32"/>
    </row>
    <row r="177" spans="1:88" x14ac:dyDescent="0.25">
      <c r="A177" s="30">
        <f t="shared" si="50"/>
        <v>176</v>
      </c>
      <c r="B177" s="1" t="s">
        <v>163</v>
      </c>
      <c r="C177" s="1">
        <v>103000</v>
      </c>
      <c r="D177" s="25">
        <v>103000</v>
      </c>
      <c r="E177" s="1" t="s">
        <v>862</v>
      </c>
      <c r="F177" s="32" t="s">
        <v>550</v>
      </c>
      <c r="G177" s="32" t="s">
        <v>181</v>
      </c>
      <c r="H177" s="28">
        <v>44708</v>
      </c>
      <c r="I177" s="28" t="s">
        <v>36</v>
      </c>
      <c r="J177" s="28" t="s">
        <v>36</v>
      </c>
      <c r="K177" s="1">
        <f t="shared" ca="1" si="34"/>
        <v>634</v>
      </c>
      <c r="L177" s="32" t="str">
        <f t="shared" si="35"/>
        <v>Billable</v>
      </c>
      <c r="M177" s="32" t="s">
        <v>178</v>
      </c>
      <c r="N177" s="1" t="s">
        <v>38</v>
      </c>
      <c r="O177" s="1" t="s">
        <v>39</v>
      </c>
      <c r="P177" s="1"/>
      <c r="Q177" s="1"/>
      <c r="R177" s="31" t="s">
        <v>246</v>
      </c>
      <c r="S177" s="42" t="s">
        <v>884</v>
      </c>
      <c r="T177" s="45" t="s">
        <v>36</v>
      </c>
      <c r="U177" s="42" t="s">
        <v>884</v>
      </c>
      <c r="V177" s="42" t="s">
        <v>884</v>
      </c>
      <c r="W177" s="46" t="s">
        <v>36</v>
      </c>
      <c r="X177" s="46" t="s">
        <v>884</v>
      </c>
      <c r="Y177" s="42" t="s">
        <v>17</v>
      </c>
      <c r="Z177" s="42" t="s">
        <v>17</v>
      </c>
      <c r="AA177" s="42" t="s">
        <v>884</v>
      </c>
      <c r="AB177" s="46" t="s">
        <v>36</v>
      </c>
      <c r="AC177" s="42" t="s">
        <v>884</v>
      </c>
      <c r="AD177" s="42" t="s">
        <v>884</v>
      </c>
      <c r="AE177" s="46" t="s">
        <v>36</v>
      </c>
      <c r="AF177" s="42" t="s">
        <v>884</v>
      </c>
      <c r="AG177" s="42" t="s">
        <v>884</v>
      </c>
      <c r="AH177" s="46" t="s">
        <v>36</v>
      </c>
      <c r="AI177" s="42" t="s">
        <v>884</v>
      </c>
      <c r="AJ177" s="42" t="s">
        <v>18</v>
      </c>
      <c r="AK177" s="46" t="s">
        <v>36</v>
      </c>
      <c r="AL177" s="42" t="s">
        <v>18</v>
      </c>
      <c r="AM177" s="42" t="s">
        <v>18</v>
      </c>
      <c r="AN177" s="46" t="s">
        <v>36</v>
      </c>
      <c r="AO177" s="42" t="s">
        <v>18</v>
      </c>
      <c r="AP177" s="42" t="s">
        <v>17</v>
      </c>
      <c r="AQ177" s="42" t="s">
        <v>17</v>
      </c>
      <c r="AR177" s="42" t="s">
        <v>18</v>
      </c>
      <c r="AS177" s="46" t="s">
        <v>36</v>
      </c>
      <c r="AT177" s="46" t="s">
        <v>18</v>
      </c>
      <c r="AU177" s="42" t="s">
        <v>19</v>
      </c>
      <c r="AV177" s="46">
        <v>7.4999999999999997E-2</v>
      </c>
      <c r="AW177" s="46" t="s">
        <v>19</v>
      </c>
      <c r="AX177" s="42" t="s">
        <v>18</v>
      </c>
      <c r="AY177" s="46" t="s">
        <v>36</v>
      </c>
      <c r="AZ177" s="46" t="s">
        <v>18</v>
      </c>
      <c r="BA177" s="42" t="s">
        <v>17</v>
      </c>
      <c r="BB177" s="46" t="s">
        <v>36</v>
      </c>
      <c r="BC177" s="46" t="s">
        <v>17</v>
      </c>
      <c r="BD177" s="42" t="s">
        <v>18</v>
      </c>
      <c r="BE177" s="42" t="s">
        <v>17</v>
      </c>
      <c r="BF177" s="42" t="s">
        <v>17</v>
      </c>
      <c r="BR177" s="1">
        <f t="shared" si="36"/>
        <v>0</v>
      </c>
      <c r="BS177" s="1">
        <f t="shared" si="37"/>
        <v>0</v>
      </c>
      <c r="BT177" s="1">
        <f t="shared" si="38"/>
        <v>8</v>
      </c>
      <c r="BU177" s="1">
        <f t="shared" si="39"/>
        <v>9</v>
      </c>
      <c r="BV177" s="1">
        <f t="shared" si="40"/>
        <v>2</v>
      </c>
      <c r="BW177" s="1">
        <f>SUM(COUNTIFS($S177:$BQ177,{"PAT","MAT"}))</f>
        <v>10</v>
      </c>
      <c r="BX177" s="1">
        <f t="shared" si="41"/>
        <v>0</v>
      </c>
      <c r="BY177" s="1">
        <f t="shared" si="42"/>
        <v>0</v>
      </c>
      <c r="BZ177" s="1">
        <f t="shared" si="43"/>
        <v>0</v>
      </c>
      <c r="CA177" s="1">
        <f t="shared" si="44"/>
        <v>0</v>
      </c>
      <c r="CB177" s="1">
        <f t="shared" si="45"/>
        <v>0</v>
      </c>
      <c r="CC177" s="1">
        <f t="shared" si="46"/>
        <v>0</v>
      </c>
      <c r="CD177" s="1">
        <f t="shared" si="47"/>
        <v>0</v>
      </c>
      <c r="CE177" s="1">
        <f t="shared" si="48"/>
        <v>0</v>
      </c>
      <c r="CF177" s="1">
        <f t="shared" si="49"/>
        <v>0</v>
      </c>
      <c r="CG177" s="1">
        <f>SUM(BR177:CC177)+SUM(COUNTIFS(R177:BQ177,{"TERM","RESIGNED"}))</f>
        <v>29</v>
      </c>
      <c r="CH177" s="1" t="s">
        <v>41</v>
      </c>
      <c r="CI177" s="1" t="s">
        <v>933</v>
      </c>
      <c r="CJ177" s="32"/>
    </row>
    <row r="178" spans="1:88" x14ac:dyDescent="0.25">
      <c r="A178" s="30">
        <f t="shared" si="50"/>
        <v>177</v>
      </c>
      <c r="B178" s="1" t="s">
        <v>163</v>
      </c>
      <c r="C178" s="1">
        <v>103019</v>
      </c>
      <c r="D178" s="25">
        <v>103019</v>
      </c>
      <c r="E178" s="1" t="s">
        <v>863</v>
      </c>
      <c r="F178" s="32" t="s">
        <v>546</v>
      </c>
      <c r="G178" s="32" t="s">
        <v>117</v>
      </c>
      <c r="H178" s="28">
        <v>44708</v>
      </c>
      <c r="I178" s="28" t="s">
        <v>36</v>
      </c>
      <c r="J178" s="28" t="s">
        <v>36</v>
      </c>
      <c r="K178" s="1">
        <f t="shared" ca="1" si="34"/>
        <v>634</v>
      </c>
      <c r="L178" s="32" t="str">
        <f t="shared" si="35"/>
        <v>Billable</v>
      </c>
      <c r="M178" s="32" t="s">
        <v>118</v>
      </c>
      <c r="N178" s="1" t="s">
        <v>38</v>
      </c>
      <c r="O178" s="1" t="s">
        <v>39</v>
      </c>
      <c r="P178" s="1"/>
      <c r="Q178" s="1"/>
      <c r="R178" s="31" t="s">
        <v>233</v>
      </c>
      <c r="S178" s="42" t="s">
        <v>880</v>
      </c>
      <c r="T178" s="45">
        <v>0.44097222222222227</v>
      </c>
      <c r="U178" s="42" t="s">
        <v>881</v>
      </c>
      <c r="V178" s="42" t="s">
        <v>880</v>
      </c>
      <c r="W178" s="46">
        <v>0.40972222222222227</v>
      </c>
      <c r="X178" s="46" t="s">
        <v>880</v>
      </c>
      <c r="Y178" s="42" t="s">
        <v>17</v>
      </c>
      <c r="Z178" s="42" t="s">
        <v>17</v>
      </c>
      <c r="AA178" s="42" t="s">
        <v>880</v>
      </c>
      <c r="AB178" s="46">
        <v>0.42222222222222222</v>
      </c>
      <c r="AC178" s="42" t="s">
        <v>880</v>
      </c>
      <c r="AD178" s="42" t="s">
        <v>880</v>
      </c>
      <c r="AE178" s="46">
        <v>0.42499999999999999</v>
      </c>
      <c r="AF178" s="42" t="s">
        <v>880</v>
      </c>
      <c r="AG178" s="42" t="s">
        <v>880</v>
      </c>
      <c r="AH178" s="46">
        <v>0.41250000000000003</v>
      </c>
      <c r="AI178" s="42" t="s">
        <v>880</v>
      </c>
      <c r="AJ178" s="42" t="s">
        <v>880</v>
      </c>
      <c r="AK178" s="46">
        <v>0.43888888888888888</v>
      </c>
      <c r="AL178" s="42" t="s">
        <v>880</v>
      </c>
      <c r="AM178" s="42" t="s">
        <v>880</v>
      </c>
      <c r="AN178" s="46">
        <v>0.41180555555555554</v>
      </c>
      <c r="AO178" s="42" t="s">
        <v>880</v>
      </c>
      <c r="AP178" s="42" t="s">
        <v>17</v>
      </c>
      <c r="AQ178" s="42" t="s">
        <v>17</v>
      </c>
      <c r="AR178" s="42" t="s">
        <v>880</v>
      </c>
      <c r="AS178" s="46">
        <v>0.39999999999999997</v>
      </c>
      <c r="AT178" s="46" t="s">
        <v>880</v>
      </c>
      <c r="AU178" s="42" t="s">
        <v>880</v>
      </c>
      <c r="AV178" s="46">
        <v>0.43333333333333335</v>
      </c>
      <c r="AW178" s="46" t="s">
        <v>19</v>
      </c>
      <c r="AX178" s="42" t="s">
        <v>880</v>
      </c>
      <c r="AY178" s="46">
        <v>0.40347222222222223</v>
      </c>
      <c r="AZ178" s="46" t="s">
        <v>880</v>
      </c>
      <c r="BA178" s="42" t="s">
        <v>880</v>
      </c>
      <c r="BB178" s="46">
        <v>0.42638888888888887</v>
      </c>
      <c r="BC178" s="46" t="s">
        <v>880</v>
      </c>
      <c r="BD178" s="42" t="s">
        <v>880</v>
      </c>
      <c r="BE178" s="42" t="s">
        <v>17</v>
      </c>
      <c r="BF178" s="42" t="s">
        <v>17</v>
      </c>
      <c r="BR178" s="1">
        <f t="shared" si="36"/>
        <v>21</v>
      </c>
      <c r="BS178" s="1">
        <f t="shared" si="37"/>
        <v>0.5</v>
      </c>
      <c r="BT178" s="1">
        <f t="shared" si="38"/>
        <v>6</v>
      </c>
      <c r="BU178" s="1">
        <f t="shared" si="39"/>
        <v>0</v>
      </c>
      <c r="BV178" s="1">
        <f t="shared" si="40"/>
        <v>1</v>
      </c>
      <c r="BW178" s="1">
        <f>SUM(COUNTIFS($S178:$BQ178,{"PAT","MAT"}))</f>
        <v>0</v>
      </c>
      <c r="BX178" s="1">
        <f t="shared" si="41"/>
        <v>0</v>
      </c>
      <c r="BY178" s="1">
        <f t="shared" si="42"/>
        <v>0</v>
      </c>
      <c r="BZ178" s="1">
        <f t="shared" si="43"/>
        <v>0</v>
      </c>
      <c r="CA178" s="1">
        <f t="shared" si="44"/>
        <v>0</v>
      </c>
      <c r="CB178" s="1">
        <f t="shared" si="45"/>
        <v>0</v>
      </c>
      <c r="CC178" s="1">
        <f t="shared" si="46"/>
        <v>0</v>
      </c>
      <c r="CD178" s="1">
        <f t="shared" si="47"/>
        <v>0</v>
      </c>
      <c r="CE178" s="1">
        <f t="shared" si="48"/>
        <v>1</v>
      </c>
      <c r="CF178" s="1">
        <f t="shared" si="49"/>
        <v>1</v>
      </c>
      <c r="CG178" s="1">
        <f>SUM(BR178:CC178)+SUM(COUNTIFS(R178:BQ178,{"TERM","RESIGNED"}))</f>
        <v>28.5</v>
      </c>
      <c r="CH178" s="1" t="s">
        <v>41</v>
      </c>
      <c r="CI178" s="1" t="s">
        <v>934</v>
      </c>
      <c r="CJ178" s="32"/>
    </row>
    <row r="179" spans="1:88" x14ac:dyDescent="0.25">
      <c r="A179" s="30">
        <f t="shared" si="50"/>
        <v>178</v>
      </c>
      <c r="B179" s="1" t="s">
        <v>163</v>
      </c>
      <c r="C179" s="1">
        <v>103105</v>
      </c>
      <c r="D179" s="25">
        <v>103105</v>
      </c>
      <c r="E179" s="1" t="s">
        <v>863</v>
      </c>
      <c r="F179" s="32" t="s">
        <v>559</v>
      </c>
      <c r="G179" s="32" t="s">
        <v>117</v>
      </c>
      <c r="H179" s="28">
        <v>44715</v>
      </c>
      <c r="I179" s="28" t="s">
        <v>36</v>
      </c>
      <c r="J179" s="28" t="s">
        <v>36</v>
      </c>
      <c r="K179" s="1">
        <f t="shared" ca="1" si="34"/>
        <v>627</v>
      </c>
      <c r="L179" s="32" t="str">
        <f t="shared" si="35"/>
        <v>Billable</v>
      </c>
      <c r="M179" s="32" t="s">
        <v>118</v>
      </c>
      <c r="N179" s="1" t="s">
        <v>38</v>
      </c>
      <c r="O179" s="1" t="s">
        <v>39</v>
      </c>
      <c r="P179" s="1"/>
      <c r="Q179" s="1"/>
      <c r="R179" s="31" t="s">
        <v>162</v>
      </c>
      <c r="S179" s="42" t="s">
        <v>880</v>
      </c>
      <c r="T179" s="45">
        <v>0.36180555555555555</v>
      </c>
      <c r="U179" s="42" t="s">
        <v>880</v>
      </c>
      <c r="V179" s="42" t="s">
        <v>880</v>
      </c>
      <c r="W179" s="46">
        <v>0.37638888888888888</v>
      </c>
      <c r="X179" s="46" t="s">
        <v>880</v>
      </c>
      <c r="Y179" s="42" t="s">
        <v>17</v>
      </c>
      <c r="Z179" s="42" t="s">
        <v>17</v>
      </c>
      <c r="AA179" s="42" t="s">
        <v>880</v>
      </c>
      <c r="AB179" s="46">
        <v>0.39652777777777781</v>
      </c>
      <c r="AC179" s="42" t="s">
        <v>880</v>
      </c>
      <c r="AD179" s="42" t="s">
        <v>880</v>
      </c>
      <c r="AE179" s="46">
        <v>0.40972222222222227</v>
      </c>
      <c r="AF179" s="42" t="s">
        <v>880</v>
      </c>
      <c r="AG179" s="42" t="s">
        <v>880</v>
      </c>
      <c r="AH179" s="46">
        <v>0.3833333333333333</v>
      </c>
      <c r="AI179" s="42" t="s">
        <v>880</v>
      </c>
      <c r="AJ179" s="42" t="s">
        <v>880</v>
      </c>
      <c r="AK179" s="46">
        <v>0.37222222222222223</v>
      </c>
      <c r="AL179" s="42" t="s">
        <v>880</v>
      </c>
      <c r="AM179" s="42" t="s">
        <v>880</v>
      </c>
      <c r="AN179" s="46">
        <v>0.39027777777777778</v>
      </c>
      <c r="AO179" s="42" t="s">
        <v>880</v>
      </c>
      <c r="AP179" s="42" t="s">
        <v>17</v>
      </c>
      <c r="AQ179" s="42" t="s">
        <v>17</v>
      </c>
      <c r="AR179" s="42" t="s">
        <v>880</v>
      </c>
      <c r="AS179" s="46">
        <v>0.37708333333333338</v>
      </c>
      <c r="AT179" s="46" t="s">
        <v>880</v>
      </c>
      <c r="AU179" s="42" t="s">
        <v>880</v>
      </c>
      <c r="AV179" s="46">
        <v>0.38055555555555554</v>
      </c>
      <c r="AW179" s="46" t="s">
        <v>880</v>
      </c>
      <c r="AX179" s="42" t="s">
        <v>880</v>
      </c>
      <c r="AY179" s="46">
        <v>0.36874999999999997</v>
      </c>
      <c r="AZ179" s="46" t="s">
        <v>880</v>
      </c>
      <c r="BA179" s="42" t="s">
        <v>880</v>
      </c>
      <c r="BB179" s="46">
        <v>0.37708333333333338</v>
      </c>
      <c r="BC179" s="46" t="s">
        <v>880</v>
      </c>
      <c r="BD179" s="42" t="s">
        <v>880</v>
      </c>
      <c r="BE179" s="42" t="s">
        <v>17</v>
      </c>
      <c r="BF179" s="42" t="s">
        <v>17</v>
      </c>
      <c r="BR179" s="1">
        <f t="shared" si="36"/>
        <v>23</v>
      </c>
      <c r="BS179" s="1">
        <f t="shared" si="37"/>
        <v>0</v>
      </c>
      <c r="BT179" s="1">
        <f t="shared" si="38"/>
        <v>6</v>
      </c>
      <c r="BU179" s="1">
        <f t="shared" si="39"/>
        <v>0</v>
      </c>
      <c r="BV179" s="1">
        <f t="shared" si="40"/>
        <v>0</v>
      </c>
      <c r="BW179" s="1">
        <f>SUM(COUNTIFS($S179:$BQ179,{"PAT","MAT"}))</f>
        <v>0</v>
      </c>
      <c r="BX179" s="1">
        <f t="shared" si="41"/>
        <v>0</v>
      </c>
      <c r="BY179" s="1">
        <f t="shared" si="42"/>
        <v>0</v>
      </c>
      <c r="BZ179" s="1">
        <f t="shared" si="43"/>
        <v>0</v>
      </c>
      <c r="CA179" s="1">
        <f t="shared" si="44"/>
        <v>0</v>
      </c>
      <c r="CB179" s="1">
        <f t="shared" si="45"/>
        <v>0</v>
      </c>
      <c r="CC179" s="1">
        <f t="shared" si="46"/>
        <v>0</v>
      </c>
      <c r="CD179" s="1">
        <f t="shared" si="47"/>
        <v>0</v>
      </c>
      <c r="CE179" s="1">
        <f t="shared" si="48"/>
        <v>1</v>
      </c>
      <c r="CF179" s="1">
        <f t="shared" si="49"/>
        <v>1</v>
      </c>
      <c r="CG179" s="1">
        <f>SUM(BR179:CC179)+SUM(COUNTIFS(R179:BQ179,{"TERM","RESIGNED"}))</f>
        <v>29</v>
      </c>
      <c r="CH179" s="1" t="s">
        <v>41</v>
      </c>
      <c r="CI179" s="1" t="s">
        <v>934</v>
      </c>
      <c r="CJ179" s="32"/>
    </row>
    <row r="180" spans="1:88" x14ac:dyDescent="0.25">
      <c r="A180" s="30">
        <f t="shared" si="50"/>
        <v>179</v>
      </c>
      <c r="B180" s="1" t="s">
        <v>163</v>
      </c>
      <c r="C180" s="1">
        <v>103113</v>
      </c>
      <c r="D180" s="25">
        <v>103113</v>
      </c>
      <c r="E180" s="1" t="s">
        <v>862</v>
      </c>
      <c r="F180" s="32" t="s">
        <v>560</v>
      </c>
      <c r="G180" s="32" t="s">
        <v>117</v>
      </c>
      <c r="H180" s="28">
        <v>44715</v>
      </c>
      <c r="I180" s="28" t="s">
        <v>36</v>
      </c>
      <c r="J180" s="28" t="s">
        <v>36</v>
      </c>
      <c r="K180" s="1">
        <f t="shared" ca="1" si="34"/>
        <v>627</v>
      </c>
      <c r="L180" s="32" t="str">
        <f t="shared" si="35"/>
        <v>Billable</v>
      </c>
      <c r="M180" s="32" t="s">
        <v>118</v>
      </c>
      <c r="N180" s="1" t="s">
        <v>38</v>
      </c>
      <c r="O180" s="1" t="s">
        <v>39</v>
      </c>
      <c r="P180" s="1"/>
      <c r="Q180" s="1"/>
      <c r="R180" s="31" t="s">
        <v>1443</v>
      </c>
      <c r="S180" s="42" t="s">
        <v>880</v>
      </c>
      <c r="T180" s="45">
        <v>0.3666666666666667</v>
      </c>
      <c r="U180" s="42" t="s">
        <v>880</v>
      </c>
      <c r="V180" s="42" t="s">
        <v>880</v>
      </c>
      <c r="W180" s="46">
        <v>0.37222222222222223</v>
      </c>
      <c r="X180" s="46" t="s">
        <v>880</v>
      </c>
      <c r="Y180" s="42" t="s">
        <v>17</v>
      </c>
      <c r="Z180" s="42" t="s">
        <v>17</v>
      </c>
      <c r="AA180" s="42" t="s">
        <v>880</v>
      </c>
      <c r="AB180" s="46">
        <v>0.40833333333333338</v>
      </c>
      <c r="AC180" s="42" t="s">
        <v>880</v>
      </c>
      <c r="AD180" s="42" t="s">
        <v>880</v>
      </c>
      <c r="AE180" s="46">
        <v>0.39652777777777781</v>
      </c>
      <c r="AF180" s="42" t="s">
        <v>880</v>
      </c>
      <c r="AG180" s="42" t="s">
        <v>880</v>
      </c>
      <c r="AH180" s="46">
        <v>0.38125000000000003</v>
      </c>
      <c r="AI180" s="42" t="s">
        <v>880</v>
      </c>
      <c r="AJ180" s="42" t="s">
        <v>880</v>
      </c>
      <c r="AK180" s="46">
        <v>0.39305555555555555</v>
      </c>
      <c r="AL180" s="42" t="s">
        <v>880</v>
      </c>
      <c r="AM180" s="42" t="s">
        <v>880</v>
      </c>
      <c r="AN180" s="46">
        <v>0.39513888888888887</v>
      </c>
      <c r="AO180" s="42" t="s">
        <v>880</v>
      </c>
      <c r="AP180" s="42" t="s">
        <v>17</v>
      </c>
      <c r="AQ180" s="42" t="s">
        <v>17</v>
      </c>
      <c r="AR180" s="42" t="s">
        <v>880</v>
      </c>
      <c r="AS180" s="46">
        <v>0.4055555555555555</v>
      </c>
      <c r="AT180" s="46" t="s">
        <v>880</v>
      </c>
      <c r="AU180" s="42" t="s">
        <v>880</v>
      </c>
      <c r="AV180" s="46">
        <v>0.39374999999999999</v>
      </c>
      <c r="AW180" s="46" t="s">
        <v>880</v>
      </c>
      <c r="AX180" s="42" t="s">
        <v>880</v>
      </c>
      <c r="AY180" s="46">
        <v>0.40277777777777773</v>
      </c>
      <c r="AZ180" s="46" t="s">
        <v>880</v>
      </c>
      <c r="BA180" s="42" t="s">
        <v>880</v>
      </c>
      <c r="BB180" s="46">
        <v>0.39583333333333331</v>
      </c>
      <c r="BC180" s="46" t="s">
        <v>880</v>
      </c>
      <c r="BD180" s="42" t="s">
        <v>880</v>
      </c>
      <c r="BE180" s="42" t="s">
        <v>17</v>
      </c>
      <c r="BF180" s="42" t="s">
        <v>17</v>
      </c>
      <c r="BR180" s="1">
        <f t="shared" si="36"/>
        <v>23</v>
      </c>
      <c r="BS180" s="1">
        <f t="shared" si="37"/>
        <v>0</v>
      </c>
      <c r="BT180" s="1">
        <f t="shared" si="38"/>
        <v>6</v>
      </c>
      <c r="BU180" s="1">
        <f t="shared" si="39"/>
        <v>0</v>
      </c>
      <c r="BV180" s="1">
        <f t="shared" si="40"/>
        <v>0</v>
      </c>
      <c r="BW180" s="1">
        <f>SUM(COUNTIFS($S180:$BQ180,{"PAT","MAT"}))</f>
        <v>0</v>
      </c>
      <c r="BX180" s="1">
        <f t="shared" si="41"/>
        <v>0</v>
      </c>
      <c r="BY180" s="1">
        <f t="shared" si="42"/>
        <v>0</v>
      </c>
      <c r="BZ180" s="1">
        <f t="shared" si="43"/>
        <v>0</v>
      </c>
      <c r="CA180" s="1">
        <f t="shared" si="44"/>
        <v>0</v>
      </c>
      <c r="CB180" s="1">
        <f t="shared" si="45"/>
        <v>0</v>
      </c>
      <c r="CC180" s="1">
        <f t="shared" si="46"/>
        <v>0</v>
      </c>
      <c r="CD180" s="1">
        <f t="shared" si="47"/>
        <v>0</v>
      </c>
      <c r="CE180" s="1">
        <f t="shared" si="48"/>
        <v>1</v>
      </c>
      <c r="CF180" s="1">
        <f t="shared" si="49"/>
        <v>1</v>
      </c>
      <c r="CG180" s="1">
        <f>SUM(BR180:CC180)+SUM(COUNTIFS(R180:BQ180,{"TERM","RESIGNED"}))</f>
        <v>29</v>
      </c>
      <c r="CH180" s="1" t="s">
        <v>41</v>
      </c>
      <c r="CI180" s="1" t="s">
        <v>931</v>
      </c>
      <c r="CJ180" s="32"/>
    </row>
    <row r="181" spans="1:88" x14ac:dyDescent="0.25">
      <c r="A181" s="30">
        <f t="shared" si="50"/>
        <v>180</v>
      </c>
      <c r="B181" s="1" t="s">
        <v>163</v>
      </c>
      <c r="C181" s="1">
        <v>103171</v>
      </c>
      <c r="D181" s="25">
        <v>103171</v>
      </c>
      <c r="E181" s="1" t="s">
        <v>862</v>
      </c>
      <c r="F181" s="32" t="s">
        <v>564</v>
      </c>
      <c r="G181" s="32" t="s">
        <v>181</v>
      </c>
      <c r="H181" s="28">
        <v>44725</v>
      </c>
      <c r="I181" s="28" t="s">
        <v>36</v>
      </c>
      <c r="J181" s="28" t="s">
        <v>36</v>
      </c>
      <c r="K181" s="1">
        <f t="shared" ca="1" si="34"/>
        <v>617</v>
      </c>
      <c r="L181" s="32" t="str">
        <f t="shared" si="35"/>
        <v>Billable</v>
      </c>
      <c r="M181" s="32" t="s">
        <v>178</v>
      </c>
      <c r="N181" s="1" t="s">
        <v>38</v>
      </c>
      <c r="O181" s="1" t="s">
        <v>39</v>
      </c>
      <c r="P181" s="1"/>
      <c r="Q181" s="1"/>
      <c r="R181" s="31" t="s">
        <v>246</v>
      </c>
      <c r="S181" s="42" t="s">
        <v>880</v>
      </c>
      <c r="T181" s="45">
        <v>0.3923611111111111</v>
      </c>
      <c r="U181" s="42" t="s">
        <v>880</v>
      </c>
      <c r="V181" s="42" t="s">
        <v>880</v>
      </c>
      <c r="W181" s="46">
        <v>0.39652777777777781</v>
      </c>
      <c r="X181" s="46" t="s">
        <v>880</v>
      </c>
      <c r="Y181" s="42" t="s">
        <v>17</v>
      </c>
      <c r="Z181" s="42" t="s">
        <v>17</v>
      </c>
      <c r="AA181" s="42" t="s">
        <v>880</v>
      </c>
      <c r="AB181" s="46">
        <v>0.3972222222222222</v>
      </c>
      <c r="AC181" s="42" t="s">
        <v>880</v>
      </c>
      <c r="AD181" s="42" t="s">
        <v>880</v>
      </c>
      <c r="AE181" s="46">
        <v>0.4284722222222222</v>
      </c>
      <c r="AF181" s="42" t="s">
        <v>880</v>
      </c>
      <c r="AG181" s="42" t="s">
        <v>880</v>
      </c>
      <c r="AH181" s="46">
        <v>0.42777777777777781</v>
      </c>
      <c r="AI181" s="42" t="s">
        <v>880</v>
      </c>
      <c r="AJ181" s="42" t="s">
        <v>880</v>
      </c>
      <c r="AK181" s="46">
        <v>0.3972222222222222</v>
      </c>
      <c r="AL181" s="42" t="s">
        <v>880</v>
      </c>
      <c r="AM181" s="42" t="s">
        <v>880</v>
      </c>
      <c r="AN181" s="46">
        <v>0.3972222222222222</v>
      </c>
      <c r="AO181" s="42" t="s">
        <v>880</v>
      </c>
      <c r="AP181" s="42" t="s">
        <v>17</v>
      </c>
      <c r="AQ181" s="42" t="s">
        <v>17</v>
      </c>
      <c r="AR181" s="42" t="s">
        <v>880</v>
      </c>
      <c r="AS181" s="46">
        <v>0.39027777777777778</v>
      </c>
      <c r="AT181" s="46" t="s">
        <v>880</v>
      </c>
      <c r="AU181" s="42" t="s">
        <v>880</v>
      </c>
      <c r="AV181" s="46">
        <v>0.39652777777777781</v>
      </c>
      <c r="AW181" s="46" t="s">
        <v>880</v>
      </c>
      <c r="AX181" s="42" t="s">
        <v>880</v>
      </c>
      <c r="AY181" s="46">
        <v>0.41597222222222219</v>
      </c>
      <c r="AZ181" s="46" t="s">
        <v>880</v>
      </c>
      <c r="BA181" s="42" t="s">
        <v>880</v>
      </c>
      <c r="BB181" s="46">
        <v>0.43055555555555558</v>
      </c>
      <c r="BC181" s="46" t="s">
        <v>880</v>
      </c>
      <c r="BD181" s="42" t="s">
        <v>880</v>
      </c>
      <c r="BE181" s="42" t="s">
        <v>17</v>
      </c>
      <c r="BF181" s="42" t="s">
        <v>17</v>
      </c>
      <c r="BR181" s="1">
        <f t="shared" si="36"/>
        <v>23</v>
      </c>
      <c r="BS181" s="1">
        <f t="shared" si="37"/>
        <v>0</v>
      </c>
      <c r="BT181" s="1">
        <f t="shared" si="38"/>
        <v>6</v>
      </c>
      <c r="BU181" s="1">
        <f t="shared" si="39"/>
        <v>0</v>
      </c>
      <c r="BV181" s="1">
        <f t="shared" si="40"/>
        <v>0</v>
      </c>
      <c r="BW181" s="1">
        <f>SUM(COUNTIFS($S181:$BQ181,{"PAT","MAT"}))</f>
        <v>0</v>
      </c>
      <c r="BX181" s="1">
        <f t="shared" si="41"/>
        <v>0</v>
      </c>
      <c r="BY181" s="1">
        <f t="shared" si="42"/>
        <v>0</v>
      </c>
      <c r="BZ181" s="1">
        <f t="shared" si="43"/>
        <v>0</v>
      </c>
      <c r="CA181" s="1">
        <f t="shared" si="44"/>
        <v>0</v>
      </c>
      <c r="CB181" s="1">
        <f t="shared" si="45"/>
        <v>0</v>
      </c>
      <c r="CC181" s="1">
        <f t="shared" si="46"/>
        <v>0</v>
      </c>
      <c r="CD181" s="1">
        <f t="shared" si="47"/>
        <v>0</v>
      </c>
      <c r="CE181" s="1">
        <f t="shared" si="48"/>
        <v>1</v>
      </c>
      <c r="CF181" s="1">
        <f t="shared" si="49"/>
        <v>1</v>
      </c>
      <c r="CG181" s="1">
        <f>SUM(BR181:CC181)+SUM(COUNTIFS(R181:BQ181,{"TERM","RESIGNED"}))</f>
        <v>29</v>
      </c>
      <c r="CH181" s="1" t="s">
        <v>41</v>
      </c>
      <c r="CI181" s="1" t="s">
        <v>931</v>
      </c>
      <c r="CJ181" s="32"/>
    </row>
    <row r="182" spans="1:88" x14ac:dyDescent="0.25">
      <c r="A182" s="30">
        <f t="shared" si="50"/>
        <v>181</v>
      </c>
      <c r="B182" s="1" t="s">
        <v>163</v>
      </c>
      <c r="C182" s="1">
        <v>103178</v>
      </c>
      <c r="D182" s="25">
        <v>103178</v>
      </c>
      <c r="E182" s="1" t="s">
        <v>863</v>
      </c>
      <c r="F182" s="32" t="s">
        <v>565</v>
      </c>
      <c r="G182" s="32" t="s">
        <v>181</v>
      </c>
      <c r="H182" s="28">
        <v>44725</v>
      </c>
      <c r="I182" s="28" t="s">
        <v>36</v>
      </c>
      <c r="J182" s="28" t="s">
        <v>36</v>
      </c>
      <c r="K182" s="1">
        <f t="shared" ca="1" si="34"/>
        <v>617</v>
      </c>
      <c r="L182" s="32" t="str">
        <f t="shared" si="35"/>
        <v>Billable</v>
      </c>
      <c r="M182" s="32" t="s">
        <v>178</v>
      </c>
      <c r="N182" s="1" t="s">
        <v>38</v>
      </c>
      <c r="O182" s="1" t="s">
        <v>39</v>
      </c>
      <c r="P182" s="1"/>
      <c r="Q182" s="1"/>
      <c r="R182" s="31" t="s">
        <v>244</v>
      </c>
      <c r="S182" s="42" t="s">
        <v>880</v>
      </c>
      <c r="T182" s="45" t="s">
        <v>36</v>
      </c>
      <c r="U182" s="42" t="s">
        <v>880</v>
      </c>
      <c r="V182" s="42" t="s">
        <v>18</v>
      </c>
      <c r="W182" s="46" t="s">
        <v>36</v>
      </c>
      <c r="X182" s="46" t="s">
        <v>18</v>
      </c>
      <c r="Y182" s="42" t="s">
        <v>17</v>
      </c>
      <c r="Z182" s="42" t="s">
        <v>17</v>
      </c>
      <c r="AA182" s="42" t="s">
        <v>880</v>
      </c>
      <c r="AB182" s="46" t="s">
        <v>36</v>
      </c>
      <c r="AC182" s="42" t="s">
        <v>880</v>
      </c>
      <c r="AD182" s="42" t="s">
        <v>880</v>
      </c>
      <c r="AE182" s="46" t="s">
        <v>36</v>
      </c>
      <c r="AF182" s="42" t="s">
        <v>880</v>
      </c>
      <c r="AG182" s="42" t="s">
        <v>19</v>
      </c>
      <c r="AH182" s="46" t="s">
        <v>36</v>
      </c>
      <c r="AI182" s="42" t="s">
        <v>19</v>
      </c>
      <c r="AJ182" s="42" t="s">
        <v>882</v>
      </c>
      <c r="AK182" s="46" t="s">
        <v>36</v>
      </c>
      <c r="AL182" s="42" t="s">
        <v>882</v>
      </c>
      <c r="AM182" s="42" t="s">
        <v>883</v>
      </c>
      <c r="AN182" s="46" t="s">
        <v>36</v>
      </c>
      <c r="AO182" s="42" t="s">
        <v>883</v>
      </c>
      <c r="AP182" s="42" t="s">
        <v>17</v>
      </c>
      <c r="AQ182" s="42" t="s">
        <v>17</v>
      </c>
      <c r="AR182" s="42" t="s">
        <v>880</v>
      </c>
      <c r="AS182" s="46" t="s">
        <v>36</v>
      </c>
      <c r="AT182" s="46" t="s">
        <v>880</v>
      </c>
      <c r="AU182" s="42" t="s">
        <v>880</v>
      </c>
      <c r="AV182" s="46" t="s">
        <v>36</v>
      </c>
      <c r="AW182" s="46" t="s">
        <v>880</v>
      </c>
      <c r="AX182" s="42" t="s">
        <v>880</v>
      </c>
      <c r="AY182" s="46" t="s">
        <v>36</v>
      </c>
      <c r="AZ182" s="46" t="s">
        <v>880</v>
      </c>
      <c r="BA182" s="42" t="s">
        <v>880</v>
      </c>
      <c r="BB182" s="46" t="s">
        <v>36</v>
      </c>
      <c r="BC182" s="46" t="s">
        <v>880</v>
      </c>
      <c r="BD182" s="42" t="s">
        <v>880</v>
      </c>
      <c r="BE182" s="42" t="s">
        <v>17</v>
      </c>
      <c r="BF182" s="42" t="s">
        <v>17</v>
      </c>
      <c r="BR182" s="1">
        <f t="shared" si="36"/>
        <v>15</v>
      </c>
      <c r="BS182" s="1">
        <f t="shared" si="37"/>
        <v>0</v>
      </c>
      <c r="BT182" s="1">
        <f t="shared" si="38"/>
        <v>6</v>
      </c>
      <c r="BU182" s="1">
        <f t="shared" si="39"/>
        <v>2</v>
      </c>
      <c r="BV182" s="1">
        <f t="shared" si="40"/>
        <v>2</v>
      </c>
      <c r="BW182" s="1">
        <f>SUM(COUNTIFS($S182:$BQ182,{"PAT","MAT"}))</f>
        <v>0</v>
      </c>
      <c r="BX182" s="1">
        <f t="shared" si="41"/>
        <v>0</v>
      </c>
      <c r="BY182" s="1">
        <f t="shared" si="42"/>
        <v>0</v>
      </c>
      <c r="BZ182" s="1">
        <f t="shared" si="43"/>
        <v>2</v>
      </c>
      <c r="CA182" s="1">
        <f t="shared" si="44"/>
        <v>2</v>
      </c>
      <c r="CB182" s="1">
        <f t="shared" si="45"/>
        <v>0</v>
      </c>
      <c r="CC182" s="1">
        <f t="shared" si="46"/>
        <v>0</v>
      </c>
      <c r="CD182" s="1">
        <f t="shared" si="47"/>
        <v>4</v>
      </c>
      <c r="CE182" s="1">
        <f t="shared" si="48"/>
        <v>0</v>
      </c>
      <c r="CF182" s="1">
        <f t="shared" si="49"/>
        <v>1</v>
      </c>
      <c r="CG182" s="1">
        <f>SUM(BR182:CC182)+SUM(COUNTIFS(R182:BQ182,{"TERM","RESIGNED"}))</f>
        <v>29</v>
      </c>
      <c r="CH182" s="1" t="s">
        <v>41</v>
      </c>
      <c r="CI182" s="1" t="s">
        <v>931</v>
      </c>
      <c r="CJ182" s="32"/>
    </row>
    <row r="183" spans="1:88" x14ac:dyDescent="0.25">
      <c r="A183" s="30">
        <f t="shared" si="50"/>
        <v>182</v>
      </c>
      <c r="B183" s="1" t="s">
        <v>163</v>
      </c>
      <c r="C183" s="1">
        <v>103181</v>
      </c>
      <c r="D183" s="25">
        <v>103181</v>
      </c>
      <c r="E183" s="1" t="s">
        <v>863</v>
      </c>
      <c r="F183" s="32" t="s">
        <v>566</v>
      </c>
      <c r="G183" s="32" t="s">
        <v>181</v>
      </c>
      <c r="H183" s="28">
        <v>44725</v>
      </c>
      <c r="I183" s="28" t="s">
        <v>36</v>
      </c>
      <c r="J183" s="28" t="s">
        <v>36</v>
      </c>
      <c r="K183" s="1">
        <f t="shared" ca="1" si="34"/>
        <v>617</v>
      </c>
      <c r="L183" s="32" t="str">
        <f t="shared" si="35"/>
        <v>Billable</v>
      </c>
      <c r="M183" s="32" t="s">
        <v>178</v>
      </c>
      <c r="N183" s="1" t="s">
        <v>38</v>
      </c>
      <c r="O183" s="1" t="s">
        <v>39</v>
      </c>
      <c r="P183" s="1"/>
      <c r="Q183" s="1"/>
      <c r="R183" s="31" t="s">
        <v>295</v>
      </c>
      <c r="S183" s="42" t="s">
        <v>880</v>
      </c>
      <c r="T183" s="45">
        <v>0.38125000000000003</v>
      </c>
      <c r="U183" s="42" t="s">
        <v>880</v>
      </c>
      <c r="V183" s="42" t="s">
        <v>880</v>
      </c>
      <c r="W183" s="46">
        <v>0.38680555555555557</v>
      </c>
      <c r="X183" s="46" t="s">
        <v>880</v>
      </c>
      <c r="Y183" s="42" t="s">
        <v>17</v>
      </c>
      <c r="Z183" s="42" t="s">
        <v>17</v>
      </c>
      <c r="AA183" s="42" t="s">
        <v>880</v>
      </c>
      <c r="AB183" s="46">
        <v>0.39166666666666666</v>
      </c>
      <c r="AC183" s="42" t="s">
        <v>880</v>
      </c>
      <c r="AD183" s="42" t="s">
        <v>880</v>
      </c>
      <c r="AE183" s="46">
        <v>0.38194444444444442</v>
      </c>
      <c r="AF183" s="42" t="s">
        <v>880</v>
      </c>
      <c r="AG183" s="42" t="s">
        <v>880</v>
      </c>
      <c r="AH183" s="46">
        <v>0.3979166666666667</v>
      </c>
      <c r="AI183" s="42" t="s">
        <v>880</v>
      </c>
      <c r="AJ183" s="42" t="s">
        <v>880</v>
      </c>
      <c r="AK183" s="46">
        <v>0.37916666666666665</v>
      </c>
      <c r="AL183" s="42" t="s">
        <v>880</v>
      </c>
      <c r="AM183" s="42" t="s">
        <v>880</v>
      </c>
      <c r="AN183" s="46">
        <v>0.36874999999999997</v>
      </c>
      <c r="AO183" s="42" t="s">
        <v>880</v>
      </c>
      <c r="AP183" s="42" t="s">
        <v>17</v>
      </c>
      <c r="AQ183" s="42" t="s">
        <v>17</v>
      </c>
      <c r="AR183" s="42" t="s">
        <v>880</v>
      </c>
      <c r="AS183" s="46">
        <v>0.37916666666666665</v>
      </c>
      <c r="AT183" s="46" t="s">
        <v>880</v>
      </c>
      <c r="AU183" s="42" t="s">
        <v>880</v>
      </c>
      <c r="AV183" s="46">
        <v>0.37847222222222227</v>
      </c>
      <c r="AW183" s="46" t="s">
        <v>880</v>
      </c>
      <c r="AX183" s="42" t="s">
        <v>880</v>
      </c>
      <c r="AY183" s="46">
        <v>0.38263888888888892</v>
      </c>
      <c r="AZ183" s="46" t="s">
        <v>19</v>
      </c>
      <c r="BA183" s="42" t="s">
        <v>880</v>
      </c>
      <c r="BB183" s="46">
        <v>0.37847222222222227</v>
      </c>
      <c r="BC183" s="46" t="s">
        <v>880</v>
      </c>
      <c r="BD183" s="42" t="s">
        <v>880</v>
      </c>
      <c r="BE183" s="42" t="s">
        <v>17</v>
      </c>
      <c r="BF183" s="42" t="s">
        <v>17</v>
      </c>
      <c r="BR183" s="1">
        <f t="shared" si="36"/>
        <v>22</v>
      </c>
      <c r="BS183" s="1">
        <f t="shared" si="37"/>
        <v>0</v>
      </c>
      <c r="BT183" s="1">
        <f t="shared" si="38"/>
        <v>6</v>
      </c>
      <c r="BU183" s="1">
        <f t="shared" si="39"/>
        <v>0</v>
      </c>
      <c r="BV183" s="1">
        <f t="shared" si="40"/>
        <v>1</v>
      </c>
      <c r="BW183" s="1">
        <f>SUM(COUNTIFS($S183:$BQ183,{"PAT","MAT"}))</f>
        <v>0</v>
      </c>
      <c r="BX183" s="1">
        <f t="shared" si="41"/>
        <v>0</v>
      </c>
      <c r="BY183" s="1">
        <f t="shared" si="42"/>
        <v>0</v>
      </c>
      <c r="BZ183" s="1">
        <f t="shared" si="43"/>
        <v>0</v>
      </c>
      <c r="CA183" s="1">
        <f t="shared" si="44"/>
        <v>0</v>
      </c>
      <c r="CB183" s="1">
        <f t="shared" si="45"/>
        <v>0</v>
      </c>
      <c r="CC183" s="1">
        <f t="shared" si="46"/>
        <v>0</v>
      </c>
      <c r="CD183" s="1">
        <f t="shared" si="47"/>
        <v>0</v>
      </c>
      <c r="CE183" s="1">
        <f t="shared" si="48"/>
        <v>1</v>
      </c>
      <c r="CF183" s="1">
        <f t="shared" si="49"/>
        <v>1</v>
      </c>
      <c r="CG183" s="1">
        <f>SUM(BR183:CC183)+SUM(COUNTIFS(R183:BQ183,{"TERM","RESIGNED"}))</f>
        <v>29</v>
      </c>
      <c r="CH183" s="1" t="s">
        <v>41</v>
      </c>
      <c r="CI183" s="1" t="s">
        <v>931</v>
      </c>
      <c r="CJ183" s="32"/>
    </row>
    <row r="184" spans="1:88" x14ac:dyDescent="0.25">
      <c r="A184" s="30">
        <f t="shared" si="50"/>
        <v>183</v>
      </c>
      <c r="B184" s="1" t="s">
        <v>163</v>
      </c>
      <c r="C184" s="1">
        <v>103269</v>
      </c>
      <c r="D184" s="25">
        <v>103269</v>
      </c>
      <c r="E184" s="1" t="s">
        <v>863</v>
      </c>
      <c r="F184" s="32" t="s">
        <v>569</v>
      </c>
      <c r="G184" s="32" t="s">
        <v>117</v>
      </c>
      <c r="H184" s="28">
        <v>44729</v>
      </c>
      <c r="I184" s="28" t="s">
        <v>36</v>
      </c>
      <c r="J184" s="28" t="s">
        <v>36</v>
      </c>
      <c r="K184" s="1">
        <f t="shared" ca="1" si="34"/>
        <v>613</v>
      </c>
      <c r="L184" s="32" t="str">
        <f t="shared" si="35"/>
        <v>Billable</v>
      </c>
      <c r="M184" s="32" t="s">
        <v>118</v>
      </c>
      <c r="N184" s="1" t="s">
        <v>38</v>
      </c>
      <c r="O184" s="1" t="s">
        <v>39</v>
      </c>
      <c r="P184" s="1"/>
      <c r="Q184" s="1"/>
      <c r="R184" s="31" t="s">
        <v>277</v>
      </c>
      <c r="S184" s="42" t="s">
        <v>880</v>
      </c>
      <c r="T184" s="45">
        <v>0.41666666666666669</v>
      </c>
      <c r="U184" s="42" t="s">
        <v>880</v>
      </c>
      <c r="V184" s="42" t="s">
        <v>880</v>
      </c>
      <c r="W184" s="46">
        <v>0.40763888888888888</v>
      </c>
      <c r="X184" s="46" t="s">
        <v>880</v>
      </c>
      <c r="Y184" s="42" t="s">
        <v>17</v>
      </c>
      <c r="Z184" s="42" t="s">
        <v>17</v>
      </c>
      <c r="AA184" s="42" t="s">
        <v>880</v>
      </c>
      <c r="AB184" s="46">
        <v>0.38680555555555557</v>
      </c>
      <c r="AC184" s="42" t="s">
        <v>880</v>
      </c>
      <c r="AD184" s="42" t="s">
        <v>18</v>
      </c>
      <c r="AE184" s="46" t="s">
        <v>36</v>
      </c>
      <c r="AF184" s="42" t="s">
        <v>18</v>
      </c>
      <c r="AG184" s="42" t="s">
        <v>880</v>
      </c>
      <c r="AH184" s="46">
        <v>0.4069444444444445</v>
      </c>
      <c r="AI184" s="42" t="s">
        <v>880</v>
      </c>
      <c r="AJ184" s="42" t="s">
        <v>880</v>
      </c>
      <c r="AK184" s="46">
        <v>0.38472222222222219</v>
      </c>
      <c r="AL184" s="42" t="s">
        <v>880</v>
      </c>
      <c r="AM184" s="42" t="s">
        <v>880</v>
      </c>
      <c r="AN184" s="46">
        <v>0.39513888888888887</v>
      </c>
      <c r="AO184" s="42" t="s">
        <v>880</v>
      </c>
      <c r="AP184" s="42" t="s">
        <v>17</v>
      </c>
      <c r="AQ184" s="42" t="s">
        <v>17</v>
      </c>
      <c r="AR184" s="42" t="s">
        <v>880</v>
      </c>
      <c r="AS184" s="46">
        <v>0.41388888888888892</v>
      </c>
      <c r="AT184" s="46" t="s">
        <v>880</v>
      </c>
      <c r="AU184" s="42" t="s">
        <v>880</v>
      </c>
      <c r="AV184" s="46">
        <v>0.3888888888888889</v>
      </c>
      <c r="AW184" s="46" t="s">
        <v>880</v>
      </c>
      <c r="AX184" s="42" t="s">
        <v>880</v>
      </c>
      <c r="AY184" s="46">
        <v>0.41597222222222219</v>
      </c>
      <c r="AZ184" s="46" t="s">
        <v>880</v>
      </c>
      <c r="BA184" s="42" t="s">
        <v>880</v>
      </c>
      <c r="BB184" s="46">
        <v>0.38819444444444445</v>
      </c>
      <c r="BC184" s="46" t="s">
        <v>880</v>
      </c>
      <c r="BD184" s="42" t="s">
        <v>880</v>
      </c>
      <c r="BE184" s="42" t="s">
        <v>17</v>
      </c>
      <c r="BF184" s="42" t="s">
        <v>17</v>
      </c>
      <c r="BR184" s="1">
        <f t="shared" si="36"/>
        <v>21</v>
      </c>
      <c r="BS184" s="1">
        <f t="shared" si="37"/>
        <v>0</v>
      </c>
      <c r="BT184" s="1">
        <f t="shared" si="38"/>
        <v>6</v>
      </c>
      <c r="BU184" s="1">
        <f t="shared" si="39"/>
        <v>2</v>
      </c>
      <c r="BV184" s="1">
        <f t="shared" si="40"/>
        <v>0</v>
      </c>
      <c r="BW184" s="1">
        <f>SUM(COUNTIFS($S184:$BQ184,{"PAT","MAT"}))</f>
        <v>0</v>
      </c>
      <c r="BX184" s="1">
        <f t="shared" si="41"/>
        <v>0</v>
      </c>
      <c r="BY184" s="1">
        <f t="shared" si="42"/>
        <v>0</v>
      </c>
      <c r="BZ184" s="1">
        <f t="shared" si="43"/>
        <v>0</v>
      </c>
      <c r="CA184" s="1">
        <f t="shared" si="44"/>
        <v>0</v>
      </c>
      <c r="CB184" s="1">
        <f t="shared" si="45"/>
        <v>0</v>
      </c>
      <c r="CC184" s="1">
        <f t="shared" si="46"/>
        <v>0</v>
      </c>
      <c r="CD184" s="1">
        <f t="shared" si="47"/>
        <v>0</v>
      </c>
      <c r="CE184" s="1">
        <f t="shared" si="48"/>
        <v>1</v>
      </c>
      <c r="CF184" s="1">
        <f t="shared" si="49"/>
        <v>1</v>
      </c>
      <c r="CG184" s="1">
        <f>SUM(BR184:CC184)+SUM(COUNTIFS(R184:BQ184,{"TERM","RESIGNED"}))</f>
        <v>29</v>
      </c>
      <c r="CH184" s="1" t="s">
        <v>41</v>
      </c>
      <c r="CI184" s="1" t="s">
        <v>931</v>
      </c>
      <c r="CJ184" s="32"/>
    </row>
    <row r="185" spans="1:88" x14ac:dyDescent="0.25">
      <c r="A185" s="30">
        <f t="shared" si="50"/>
        <v>184</v>
      </c>
      <c r="B185" s="1" t="s">
        <v>163</v>
      </c>
      <c r="C185" s="1">
        <v>103275</v>
      </c>
      <c r="D185" s="25">
        <v>103275</v>
      </c>
      <c r="E185" s="1" t="s">
        <v>863</v>
      </c>
      <c r="F185" s="32" t="s">
        <v>570</v>
      </c>
      <c r="G185" s="32" t="s">
        <v>117</v>
      </c>
      <c r="H185" s="28">
        <v>44729</v>
      </c>
      <c r="I185" s="28" t="s">
        <v>36</v>
      </c>
      <c r="J185" s="28" t="s">
        <v>36</v>
      </c>
      <c r="K185" s="1">
        <f t="shared" ca="1" si="34"/>
        <v>613</v>
      </c>
      <c r="L185" s="32" t="str">
        <f t="shared" si="35"/>
        <v>Billable</v>
      </c>
      <c r="M185" s="32" t="s">
        <v>118</v>
      </c>
      <c r="N185" s="1" t="s">
        <v>38</v>
      </c>
      <c r="O185" s="1" t="s">
        <v>39</v>
      </c>
      <c r="P185" s="1"/>
      <c r="Q185" s="1"/>
      <c r="R185" s="31" t="s">
        <v>277</v>
      </c>
      <c r="S185" s="42" t="s">
        <v>880</v>
      </c>
      <c r="T185" s="45">
        <v>0.38750000000000001</v>
      </c>
      <c r="U185" s="42" t="s">
        <v>880</v>
      </c>
      <c r="V185" s="42" t="s">
        <v>880</v>
      </c>
      <c r="W185" s="46">
        <v>0.4055555555555555</v>
      </c>
      <c r="X185" s="46" t="s">
        <v>880</v>
      </c>
      <c r="Y185" s="42" t="s">
        <v>17</v>
      </c>
      <c r="Z185" s="42" t="s">
        <v>17</v>
      </c>
      <c r="AA185" s="42" t="s">
        <v>880</v>
      </c>
      <c r="AB185" s="46">
        <v>0.40208333333333335</v>
      </c>
      <c r="AC185" s="42" t="s">
        <v>880</v>
      </c>
      <c r="AD185" s="42" t="s">
        <v>880</v>
      </c>
      <c r="AE185" s="46">
        <v>0.38194444444444442</v>
      </c>
      <c r="AF185" s="42" t="s">
        <v>880</v>
      </c>
      <c r="AG185" s="42" t="s">
        <v>880</v>
      </c>
      <c r="AH185" s="46">
        <v>0.38055555555555554</v>
      </c>
      <c r="AI185" s="42" t="s">
        <v>880</v>
      </c>
      <c r="AJ185" s="42" t="s">
        <v>880</v>
      </c>
      <c r="AK185" s="46">
        <v>0.37986111111111115</v>
      </c>
      <c r="AL185" s="42" t="s">
        <v>880</v>
      </c>
      <c r="AM185" s="42" t="s">
        <v>880</v>
      </c>
      <c r="AN185" s="46">
        <v>0.3888888888888889</v>
      </c>
      <c r="AO185" s="42" t="s">
        <v>880</v>
      </c>
      <c r="AP185" s="42" t="s">
        <v>17</v>
      </c>
      <c r="AQ185" s="42" t="s">
        <v>17</v>
      </c>
      <c r="AR185" s="42" t="s">
        <v>880</v>
      </c>
      <c r="AS185" s="46">
        <v>0.38194444444444442</v>
      </c>
      <c r="AT185" s="46" t="s">
        <v>880</v>
      </c>
      <c r="AU185" s="42" t="s">
        <v>880</v>
      </c>
      <c r="AV185" s="46">
        <v>0.39097222222222222</v>
      </c>
      <c r="AW185" s="46" t="s">
        <v>880</v>
      </c>
      <c r="AX185" s="42" t="s">
        <v>18</v>
      </c>
      <c r="AY185" s="46" t="s">
        <v>36</v>
      </c>
      <c r="AZ185" s="46" t="s">
        <v>18</v>
      </c>
      <c r="BA185" s="42" t="s">
        <v>880</v>
      </c>
      <c r="BB185" s="46">
        <v>0.39305555555555555</v>
      </c>
      <c r="BC185" s="46" t="s">
        <v>880</v>
      </c>
      <c r="BD185" s="42" t="s">
        <v>880</v>
      </c>
      <c r="BE185" s="42" t="s">
        <v>17</v>
      </c>
      <c r="BF185" s="42" t="s">
        <v>17</v>
      </c>
      <c r="BR185" s="1">
        <f t="shared" si="36"/>
        <v>21</v>
      </c>
      <c r="BS185" s="1">
        <f t="shared" si="37"/>
        <v>0</v>
      </c>
      <c r="BT185" s="1">
        <f t="shared" si="38"/>
        <v>6</v>
      </c>
      <c r="BU185" s="1">
        <f t="shared" si="39"/>
        <v>2</v>
      </c>
      <c r="BV185" s="1">
        <f t="shared" si="40"/>
        <v>0</v>
      </c>
      <c r="BW185" s="1">
        <f>SUM(COUNTIFS($S185:$BQ185,{"PAT","MAT"}))</f>
        <v>0</v>
      </c>
      <c r="BX185" s="1">
        <f t="shared" si="41"/>
        <v>0</v>
      </c>
      <c r="BY185" s="1">
        <f t="shared" si="42"/>
        <v>0</v>
      </c>
      <c r="BZ185" s="1">
        <f t="shared" si="43"/>
        <v>0</v>
      </c>
      <c r="CA185" s="1">
        <f t="shared" si="44"/>
        <v>0</v>
      </c>
      <c r="CB185" s="1">
        <f t="shared" si="45"/>
        <v>0</v>
      </c>
      <c r="CC185" s="1">
        <f t="shared" si="46"/>
        <v>0</v>
      </c>
      <c r="CD185" s="1">
        <f t="shared" si="47"/>
        <v>0</v>
      </c>
      <c r="CE185" s="1">
        <f t="shared" si="48"/>
        <v>1</v>
      </c>
      <c r="CF185" s="1">
        <f t="shared" si="49"/>
        <v>1</v>
      </c>
      <c r="CG185" s="1">
        <f>SUM(BR185:CC185)+SUM(COUNTIFS(R185:BQ185,{"TERM","RESIGNED"}))</f>
        <v>29</v>
      </c>
      <c r="CH185" s="1" t="s">
        <v>41</v>
      </c>
      <c r="CI185" s="1" t="s">
        <v>931</v>
      </c>
      <c r="CJ185" s="32"/>
    </row>
    <row r="186" spans="1:88" x14ac:dyDescent="0.25">
      <c r="A186" s="30">
        <f t="shared" si="50"/>
        <v>185</v>
      </c>
      <c r="B186" s="1" t="s">
        <v>163</v>
      </c>
      <c r="C186" s="1">
        <v>103320</v>
      </c>
      <c r="D186" s="25">
        <v>103320</v>
      </c>
      <c r="E186" s="1" t="s">
        <v>863</v>
      </c>
      <c r="F186" s="32" t="s">
        <v>576</v>
      </c>
      <c r="G186" s="32" t="s">
        <v>181</v>
      </c>
      <c r="H186" s="28">
        <v>44736</v>
      </c>
      <c r="I186" s="28" t="s">
        <v>36</v>
      </c>
      <c r="J186" s="28" t="s">
        <v>36</v>
      </c>
      <c r="K186" s="1">
        <f t="shared" ca="1" si="34"/>
        <v>606</v>
      </c>
      <c r="L186" s="32" t="str">
        <f t="shared" si="35"/>
        <v>Billable</v>
      </c>
      <c r="M186" s="32" t="s">
        <v>178</v>
      </c>
      <c r="N186" s="1" t="s">
        <v>38</v>
      </c>
      <c r="O186" s="1" t="s">
        <v>39</v>
      </c>
      <c r="P186" s="1"/>
      <c r="Q186" s="1"/>
      <c r="R186" s="31" t="s">
        <v>179</v>
      </c>
      <c r="S186" s="42" t="s">
        <v>880</v>
      </c>
      <c r="T186" s="45">
        <v>0.42499999999999999</v>
      </c>
      <c r="U186" s="42" t="s">
        <v>880</v>
      </c>
      <c r="V186" s="42" t="s">
        <v>880</v>
      </c>
      <c r="W186" s="46">
        <v>0.41388888888888892</v>
      </c>
      <c r="X186" s="46" t="s">
        <v>880</v>
      </c>
      <c r="Y186" s="42" t="s">
        <v>17</v>
      </c>
      <c r="Z186" s="42" t="s">
        <v>17</v>
      </c>
      <c r="AA186" s="42" t="s">
        <v>880</v>
      </c>
      <c r="AB186" s="46">
        <v>0.39097222222222222</v>
      </c>
      <c r="AC186" s="42" t="s">
        <v>880</v>
      </c>
      <c r="AD186" s="42" t="s">
        <v>880</v>
      </c>
      <c r="AE186" s="46">
        <v>0.38750000000000001</v>
      </c>
      <c r="AF186" s="42" t="s">
        <v>880</v>
      </c>
      <c r="AG186" s="42" t="s">
        <v>19</v>
      </c>
      <c r="AH186" s="46">
        <v>0.39513888888888887</v>
      </c>
      <c r="AI186" s="42" t="s">
        <v>19</v>
      </c>
      <c r="AJ186" s="42" t="s">
        <v>880</v>
      </c>
      <c r="AK186" s="46">
        <v>0.42222222222222222</v>
      </c>
      <c r="AL186" s="42" t="s">
        <v>880</v>
      </c>
      <c r="AM186" s="42" t="s">
        <v>880</v>
      </c>
      <c r="AN186" s="46">
        <v>0.40347222222222223</v>
      </c>
      <c r="AO186" s="42" t="s">
        <v>880</v>
      </c>
      <c r="AP186" s="42" t="s">
        <v>17</v>
      </c>
      <c r="AQ186" s="42" t="s">
        <v>17</v>
      </c>
      <c r="AR186" s="42" t="s">
        <v>880</v>
      </c>
      <c r="AS186" s="46">
        <v>0.39305555555555555</v>
      </c>
      <c r="AT186" s="46" t="s">
        <v>880</v>
      </c>
      <c r="AU186" s="42" t="s">
        <v>880</v>
      </c>
      <c r="AV186" s="46">
        <v>0.39097222222222222</v>
      </c>
      <c r="AW186" s="46" t="s">
        <v>880</v>
      </c>
      <c r="AX186" s="42" t="s">
        <v>880</v>
      </c>
      <c r="AY186" s="46">
        <v>0.39166666666666666</v>
      </c>
      <c r="AZ186" s="46" t="s">
        <v>880</v>
      </c>
      <c r="BA186" s="42" t="s">
        <v>880</v>
      </c>
      <c r="BB186" s="46">
        <v>0.39097222222222222</v>
      </c>
      <c r="BC186" s="46" t="s">
        <v>880</v>
      </c>
      <c r="BD186" s="42" t="s">
        <v>880</v>
      </c>
      <c r="BE186" s="42" t="s">
        <v>17</v>
      </c>
      <c r="BF186" s="42" t="s">
        <v>17</v>
      </c>
      <c r="BR186" s="1">
        <f t="shared" si="36"/>
        <v>21</v>
      </c>
      <c r="BS186" s="1">
        <f t="shared" si="37"/>
        <v>0</v>
      </c>
      <c r="BT186" s="1">
        <f t="shared" si="38"/>
        <v>6</v>
      </c>
      <c r="BU186" s="1">
        <f t="shared" si="39"/>
        <v>0</v>
      </c>
      <c r="BV186" s="1">
        <f t="shared" si="40"/>
        <v>2</v>
      </c>
      <c r="BW186" s="1">
        <f>SUM(COUNTIFS($S186:$BQ186,{"PAT","MAT"}))</f>
        <v>0</v>
      </c>
      <c r="BX186" s="1">
        <f t="shared" si="41"/>
        <v>0</v>
      </c>
      <c r="BY186" s="1">
        <f t="shared" si="42"/>
        <v>0</v>
      </c>
      <c r="BZ186" s="1">
        <f t="shared" si="43"/>
        <v>0</v>
      </c>
      <c r="CA186" s="1">
        <f t="shared" si="44"/>
        <v>0</v>
      </c>
      <c r="CB186" s="1">
        <f t="shared" si="45"/>
        <v>0</v>
      </c>
      <c r="CC186" s="1">
        <f t="shared" si="46"/>
        <v>0</v>
      </c>
      <c r="CD186" s="1">
        <f t="shared" si="47"/>
        <v>0</v>
      </c>
      <c r="CE186" s="1">
        <f t="shared" si="48"/>
        <v>1</v>
      </c>
      <c r="CF186" s="1">
        <f t="shared" si="49"/>
        <v>1</v>
      </c>
      <c r="CG186" s="1">
        <f>SUM(BR186:CC186)+SUM(COUNTIFS(R186:BQ186,{"TERM","RESIGNED"}))</f>
        <v>29</v>
      </c>
      <c r="CH186" s="1" t="s">
        <v>41</v>
      </c>
      <c r="CI186" s="1" t="s">
        <v>931</v>
      </c>
      <c r="CJ186" s="32"/>
    </row>
    <row r="187" spans="1:88" x14ac:dyDescent="0.25">
      <c r="A187" s="30">
        <f t="shared" si="50"/>
        <v>186</v>
      </c>
      <c r="B187" s="1" t="s">
        <v>163</v>
      </c>
      <c r="C187" s="1">
        <v>103344</v>
      </c>
      <c r="D187" s="25">
        <v>103344</v>
      </c>
      <c r="E187" s="1" t="s">
        <v>863</v>
      </c>
      <c r="F187" s="32" t="s">
        <v>574</v>
      </c>
      <c r="G187" s="32" t="s">
        <v>117</v>
      </c>
      <c r="H187" s="28">
        <v>44736</v>
      </c>
      <c r="I187" s="28" t="s">
        <v>36</v>
      </c>
      <c r="J187" s="28" t="s">
        <v>36</v>
      </c>
      <c r="K187" s="1">
        <f t="shared" ca="1" si="34"/>
        <v>606</v>
      </c>
      <c r="L187" s="32" t="str">
        <f t="shared" si="35"/>
        <v>Billable</v>
      </c>
      <c r="M187" s="32" t="s">
        <v>118</v>
      </c>
      <c r="N187" s="1" t="s">
        <v>38</v>
      </c>
      <c r="O187" s="1" t="s">
        <v>39</v>
      </c>
      <c r="P187" s="1"/>
      <c r="Q187" s="1"/>
      <c r="R187" s="31" t="s">
        <v>291</v>
      </c>
      <c r="S187" s="42" t="s">
        <v>880</v>
      </c>
      <c r="T187" s="45">
        <v>0.3666666666666667</v>
      </c>
      <c r="U187" s="42" t="s">
        <v>880</v>
      </c>
      <c r="V187" s="42" t="s">
        <v>880</v>
      </c>
      <c r="W187" s="46">
        <v>0.38680555555555557</v>
      </c>
      <c r="X187" s="46" t="s">
        <v>880</v>
      </c>
      <c r="Y187" s="42" t="s">
        <v>17</v>
      </c>
      <c r="Z187" s="42" t="s">
        <v>17</v>
      </c>
      <c r="AA187" s="42" t="s">
        <v>880</v>
      </c>
      <c r="AB187" s="46">
        <v>0.40833333333333338</v>
      </c>
      <c r="AC187" s="42" t="s">
        <v>880</v>
      </c>
      <c r="AD187" s="42" t="s">
        <v>880</v>
      </c>
      <c r="AE187" s="46">
        <v>0.38611111111111113</v>
      </c>
      <c r="AF187" s="42" t="s">
        <v>880</v>
      </c>
      <c r="AG187" s="42" t="s">
        <v>880</v>
      </c>
      <c r="AH187" s="46">
        <v>0.37916666666666665</v>
      </c>
      <c r="AI187" s="42" t="s">
        <v>880</v>
      </c>
      <c r="AJ187" s="42" t="s">
        <v>880</v>
      </c>
      <c r="AK187" s="46">
        <v>0.39097222222222222</v>
      </c>
      <c r="AL187" s="42" t="s">
        <v>880</v>
      </c>
      <c r="AM187" s="42" t="s">
        <v>880</v>
      </c>
      <c r="AN187" s="46">
        <v>0.39999999999999997</v>
      </c>
      <c r="AO187" s="42" t="s">
        <v>880</v>
      </c>
      <c r="AP187" s="42" t="s">
        <v>17</v>
      </c>
      <c r="AQ187" s="42" t="s">
        <v>17</v>
      </c>
      <c r="AR187" s="42" t="s">
        <v>880</v>
      </c>
      <c r="AS187" s="46">
        <v>0.40277777777777773</v>
      </c>
      <c r="AT187" s="46" t="s">
        <v>880</v>
      </c>
      <c r="AU187" s="42" t="s">
        <v>880</v>
      </c>
      <c r="AV187" s="46">
        <v>0.3756944444444445</v>
      </c>
      <c r="AW187" s="46" t="s">
        <v>880</v>
      </c>
      <c r="AX187" s="42" t="s">
        <v>880</v>
      </c>
      <c r="AY187" s="46">
        <v>0.3888888888888889</v>
      </c>
      <c r="AZ187" s="46" t="s">
        <v>880</v>
      </c>
      <c r="BA187" s="42" t="s">
        <v>880</v>
      </c>
      <c r="BB187" s="46">
        <v>0.3743055555555555</v>
      </c>
      <c r="BC187" s="46" t="s">
        <v>880</v>
      </c>
      <c r="BD187" s="42" t="s">
        <v>880</v>
      </c>
      <c r="BE187" s="42" t="s">
        <v>17</v>
      </c>
      <c r="BF187" s="42" t="s">
        <v>17</v>
      </c>
      <c r="BR187" s="1">
        <f t="shared" si="36"/>
        <v>23</v>
      </c>
      <c r="BS187" s="1">
        <f t="shared" si="37"/>
        <v>0</v>
      </c>
      <c r="BT187" s="1">
        <f t="shared" si="38"/>
        <v>6</v>
      </c>
      <c r="BU187" s="1">
        <f t="shared" si="39"/>
        <v>0</v>
      </c>
      <c r="BV187" s="1">
        <f t="shared" si="40"/>
        <v>0</v>
      </c>
      <c r="BW187" s="1">
        <f>SUM(COUNTIFS($S187:$BQ187,{"PAT","MAT"}))</f>
        <v>0</v>
      </c>
      <c r="BX187" s="1">
        <f t="shared" si="41"/>
        <v>0</v>
      </c>
      <c r="BY187" s="1">
        <f t="shared" si="42"/>
        <v>0</v>
      </c>
      <c r="BZ187" s="1">
        <f t="shared" si="43"/>
        <v>0</v>
      </c>
      <c r="CA187" s="1">
        <f t="shared" si="44"/>
        <v>0</v>
      </c>
      <c r="CB187" s="1">
        <f t="shared" si="45"/>
        <v>0</v>
      </c>
      <c r="CC187" s="1">
        <f t="shared" si="46"/>
        <v>0</v>
      </c>
      <c r="CD187" s="1">
        <f t="shared" si="47"/>
        <v>0</v>
      </c>
      <c r="CE187" s="1">
        <f t="shared" si="48"/>
        <v>1</v>
      </c>
      <c r="CF187" s="1">
        <f t="shared" si="49"/>
        <v>1</v>
      </c>
      <c r="CG187" s="1">
        <f>SUM(BR187:CC187)+SUM(COUNTIFS(R187:BQ187,{"TERM","RESIGNED"}))</f>
        <v>29</v>
      </c>
      <c r="CH187" s="1" t="s">
        <v>41</v>
      </c>
      <c r="CI187" s="1" t="s">
        <v>934</v>
      </c>
      <c r="CJ187" s="32"/>
    </row>
    <row r="188" spans="1:88" x14ac:dyDescent="0.25">
      <c r="A188" s="30">
        <f t="shared" si="50"/>
        <v>187</v>
      </c>
      <c r="B188" s="1" t="s">
        <v>163</v>
      </c>
      <c r="C188" s="1">
        <v>103398</v>
      </c>
      <c r="D188" s="25">
        <v>103398</v>
      </c>
      <c r="E188" s="1" t="s">
        <v>863</v>
      </c>
      <c r="F188" s="32" t="s">
        <v>577</v>
      </c>
      <c r="G188" s="32" t="s">
        <v>177</v>
      </c>
      <c r="H188" s="28">
        <v>44743</v>
      </c>
      <c r="I188" s="28" t="s">
        <v>36</v>
      </c>
      <c r="J188" s="28" t="s">
        <v>36</v>
      </c>
      <c r="K188" s="1">
        <f t="shared" ca="1" si="34"/>
        <v>599</v>
      </c>
      <c r="L188" s="32" t="str">
        <f t="shared" si="35"/>
        <v>Billable</v>
      </c>
      <c r="M188" s="32" t="s">
        <v>178</v>
      </c>
      <c r="N188" s="1" t="s">
        <v>38</v>
      </c>
      <c r="O188" s="1" t="s">
        <v>39</v>
      </c>
      <c r="P188" s="1"/>
      <c r="Q188" s="1"/>
      <c r="R188" s="31" t="s">
        <v>179</v>
      </c>
      <c r="S188" s="42" t="s">
        <v>880</v>
      </c>
      <c r="T188" s="45">
        <v>0.41805555555555557</v>
      </c>
      <c r="U188" s="42" t="s">
        <v>880</v>
      </c>
      <c r="V188" s="42" t="s">
        <v>880</v>
      </c>
      <c r="W188" s="46">
        <v>0.38819444444444445</v>
      </c>
      <c r="X188" s="46" t="s">
        <v>880</v>
      </c>
      <c r="Y188" s="42" t="s">
        <v>17</v>
      </c>
      <c r="Z188" s="42" t="s">
        <v>17</v>
      </c>
      <c r="AA188" s="42" t="s">
        <v>18</v>
      </c>
      <c r="AB188" s="46" t="s">
        <v>36</v>
      </c>
      <c r="AC188" s="42" t="s">
        <v>18</v>
      </c>
      <c r="AD188" s="42" t="s">
        <v>880</v>
      </c>
      <c r="AE188" s="46">
        <v>0.38263888888888892</v>
      </c>
      <c r="AF188" s="42" t="s">
        <v>880</v>
      </c>
      <c r="AG188" s="42" t="s">
        <v>880</v>
      </c>
      <c r="AH188" s="46">
        <v>0.38750000000000001</v>
      </c>
      <c r="AI188" s="42" t="s">
        <v>880</v>
      </c>
      <c r="AJ188" s="42" t="s">
        <v>880</v>
      </c>
      <c r="AK188" s="46">
        <v>0.4069444444444445</v>
      </c>
      <c r="AL188" s="42" t="s">
        <v>880</v>
      </c>
      <c r="AM188" s="42" t="s">
        <v>19</v>
      </c>
      <c r="AN188" s="46">
        <v>0.4152777777777778</v>
      </c>
      <c r="AO188" s="42" t="s">
        <v>19</v>
      </c>
      <c r="AP188" s="42" t="s">
        <v>17</v>
      </c>
      <c r="AQ188" s="42" t="s">
        <v>17</v>
      </c>
      <c r="AR188" s="42" t="s">
        <v>880</v>
      </c>
      <c r="AS188" s="46">
        <v>0.38194444444444442</v>
      </c>
      <c r="AT188" s="46" t="s">
        <v>880</v>
      </c>
      <c r="AU188" s="42" t="s">
        <v>880</v>
      </c>
      <c r="AV188" s="46">
        <v>0.37847222222222227</v>
      </c>
      <c r="AW188" s="46" t="s">
        <v>880</v>
      </c>
      <c r="AX188" s="42" t="s">
        <v>880</v>
      </c>
      <c r="AY188" s="46">
        <v>0.37777777777777777</v>
      </c>
      <c r="AZ188" s="46" t="s">
        <v>880</v>
      </c>
      <c r="BA188" s="42" t="s">
        <v>880</v>
      </c>
      <c r="BB188" s="46">
        <v>0.37847222222222227</v>
      </c>
      <c r="BC188" s="46" t="s">
        <v>880</v>
      </c>
      <c r="BD188" s="42" t="s">
        <v>880</v>
      </c>
      <c r="BE188" s="42" t="s">
        <v>17</v>
      </c>
      <c r="BF188" s="42" t="s">
        <v>17</v>
      </c>
      <c r="BR188" s="1">
        <f t="shared" si="36"/>
        <v>19</v>
      </c>
      <c r="BS188" s="1">
        <f t="shared" si="37"/>
        <v>0</v>
      </c>
      <c r="BT188" s="1">
        <f t="shared" si="38"/>
        <v>6</v>
      </c>
      <c r="BU188" s="1">
        <f t="shared" si="39"/>
        <v>2</v>
      </c>
      <c r="BV188" s="1">
        <f t="shared" si="40"/>
        <v>2</v>
      </c>
      <c r="BW188" s="1">
        <f>SUM(COUNTIFS($S188:$BQ188,{"PAT","MAT"}))</f>
        <v>0</v>
      </c>
      <c r="BX188" s="1">
        <f t="shared" si="41"/>
        <v>0</v>
      </c>
      <c r="BY188" s="1">
        <f t="shared" si="42"/>
        <v>0</v>
      </c>
      <c r="BZ188" s="1">
        <f t="shared" si="43"/>
        <v>0</v>
      </c>
      <c r="CA188" s="1">
        <f t="shared" si="44"/>
        <v>0</v>
      </c>
      <c r="CB188" s="1">
        <f t="shared" si="45"/>
        <v>0</v>
      </c>
      <c r="CC188" s="1">
        <f t="shared" si="46"/>
        <v>0</v>
      </c>
      <c r="CD188" s="1">
        <f t="shared" si="47"/>
        <v>0</v>
      </c>
      <c r="CE188" s="1">
        <f t="shared" si="48"/>
        <v>1</v>
      </c>
      <c r="CF188" s="1">
        <f t="shared" si="49"/>
        <v>1</v>
      </c>
      <c r="CG188" s="1">
        <f>SUM(BR188:CC188)+SUM(COUNTIFS(R188:BQ188,{"TERM","RESIGNED"}))</f>
        <v>29</v>
      </c>
      <c r="CH188" s="1" t="s">
        <v>41</v>
      </c>
      <c r="CI188" s="1" t="s">
        <v>933</v>
      </c>
      <c r="CJ188" s="32"/>
    </row>
    <row r="189" spans="1:88" x14ac:dyDescent="0.25">
      <c r="A189" s="30">
        <f t="shared" si="50"/>
        <v>188</v>
      </c>
      <c r="B189" s="1" t="s">
        <v>163</v>
      </c>
      <c r="C189" s="1">
        <v>103443</v>
      </c>
      <c r="D189" s="25">
        <v>103443</v>
      </c>
      <c r="E189" s="1" t="s">
        <v>863</v>
      </c>
      <c r="F189" s="32" t="s">
        <v>578</v>
      </c>
      <c r="G189" s="32" t="s">
        <v>117</v>
      </c>
      <c r="H189" s="28">
        <v>44743</v>
      </c>
      <c r="I189" s="28" t="s">
        <v>36</v>
      </c>
      <c r="J189" s="28" t="s">
        <v>36</v>
      </c>
      <c r="K189" s="1">
        <f t="shared" ca="1" si="34"/>
        <v>599</v>
      </c>
      <c r="L189" s="32" t="str">
        <f t="shared" si="35"/>
        <v>Billable</v>
      </c>
      <c r="M189" s="32" t="s">
        <v>118</v>
      </c>
      <c r="N189" s="1" t="s">
        <v>38</v>
      </c>
      <c r="O189" s="1" t="s">
        <v>39</v>
      </c>
      <c r="P189" s="1"/>
      <c r="Q189" s="1"/>
      <c r="R189" s="31" t="s">
        <v>134</v>
      </c>
      <c r="S189" s="42" t="s">
        <v>880</v>
      </c>
      <c r="T189" s="45">
        <v>0.37083333333333335</v>
      </c>
      <c r="U189" s="42" t="s">
        <v>880</v>
      </c>
      <c r="V189" s="42" t="s">
        <v>880</v>
      </c>
      <c r="W189" s="46">
        <v>0.37013888888888885</v>
      </c>
      <c r="X189" s="46" t="s">
        <v>880</v>
      </c>
      <c r="Y189" s="42" t="s">
        <v>17</v>
      </c>
      <c r="Z189" s="42" t="s">
        <v>17</v>
      </c>
      <c r="AA189" s="42" t="s">
        <v>18</v>
      </c>
      <c r="AB189" s="46" t="s">
        <v>36</v>
      </c>
      <c r="AC189" s="42" t="s">
        <v>18</v>
      </c>
      <c r="AD189" s="42" t="s">
        <v>18</v>
      </c>
      <c r="AE189" s="46" t="s">
        <v>36</v>
      </c>
      <c r="AF189" s="42" t="s">
        <v>18</v>
      </c>
      <c r="AG189" s="42" t="s">
        <v>880</v>
      </c>
      <c r="AH189" s="46">
        <v>0.37083333333333335</v>
      </c>
      <c r="AI189" s="42" t="s">
        <v>880</v>
      </c>
      <c r="AJ189" s="42" t="s">
        <v>880</v>
      </c>
      <c r="AK189" s="46">
        <v>0.36805555555555558</v>
      </c>
      <c r="AL189" s="42" t="s">
        <v>880</v>
      </c>
      <c r="AM189" s="42" t="s">
        <v>880</v>
      </c>
      <c r="AN189" s="46">
        <v>0.37083333333333335</v>
      </c>
      <c r="AO189" s="42" t="s">
        <v>880</v>
      </c>
      <c r="AP189" s="42" t="s">
        <v>17</v>
      </c>
      <c r="AQ189" s="42" t="s">
        <v>17</v>
      </c>
      <c r="AR189" s="42" t="s">
        <v>880</v>
      </c>
      <c r="AS189" s="46">
        <v>0.37361111111111112</v>
      </c>
      <c r="AT189" s="46" t="s">
        <v>880</v>
      </c>
      <c r="AU189" s="42" t="s">
        <v>880</v>
      </c>
      <c r="AV189" s="46">
        <v>0.37291666666666662</v>
      </c>
      <c r="AW189" s="46" t="s">
        <v>880</v>
      </c>
      <c r="AX189" s="42" t="s">
        <v>880</v>
      </c>
      <c r="AY189" s="46">
        <v>0.3743055555555555</v>
      </c>
      <c r="AZ189" s="46" t="s">
        <v>880</v>
      </c>
      <c r="BA189" s="42" t="s">
        <v>880</v>
      </c>
      <c r="BB189" s="46">
        <v>0.37847222222222227</v>
      </c>
      <c r="BC189" s="46" t="s">
        <v>880</v>
      </c>
      <c r="BD189" s="42" t="s">
        <v>19</v>
      </c>
      <c r="BE189" s="42" t="s">
        <v>17</v>
      </c>
      <c r="BF189" s="42" t="s">
        <v>17</v>
      </c>
      <c r="BR189" s="1">
        <f t="shared" si="36"/>
        <v>18</v>
      </c>
      <c r="BS189" s="1">
        <f t="shared" si="37"/>
        <v>0</v>
      </c>
      <c r="BT189" s="1">
        <f t="shared" si="38"/>
        <v>6</v>
      </c>
      <c r="BU189" s="1">
        <f t="shared" si="39"/>
        <v>4</v>
      </c>
      <c r="BV189" s="1">
        <f t="shared" si="40"/>
        <v>1</v>
      </c>
      <c r="BW189" s="1">
        <f>SUM(COUNTIFS($S189:$BQ189,{"PAT","MAT"}))</f>
        <v>0</v>
      </c>
      <c r="BX189" s="1">
        <f t="shared" si="41"/>
        <v>0</v>
      </c>
      <c r="BY189" s="1">
        <f t="shared" si="42"/>
        <v>0</v>
      </c>
      <c r="BZ189" s="1">
        <f t="shared" si="43"/>
        <v>0</v>
      </c>
      <c r="CA189" s="1">
        <f t="shared" si="44"/>
        <v>0</v>
      </c>
      <c r="CB189" s="1">
        <f t="shared" si="45"/>
        <v>0</v>
      </c>
      <c r="CC189" s="1">
        <f t="shared" si="46"/>
        <v>0</v>
      </c>
      <c r="CD189" s="1">
        <f t="shared" si="47"/>
        <v>0</v>
      </c>
      <c r="CE189" s="1">
        <f t="shared" si="48"/>
        <v>1</v>
      </c>
      <c r="CF189" s="1">
        <f t="shared" si="49"/>
        <v>1</v>
      </c>
      <c r="CG189" s="1">
        <f>SUM(BR189:CC189)+SUM(COUNTIFS(R189:BQ189,{"TERM","RESIGNED"}))</f>
        <v>29</v>
      </c>
      <c r="CH189" s="1" t="s">
        <v>41</v>
      </c>
      <c r="CI189" s="1" t="s">
        <v>934</v>
      </c>
      <c r="CJ189" s="32"/>
    </row>
    <row r="190" spans="1:88" x14ac:dyDescent="0.25">
      <c r="A190" s="30">
        <f t="shared" si="50"/>
        <v>189</v>
      </c>
      <c r="B190" s="1" t="s">
        <v>163</v>
      </c>
      <c r="C190" s="1">
        <v>103461</v>
      </c>
      <c r="D190" s="25">
        <v>103461</v>
      </c>
      <c r="E190" s="1" t="s">
        <v>862</v>
      </c>
      <c r="F190" s="32" t="s">
        <v>580</v>
      </c>
      <c r="G190" s="32" t="s">
        <v>181</v>
      </c>
      <c r="H190" s="28">
        <v>44743</v>
      </c>
      <c r="I190" s="28" t="s">
        <v>36</v>
      </c>
      <c r="J190" s="28" t="s">
        <v>36</v>
      </c>
      <c r="K190" s="1">
        <f t="shared" ca="1" si="34"/>
        <v>599</v>
      </c>
      <c r="L190" s="32" t="str">
        <f t="shared" si="35"/>
        <v>Billable</v>
      </c>
      <c r="M190" s="32" t="s">
        <v>178</v>
      </c>
      <c r="N190" s="1" t="s">
        <v>38</v>
      </c>
      <c r="O190" s="1" t="s">
        <v>39</v>
      </c>
      <c r="P190" s="1"/>
      <c r="Q190" s="1"/>
      <c r="R190" s="31" t="s">
        <v>241</v>
      </c>
      <c r="S190" s="42" t="s">
        <v>880</v>
      </c>
      <c r="T190" s="45">
        <v>0.40277777777777773</v>
      </c>
      <c r="U190" s="42" t="s">
        <v>880</v>
      </c>
      <c r="V190" s="42" t="s">
        <v>880</v>
      </c>
      <c r="W190" s="46">
        <v>0.40138888888888885</v>
      </c>
      <c r="X190" s="46" t="s">
        <v>880</v>
      </c>
      <c r="Y190" s="42" t="s">
        <v>17</v>
      </c>
      <c r="Z190" s="42" t="s">
        <v>17</v>
      </c>
      <c r="AA190" s="42" t="s">
        <v>880</v>
      </c>
      <c r="AB190" s="46">
        <v>0.4201388888888889</v>
      </c>
      <c r="AC190" s="42" t="s">
        <v>880</v>
      </c>
      <c r="AD190" s="42" t="s">
        <v>880</v>
      </c>
      <c r="AE190" s="46">
        <v>0.41319444444444442</v>
      </c>
      <c r="AF190" s="42" t="s">
        <v>880</v>
      </c>
      <c r="AG190" s="42" t="s">
        <v>18</v>
      </c>
      <c r="AH190" s="46" t="s">
        <v>36</v>
      </c>
      <c r="AI190" s="42" t="s">
        <v>18</v>
      </c>
      <c r="AJ190" s="42" t="s">
        <v>880</v>
      </c>
      <c r="AK190" s="46">
        <v>0.41319444444444442</v>
      </c>
      <c r="AL190" s="42" t="s">
        <v>880</v>
      </c>
      <c r="AM190" s="42" t="s">
        <v>880</v>
      </c>
      <c r="AN190" s="46">
        <v>0.4291666666666667</v>
      </c>
      <c r="AO190" s="42" t="s">
        <v>880</v>
      </c>
      <c r="AP190" s="42" t="s">
        <v>17</v>
      </c>
      <c r="AQ190" s="42" t="s">
        <v>17</v>
      </c>
      <c r="AR190" s="42" t="s">
        <v>880</v>
      </c>
      <c r="AS190" s="46">
        <v>0.40347222222222223</v>
      </c>
      <c r="AT190" s="46" t="s">
        <v>880</v>
      </c>
      <c r="AU190" s="42" t="s">
        <v>880</v>
      </c>
      <c r="AV190" s="46">
        <v>0.40069444444444446</v>
      </c>
      <c r="AW190" s="46" t="s">
        <v>880</v>
      </c>
      <c r="AX190" s="42" t="s">
        <v>880</v>
      </c>
      <c r="AY190" s="46">
        <v>0.4145833333333333</v>
      </c>
      <c r="AZ190" s="46" t="s">
        <v>880</v>
      </c>
      <c r="BA190" s="42" t="s">
        <v>880</v>
      </c>
      <c r="BB190" s="46">
        <v>0.41736111111111113</v>
      </c>
      <c r="BC190" s="46" t="s">
        <v>880</v>
      </c>
      <c r="BD190" s="42" t="s">
        <v>880</v>
      </c>
      <c r="BE190" s="42" t="s">
        <v>17</v>
      </c>
      <c r="BF190" s="42" t="s">
        <v>17</v>
      </c>
      <c r="BR190" s="1">
        <f t="shared" si="36"/>
        <v>21</v>
      </c>
      <c r="BS190" s="1">
        <f t="shared" si="37"/>
        <v>0</v>
      </c>
      <c r="BT190" s="1">
        <f t="shared" si="38"/>
        <v>6</v>
      </c>
      <c r="BU190" s="1">
        <f t="shared" si="39"/>
        <v>2</v>
      </c>
      <c r="BV190" s="1">
        <f t="shared" si="40"/>
        <v>0</v>
      </c>
      <c r="BW190" s="1">
        <f>SUM(COUNTIFS($S190:$BQ190,{"PAT","MAT"}))</f>
        <v>0</v>
      </c>
      <c r="BX190" s="1">
        <f t="shared" si="41"/>
        <v>0</v>
      </c>
      <c r="BY190" s="1">
        <f t="shared" si="42"/>
        <v>0</v>
      </c>
      <c r="BZ190" s="1">
        <f t="shared" si="43"/>
        <v>0</v>
      </c>
      <c r="CA190" s="1">
        <f t="shared" si="44"/>
        <v>0</v>
      </c>
      <c r="CB190" s="1">
        <f t="shared" si="45"/>
        <v>0</v>
      </c>
      <c r="CC190" s="1">
        <f t="shared" si="46"/>
        <v>0</v>
      </c>
      <c r="CD190" s="1">
        <f t="shared" si="47"/>
        <v>0</v>
      </c>
      <c r="CE190" s="1">
        <f t="shared" si="48"/>
        <v>1</v>
      </c>
      <c r="CF190" s="1">
        <f t="shared" si="49"/>
        <v>1</v>
      </c>
      <c r="CG190" s="1">
        <f>SUM(BR190:CC190)+SUM(COUNTIFS(R190:BQ190,{"TERM","RESIGNED"}))</f>
        <v>29</v>
      </c>
      <c r="CH190" s="1" t="s">
        <v>41</v>
      </c>
      <c r="CI190" s="1" t="s">
        <v>931</v>
      </c>
      <c r="CJ190" s="32"/>
    </row>
    <row r="191" spans="1:88" x14ac:dyDescent="0.25">
      <c r="A191" s="30">
        <f t="shared" si="50"/>
        <v>190</v>
      </c>
      <c r="B191" s="1" t="s">
        <v>163</v>
      </c>
      <c r="C191" s="1">
        <v>103497</v>
      </c>
      <c r="D191" s="25">
        <v>103497</v>
      </c>
      <c r="E191" s="1" t="s">
        <v>863</v>
      </c>
      <c r="F191" s="32" t="s">
        <v>589</v>
      </c>
      <c r="G191" s="32" t="s">
        <v>181</v>
      </c>
      <c r="H191" s="28">
        <v>44749</v>
      </c>
      <c r="I191" s="28" t="s">
        <v>36</v>
      </c>
      <c r="J191" s="28" t="s">
        <v>36</v>
      </c>
      <c r="K191" s="1">
        <f t="shared" ca="1" si="34"/>
        <v>593</v>
      </c>
      <c r="L191" s="32" t="str">
        <f t="shared" si="35"/>
        <v>Billable</v>
      </c>
      <c r="M191" s="32" t="s">
        <v>178</v>
      </c>
      <c r="N191" s="1" t="s">
        <v>38</v>
      </c>
      <c r="O191" s="1" t="s">
        <v>39</v>
      </c>
      <c r="P191" s="1"/>
      <c r="Q191" s="1"/>
      <c r="R191" s="31" t="s">
        <v>230</v>
      </c>
      <c r="S191" s="42" t="s">
        <v>880</v>
      </c>
      <c r="T191" s="45">
        <v>0.39583333333333331</v>
      </c>
      <c r="U191" s="42" t="s">
        <v>880</v>
      </c>
      <c r="V191" s="42" t="s">
        <v>880</v>
      </c>
      <c r="W191" s="46">
        <v>0.3888888888888889</v>
      </c>
      <c r="X191" s="46" t="s">
        <v>880</v>
      </c>
      <c r="Y191" s="42" t="s">
        <v>17</v>
      </c>
      <c r="Z191" s="42" t="s">
        <v>17</v>
      </c>
      <c r="AA191" s="42" t="s">
        <v>882</v>
      </c>
      <c r="AB191" s="46" t="s">
        <v>36</v>
      </c>
      <c r="AC191" s="42" t="s">
        <v>882</v>
      </c>
      <c r="AD191" s="42" t="s">
        <v>880</v>
      </c>
      <c r="AE191" s="46">
        <v>0.38958333333333334</v>
      </c>
      <c r="AF191" s="42" t="s">
        <v>880</v>
      </c>
      <c r="AG191" s="42" t="s">
        <v>880</v>
      </c>
      <c r="AH191" s="46">
        <v>0.39027777777777778</v>
      </c>
      <c r="AI191" s="42" t="s">
        <v>880</v>
      </c>
      <c r="AJ191" s="42" t="s">
        <v>880</v>
      </c>
      <c r="AK191" s="46">
        <v>0.38263888888888892</v>
      </c>
      <c r="AL191" s="42" t="s">
        <v>880</v>
      </c>
      <c r="AM191" s="42" t="s">
        <v>880</v>
      </c>
      <c r="AN191" s="46">
        <v>0.42708333333333331</v>
      </c>
      <c r="AO191" s="42" t="s">
        <v>880</v>
      </c>
      <c r="AP191" s="42" t="s">
        <v>17</v>
      </c>
      <c r="AQ191" s="42" t="s">
        <v>17</v>
      </c>
      <c r="AR191" s="42" t="s">
        <v>880</v>
      </c>
      <c r="AS191" s="46">
        <v>0.38611111111111113</v>
      </c>
      <c r="AT191" s="46" t="s">
        <v>880</v>
      </c>
      <c r="AU191" s="42" t="s">
        <v>880</v>
      </c>
      <c r="AV191" s="46">
        <v>0.39583333333333331</v>
      </c>
      <c r="AW191" s="46" t="s">
        <v>880</v>
      </c>
      <c r="AX191" s="42" t="s">
        <v>880</v>
      </c>
      <c r="AY191" s="46">
        <v>0.37986111111111115</v>
      </c>
      <c r="AZ191" s="46" t="s">
        <v>880</v>
      </c>
      <c r="BA191" s="42" t="s">
        <v>880</v>
      </c>
      <c r="BB191" s="46">
        <v>0.38680555555555557</v>
      </c>
      <c r="BC191" s="46" t="s">
        <v>880</v>
      </c>
      <c r="BD191" s="42" t="s">
        <v>880</v>
      </c>
      <c r="BE191" s="42" t="s">
        <v>17</v>
      </c>
      <c r="BF191" s="42" t="s">
        <v>17</v>
      </c>
      <c r="BR191" s="1">
        <f t="shared" si="36"/>
        <v>21</v>
      </c>
      <c r="BS191" s="1">
        <f t="shared" si="37"/>
        <v>0</v>
      </c>
      <c r="BT191" s="1">
        <f t="shared" si="38"/>
        <v>6</v>
      </c>
      <c r="BU191" s="1">
        <f t="shared" si="39"/>
        <v>0</v>
      </c>
      <c r="BV191" s="1">
        <f t="shared" si="40"/>
        <v>0</v>
      </c>
      <c r="BW191" s="1">
        <f>SUM(COUNTIFS($S191:$BQ191,{"PAT","MAT"}))</f>
        <v>0</v>
      </c>
      <c r="BX191" s="1">
        <f t="shared" si="41"/>
        <v>0</v>
      </c>
      <c r="BY191" s="1">
        <f t="shared" si="42"/>
        <v>0</v>
      </c>
      <c r="BZ191" s="1">
        <f t="shared" si="43"/>
        <v>0</v>
      </c>
      <c r="CA191" s="1">
        <f t="shared" si="44"/>
        <v>2</v>
      </c>
      <c r="CB191" s="1">
        <f t="shared" si="45"/>
        <v>0</v>
      </c>
      <c r="CC191" s="1">
        <f t="shared" si="46"/>
        <v>0</v>
      </c>
      <c r="CD191" s="1">
        <f t="shared" si="47"/>
        <v>2</v>
      </c>
      <c r="CE191" s="1">
        <f t="shared" si="48"/>
        <v>1</v>
      </c>
      <c r="CF191" s="1">
        <f t="shared" si="49"/>
        <v>1</v>
      </c>
      <c r="CG191" s="1">
        <f>SUM(BR191:CC191)+SUM(COUNTIFS(R191:BQ191,{"TERM","RESIGNED"}))</f>
        <v>29</v>
      </c>
      <c r="CH191" s="1" t="s">
        <v>41</v>
      </c>
      <c r="CI191" s="1" t="s">
        <v>931</v>
      </c>
      <c r="CJ191" s="32"/>
    </row>
    <row r="192" spans="1:88" x14ac:dyDescent="0.25">
      <c r="A192" s="30">
        <f t="shared" si="50"/>
        <v>191</v>
      </c>
      <c r="B192" s="1" t="s">
        <v>163</v>
      </c>
      <c r="C192" s="1">
        <v>103505</v>
      </c>
      <c r="D192" s="25">
        <v>103505</v>
      </c>
      <c r="E192" s="1" t="s">
        <v>863</v>
      </c>
      <c r="F192" s="32" t="s">
        <v>585</v>
      </c>
      <c r="G192" s="32" t="s">
        <v>117</v>
      </c>
      <c r="H192" s="28">
        <v>44749</v>
      </c>
      <c r="I192" s="28" t="s">
        <v>36</v>
      </c>
      <c r="J192" s="28" t="s">
        <v>36</v>
      </c>
      <c r="K192" s="1">
        <f t="shared" ca="1" si="34"/>
        <v>593</v>
      </c>
      <c r="L192" s="32" t="str">
        <f t="shared" si="35"/>
        <v>Billable</v>
      </c>
      <c r="M192" s="32" t="s">
        <v>118</v>
      </c>
      <c r="N192" s="1" t="s">
        <v>38</v>
      </c>
      <c r="O192" s="1" t="s">
        <v>39</v>
      </c>
      <c r="P192" s="1"/>
      <c r="Q192" s="1"/>
      <c r="R192" s="31" t="s">
        <v>60</v>
      </c>
      <c r="S192" s="42" t="s">
        <v>880</v>
      </c>
      <c r="T192" s="45">
        <v>0.3923611111111111</v>
      </c>
      <c r="U192" s="42" t="s">
        <v>880</v>
      </c>
      <c r="V192" s="42" t="s">
        <v>19</v>
      </c>
      <c r="W192" s="46">
        <v>0.38958333333333334</v>
      </c>
      <c r="X192" s="46" t="s">
        <v>19</v>
      </c>
      <c r="Y192" s="42" t="s">
        <v>17</v>
      </c>
      <c r="Z192" s="42" t="s">
        <v>17</v>
      </c>
      <c r="AA192" s="42" t="s">
        <v>880</v>
      </c>
      <c r="AB192" s="46">
        <v>0.3972222222222222</v>
      </c>
      <c r="AC192" s="42" t="s">
        <v>880</v>
      </c>
      <c r="AD192" s="42" t="s">
        <v>880</v>
      </c>
      <c r="AE192" s="46">
        <v>0.38472222222222219</v>
      </c>
      <c r="AF192" s="42" t="s">
        <v>880</v>
      </c>
      <c r="AG192" s="42" t="s">
        <v>880</v>
      </c>
      <c r="AH192" s="46">
        <v>0.38611111111111113</v>
      </c>
      <c r="AI192" s="42" t="s">
        <v>880</v>
      </c>
      <c r="AJ192" s="42" t="s">
        <v>880</v>
      </c>
      <c r="AK192" s="46">
        <v>0.38055555555555554</v>
      </c>
      <c r="AL192" s="42" t="s">
        <v>880</v>
      </c>
      <c r="AM192" s="42" t="s">
        <v>880</v>
      </c>
      <c r="AN192" s="46">
        <v>0.46875</v>
      </c>
      <c r="AO192" s="42" t="s">
        <v>880</v>
      </c>
      <c r="AP192" s="42" t="s">
        <v>17</v>
      </c>
      <c r="AQ192" s="42" t="s">
        <v>17</v>
      </c>
      <c r="AR192" s="42" t="s">
        <v>880</v>
      </c>
      <c r="AS192" s="46">
        <v>0.38472222222222219</v>
      </c>
      <c r="AT192" s="46" t="s">
        <v>880</v>
      </c>
      <c r="AU192" s="42" t="s">
        <v>880</v>
      </c>
      <c r="AV192" s="46">
        <v>0.39652777777777781</v>
      </c>
      <c r="AW192" s="46" t="s">
        <v>880</v>
      </c>
      <c r="AX192" s="42" t="s">
        <v>880</v>
      </c>
      <c r="AY192" s="46">
        <v>0.40277777777777773</v>
      </c>
      <c r="AZ192" s="46" t="s">
        <v>880</v>
      </c>
      <c r="BA192" s="42" t="s">
        <v>880</v>
      </c>
      <c r="BB192" s="46">
        <v>0.41736111111111113</v>
      </c>
      <c r="BC192" s="46" t="s">
        <v>880</v>
      </c>
      <c r="BD192" s="42" t="s">
        <v>880</v>
      </c>
      <c r="BE192" s="42" t="s">
        <v>17</v>
      </c>
      <c r="BF192" s="42" t="s">
        <v>17</v>
      </c>
      <c r="BR192" s="1">
        <f t="shared" si="36"/>
        <v>21</v>
      </c>
      <c r="BS192" s="1">
        <f t="shared" si="37"/>
        <v>0</v>
      </c>
      <c r="BT192" s="1">
        <f t="shared" si="38"/>
        <v>6</v>
      </c>
      <c r="BU192" s="1">
        <f t="shared" si="39"/>
        <v>0</v>
      </c>
      <c r="BV192" s="1">
        <f t="shared" si="40"/>
        <v>2</v>
      </c>
      <c r="BW192" s="1">
        <f>SUM(COUNTIFS($S192:$BQ192,{"PAT","MAT"}))</f>
        <v>0</v>
      </c>
      <c r="BX192" s="1">
        <f t="shared" si="41"/>
        <v>0</v>
      </c>
      <c r="BY192" s="1">
        <f t="shared" si="42"/>
        <v>0</v>
      </c>
      <c r="BZ192" s="1">
        <f t="shared" si="43"/>
        <v>0</v>
      </c>
      <c r="CA192" s="1">
        <f t="shared" si="44"/>
        <v>0</v>
      </c>
      <c r="CB192" s="1">
        <f t="shared" si="45"/>
        <v>0</v>
      </c>
      <c r="CC192" s="1">
        <f t="shared" si="46"/>
        <v>0</v>
      </c>
      <c r="CD192" s="1">
        <f t="shared" si="47"/>
        <v>0</v>
      </c>
      <c r="CE192" s="1">
        <f t="shared" si="48"/>
        <v>1</v>
      </c>
      <c r="CF192" s="1">
        <f t="shared" si="49"/>
        <v>1</v>
      </c>
      <c r="CG192" s="1">
        <f>SUM(BR192:CC192)+SUM(COUNTIFS(R192:BQ192,{"TERM","RESIGNED"}))</f>
        <v>29</v>
      </c>
      <c r="CH192" s="1" t="s">
        <v>41</v>
      </c>
      <c r="CI192" s="1" t="s">
        <v>931</v>
      </c>
      <c r="CJ192" s="32"/>
    </row>
    <row r="193" spans="1:88" x14ac:dyDescent="0.25">
      <c r="A193" s="30">
        <f t="shared" si="50"/>
        <v>192</v>
      </c>
      <c r="B193" s="1" t="s">
        <v>163</v>
      </c>
      <c r="C193" s="1">
        <v>103518</v>
      </c>
      <c r="D193" s="25">
        <v>103518</v>
      </c>
      <c r="E193" s="1" t="s">
        <v>862</v>
      </c>
      <c r="F193" s="32" t="s">
        <v>586</v>
      </c>
      <c r="G193" s="32" t="s">
        <v>117</v>
      </c>
      <c r="H193" s="28">
        <v>44749</v>
      </c>
      <c r="I193" s="28" t="s">
        <v>36</v>
      </c>
      <c r="J193" s="28" t="s">
        <v>36</v>
      </c>
      <c r="K193" s="1">
        <f t="shared" ca="1" si="34"/>
        <v>593</v>
      </c>
      <c r="L193" s="32" t="str">
        <f t="shared" si="35"/>
        <v>Billable</v>
      </c>
      <c r="M193" s="32" t="s">
        <v>118</v>
      </c>
      <c r="N193" s="1" t="s">
        <v>38</v>
      </c>
      <c r="O193" s="1" t="s">
        <v>39</v>
      </c>
      <c r="P193" s="1"/>
      <c r="Q193" s="1"/>
      <c r="R193" s="31" t="s">
        <v>129</v>
      </c>
      <c r="S193" s="42" t="s">
        <v>880</v>
      </c>
      <c r="T193" s="45">
        <v>0.37152777777777773</v>
      </c>
      <c r="U193" s="42" t="s">
        <v>880</v>
      </c>
      <c r="V193" s="42" t="s">
        <v>880</v>
      </c>
      <c r="W193" s="46">
        <v>0.3743055555555555</v>
      </c>
      <c r="X193" s="46" t="s">
        <v>880</v>
      </c>
      <c r="Y193" s="42" t="s">
        <v>17</v>
      </c>
      <c r="Z193" s="42" t="s">
        <v>17</v>
      </c>
      <c r="AA193" s="42" t="s">
        <v>880</v>
      </c>
      <c r="AB193" s="46">
        <v>0.38055555555555554</v>
      </c>
      <c r="AC193" s="42" t="s">
        <v>880</v>
      </c>
      <c r="AD193" s="42" t="s">
        <v>18</v>
      </c>
      <c r="AE193" s="46" t="s">
        <v>36</v>
      </c>
      <c r="AF193" s="42" t="s">
        <v>18</v>
      </c>
      <c r="AG193" s="42" t="s">
        <v>880</v>
      </c>
      <c r="AH193" s="46">
        <v>0.37847222222222227</v>
      </c>
      <c r="AI193" s="42" t="s">
        <v>880</v>
      </c>
      <c r="AJ193" s="42" t="s">
        <v>880</v>
      </c>
      <c r="AK193" s="46">
        <v>0.37638888888888888</v>
      </c>
      <c r="AL193" s="42" t="s">
        <v>880</v>
      </c>
      <c r="AM193" s="42" t="s">
        <v>880</v>
      </c>
      <c r="AN193" s="46">
        <v>0.38958333333333334</v>
      </c>
      <c r="AO193" s="42" t="s">
        <v>880</v>
      </c>
      <c r="AP193" s="42" t="s">
        <v>17</v>
      </c>
      <c r="AQ193" s="42" t="s">
        <v>17</v>
      </c>
      <c r="AR193" s="42" t="s">
        <v>880</v>
      </c>
      <c r="AS193" s="46">
        <v>0.38055555555555554</v>
      </c>
      <c r="AT193" s="46" t="s">
        <v>880</v>
      </c>
      <c r="AU193" s="42" t="s">
        <v>880</v>
      </c>
      <c r="AV193" s="46">
        <v>0.37916666666666665</v>
      </c>
      <c r="AW193" s="46" t="s">
        <v>880</v>
      </c>
      <c r="AX193" s="42" t="s">
        <v>880</v>
      </c>
      <c r="AY193" s="46">
        <v>0.38958333333333334</v>
      </c>
      <c r="AZ193" s="46" t="s">
        <v>880</v>
      </c>
      <c r="BA193" s="42" t="s">
        <v>880</v>
      </c>
      <c r="BB193" s="46">
        <v>0.37916666666666665</v>
      </c>
      <c r="BC193" s="46" t="s">
        <v>880</v>
      </c>
      <c r="BD193" s="42" t="s">
        <v>880</v>
      </c>
      <c r="BE193" s="42" t="s">
        <v>17</v>
      </c>
      <c r="BF193" s="42" t="s">
        <v>17</v>
      </c>
      <c r="BR193" s="1">
        <f t="shared" si="36"/>
        <v>21</v>
      </c>
      <c r="BS193" s="1">
        <f t="shared" si="37"/>
        <v>0</v>
      </c>
      <c r="BT193" s="1">
        <f t="shared" si="38"/>
        <v>6</v>
      </c>
      <c r="BU193" s="1">
        <f t="shared" si="39"/>
        <v>2</v>
      </c>
      <c r="BV193" s="1">
        <f t="shared" si="40"/>
        <v>0</v>
      </c>
      <c r="BW193" s="1">
        <f>SUM(COUNTIFS($S193:$BQ193,{"PAT","MAT"}))</f>
        <v>0</v>
      </c>
      <c r="BX193" s="1">
        <f t="shared" si="41"/>
        <v>0</v>
      </c>
      <c r="BY193" s="1">
        <f t="shared" si="42"/>
        <v>0</v>
      </c>
      <c r="BZ193" s="1">
        <f t="shared" si="43"/>
        <v>0</v>
      </c>
      <c r="CA193" s="1">
        <f t="shared" si="44"/>
        <v>0</v>
      </c>
      <c r="CB193" s="1">
        <f t="shared" si="45"/>
        <v>0</v>
      </c>
      <c r="CC193" s="1">
        <f t="shared" si="46"/>
        <v>0</v>
      </c>
      <c r="CD193" s="1">
        <f t="shared" si="47"/>
        <v>0</v>
      </c>
      <c r="CE193" s="1">
        <f t="shared" si="48"/>
        <v>1</v>
      </c>
      <c r="CF193" s="1">
        <f t="shared" si="49"/>
        <v>1</v>
      </c>
      <c r="CG193" s="1">
        <f>SUM(BR193:CC193)+SUM(COUNTIFS(R193:BQ193,{"TERM","RESIGNED"}))</f>
        <v>29</v>
      </c>
      <c r="CH193" s="1" t="s">
        <v>41</v>
      </c>
      <c r="CI193" s="1" t="s">
        <v>934</v>
      </c>
      <c r="CJ193" s="32"/>
    </row>
    <row r="194" spans="1:88" x14ac:dyDescent="0.25">
      <c r="A194" s="30">
        <f t="shared" si="50"/>
        <v>193</v>
      </c>
      <c r="B194" s="1" t="s">
        <v>163</v>
      </c>
      <c r="C194" s="1">
        <v>103526</v>
      </c>
      <c r="D194" s="25">
        <v>103526</v>
      </c>
      <c r="E194" s="1" t="s">
        <v>862</v>
      </c>
      <c r="F194" s="32" t="s">
        <v>587</v>
      </c>
      <c r="G194" s="32" t="s">
        <v>117</v>
      </c>
      <c r="H194" s="28">
        <v>44749</v>
      </c>
      <c r="I194" s="28" t="s">
        <v>36</v>
      </c>
      <c r="J194" s="28" t="s">
        <v>36</v>
      </c>
      <c r="K194" s="1">
        <f t="shared" ref="K194:K257" ca="1" si="51">IF(O194="ACTIVE",(TODAY()-H194),(J194-H194))</f>
        <v>593</v>
      </c>
      <c r="L194" s="32" t="str">
        <f t="shared" ref="L194:L257" si="52">IF(OR(M194="Email Verification",M194="Operations",M194="OJT",M194="Bottom Quartile Group",M194="Training"),"Billable","Non Billable")</f>
        <v>Billable</v>
      </c>
      <c r="M194" s="32" t="s">
        <v>118</v>
      </c>
      <c r="N194" s="1" t="s">
        <v>38</v>
      </c>
      <c r="O194" s="1" t="s">
        <v>39</v>
      </c>
      <c r="P194" s="1"/>
      <c r="Q194" s="1"/>
      <c r="R194" s="31" t="s">
        <v>60</v>
      </c>
      <c r="S194" s="42" t="s">
        <v>18</v>
      </c>
      <c r="T194" s="45" t="s">
        <v>36</v>
      </c>
      <c r="U194" s="42" t="s">
        <v>18</v>
      </c>
      <c r="V194" s="42" t="s">
        <v>18</v>
      </c>
      <c r="W194" s="46" t="s">
        <v>36</v>
      </c>
      <c r="X194" s="46" t="s">
        <v>18</v>
      </c>
      <c r="Y194" s="42" t="s">
        <v>17</v>
      </c>
      <c r="Z194" s="42" t="s">
        <v>17</v>
      </c>
      <c r="AA194" s="42" t="s">
        <v>19</v>
      </c>
      <c r="AB194" s="46">
        <v>0.38055555555555554</v>
      </c>
      <c r="AC194" s="42" t="s">
        <v>19</v>
      </c>
      <c r="AD194" s="42" t="s">
        <v>880</v>
      </c>
      <c r="AE194" s="46">
        <v>0.38750000000000001</v>
      </c>
      <c r="AF194" s="42" t="s">
        <v>880</v>
      </c>
      <c r="AG194" s="42" t="s">
        <v>880</v>
      </c>
      <c r="AH194" s="46">
        <v>0.39930555555555558</v>
      </c>
      <c r="AI194" s="42" t="s">
        <v>880</v>
      </c>
      <c r="AJ194" s="42" t="s">
        <v>880</v>
      </c>
      <c r="AK194" s="46">
        <v>0.38680555555555557</v>
      </c>
      <c r="AL194" s="42" t="s">
        <v>880</v>
      </c>
      <c r="AM194" s="42" t="s">
        <v>880</v>
      </c>
      <c r="AN194" s="46">
        <v>0.38750000000000001</v>
      </c>
      <c r="AO194" s="42" t="s">
        <v>880</v>
      </c>
      <c r="AP194" s="42" t="s">
        <v>17</v>
      </c>
      <c r="AQ194" s="42" t="s">
        <v>17</v>
      </c>
      <c r="AR194" s="42" t="s">
        <v>880</v>
      </c>
      <c r="AS194" s="46">
        <v>0.41041666666666665</v>
      </c>
      <c r="AT194" s="46" t="s">
        <v>880</v>
      </c>
      <c r="AU194" s="42" t="s">
        <v>880</v>
      </c>
      <c r="AV194" s="46">
        <v>0.44444444444444442</v>
      </c>
      <c r="AW194" s="46" t="s">
        <v>880</v>
      </c>
      <c r="AX194" s="42" t="s">
        <v>19</v>
      </c>
      <c r="AY194" s="46">
        <v>0.38819444444444445</v>
      </c>
      <c r="AZ194" s="46" t="s">
        <v>19</v>
      </c>
      <c r="BA194" s="42" t="s">
        <v>880</v>
      </c>
      <c r="BB194" s="46">
        <v>0.37708333333333338</v>
      </c>
      <c r="BC194" s="46" t="s">
        <v>880</v>
      </c>
      <c r="BD194" s="42" t="s">
        <v>880</v>
      </c>
      <c r="BE194" s="42" t="s">
        <v>17</v>
      </c>
      <c r="BF194" s="42" t="s">
        <v>17</v>
      </c>
      <c r="BR194" s="1">
        <f t="shared" ref="BR194:BR257" si="53">COUNTIFS($S194:$BQ194,"P")</f>
        <v>15</v>
      </c>
      <c r="BS194" s="1">
        <f t="shared" ref="BS194:BS257" si="54">COUNTIFS($S194:$BQ194,"HD")/2</f>
        <v>0</v>
      </c>
      <c r="BT194" s="1">
        <f t="shared" ref="BT194:BT257" si="55">COUNTIFS($S194:$BQ194,"DO")</f>
        <v>6</v>
      </c>
      <c r="BU194" s="1">
        <f t="shared" ref="BU194:BU257" si="56">COUNTIFS($S194:$BQ194,"UPL")</f>
        <v>4</v>
      </c>
      <c r="BV194" s="1">
        <f t="shared" ref="BV194:BV257" si="57">COUNTIFS($S194:$BQ194,"LWP")</f>
        <v>4</v>
      </c>
      <c r="BW194" s="1">
        <f>SUM(COUNTIFS($S194:$BQ194,{"PAT","MAT"}))</f>
        <v>0</v>
      </c>
      <c r="BX194" s="1">
        <f t="shared" ref="BX194:BX257" si="58">COUNTIFS($S194:$BQ194,"HO")</f>
        <v>0</v>
      </c>
      <c r="BY194" s="1">
        <f t="shared" ref="BY194:BY257" si="59">COUNTIFS($S194:$BQ194,"NA")</f>
        <v>0</v>
      </c>
      <c r="BZ194" s="1">
        <f t="shared" ref="BZ194:BZ257" si="60">COUNTIFS($S194:$BQ194,"PL")</f>
        <v>0</v>
      </c>
      <c r="CA194" s="1">
        <f t="shared" ref="CA194:CA257" si="61">COUNTIFS($S194:$BQ194,"CL")</f>
        <v>0</v>
      </c>
      <c r="CB194" s="1">
        <f t="shared" ref="CB194:CB257" si="62">COUNTIFS($S194:$BQ194,"BL")</f>
        <v>0</v>
      </c>
      <c r="CC194" s="1">
        <f t="shared" ref="CC194:CC257" si="63">COUNTIFS($S194:$BQ194,"CO")</f>
        <v>0</v>
      </c>
      <c r="CD194" s="1">
        <f t="shared" ref="CD194:CD257" si="64">SUM(BZ194:CC194)</f>
        <v>0</v>
      </c>
      <c r="CE194" s="1">
        <f t="shared" ref="CE194:CE257" si="65">IF(SUM(BR194+BS194)&gt;=17,1,0)</f>
        <v>0</v>
      </c>
      <c r="CF194" s="1">
        <f t="shared" ref="CF194:CF257" si="66">IF(SUM(BR194+BS194)&gt;=13,1,0)</f>
        <v>1</v>
      </c>
      <c r="CG194" s="1">
        <f>SUM(BR194:CC194)+SUM(COUNTIFS(R194:BQ194,{"TERM","RESIGNED"}))</f>
        <v>29</v>
      </c>
      <c r="CH194" s="1" t="s">
        <v>41</v>
      </c>
      <c r="CI194" s="1" t="s">
        <v>931</v>
      </c>
      <c r="CJ194" s="32"/>
    </row>
    <row r="195" spans="1:88" x14ac:dyDescent="0.25">
      <c r="A195" s="30">
        <f t="shared" ref="A195:A258" si="67">A194+1</f>
        <v>194</v>
      </c>
      <c r="B195" s="1" t="s">
        <v>163</v>
      </c>
      <c r="C195" s="1">
        <v>103527</v>
      </c>
      <c r="D195" s="25">
        <v>103527</v>
      </c>
      <c r="E195" s="1" t="s">
        <v>863</v>
      </c>
      <c r="F195" s="32" t="s">
        <v>588</v>
      </c>
      <c r="G195" s="32" t="s">
        <v>117</v>
      </c>
      <c r="H195" s="28">
        <v>44749</v>
      </c>
      <c r="I195" s="28" t="s">
        <v>36</v>
      </c>
      <c r="J195" s="28" t="s">
        <v>36</v>
      </c>
      <c r="K195" s="1">
        <f t="shared" ca="1" si="51"/>
        <v>593</v>
      </c>
      <c r="L195" s="32" t="str">
        <f t="shared" si="52"/>
        <v>Billable</v>
      </c>
      <c r="M195" s="32" t="s">
        <v>118</v>
      </c>
      <c r="N195" s="1" t="s">
        <v>38</v>
      </c>
      <c r="O195" s="1" t="s">
        <v>39</v>
      </c>
      <c r="P195" s="1"/>
      <c r="Q195" s="1"/>
      <c r="R195" s="31" t="s">
        <v>370</v>
      </c>
      <c r="S195" s="42" t="s">
        <v>880</v>
      </c>
      <c r="T195" s="45">
        <v>0.39027777777777778</v>
      </c>
      <c r="U195" s="42" t="s">
        <v>880</v>
      </c>
      <c r="V195" s="42" t="s">
        <v>880</v>
      </c>
      <c r="W195" s="46">
        <v>0.36874999999999997</v>
      </c>
      <c r="X195" s="46" t="s">
        <v>880</v>
      </c>
      <c r="Y195" s="42" t="s">
        <v>17</v>
      </c>
      <c r="Z195" s="42" t="s">
        <v>17</v>
      </c>
      <c r="AA195" s="42" t="s">
        <v>880</v>
      </c>
      <c r="AB195" s="46">
        <v>0.36944444444444446</v>
      </c>
      <c r="AC195" s="42" t="s">
        <v>880</v>
      </c>
      <c r="AD195" s="42" t="s">
        <v>880</v>
      </c>
      <c r="AE195" s="46">
        <v>0.3840277777777778</v>
      </c>
      <c r="AF195" s="42" t="s">
        <v>880</v>
      </c>
      <c r="AG195" s="42" t="s">
        <v>880</v>
      </c>
      <c r="AH195" s="46">
        <v>0.38958333333333334</v>
      </c>
      <c r="AI195" s="42" t="s">
        <v>880</v>
      </c>
      <c r="AJ195" s="42" t="s">
        <v>880</v>
      </c>
      <c r="AK195" s="46">
        <v>0.37847222222222227</v>
      </c>
      <c r="AL195" s="42" t="s">
        <v>880</v>
      </c>
      <c r="AM195" s="42" t="s">
        <v>880</v>
      </c>
      <c r="AN195" s="46">
        <v>0.4513888888888889</v>
      </c>
      <c r="AO195" s="42" t="s">
        <v>19</v>
      </c>
      <c r="AP195" s="42" t="s">
        <v>17</v>
      </c>
      <c r="AQ195" s="42" t="s">
        <v>17</v>
      </c>
      <c r="AR195" s="42" t="s">
        <v>880</v>
      </c>
      <c r="AS195" s="46">
        <v>0.38750000000000001</v>
      </c>
      <c r="AT195" s="46" t="s">
        <v>880</v>
      </c>
      <c r="AU195" s="42" t="s">
        <v>880</v>
      </c>
      <c r="AV195" s="46">
        <v>0.38819444444444445</v>
      </c>
      <c r="AW195" s="46" t="s">
        <v>880</v>
      </c>
      <c r="AX195" s="42" t="s">
        <v>880</v>
      </c>
      <c r="AY195" s="46">
        <v>0.39652777777777781</v>
      </c>
      <c r="AZ195" s="46" t="s">
        <v>880</v>
      </c>
      <c r="BA195" s="42" t="s">
        <v>18</v>
      </c>
      <c r="BB195" s="46" t="s">
        <v>36</v>
      </c>
      <c r="BC195" s="46" t="s">
        <v>18</v>
      </c>
      <c r="BD195" s="42" t="s">
        <v>880</v>
      </c>
      <c r="BE195" s="42" t="s">
        <v>17</v>
      </c>
      <c r="BF195" s="42" t="s">
        <v>17</v>
      </c>
      <c r="BR195" s="1">
        <f t="shared" si="53"/>
        <v>20</v>
      </c>
      <c r="BS195" s="1">
        <f t="shared" si="54"/>
        <v>0</v>
      </c>
      <c r="BT195" s="1">
        <f t="shared" si="55"/>
        <v>6</v>
      </c>
      <c r="BU195" s="1">
        <f t="shared" si="56"/>
        <v>2</v>
      </c>
      <c r="BV195" s="1">
        <f t="shared" si="57"/>
        <v>1</v>
      </c>
      <c r="BW195" s="1">
        <f>SUM(COUNTIFS($S195:$BQ195,{"PAT","MAT"}))</f>
        <v>0</v>
      </c>
      <c r="BX195" s="1">
        <f t="shared" si="58"/>
        <v>0</v>
      </c>
      <c r="BY195" s="1">
        <f t="shared" si="59"/>
        <v>0</v>
      </c>
      <c r="BZ195" s="1">
        <f t="shared" si="60"/>
        <v>0</v>
      </c>
      <c r="CA195" s="1">
        <f t="shared" si="61"/>
        <v>0</v>
      </c>
      <c r="CB195" s="1">
        <f t="shared" si="62"/>
        <v>0</v>
      </c>
      <c r="CC195" s="1">
        <f t="shared" si="63"/>
        <v>0</v>
      </c>
      <c r="CD195" s="1">
        <f t="shared" si="64"/>
        <v>0</v>
      </c>
      <c r="CE195" s="1">
        <f t="shared" si="65"/>
        <v>1</v>
      </c>
      <c r="CF195" s="1">
        <f t="shared" si="66"/>
        <v>1</v>
      </c>
      <c r="CG195" s="1">
        <f>SUM(BR195:CC195)+SUM(COUNTIFS(R195:BQ195,{"TERM","RESIGNED"}))</f>
        <v>29</v>
      </c>
      <c r="CH195" s="1" t="s">
        <v>41</v>
      </c>
      <c r="CI195" s="1" t="s">
        <v>931</v>
      </c>
      <c r="CJ195" s="32"/>
    </row>
    <row r="196" spans="1:88" x14ac:dyDescent="0.25">
      <c r="A196" s="30">
        <f t="shared" si="67"/>
        <v>195</v>
      </c>
      <c r="B196" s="1" t="s">
        <v>163</v>
      </c>
      <c r="C196" s="1">
        <v>103541</v>
      </c>
      <c r="D196" s="25">
        <v>103541</v>
      </c>
      <c r="E196" s="1" t="s">
        <v>863</v>
      </c>
      <c r="F196" s="32" t="s">
        <v>591</v>
      </c>
      <c r="G196" s="32" t="s">
        <v>177</v>
      </c>
      <c r="H196" s="28">
        <v>44750</v>
      </c>
      <c r="I196" s="28" t="s">
        <v>36</v>
      </c>
      <c r="J196" s="28" t="s">
        <v>36</v>
      </c>
      <c r="K196" s="1">
        <f t="shared" ca="1" si="51"/>
        <v>592</v>
      </c>
      <c r="L196" s="32" t="str">
        <f t="shared" si="52"/>
        <v>Billable</v>
      </c>
      <c r="M196" s="32" t="s">
        <v>178</v>
      </c>
      <c r="N196" s="1" t="s">
        <v>38</v>
      </c>
      <c r="O196" s="1" t="s">
        <v>39</v>
      </c>
      <c r="P196" s="1"/>
      <c r="Q196" s="1"/>
      <c r="R196" s="31" t="s">
        <v>179</v>
      </c>
      <c r="S196" s="42" t="s">
        <v>880</v>
      </c>
      <c r="T196" s="45">
        <v>0.41666666666666669</v>
      </c>
      <c r="U196" s="42" t="s">
        <v>880</v>
      </c>
      <c r="V196" s="42" t="s">
        <v>880</v>
      </c>
      <c r="W196" s="46">
        <v>0.41319444444444442</v>
      </c>
      <c r="X196" s="46" t="s">
        <v>880</v>
      </c>
      <c r="Y196" s="42" t="s">
        <v>17</v>
      </c>
      <c r="Z196" s="42" t="s">
        <v>17</v>
      </c>
      <c r="AA196" s="42" t="s">
        <v>880</v>
      </c>
      <c r="AB196" s="46">
        <v>0.3833333333333333</v>
      </c>
      <c r="AC196" s="42" t="s">
        <v>880</v>
      </c>
      <c r="AD196" s="42" t="s">
        <v>880</v>
      </c>
      <c r="AE196" s="46">
        <v>0.38125000000000003</v>
      </c>
      <c r="AF196" s="42" t="s">
        <v>880</v>
      </c>
      <c r="AG196" s="42" t="s">
        <v>880</v>
      </c>
      <c r="AH196" s="46">
        <v>0.38611111111111113</v>
      </c>
      <c r="AI196" s="42" t="s">
        <v>880</v>
      </c>
      <c r="AJ196" s="42" t="s">
        <v>880</v>
      </c>
      <c r="AK196" s="46">
        <v>0.42152777777777778</v>
      </c>
      <c r="AL196" s="42" t="s">
        <v>880</v>
      </c>
      <c r="AM196" s="42" t="s">
        <v>880</v>
      </c>
      <c r="AN196" s="46">
        <v>0.39444444444444443</v>
      </c>
      <c r="AO196" s="42" t="s">
        <v>880</v>
      </c>
      <c r="AP196" s="42" t="s">
        <v>17</v>
      </c>
      <c r="AQ196" s="42" t="s">
        <v>17</v>
      </c>
      <c r="AR196" s="42" t="s">
        <v>880</v>
      </c>
      <c r="AS196" s="46">
        <v>0.39097222222222222</v>
      </c>
      <c r="AT196" s="46" t="s">
        <v>880</v>
      </c>
      <c r="AU196" s="42" t="s">
        <v>880</v>
      </c>
      <c r="AV196" s="46">
        <v>0.3923611111111111</v>
      </c>
      <c r="AW196" s="46" t="s">
        <v>880</v>
      </c>
      <c r="AX196" s="42" t="s">
        <v>880</v>
      </c>
      <c r="AY196" s="46">
        <v>0.37916666666666665</v>
      </c>
      <c r="AZ196" s="46" t="s">
        <v>880</v>
      </c>
      <c r="BA196" s="42" t="s">
        <v>880</v>
      </c>
      <c r="BB196" s="46">
        <v>0.38055555555555554</v>
      </c>
      <c r="BC196" s="46" t="s">
        <v>880</v>
      </c>
      <c r="BD196" s="42" t="s">
        <v>880</v>
      </c>
      <c r="BE196" s="42" t="s">
        <v>17</v>
      </c>
      <c r="BF196" s="42" t="s">
        <v>17</v>
      </c>
      <c r="BR196" s="1">
        <f t="shared" si="53"/>
        <v>23</v>
      </c>
      <c r="BS196" s="1">
        <f t="shared" si="54"/>
        <v>0</v>
      </c>
      <c r="BT196" s="1">
        <f t="shared" si="55"/>
        <v>6</v>
      </c>
      <c r="BU196" s="1">
        <f t="shared" si="56"/>
        <v>0</v>
      </c>
      <c r="BV196" s="1">
        <f t="shared" si="57"/>
        <v>0</v>
      </c>
      <c r="BW196" s="1">
        <f>SUM(COUNTIFS($S196:$BQ196,{"PAT","MAT"}))</f>
        <v>0</v>
      </c>
      <c r="BX196" s="1">
        <f t="shared" si="58"/>
        <v>0</v>
      </c>
      <c r="BY196" s="1">
        <f t="shared" si="59"/>
        <v>0</v>
      </c>
      <c r="BZ196" s="1">
        <f t="shared" si="60"/>
        <v>0</v>
      </c>
      <c r="CA196" s="1">
        <f t="shared" si="61"/>
        <v>0</v>
      </c>
      <c r="CB196" s="1">
        <f t="shared" si="62"/>
        <v>0</v>
      </c>
      <c r="CC196" s="1">
        <f t="shared" si="63"/>
        <v>0</v>
      </c>
      <c r="CD196" s="1">
        <f t="shared" si="64"/>
        <v>0</v>
      </c>
      <c r="CE196" s="1">
        <f t="shared" si="65"/>
        <v>1</v>
      </c>
      <c r="CF196" s="1">
        <f t="shared" si="66"/>
        <v>1</v>
      </c>
      <c r="CG196" s="1">
        <f>SUM(BR196:CC196)+SUM(COUNTIFS(R196:BQ196,{"TERM","RESIGNED"}))</f>
        <v>29</v>
      </c>
      <c r="CH196" s="1" t="s">
        <v>41</v>
      </c>
      <c r="CI196" s="1" t="s">
        <v>931</v>
      </c>
      <c r="CJ196" s="32"/>
    </row>
    <row r="197" spans="1:88" x14ac:dyDescent="0.25">
      <c r="A197" s="30">
        <f t="shared" si="67"/>
        <v>196</v>
      </c>
      <c r="B197" s="1" t="s">
        <v>163</v>
      </c>
      <c r="C197" s="1">
        <v>103547</v>
      </c>
      <c r="D197" s="25">
        <v>103547</v>
      </c>
      <c r="E197" s="1" t="s">
        <v>863</v>
      </c>
      <c r="F197" s="32" t="s">
        <v>593</v>
      </c>
      <c r="G197" s="32" t="s">
        <v>181</v>
      </c>
      <c r="H197" s="28">
        <v>44750</v>
      </c>
      <c r="I197" s="28" t="s">
        <v>36</v>
      </c>
      <c r="J197" s="28" t="s">
        <v>36</v>
      </c>
      <c r="K197" s="1">
        <f t="shared" ca="1" si="51"/>
        <v>592</v>
      </c>
      <c r="L197" s="32" t="str">
        <f t="shared" si="52"/>
        <v>Billable</v>
      </c>
      <c r="M197" s="32" t="s">
        <v>178</v>
      </c>
      <c r="N197" s="1" t="s">
        <v>38</v>
      </c>
      <c r="O197" s="1" t="s">
        <v>39</v>
      </c>
      <c r="P197" s="1"/>
      <c r="Q197" s="1"/>
      <c r="R197" s="31" t="s">
        <v>226</v>
      </c>
      <c r="S197" s="42" t="s">
        <v>880</v>
      </c>
      <c r="T197" s="45">
        <v>0.3666666666666667</v>
      </c>
      <c r="U197" s="42" t="s">
        <v>880</v>
      </c>
      <c r="V197" s="42" t="s">
        <v>880</v>
      </c>
      <c r="W197" s="46">
        <v>0.37638888888888888</v>
      </c>
      <c r="X197" s="46" t="s">
        <v>880</v>
      </c>
      <c r="Y197" s="42" t="s">
        <v>17</v>
      </c>
      <c r="Z197" s="42" t="s">
        <v>17</v>
      </c>
      <c r="AA197" s="42" t="s">
        <v>880</v>
      </c>
      <c r="AB197" s="46">
        <v>0.37847222222222227</v>
      </c>
      <c r="AC197" s="42" t="s">
        <v>880</v>
      </c>
      <c r="AD197" s="42" t="s">
        <v>880</v>
      </c>
      <c r="AE197" s="46">
        <v>0.38125000000000003</v>
      </c>
      <c r="AF197" s="42" t="s">
        <v>880</v>
      </c>
      <c r="AG197" s="42" t="s">
        <v>880</v>
      </c>
      <c r="AH197" s="46">
        <v>0.38472222222222219</v>
      </c>
      <c r="AI197" s="42" t="s">
        <v>880</v>
      </c>
      <c r="AJ197" s="42" t="s">
        <v>880</v>
      </c>
      <c r="AK197" s="46">
        <v>0.3666666666666667</v>
      </c>
      <c r="AL197" s="42" t="s">
        <v>880</v>
      </c>
      <c r="AM197" s="42" t="s">
        <v>880</v>
      </c>
      <c r="AN197" s="46">
        <v>0.38194444444444442</v>
      </c>
      <c r="AO197" s="42" t="s">
        <v>880</v>
      </c>
      <c r="AP197" s="42" t="s">
        <v>17</v>
      </c>
      <c r="AQ197" s="42" t="s">
        <v>17</v>
      </c>
      <c r="AR197" s="42" t="s">
        <v>880</v>
      </c>
      <c r="AS197" s="46">
        <v>0.38680555555555557</v>
      </c>
      <c r="AT197" s="46" t="s">
        <v>880</v>
      </c>
      <c r="AU197" s="42" t="s">
        <v>880</v>
      </c>
      <c r="AV197" s="46">
        <v>0.3833333333333333</v>
      </c>
      <c r="AW197" s="46" t="s">
        <v>880</v>
      </c>
      <c r="AX197" s="42" t="s">
        <v>880</v>
      </c>
      <c r="AY197" s="46">
        <v>0.37361111111111112</v>
      </c>
      <c r="AZ197" s="46" t="s">
        <v>880</v>
      </c>
      <c r="BA197" s="42" t="s">
        <v>880</v>
      </c>
      <c r="BB197" s="46">
        <v>0.39027777777777778</v>
      </c>
      <c r="BC197" s="46" t="s">
        <v>880</v>
      </c>
      <c r="BD197" s="42" t="s">
        <v>880</v>
      </c>
      <c r="BE197" s="42" t="s">
        <v>17</v>
      </c>
      <c r="BF197" s="42" t="s">
        <v>17</v>
      </c>
      <c r="BR197" s="1">
        <f t="shared" si="53"/>
        <v>23</v>
      </c>
      <c r="BS197" s="1">
        <f t="shared" si="54"/>
        <v>0</v>
      </c>
      <c r="BT197" s="1">
        <f t="shared" si="55"/>
        <v>6</v>
      </c>
      <c r="BU197" s="1">
        <f t="shared" si="56"/>
        <v>0</v>
      </c>
      <c r="BV197" s="1">
        <f t="shared" si="57"/>
        <v>0</v>
      </c>
      <c r="BW197" s="1">
        <f>SUM(COUNTIFS($S197:$BQ197,{"PAT","MAT"}))</f>
        <v>0</v>
      </c>
      <c r="BX197" s="1">
        <f t="shared" si="58"/>
        <v>0</v>
      </c>
      <c r="BY197" s="1">
        <f t="shared" si="59"/>
        <v>0</v>
      </c>
      <c r="BZ197" s="1">
        <f t="shared" si="60"/>
        <v>0</v>
      </c>
      <c r="CA197" s="1">
        <f t="shared" si="61"/>
        <v>0</v>
      </c>
      <c r="CB197" s="1">
        <f t="shared" si="62"/>
        <v>0</v>
      </c>
      <c r="CC197" s="1">
        <f t="shared" si="63"/>
        <v>0</v>
      </c>
      <c r="CD197" s="1">
        <f t="shared" si="64"/>
        <v>0</v>
      </c>
      <c r="CE197" s="1">
        <f t="shared" si="65"/>
        <v>1</v>
      </c>
      <c r="CF197" s="1">
        <f t="shared" si="66"/>
        <v>1</v>
      </c>
      <c r="CG197" s="1">
        <f>SUM(BR197:CC197)+SUM(COUNTIFS(R197:BQ197,{"TERM","RESIGNED"}))</f>
        <v>29</v>
      </c>
      <c r="CH197" s="1" t="s">
        <v>41</v>
      </c>
      <c r="CI197" s="1" t="s">
        <v>931</v>
      </c>
      <c r="CJ197" s="32"/>
    </row>
    <row r="198" spans="1:88" x14ac:dyDescent="0.25">
      <c r="A198" s="30">
        <f t="shared" si="67"/>
        <v>197</v>
      </c>
      <c r="B198" s="1" t="s">
        <v>163</v>
      </c>
      <c r="C198" s="1">
        <v>103549</v>
      </c>
      <c r="D198" s="25">
        <v>103549</v>
      </c>
      <c r="E198" s="1" t="s">
        <v>863</v>
      </c>
      <c r="F198" s="32" t="s">
        <v>594</v>
      </c>
      <c r="G198" s="32" t="s">
        <v>181</v>
      </c>
      <c r="H198" s="28">
        <v>44750</v>
      </c>
      <c r="I198" s="28" t="s">
        <v>36</v>
      </c>
      <c r="J198" s="28" t="s">
        <v>36</v>
      </c>
      <c r="K198" s="1">
        <f t="shared" ca="1" si="51"/>
        <v>592</v>
      </c>
      <c r="L198" s="32" t="str">
        <f t="shared" si="52"/>
        <v>Billable</v>
      </c>
      <c r="M198" s="32" t="s">
        <v>178</v>
      </c>
      <c r="N198" s="1" t="s">
        <v>38</v>
      </c>
      <c r="O198" s="1" t="s">
        <v>39</v>
      </c>
      <c r="P198" s="1"/>
      <c r="Q198" s="1"/>
      <c r="R198" s="31" t="s">
        <v>229</v>
      </c>
      <c r="S198" s="42" t="s">
        <v>880</v>
      </c>
      <c r="T198" s="45">
        <v>0.17847222222222223</v>
      </c>
      <c r="U198" s="42" t="s">
        <v>881</v>
      </c>
      <c r="V198" s="42" t="s">
        <v>880</v>
      </c>
      <c r="W198" s="46" t="s">
        <v>36</v>
      </c>
      <c r="X198" s="46" t="s">
        <v>880</v>
      </c>
      <c r="Y198" s="42" t="s">
        <v>17</v>
      </c>
      <c r="Z198" s="42" t="s">
        <v>17</v>
      </c>
      <c r="AA198" s="42" t="s">
        <v>880</v>
      </c>
      <c r="AB198" s="46" t="s">
        <v>36</v>
      </c>
      <c r="AC198" s="42" t="s">
        <v>880</v>
      </c>
      <c r="AD198" s="42" t="s">
        <v>880</v>
      </c>
      <c r="AE198" s="46" t="s">
        <v>36</v>
      </c>
      <c r="AF198" s="42" t="s">
        <v>880</v>
      </c>
      <c r="AG198" s="42" t="s">
        <v>880</v>
      </c>
      <c r="AH198" s="46" t="s">
        <v>36</v>
      </c>
      <c r="AI198" s="42" t="s">
        <v>880</v>
      </c>
      <c r="AJ198" s="42" t="s">
        <v>880</v>
      </c>
      <c r="AK198" s="46" t="s">
        <v>36</v>
      </c>
      <c r="AL198" s="42" t="s">
        <v>880</v>
      </c>
      <c r="AM198" s="42" t="s">
        <v>880</v>
      </c>
      <c r="AN198" s="46" t="s">
        <v>36</v>
      </c>
      <c r="AO198" s="42" t="s">
        <v>880</v>
      </c>
      <c r="AP198" s="42" t="s">
        <v>17</v>
      </c>
      <c r="AQ198" s="42" t="s">
        <v>17</v>
      </c>
      <c r="AR198" s="42" t="s">
        <v>880</v>
      </c>
      <c r="AS198" s="46" t="s">
        <v>36</v>
      </c>
      <c r="AT198" s="46" t="s">
        <v>880</v>
      </c>
      <c r="AU198" s="42" t="s">
        <v>880</v>
      </c>
      <c r="AV198" s="46" t="s">
        <v>36</v>
      </c>
      <c r="AW198" s="46" t="s">
        <v>880</v>
      </c>
      <c r="AX198" s="42" t="s">
        <v>880</v>
      </c>
      <c r="AY198" s="46" t="s">
        <v>36</v>
      </c>
      <c r="AZ198" s="46" t="s">
        <v>880</v>
      </c>
      <c r="BA198" s="42" t="s">
        <v>880</v>
      </c>
      <c r="BB198" s="46" t="s">
        <v>36</v>
      </c>
      <c r="BC198" s="46" t="s">
        <v>880</v>
      </c>
      <c r="BD198" s="42" t="s">
        <v>880</v>
      </c>
      <c r="BE198" s="42" t="s">
        <v>17</v>
      </c>
      <c r="BF198" s="42" t="s">
        <v>17</v>
      </c>
      <c r="BR198" s="1">
        <f t="shared" si="53"/>
        <v>22</v>
      </c>
      <c r="BS198" s="1">
        <f t="shared" si="54"/>
        <v>0.5</v>
      </c>
      <c r="BT198" s="1">
        <f t="shared" si="55"/>
        <v>6</v>
      </c>
      <c r="BU198" s="1">
        <f t="shared" si="56"/>
        <v>0</v>
      </c>
      <c r="BV198" s="1">
        <f t="shared" si="57"/>
        <v>0</v>
      </c>
      <c r="BW198" s="1">
        <f>SUM(COUNTIFS($S198:$BQ198,{"PAT","MAT"}))</f>
        <v>0</v>
      </c>
      <c r="BX198" s="1">
        <f t="shared" si="58"/>
        <v>0</v>
      </c>
      <c r="BY198" s="1">
        <f t="shared" si="59"/>
        <v>0</v>
      </c>
      <c r="BZ198" s="1">
        <f t="shared" si="60"/>
        <v>0</v>
      </c>
      <c r="CA198" s="1">
        <f t="shared" si="61"/>
        <v>0</v>
      </c>
      <c r="CB198" s="1">
        <f t="shared" si="62"/>
        <v>0</v>
      </c>
      <c r="CC198" s="1">
        <f t="shared" si="63"/>
        <v>0</v>
      </c>
      <c r="CD198" s="1">
        <f t="shared" si="64"/>
        <v>0</v>
      </c>
      <c r="CE198" s="1">
        <f t="shared" si="65"/>
        <v>1</v>
      </c>
      <c r="CF198" s="1">
        <f t="shared" si="66"/>
        <v>1</v>
      </c>
      <c r="CG198" s="1">
        <f>SUM(BR198:CC198)+SUM(COUNTIFS(R198:BQ198,{"TERM","RESIGNED"}))</f>
        <v>28.5</v>
      </c>
      <c r="CH198" s="1" t="s">
        <v>41</v>
      </c>
      <c r="CI198" s="1" t="s">
        <v>931</v>
      </c>
      <c r="CJ198" s="32"/>
    </row>
    <row r="199" spans="1:88" x14ac:dyDescent="0.25">
      <c r="A199" s="30">
        <f t="shared" si="67"/>
        <v>198</v>
      </c>
      <c r="B199" s="1" t="s">
        <v>163</v>
      </c>
      <c r="C199" s="1">
        <v>103551</v>
      </c>
      <c r="D199" s="25">
        <v>103551</v>
      </c>
      <c r="E199" s="1" t="s">
        <v>863</v>
      </c>
      <c r="F199" s="32" t="s">
        <v>595</v>
      </c>
      <c r="G199" s="32" t="s">
        <v>181</v>
      </c>
      <c r="H199" s="28">
        <v>44750</v>
      </c>
      <c r="I199" s="28" t="s">
        <v>36</v>
      </c>
      <c r="J199" s="28" t="s">
        <v>36</v>
      </c>
      <c r="K199" s="1">
        <f t="shared" ca="1" si="51"/>
        <v>592</v>
      </c>
      <c r="L199" s="32" t="str">
        <f t="shared" si="52"/>
        <v>Billable</v>
      </c>
      <c r="M199" s="32" t="s">
        <v>178</v>
      </c>
      <c r="N199" s="1" t="s">
        <v>38</v>
      </c>
      <c r="O199" s="1" t="s">
        <v>39</v>
      </c>
      <c r="P199" s="1"/>
      <c r="Q199" s="1"/>
      <c r="R199" s="31" t="s">
        <v>230</v>
      </c>
      <c r="S199" s="42" t="s">
        <v>880</v>
      </c>
      <c r="T199" s="45">
        <v>0.40138888888888885</v>
      </c>
      <c r="U199" s="42" t="s">
        <v>880</v>
      </c>
      <c r="V199" s="42" t="s">
        <v>880</v>
      </c>
      <c r="W199" s="46">
        <v>0.38819444444444445</v>
      </c>
      <c r="X199" s="46" t="s">
        <v>880</v>
      </c>
      <c r="Y199" s="42" t="s">
        <v>17</v>
      </c>
      <c r="Z199" s="42" t="s">
        <v>17</v>
      </c>
      <c r="AA199" s="42" t="s">
        <v>880</v>
      </c>
      <c r="AB199" s="46">
        <v>0.38680555555555557</v>
      </c>
      <c r="AC199" s="42" t="s">
        <v>880</v>
      </c>
      <c r="AD199" s="42" t="s">
        <v>880</v>
      </c>
      <c r="AE199" s="46">
        <v>0.40416666666666662</v>
      </c>
      <c r="AF199" s="42" t="s">
        <v>880</v>
      </c>
      <c r="AG199" s="42" t="s">
        <v>880</v>
      </c>
      <c r="AH199" s="46">
        <v>0.39305555555555555</v>
      </c>
      <c r="AI199" s="42" t="s">
        <v>880</v>
      </c>
      <c r="AJ199" s="42" t="s">
        <v>880</v>
      </c>
      <c r="AK199" s="46">
        <v>0.38958333333333334</v>
      </c>
      <c r="AL199" s="42" t="s">
        <v>880</v>
      </c>
      <c r="AM199" s="42" t="s">
        <v>882</v>
      </c>
      <c r="AN199" s="46" t="s">
        <v>36</v>
      </c>
      <c r="AO199" s="42" t="s">
        <v>882</v>
      </c>
      <c r="AP199" s="42" t="s">
        <v>17</v>
      </c>
      <c r="AQ199" s="42" t="s">
        <v>17</v>
      </c>
      <c r="AR199" s="42" t="s">
        <v>880</v>
      </c>
      <c r="AS199" s="46">
        <v>0.38819444444444445</v>
      </c>
      <c r="AT199" s="46" t="s">
        <v>880</v>
      </c>
      <c r="AU199" s="42" t="s">
        <v>880</v>
      </c>
      <c r="AV199" s="46">
        <v>0.34791666666666665</v>
      </c>
      <c r="AW199" s="46" t="s">
        <v>881</v>
      </c>
      <c r="AX199" s="42" t="s">
        <v>880</v>
      </c>
      <c r="AY199" s="46">
        <v>0.38819444444444445</v>
      </c>
      <c r="AZ199" s="46" t="s">
        <v>880</v>
      </c>
      <c r="BA199" s="42" t="s">
        <v>880</v>
      </c>
      <c r="BB199" s="46">
        <v>0.39583333333333331</v>
      </c>
      <c r="BC199" s="46" t="s">
        <v>880</v>
      </c>
      <c r="BD199" s="42" t="s">
        <v>19</v>
      </c>
      <c r="BE199" s="42" t="s">
        <v>17</v>
      </c>
      <c r="BF199" s="42" t="s">
        <v>17</v>
      </c>
      <c r="BR199" s="1">
        <f t="shared" si="53"/>
        <v>19</v>
      </c>
      <c r="BS199" s="1">
        <f t="shared" si="54"/>
        <v>0.5</v>
      </c>
      <c r="BT199" s="1">
        <f t="shared" si="55"/>
        <v>6</v>
      </c>
      <c r="BU199" s="1">
        <f t="shared" si="56"/>
        <v>0</v>
      </c>
      <c r="BV199" s="1">
        <f t="shared" si="57"/>
        <v>1</v>
      </c>
      <c r="BW199" s="1">
        <f>SUM(COUNTIFS($S199:$BQ199,{"PAT","MAT"}))</f>
        <v>0</v>
      </c>
      <c r="BX199" s="1">
        <f t="shared" si="58"/>
        <v>0</v>
      </c>
      <c r="BY199" s="1">
        <f t="shared" si="59"/>
        <v>0</v>
      </c>
      <c r="BZ199" s="1">
        <f t="shared" si="60"/>
        <v>0</v>
      </c>
      <c r="CA199" s="1">
        <f t="shared" si="61"/>
        <v>2</v>
      </c>
      <c r="CB199" s="1">
        <f t="shared" si="62"/>
        <v>0</v>
      </c>
      <c r="CC199" s="1">
        <f t="shared" si="63"/>
        <v>0</v>
      </c>
      <c r="CD199" s="1">
        <f t="shared" si="64"/>
        <v>2</v>
      </c>
      <c r="CE199" s="1">
        <f t="shared" si="65"/>
        <v>1</v>
      </c>
      <c r="CF199" s="1">
        <f t="shared" si="66"/>
        <v>1</v>
      </c>
      <c r="CG199" s="1">
        <f>SUM(BR199:CC199)+SUM(COUNTIFS(R199:BQ199,{"TERM","RESIGNED"}))</f>
        <v>28.5</v>
      </c>
      <c r="CH199" s="1" t="s">
        <v>41</v>
      </c>
      <c r="CI199" s="1" t="s">
        <v>937</v>
      </c>
      <c r="CJ199" s="32"/>
    </row>
    <row r="200" spans="1:88" x14ac:dyDescent="0.25">
      <c r="A200" s="30">
        <f t="shared" si="67"/>
        <v>199</v>
      </c>
      <c r="B200" s="1" t="s">
        <v>163</v>
      </c>
      <c r="C200" s="1">
        <v>103590</v>
      </c>
      <c r="D200" s="25">
        <v>103590</v>
      </c>
      <c r="E200" s="1" t="s">
        <v>863</v>
      </c>
      <c r="F200" s="32" t="s">
        <v>599</v>
      </c>
      <c r="G200" s="32" t="s">
        <v>117</v>
      </c>
      <c r="H200" s="28">
        <v>44754</v>
      </c>
      <c r="I200" s="28" t="s">
        <v>36</v>
      </c>
      <c r="J200" s="28" t="s">
        <v>36</v>
      </c>
      <c r="K200" s="1">
        <f t="shared" ca="1" si="51"/>
        <v>588</v>
      </c>
      <c r="L200" s="32" t="str">
        <f t="shared" si="52"/>
        <v>Billable</v>
      </c>
      <c r="M200" s="32" t="s">
        <v>118</v>
      </c>
      <c r="N200" s="1" t="s">
        <v>38</v>
      </c>
      <c r="O200" s="1" t="s">
        <v>39</v>
      </c>
      <c r="P200" s="1"/>
      <c r="Q200" s="1"/>
      <c r="R200" s="31" t="s">
        <v>275</v>
      </c>
      <c r="S200" s="42" t="s">
        <v>880</v>
      </c>
      <c r="T200" s="45">
        <v>0.38263888888888892</v>
      </c>
      <c r="U200" s="42" t="s">
        <v>880</v>
      </c>
      <c r="V200" s="42" t="s">
        <v>880</v>
      </c>
      <c r="W200" s="46">
        <v>0.38611111111111113</v>
      </c>
      <c r="X200" s="46" t="s">
        <v>880</v>
      </c>
      <c r="Y200" s="42" t="s">
        <v>17</v>
      </c>
      <c r="Z200" s="42" t="s">
        <v>17</v>
      </c>
      <c r="AA200" s="42" t="s">
        <v>880</v>
      </c>
      <c r="AB200" s="46">
        <v>0.37847222222222227</v>
      </c>
      <c r="AC200" s="42" t="s">
        <v>880</v>
      </c>
      <c r="AD200" s="42" t="s">
        <v>880</v>
      </c>
      <c r="AE200" s="46">
        <v>0.38819444444444445</v>
      </c>
      <c r="AF200" s="42" t="s">
        <v>880</v>
      </c>
      <c r="AG200" s="42" t="s">
        <v>880</v>
      </c>
      <c r="AH200" s="46">
        <v>0.41388888888888892</v>
      </c>
      <c r="AI200" s="42" t="s">
        <v>880</v>
      </c>
      <c r="AJ200" s="42" t="s">
        <v>880</v>
      </c>
      <c r="AK200" s="46">
        <v>0.38958333333333334</v>
      </c>
      <c r="AL200" s="42" t="s">
        <v>880</v>
      </c>
      <c r="AM200" s="42" t="s">
        <v>880</v>
      </c>
      <c r="AN200" s="46">
        <v>0.39513888888888887</v>
      </c>
      <c r="AO200" s="42" t="s">
        <v>880</v>
      </c>
      <c r="AP200" s="42" t="s">
        <v>17</v>
      </c>
      <c r="AQ200" s="42" t="s">
        <v>17</v>
      </c>
      <c r="AR200" s="42" t="s">
        <v>880</v>
      </c>
      <c r="AS200" s="46">
        <v>0.40069444444444446</v>
      </c>
      <c r="AT200" s="46" t="s">
        <v>880</v>
      </c>
      <c r="AU200" s="42" t="s">
        <v>880</v>
      </c>
      <c r="AV200" s="46">
        <v>0.3840277777777778</v>
      </c>
      <c r="AW200" s="46" t="s">
        <v>880</v>
      </c>
      <c r="AX200" s="42" t="s">
        <v>880</v>
      </c>
      <c r="AY200" s="46">
        <v>0.41250000000000003</v>
      </c>
      <c r="AZ200" s="46" t="s">
        <v>880</v>
      </c>
      <c r="BA200" s="42" t="s">
        <v>880</v>
      </c>
      <c r="BB200" s="46">
        <v>0.39652777777777781</v>
      </c>
      <c r="BC200" s="46" t="s">
        <v>880</v>
      </c>
      <c r="BD200" s="42" t="s">
        <v>880</v>
      </c>
      <c r="BE200" s="42" t="s">
        <v>17</v>
      </c>
      <c r="BF200" s="42" t="s">
        <v>17</v>
      </c>
      <c r="BR200" s="1">
        <f t="shared" si="53"/>
        <v>23</v>
      </c>
      <c r="BS200" s="1">
        <f t="shared" si="54"/>
        <v>0</v>
      </c>
      <c r="BT200" s="1">
        <f t="shared" si="55"/>
        <v>6</v>
      </c>
      <c r="BU200" s="1">
        <f t="shared" si="56"/>
        <v>0</v>
      </c>
      <c r="BV200" s="1">
        <f t="shared" si="57"/>
        <v>0</v>
      </c>
      <c r="BW200" s="1">
        <f>SUM(COUNTIFS($S200:$BQ200,{"PAT","MAT"}))</f>
        <v>0</v>
      </c>
      <c r="BX200" s="1">
        <f t="shared" si="58"/>
        <v>0</v>
      </c>
      <c r="BY200" s="1">
        <f t="shared" si="59"/>
        <v>0</v>
      </c>
      <c r="BZ200" s="1">
        <f t="shared" si="60"/>
        <v>0</v>
      </c>
      <c r="CA200" s="1">
        <f t="shared" si="61"/>
        <v>0</v>
      </c>
      <c r="CB200" s="1">
        <f t="shared" si="62"/>
        <v>0</v>
      </c>
      <c r="CC200" s="1">
        <f t="shared" si="63"/>
        <v>0</v>
      </c>
      <c r="CD200" s="1">
        <f t="shared" si="64"/>
        <v>0</v>
      </c>
      <c r="CE200" s="1">
        <f t="shared" si="65"/>
        <v>1</v>
      </c>
      <c r="CF200" s="1">
        <f t="shared" si="66"/>
        <v>1</v>
      </c>
      <c r="CG200" s="1">
        <f>SUM(BR200:CC200)+SUM(COUNTIFS(R200:BQ200,{"TERM","RESIGNED"}))</f>
        <v>29</v>
      </c>
      <c r="CH200" s="1" t="s">
        <v>41</v>
      </c>
      <c r="CI200" s="1" t="s">
        <v>936</v>
      </c>
      <c r="CJ200" s="32"/>
    </row>
    <row r="201" spans="1:88" x14ac:dyDescent="0.25">
      <c r="A201" s="30">
        <f t="shared" si="67"/>
        <v>200</v>
      </c>
      <c r="B201" s="1" t="s">
        <v>163</v>
      </c>
      <c r="C201" s="1">
        <v>103642</v>
      </c>
      <c r="D201" s="25">
        <v>103642</v>
      </c>
      <c r="E201" s="1" t="s">
        <v>863</v>
      </c>
      <c r="F201" s="32" t="s">
        <v>603</v>
      </c>
      <c r="G201" s="32" t="s">
        <v>181</v>
      </c>
      <c r="H201" s="28">
        <v>44757</v>
      </c>
      <c r="I201" s="28" t="s">
        <v>36</v>
      </c>
      <c r="J201" s="28" t="s">
        <v>36</v>
      </c>
      <c r="K201" s="1">
        <f t="shared" ca="1" si="51"/>
        <v>585</v>
      </c>
      <c r="L201" s="32" t="str">
        <f t="shared" si="52"/>
        <v>Billable</v>
      </c>
      <c r="M201" s="32" t="s">
        <v>178</v>
      </c>
      <c r="N201" s="1" t="s">
        <v>38</v>
      </c>
      <c r="O201" s="1" t="s">
        <v>39</v>
      </c>
      <c r="P201" s="1"/>
      <c r="Q201" s="1"/>
      <c r="R201" s="31" t="s">
        <v>216</v>
      </c>
      <c r="S201" s="42" t="s">
        <v>880</v>
      </c>
      <c r="T201" s="45">
        <v>0.38541666666666669</v>
      </c>
      <c r="U201" s="42" t="s">
        <v>880</v>
      </c>
      <c r="V201" s="42" t="s">
        <v>880</v>
      </c>
      <c r="W201" s="46">
        <v>0.3840277777777778</v>
      </c>
      <c r="X201" s="46" t="s">
        <v>880</v>
      </c>
      <c r="Y201" s="42" t="s">
        <v>17</v>
      </c>
      <c r="Z201" s="42" t="s">
        <v>17</v>
      </c>
      <c r="AA201" s="42" t="s">
        <v>880</v>
      </c>
      <c r="AB201" s="46">
        <v>0.3888888888888889</v>
      </c>
      <c r="AC201" s="42" t="s">
        <v>880</v>
      </c>
      <c r="AD201" s="42" t="s">
        <v>880</v>
      </c>
      <c r="AE201" s="46">
        <v>0.40486111111111112</v>
      </c>
      <c r="AF201" s="42" t="s">
        <v>880</v>
      </c>
      <c r="AG201" s="42" t="s">
        <v>880</v>
      </c>
      <c r="AH201" s="46">
        <v>0.39583333333333331</v>
      </c>
      <c r="AI201" s="42" t="s">
        <v>880</v>
      </c>
      <c r="AJ201" s="42" t="s">
        <v>880</v>
      </c>
      <c r="AK201" s="46">
        <v>0.39513888888888887</v>
      </c>
      <c r="AL201" s="42" t="s">
        <v>880</v>
      </c>
      <c r="AM201" s="42" t="s">
        <v>880</v>
      </c>
      <c r="AN201" s="46">
        <v>0</v>
      </c>
      <c r="AO201" s="42" t="s">
        <v>19</v>
      </c>
      <c r="AP201" s="42" t="s">
        <v>17</v>
      </c>
      <c r="AQ201" s="42" t="s">
        <v>17</v>
      </c>
      <c r="AR201" s="42" t="s">
        <v>880</v>
      </c>
      <c r="AS201" s="46">
        <v>0.38263888888888892</v>
      </c>
      <c r="AT201" s="46" t="s">
        <v>880</v>
      </c>
      <c r="AU201" s="42" t="s">
        <v>880</v>
      </c>
      <c r="AV201" s="46">
        <v>0.38958333333333334</v>
      </c>
      <c r="AW201" s="46" t="s">
        <v>880</v>
      </c>
      <c r="AX201" s="42" t="s">
        <v>880</v>
      </c>
      <c r="AY201" s="46">
        <v>0.40486111111111112</v>
      </c>
      <c r="AZ201" s="46" t="s">
        <v>880</v>
      </c>
      <c r="BA201" s="42" t="s">
        <v>880</v>
      </c>
      <c r="BB201" s="46">
        <v>4.6527777777777779E-2</v>
      </c>
      <c r="BC201" s="46" t="s">
        <v>19</v>
      </c>
      <c r="BD201" s="42" t="s">
        <v>880</v>
      </c>
      <c r="BE201" s="42" t="s">
        <v>17</v>
      </c>
      <c r="BF201" s="42" t="s">
        <v>17</v>
      </c>
      <c r="BR201" s="1">
        <f t="shared" si="53"/>
        <v>21</v>
      </c>
      <c r="BS201" s="1">
        <f t="shared" si="54"/>
        <v>0</v>
      </c>
      <c r="BT201" s="1">
        <f t="shared" si="55"/>
        <v>6</v>
      </c>
      <c r="BU201" s="1">
        <f t="shared" si="56"/>
        <v>0</v>
      </c>
      <c r="BV201" s="1">
        <f t="shared" si="57"/>
        <v>2</v>
      </c>
      <c r="BW201" s="1">
        <f>SUM(COUNTIFS($S201:$BQ201,{"PAT","MAT"}))</f>
        <v>0</v>
      </c>
      <c r="BX201" s="1">
        <f t="shared" si="58"/>
        <v>0</v>
      </c>
      <c r="BY201" s="1">
        <f t="shared" si="59"/>
        <v>0</v>
      </c>
      <c r="BZ201" s="1">
        <f t="shared" si="60"/>
        <v>0</v>
      </c>
      <c r="CA201" s="1">
        <f t="shared" si="61"/>
        <v>0</v>
      </c>
      <c r="CB201" s="1">
        <f t="shared" si="62"/>
        <v>0</v>
      </c>
      <c r="CC201" s="1">
        <f t="shared" si="63"/>
        <v>0</v>
      </c>
      <c r="CD201" s="1">
        <f t="shared" si="64"/>
        <v>0</v>
      </c>
      <c r="CE201" s="1">
        <f t="shared" si="65"/>
        <v>1</v>
      </c>
      <c r="CF201" s="1">
        <f t="shared" si="66"/>
        <v>1</v>
      </c>
      <c r="CG201" s="1">
        <f>SUM(BR201:CC201)+SUM(COUNTIFS(R201:BQ201,{"TERM","RESIGNED"}))</f>
        <v>29</v>
      </c>
      <c r="CH201" s="1" t="s">
        <v>41</v>
      </c>
      <c r="CI201" s="1" t="s">
        <v>931</v>
      </c>
      <c r="CJ201" s="32"/>
    </row>
    <row r="202" spans="1:88" x14ac:dyDescent="0.25">
      <c r="A202" s="30">
        <f t="shared" si="67"/>
        <v>201</v>
      </c>
      <c r="B202" s="1" t="s">
        <v>163</v>
      </c>
      <c r="C202" s="1">
        <v>103685</v>
      </c>
      <c r="D202" s="25">
        <v>103685</v>
      </c>
      <c r="E202" s="1" t="s">
        <v>863</v>
      </c>
      <c r="F202" s="32" t="s">
        <v>604</v>
      </c>
      <c r="G202" s="32" t="s">
        <v>177</v>
      </c>
      <c r="H202" s="28">
        <v>44764</v>
      </c>
      <c r="I202" s="28" t="s">
        <v>36</v>
      </c>
      <c r="J202" s="28" t="s">
        <v>36</v>
      </c>
      <c r="K202" s="1">
        <f t="shared" ca="1" si="51"/>
        <v>578</v>
      </c>
      <c r="L202" s="32" t="str">
        <f t="shared" si="52"/>
        <v>Billable</v>
      </c>
      <c r="M202" s="32" t="s">
        <v>178</v>
      </c>
      <c r="N202" s="1" t="s">
        <v>38</v>
      </c>
      <c r="O202" s="1" t="s">
        <v>39</v>
      </c>
      <c r="P202" s="1"/>
      <c r="Q202" s="1"/>
      <c r="R202" s="31" t="s">
        <v>246</v>
      </c>
      <c r="S202" s="42" t="s">
        <v>19</v>
      </c>
      <c r="T202" s="45">
        <v>0.10277777777777779</v>
      </c>
      <c r="U202" s="42" t="s">
        <v>19</v>
      </c>
      <c r="V202" s="42" t="s">
        <v>18</v>
      </c>
      <c r="W202" s="46" t="s">
        <v>36</v>
      </c>
      <c r="X202" s="46" t="s">
        <v>18</v>
      </c>
      <c r="Y202" s="42" t="s">
        <v>17</v>
      </c>
      <c r="Z202" s="42" t="s">
        <v>17</v>
      </c>
      <c r="AA202" s="42" t="s">
        <v>18</v>
      </c>
      <c r="AB202" s="46" t="s">
        <v>36</v>
      </c>
      <c r="AC202" s="42" t="s">
        <v>18</v>
      </c>
      <c r="AD202" s="42" t="s">
        <v>18</v>
      </c>
      <c r="AE202" s="46" t="s">
        <v>36</v>
      </c>
      <c r="AF202" s="42" t="s">
        <v>18</v>
      </c>
      <c r="AG202" s="42" t="s">
        <v>18</v>
      </c>
      <c r="AH202" s="46" t="s">
        <v>36</v>
      </c>
      <c r="AI202" s="42" t="s">
        <v>18</v>
      </c>
      <c r="AJ202" s="42" t="s">
        <v>18</v>
      </c>
      <c r="AK202" s="46" t="s">
        <v>36</v>
      </c>
      <c r="AL202" s="42" t="s">
        <v>18</v>
      </c>
      <c r="AM202" s="42" t="s">
        <v>18</v>
      </c>
      <c r="AN202" s="46" t="s">
        <v>36</v>
      </c>
      <c r="AO202" s="42" t="s">
        <v>18</v>
      </c>
      <c r="AP202" s="42" t="s">
        <v>17</v>
      </c>
      <c r="AQ202" s="42" t="s">
        <v>17</v>
      </c>
      <c r="AR202" s="42" t="s">
        <v>18</v>
      </c>
      <c r="AS202" s="46" t="s">
        <v>36</v>
      </c>
      <c r="AT202" s="46" t="s">
        <v>18</v>
      </c>
      <c r="AU202" s="42" t="s">
        <v>18</v>
      </c>
      <c r="AV202" s="46" t="s">
        <v>36</v>
      </c>
      <c r="AW202" s="46" t="s">
        <v>18</v>
      </c>
      <c r="AX202" s="42" t="s">
        <v>18</v>
      </c>
      <c r="AY202" s="46" t="s">
        <v>36</v>
      </c>
      <c r="AZ202" s="46" t="s">
        <v>18</v>
      </c>
      <c r="BA202" s="42" t="s">
        <v>18</v>
      </c>
      <c r="BB202" s="46" t="s">
        <v>36</v>
      </c>
      <c r="BC202" s="46" t="s">
        <v>18</v>
      </c>
      <c r="BD202" s="42" t="s">
        <v>18</v>
      </c>
      <c r="BE202" s="42" t="s">
        <v>17</v>
      </c>
      <c r="BF202" s="42" t="s">
        <v>17</v>
      </c>
      <c r="BR202" s="1">
        <f t="shared" si="53"/>
        <v>0</v>
      </c>
      <c r="BS202" s="1">
        <f t="shared" si="54"/>
        <v>0</v>
      </c>
      <c r="BT202" s="1">
        <f t="shared" si="55"/>
        <v>6</v>
      </c>
      <c r="BU202" s="1">
        <f t="shared" si="56"/>
        <v>21</v>
      </c>
      <c r="BV202" s="1">
        <f t="shared" si="57"/>
        <v>2</v>
      </c>
      <c r="BW202" s="1">
        <f>SUM(COUNTIFS($S202:$BQ202,{"PAT","MAT"}))</f>
        <v>0</v>
      </c>
      <c r="BX202" s="1">
        <f t="shared" si="58"/>
        <v>0</v>
      </c>
      <c r="BY202" s="1">
        <f t="shared" si="59"/>
        <v>0</v>
      </c>
      <c r="BZ202" s="1">
        <f t="shared" si="60"/>
        <v>0</v>
      </c>
      <c r="CA202" s="1">
        <f t="shared" si="61"/>
        <v>0</v>
      </c>
      <c r="CB202" s="1">
        <f t="shared" si="62"/>
        <v>0</v>
      </c>
      <c r="CC202" s="1">
        <f t="shared" si="63"/>
        <v>0</v>
      </c>
      <c r="CD202" s="1">
        <f t="shared" si="64"/>
        <v>0</v>
      </c>
      <c r="CE202" s="1">
        <f t="shared" si="65"/>
        <v>0</v>
      </c>
      <c r="CF202" s="1">
        <f t="shared" si="66"/>
        <v>0</v>
      </c>
      <c r="CG202" s="1">
        <f>SUM(BR202:CC202)+SUM(COUNTIFS(R202:BQ202,{"TERM","RESIGNED"}))</f>
        <v>29</v>
      </c>
      <c r="CH202" s="1" t="s">
        <v>41</v>
      </c>
      <c r="CI202" s="1" t="s">
        <v>936</v>
      </c>
      <c r="CJ202" s="32"/>
    </row>
    <row r="203" spans="1:88" x14ac:dyDescent="0.25">
      <c r="A203" s="30">
        <f t="shared" si="67"/>
        <v>202</v>
      </c>
      <c r="B203" s="1" t="s">
        <v>163</v>
      </c>
      <c r="C203" s="1">
        <v>103714</v>
      </c>
      <c r="D203" s="25">
        <v>103714</v>
      </c>
      <c r="E203" s="1" t="s">
        <v>863</v>
      </c>
      <c r="F203" s="32" t="s">
        <v>605</v>
      </c>
      <c r="G203" s="32" t="s">
        <v>117</v>
      </c>
      <c r="H203" s="28">
        <v>44764</v>
      </c>
      <c r="I203" s="28" t="s">
        <v>36</v>
      </c>
      <c r="J203" s="28" t="s">
        <v>36</v>
      </c>
      <c r="K203" s="1">
        <f t="shared" ca="1" si="51"/>
        <v>578</v>
      </c>
      <c r="L203" s="32" t="str">
        <f t="shared" si="52"/>
        <v>Billable</v>
      </c>
      <c r="M203" s="32" t="s">
        <v>118</v>
      </c>
      <c r="N203" s="1" t="s">
        <v>38</v>
      </c>
      <c r="O203" s="1" t="s">
        <v>39</v>
      </c>
      <c r="P203" s="1"/>
      <c r="Q203" s="1"/>
      <c r="R203" s="31" t="s">
        <v>189</v>
      </c>
      <c r="S203" s="42" t="s">
        <v>880</v>
      </c>
      <c r="T203" s="45">
        <v>0.40486111111111112</v>
      </c>
      <c r="U203" s="42" t="s">
        <v>880</v>
      </c>
      <c r="V203" s="42" t="s">
        <v>880</v>
      </c>
      <c r="W203" s="46">
        <v>0.39513888888888887</v>
      </c>
      <c r="X203" s="46" t="s">
        <v>880</v>
      </c>
      <c r="Y203" s="42" t="s">
        <v>17</v>
      </c>
      <c r="Z203" s="42" t="s">
        <v>17</v>
      </c>
      <c r="AA203" s="42" t="s">
        <v>880</v>
      </c>
      <c r="AB203" s="46">
        <v>0.40972222222222227</v>
      </c>
      <c r="AC203" s="42" t="s">
        <v>880</v>
      </c>
      <c r="AD203" s="42" t="s">
        <v>880</v>
      </c>
      <c r="AE203" s="46">
        <v>0.37916666666666665</v>
      </c>
      <c r="AF203" s="42" t="s">
        <v>880</v>
      </c>
      <c r="AG203" s="42" t="s">
        <v>880</v>
      </c>
      <c r="AH203" s="46">
        <v>0.3833333333333333</v>
      </c>
      <c r="AI203" s="42" t="s">
        <v>880</v>
      </c>
      <c r="AJ203" s="42" t="s">
        <v>880</v>
      </c>
      <c r="AK203" s="46">
        <v>0.3972222222222222</v>
      </c>
      <c r="AL203" s="42" t="s">
        <v>880</v>
      </c>
      <c r="AM203" s="42" t="s">
        <v>880</v>
      </c>
      <c r="AN203" s="46">
        <v>0.39374999999999999</v>
      </c>
      <c r="AO203" s="42" t="s">
        <v>880</v>
      </c>
      <c r="AP203" s="42" t="s">
        <v>17</v>
      </c>
      <c r="AQ203" s="42" t="s">
        <v>17</v>
      </c>
      <c r="AR203" s="42" t="s">
        <v>880</v>
      </c>
      <c r="AS203" s="46">
        <v>0.37986111111111115</v>
      </c>
      <c r="AT203" s="46" t="s">
        <v>880</v>
      </c>
      <c r="AU203" s="42" t="s">
        <v>880</v>
      </c>
      <c r="AV203" s="46">
        <v>0.38680555555555557</v>
      </c>
      <c r="AW203" s="46" t="s">
        <v>880</v>
      </c>
      <c r="AX203" s="42" t="s">
        <v>880</v>
      </c>
      <c r="AY203" s="46">
        <v>0.40138888888888885</v>
      </c>
      <c r="AZ203" s="46" t="s">
        <v>880</v>
      </c>
      <c r="BA203" s="42" t="s">
        <v>880</v>
      </c>
      <c r="BB203" s="46">
        <v>0.39930555555555558</v>
      </c>
      <c r="BC203" s="46" t="s">
        <v>880</v>
      </c>
      <c r="BD203" s="42" t="s">
        <v>880</v>
      </c>
      <c r="BE203" s="42" t="s">
        <v>17</v>
      </c>
      <c r="BF203" s="42" t="s">
        <v>17</v>
      </c>
      <c r="BR203" s="1">
        <f t="shared" si="53"/>
        <v>23</v>
      </c>
      <c r="BS203" s="1">
        <f t="shared" si="54"/>
        <v>0</v>
      </c>
      <c r="BT203" s="1">
        <f t="shared" si="55"/>
        <v>6</v>
      </c>
      <c r="BU203" s="1">
        <f t="shared" si="56"/>
        <v>0</v>
      </c>
      <c r="BV203" s="1">
        <f t="shared" si="57"/>
        <v>0</v>
      </c>
      <c r="BW203" s="1">
        <f>SUM(COUNTIFS($S203:$BQ203,{"PAT","MAT"}))</f>
        <v>0</v>
      </c>
      <c r="BX203" s="1">
        <f t="shared" si="58"/>
        <v>0</v>
      </c>
      <c r="BY203" s="1">
        <f t="shared" si="59"/>
        <v>0</v>
      </c>
      <c r="BZ203" s="1">
        <f t="shared" si="60"/>
        <v>0</v>
      </c>
      <c r="CA203" s="1">
        <f t="shared" si="61"/>
        <v>0</v>
      </c>
      <c r="CB203" s="1">
        <f t="shared" si="62"/>
        <v>0</v>
      </c>
      <c r="CC203" s="1">
        <f t="shared" si="63"/>
        <v>0</v>
      </c>
      <c r="CD203" s="1">
        <f t="shared" si="64"/>
        <v>0</v>
      </c>
      <c r="CE203" s="1">
        <f t="shared" si="65"/>
        <v>1</v>
      </c>
      <c r="CF203" s="1">
        <f t="shared" si="66"/>
        <v>1</v>
      </c>
      <c r="CG203" s="1">
        <f>SUM(BR203:CC203)+SUM(COUNTIFS(R203:BQ203,{"TERM","RESIGNED"}))</f>
        <v>29</v>
      </c>
      <c r="CH203" s="1" t="s">
        <v>41</v>
      </c>
      <c r="CI203" s="1" t="s">
        <v>934</v>
      </c>
      <c r="CJ203" s="32"/>
    </row>
    <row r="204" spans="1:88" x14ac:dyDescent="0.25">
      <c r="A204" s="30">
        <f t="shared" si="67"/>
        <v>203</v>
      </c>
      <c r="B204" s="1" t="s">
        <v>163</v>
      </c>
      <c r="C204" s="1">
        <v>103737</v>
      </c>
      <c r="D204" s="25">
        <v>103737</v>
      </c>
      <c r="E204" s="1" t="s">
        <v>862</v>
      </c>
      <c r="F204" s="32" t="s">
        <v>608</v>
      </c>
      <c r="G204" s="32" t="s">
        <v>117</v>
      </c>
      <c r="H204" s="28">
        <v>44768</v>
      </c>
      <c r="I204" s="28" t="s">
        <v>36</v>
      </c>
      <c r="J204" s="28" t="s">
        <v>36</v>
      </c>
      <c r="K204" s="1">
        <f t="shared" ca="1" si="51"/>
        <v>574</v>
      </c>
      <c r="L204" s="32" t="str">
        <f t="shared" si="52"/>
        <v>Billable</v>
      </c>
      <c r="M204" s="32" t="s">
        <v>118</v>
      </c>
      <c r="N204" s="1" t="s">
        <v>38</v>
      </c>
      <c r="O204" s="1" t="s">
        <v>39</v>
      </c>
      <c r="P204" s="1"/>
      <c r="Q204" s="1"/>
      <c r="R204" s="31" t="s">
        <v>244</v>
      </c>
      <c r="S204" s="42" t="s">
        <v>880</v>
      </c>
      <c r="T204" s="45">
        <v>0.3840277777777778</v>
      </c>
      <c r="U204" s="42" t="s">
        <v>880</v>
      </c>
      <c r="V204" s="42" t="s">
        <v>880</v>
      </c>
      <c r="W204" s="46">
        <v>0.42430555555555555</v>
      </c>
      <c r="X204" s="46" t="s">
        <v>880</v>
      </c>
      <c r="Y204" s="42" t="s">
        <v>17</v>
      </c>
      <c r="Z204" s="42" t="s">
        <v>17</v>
      </c>
      <c r="AA204" s="42" t="s">
        <v>880</v>
      </c>
      <c r="AB204" s="46">
        <v>0.39444444444444443</v>
      </c>
      <c r="AC204" s="42" t="s">
        <v>880</v>
      </c>
      <c r="AD204" s="42" t="s">
        <v>880</v>
      </c>
      <c r="AE204" s="46">
        <v>0.38055555555555554</v>
      </c>
      <c r="AF204" s="42" t="s">
        <v>880</v>
      </c>
      <c r="AG204" s="42" t="s">
        <v>880</v>
      </c>
      <c r="AH204" s="46">
        <v>0.41250000000000003</v>
      </c>
      <c r="AI204" s="42" t="s">
        <v>880</v>
      </c>
      <c r="AJ204" s="42" t="s">
        <v>880</v>
      </c>
      <c r="AK204" s="46">
        <v>0.38541666666666669</v>
      </c>
      <c r="AL204" s="42" t="s">
        <v>880</v>
      </c>
      <c r="AM204" s="42" t="s">
        <v>880</v>
      </c>
      <c r="AN204" s="46">
        <v>0.37291666666666662</v>
      </c>
      <c r="AO204" s="42" t="s">
        <v>880</v>
      </c>
      <c r="AP204" s="42" t="s">
        <v>17</v>
      </c>
      <c r="AQ204" s="42" t="s">
        <v>17</v>
      </c>
      <c r="AR204" s="42" t="s">
        <v>880</v>
      </c>
      <c r="AS204" s="46">
        <v>0.3833333333333333</v>
      </c>
      <c r="AT204" s="46" t="s">
        <v>880</v>
      </c>
      <c r="AU204" s="42" t="s">
        <v>880</v>
      </c>
      <c r="AV204" s="46">
        <v>0.37916666666666665</v>
      </c>
      <c r="AW204" s="46" t="s">
        <v>880</v>
      </c>
      <c r="AX204" s="42" t="s">
        <v>882</v>
      </c>
      <c r="AY204" s="46" t="s">
        <v>36</v>
      </c>
      <c r="AZ204" s="46" t="s">
        <v>18</v>
      </c>
      <c r="BA204" s="42" t="s">
        <v>880</v>
      </c>
      <c r="BB204" s="46">
        <v>0.38680555555555557</v>
      </c>
      <c r="BC204" s="46" t="s">
        <v>880</v>
      </c>
      <c r="BD204" s="42" t="s">
        <v>880</v>
      </c>
      <c r="BE204" s="42" t="s">
        <v>17</v>
      </c>
      <c r="BF204" s="42" t="s">
        <v>17</v>
      </c>
      <c r="BR204" s="1">
        <f t="shared" si="53"/>
        <v>21</v>
      </c>
      <c r="BS204" s="1">
        <f t="shared" si="54"/>
        <v>0</v>
      </c>
      <c r="BT204" s="1">
        <f t="shared" si="55"/>
        <v>6</v>
      </c>
      <c r="BU204" s="1">
        <f t="shared" si="56"/>
        <v>1</v>
      </c>
      <c r="BV204" s="1">
        <f t="shared" si="57"/>
        <v>0</v>
      </c>
      <c r="BW204" s="1">
        <f>SUM(COUNTIFS($S204:$BQ204,{"PAT","MAT"}))</f>
        <v>0</v>
      </c>
      <c r="BX204" s="1">
        <f t="shared" si="58"/>
        <v>0</v>
      </c>
      <c r="BY204" s="1">
        <f t="shared" si="59"/>
        <v>0</v>
      </c>
      <c r="BZ204" s="1">
        <f t="shared" si="60"/>
        <v>0</v>
      </c>
      <c r="CA204" s="1">
        <f t="shared" si="61"/>
        <v>1</v>
      </c>
      <c r="CB204" s="1">
        <f t="shared" si="62"/>
        <v>0</v>
      </c>
      <c r="CC204" s="1">
        <f t="shared" si="63"/>
        <v>0</v>
      </c>
      <c r="CD204" s="1">
        <f t="shared" si="64"/>
        <v>1</v>
      </c>
      <c r="CE204" s="1">
        <f t="shared" si="65"/>
        <v>1</v>
      </c>
      <c r="CF204" s="1">
        <f t="shared" si="66"/>
        <v>1</v>
      </c>
      <c r="CG204" s="1">
        <f>SUM(BR204:CC204)+SUM(COUNTIFS(R204:BQ204,{"TERM","RESIGNED"}))</f>
        <v>29</v>
      </c>
      <c r="CH204" s="1" t="s">
        <v>41</v>
      </c>
      <c r="CI204" s="1" t="s">
        <v>934</v>
      </c>
      <c r="CJ204" s="32"/>
    </row>
    <row r="205" spans="1:88" x14ac:dyDescent="0.25">
      <c r="A205" s="30">
        <f t="shared" si="67"/>
        <v>204</v>
      </c>
      <c r="B205" s="1" t="s">
        <v>163</v>
      </c>
      <c r="C205" s="1">
        <v>103752</v>
      </c>
      <c r="D205" s="25">
        <v>103752</v>
      </c>
      <c r="E205" s="1" t="s">
        <v>863</v>
      </c>
      <c r="F205" s="32" t="s">
        <v>616</v>
      </c>
      <c r="G205" s="32" t="s">
        <v>181</v>
      </c>
      <c r="H205" s="28">
        <v>44771</v>
      </c>
      <c r="I205" s="28" t="s">
        <v>36</v>
      </c>
      <c r="J205" s="28" t="s">
        <v>36</v>
      </c>
      <c r="K205" s="1">
        <f t="shared" ca="1" si="51"/>
        <v>571</v>
      </c>
      <c r="L205" s="32" t="str">
        <f t="shared" si="52"/>
        <v>Billable</v>
      </c>
      <c r="M205" s="32" t="s">
        <v>178</v>
      </c>
      <c r="N205" s="1" t="s">
        <v>38</v>
      </c>
      <c r="O205" s="1" t="s">
        <v>39</v>
      </c>
      <c r="P205" s="1"/>
      <c r="Q205" s="1"/>
      <c r="R205" s="31" t="s">
        <v>179</v>
      </c>
      <c r="S205" s="42" t="s">
        <v>880</v>
      </c>
      <c r="T205" s="45">
        <v>0.41805555555555557</v>
      </c>
      <c r="U205" s="42" t="s">
        <v>880</v>
      </c>
      <c r="V205" s="42" t="s">
        <v>880</v>
      </c>
      <c r="W205" s="46">
        <v>0.42986111111111108</v>
      </c>
      <c r="X205" s="46" t="s">
        <v>880</v>
      </c>
      <c r="Y205" s="42" t="s">
        <v>17</v>
      </c>
      <c r="Z205" s="42" t="s">
        <v>17</v>
      </c>
      <c r="AA205" s="42" t="s">
        <v>880</v>
      </c>
      <c r="AB205" s="46">
        <v>0.39166666666666666</v>
      </c>
      <c r="AC205" s="42" t="s">
        <v>880</v>
      </c>
      <c r="AD205" s="42" t="s">
        <v>880</v>
      </c>
      <c r="AE205" s="46">
        <v>0.38541666666666669</v>
      </c>
      <c r="AF205" s="42" t="s">
        <v>880</v>
      </c>
      <c r="AG205" s="42" t="s">
        <v>880</v>
      </c>
      <c r="AH205" s="46">
        <v>0.38194444444444442</v>
      </c>
      <c r="AI205" s="42" t="s">
        <v>880</v>
      </c>
      <c r="AJ205" s="42" t="s">
        <v>880</v>
      </c>
      <c r="AK205" s="46">
        <v>0.39444444444444443</v>
      </c>
      <c r="AL205" s="42" t="s">
        <v>880</v>
      </c>
      <c r="AM205" s="42" t="s">
        <v>880</v>
      </c>
      <c r="AN205" s="46">
        <v>0.39374999999999999</v>
      </c>
      <c r="AO205" s="42" t="s">
        <v>880</v>
      </c>
      <c r="AP205" s="42" t="s">
        <v>17</v>
      </c>
      <c r="AQ205" s="42" t="s">
        <v>17</v>
      </c>
      <c r="AR205" s="42" t="s">
        <v>18</v>
      </c>
      <c r="AS205" s="46" t="s">
        <v>36</v>
      </c>
      <c r="AT205" s="46" t="s">
        <v>18</v>
      </c>
      <c r="AU205" s="42" t="s">
        <v>880</v>
      </c>
      <c r="AV205" s="46">
        <v>0.39166666666666666</v>
      </c>
      <c r="AW205" s="46" t="s">
        <v>880</v>
      </c>
      <c r="AX205" s="42" t="s">
        <v>880</v>
      </c>
      <c r="AY205" s="46">
        <v>0.38263888888888892</v>
      </c>
      <c r="AZ205" s="46" t="s">
        <v>880</v>
      </c>
      <c r="BA205" s="42" t="s">
        <v>880</v>
      </c>
      <c r="BB205" s="46">
        <v>0.38125000000000003</v>
      </c>
      <c r="BC205" s="46" t="s">
        <v>880</v>
      </c>
      <c r="BD205" s="42" t="s">
        <v>880</v>
      </c>
      <c r="BE205" s="42" t="s">
        <v>17</v>
      </c>
      <c r="BF205" s="42" t="s">
        <v>17</v>
      </c>
      <c r="BR205" s="1">
        <f t="shared" si="53"/>
        <v>21</v>
      </c>
      <c r="BS205" s="1">
        <f t="shared" si="54"/>
        <v>0</v>
      </c>
      <c r="BT205" s="1">
        <f t="shared" si="55"/>
        <v>6</v>
      </c>
      <c r="BU205" s="1">
        <f t="shared" si="56"/>
        <v>2</v>
      </c>
      <c r="BV205" s="1">
        <f t="shared" si="57"/>
        <v>0</v>
      </c>
      <c r="BW205" s="1">
        <f>SUM(COUNTIFS($S205:$BQ205,{"PAT","MAT"}))</f>
        <v>0</v>
      </c>
      <c r="BX205" s="1">
        <f t="shared" si="58"/>
        <v>0</v>
      </c>
      <c r="BY205" s="1">
        <f t="shared" si="59"/>
        <v>0</v>
      </c>
      <c r="BZ205" s="1">
        <f t="shared" si="60"/>
        <v>0</v>
      </c>
      <c r="CA205" s="1">
        <f t="shared" si="61"/>
        <v>0</v>
      </c>
      <c r="CB205" s="1">
        <f t="shared" si="62"/>
        <v>0</v>
      </c>
      <c r="CC205" s="1">
        <f t="shared" si="63"/>
        <v>0</v>
      </c>
      <c r="CD205" s="1">
        <f t="shared" si="64"/>
        <v>0</v>
      </c>
      <c r="CE205" s="1">
        <f t="shared" si="65"/>
        <v>1</v>
      </c>
      <c r="CF205" s="1">
        <f t="shared" si="66"/>
        <v>1</v>
      </c>
      <c r="CG205" s="1">
        <f>SUM(BR205:CC205)+SUM(COUNTIFS(R205:BQ205,{"TERM","RESIGNED"}))</f>
        <v>29</v>
      </c>
      <c r="CH205" s="1" t="s">
        <v>41</v>
      </c>
      <c r="CI205" s="1" t="s">
        <v>937</v>
      </c>
      <c r="CJ205" s="32"/>
    </row>
    <row r="206" spans="1:88" x14ac:dyDescent="0.25">
      <c r="A206" s="30">
        <f t="shared" si="67"/>
        <v>205</v>
      </c>
      <c r="B206" s="1" t="s">
        <v>163</v>
      </c>
      <c r="C206" s="1">
        <v>103766</v>
      </c>
      <c r="D206" s="25">
        <v>103766</v>
      </c>
      <c r="E206" s="1" t="s">
        <v>862</v>
      </c>
      <c r="F206" s="32" t="s">
        <v>610</v>
      </c>
      <c r="G206" s="32" t="s">
        <v>154</v>
      </c>
      <c r="H206" s="28">
        <v>44771</v>
      </c>
      <c r="I206" s="28" t="s">
        <v>36</v>
      </c>
      <c r="J206" s="28" t="s">
        <v>36</v>
      </c>
      <c r="K206" s="1">
        <f t="shared" ca="1" si="51"/>
        <v>571</v>
      </c>
      <c r="L206" s="32" t="str">
        <f t="shared" si="52"/>
        <v>Billable</v>
      </c>
      <c r="M206" s="32" t="s">
        <v>118</v>
      </c>
      <c r="N206" s="1" t="s">
        <v>38</v>
      </c>
      <c r="O206" s="1" t="s">
        <v>39</v>
      </c>
      <c r="P206" s="1"/>
      <c r="Q206" s="1"/>
      <c r="R206" s="31" t="s">
        <v>157</v>
      </c>
      <c r="S206" s="42" t="s">
        <v>880</v>
      </c>
      <c r="T206" s="45">
        <v>0.37986111111111115</v>
      </c>
      <c r="U206" s="42" t="s">
        <v>880</v>
      </c>
      <c r="V206" s="42" t="s">
        <v>882</v>
      </c>
      <c r="W206" s="46" t="s">
        <v>36</v>
      </c>
      <c r="X206" s="46" t="s">
        <v>882</v>
      </c>
      <c r="Y206" s="42" t="s">
        <v>17</v>
      </c>
      <c r="Z206" s="42" t="s">
        <v>17</v>
      </c>
      <c r="AA206" s="42" t="s">
        <v>880</v>
      </c>
      <c r="AB206" s="46">
        <v>0.3743055555555555</v>
      </c>
      <c r="AC206" s="42" t="s">
        <v>880</v>
      </c>
      <c r="AD206" s="42" t="s">
        <v>880</v>
      </c>
      <c r="AE206" s="46">
        <v>0.38611111111111113</v>
      </c>
      <c r="AF206" s="42" t="s">
        <v>880</v>
      </c>
      <c r="AG206" s="42" t="s">
        <v>880</v>
      </c>
      <c r="AH206" s="46">
        <v>0.36944444444444446</v>
      </c>
      <c r="AI206" s="42" t="s">
        <v>880</v>
      </c>
      <c r="AJ206" s="42" t="s">
        <v>880</v>
      </c>
      <c r="AK206" s="46">
        <v>0.37083333333333335</v>
      </c>
      <c r="AL206" s="42" t="s">
        <v>880</v>
      </c>
      <c r="AM206" s="42" t="s">
        <v>880</v>
      </c>
      <c r="AN206" s="46">
        <v>0.37083333333333335</v>
      </c>
      <c r="AO206" s="42" t="s">
        <v>880</v>
      </c>
      <c r="AP206" s="42" t="s">
        <v>17</v>
      </c>
      <c r="AQ206" s="42" t="s">
        <v>17</v>
      </c>
      <c r="AR206" s="42" t="s">
        <v>880</v>
      </c>
      <c r="AS206" s="46">
        <v>0.38819444444444445</v>
      </c>
      <c r="AT206" s="46" t="s">
        <v>880</v>
      </c>
      <c r="AU206" s="42" t="s">
        <v>880</v>
      </c>
      <c r="AV206" s="46">
        <v>0.37361111111111112</v>
      </c>
      <c r="AW206" s="46" t="s">
        <v>880</v>
      </c>
      <c r="AX206" s="42" t="s">
        <v>883</v>
      </c>
      <c r="AY206" s="46" t="s">
        <v>36</v>
      </c>
      <c r="AZ206" s="46" t="s">
        <v>883</v>
      </c>
      <c r="BA206" s="42" t="s">
        <v>880</v>
      </c>
      <c r="BB206" s="46">
        <v>0.375</v>
      </c>
      <c r="BC206" s="46" t="s">
        <v>880</v>
      </c>
      <c r="BD206" s="42" t="s">
        <v>880</v>
      </c>
      <c r="BE206" s="42" t="s">
        <v>17</v>
      </c>
      <c r="BF206" s="42" t="s">
        <v>17</v>
      </c>
      <c r="BR206" s="1">
        <f t="shared" si="53"/>
        <v>19</v>
      </c>
      <c r="BS206" s="1">
        <f t="shared" si="54"/>
        <v>0</v>
      </c>
      <c r="BT206" s="1">
        <f t="shared" si="55"/>
        <v>6</v>
      </c>
      <c r="BU206" s="1">
        <f t="shared" si="56"/>
        <v>0</v>
      </c>
      <c r="BV206" s="1">
        <f t="shared" si="57"/>
        <v>0</v>
      </c>
      <c r="BW206" s="1">
        <f>SUM(COUNTIFS($S206:$BQ206,{"PAT","MAT"}))</f>
        <v>0</v>
      </c>
      <c r="BX206" s="1">
        <f t="shared" si="58"/>
        <v>0</v>
      </c>
      <c r="BY206" s="1">
        <f t="shared" si="59"/>
        <v>0</v>
      </c>
      <c r="BZ206" s="1">
        <f t="shared" si="60"/>
        <v>2</v>
      </c>
      <c r="CA206" s="1">
        <f t="shared" si="61"/>
        <v>2</v>
      </c>
      <c r="CB206" s="1">
        <f t="shared" si="62"/>
        <v>0</v>
      </c>
      <c r="CC206" s="1">
        <f t="shared" si="63"/>
        <v>0</v>
      </c>
      <c r="CD206" s="1">
        <f t="shared" si="64"/>
        <v>4</v>
      </c>
      <c r="CE206" s="1">
        <f t="shared" si="65"/>
        <v>1</v>
      </c>
      <c r="CF206" s="1">
        <f t="shared" si="66"/>
        <v>1</v>
      </c>
      <c r="CG206" s="1">
        <f>SUM(BR206:CC206)+SUM(COUNTIFS(R206:BQ206,{"TERM","RESIGNED"}))</f>
        <v>29</v>
      </c>
      <c r="CH206" s="1" t="s">
        <v>41</v>
      </c>
      <c r="CI206" s="1" t="s">
        <v>933</v>
      </c>
      <c r="CJ206" s="32"/>
    </row>
    <row r="207" spans="1:88" x14ac:dyDescent="0.25">
      <c r="A207" s="30">
        <f t="shared" si="67"/>
        <v>206</v>
      </c>
      <c r="B207" s="1" t="s">
        <v>163</v>
      </c>
      <c r="C207" s="1">
        <v>103781</v>
      </c>
      <c r="D207" s="25">
        <v>103781</v>
      </c>
      <c r="E207" s="1" t="s">
        <v>863</v>
      </c>
      <c r="F207" s="32" t="s">
        <v>612</v>
      </c>
      <c r="G207" s="32" t="s">
        <v>154</v>
      </c>
      <c r="H207" s="28">
        <v>44771</v>
      </c>
      <c r="I207" s="28" t="s">
        <v>36</v>
      </c>
      <c r="J207" s="28" t="s">
        <v>36</v>
      </c>
      <c r="K207" s="1">
        <f t="shared" ca="1" si="51"/>
        <v>571</v>
      </c>
      <c r="L207" s="32" t="str">
        <f t="shared" si="52"/>
        <v>Billable</v>
      </c>
      <c r="M207" s="32" t="s">
        <v>118</v>
      </c>
      <c r="N207" s="1" t="s">
        <v>38</v>
      </c>
      <c r="O207" s="1" t="s">
        <v>39</v>
      </c>
      <c r="P207" s="1"/>
      <c r="Q207" s="1"/>
      <c r="R207" s="31" t="s">
        <v>155</v>
      </c>
      <c r="S207" s="42" t="s">
        <v>880</v>
      </c>
      <c r="T207" s="45">
        <v>0.3743055555555555</v>
      </c>
      <c r="U207" s="42" t="s">
        <v>880</v>
      </c>
      <c r="V207" s="42" t="s">
        <v>880</v>
      </c>
      <c r="W207" s="46">
        <v>0.36041666666666666</v>
      </c>
      <c r="X207" s="46" t="s">
        <v>880</v>
      </c>
      <c r="Y207" s="42" t="s">
        <v>17</v>
      </c>
      <c r="Z207" s="42" t="s">
        <v>17</v>
      </c>
      <c r="AA207" s="42" t="s">
        <v>881</v>
      </c>
      <c r="AB207" s="46">
        <v>0.22430555555555556</v>
      </c>
      <c r="AC207" s="42" t="s">
        <v>881</v>
      </c>
      <c r="AD207" s="42" t="s">
        <v>880</v>
      </c>
      <c r="AE207" s="46">
        <v>0.36805555555555558</v>
      </c>
      <c r="AF207" s="42" t="s">
        <v>880</v>
      </c>
      <c r="AG207" s="42" t="s">
        <v>880</v>
      </c>
      <c r="AH207" s="46">
        <v>0.37152777777777773</v>
      </c>
      <c r="AI207" s="42" t="s">
        <v>880</v>
      </c>
      <c r="AJ207" s="42" t="s">
        <v>880</v>
      </c>
      <c r="AK207" s="46">
        <v>0.35555555555555557</v>
      </c>
      <c r="AL207" s="42" t="s">
        <v>880</v>
      </c>
      <c r="AM207" s="42" t="s">
        <v>880</v>
      </c>
      <c r="AN207" s="46">
        <v>0.37013888888888885</v>
      </c>
      <c r="AO207" s="42" t="s">
        <v>880</v>
      </c>
      <c r="AP207" s="42" t="s">
        <v>17</v>
      </c>
      <c r="AQ207" s="42" t="s">
        <v>17</v>
      </c>
      <c r="AR207" s="42" t="s">
        <v>880</v>
      </c>
      <c r="AS207" s="46">
        <v>0.38194444444444442</v>
      </c>
      <c r="AT207" s="46" t="s">
        <v>880</v>
      </c>
      <c r="AU207" s="42" t="s">
        <v>880</v>
      </c>
      <c r="AV207" s="46">
        <v>0.37222222222222223</v>
      </c>
      <c r="AW207" s="46" t="s">
        <v>880</v>
      </c>
      <c r="AX207" s="42" t="s">
        <v>880</v>
      </c>
      <c r="AY207" s="46">
        <v>0.37291666666666662</v>
      </c>
      <c r="AZ207" s="46" t="s">
        <v>880</v>
      </c>
      <c r="BA207" s="42" t="s">
        <v>880</v>
      </c>
      <c r="BB207" s="46">
        <v>0.37291666666666662</v>
      </c>
      <c r="BC207" s="46" t="s">
        <v>880</v>
      </c>
      <c r="BD207" s="42" t="s">
        <v>880</v>
      </c>
      <c r="BE207" s="42" t="s">
        <v>17</v>
      </c>
      <c r="BF207" s="42" t="s">
        <v>17</v>
      </c>
      <c r="BR207" s="1">
        <f t="shared" si="53"/>
        <v>21</v>
      </c>
      <c r="BS207" s="1">
        <f t="shared" si="54"/>
        <v>1</v>
      </c>
      <c r="BT207" s="1">
        <f t="shared" si="55"/>
        <v>6</v>
      </c>
      <c r="BU207" s="1">
        <f t="shared" si="56"/>
        <v>0</v>
      </c>
      <c r="BV207" s="1">
        <f t="shared" si="57"/>
        <v>0</v>
      </c>
      <c r="BW207" s="1">
        <f>SUM(COUNTIFS($S207:$BQ207,{"PAT","MAT"}))</f>
        <v>0</v>
      </c>
      <c r="BX207" s="1">
        <f t="shared" si="58"/>
        <v>0</v>
      </c>
      <c r="BY207" s="1">
        <f t="shared" si="59"/>
        <v>0</v>
      </c>
      <c r="BZ207" s="1">
        <f t="shared" si="60"/>
        <v>0</v>
      </c>
      <c r="CA207" s="1">
        <f t="shared" si="61"/>
        <v>0</v>
      </c>
      <c r="CB207" s="1">
        <f t="shared" si="62"/>
        <v>0</v>
      </c>
      <c r="CC207" s="1">
        <f t="shared" si="63"/>
        <v>0</v>
      </c>
      <c r="CD207" s="1">
        <f t="shared" si="64"/>
        <v>0</v>
      </c>
      <c r="CE207" s="1">
        <f t="shared" si="65"/>
        <v>1</v>
      </c>
      <c r="CF207" s="1">
        <f t="shared" si="66"/>
        <v>1</v>
      </c>
      <c r="CG207" s="1">
        <f>SUM(BR207:CC207)+SUM(COUNTIFS(R207:BQ207,{"TERM","RESIGNED"}))</f>
        <v>28</v>
      </c>
      <c r="CH207" s="1" t="s">
        <v>41</v>
      </c>
      <c r="CI207" s="1" t="s">
        <v>931</v>
      </c>
      <c r="CJ207" s="32"/>
    </row>
    <row r="208" spans="1:88" x14ac:dyDescent="0.25">
      <c r="A208" s="30">
        <f t="shared" si="67"/>
        <v>207</v>
      </c>
      <c r="B208" s="1" t="s">
        <v>163</v>
      </c>
      <c r="C208" s="1">
        <v>103801</v>
      </c>
      <c r="D208" s="25">
        <v>103801</v>
      </c>
      <c r="E208" s="1" t="s">
        <v>862</v>
      </c>
      <c r="F208" s="32" t="s">
        <v>618</v>
      </c>
      <c r="G208" s="32" t="s">
        <v>181</v>
      </c>
      <c r="H208" s="28">
        <v>44775</v>
      </c>
      <c r="I208" s="28" t="s">
        <v>36</v>
      </c>
      <c r="J208" s="28" t="s">
        <v>36</v>
      </c>
      <c r="K208" s="1">
        <f t="shared" ca="1" si="51"/>
        <v>567</v>
      </c>
      <c r="L208" s="32" t="str">
        <f t="shared" si="52"/>
        <v>Billable</v>
      </c>
      <c r="M208" s="32" t="s">
        <v>178</v>
      </c>
      <c r="N208" s="1" t="s">
        <v>38</v>
      </c>
      <c r="O208" s="1" t="s">
        <v>39</v>
      </c>
      <c r="P208" s="1"/>
      <c r="Q208" s="1"/>
      <c r="R208" s="31" t="s">
        <v>241</v>
      </c>
      <c r="S208" s="42" t="s">
        <v>880</v>
      </c>
      <c r="T208" s="45">
        <v>0.375</v>
      </c>
      <c r="U208" s="42" t="s">
        <v>880</v>
      </c>
      <c r="V208" s="42" t="s">
        <v>880</v>
      </c>
      <c r="W208" s="46">
        <v>0.37083333333333335</v>
      </c>
      <c r="X208" s="46" t="s">
        <v>880</v>
      </c>
      <c r="Y208" s="42" t="s">
        <v>17</v>
      </c>
      <c r="Z208" s="42" t="s">
        <v>17</v>
      </c>
      <c r="AA208" s="42" t="s">
        <v>880</v>
      </c>
      <c r="AB208" s="46">
        <v>0.37638888888888888</v>
      </c>
      <c r="AC208" s="42" t="s">
        <v>880</v>
      </c>
      <c r="AD208" s="42" t="s">
        <v>880</v>
      </c>
      <c r="AE208" s="46">
        <v>0.37986111111111115</v>
      </c>
      <c r="AF208" s="42" t="s">
        <v>880</v>
      </c>
      <c r="AG208" s="42" t="s">
        <v>880</v>
      </c>
      <c r="AH208" s="46">
        <v>0.39027777777777778</v>
      </c>
      <c r="AI208" s="42" t="s">
        <v>880</v>
      </c>
      <c r="AJ208" s="42" t="s">
        <v>880</v>
      </c>
      <c r="AK208" s="46">
        <v>0.3833333333333333</v>
      </c>
      <c r="AL208" s="42" t="s">
        <v>880</v>
      </c>
      <c r="AM208" s="42" t="s">
        <v>880</v>
      </c>
      <c r="AN208" s="46">
        <v>0.40347222222222223</v>
      </c>
      <c r="AO208" s="42" t="s">
        <v>880</v>
      </c>
      <c r="AP208" s="42" t="s">
        <v>17</v>
      </c>
      <c r="AQ208" s="42" t="s">
        <v>17</v>
      </c>
      <c r="AR208" s="42" t="s">
        <v>880</v>
      </c>
      <c r="AS208" s="46">
        <v>0.3833333333333333</v>
      </c>
      <c r="AT208" s="46" t="s">
        <v>880</v>
      </c>
      <c r="AU208" s="42" t="s">
        <v>880</v>
      </c>
      <c r="AV208" s="46">
        <v>0.37916666666666665</v>
      </c>
      <c r="AW208" s="46" t="s">
        <v>880</v>
      </c>
      <c r="AX208" s="42" t="s">
        <v>880</v>
      </c>
      <c r="AY208" s="46">
        <v>0.3888888888888889</v>
      </c>
      <c r="AZ208" s="46" t="s">
        <v>880</v>
      </c>
      <c r="BA208" s="42" t="s">
        <v>880</v>
      </c>
      <c r="BB208" s="46">
        <v>0.38055555555555554</v>
      </c>
      <c r="BC208" s="46" t="s">
        <v>880</v>
      </c>
      <c r="BD208" s="42" t="s">
        <v>880</v>
      </c>
      <c r="BE208" s="42" t="s">
        <v>17</v>
      </c>
      <c r="BF208" s="42" t="s">
        <v>17</v>
      </c>
      <c r="BR208" s="1">
        <f t="shared" si="53"/>
        <v>23</v>
      </c>
      <c r="BS208" s="1">
        <f t="shared" si="54"/>
        <v>0</v>
      </c>
      <c r="BT208" s="1">
        <f t="shared" si="55"/>
        <v>6</v>
      </c>
      <c r="BU208" s="1">
        <f t="shared" si="56"/>
        <v>0</v>
      </c>
      <c r="BV208" s="1">
        <f t="shared" si="57"/>
        <v>0</v>
      </c>
      <c r="BW208" s="1">
        <f>SUM(COUNTIFS($S208:$BQ208,{"PAT","MAT"}))</f>
        <v>0</v>
      </c>
      <c r="BX208" s="1">
        <f t="shared" si="58"/>
        <v>0</v>
      </c>
      <c r="BY208" s="1">
        <f t="shared" si="59"/>
        <v>0</v>
      </c>
      <c r="BZ208" s="1">
        <f t="shared" si="60"/>
        <v>0</v>
      </c>
      <c r="CA208" s="1">
        <f t="shared" si="61"/>
        <v>0</v>
      </c>
      <c r="CB208" s="1">
        <f t="shared" si="62"/>
        <v>0</v>
      </c>
      <c r="CC208" s="1">
        <f t="shared" si="63"/>
        <v>0</v>
      </c>
      <c r="CD208" s="1">
        <f t="shared" si="64"/>
        <v>0</v>
      </c>
      <c r="CE208" s="1">
        <f t="shared" si="65"/>
        <v>1</v>
      </c>
      <c r="CF208" s="1">
        <f t="shared" si="66"/>
        <v>1</v>
      </c>
      <c r="CG208" s="1">
        <f>SUM(BR208:CC208)+SUM(COUNTIFS(R208:BQ208,{"TERM","RESIGNED"}))</f>
        <v>29</v>
      </c>
      <c r="CH208" s="1" t="s">
        <v>41</v>
      </c>
      <c r="CI208" s="1" t="s">
        <v>931</v>
      </c>
      <c r="CJ208" s="32"/>
    </row>
    <row r="209" spans="1:88" x14ac:dyDescent="0.25">
      <c r="A209" s="30">
        <f t="shared" si="67"/>
        <v>208</v>
      </c>
      <c r="B209" s="1" t="s">
        <v>163</v>
      </c>
      <c r="C209" s="1">
        <v>103861</v>
      </c>
      <c r="D209" s="25">
        <v>103861</v>
      </c>
      <c r="E209" s="1" t="s">
        <v>863</v>
      </c>
      <c r="F209" s="32" t="s">
        <v>622</v>
      </c>
      <c r="G209" s="32" t="s">
        <v>181</v>
      </c>
      <c r="H209" s="28">
        <v>44782</v>
      </c>
      <c r="I209" s="28" t="s">
        <v>36</v>
      </c>
      <c r="J209" s="28" t="s">
        <v>36</v>
      </c>
      <c r="K209" s="1">
        <f t="shared" ca="1" si="51"/>
        <v>560</v>
      </c>
      <c r="L209" s="32" t="str">
        <f t="shared" si="52"/>
        <v>Billable</v>
      </c>
      <c r="M209" s="32" t="s">
        <v>178</v>
      </c>
      <c r="N209" s="1" t="s">
        <v>38</v>
      </c>
      <c r="O209" s="1" t="s">
        <v>39</v>
      </c>
      <c r="P209" s="1"/>
      <c r="Q209" s="1"/>
      <c r="R209" s="31" t="s">
        <v>230</v>
      </c>
      <c r="S209" s="42" t="s">
        <v>880</v>
      </c>
      <c r="T209" s="45">
        <v>0.3923611111111111</v>
      </c>
      <c r="U209" s="42" t="s">
        <v>880</v>
      </c>
      <c r="V209" s="42" t="s">
        <v>880</v>
      </c>
      <c r="W209" s="46">
        <v>0.3833333333333333</v>
      </c>
      <c r="X209" s="46" t="s">
        <v>880</v>
      </c>
      <c r="Y209" s="42" t="s">
        <v>17</v>
      </c>
      <c r="Z209" s="42" t="s">
        <v>17</v>
      </c>
      <c r="AA209" s="42" t="s">
        <v>880</v>
      </c>
      <c r="AB209" s="46">
        <v>0.39097222222222222</v>
      </c>
      <c r="AC209" s="42" t="s">
        <v>880</v>
      </c>
      <c r="AD209" s="42" t="s">
        <v>880</v>
      </c>
      <c r="AE209" s="46">
        <v>0.39513888888888887</v>
      </c>
      <c r="AF209" s="42" t="s">
        <v>880</v>
      </c>
      <c r="AG209" s="42" t="s">
        <v>880</v>
      </c>
      <c r="AH209" s="46">
        <v>0.38263888888888892</v>
      </c>
      <c r="AI209" s="42" t="s">
        <v>880</v>
      </c>
      <c r="AJ209" s="42" t="s">
        <v>880</v>
      </c>
      <c r="AK209" s="46">
        <v>0.37847222222222227</v>
      </c>
      <c r="AL209" s="42" t="s">
        <v>880</v>
      </c>
      <c r="AM209" s="42" t="s">
        <v>880</v>
      </c>
      <c r="AN209" s="46">
        <v>0.42499999999999999</v>
      </c>
      <c r="AO209" s="42" t="s">
        <v>880</v>
      </c>
      <c r="AP209" s="42" t="s">
        <v>17</v>
      </c>
      <c r="AQ209" s="42" t="s">
        <v>17</v>
      </c>
      <c r="AR209" s="42" t="s">
        <v>880</v>
      </c>
      <c r="AS209" s="46">
        <v>0.37916666666666665</v>
      </c>
      <c r="AT209" s="46" t="s">
        <v>880</v>
      </c>
      <c r="AU209" s="42" t="s">
        <v>880</v>
      </c>
      <c r="AV209" s="46">
        <v>0.38055555555555554</v>
      </c>
      <c r="AW209" s="46" t="s">
        <v>880</v>
      </c>
      <c r="AX209" s="42" t="s">
        <v>880</v>
      </c>
      <c r="AY209" s="46">
        <v>0.38055555555555554</v>
      </c>
      <c r="AZ209" s="46" t="s">
        <v>19</v>
      </c>
      <c r="BA209" s="42" t="s">
        <v>880</v>
      </c>
      <c r="BB209" s="46">
        <v>0.38958333333333334</v>
      </c>
      <c r="BC209" s="46" t="s">
        <v>880</v>
      </c>
      <c r="BD209" s="42" t="s">
        <v>882</v>
      </c>
      <c r="BE209" s="42" t="s">
        <v>17</v>
      </c>
      <c r="BF209" s="42" t="s">
        <v>17</v>
      </c>
      <c r="BR209" s="1">
        <f t="shared" si="53"/>
        <v>21</v>
      </c>
      <c r="BS209" s="1">
        <f t="shared" si="54"/>
        <v>0</v>
      </c>
      <c r="BT209" s="1">
        <f t="shared" si="55"/>
        <v>6</v>
      </c>
      <c r="BU209" s="1">
        <f t="shared" si="56"/>
        <v>0</v>
      </c>
      <c r="BV209" s="1">
        <f t="shared" si="57"/>
        <v>1</v>
      </c>
      <c r="BW209" s="1">
        <f>SUM(COUNTIFS($S209:$BQ209,{"PAT","MAT"}))</f>
        <v>0</v>
      </c>
      <c r="BX209" s="1">
        <f t="shared" si="58"/>
        <v>0</v>
      </c>
      <c r="BY209" s="1">
        <f t="shared" si="59"/>
        <v>0</v>
      </c>
      <c r="BZ209" s="1">
        <f t="shared" si="60"/>
        <v>0</v>
      </c>
      <c r="CA209" s="1">
        <f t="shared" si="61"/>
        <v>1</v>
      </c>
      <c r="CB209" s="1">
        <f t="shared" si="62"/>
        <v>0</v>
      </c>
      <c r="CC209" s="1">
        <f t="shared" si="63"/>
        <v>0</v>
      </c>
      <c r="CD209" s="1">
        <f t="shared" si="64"/>
        <v>1</v>
      </c>
      <c r="CE209" s="1">
        <f t="shared" si="65"/>
        <v>1</v>
      </c>
      <c r="CF209" s="1">
        <f t="shared" si="66"/>
        <v>1</v>
      </c>
      <c r="CG209" s="1">
        <f>SUM(BR209:CC209)+SUM(COUNTIFS(R209:BQ209,{"TERM","RESIGNED"}))</f>
        <v>29</v>
      </c>
      <c r="CH209" s="1" t="s">
        <v>41</v>
      </c>
      <c r="CI209" s="1" t="s">
        <v>933</v>
      </c>
      <c r="CJ209" s="32"/>
    </row>
    <row r="210" spans="1:88" x14ac:dyDescent="0.25">
      <c r="A210" s="30">
        <f t="shared" si="67"/>
        <v>209</v>
      </c>
      <c r="B210" s="1" t="s">
        <v>163</v>
      </c>
      <c r="C210" s="1">
        <v>103880</v>
      </c>
      <c r="D210" s="25">
        <v>103880</v>
      </c>
      <c r="E210" s="1" t="s">
        <v>863</v>
      </c>
      <c r="F210" s="32" t="s">
        <v>621</v>
      </c>
      <c r="G210" s="32" t="s">
        <v>117</v>
      </c>
      <c r="H210" s="28">
        <v>44782</v>
      </c>
      <c r="I210" s="28" t="s">
        <v>36</v>
      </c>
      <c r="J210" s="28" t="s">
        <v>36</v>
      </c>
      <c r="K210" s="1">
        <f t="shared" ca="1" si="51"/>
        <v>560</v>
      </c>
      <c r="L210" s="32" t="str">
        <f t="shared" si="52"/>
        <v>Billable</v>
      </c>
      <c r="M210" s="32" t="s">
        <v>118</v>
      </c>
      <c r="N210" s="1" t="s">
        <v>38</v>
      </c>
      <c r="O210" s="1" t="s">
        <v>39</v>
      </c>
      <c r="P210" s="1"/>
      <c r="Q210" s="1"/>
      <c r="R210" s="31" t="s">
        <v>414</v>
      </c>
      <c r="S210" s="42" t="s">
        <v>880</v>
      </c>
      <c r="T210" s="45">
        <v>0.37291666666666662</v>
      </c>
      <c r="U210" s="42" t="s">
        <v>880</v>
      </c>
      <c r="V210" s="42" t="s">
        <v>880</v>
      </c>
      <c r="W210" s="46">
        <v>0.38125000000000003</v>
      </c>
      <c r="X210" s="46" t="s">
        <v>880</v>
      </c>
      <c r="Y210" s="42" t="s">
        <v>17</v>
      </c>
      <c r="Z210" s="42" t="s">
        <v>17</v>
      </c>
      <c r="AA210" s="42" t="s">
        <v>18</v>
      </c>
      <c r="AB210" s="46" t="s">
        <v>36</v>
      </c>
      <c r="AC210" s="42" t="s">
        <v>18</v>
      </c>
      <c r="AD210" s="42" t="s">
        <v>880</v>
      </c>
      <c r="AE210" s="46">
        <v>0.38472222222222219</v>
      </c>
      <c r="AF210" s="42" t="s">
        <v>880</v>
      </c>
      <c r="AG210" s="42" t="s">
        <v>880</v>
      </c>
      <c r="AH210" s="46">
        <v>0.375</v>
      </c>
      <c r="AI210" s="42" t="s">
        <v>880</v>
      </c>
      <c r="AJ210" s="42" t="s">
        <v>880</v>
      </c>
      <c r="AK210" s="46">
        <v>0.40833333333333338</v>
      </c>
      <c r="AL210" s="42" t="s">
        <v>880</v>
      </c>
      <c r="AM210" s="42" t="s">
        <v>880</v>
      </c>
      <c r="AN210" s="46">
        <v>0.39583333333333331</v>
      </c>
      <c r="AO210" s="42" t="s">
        <v>880</v>
      </c>
      <c r="AP210" s="42" t="s">
        <v>17</v>
      </c>
      <c r="AQ210" s="42" t="s">
        <v>17</v>
      </c>
      <c r="AR210" s="42" t="s">
        <v>19</v>
      </c>
      <c r="AS210" s="46">
        <v>0.37777777777777777</v>
      </c>
      <c r="AT210" s="46" t="s">
        <v>19</v>
      </c>
      <c r="AU210" s="42" t="s">
        <v>880</v>
      </c>
      <c r="AV210" s="46">
        <v>0.39097222222222222</v>
      </c>
      <c r="AW210" s="46" t="s">
        <v>880</v>
      </c>
      <c r="AX210" s="42" t="s">
        <v>880</v>
      </c>
      <c r="AY210" s="46">
        <v>0.3979166666666667</v>
      </c>
      <c r="AZ210" s="46" t="s">
        <v>880</v>
      </c>
      <c r="BA210" s="42" t="s">
        <v>880</v>
      </c>
      <c r="BB210" s="46">
        <v>0.38472222222222219</v>
      </c>
      <c r="BC210" s="46" t="s">
        <v>880</v>
      </c>
      <c r="BD210" s="42" t="s">
        <v>881</v>
      </c>
      <c r="BE210" s="42" t="s">
        <v>17</v>
      </c>
      <c r="BF210" s="42" t="s">
        <v>17</v>
      </c>
      <c r="BR210" s="1">
        <f t="shared" si="53"/>
        <v>18</v>
      </c>
      <c r="BS210" s="1">
        <f t="shared" si="54"/>
        <v>0.5</v>
      </c>
      <c r="BT210" s="1">
        <f t="shared" si="55"/>
        <v>6</v>
      </c>
      <c r="BU210" s="1">
        <f t="shared" si="56"/>
        <v>2</v>
      </c>
      <c r="BV210" s="1">
        <f t="shared" si="57"/>
        <v>2</v>
      </c>
      <c r="BW210" s="1">
        <f>SUM(COUNTIFS($S210:$BQ210,{"PAT","MAT"}))</f>
        <v>0</v>
      </c>
      <c r="BX210" s="1">
        <f t="shared" si="58"/>
        <v>0</v>
      </c>
      <c r="BY210" s="1">
        <f t="shared" si="59"/>
        <v>0</v>
      </c>
      <c r="BZ210" s="1">
        <f t="shared" si="60"/>
        <v>0</v>
      </c>
      <c r="CA210" s="1">
        <f t="shared" si="61"/>
        <v>0</v>
      </c>
      <c r="CB210" s="1">
        <f t="shared" si="62"/>
        <v>0</v>
      </c>
      <c r="CC210" s="1">
        <f t="shared" si="63"/>
        <v>0</v>
      </c>
      <c r="CD210" s="1">
        <f t="shared" si="64"/>
        <v>0</v>
      </c>
      <c r="CE210" s="1">
        <f t="shared" si="65"/>
        <v>1</v>
      </c>
      <c r="CF210" s="1">
        <f t="shared" si="66"/>
        <v>1</v>
      </c>
      <c r="CG210" s="1">
        <f>SUM(BR210:CC210)+SUM(COUNTIFS(R210:BQ210,{"TERM","RESIGNED"}))</f>
        <v>28.5</v>
      </c>
      <c r="CH210" s="1" t="s">
        <v>41</v>
      </c>
      <c r="CI210" s="1" t="s">
        <v>935</v>
      </c>
      <c r="CJ210" s="32"/>
    </row>
    <row r="211" spans="1:88" x14ac:dyDescent="0.25">
      <c r="A211" s="30">
        <f t="shared" si="67"/>
        <v>210</v>
      </c>
      <c r="B211" s="1" t="s">
        <v>163</v>
      </c>
      <c r="C211" s="1">
        <v>103892</v>
      </c>
      <c r="D211" s="25">
        <v>103892</v>
      </c>
      <c r="E211" s="1" t="s">
        <v>863</v>
      </c>
      <c r="F211" s="32" t="s">
        <v>627</v>
      </c>
      <c r="G211" s="32" t="s">
        <v>181</v>
      </c>
      <c r="H211" s="28">
        <v>44785</v>
      </c>
      <c r="I211" s="28" t="s">
        <v>36</v>
      </c>
      <c r="J211" s="28" t="s">
        <v>36</v>
      </c>
      <c r="K211" s="1">
        <f t="shared" ca="1" si="51"/>
        <v>557</v>
      </c>
      <c r="L211" s="32" t="str">
        <f t="shared" si="52"/>
        <v>Billable</v>
      </c>
      <c r="M211" s="32" t="s">
        <v>178</v>
      </c>
      <c r="N211" s="1" t="s">
        <v>38</v>
      </c>
      <c r="O211" s="1" t="s">
        <v>39</v>
      </c>
      <c r="P211" s="1"/>
      <c r="Q211" s="1"/>
      <c r="R211" s="31" t="s">
        <v>95</v>
      </c>
      <c r="S211" s="42" t="s">
        <v>880</v>
      </c>
      <c r="T211" s="45" t="s">
        <v>36</v>
      </c>
      <c r="U211" s="42" t="s">
        <v>880</v>
      </c>
      <c r="V211" s="42" t="s">
        <v>880</v>
      </c>
      <c r="W211" s="46" t="s">
        <v>36</v>
      </c>
      <c r="X211" s="46" t="s">
        <v>880</v>
      </c>
      <c r="Y211" s="42" t="s">
        <v>17</v>
      </c>
      <c r="Z211" s="42" t="s">
        <v>17</v>
      </c>
      <c r="AA211" s="42" t="s">
        <v>880</v>
      </c>
      <c r="AB211" s="46" t="s">
        <v>36</v>
      </c>
      <c r="AC211" s="42" t="s">
        <v>880</v>
      </c>
      <c r="AD211" s="42" t="s">
        <v>880</v>
      </c>
      <c r="AE211" s="46" t="s">
        <v>36</v>
      </c>
      <c r="AF211" s="42" t="s">
        <v>880</v>
      </c>
      <c r="AG211" s="42" t="s">
        <v>880</v>
      </c>
      <c r="AH211" s="46" t="s">
        <v>36</v>
      </c>
      <c r="AI211" s="42" t="s">
        <v>880</v>
      </c>
      <c r="AJ211" s="42" t="s">
        <v>880</v>
      </c>
      <c r="AK211" s="46" t="s">
        <v>36</v>
      </c>
      <c r="AL211" s="42" t="s">
        <v>880</v>
      </c>
      <c r="AM211" s="42" t="s">
        <v>880</v>
      </c>
      <c r="AN211" s="46" t="s">
        <v>36</v>
      </c>
      <c r="AO211" s="42" t="s">
        <v>880</v>
      </c>
      <c r="AP211" s="42" t="s">
        <v>17</v>
      </c>
      <c r="AQ211" s="42" t="s">
        <v>17</v>
      </c>
      <c r="AR211" s="42" t="s">
        <v>880</v>
      </c>
      <c r="AS211" s="46" t="s">
        <v>36</v>
      </c>
      <c r="AT211" s="46" t="s">
        <v>880</v>
      </c>
      <c r="AU211" s="42" t="s">
        <v>880</v>
      </c>
      <c r="AV211" s="46" t="s">
        <v>36</v>
      </c>
      <c r="AW211" s="46" t="s">
        <v>880</v>
      </c>
      <c r="AX211" s="42" t="s">
        <v>880</v>
      </c>
      <c r="AY211" s="46" t="s">
        <v>36</v>
      </c>
      <c r="AZ211" s="46" t="s">
        <v>880</v>
      </c>
      <c r="BA211" s="42" t="s">
        <v>880</v>
      </c>
      <c r="BB211" s="46" t="s">
        <v>36</v>
      </c>
      <c r="BC211" s="46" t="s">
        <v>880</v>
      </c>
      <c r="BD211" s="42" t="s">
        <v>19</v>
      </c>
      <c r="BE211" s="42" t="s">
        <v>17</v>
      </c>
      <c r="BF211" s="42" t="s">
        <v>17</v>
      </c>
      <c r="BR211" s="1">
        <f t="shared" si="53"/>
        <v>22</v>
      </c>
      <c r="BS211" s="1">
        <f t="shared" si="54"/>
        <v>0</v>
      </c>
      <c r="BT211" s="1">
        <f t="shared" si="55"/>
        <v>6</v>
      </c>
      <c r="BU211" s="1">
        <f t="shared" si="56"/>
        <v>0</v>
      </c>
      <c r="BV211" s="1">
        <f t="shared" si="57"/>
        <v>1</v>
      </c>
      <c r="BW211" s="1">
        <f>SUM(COUNTIFS($S211:$BQ211,{"PAT","MAT"}))</f>
        <v>0</v>
      </c>
      <c r="BX211" s="1">
        <f t="shared" si="58"/>
        <v>0</v>
      </c>
      <c r="BY211" s="1">
        <f t="shared" si="59"/>
        <v>0</v>
      </c>
      <c r="BZ211" s="1">
        <f t="shared" si="60"/>
        <v>0</v>
      </c>
      <c r="CA211" s="1">
        <f t="shared" si="61"/>
        <v>0</v>
      </c>
      <c r="CB211" s="1">
        <f t="shared" si="62"/>
        <v>0</v>
      </c>
      <c r="CC211" s="1">
        <f t="shared" si="63"/>
        <v>0</v>
      </c>
      <c r="CD211" s="1">
        <f t="shared" si="64"/>
        <v>0</v>
      </c>
      <c r="CE211" s="1">
        <f t="shared" si="65"/>
        <v>1</v>
      </c>
      <c r="CF211" s="1">
        <f t="shared" si="66"/>
        <v>1</v>
      </c>
      <c r="CG211" s="1">
        <f>SUM(BR211:CC211)+SUM(COUNTIFS(R211:BQ211,{"TERM","RESIGNED"}))</f>
        <v>29</v>
      </c>
      <c r="CH211" s="1" t="s">
        <v>41</v>
      </c>
      <c r="CI211" s="1" t="s">
        <v>931</v>
      </c>
      <c r="CJ211" s="32"/>
    </row>
    <row r="212" spans="1:88" x14ac:dyDescent="0.25">
      <c r="A212" s="30">
        <f t="shared" si="67"/>
        <v>211</v>
      </c>
      <c r="B212" s="1" t="s">
        <v>163</v>
      </c>
      <c r="C212" s="1">
        <v>103912</v>
      </c>
      <c r="D212" s="25">
        <v>103912</v>
      </c>
      <c r="E212" s="1" t="s">
        <v>862</v>
      </c>
      <c r="F212" s="32" t="s">
        <v>624</v>
      </c>
      <c r="G212" s="32" t="s">
        <v>117</v>
      </c>
      <c r="H212" s="28">
        <v>44785</v>
      </c>
      <c r="I212" s="28" t="s">
        <v>36</v>
      </c>
      <c r="J212" s="28" t="s">
        <v>36</v>
      </c>
      <c r="K212" s="1">
        <f t="shared" ca="1" si="51"/>
        <v>557</v>
      </c>
      <c r="L212" s="32" t="str">
        <f t="shared" si="52"/>
        <v>Billable</v>
      </c>
      <c r="M212" s="32" t="s">
        <v>118</v>
      </c>
      <c r="N212" s="1" t="s">
        <v>38</v>
      </c>
      <c r="O212" s="1" t="s">
        <v>39</v>
      </c>
      <c r="P212" s="1"/>
      <c r="Q212" s="1"/>
      <c r="R212" s="31" t="s">
        <v>277</v>
      </c>
      <c r="S212" s="42" t="s">
        <v>880</v>
      </c>
      <c r="T212" s="45">
        <v>0.39444444444444443</v>
      </c>
      <c r="U212" s="42" t="s">
        <v>880</v>
      </c>
      <c r="V212" s="42" t="s">
        <v>880</v>
      </c>
      <c r="W212" s="46">
        <v>0.39097222222222222</v>
      </c>
      <c r="X212" s="46" t="s">
        <v>880</v>
      </c>
      <c r="Y212" s="42" t="s">
        <v>17</v>
      </c>
      <c r="Z212" s="42" t="s">
        <v>17</v>
      </c>
      <c r="AA212" s="42" t="s">
        <v>880</v>
      </c>
      <c r="AB212" s="46">
        <v>0.43124999999999997</v>
      </c>
      <c r="AC212" s="42" t="s">
        <v>880</v>
      </c>
      <c r="AD212" s="42" t="s">
        <v>880</v>
      </c>
      <c r="AE212" s="46">
        <v>0.35069444444444442</v>
      </c>
      <c r="AF212" s="42" t="s">
        <v>881</v>
      </c>
      <c r="AG212" s="42" t="s">
        <v>880</v>
      </c>
      <c r="AH212" s="46">
        <v>0.39930555555555558</v>
      </c>
      <c r="AI212" s="42" t="s">
        <v>880</v>
      </c>
      <c r="AJ212" s="42" t="s">
        <v>880</v>
      </c>
      <c r="AK212" s="46">
        <v>0.3923611111111111</v>
      </c>
      <c r="AL212" s="42" t="s">
        <v>880</v>
      </c>
      <c r="AM212" s="42" t="s">
        <v>880</v>
      </c>
      <c r="AN212" s="46">
        <v>0.38472222222222219</v>
      </c>
      <c r="AO212" s="42" t="s">
        <v>880</v>
      </c>
      <c r="AP212" s="42" t="s">
        <v>17</v>
      </c>
      <c r="AQ212" s="42" t="s">
        <v>17</v>
      </c>
      <c r="AR212" s="42" t="s">
        <v>880</v>
      </c>
      <c r="AS212" s="46">
        <v>0.40972222222222227</v>
      </c>
      <c r="AT212" s="46" t="s">
        <v>880</v>
      </c>
      <c r="AU212" s="42" t="s">
        <v>880</v>
      </c>
      <c r="AV212" s="46">
        <v>0.40486111111111112</v>
      </c>
      <c r="AW212" s="46" t="s">
        <v>880</v>
      </c>
      <c r="AX212" s="42" t="s">
        <v>881</v>
      </c>
      <c r="AY212" s="46">
        <v>0.24444444444444446</v>
      </c>
      <c r="AZ212" s="46" t="s">
        <v>881</v>
      </c>
      <c r="BA212" s="42" t="s">
        <v>19</v>
      </c>
      <c r="BB212" s="46">
        <v>0.39374999999999999</v>
      </c>
      <c r="BC212" s="46" t="s">
        <v>19</v>
      </c>
      <c r="BD212" s="42" t="s">
        <v>880</v>
      </c>
      <c r="BE212" s="42" t="s">
        <v>17</v>
      </c>
      <c r="BF212" s="42" t="s">
        <v>17</v>
      </c>
      <c r="BR212" s="1">
        <f t="shared" si="53"/>
        <v>18</v>
      </c>
      <c r="BS212" s="1">
        <f t="shared" si="54"/>
        <v>1.5</v>
      </c>
      <c r="BT212" s="1">
        <f t="shared" si="55"/>
        <v>6</v>
      </c>
      <c r="BU212" s="1">
        <f t="shared" si="56"/>
        <v>0</v>
      </c>
      <c r="BV212" s="1">
        <f t="shared" si="57"/>
        <v>2</v>
      </c>
      <c r="BW212" s="1">
        <f>SUM(COUNTIFS($S212:$BQ212,{"PAT","MAT"}))</f>
        <v>0</v>
      </c>
      <c r="BX212" s="1">
        <f t="shared" si="58"/>
        <v>0</v>
      </c>
      <c r="BY212" s="1">
        <f t="shared" si="59"/>
        <v>0</v>
      </c>
      <c r="BZ212" s="1">
        <f t="shared" si="60"/>
        <v>0</v>
      </c>
      <c r="CA212" s="1">
        <f t="shared" si="61"/>
        <v>0</v>
      </c>
      <c r="CB212" s="1">
        <f t="shared" si="62"/>
        <v>0</v>
      </c>
      <c r="CC212" s="1">
        <f t="shared" si="63"/>
        <v>0</v>
      </c>
      <c r="CD212" s="1">
        <f t="shared" si="64"/>
        <v>0</v>
      </c>
      <c r="CE212" s="1">
        <f t="shared" si="65"/>
        <v>1</v>
      </c>
      <c r="CF212" s="1">
        <f t="shared" si="66"/>
        <v>1</v>
      </c>
      <c r="CG212" s="1">
        <f>SUM(BR212:CC212)+SUM(COUNTIFS(R212:BQ212,{"TERM","RESIGNED"}))</f>
        <v>27.5</v>
      </c>
      <c r="CH212" s="1" t="s">
        <v>41</v>
      </c>
      <c r="CI212" s="1" t="s">
        <v>931</v>
      </c>
      <c r="CJ212" s="32"/>
    </row>
    <row r="213" spans="1:88" x14ac:dyDescent="0.25">
      <c r="A213" s="30">
        <f t="shared" si="67"/>
        <v>212</v>
      </c>
      <c r="B213" s="1" t="s">
        <v>163</v>
      </c>
      <c r="C213" s="1">
        <v>103914</v>
      </c>
      <c r="D213" s="25">
        <v>103914</v>
      </c>
      <c r="E213" s="1" t="s">
        <v>863</v>
      </c>
      <c r="F213" s="32" t="s">
        <v>625</v>
      </c>
      <c r="G213" s="32" t="s">
        <v>117</v>
      </c>
      <c r="H213" s="28">
        <v>44785</v>
      </c>
      <c r="I213" s="28" t="s">
        <v>36</v>
      </c>
      <c r="J213" s="28" t="s">
        <v>36</v>
      </c>
      <c r="K213" s="1">
        <f t="shared" ca="1" si="51"/>
        <v>557</v>
      </c>
      <c r="L213" s="32" t="str">
        <f t="shared" si="52"/>
        <v>Billable</v>
      </c>
      <c r="M213" s="32" t="s">
        <v>118</v>
      </c>
      <c r="N213" s="1" t="s">
        <v>38</v>
      </c>
      <c r="O213" s="1" t="s">
        <v>39</v>
      </c>
      <c r="P213" s="1"/>
      <c r="Q213" s="1"/>
      <c r="R213" s="31" t="s">
        <v>233</v>
      </c>
      <c r="S213" s="42" t="s">
        <v>880</v>
      </c>
      <c r="T213" s="45">
        <v>0.40277777777777773</v>
      </c>
      <c r="U213" s="42" t="s">
        <v>880</v>
      </c>
      <c r="V213" s="42" t="s">
        <v>880</v>
      </c>
      <c r="W213" s="46">
        <v>0.39305555555555555</v>
      </c>
      <c r="X213" s="46" t="s">
        <v>880</v>
      </c>
      <c r="Y213" s="42" t="s">
        <v>17</v>
      </c>
      <c r="Z213" s="42" t="s">
        <v>17</v>
      </c>
      <c r="AA213" s="42" t="s">
        <v>880</v>
      </c>
      <c r="AB213" s="46">
        <v>0.40069444444444446</v>
      </c>
      <c r="AC213" s="42" t="s">
        <v>880</v>
      </c>
      <c r="AD213" s="42" t="s">
        <v>880</v>
      </c>
      <c r="AE213" s="46">
        <v>0.3923611111111111</v>
      </c>
      <c r="AF213" s="42" t="s">
        <v>880</v>
      </c>
      <c r="AG213" s="42" t="s">
        <v>880</v>
      </c>
      <c r="AH213" s="46">
        <v>0.39930555555555558</v>
      </c>
      <c r="AI213" s="42" t="s">
        <v>880</v>
      </c>
      <c r="AJ213" s="42" t="s">
        <v>880</v>
      </c>
      <c r="AK213" s="46">
        <v>0.37986111111111115</v>
      </c>
      <c r="AL213" s="42" t="s">
        <v>880</v>
      </c>
      <c r="AM213" s="42" t="s">
        <v>880</v>
      </c>
      <c r="AN213" s="46">
        <v>0.23819444444444446</v>
      </c>
      <c r="AO213" s="42" t="s">
        <v>881</v>
      </c>
      <c r="AP213" s="42" t="s">
        <v>17</v>
      </c>
      <c r="AQ213" s="42" t="s">
        <v>17</v>
      </c>
      <c r="AR213" s="42" t="s">
        <v>880</v>
      </c>
      <c r="AS213" s="46">
        <v>0.28472222222222221</v>
      </c>
      <c r="AT213" s="46" t="s">
        <v>881</v>
      </c>
      <c r="AU213" s="42" t="s">
        <v>880</v>
      </c>
      <c r="AV213" s="46">
        <v>0.45416666666666666</v>
      </c>
      <c r="AW213" s="46" t="s">
        <v>880</v>
      </c>
      <c r="AX213" s="42" t="s">
        <v>19</v>
      </c>
      <c r="AY213" s="46">
        <v>0.4201388888888889</v>
      </c>
      <c r="AZ213" s="46" t="s">
        <v>19</v>
      </c>
      <c r="BA213" s="42" t="s">
        <v>880</v>
      </c>
      <c r="BB213" s="46">
        <v>0.39930555555555558</v>
      </c>
      <c r="BC213" s="46" t="s">
        <v>880</v>
      </c>
      <c r="BD213" s="42" t="s">
        <v>880</v>
      </c>
      <c r="BE213" s="42" t="s">
        <v>17</v>
      </c>
      <c r="BF213" s="42" t="s">
        <v>17</v>
      </c>
      <c r="BR213" s="1">
        <f t="shared" si="53"/>
        <v>19</v>
      </c>
      <c r="BS213" s="1">
        <f t="shared" si="54"/>
        <v>1</v>
      </c>
      <c r="BT213" s="1">
        <f t="shared" si="55"/>
        <v>6</v>
      </c>
      <c r="BU213" s="1">
        <f t="shared" si="56"/>
        <v>0</v>
      </c>
      <c r="BV213" s="1">
        <f t="shared" si="57"/>
        <v>2</v>
      </c>
      <c r="BW213" s="1">
        <f>SUM(COUNTIFS($S213:$BQ213,{"PAT","MAT"}))</f>
        <v>0</v>
      </c>
      <c r="BX213" s="1">
        <f t="shared" si="58"/>
        <v>0</v>
      </c>
      <c r="BY213" s="1">
        <f t="shared" si="59"/>
        <v>0</v>
      </c>
      <c r="BZ213" s="1">
        <f t="shared" si="60"/>
        <v>0</v>
      </c>
      <c r="CA213" s="1">
        <f t="shared" si="61"/>
        <v>0</v>
      </c>
      <c r="CB213" s="1">
        <f t="shared" si="62"/>
        <v>0</v>
      </c>
      <c r="CC213" s="1">
        <f t="shared" si="63"/>
        <v>0</v>
      </c>
      <c r="CD213" s="1">
        <f t="shared" si="64"/>
        <v>0</v>
      </c>
      <c r="CE213" s="1">
        <f t="shared" si="65"/>
        <v>1</v>
      </c>
      <c r="CF213" s="1">
        <f t="shared" si="66"/>
        <v>1</v>
      </c>
      <c r="CG213" s="1">
        <f>SUM(BR213:CC213)+SUM(COUNTIFS(R213:BQ213,{"TERM","RESIGNED"}))</f>
        <v>28</v>
      </c>
      <c r="CH213" s="1" t="s">
        <v>41</v>
      </c>
      <c r="CI213" s="1" t="s">
        <v>931</v>
      </c>
      <c r="CJ213" s="32"/>
    </row>
    <row r="214" spans="1:88" x14ac:dyDescent="0.25">
      <c r="A214" s="30">
        <f t="shared" si="67"/>
        <v>213</v>
      </c>
      <c r="B214" s="1" t="s">
        <v>163</v>
      </c>
      <c r="C214" s="1">
        <v>103915</v>
      </c>
      <c r="D214" s="25">
        <v>103915</v>
      </c>
      <c r="E214" s="1" t="s">
        <v>863</v>
      </c>
      <c r="F214" s="32" t="s">
        <v>626</v>
      </c>
      <c r="G214" s="32" t="s">
        <v>117</v>
      </c>
      <c r="H214" s="28">
        <v>44785</v>
      </c>
      <c r="I214" s="28" t="s">
        <v>36</v>
      </c>
      <c r="J214" s="28" t="s">
        <v>36</v>
      </c>
      <c r="K214" s="1">
        <f t="shared" ca="1" si="51"/>
        <v>557</v>
      </c>
      <c r="L214" s="32" t="str">
        <f t="shared" si="52"/>
        <v>Billable</v>
      </c>
      <c r="M214" s="32" t="s">
        <v>118</v>
      </c>
      <c r="N214" s="1" t="s">
        <v>38</v>
      </c>
      <c r="O214" s="1" t="s">
        <v>39</v>
      </c>
      <c r="P214" s="1"/>
      <c r="Q214" s="1"/>
      <c r="R214" s="31" t="s">
        <v>887</v>
      </c>
      <c r="S214" s="42" t="s">
        <v>880</v>
      </c>
      <c r="T214" s="45">
        <v>0.3972222222222222</v>
      </c>
      <c r="U214" s="42" t="s">
        <v>880</v>
      </c>
      <c r="V214" s="42" t="s">
        <v>880</v>
      </c>
      <c r="W214" s="46">
        <v>0.38819444444444445</v>
      </c>
      <c r="X214" s="46" t="s">
        <v>880</v>
      </c>
      <c r="Y214" s="42" t="s">
        <v>17</v>
      </c>
      <c r="Z214" s="42" t="s">
        <v>17</v>
      </c>
      <c r="AA214" s="42" t="s">
        <v>880</v>
      </c>
      <c r="AB214" s="46">
        <v>0.39999999999999997</v>
      </c>
      <c r="AC214" s="42" t="s">
        <v>880</v>
      </c>
      <c r="AD214" s="42" t="s">
        <v>880</v>
      </c>
      <c r="AE214" s="46">
        <v>0.38541666666666669</v>
      </c>
      <c r="AF214" s="42" t="s">
        <v>880</v>
      </c>
      <c r="AG214" s="42" t="s">
        <v>880</v>
      </c>
      <c r="AH214" s="46">
        <v>0.37916666666666665</v>
      </c>
      <c r="AI214" s="42" t="s">
        <v>880</v>
      </c>
      <c r="AJ214" s="42" t="s">
        <v>880</v>
      </c>
      <c r="AK214" s="46">
        <v>0.37847222222222227</v>
      </c>
      <c r="AL214" s="42" t="s">
        <v>880</v>
      </c>
      <c r="AM214" s="42" t="s">
        <v>880</v>
      </c>
      <c r="AN214" s="46">
        <v>0.3972222222222222</v>
      </c>
      <c r="AO214" s="42" t="s">
        <v>880</v>
      </c>
      <c r="AP214" s="42" t="s">
        <v>17</v>
      </c>
      <c r="AQ214" s="42" t="s">
        <v>17</v>
      </c>
      <c r="AR214" s="42" t="s">
        <v>880</v>
      </c>
      <c r="AS214" s="46">
        <v>0.39027777777777778</v>
      </c>
      <c r="AT214" s="46" t="s">
        <v>880</v>
      </c>
      <c r="AU214" s="42" t="s">
        <v>880</v>
      </c>
      <c r="AV214" s="46">
        <v>0.3840277777777778</v>
      </c>
      <c r="AW214" s="46" t="s">
        <v>880</v>
      </c>
      <c r="AX214" s="42" t="s">
        <v>880</v>
      </c>
      <c r="AY214" s="46">
        <v>0.3972222222222222</v>
      </c>
      <c r="AZ214" s="46" t="s">
        <v>880</v>
      </c>
      <c r="BA214" s="42" t="s">
        <v>880</v>
      </c>
      <c r="BB214" s="46">
        <v>0.39513888888888887</v>
      </c>
      <c r="BC214" s="46" t="s">
        <v>880</v>
      </c>
      <c r="BD214" s="42" t="s">
        <v>880</v>
      </c>
      <c r="BE214" s="42" t="s">
        <v>17</v>
      </c>
      <c r="BF214" s="42" t="s">
        <v>17</v>
      </c>
      <c r="BR214" s="1">
        <f t="shared" si="53"/>
        <v>23</v>
      </c>
      <c r="BS214" s="1">
        <f t="shared" si="54"/>
        <v>0</v>
      </c>
      <c r="BT214" s="1">
        <f t="shared" si="55"/>
        <v>6</v>
      </c>
      <c r="BU214" s="1">
        <f t="shared" si="56"/>
        <v>0</v>
      </c>
      <c r="BV214" s="1">
        <f t="shared" si="57"/>
        <v>0</v>
      </c>
      <c r="BW214" s="1">
        <f>SUM(COUNTIFS($S214:$BQ214,{"PAT","MAT"}))</f>
        <v>0</v>
      </c>
      <c r="BX214" s="1">
        <f t="shared" si="58"/>
        <v>0</v>
      </c>
      <c r="BY214" s="1">
        <f t="shared" si="59"/>
        <v>0</v>
      </c>
      <c r="BZ214" s="1">
        <f t="shared" si="60"/>
        <v>0</v>
      </c>
      <c r="CA214" s="1">
        <f t="shared" si="61"/>
        <v>0</v>
      </c>
      <c r="CB214" s="1">
        <f t="shared" si="62"/>
        <v>0</v>
      </c>
      <c r="CC214" s="1">
        <f t="shared" si="63"/>
        <v>0</v>
      </c>
      <c r="CD214" s="1">
        <f t="shared" si="64"/>
        <v>0</v>
      </c>
      <c r="CE214" s="1">
        <f t="shared" si="65"/>
        <v>1</v>
      </c>
      <c r="CF214" s="1">
        <f t="shared" si="66"/>
        <v>1</v>
      </c>
      <c r="CG214" s="1">
        <f>SUM(BR214:CC214)+SUM(COUNTIFS(R214:BQ214,{"TERM","RESIGNED"}))</f>
        <v>29</v>
      </c>
      <c r="CH214" s="1" t="s">
        <v>41</v>
      </c>
      <c r="CI214" s="1" t="s">
        <v>931</v>
      </c>
      <c r="CJ214" s="32"/>
    </row>
    <row r="215" spans="1:88" x14ac:dyDescent="0.25">
      <c r="A215" s="30">
        <f t="shared" si="67"/>
        <v>214</v>
      </c>
      <c r="B215" s="1" t="s">
        <v>163</v>
      </c>
      <c r="C215" s="1">
        <v>103933</v>
      </c>
      <c r="D215" s="25">
        <v>103933</v>
      </c>
      <c r="E215" s="1" t="s">
        <v>863</v>
      </c>
      <c r="F215" s="32" t="s">
        <v>631</v>
      </c>
      <c r="G215" s="32" t="s">
        <v>117</v>
      </c>
      <c r="H215" s="28">
        <v>44790</v>
      </c>
      <c r="I215" s="28" t="s">
        <v>36</v>
      </c>
      <c r="J215" s="28" t="s">
        <v>36</v>
      </c>
      <c r="K215" s="1">
        <f t="shared" ca="1" si="51"/>
        <v>552</v>
      </c>
      <c r="L215" s="32" t="str">
        <f t="shared" si="52"/>
        <v>Billable</v>
      </c>
      <c r="M215" s="32" t="s">
        <v>118</v>
      </c>
      <c r="N215" s="1" t="s">
        <v>38</v>
      </c>
      <c r="O215" s="1" t="s">
        <v>39</v>
      </c>
      <c r="P215" s="1"/>
      <c r="Q215" s="1"/>
      <c r="R215" s="31" t="s">
        <v>60</v>
      </c>
      <c r="S215" s="42" t="s">
        <v>18</v>
      </c>
      <c r="T215" s="45" t="s">
        <v>36</v>
      </c>
      <c r="U215" s="42" t="s">
        <v>18</v>
      </c>
      <c r="V215" s="42" t="s">
        <v>880</v>
      </c>
      <c r="W215" s="46">
        <v>0.36874999999999997</v>
      </c>
      <c r="X215" s="46" t="s">
        <v>880</v>
      </c>
      <c r="Y215" s="42" t="s">
        <v>17</v>
      </c>
      <c r="Z215" s="42" t="s">
        <v>17</v>
      </c>
      <c r="AA215" s="42" t="s">
        <v>880</v>
      </c>
      <c r="AB215" s="46">
        <v>0.36944444444444446</v>
      </c>
      <c r="AC215" s="42" t="s">
        <v>880</v>
      </c>
      <c r="AD215" s="42" t="s">
        <v>19</v>
      </c>
      <c r="AE215" s="46">
        <v>0.19722222222222222</v>
      </c>
      <c r="AF215" s="42" t="s">
        <v>19</v>
      </c>
      <c r="AG215" s="42" t="s">
        <v>18</v>
      </c>
      <c r="AH215" s="46" t="s">
        <v>36</v>
      </c>
      <c r="AI215" s="42" t="s">
        <v>18</v>
      </c>
      <c r="AJ215" s="42" t="s">
        <v>880</v>
      </c>
      <c r="AK215" s="46">
        <v>0.38819444444444445</v>
      </c>
      <c r="AL215" s="42" t="s">
        <v>880</v>
      </c>
      <c r="AM215" s="42" t="s">
        <v>880</v>
      </c>
      <c r="AN215" s="46">
        <v>0.44097222222222227</v>
      </c>
      <c r="AO215" s="42" t="s">
        <v>880</v>
      </c>
      <c r="AP215" s="42" t="s">
        <v>17</v>
      </c>
      <c r="AQ215" s="42" t="s">
        <v>17</v>
      </c>
      <c r="AR215" s="42" t="s">
        <v>880</v>
      </c>
      <c r="AS215" s="46">
        <v>0.35555555555555557</v>
      </c>
      <c r="AT215" s="46" t="s">
        <v>880</v>
      </c>
      <c r="AU215" s="42" t="s">
        <v>880</v>
      </c>
      <c r="AV215" s="46">
        <v>0.37083333333333335</v>
      </c>
      <c r="AW215" s="46" t="s">
        <v>880</v>
      </c>
      <c r="AX215" s="42" t="s">
        <v>880</v>
      </c>
      <c r="AY215" s="46">
        <v>0.3666666666666667</v>
      </c>
      <c r="AZ215" s="46" t="s">
        <v>880</v>
      </c>
      <c r="BA215" s="42" t="s">
        <v>880</v>
      </c>
      <c r="BB215" s="46">
        <v>0.4069444444444445</v>
      </c>
      <c r="BC215" s="46" t="s">
        <v>880</v>
      </c>
      <c r="BD215" s="42" t="s">
        <v>880</v>
      </c>
      <c r="BE215" s="42" t="s">
        <v>17</v>
      </c>
      <c r="BF215" s="42" t="s">
        <v>17</v>
      </c>
      <c r="BR215" s="1">
        <f t="shared" si="53"/>
        <v>17</v>
      </c>
      <c r="BS215" s="1">
        <f t="shared" si="54"/>
        <v>0</v>
      </c>
      <c r="BT215" s="1">
        <f t="shared" si="55"/>
        <v>6</v>
      </c>
      <c r="BU215" s="1">
        <f t="shared" si="56"/>
        <v>4</v>
      </c>
      <c r="BV215" s="1">
        <f t="shared" si="57"/>
        <v>2</v>
      </c>
      <c r="BW215" s="1">
        <f>SUM(COUNTIFS($S215:$BQ215,{"PAT","MAT"}))</f>
        <v>0</v>
      </c>
      <c r="BX215" s="1">
        <f t="shared" si="58"/>
        <v>0</v>
      </c>
      <c r="BY215" s="1">
        <f t="shared" si="59"/>
        <v>0</v>
      </c>
      <c r="BZ215" s="1">
        <f t="shared" si="60"/>
        <v>0</v>
      </c>
      <c r="CA215" s="1">
        <f t="shared" si="61"/>
        <v>0</v>
      </c>
      <c r="CB215" s="1">
        <f t="shared" si="62"/>
        <v>0</v>
      </c>
      <c r="CC215" s="1">
        <f t="shared" si="63"/>
        <v>0</v>
      </c>
      <c r="CD215" s="1">
        <f t="shared" si="64"/>
        <v>0</v>
      </c>
      <c r="CE215" s="1">
        <f t="shared" si="65"/>
        <v>1</v>
      </c>
      <c r="CF215" s="1">
        <f t="shared" si="66"/>
        <v>1</v>
      </c>
      <c r="CG215" s="1">
        <f>SUM(BR215:CC215)+SUM(COUNTIFS(R215:BQ215,{"TERM","RESIGNED"}))</f>
        <v>29</v>
      </c>
      <c r="CH215" s="1" t="s">
        <v>41</v>
      </c>
      <c r="CI215" s="1" t="s">
        <v>933</v>
      </c>
      <c r="CJ215" s="32"/>
    </row>
    <row r="216" spans="1:88" x14ac:dyDescent="0.25">
      <c r="A216" s="30">
        <f t="shared" si="67"/>
        <v>215</v>
      </c>
      <c r="B216" s="1" t="s">
        <v>163</v>
      </c>
      <c r="C216" s="1">
        <v>103959</v>
      </c>
      <c r="D216" s="25">
        <v>103959</v>
      </c>
      <c r="E216" s="1" t="s">
        <v>863</v>
      </c>
      <c r="F216" s="32" t="s">
        <v>635</v>
      </c>
      <c r="G216" s="32" t="s">
        <v>181</v>
      </c>
      <c r="H216" s="28">
        <v>44792</v>
      </c>
      <c r="I216" s="28" t="s">
        <v>36</v>
      </c>
      <c r="J216" s="28" t="s">
        <v>36</v>
      </c>
      <c r="K216" s="1">
        <f t="shared" ca="1" si="51"/>
        <v>550</v>
      </c>
      <c r="L216" s="32" t="str">
        <f t="shared" si="52"/>
        <v>Billable</v>
      </c>
      <c r="M216" s="32" t="s">
        <v>178</v>
      </c>
      <c r="N216" s="1" t="s">
        <v>38</v>
      </c>
      <c r="O216" s="1" t="s">
        <v>39</v>
      </c>
      <c r="P216" s="1"/>
      <c r="Q216" s="1"/>
      <c r="R216" s="31" t="s">
        <v>294</v>
      </c>
      <c r="S216" s="42" t="s">
        <v>880</v>
      </c>
      <c r="T216" s="45">
        <v>0.41180555555555554</v>
      </c>
      <c r="U216" s="42" t="s">
        <v>880</v>
      </c>
      <c r="V216" s="42" t="s">
        <v>880</v>
      </c>
      <c r="W216" s="46">
        <v>0.37986111111111115</v>
      </c>
      <c r="X216" s="46" t="s">
        <v>880</v>
      </c>
      <c r="Y216" s="42" t="s">
        <v>17</v>
      </c>
      <c r="Z216" s="42" t="s">
        <v>17</v>
      </c>
      <c r="AA216" s="42" t="s">
        <v>880</v>
      </c>
      <c r="AB216" s="46">
        <v>0.37986111111111115</v>
      </c>
      <c r="AC216" s="42" t="s">
        <v>880</v>
      </c>
      <c r="AD216" s="42" t="s">
        <v>18</v>
      </c>
      <c r="AE216" s="46" t="s">
        <v>36</v>
      </c>
      <c r="AF216" s="42" t="s">
        <v>18</v>
      </c>
      <c r="AG216" s="42" t="s">
        <v>18</v>
      </c>
      <c r="AH216" s="46" t="s">
        <v>36</v>
      </c>
      <c r="AI216" s="42" t="s">
        <v>18</v>
      </c>
      <c r="AJ216" s="42" t="s">
        <v>880</v>
      </c>
      <c r="AK216" s="46">
        <v>0.3756944444444445</v>
      </c>
      <c r="AL216" s="42" t="s">
        <v>880</v>
      </c>
      <c r="AM216" s="42" t="s">
        <v>18</v>
      </c>
      <c r="AN216" s="46" t="s">
        <v>36</v>
      </c>
      <c r="AO216" s="42" t="s">
        <v>18</v>
      </c>
      <c r="AP216" s="42" t="s">
        <v>17</v>
      </c>
      <c r="AQ216" s="42" t="s">
        <v>17</v>
      </c>
      <c r="AR216" s="42" t="s">
        <v>880</v>
      </c>
      <c r="AS216" s="46">
        <v>0.37708333333333338</v>
      </c>
      <c r="AT216" s="46" t="s">
        <v>880</v>
      </c>
      <c r="AU216" s="42" t="s">
        <v>880</v>
      </c>
      <c r="AV216" s="46">
        <v>0.375</v>
      </c>
      <c r="AW216" s="46" t="s">
        <v>880</v>
      </c>
      <c r="AX216" s="42" t="s">
        <v>880</v>
      </c>
      <c r="AY216" s="46">
        <v>0.37708333333333338</v>
      </c>
      <c r="AZ216" s="46" t="s">
        <v>880</v>
      </c>
      <c r="BA216" s="42" t="s">
        <v>882</v>
      </c>
      <c r="BB216" s="46" t="s">
        <v>36</v>
      </c>
      <c r="BC216" s="46" t="s">
        <v>882</v>
      </c>
      <c r="BD216" s="42" t="s">
        <v>883</v>
      </c>
      <c r="BE216" s="42" t="s">
        <v>17</v>
      </c>
      <c r="BF216" s="42" t="s">
        <v>17</v>
      </c>
      <c r="BR216" s="1">
        <f t="shared" si="53"/>
        <v>14</v>
      </c>
      <c r="BS216" s="1">
        <f t="shared" si="54"/>
        <v>0</v>
      </c>
      <c r="BT216" s="1">
        <f t="shared" si="55"/>
        <v>6</v>
      </c>
      <c r="BU216" s="1">
        <f t="shared" si="56"/>
        <v>6</v>
      </c>
      <c r="BV216" s="1">
        <f t="shared" si="57"/>
        <v>0</v>
      </c>
      <c r="BW216" s="1">
        <f>SUM(COUNTIFS($S216:$BQ216,{"PAT","MAT"}))</f>
        <v>0</v>
      </c>
      <c r="BX216" s="1">
        <f t="shared" si="58"/>
        <v>0</v>
      </c>
      <c r="BY216" s="1">
        <f t="shared" si="59"/>
        <v>0</v>
      </c>
      <c r="BZ216" s="1">
        <f t="shared" si="60"/>
        <v>1</v>
      </c>
      <c r="CA216" s="1">
        <f t="shared" si="61"/>
        <v>2</v>
      </c>
      <c r="CB216" s="1">
        <f t="shared" si="62"/>
        <v>0</v>
      </c>
      <c r="CC216" s="1">
        <f t="shared" si="63"/>
        <v>0</v>
      </c>
      <c r="CD216" s="1">
        <f t="shared" si="64"/>
        <v>3</v>
      </c>
      <c r="CE216" s="1">
        <f t="shared" si="65"/>
        <v>0</v>
      </c>
      <c r="CF216" s="1">
        <f t="shared" si="66"/>
        <v>1</v>
      </c>
      <c r="CG216" s="1">
        <f>SUM(BR216:CC216)+SUM(COUNTIFS(R216:BQ216,{"TERM","RESIGNED"}))</f>
        <v>29</v>
      </c>
      <c r="CH216" s="1" t="s">
        <v>41</v>
      </c>
      <c r="CI216" s="1" t="s">
        <v>933</v>
      </c>
      <c r="CJ216" s="32"/>
    </row>
    <row r="217" spans="1:88" x14ac:dyDescent="0.25">
      <c r="A217" s="30">
        <f t="shared" si="67"/>
        <v>216</v>
      </c>
      <c r="B217" s="1" t="s">
        <v>163</v>
      </c>
      <c r="C217" s="1">
        <v>103968</v>
      </c>
      <c r="D217" s="25">
        <v>103968</v>
      </c>
      <c r="E217" s="1" t="s">
        <v>862</v>
      </c>
      <c r="F217" s="32" t="s">
        <v>633</v>
      </c>
      <c r="G217" s="32" t="s">
        <v>117</v>
      </c>
      <c r="H217" s="28">
        <v>44792</v>
      </c>
      <c r="I217" s="28" t="s">
        <v>36</v>
      </c>
      <c r="J217" s="28" t="s">
        <v>36</v>
      </c>
      <c r="K217" s="1">
        <f t="shared" ca="1" si="51"/>
        <v>550</v>
      </c>
      <c r="L217" s="32" t="str">
        <f t="shared" si="52"/>
        <v>Billable</v>
      </c>
      <c r="M217" s="32" t="s">
        <v>118</v>
      </c>
      <c r="N217" s="1" t="s">
        <v>38</v>
      </c>
      <c r="O217" s="1" t="s">
        <v>39</v>
      </c>
      <c r="P217" s="1"/>
      <c r="Q217" s="1"/>
      <c r="R217" s="31" t="s">
        <v>134</v>
      </c>
      <c r="S217" s="42" t="s">
        <v>880</v>
      </c>
      <c r="T217" s="45">
        <v>0.3756944444444445</v>
      </c>
      <c r="U217" s="42" t="s">
        <v>880</v>
      </c>
      <c r="V217" s="42" t="s">
        <v>880</v>
      </c>
      <c r="W217" s="46">
        <v>0.38472222222222219</v>
      </c>
      <c r="X217" s="46" t="s">
        <v>880</v>
      </c>
      <c r="Y217" s="42" t="s">
        <v>17</v>
      </c>
      <c r="Z217" s="42" t="s">
        <v>17</v>
      </c>
      <c r="AA217" s="42" t="s">
        <v>880</v>
      </c>
      <c r="AB217" s="46">
        <v>0.37986111111111115</v>
      </c>
      <c r="AC217" s="42" t="s">
        <v>880</v>
      </c>
      <c r="AD217" s="42" t="s">
        <v>880</v>
      </c>
      <c r="AE217" s="46">
        <v>0.375</v>
      </c>
      <c r="AF217" s="42" t="s">
        <v>880</v>
      </c>
      <c r="AG217" s="42" t="s">
        <v>880</v>
      </c>
      <c r="AH217" s="46">
        <v>0.36874999999999997</v>
      </c>
      <c r="AI217" s="42" t="s">
        <v>880</v>
      </c>
      <c r="AJ217" s="42" t="s">
        <v>880</v>
      </c>
      <c r="AK217" s="46">
        <v>0.37083333333333335</v>
      </c>
      <c r="AL217" s="42" t="s">
        <v>880</v>
      </c>
      <c r="AM217" s="42" t="s">
        <v>880</v>
      </c>
      <c r="AN217" s="46">
        <v>0.37361111111111112</v>
      </c>
      <c r="AO217" s="42" t="s">
        <v>880</v>
      </c>
      <c r="AP217" s="42" t="s">
        <v>17</v>
      </c>
      <c r="AQ217" s="42" t="s">
        <v>17</v>
      </c>
      <c r="AR217" s="42" t="s">
        <v>880</v>
      </c>
      <c r="AS217" s="46">
        <v>0.38680555555555557</v>
      </c>
      <c r="AT217" s="46" t="s">
        <v>880</v>
      </c>
      <c r="AU217" s="42" t="s">
        <v>880</v>
      </c>
      <c r="AV217" s="46">
        <v>0.37083333333333335</v>
      </c>
      <c r="AW217" s="46" t="s">
        <v>880</v>
      </c>
      <c r="AX217" s="42" t="s">
        <v>880</v>
      </c>
      <c r="AY217" s="46">
        <v>0.37916666666666665</v>
      </c>
      <c r="AZ217" s="46" t="s">
        <v>880</v>
      </c>
      <c r="BA217" s="42" t="s">
        <v>880</v>
      </c>
      <c r="BB217" s="46">
        <v>0.38194444444444442</v>
      </c>
      <c r="BC217" s="46" t="s">
        <v>880</v>
      </c>
      <c r="BD217" s="42" t="s">
        <v>880</v>
      </c>
      <c r="BE217" s="42" t="s">
        <v>17</v>
      </c>
      <c r="BF217" s="42" t="s">
        <v>17</v>
      </c>
      <c r="BR217" s="1">
        <f t="shared" si="53"/>
        <v>23</v>
      </c>
      <c r="BS217" s="1">
        <f t="shared" si="54"/>
        <v>0</v>
      </c>
      <c r="BT217" s="1">
        <f t="shared" si="55"/>
        <v>6</v>
      </c>
      <c r="BU217" s="1">
        <f t="shared" si="56"/>
        <v>0</v>
      </c>
      <c r="BV217" s="1">
        <f t="shared" si="57"/>
        <v>0</v>
      </c>
      <c r="BW217" s="1">
        <f>SUM(COUNTIFS($S217:$BQ217,{"PAT","MAT"}))</f>
        <v>0</v>
      </c>
      <c r="BX217" s="1">
        <f t="shared" si="58"/>
        <v>0</v>
      </c>
      <c r="BY217" s="1">
        <f t="shared" si="59"/>
        <v>0</v>
      </c>
      <c r="BZ217" s="1">
        <f t="shared" si="60"/>
        <v>0</v>
      </c>
      <c r="CA217" s="1">
        <f t="shared" si="61"/>
        <v>0</v>
      </c>
      <c r="CB217" s="1">
        <f t="shared" si="62"/>
        <v>0</v>
      </c>
      <c r="CC217" s="1">
        <f t="shared" si="63"/>
        <v>0</v>
      </c>
      <c r="CD217" s="1">
        <f t="shared" si="64"/>
        <v>0</v>
      </c>
      <c r="CE217" s="1">
        <f t="shared" si="65"/>
        <v>1</v>
      </c>
      <c r="CF217" s="1">
        <f t="shared" si="66"/>
        <v>1</v>
      </c>
      <c r="CG217" s="1">
        <f>SUM(BR217:CC217)+SUM(COUNTIFS(R217:BQ217,{"TERM","RESIGNED"}))</f>
        <v>29</v>
      </c>
      <c r="CH217" s="1" t="s">
        <v>41</v>
      </c>
      <c r="CI217" s="1" t="s">
        <v>936</v>
      </c>
      <c r="CJ217" s="32"/>
    </row>
    <row r="218" spans="1:88" x14ac:dyDescent="0.25">
      <c r="A218" s="30">
        <f t="shared" si="67"/>
        <v>217</v>
      </c>
      <c r="B218" s="1" t="s">
        <v>163</v>
      </c>
      <c r="C218" s="1">
        <v>103999</v>
      </c>
      <c r="D218" s="25">
        <v>103999</v>
      </c>
      <c r="E218" s="1" t="s">
        <v>863</v>
      </c>
      <c r="F218" s="32" t="s">
        <v>637</v>
      </c>
      <c r="G218" s="32" t="s">
        <v>117</v>
      </c>
      <c r="H218" s="28">
        <v>44797</v>
      </c>
      <c r="I218" s="28" t="s">
        <v>36</v>
      </c>
      <c r="J218" s="28" t="s">
        <v>36</v>
      </c>
      <c r="K218" s="1">
        <f t="shared" ca="1" si="51"/>
        <v>545</v>
      </c>
      <c r="L218" s="32" t="str">
        <f t="shared" si="52"/>
        <v>Billable</v>
      </c>
      <c r="M218" s="32" t="s">
        <v>118</v>
      </c>
      <c r="N218" s="1" t="s">
        <v>38</v>
      </c>
      <c r="O218" s="1" t="s">
        <v>39</v>
      </c>
      <c r="P218" s="1"/>
      <c r="Q218" s="1"/>
      <c r="R218" s="31" t="s">
        <v>89</v>
      </c>
      <c r="S218" s="42" t="s">
        <v>880</v>
      </c>
      <c r="T218" s="45">
        <v>0.3972222222222222</v>
      </c>
      <c r="U218" s="42" t="s">
        <v>880</v>
      </c>
      <c r="V218" s="42" t="s">
        <v>880</v>
      </c>
      <c r="W218" s="46">
        <v>0.3972222222222222</v>
      </c>
      <c r="X218" s="46" t="s">
        <v>880</v>
      </c>
      <c r="Y218" s="42" t="s">
        <v>17</v>
      </c>
      <c r="Z218" s="42" t="s">
        <v>17</v>
      </c>
      <c r="AA218" s="42" t="s">
        <v>880</v>
      </c>
      <c r="AB218" s="46">
        <v>0.39583333333333331</v>
      </c>
      <c r="AC218" s="42" t="s">
        <v>880</v>
      </c>
      <c r="AD218" s="42" t="s">
        <v>880</v>
      </c>
      <c r="AE218" s="46">
        <v>0.37847222222222227</v>
      </c>
      <c r="AF218" s="42" t="s">
        <v>880</v>
      </c>
      <c r="AG218" s="42" t="s">
        <v>880</v>
      </c>
      <c r="AH218" s="46">
        <v>0.3833333333333333</v>
      </c>
      <c r="AI218" s="42" t="s">
        <v>880</v>
      </c>
      <c r="AJ218" s="42" t="s">
        <v>880</v>
      </c>
      <c r="AK218" s="46">
        <v>0.38611111111111113</v>
      </c>
      <c r="AL218" s="42" t="s">
        <v>880</v>
      </c>
      <c r="AM218" s="42" t="s">
        <v>880</v>
      </c>
      <c r="AN218" s="46">
        <v>0.375</v>
      </c>
      <c r="AO218" s="42" t="s">
        <v>880</v>
      </c>
      <c r="AP218" s="42" t="s">
        <v>17</v>
      </c>
      <c r="AQ218" s="42" t="s">
        <v>17</v>
      </c>
      <c r="AR218" s="42" t="s">
        <v>880</v>
      </c>
      <c r="AS218" s="46">
        <v>0.37847222222222227</v>
      </c>
      <c r="AT218" s="46" t="s">
        <v>880</v>
      </c>
      <c r="AU218" s="42" t="s">
        <v>880</v>
      </c>
      <c r="AV218" s="46">
        <v>0.38194444444444442</v>
      </c>
      <c r="AW218" s="46" t="s">
        <v>880</v>
      </c>
      <c r="AX218" s="42" t="s">
        <v>880</v>
      </c>
      <c r="AY218" s="46">
        <v>0.3756944444444445</v>
      </c>
      <c r="AZ218" s="46" t="s">
        <v>880</v>
      </c>
      <c r="BA218" s="42" t="s">
        <v>880</v>
      </c>
      <c r="BB218" s="46">
        <v>0.38611111111111113</v>
      </c>
      <c r="BC218" s="46" t="s">
        <v>880</v>
      </c>
      <c r="BD218" s="42" t="s">
        <v>880</v>
      </c>
      <c r="BE218" s="42" t="s">
        <v>17</v>
      </c>
      <c r="BF218" s="42" t="s">
        <v>17</v>
      </c>
      <c r="BR218" s="1">
        <f t="shared" si="53"/>
        <v>23</v>
      </c>
      <c r="BS218" s="1">
        <f t="shared" si="54"/>
        <v>0</v>
      </c>
      <c r="BT218" s="1">
        <f t="shared" si="55"/>
        <v>6</v>
      </c>
      <c r="BU218" s="1">
        <f t="shared" si="56"/>
        <v>0</v>
      </c>
      <c r="BV218" s="1">
        <f t="shared" si="57"/>
        <v>0</v>
      </c>
      <c r="BW218" s="1">
        <f>SUM(COUNTIFS($S218:$BQ218,{"PAT","MAT"}))</f>
        <v>0</v>
      </c>
      <c r="BX218" s="1">
        <f t="shared" si="58"/>
        <v>0</v>
      </c>
      <c r="BY218" s="1">
        <f t="shared" si="59"/>
        <v>0</v>
      </c>
      <c r="BZ218" s="1">
        <f t="shared" si="60"/>
        <v>0</v>
      </c>
      <c r="CA218" s="1">
        <f t="shared" si="61"/>
        <v>0</v>
      </c>
      <c r="CB218" s="1">
        <f t="shared" si="62"/>
        <v>0</v>
      </c>
      <c r="CC218" s="1">
        <f t="shared" si="63"/>
        <v>0</v>
      </c>
      <c r="CD218" s="1">
        <f t="shared" si="64"/>
        <v>0</v>
      </c>
      <c r="CE218" s="1">
        <f t="shared" si="65"/>
        <v>1</v>
      </c>
      <c r="CF218" s="1">
        <f t="shared" si="66"/>
        <v>1</v>
      </c>
      <c r="CG218" s="1">
        <f>SUM(BR218:CC218)+SUM(COUNTIFS(R218:BQ218,{"TERM","RESIGNED"}))</f>
        <v>29</v>
      </c>
      <c r="CH218" s="1" t="s">
        <v>41</v>
      </c>
      <c r="CI218" s="1" t="s">
        <v>934</v>
      </c>
      <c r="CJ218" s="32"/>
    </row>
    <row r="219" spans="1:88" x14ac:dyDescent="0.25">
      <c r="A219" s="30">
        <f t="shared" si="67"/>
        <v>218</v>
      </c>
      <c r="B219" s="1" t="s">
        <v>163</v>
      </c>
      <c r="C219" s="1">
        <v>104000</v>
      </c>
      <c r="D219" s="25">
        <v>104000</v>
      </c>
      <c r="E219" s="1" t="s">
        <v>863</v>
      </c>
      <c r="F219" s="32" t="s">
        <v>638</v>
      </c>
      <c r="G219" s="32" t="s">
        <v>117</v>
      </c>
      <c r="H219" s="28">
        <v>44797</v>
      </c>
      <c r="I219" s="28" t="s">
        <v>36</v>
      </c>
      <c r="J219" s="28" t="s">
        <v>36</v>
      </c>
      <c r="K219" s="1">
        <f t="shared" ca="1" si="51"/>
        <v>545</v>
      </c>
      <c r="L219" s="32" t="str">
        <f t="shared" si="52"/>
        <v>Billable</v>
      </c>
      <c r="M219" s="32" t="s">
        <v>118</v>
      </c>
      <c r="N219" s="1" t="s">
        <v>38</v>
      </c>
      <c r="O219" s="1" t="s">
        <v>39</v>
      </c>
      <c r="P219" s="1"/>
      <c r="Q219" s="1"/>
      <c r="R219" s="31" t="s">
        <v>162</v>
      </c>
      <c r="S219" s="42" t="s">
        <v>880</v>
      </c>
      <c r="T219" s="45">
        <v>0.37013888888888885</v>
      </c>
      <c r="U219" s="42" t="s">
        <v>880</v>
      </c>
      <c r="V219" s="42" t="s">
        <v>880</v>
      </c>
      <c r="W219" s="46">
        <v>0.36458333333333331</v>
      </c>
      <c r="X219" s="46" t="s">
        <v>880</v>
      </c>
      <c r="Y219" s="42" t="s">
        <v>17</v>
      </c>
      <c r="Z219" s="42" t="s">
        <v>17</v>
      </c>
      <c r="AA219" s="42" t="s">
        <v>880</v>
      </c>
      <c r="AB219" s="46">
        <v>0.3979166666666667</v>
      </c>
      <c r="AC219" s="42" t="s">
        <v>880</v>
      </c>
      <c r="AD219" s="42" t="s">
        <v>880</v>
      </c>
      <c r="AE219" s="46">
        <v>0.40416666666666662</v>
      </c>
      <c r="AF219" s="42" t="s">
        <v>880</v>
      </c>
      <c r="AG219" s="42" t="s">
        <v>880</v>
      </c>
      <c r="AH219" s="46">
        <v>0.37152777777777773</v>
      </c>
      <c r="AI219" s="42" t="s">
        <v>880</v>
      </c>
      <c r="AJ219" s="42" t="s">
        <v>880</v>
      </c>
      <c r="AK219" s="46">
        <v>0.3743055555555555</v>
      </c>
      <c r="AL219" s="42" t="s">
        <v>880</v>
      </c>
      <c r="AM219" s="42" t="s">
        <v>880</v>
      </c>
      <c r="AN219" s="46">
        <v>0.37986111111111115</v>
      </c>
      <c r="AO219" s="42" t="s">
        <v>880</v>
      </c>
      <c r="AP219" s="42" t="s">
        <v>17</v>
      </c>
      <c r="AQ219" s="42" t="s">
        <v>17</v>
      </c>
      <c r="AR219" s="42" t="s">
        <v>880</v>
      </c>
      <c r="AS219" s="46">
        <v>0.37638888888888888</v>
      </c>
      <c r="AT219" s="46" t="s">
        <v>880</v>
      </c>
      <c r="AU219" s="42" t="s">
        <v>880</v>
      </c>
      <c r="AV219" s="46">
        <v>0.375</v>
      </c>
      <c r="AW219" s="46" t="s">
        <v>880</v>
      </c>
      <c r="AX219" s="42" t="s">
        <v>880</v>
      </c>
      <c r="AY219" s="46">
        <v>0.3659722222222222</v>
      </c>
      <c r="AZ219" s="46" t="s">
        <v>19</v>
      </c>
      <c r="BA219" s="42" t="s">
        <v>880</v>
      </c>
      <c r="BB219" s="46">
        <v>0.37708333333333338</v>
      </c>
      <c r="BC219" s="46" t="s">
        <v>880</v>
      </c>
      <c r="BD219" s="42" t="s">
        <v>880</v>
      </c>
      <c r="BE219" s="42" t="s">
        <v>17</v>
      </c>
      <c r="BF219" s="42" t="s">
        <v>17</v>
      </c>
      <c r="BR219" s="1">
        <f t="shared" si="53"/>
        <v>22</v>
      </c>
      <c r="BS219" s="1">
        <f t="shared" si="54"/>
        <v>0</v>
      </c>
      <c r="BT219" s="1">
        <f t="shared" si="55"/>
        <v>6</v>
      </c>
      <c r="BU219" s="1">
        <f t="shared" si="56"/>
        <v>0</v>
      </c>
      <c r="BV219" s="1">
        <f t="shared" si="57"/>
        <v>1</v>
      </c>
      <c r="BW219" s="1">
        <f>SUM(COUNTIFS($S219:$BQ219,{"PAT","MAT"}))</f>
        <v>0</v>
      </c>
      <c r="BX219" s="1">
        <f t="shared" si="58"/>
        <v>0</v>
      </c>
      <c r="BY219" s="1">
        <f t="shared" si="59"/>
        <v>0</v>
      </c>
      <c r="BZ219" s="1">
        <f t="shared" si="60"/>
        <v>0</v>
      </c>
      <c r="CA219" s="1">
        <f t="shared" si="61"/>
        <v>0</v>
      </c>
      <c r="CB219" s="1">
        <f t="shared" si="62"/>
        <v>0</v>
      </c>
      <c r="CC219" s="1">
        <f t="shared" si="63"/>
        <v>0</v>
      </c>
      <c r="CD219" s="1">
        <f t="shared" si="64"/>
        <v>0</v>
      </c>
      <c r="CE219" s="1">
        <f t="shared" si="65"/>
        <v>1</v>
      </c>
      <c r="CF219" s="1">
        <f t="shared" si="66"/>
        <v>1</v>
      </c>
      <c r="CG219" s="1">
        <f>SUM(BR219:CC219)+SUM(COUNTIFS(R219:BQ219,{"TERM","RESIGNED"}))</f>
        <v>29</v>
      </c>
      <c r="CH219" s="1" t="s">
        <v>41</v>
      </c>
      <c r="CI219" s="1" t="s">
        <v>931</v>
      </c>
      <c r="CJ219" s="32"/>
    </row>
    <row r="220" spans="1:88" x14ac:dyDescent="0.25">
      <c r="A220" s="30">
        <f t="shared" si="67"/>
        <v>219</v>
      </c>
      <c r="B220" s="1" t="s">
        <v>163</v>
      </c>
      <c r="C220" s="1">
        <v>104002</v>
      </c>
      <c r="D220" s="25">
        <v>104002</v>
      </c>
      <c r="E220" s="1" t="s">
        <v>863</v>
      </c>
      <c r="F220" s="32" t="s">
        <v>639</v>
      </c>
      <c r="G220" s="32" t="s">
        <v>117</v>
      </c>
      <c r="H220" s="28">
        <v>44797</v>
      </c>
      <c r="I220" s="28" t="s">
        <v>36</v>
      </c>
      <c r="J220" s="28" t="s">
        <v>36</v>
      </c>
      <c r="K220" s="1">
        <f t="shared" ca="1" si="51"/>
        <v>545</v>
      </c>
      <c r="L220" s="32" t="str">
        <f t="shared" si="52"/>
        <v>Billable</v>
      </c>
      <c r="M220" s="32" t="s">
        <v>118</v>
      </c>
      <c r="N220" s="1" t="s">
        <v>38</v>
      </c>
      <c r="O220" s="1" t="s">
        <v>39</v>
      </c>
      <c r="P220" s="1"/>
      <c r="Q220" s="1"/>
      <c r="R220" s="31" t="s">
        <v>233</v>
      </c>
      <c r="S220" s="42" t="s">
        <v>880</v>
      </c>
      <c r="T220" s="45">
        <v>0.39027777777777778</v>
      </c>
      <c r="U220" s="42" t="s">
        <v>880</v>
      </c>
      <c r="V220" s="42" t="s">
        <v>880</v>
      </c>
      <c r="W220" s="46">
        <v>0.38472222222222219</v>
      </c>
      <c r="X220" s="46" t="s">
        <v>880</v>
      </c>
      <c r="Y220" s="42" t="s">
        <v>17</v>
      </c>
      <c r="Z220" s="42" t="s">
        <v>17</v>
      </c>
      <c r="AA220" s="42" t="s">
        <v>880</v>
      </c>
      <c r="AB220" s="46">
        <v>0.3979166666666667</v>
      </c>
      <c r="AC220" s="42" t="s">
        <v>880</v>
      </c>
      <c r="AD220" s="42" t="s">
        <v>880</v>
      </c>
      <c r="AE220" s="46">
        <v>0.36805555555555558</v>
      </c>
      <c r="AF220" s="42" t="s">
        <v>880</v>
      </c>
      <c r="AG220" s="42" t="s">
        <v>880</v>
      </c>
      <c r="AH220" s="46">
        <v>0.3611111111111111</v>
      </c>
      <c r="AI220" s="42" t="s">
        <v>880</v>
      </c>
      <c r="AJ220" s="42" t="s">
        <v>880</v>
      </c>
      <c r="AK220" s="46">
        <v>0.37013888888888885</v>
      </c>
      <c r="AL220" s="42" t="s">
        <v>880</v>
      </c>
      <c r="AM220" s="42" t="s">
        <v>880</v>
      </c>
      <c r="AN220" s="46">
        <v>0.3743055555555555</v>
      </c>
      <c r="AO220" s="42" t="s">
        <v>880</v>
      </c>
      <c r="AP220" s="42" t="s">
        <v>17</v>
      </c>
      <c r="AQ220" s="42" t="s">
        <v>17</v>
      </c>
      <c r="AR220" s="42" t="s">
        <v>880</v>
      </c>
      <c r="AS220" s="46">
        <v>0.38611111111111113</v>
      </c>
      <c r="AT220" s="46" t="s">
        <v>880</v>
      </c>
      <c r="AU220" s="42" t="s">
        <v>880</v>
      </c>
      <c r="AV220" s="46">
        <v>0.3659722222222222</v>
      </c>
      <c r="AW220" s="46" t="s">
        <v>880</v>
      </c>
      <c r="AX220" s="42" t="s">
        <v>880</v>
      </c>
      <c r="AY220" s="46">
        <v>0.3659722222222222</v>
      </c>
      <c r="AZ220" s="46" t="s">
        <v>880</v>
      </c>
      <c r="BA220" s="42" t="s">
        <v>880</v>
      </c>
      <c r="BB220" s="46">
        <v>0.34930555555555554</v>
      </c>
      <c r="BC220" s="46" t="s">
        <v>881</v>
      </c>
      <c r="BD220" s="42" t="s">
        <v>18</v>
      </c>
      <c r="BE220" s="42" t="s">
        <v>17</v>
      </c>
      <c r="BF220" s="42" t="s">
        <v>17</v>
      </c>
      <c r="BR220" s="1">
        <f t="shared" si="53"/>
        <v>21</v>
      </c>
      <c r="BS220" s="1">
        <f t="shared" si="54"/>
        <v>0.5</v>
      </c>
      <c r="BT220" s="1">
        <f t="shared" si="55"/>
        <v>6</v>
      </c>
      <c r="BU220" s="1">
        <f t="shared" si="56"/>
        <v>1</v>
      </c>
      <c r="BV220" s="1">
        <f t="shared" si="57"/>
        <v>0</v>
      </c>
      <c r="BW220" s="1">
        <f>SUM(COUNTIFS($S220:$BQ220,{"PAT","MAT"}))</f>
        <v>0</v>
      </c>
      <c r="BX220" s="1">
        <f t="shared" si="58"/>
        <v>0</v>
      </c>
      <c r="BY220" s="1">
        <f t="shared" si="59"/>
        <v>0</v>
      </c>
      <c r="BZ220" s="1">
        <f t="shared" si="60"/>
        <v>0</v>
      </c>
      <c r="CA220" s="1">
        <f t="shared" si="61"/>
        <v>0</v>
      </c>
      <c r="CB220" s="1">
        <f t="shared" si="62"/>
        <v>0</v>
      </c>
      <c r="CC220" s="1">
        <f t="shared" si="63"/>
        <v>0</v>
      </c>
      <c r="CD220" s="1">
        <f t="shared" si="64"/>
        <v>0</v>
      </c>
      <c r="CE220" s="1">
        <f t="shared" si="65"/>
        <v>1</v>
      </c>
      <c r="CF220" s="1">
        <f t="shared" si="66"/>
        <v>1</v>
      </c>
      <c r="CG220" s="1">
        <f>SUM(BR220:CC220)+SUM(COUNTIFS(R220:BQ220,{"TERM","RESIGNED"}))</f>
        <v>28.5</v>
      </c>
      <c r="CH220" s="1" t="s">
        <v>41</v>
      </c>
      <c r="CI220" s="1" t="s">
        <v>934</v>
      </c>
      <c r="CJ220" s="32"/>
    </row>
    <row r="221" spans="1:88" x14ac:dyDescent="0.25">
      <c r="A221" s="30">
        <f t="shared" si="67"/>
        <v>220</v>
      </c>
      <c r="B221" s="1" t="s">
        <v>163</v>
      </c>
      <c r="C221" s="1">
        <v>104034</v>
      </c>
      <c r="D221" s="25">
        <v>104034</v>
      </c>
      <c r="E221" s="1" t="s">
        <v>863</v>
      </c>
      <c r="F221" s="32" t="s">
        <v>642</v>
      </c>
      <c r="G221" s="32" t="s">
        <v>117</v>
      </c>
      <c r="H221" s="28">
        <v>44803</v>
      </c>
      <c r="I221" s="28" t="s">
        <v>36</v>
      </c>
      <c r="J221" s="28" t="s">
        <v>36</v>
      </c>
      <c r="K221" s="1">
        <f t="shared" ca="1" si="51"/>
        <v>539</v>
      </c>
      <c r="L221" s="32" t="str">
        <f t="shared" si="52"/>
        <v>Billable</v>
      </c>
      <c r="M221" s="32" t="s">
        <v>118</v>
      </c>
      <c r="N221" s="1" t="s">
        <v>38</v>
      </c>
      <c r="O221" s="1" t="s">
        <v>39</v>
      </c>
      <c r="P221" s="1"/>
      <c r="Q221" s="1"/>
      <c r="R221" s="31" t="s">
        <v>162</v>
      </c>
      <c r="S221" s="42" t="s">
        <v>880</v>
      </c>
      <c r="T221" s="45">
        <v>0.37638888888888888</v>
      </c>
      <c r="U221" s="42" t="s">
        <v>880</v>
      </c>
      <c r="V221" s="42" t="s">
        <v>880</v>
      </c>
      <c r="W221" s="46">
        <v>0.37638888888888888</v>
      </c>
      <c r="X221" s="46" t="s">
        <v>880</v>
      </c>
      <c r="Y221" s="42" t="s">
        <v>17</v>
      </c>
      <c r="Z221" s="42" t="s">
        <v>17</v>
      </c>
      <c r="AA221" s="42" t="s">
        <v>880</v>
      </c>
      <c r="AB221" s="46">
        <v>0.39513888888888887</v>
      </c>
      <c r="AC221" s="42" t="s">
        <v>880</v>
      </c>
      <c r="AD221" s="42" t="s">
        <v>880</v>
      </c>
      <c r="AE221" s="46">
        <v>0.40763888888888888</v>
      </c>
      <c r="AF221" s="42" t="s">
        <v>880</v>
      </c>
      <c r="AG221" s="42" t="s">
        <v>880</v>
      </c>
      <c r="AH221" s="46">
        <v>0.37847222222222227</v>
      </c>
      <c r="AI221" s="42" t="s">
        <v>880</v>
      </c>
      <c r="AJ221" s="42" t="s">
        <v>880</v>
      </c>
      <c r="AK221" s="46">
        <v>0.37361111111111112</v>
      </c>
      <c r="AL221" s="42" t="s">
        <v>880</v>
      </c>
      <c r="AM221" s="42" t="s">
        <v>880</v>
      </c>
      <c r="AN221" s="46">
        <v>0.40416666666666662</v>
      </c>
      <c r="AO221" s="42" t="s">
        <v>880</v>
      </c>
      <c r="AP221" s="42" t="s">
        <v>17</v>
      </c>
      <c r="AQ221" s="42" t="s">
        <v>17</v>
      </c>
      <c r="AR221" s="42" t="s">
        <v>880</v>
      </c>
      <c r="AS221" s="46">
        <v>0.37291666666666662</v>
      </c>
      <c r="AT221" s="46" t="s">
        <v>880</v>
      </c>
      <c r="AU221" s="42" t="s">
        <v>880</v>
      </c>
      <c r="AV221" s="46">
        <v>0.3743055555555555</v>
      </c>
      <c r="AW221" s="46" t="s">
        <v>880</v>
      </c>
      <c r="AX221" s="42" t="s">
        <v>880</v>
      </c>
      <c r="AY221" s="46">
        <v>0.375</v>
      </c>
      <c r="AZ221" s="46" t="s">
        <v>880</v>
      </c>
      <c r="BA221" s="42" t="s">
        <v>880</v>
      </c>
      <c r="BB221" s="46">
        <v>0.3756944444444445</v>
      </c>
      <c r="BC221" s="46" t="s">
        <v>880</v>
      </c>
      <c r="BD221" s="42" t="s">
        <v>19</v>
      </c>
      <c r="BE221" s="42" t="s">
        <v>17</v>
      </c>
      <c r="BF221" s="42" t="s">
        <v>17</v>
      </c>
      <c r="BR221" s="1">
        <f t="shared" si="53"/>
        <v>22</v>
      </c>
      <c r="BS221" s="1">
        <f t="shared" si="54"/>
        <v>0</v>
      </c>
      <c r="BT221" s="1">
        <f t="shared" si="55"/>
        <v>6</v>
      </c>
      <c r="BU221" s="1">
        <f t="shared" si="56"/>
        <v>0</v>
      </c>
      <c r="BV221" s="1">
        <f t="shared" si="57"/>
        <v>1</v>
      </c>
      <c r="BW221" s="1">
        <f>SUM(COUNTIFS($S221:$BQ221,{"PAT","MAT"}))</f>
        <v>0</v>
      </c>
      <c r="BX221" s="1">
        <f t="shared" si="58"/>
        <v>0</v>
      </c>
      <c r="BY221" s="1">
        <f t="shared" si="59"/>
        <v>0</v>
      </c>
      <c r="BZ221" s="1">
        <f t="shared" si="60"/>
        <v>0</v>
      </c>
      <c r="CA221" s="1">
        <f t="shared" si="61"/>
        <v>0</v>
      </c>
      <c r="CB221" s="1">
        <f t="shared" si="62"/>
        <v>0</v>
      </c>
      <c r="CC221" s="1">
        <f t="shared" si="63"/>
        <v>0</v>
      </c>
      <c r="CD221" s="1">
        <f t="shared" si="64"/>
        <v>0</v>
      </c>
      <c r="CE221" s="1">
        <f t="shared" si="65"/>
        <v>1</v>
      </c>
      <c r="CF221" s="1">
        <f t="shared" si="66"/>
        <v>1</v>
      </c>
      <c r="CG221" s="1">
        <f>SUM(BR221:CC221)+SUM(COUNTIFS(R221:BQ221,{"TERM","RESIGNED"}))</f>
        <v>29</v>
      </c>
      <c r="CH221" s="1" t="s">
        <v>41</v>
      </c>
      <c r="CI221" s="1" t="s">
        <v>933</v>
      </c>
      <c r="CJ221" s="32"/>
    </row>
    <row r="222" spans="1:88" x14ac:dyDescent="0.25">
      <c r="A222" s="30">
        <f t="shared" si="67"/>
        <v>221</v>
      </c>
      <c r="B222" s="1" t="s">
        <v>163</v>
      </c>
      <c r="C222" s="1">
        <v>104039</v>
      </c>
      <c r="D222" s="25">
        <v>104039</v>
      </c>
      <c r="E222" s="1" t="s">
        <v>863</v>
      </c>
      <c r="F222" s="32" t="s">
        <v>643</v>
      </c>
      <c r="G222" s="32" t="s">
        <v>117</v>
      </c>
      <c r="H222" s="28">
        <v>44803</v>
      </c>
      <c r="I222" s="28" t="s">
        <v>36</v>
      </c>
      <c r="J222" s="28" t="s">
        <v>36</v>
      </c>
      <c r="K222" s="1">
        <f t="shared" ca="1" si="51"/>
        <v>539</v>
      </c>
      <c r="L222" s="32" t="str">
        <f t="shared" si="52"/>
        <v>Billable</v>
      </c>
      <c r="M222" s="32" t="s">
        <v>118</v>
      </c>
      <c r="N222" s="1" t="s">
        <v>38</v>
      </c>
      <c r="O222" s="1" t="s">
        <v>39</v>
      </c>
      <c r="P222" s="1"/>
      <c r="Q222" s="1"/>
      <c r="R222" s="31" t="s">
        <v>275</v>
      </c>
      <c r="S222" s="42" t="s">
        <v>880</v>
      </c>
      <c r="T222" s="45">
        <v>0.37916666666666665</v>
      </c>
      <c r="U222" s="42" t="s">
        <v>880</v>
      </c>
      <c r="V222" s="42" t="s">
        <v>880</v>
      </c>
      <c r="W222" s="46">
        <v>0.39097222222222222</v>
      </c>
      <c r="X222" s="46" t="s">
        <v>880</v>
      </c>
      <c r="Y222" s="42" t="s">
        <v>17</v>
      </c>
      <c r="Z222" s="42" t="s">
        <v>17</v>
      </c>
      <c r="AA222" s="42" t="s">
        <v>881</v>
      </c>
      <c r="AB222" s="46">
        <v>0.38125000000000003</v>
      </c>
      <c r="AC222" s="42" t="s">
        <v>881</v>
      </c>
      <c r="AD222" s="42" t="s">
        <v>880</v>
      </c>
      <c r="AE222" s="46">
        <v>0.37847222222222227</v>
      </c>
      <c r="AF222" s="42" t="s">
        <v>880</v>
      </c>
      <c r="AG222" s="42" t="s">
        <v>880</v>
      </c>
      <c r="AH222" s="46">
        <v>0.37986111111111115</v>
      </c>
      <c r="AI222" s="42" t="s">
        <v>880</v>
      </c>
      <c r="AJ222" s="42" t="s">
        <v>880</v>
      </c>
      <c r="AK222" s="46">
        <v>0.36458333333333331</v>
      </c>
      <c r="AL222" s="42" t="s">
        <v>880</v>
      </c>
      <c r="AM222" s="42" t="s">
        <v>880</v>
      </c>
      <c r="AN222" s="46">
        <v>0.4375</v>
      </c>
      <c r="AO222" s="42" t="s">
        <v>880</v>
      </c>
      <c r="AP222" s="42" t="s">
        <v>17</v>
      </c>
      <c r="AQ222" s="42" t="s">
        <v>17</v>
      </c>
      <c r="AR222" s="42" t="s">
        <v>881</v>
      </c>
      <c r="AS222" s="46">
        <v>0.38611111111111113</v>
      </c>
      <c r="AT222" s="46" t="s">
        <v>881</v>
      </c>
      <c r="AU222" s="42" t="s">
        <v>880</v>
      </c>
      <c r="AV222" s="46">
        <v>0.36874999999999997</v>
      </c>
      <c r="AW222" s="46" t="s">
        <v>880</v>
      </c>
      <c r="AX222" s="42" t="s">
        <v>883</v>
      </c>
      <c r="AY222" s="46" t="s">
        <v>36</v>
      </c>
      <c r="AZ222" s="46" t="s">
        <v>18</v>
      </c>
      <c r="BA222" s="42" t="s">
        <v>881</v>
      </c>
      <c r="BB222" s="46">
        <v>0.39374999999999999</v>
      </c>
      <c r="BC222" s="46" t="s">
        <v>881</v>
      </c>
      <c r="BD222" s="42" t="s">
        <v>881</v>
      </c>
      <c r="BE222" s="42" t="s">
        <v>17</v>
      </c>
      <c r="BF222" s="42" t="s">
        <v>17</v>
      </c>
      <c r="BR222" s="1">
        <f t="shared" si="53"/>
        <v>14</v>
      </c>
      <c r="BS222" s="1">
        <f t="shared" si="54"/>
        <v>3.5</v>
      </c>
      <c r="BT222" s="1">
        <f t="shared" si="55"/>
        <v>6</v>
      </c>
      <c r="BU222" s="1">
        <f t="shared" si="56"/>
        <v>1</v>
      </c>
      <c r="BV222" s="1">
        <f t="shared" si="57"/>
        <v>0</v>
      </c>
      <c r="BW222" s="1">
        <f>SUM(COUNTIFS($S222:$BQ222,{"PAT","MAT"}))</f>
        <v>0</v>
      </c>
      <c r="BX222" s="1">
        <f t="shared" si="58"/>
        <v>0</v>
      </c>
      <c r="BY222" s="1">
        <f t="shared" si="59"/>
        <v>0</v>
      </c>
      <c r="BZ222" s="1">
        <f t="shared" si="60"/>
        <v>1</v>
      </c>
      <c r="CA222" s="1">
        <f t="shared" si="61"/>
        <v>0</v>
      </c>
      <c r="CB222" s="1">
        <f t="shared" si="62"/>
        <v>0</v>
      </c>
      <c r="CC222" s="1">
        <f t="shared" si="63"/>
        <v>0</v>
      </c>
      <c r="CD222" s="1">
        <f t="shared" si="64"/>
        <v>1</v>
      </c>
      <c r="CE222" s="1">
        <f t="shared" si="65"/>
        <v>1</v>
      </c>
      <c r="CF222" s="1">
        <f t="shared" si="66"/>
        <v>1</v>
      </c>
      <c r="CG222" s="1">
        <f>SUM(BR222:CC222)+SUM(COUNTIFS(R222:BQ222,{"TERM","RESIGNED"}))</f>
        <v>25.5</v>
      </c>
      <c r="CH222" s="1" t="s">
        <v>41</v>
      </c>
      <c r="CI222" s="1" t="s">
        <v>936</v>
      </c>
      <c r="CJ222" s="32"/>
    </row>
    <row r="223" spans="1:88" x14ac:dyDescent="0.25">
      <c r="A223" s="30">
        <f t="shared" si="67"/>
        <v>222</v>
      </c>
      <c r="B223" s="1" t="s">
        <v>163</v>
      </c>
      <c r="C223" s="1">
        <v>104042</v>
      </c>
      <c r="D223" s="25">
        <v>104042</v>
      </c>
      <c r="E223" s="1" t="s">
        <v>863</v>
      </c>
      <c r="F223" s="32" t="s">
        <v>644</v>
      </c>
      <c r="G223" s="32" t="s">
        <v>117</v>
      </c>
      <c r="H223" s="28">
        <v>44803</v>
      </c>
      <c r="I223" s="28" t="s">
        <v>36</v>
      </c>
      <c r="J223" s="28" t="s">
        <v>36</v>
      </c>
      <c r="K223" s="1">
        <f t="shared" ca="1" si="51"/>
        <v>539</v>
      </c>
      <c r="L223" s="32" t="str">
        <f t="shared" si="52"/>
        <v>Billable</v>
      </c>
      <c r="M223" s="32" t="s">
        <v>118</v>
      </c>
      <c r="N223" s="1" t="s">
        <v>38</v>
      </c>
      <c r="O223" s="1" t="s">
        <v>39</v>
      </c>
      <c r="P223" s="1"/>
      <c r="Q223" s="1"/>
      <c r="R223" s="31" t="s">
        <v>140</v>
      </c>
      <c r="S223" s="42" t="s">
        <v>880</v>
      </c>
      <c r="T223" s="45">
        <v>0.37708333333333338</v>
      </c>
      <c r="U223" s="42" t="s">
        <v>880</v>
      </c>
      <c r="V223" s="42" t="s">
        <v>880</v>
      </c>
      <c r="W223" s="46">
        <v>0.37152777777777773</v>
      </c>
      <c r="X223" s="46" t="s">
        <v>880</v>
      </c>
      <c r="Y223" s="42" t="s">
        <v>17</v>
      </c>
      <c r="Z223" s="42" t="s">
        <v>17</v>
      </c>
      <c r="AA223" s="42" t="s">
        <v>882</v>
      </c>
      <c r="AB223" s="46" t="s">
        <v>36</v>
      </c>
      <c r="AC223" s="42" t="s">
        <v>882</v>
      </c>
      <c r="AD223" s="42" t="s">
        <v>880</v>
      </c>
      <c r="AE223" s="46">
        <v>0.39652777777777781</v>
      </c>
      <c r="AF223" s="42" t="s">
        <v>880</v>
      </c>
      <c r="AG223" s="42" t="s">
        <v>880</v>
      </c>
      <c r="AH223" s="46">
        <v>0.39583333333333331</v>
      </c>
      <c r="AI223" s="42" t="s">
        <v>880</v>
      </c>
      <c r="AJ223" s="42" t="s">
        <v>880</v>
      </c>
      <c r="AK223" s="46">
        <v>0.37708333333333338</v>
      </c>
      <c r="AL223" s="42" t="s">
        <v>880</v>
      </c>
      <c r="AM223" s="42" t="s">
        <v>880</v>
      </c>
      <c r="AN223" s="46">
        <v>0.43541666666666662</v>
      </c>
      <c r="AO223" s="42" t="s">
        <v>880</v>
      </c>
      <c r="AP223" s="42" t="s">
        <v>17</v>
      </c>
      <c r="AQ223" s="42" t="s">
        <v>17</v>
      </c>
      <c r="AR223" s="42" t="s">
        <v>880</v>
      </c>
      <c r="AS223" s="46">
        <v>0.40625</v>
      </c>
      <c r="AT223" s="46" t="s">
        <v>880</v>
      </c>
      <c r="AU223" s="42" t="s">
        <v>880</v>
      </c>
      <c r="AV223" s="46">
        <v>0.37986111111111115</v>
      </c>
      <c r="AW223" s="46" t="s">
        <v>880</v>
      </c>
      <c r="AX223" s="42" t="s">
        <v>880</v>
      </c>
      <c r="AY223" s="46">
        <v>0.37291666666666662</v>
      </c>
      <c r="AZ223" s="46" t="s">
        <v>880</v>
      </c>
      <c r="BA223" s="42" t="s">
        <v>880</v>
      </c>
      <c r="BB223" s="46">
        <v>0.43958333333333338</v>
      </c>
      <c r="BC223" s="46" t="s">
        <v>880</v>
      </c>
      <c r="BD223" s="42" t="s">
        <v>880</v>
      </c>
      <c r="BE223" s="42" t="s">
        <v>17</v>
      </c>
      <c r="BF223" s="42" t="s">
        <v>17</v>
      </c>
      <c r="BR223" s="1">
        <f t="shared" si="53"/>
        <v>21</v>
      </c>
      <c r="BS223" s="1">
        <f t="shared" si="54"/>
        <v>0</v>
      </c>
      <c r="BT223" s="1">
        <f t="shared" si="55"/>
        <v>6</v>
      </c>
      <c r="BU223" s="1">
        <f t="shared" si="56"/>
        <v>0</v>
      </c>
      <c r="BV223" s="1">
        <f t="shared" si="57"/>
        <v>0</v>
      </c>
      <c r="BW223" s="1">
        <f>SUM(COUNTIFS($S223:$BQ223,{"PAT","MAT"}))</f>
        <v>0</v>
      </c>
      <c r="BX223" s="1">
        <f t="shared" si="58"/>
        <v>0</v>
      </c>
      <c r="BY223" s="1">
        <f t="shared" si="59"/>
        <v>0</v>
      </c>
      <c r="BZ223" s="1">
        <f t="shared" si="60"/>
        <v>0</v>
      </c>
      <c r="CA223" s="1">
        <f t="shared" si="61"/>
        <v>2</v>
      </c>
      <c r="CB223" s="1">
        <f t="shared" si="62"/>
        <v>0</v>
      </c>
      <c r="CC223" s="1">
        <f t="shared" si="63"/>
        <v>0</v>
      </c>
      <c r="CD223" s="1">
        <f t="shared" si="64"/>
        <v>2</v>
      </c>
      <c r="CE223" s="1">
        <f t="shared" si="65"/>
        <v>1</v>
      </c>
      <c r="CF223" s="1">
        <f t="shared" si="66"/>
        <v>1</v>
      </c>
      <c r="CG223" s="1">
        <f>SUM(BR223:CC223)+SUM(COUNTIFS(R223:BQ223,{"TERM","RESIGNED"}))</f>
        <v>29</v>
      </c>
      <c r="CH223" s="1" t="s">
        <v>41</v>
      </c>
      <c r="CI223" s="1" t="s">
        <v>931</v>
      </c>
      <c r="CJ223" s="32"/>
    </row>
    <row r="224" spans="1:88" x14ac:dyDescent="0.25">
      <c r="A224" s="30">
        <f t="shared" si="67"/>
        <v>223</v>
      </c>
      <c r="B224" s="1" t="s">
        <v>163</v>
      </c>
      <c r="C224" s="1">
        <v>104044</v>
      </c>
      <c r="D224" s="25">
        <v>104044</v>
      </c>
      <c r="E224" s="1" t="s">
        <v>863</v>
      </c>
      <c r="F224" s="32" t="s">
        <v>645</v>
      </c>
      <c r="G224" s="32" t="s">
        <v>117</v>
      </c>
      <c r="H224" s="28">
        <v>44803</v>
      </c>
      <c r="I224" s="28" t="s">
        <v>36</v>
      </c>
      <c r="J224" s="28" t="s">
        <v>36</v>
      </c>
      <c r="K224" s="1">
        <f t="shared" ca="1" si="51"/>
        <v>539</v>
      </c>
      <c r="L224" s="32" t="str">
        <f t="shared" si="52"/>
        <v>Billable</v>
      </c>
      <c r="M224" s="32" t="s">
        <v>118</v>
      </c>
      <c r="N224" s="1" t="s">
        <v>38</v>
      </c>
      <c r="O224" s="1" t="s">
        <v>39</v>
      </c>
      <c r="P224" s="1"/>
      <c r="Q224" s="1"/>
      <c r="R224" s="31" t="s">
        <v>244</v>
      </c>
      <c r="S224" s="42" t="s">
        <v>880</v>
      </c>
      <c r="T224" s="45">
        <v>0.3840277777777778</v>
      </c>
      <c r="U224" s="42" t="s">
        <v>880</v>
      </c>
      <c r="V224" s="42" t="s">
        <v>880</v>
      </c>
      <c r="W224" s="46">
        <v>0.39583333333333331</v>
      </c>
      <c r="X224" s="46" t="s">
        <v>880</v>
      </c>
      <c r="Y224" s="42" t="s">
        <v>17</v>
      </c>
      <c r="Z224" s="42" t="s">
        <v>17</v>
      </c>
      <c r="AA224" s="42" t="s">
        <v>880</v>
      </c>
      <c r="AB224" s="46">
        <v>0.39027777777777778</v>
      </c>
      <c r="AC224" s="42" t="s">
        <v>880</v>
      </c>
      <c r="AD224" s="42" t="s">
        <v>880</v>
      </c>
      <c r="AE224" s="46">
        <v>0.3743055555555555</v>
      </c>
      <c r="AF224" s="42" t="s">
        <v>880</v>
      </c>
      <c r="AG224" s="42" t="s">
        <v>880</v>
      </c>
      <c r="AH224" s="46">
        <v>0.37847222222222227</v>
      </c>
      <c r="AI224" s="42" t="s">
        <v>880</v>
      </c>
      <c r="AJ224" s="42" t="s">
        <v>880</v>
      </c>
      <c r="AK224" s="46">
        <v>0.3833333333333333</v>
      </c>
      <c r="AL224" s="42" t="s">
        <v>880</v>
      </c>
      <c r="AM224" s="42" t="s">
        <v>880</v>
      </c>
      <c r="AN224" s="46">
        <v>0.37916666666666665</v>
      </c>
      <c r="AO224" s="42" t="s">
        <v>880</v>
      </c>
      <c r="AP224" s="42" t="s">
        <v>17</v>
      </c>
      <c r="AQ224" s="42" t="s">
        <v>17</v>
      </c>
      <c r="AR224" s="42" t="s">
        <v>880</v>
      </c>
      <c r="AS224" s="46">
        <v>0.4069444444444445</v>
      </c>
      <c r="AT224" s="46" t="s">
        <v>880</v>
      </c>
      <c r="AU224" s="42" t="s">
        <v>880</v>
      </c>
      <c r="AV224" s="46">
        <v>0.3743055555555555</v>
      </c>
      <c r="AW224" s="46" t="s">
        <v>880</v>
      </c>
      <c r="AX224" s="42" t="s">
        <v>880</v>
      </c>
      <c r="AY224" s="46">
        <v>0.38125000000000003</v>
      </c>
      <c r="AZ224" s="46" t="s">
        <v>880</v>
      </c>
      <c r="BA224" s="42" t="s">
        <v>880</v>
      </c>
      <c r="BB224" s="46">
        <v>0.39583333333333331</v>
      </c>
      <c r="BC224" s="46" t="s">
        <v>880</v>
      </c>
      <c r="BD224" s="42" t="s">
        <v>880</v>
      </c>
      <c r="BE224" s="42" t="s">
        <v>17</v>
      </c>
      <c r="BF224" s="42" t="s">
        <v>17</v>
      </c>
      <c r="BR224" s="1">
        <f t="shared" si="53"/>
        <v>23</v>
      </c>
      <c r="BS224" s="1">
        <f t="shared" si="54"/>
        <v>0</v>
      </c>
      <c r="BT224" s="1">
        <f t="shared" si="55"/>
        <v>6</v>
      </c>
      <c r="BU224" s="1">
        <f t="shared" si="56"/>
        <v>0</v>
      </c>
      <c r="BV224" s="1">
        <f t="shared" si="57"/>
        <v>0</v>
      </c>
      <c r="BW224" s="1">
        <f>SUM(COUNTIFS($S224:$BQ224,{"PAT","MAT"}))</f>
        <v>0</v>
      </c>
      <c r="BX224" s="1">
        <f t="shared" si="58"/>
        <v>0</v>
      </c>
      <c r="BY224" s="1">
        <f t="shared" si="59"/>
        <v>0</v>
      </c>
      <c r="BZ224" s="1">
        <f t="shared" si="60"/>
        <v>0</v>
      </c>
      <c r="CA224" s="1">
        <f t="shared" si="61"/>
        <v>0</v>
      </c>
      <c r="CB224" s="1">
        <f t="shared" si="62"/>
        <v>0</v>
      </c>
      <c r="CC224" s="1">
        <f t="shared" si="63"/>
        <v>0</v>
      </c>
      <c r="CD224" s="1">
        <f t="shared" si="64"/>
        <v>0</v>
      </c>
      <c r="CE224" s="1">
        <f t="shared" si="65"/>
        <v>1</v>
      </c>
      <c r="CF224" s="1">
        <f t="shared" si="66"/>
        <v>1</v>
      </c>
      <c r="CG224" s="1">
        <f>SUM(BR224:CC224)+SUM(COUNTIFS(R224:BQ224,{"TERM","RESIGNED"}))</f>
        <v>29</v>
      </c>
      <c r="CH224" s="1" t="s">
        <v>41</v>
      </c>
      <c r="CI224" s="1" t="s">
        <v>934</v>
      </c>
      <c r="CJ224" s="32"/>
    </row>
    <row r="225" spans="1:88" x14ac:dyDescent="0.25">
      <c r="A225" s="30">
        <f t="shared" si="67"/>
        <v>224</v>
      </c>
      <c r="B225" s="1" t="s">
        <v>163</v>
      </c>
      <c r="C225" s="1">
        <v>104059</v>
      </c>
      <c r="D225" s="25">
        <v>104059</v>
      </c>
      <c r="E225" s="1" t="s">
        <v>862</v>
      </c>
      <c r="F225" s="32" t="s">
        <v>648</v>
      </c>
      <c r="G225" s="32" t="s">
        <v>181</v>
      </c>
      <c r="H225" s="28">
        <v>44806</v>
      </c>
      <c r="I225" s="28" t="s">
        <v>36</v>
      </c>
      <c r="J225" s="28" t="s">
        <v>36</v>
      </c>
      <c r="K225" s="1">
        <f t="shared" ca="1" si="51"/>
        <v>536</v>
      </c>
      <c r="L225" s="32" t="str">
        <f t="shared" si="52"/>
        <v>Billable</v>
      </c>
      <c r="M225" s="32" t="s">
        <v>178</v>
      </c>
      <c r="N225" s="1" t="s">
        <v>38</v>
      </c>
      <c r="O225" s="1" t="s">
        <v>39</v>
      </c>
      <c r="P225" s="1"/>
      <c r="Q225" s="1"/>
      <c r="R225" s="31" t="s">
        <v>425</v>
      </c>
      <c r="S225" s="42" t="s">
        <v>880</v>
      </c>
      <c r="T225" s="45">
        <v>0.37847222222222227</v>
      </c>
      <c r="U225" s="42" t="s">
        <v>880</v>
      </c>
      <c r="V225" s="42" t="s">
        <v>880</v>
      </c>
      <c r="W225" s="46">
        <v>0.375</v>
      </c>
      <c r="X225" s="46" t="s">
        <v>880</v>
      </c>
      <c r="Y225" s="42" t="s">
        <v>17</v>
      </c>
      <c r="Z225" s="42" t="s">
        <v>17</v>
      </c>
      <c r="AA225" s="42" t="s">
        <v>880</v>
      </c>
      <c r="AB225" s="46">
        <v>0.38472222222222219</v>
      </c>
      <c r="AC225" s="42" t="s">
        <v>880</v>
      </c>
      <c r="AD225" s="42" t="s">
        <v>18</v>
      </c>
      <c r="AE225" s="46" t="s">
        <v>36</v>
      </c>
      <c r="AF225" s="42" t="s">
        <v>18</v>
      </c>
      <c r="AG225" s="42" t="s">
        <v>880</v>
      </c>
      <c r="AH225" s="46">
        <v>0.38055555555555554</v>
      </c>
      <c r="AI225" s="42" t="s">
        <v>880</v>
      </c>
      <c r="AJ225" s="42" t="s">
        <v>880</v>
      </c>
      <c r="AK225" s="46">
        <v>0.37777777777777777</v>
      </c>
      <c r="AL225" s="42" t="s">
        <v>880</v>
      </c>
      <c r="AM225" s="42" t="s">
        <v>880</v>
      </c>
      <c r="AN225" s="46">
        <v>0.40625</v>
      </c>
      <c r="AO225" s="42" t="s">
        <v>880</v>
      </c>
      <c r="AP225" s="42" t="s">
        <v>17</v>
      </c>
      <c r="AQ225" s="42" t="s">
        <v>17</v>
      </c>
      <c r="AR225" s="42" t="s">
        <v>880</v>
      </c>
      <c r="AS225" s="46">
        <v>0.37777777777777777</v>
      </c>
      <c r="AT225" s="46" t="s">
        <v>880</v>
      </c>
      <c r="AU225" s="42" t="s">
        <v>881</v>
      </c>
      <c r="AV225" s="46">
        <v>0.38680555555555557</v>
      </c>
      <c r="AW225" s="46" t="s">
        <v>881</v>
      </c>
      <c r="AX225" s="42" t="s">
        <v>881</v>
      </c>
      <c r="AY225" s="46">
        <v>0.39652777777777781</v>
      </c>
      <c r="AZ225" s="46" t="s">
        <v>881</v>
      </c>
      <c r="BA225" s="42" t="s">
        <v>881</v>
      </c>
      <c r="BB225" s="46">
        <v>0.40763888888888888</v>
      </c>
      <c r="BC225" s="46" t="s">
        <v>881</v>
      </c>
      <c r="BD225" s="42" t="s">
        <v>881</v>
      </c>
      <c r="BE225" s="42" t="s">
        <v>17</v>
      </c>
      <c r="BF225" s="42" t="s">
        <v>17</v>
      </c>
      <c r="BR225" s="1">
        <f t="shared" si="53"/>
        <v>14</v>
      </c>
      <c r="BS225" s="1">
        <f t="shared" si="54"/>
        <v>3.5</v>
      </c>
      <c r="BT225" s="1">
        <f t="shared" si="55"/>
        <v>6</v>
      </c>
      <c r="BU225" s="1">
        <f t="shared" si="56"/>
        <v>2</v>
      </c>
      <c r="BV225" s="1">
        <f t="shared" si="57"/>
        <v>0</v>
      </c>
      <c r="BW225" s="1">
        <f>SUM(COUNTIFS($S225:$BQ225,{"PAT","MAT"}))</f>
        <v>0</v>
      </c>
      <c r="BX225" s="1">
        <f t="shared" si="58"/>
        <v>0</v>
      </c>
      <c r="BY225" s="1">
        <f t="shared" si="59"/>
        <v>0</v>
      </c>
      <c r="BZ225" s="1">
        <f t="shared" si="60"/>
        <v>0</v>
      </c>
      <c r="CA225" s="1">
        <f t="shared" si="61"/>
        <v>0</v>
      </c>
      <c r="CB225" s="1">
        <f t="shared" si="62"/>
        <v>0</v>
      </c>
      <c r="CC225" s="1">
        <f t="shared" si="63"/>
        <v>0</v>
      </c>
      <c r="CD225" s="1">
        <f t="shared" si="64"/>
        <v>0</v>
      </c>
      <c r="CE225" s="1">
        <f t="shared" si="65"/>
        <v>1</v>
      </c>
      <c r="CF225" s="1">
        <f t="shared" si="66"/>
        <v>1</v>
      </c>
      <c r="CG225" s="1">
        <f>SUM(BR225:CC225)+SUM(COUNTIFS(R225:BQ225,{"TERM","RESIGNED"}))</f>
        <v>25.5</v>
      </c>
      <c r="CH225" s="1" t="s">
        <v>41</v>
      </c>
      <c r="CI225" s="1" t="s">
        <v>931</v>
      </c>
      <c r="CJ225" s="32"/>
    </row>
    <row r="226" spans="1:88" x14ac:dyDescent="0.25">
      <c r="A226" s="30">
        <f t="shared" si="67"/>
        <v>225</v>
      </c>
      <c r="B226" s="1" t="s">
        <v>163</v>
      </c>
      <c r="C226" s="1">
        <v>104093</v>
      </c>
      <c r="D226" s="25">
        <v>104093</v>
      </c>
      <c r="E226" s="1" t="s">
        <v>863</v>
      </c>
      <c r="F226" s="32" t="s">
        <v>650</v>
      </c>
      <c r="G226" s="32" t="s">
        <v>181</v>
      </c>
      <c r="H226" s="28">
        <v>44811</v>
      </c>
      <c r="I226" s="28" t="s">
        <v>36</v>
      </c>
      <c r="J226" s="28" t="s">
        <v>36</v>
      </c>
      <c r="K226" s="1">
        <f t="shared" ca="1" si="51"/>
        <v>531</v>
      </c>
      <c r="L226" s="32" t="str">
        <f t="shared" si="52"/>
        <v>Billable</v>
      </c>
      <c r="M226" s="32" t="s">
        <v>178</v>
      </c>
      <c r="N226" s="1" t="s">
        <v>38</v>
      </c>
      <c r="O226" s="1" t="s">
        <v>39</v>
      </c>
      <c r="P226" s="1"/>
      <c r="Q226" s="1"/>
      <c r="R226" s="31" t="s">
        <v>241</v>
      </c>
      <c r="S226" s="42" t="s">
        <v>880</v>
      </c>
      <c r="T226" s="45">
        <v>0.35972222222222222</v>
      </c>
      <c r="U226" s="42" t="s">
        <v>880</v>
      </c>
      <c r="V226" s="42" t="s">
        <v>880</v>
      </c>
      <c r="W226" s="46">
        <v>0.37708333333333338</v>
      </c>
      <c r="X226" s="46" t="s">
        <v>880</v>
      </c>
      <c r="Y226" s="42" t="s">
        <v>17</v>
      </c>
      <c r="Z226" s="42" t="s">
        <v>17</v>
      </c>
      <c r="AA226" s="42" t="s">
        <v>880</v>
      </c>
      <c r="AB226" s="46">
        <v>0.375</v>
      </c>
      <c r="AC226" s="42" t="s">
        <v>880</v>
      </c>
      <c r="AD226" s="42" t="s">
        <v>880</v>
      </c>
      <c r="AE226" s="46">
        <v>0.37916666666666665</v>
      </c>
      <c r="AF226" s="42" t="s">
        <v>880</v>
      </c>
      <c r="AG226" s="42" t="s">
        <v>880</v>
      </c>
      <c r="AH226" s="46">
        <v>0.39583333333333331</v>
      </c>
      <c r="AI226" s="42" t="s">
        <v>880</v>
      </c>
      <c r="AJ226" s="42" t="s">
        <v>880</v>
      </c>
      <c r="AK226" s="46">
        <v>0.37222222222222223</v>
      </c>
      <c r="AL226" s="42" t="s">
        <v>880</v>
      </c>
      <c r="AM226" s="42" t="s">
        <v>880</v>
      </c>
      <c r="AN226" s="46">
        <v>0.40069444444444446</v>
      </c>
      <c r="AO226" s="42" t="s">
        <v>880</v>
      </c>
      <c r="AP226" s="42" t="s">
        <v>17</v>
      </c>
      <c r="AQ226" s="42" t="s">
        <v>17</v>
      </c>
      <c r="AR226" s="42" t="s">
        <v>18</v>
      </c>
      <c r="AS226" s="46" t="s">
        <v>36</v>
      </c>
      <c r="AT226" s="46" t="s">
        <v>18</v>
      </c>
      <c r="AU226" s="42" t="s">
        <v>880</v>
      </c>
      <c r="AV226" s="46">
        <v>0.37361111111111112</v>
      </c>
      <c r="AW226" s="46" t="s">
        <v>880</v>
      </c>
      <c r="AX226" s="42" t="s">
        <v>880</v>
      </c>
      <c r="AY226" s="46">
        <v>0.39513888888888887</v>
      </c>
      <c r="AZ226" s="46" t="s">
        <v>880</v>
      </c>
      <c r="BA226" s="42" t="s">
        <v>880</v>
      </c>
      <c r="BB226" s="46">
        <v>0.38958333333333334</v>
      </c>
      <c r="BC226" s="46" t="s">
        <v>880</v>
      </c>
      <c r="BD226" s="42" t="s">
        <v>880</v>
      </c>
      <c r="BE226" s="42" t="s">
        <v>17</v>
      </c>
      <c r="BF226" s="42" t="s">
        <v>17</v>
      </c>
      <c r="BR226" s="1">
        <f t="shared" si="53"/>
        <v>21</v>
      </c>
      <c r="BS226" s="1">
        <f t="shared" si="54"/>
        <v>0</v>
      </c>
      <c r="BT226" s="1">
        <f t="shared" si="55"/>
        <v>6</v>
      </c>
      <c r="BU226" s="1">
        <f t="shared" si="56"/>
        <v>2</v>
      </c>
      <c r="BV226" s="1">
        <f t="shared" si="57"/>
        <v>0</v>
      </c>
      <c r="BW226" s="1">
        <f>SUM(COUNTIFS($S226:$BQ226,{"PAT","MAT"}))</f>
        <v>0</v>
      </c>
      <c r="BX226" s="1">
        <f t="shared" si="58"/>
        <v>0</v>
      </c>
      <c r="BY226" s="1">
        <f t="shared" si="59"/>
        <v>0</v>
      </c>
      <c r="BZ226" s="1">
        <f t="shared" si="60"/>
        <v>0</v>
      </c>
      <c r="CA226" s="1">
        <f t="shared" si="61"/>
        <v>0</v>
      </c>
      <c r="CB226" s="1">
        <f t="shared" si="62"/>
        <v>0</v>
      </c>
      <c r="CC226" s="1">
        <f t="shared" si="63"/>
        <v>0</v>
      </c>
      <c r="CD226" s="1">
        <f t="shared" si="64"/>
        <v>0</v>
      </c>
      <c r="CE226" s="1">
        <f t="shared" si="65"/>
        <v>1</v>
      </c>
      <c r="CF226" s="1">
        <f t="shared" si="66"/>
        <v>1</v>
      </c>
      <c r="CG226" s="1">
        <f>SUM(BR226:CC226)+SUM(COUNTIFS(R226:BQ226,{"TERM","RESIGNED"}))</f>
        <v>29</v>
      </c>
      <c r="CH226" s="1" t="s">
        <v>41</v>
      </c>
      <c r="CI226" s="1" t="s">
        <v>936</v>
      </c>
      <c r="CJ226" s="32"/>
    </row>
    <row r="227" spans="1:88" x14ac:dyDescent="0.25">
      <c r="A227" s="30">
        <f t="shared" si="67"/>
        <v>226</v>
      </c>
      <c r="B227" s="1" t="s">
        <v>163</v>
      </c>
      <c r="C227" s="1">
        <v>104126</v>
      </c>
      <c r="D227" s="25">
        <v>104126</v>
      </c>
      <c r="E227" s="1" t="s">
        <v>863</v>
      </c>
      <c r="F227" s="32" t="s">
        <v>654</v>
      </c>
      <c r="G227" s="32" t="s">
        <v>117</v>
      </c>
      <c r="H227" s="28">
        <v>44813</v>
      </c>
      <c r="I227" s="28" t="s">
        <v>36</v>
      </c>
      <c r="J227" s="28" t="s">
        <v>36</v>
      </c>
      <c r="K227" s="1">
        <f t="shared" ca="1" si="51"/>
        <v>529</v>
      </c>
      <c r="L227" s="32" t="str">
        <f t="shared" si="52"/>
        <v>Billable</v>
      </c>
      <c r="M227" s="32" t="s">
        <v>118</v>
      </c>
      <c r="N227" s="1" t="s">
        <v>38</v>
      </c>
      <c r="O227" s="1" t="s">
        <v>39</v>
      </c>
      <c r="P227" s="1"/>
      <c r="Q227" s="1"/>
      <c r="R227" s="31" t="s">
        <v>275</v>
      </c>
      <c r="S227" s="42" t="s">
        <v>880</v>
      </c>
      <c r="T227" s="45">
        <v>0.37916666666666665</v>
      </c>
      <c r="U227" s="42" t="s">
        <v>880</v>
      </c>
      <c r="V227" s="42" t="s">
        <v>882</v>
      </c>
      <c r="W227" s="46" t="s">
        <v>36</v>
      </c>
      <c r="X227" s="46" t="s">
        <v>882</v>
      </c>
      <c r="Y227" s="42" t="s">
        <v>17</v>
      </c>
      <c r="Z227" s="42" t="s">
        <v>17</v>
      </c>
      <c r="AA227" s="42" t="s">
        <v>883</v>
      </c>
      <c r="AB227" s="46" t="s">
        <v>36</v>
      </c>
      <c r="AC227" s="42" t="s">
        <v>883</v>
      </c>
      <c r="AD227" s="42" t="s">
        <v>880</v>
      </c>
      <c r="AE227" s="46">
        <v>0.37708333333333338</v>
      </c>
      <c r="AF227" s="42" t="s">
        <v>880</v>
      </c>
      <c r="AG227" s="42" t="s">
        <v>880</v>
      </c>
      <c r="AH227" s="46">
        <v>0.37986111111111115</v>
      </c>
      <c r="AI227" s="42" t="s">
        <v>880</v>
      </c>
      <c r="AJ227" s="42" t="s">
        <v>880</v>
      </c>
      <c r="AK227" s="46">
        <v>0.38263888888888892</v>
      </c>
      <c r="AL227" s="42" t="s">
        <v>880</v>
      </c>
      <c r="AM227" s="42" t="s">
        <v>883</v>
      </c>
      <c r="AN227" s="46" t="s">
        <v>36</v>
      </c>
      <c r="AO227" s="42" t="s">
        <v>883</v>
      </c>
      <c r="AP227" s="42" t="s">
        <v>17</v>
      </c>
      <c r="AQ227" s="42" t="s">
        <v>17</v>
      </c>
      <c r="AR227" s="42" t="s">
        <v>881</v>
      </c>
      <c r="AS227" s="46">
        <v>0.37222222222222223</v>
      </c>
      <c r="AT227" s="46" t="s">
        <v>881</v>
      </c>
      <c r="AU227" s="42" t="s">
        <v>880</v>
      </c>
      <c r="AV227" s="46">
        <v>0.37152777777777773</v>
      </c>
      <c r="AW227" s="46" t="s">
        <v>880</v>
      </c>
      <c r="AX227" s="42" t="s">
        <v>880</v>
      </c>
      <c r="AY227" s="46">
        <v>0.38194444444444442</v>
      </c>
      <c r="AZ227" s="46" t="s">
        <v>880</v>
      </c>
      <c r="BA227" s="42" t="s">
        <v>881</v>
      </c>
      <c r="BB227" s="46">
        <v>0.37291666666666662</v>
      </c>
      <c r="BC227" s="46" t="s">
        <v>881</v>
      </c>
      <c r="BD227" s="42" t="s">
        <v>881</v>
      </c>
      <c r="BE227" s="42" t="s">
        <v>17</v>
      </c>
      <c r="BF227" s="42" t="s">
        <v>17</v>
      </c>
      <c r="BR227" s="1">
        <f t="shared" si="53"/>
        <v>12</v>
      </c>
      <c r="BS227" s="1">
        <f t="shared" si="54"/>
        <v>2.5</v>
      </c>
      <c r="BT227" s="1">
        <f t="shared" si="55"/>
        <v>6</v>
      </c>
      <c r="BU227" s="1">
        <f t="shared" si="56"/>
        <v>0</v>
      </c>
      <c r="BV227" s="1">
        <f t="shared" si="57"/>
        <v>0</v>
      </c>
      <c r="BW227" s="1">
        <f>SUM(COUNTIFS($S227:$BQ227,{"PAT","MAT"}))</f>
        <v>0</v>
      </c>
      <c r="BX227" s="1">
        <f t="shared" si="58"/>
        <v>0</v>
      </c>
      <c r="BY227" s="1">
        <f t="shared" si="59"/>
        <v>0</v>
      </c>
      <c r="BZ227" s="1">
        <f t="shared" si="60"/>
        <v>4</v>
      </c>
      <c r="CA227" s="1">
        <f t="shared" si="61"/>
        <v>2</v>
      </c>
      <c r="CB227" s="1">
        <f t="shared" si="62"/>
        <v>0</v>
      </c>
      <c r="CC227" s="1">
        <f t="shared" si="63"/>
        <v>0</v>
      </c>
      <c r="CD227" s="1">
        <f t="shared" si="64"/>
        <v>6</v>
      </c>
      <c r="CE227" s="1">
        <f t="shared" si="65"/>
        <v>0</v>
      </c>
      <c r="CF227" s="1">
        <f t="shared" si="66"/>
        <v>1</v>
      </c>
      <c r="CG227" s="1">
        <f>SUM(BR227:CC227)+SUM(COUNTIFS(R227:BQ227,{"TERM","RESIGNED"}))</f>
        <v>26.5</v>
      </c>
      <c r="CH227" s="1" t="s">
        <v>41</v>
      </c>
      <c r="CI227" s="1" t="s">
        <v>933</v>
      </c>
      <c r="CJ227" s="32"/>
    </row>
    <row r="228" spans="1:88" x14ac:dyDescent="0.25">
      <c r="A228" s="30">
        <f t="shared" si="67"/>
        <v>227</v>
      </c>
      <c r="B228" s="1" t="s">
        <v>163</v>
      </c>
      <c r="C228" s="1">
        <v>104139</v>
      </c>
      <c r="D228" s="25">
        <v>104139</v>
      </c>
      <c r="E228" s="1" t="s">
        <v>862</v>
      </c>
      <c r="F228" s="32" t="s">
        <v>652</v>
      </c>
      <c r="G228" s="32" t="s">
        <v>154</v>
      </c>
      <c r="H228" s="28">
        <v>44813</v>
      </c>
      <c r="I228" s="28" t="s">
        <v>36</v>
      </c>
      <c r="J228" s="28" t="s">
        <v>36</v>
      </c>
      <c r="K228" s="1">
        <f t="shared" ca="1" si="51"/>
        <v>529</v>
      </c>
      <c r="L228" s="32" t="str">
        <f t="shared" si="52"/>
        <v>Billable</v>
      </c>
      <c r="M228" s="32" t="s">
        <v>118</v>
      </c>
      <c r="N228" s="1" t="s">
        <v>38</v>
      </c>
      <c r="O228" s="1" t="s">
        <v>39</v>
      </c>
      <c r="P228" s="1"/>
      <c r="Q228" s="1"/>
      <c r="R228" s="31" t="s">
        <v>155</v>
      </c>
      <c r="S228" s="42" t="s">
        <v>880</v>
      </c>
      <c r="T228" s="45">
        <v>0.36736111111111108</v>
      </c>
      <c r="U228" s="42" t="s">
        <v>880</v>
      </c>
      <c r="V228" s="42" t="s">
        <v>882</v>
      </c>
      <c r="W228" s="46" t="s">
        <v>36</v>
      </c>
      <c r="X228" s="46" t="s">
        <v>882</v>
      </c>
      <c r="Y228" s="42" t="s">
        <v>17</v>
      </c>
      <c r="Z228" s="42" t="s">
        <v>17</v>
      </c>
      <c r="AA228" s="42" t="s">
        <v>880</v>
      </c>
      <c r="AB228" s="46">
        <v>0.3666666666666667</v>
      </c>
      <c r="AC228" s="42" t="s">
        <v>880</v>
      </c>
      <c r="AD228" s="42" t="s">
        <v>880</v>
      </c>
      <c r="AE228" s="46">
        <v>0.3659722222222222</v>
      </c>
      <c r="AF228" s="42" t="s">
        <v>880</v>
      </c>
      <c r="AG228" s="42" t="s">
        <v>880</v>
      </c>
      <c r="AH228" s="46">
        <v>0.36527777777777781</v>
      </c>
      <c r="AI228" s="42" t="s">
        <v>880</v>
      </c>
      <c r="AJ228" s="42" t="s">
        <v>880</v>
      </c>
      <c r="AK228" s="46">
        <v>0.36249999999999999</v>
      </c>
      <c r="AL228" s="42" t="s">
        <v>880</v>
      </c>
      <c r="AM228" s="42" t="s">
        <v>880</v>
      </c>
      <c r="AN228" s="46">
        <v>0.3659722222222222</v>
      </c>
      <c r="AO228" s="42" t="s">
        <v>880</v>
      </c>
      <c r="AP228" s="42" t="s">
        <v>17</v>
      </c>
      <c r="AQ228" s="42" t="s">
        <v>17</v>
      </c>
      <c r="AR228" s="42" t="s">
        <v>880</v>
      </c>
      <c r="AS228" s="46">
        <v>0.38541666666666669</v>
      </c>
      <c r="AT228" s="46" t="s">
        <v>880</v>
      </c>
      <c r="AU228" s="42" t="s">
        <v>880</v>
      </c>
      <c r="AV228" s="46">
        <v>0.3659722222222222</v>
      </c>
      <c r="AW228" s="46" t="s">
        <v>880</v>
      </c>
      <c r="AX228" s="42" t="s">
        <v>880</v>
      </c>
      <c r="AY228" s="46">
        <v>0.36527777777777781</v>
      </c>
      <c r="AZ228" s="46" t="s">
        <v>880</v>
      </c>
      <c r="BA228" s="42" t="s">
        <v>880</v>
      </c>
      <c r="BB228" s="46">
        <v>0.36458333333333331</v>
      </c>
      <c r="BC228" s="46" t="s">
        <v>880</v>
      </c>
      <c r="BD228" s="42" t="s">
        <v>880</v>
      </c>
      <c r="BE228" s="42" t="s">
        <v>17</v>
      </c>
      <c r="BF228" s="42" t="s">
        <v>17</v>
      </c>
      <c r="BR228" s="1">
        <f t="shared" si="53"/>
        <v>21</v>
      </c>
      <c r="BS228" s="1">
        <f t="shared" si="54"/>
        <v>0</v>
      </c>
      <c r="BT228" s="1">
        <f t="shared" si="55"/>
        <v>6</v>
      </c>
      <c r="BU228" s="1">
        <f t="shared" si="56"/>
        <v>0</v>
      </c>
      <c r="BV228" s="1">
        <f t="shared" si="57"/>
        <v>0</v>
      </c>
      <c r="BW228" s="1">
        <f>SUM(COUNTIFS($S228:$BQ228,{"PAT","MAT"}))</f>
        <v>0</v>
      </c>
      <c r="BX228" s="1">
        <f t="shared" si="58"/>
        <v>0</v>
      </c>
      <c r="BY228" s="1">
        <f t="shared" si="59"/>
        <v>0</v>
      </c>
      <c r="BZ228" s="1">
        <f t="shared" si="60"/>
        <v>0</v>
      </c>
      <c r="CA228" s="1">
        <f t="shared" si="61"/>
        <v>2</v>
      </c>
      <c r="CB228" s="1">
        <f t="shared" si="62"/>
        <v>0</v>
      </c>
      <c r="CC228" s="1">
        <f t="shared" si="63"/>
        <v>0</v>
      </c>
      <c r="CD228" s="1">
        <f t="shared" si="64"/>
        <v>2</v>
      </c>
      <c r="CE228" s="1">
        <f t="shared" si="65"/>
        <v>1</v>
      </c>
      <c r="CF228" s="1">
        <f t="shared" si="66"/>
        <v>1</v>
      </c>
      <c r="CG228" s="1">
        <f>SUM(BR228:CC228)+SUM(COUNTIFS(R228:BQ228,{"TERM","RESIGNED"}))</f>
        <v>29</v>
      </c>
      <c r="CH228" s="1" t="s">
        <v>41</v>
      </c>
      <c r="CI228" s="1" t="s">
        <v>933</v>
      </c>
      <c r="CJ228" s="32"/>
    </row>
    <row r="229" spans="1:88" x14ac:dyDescent="0.25">
      <c r="A229" s="30">
        <f t="shared" si="67"/>
        <v>228</v>
      </c>
      <c r="B229" s="1" t="s">
        <v>163</v>
      </c>
      <c r="C229" s="1">
        <v>104143</v>
      </c>
      <c r="D229" s="25">
        <v>104143</v>
      </c>
      <c r="E229" s="1" t="s">
        <v>863</v>
      </c>
      <c r="F229" s="32" t="s">
        <v>653</v>
      </c>
      <c r="G229" s="32" t="s">
        <v>154</v>
      </c>
      <c r="H229" s="28">
        <v>44813</v>
      </c>
      <c r="I229" s="28" t="s">
        <v>36</v>
      </c>
      <c r="J229" s="28" t="s">
        <v>36</v>
      </c>
      <c r="K229" s="1">
        <f t="shared" ca="1" si="51"/>
        <v>529</v>
      </c>
      <c r="L229" s="32" t="str">
        <f t="shared" si="52"/>
        <v>Billable</v>
      </c>
      <c r="M229" s="32" t="s">
        <v>118</v>
      </c>
      <c r="N229" s="1" t="s">
        <v>38</v>
      </c>
      <c r="O229" s="1" t="s">
        <v>39</v>
      </c>
      <c r="P229" s="1"/>
      <c r="Q229" s="1"/>
      <c r="R229" s="31" t="s">
        <v>157</v>
      </c>
      <c r="S229" s="42" t="s">
        <v>880</v>
      </c>
      <c r="T229" s="45">
        <v>0.3666666666666667</v>
      </c>
      <c r="U229" s="42" t="s">
        <v>880</v>
      </c>
      <c r="V229" s="42" t="s">
        <v>880</v>
      </c>
      <c r="W229" s="46">
        <v>0.3576388888888889</v>
      </c>
      <c r="X229" s="46" t="s">
        <v>880</v>
      </c>
      <c r="Y229" s="42" t="s">
        <v>17</v>
      </c>
      <c r="Z229" s="42" t="s">
        <v>17</v>
      </c>
      <c r="AA229" s="42" t="s">
        <v>880</v>
      </c>
      <c r="AB229" s="46">
        <v>0.35902777777777778</v>
      </c>
      <c r="AC229" s="42" t="s">
        <v>880</v>
      </c>
      <c r="AD229" s="42" t="s">
        <v>880</v>
      </c>
      <c r="AE229" s="46">
        <v>0.36180555555555555</v>
      </c>
      <c r="AF229" s="42" t="s">
        <v>880</v>
      </c>
      <c r="AG229" s="42" t="s">
        <v>880</v>
      </c>
      <c r="AH229" s="46">
        <v>0.35902777777777778</v>
      </c>
      <c r="AI229" s="42" t="s">
        <v>880</v>
      </c>
      <c r="AJ229" s="42" t="s">
        <v>880</v>
      </c>
      <c r="AK229" s="46">
        <v>0.36319444444444443</v>
      </c>
      <c r="AL229" s="42" t="s">
        <v>880</v>
      </c>
      <c r="AM229" s="42" t="s">
        <v>880</v>
      </c>
      <c r="AN229" s="46">
        <v>0.36041666666666666</v>
      </c>
      <c r="AO229" s="42" t="s">
        <v>880</v>
      </c>
      <c r="AP229" s="42" t="s">
        <v>17</v>
      </c>
      <c r="AQ229" s="42" t="s">
        <v>17</v>
      </c>
      <c r="AR229" s="42" t="s">
        <v>880</v>
      </c>
      <c r="AS229" s="46">
        <v>0.38541666666666669</v>
      </c>
      <c r="AT229" s="46" t="s">
        <v>880</v>
      </c>
      <c r="AU229" s="42" t="s">
        <v>880</v>
      </c>
      <c r="AV229" s="46">
        <v>0.3611111111111111</v>
      </c>
      <c r="AW229" s="46" t="s">
        <v>880</v>
      </c>
      <c r="AX229" s="42" t="s">
        <v>880</v>
      </c>
      <c r="AY229" s="46">
        <v>0.36527777777777781</v>
      </c>
      <c r="AZ229" s="46" t="s">
        <v>880</v>
      </c>
      <c r="BA229" s="42" t="s">
        <v>880</v>
      </c>
      <c r="BB229" s="46">
        <v>0.36874999999999997</v>
      </c>
      <c r="BC229" s="46" t="s">
        <v>880</v>
      </c>
      <c r="BD229" s="42" t="s">
        <v>883</v>
      </c>
      <c r="BE229" s="42" t="s">
        <v>17</v>
      </c>
      <c r="BF229" s="42" t="s">
        <v>17</v>
      </c>
      <c r="BR229" s="1">
        <f t="shared" si="53"/>
        <v>22</v>
      </c>
      <c r="BS229" s="1">
        <f t="shared" si="54"/>
        <v>0</v>
      </c>
      <c r="BT229" s="1">
        <f t="shared" si="55"/>
        <v>6</v>
      </c>
      <c r="BU229" s="1">
        <f t="shared" si="56"/>
        <v>0</v>
      </c>
      <c r="BV229" s="1">
        <f t="shared" si="57"/>
        <v>0</v>
      </c>
      <c r="BW229" s="1">
        <f>SUM(COUNTIFS($S229:$BQ229,{"PAT","MAT"}))</f>
        <v>0</v>
      </c>
      <c r="BX229" s="1">
        <f t="shared" si="58"/>
        <v>0</v>
      </c>
      <c r="BY229" s="1">
        <f t="shared" si="59"/>
        <v>0</v>
      </c>
      <c r="BZ229" s="1">
        <f t="shared" si="60"/>
        <v>1</v>
      </c>
      <c r="CA229" s="1">
        <f t="shared" si="61"/>
        <v>0</v>
      </c>
      <c r="CB229" s="1">
        <f t="shared" si="62"/>
        <v>0</v>
      </c>
      <c r="CC229" s="1">
        <f t="shared" si="63"/>
        <v>0</v>
      </c>
      <c r="CD229" s="1">
        <f t="shared" si="64"/>
        <v>1</v>
      </c>
      <c r="CE229" s="1">
        <f t="shared" si="65"/>
        <v>1</v>
      </c>
      <c r="CF229" s="1">
        <f t="shared" si="66"/>
        <v>1</v>
      </c>
      <c r="CG229" s="1">
        <f>SUM(BR229:CC229)+SUM(COUNTIFS(R229:BQ229,{"TERM","RESIGNED"}))</f>
        <v>29</v>
      </c>
      <c r="CH229" s="1" t="s">
        <v>41</v>
      </c>
      <c r="CI229" s="1" t="s">
        <v>933</v>
      </c>
      <c r="CJ229" s="32"/>
    </row>
    <row r="230" spans="1:88" x14ac:dyDescent="0.25">
      <c r="A230" s="30">
        <f t="shared" si="67"/>
        <v>229</v>
      </c>
      <c r="B230" s="1" t="s">
        <v>163</v>
      </c>
      <c r="C230" s="1">
        <v>104184</v>
      </c>
      <c r="D230" s="25">
        <v>104184</v>
      </c>
      <c r="E230" s="1" t="s">
        <v>863</v>
      </c>
      <c r="F230" s="32" t="s">
        <v>661</v>
      </c>
      <c r="G230" s="32" t="s">
        <v>579</v>
      </c>
      <c r="H230" s="28">
        <v>44820</v>
      </c>
      <c r="I230" s="28" t="s">
        <v>36</v>
      </c>
      <c r="J230" s="28" t="s">
        <v>36</v>
      </c>
      <c r="K230" s="1">
        <f t="shared" ca="1" si="51"/>
        <v>522</v>
      </c>
      <c r="L230" s="32" t="str">
        <f t="shared" si="52"/>
        <v>Billable</v>
      </c>
      <c r="M230" s="32" t="s">
        <v>178</v>
      </c>
      <c r="N230" s="1" t="s">
        <v>38</v>
      </c>
      <c r="O230" s="1" t="s">
        <v>39</v>
      </c>
      <c r="P230" s="1"/>
      <c r="Q230" s="1"/>
      <c r="R230" s="31" t="s">
        <v>103</v>
      </c>
      <c r="S230" s="42" t="s">
        <v>19</v>
      </c>
      <c r="T230" s="45" t="s">
        <v>36</v>
      </c>
      <c r="U230" s="42" t="s">
        <v>19</v>
      </c>
      <c r="V230" s="42" t="s">
        <v>880</v>
      </c>
      <c r="W230" s="46" t="s">
        <v>36</v>
      </c>
      <c r="X230" s="46" t="s">
        <v>880</v>
      </c>
      <c r="Y230" s="42" t="s">
        <v>17</v>
      </c>
      <c r="Z230" s="42" t="s">
        <v>17</v>
      </c>
      <c r="AA230" s="42" t="s">
        <v>19</v>
      </c>
      <c r="AB230" s="46" t="s">
        <v>36</v>
      </c>
      <c r="AC230" s="42" t="s">
        <v>19</v>
      </c>
      <c r="AD230" s="42" t="s">
        <v>880</v>
      </c>
      <c r="AE230" s="46" t="s">
        <v>36</v>
      </c>
      <c r="AF230" s="42" t="s">
        <v>880</v>
      </c>
      <c r="AG230" s="42" t="s">
        <v>880</v>
      </c>
      <c r="AH230" s="46" t="s">
        <v>36</v>
      </c>
      <c r="AI230" s="42" t="s">
        <v>880</v>
      </c>
      <c r="AJ230" s="42" t="s">
        <v>880</v>
      </c>
      <c r="AK230" s="46" t="s">
        <v>36</v>
      </c>
      <c r="AL230" s="42" t="s">
        <v>880</v>
      </c>
      <c r="AM230" s="42" t="s">
        <v>880</v>
      </c>
      <c r="AN230" s="46" t="s">
        <v>36</v>
      </c>
      <c r="AO230" s="42" t="s">
        <v>880</v>
      </c>
      <c r="AP230" s="42" t="s">
        <v>17</v>
      </c>
      <c r="AQ230" s="42" t="s">
        <v>17</v>
      </c>
      <c r="AR230" s="42" t="s">
        <v>19</v>
      </c>
      <c r="AS230" s="46" t="s">
        <v>36</v>
      </c>
      <c r="AT230" s="46" t="s">
        <v>19</v>
      </c>
      <c r="AU230" s="42" t="s">
        <v>880</v>
      </c>
      <c r="AV230" s="46" t="s">
        <v>36</v>
      </c>
      <c r="AW230" s="46" t="s">
        <v>880</v>
      </c>
      <c r="AX230" s="42" t="s">
        <v>880</v>
      </c>
      <c r="AY230" s="46" t="s">
        <v>36</v>
      </c>
      <c r="AZ230" s="46" t="s">
        <v>880</v>
      </c>
      <c r="BA230" s="42" t="s">
        <v>880</v>
      </c>
      <c r="BB230" s="46" t="s">
        <v>36</v>
      </c>
      <c r="BC230" s="46" t="s">
        <v>880</v>
      </c>
      <c r="BD230" s="42" t="s">
        <v>19</v>
      </c>
      <c r="BE230" s="42" t="s">
        <v>17</v>
      </c>
      <c r="BF230" s="42" t="s">
        <v>17</v>
      </c>
      <c r="BR230" s="1">
        <f t="shared" si="53"/>
        <v>16</v>
      </c>
      <c r="BS230" s="1">
        <f t="shared" si="54"/>
        <v>0</v>
      </c>
      <c r="BT230" s="1">
        <f t="shared" si="55"/>
        <v>6</v>
      </c>
      <c r="BU230" s="1">
        <f t="shared" si="56"/>
        <v>0</v>
      </c>
      <c r="BV230" s="1">
        <f t="shared" si="57"/>
        <v>7</v>
      </c>
      <c r="BW230" s="1">
        <f>SUM(COUNTIFS($S230:$BQ230,{"PAT","MAT"}))</f>
        <v>0</v>
      </c>
      <c r="BX230" s="1">
        <f t="shared" si="58"/>
        <v>0</v>
      </c>
      <c r="BY230" s="1">
        <f t="shared" si="59"/>
        <v>0</v>
      </c>
      <c r="BZ230" s="1">
        <f t="shared" si="60"/>
        <v>0</v>
      </c>
      <c r="CA230" s="1">
        <f t="shared" si="61"/>
        <v>0</v>
      </c>
      <c r="CB230" s="1">
        <f t="shared" si="62"/>
        <v>0</v>
      </c>
      <c r="CC230" s="1">
        <f t="shared" si="63"/>
        <v>0</v>
      </c>
      <c r="CD230" s="1">
        <f t="shared" si="64"/>
        <v>0</v>
      </c>
      <c r="CE230" s="1">
        <f t="shared" si="65"/>
        <v>0</v>
      </c>
      <c r="CF230" s="1">
        <f t="shared" si="66"/>
        <v>1</v>
      </c>
      <c r="CG230" s="1">
        <f>SUM(BR230:CC230)+SUM(COUNTIFS(R230:BQ230,{"TERM","RESIGNED"}))</f>
        <v>29</v>
      </c>
      <c r="CH230" s="1" t="s">
        <v>41</v>
      </c>
      <c r="CI230" s="1" t="s">
        <v>934</v>
      </c>
      <c r="CJ230" s="32"/>
    </row>
    <row r="231" spans="1:88" x14ac:dyDescent="0.25">
      <c r="A231" s="30">
        <f t="shared" si="67"/>
        <v>230</v>
      </c>
      <c r="B231" s="1" t="s">
        <v>163</v>
      </c>
      <c r="C231" s="1">
        <v>104196</v>
      </c>
      <c r="D231" s="25">
        <v>104196</v>
      </c>
      <c r="E231" s="1" t="s">
        <v>862</v>
      </c>
      <c r="F231" s="32" t="s">
        <v>658</v>
      </c>
      <c r="G231" s="32" t="s">
        <v>177</v>
      </c>
      <c r="H231" s="28">
        <v>44820</v>
      </c>
      <c r="I231" s="28" t="s">
        <v>36</v>
      </c>
      <c r="J231" s="28" t="s">
        <v>36</v>
      </c>
      <c r="K231" s="1">
        <f t="shared" ca="1" si="51"/>
        <v>522</v>
      </c>
      <c r="L231" s="32" t="str">
        <f t="shared" si="52"/>
        <v>Billable</v>
      </c>
      <c r="M231" s="32" t="s">
        <v>178</v>
      </c>
      <c r="N231" s="1" t="s">
        <v>38</v>
      </c>
      <c r="O231" s="1" t="s">
        <v>39</v>
      </c>
      <c r="P231" s="1"/>
      <c r="Q231" s="1"/>
      <c r="R231" s="31" t="s">
        <v>425</v>
      </c>
      <c r="S231" s="42" t="s">
        <v>880</v>
      </c>
      <c r="T231" s="45">
        <v>0.37777777777777777</v>
      </c>
      <c r="U231" s="42" t="s">
        <v>880</v>
      </c>
      <c r="V231" s="42" t="s">
        <v>880</v>
      </c>
      <c r="W231" s="46">
        <v>0.39652777777777781</v>
      </c>
      <c r="X231" s="46" t="s">
        <v>880</v>
      </c>
      <c r="Y231" s="42" t="s">
        <v>17</v>
      </c>
      <c r="Z231" s="42" t="s">
        <v>17</v>
      </c>
      <c r="AA231" s="42" t="s">
        <v>880</v>
      </c>
      <c r="AB231" s="46">
        <v>0.38541666666666669</v>
      </c>
      <c r="AC231" s="42" t="s">
        <v>880</v>
      </c>
      <c r="AD231" s="42" t="s">
        <v>880</v>
      </c>
      <c r="AE231" s="46">
        <v>0.40208333333333335</v>
      </c>
      <c r="AF231" s="42" t="s">
        <v>880</v>
      </c>
      <c r="AG231" s="42" t="s">
        <v>880</v>
      </c>
      <c r="AH231" s="46">
        <v>0.37916666666666665</v>
      </c>
      <c r="AI231" s="42" t="s">
        <v>880</v>
      </c>
      <c r="AJ231" s="42" t="s">
        <v>880</v>
      </c>
      <c r="AK231" s="46">
        <v>0.3840277777777778</v>
      </c>
      <c r="AL231" s="42" t="s">
        <v>880</v>
      </c>
      <c r="AM231" s="42" t="s">
        <v>880</v>
      </c>
      <c r="AN231" s="46">
        <v>0.42777777777777781</v>
      </c>
      <c r="AO231" s="42" t="s">
        <v>880</v>
      </c>
      <c r="AP231" s="42" t="s">
        <v>17</v>
      </c>
      <c r="AQ231" s="42" t="s">
        <v>17</v>
      </c>
      <c r="AR231" s="42" t="s">
        <v>880</v>
      </c>
      <c r="AS231" s="46">
        <v>0.39097222222222222</v>
      </c>
      <c r="AT231" s="46" t="s">
        <v>880</v>
      </c>
      <c r="AU231" s="42" t="s">
        <v>880</v>
      </c>
      <c r="AV231" s="46">
        <v>0.38541666666666669</v>
      </c>
      <c r="AW231" s="46" t="s">
        <v>880</v>
      </c>
      <c r="AX231" s="42" t="s">
        <v>880</v>
      </c>
      <c r="AY231" s="46">
        <v>0.38263888888888892</v>
      </c>
      <c r="AZ231" s="46" t="s">
        <v>880</v>
      </c>
      <c r="BA231" s="42" t="s">
        <v>880</v>
      </c>
      <c r="BB231" s="46">
        <v>0.38194444444444442</v>
      </c>
      <c r="BC231" s="46" t="s">
        <v>880</v>
      </c>
      <c r="BD231" s="42" t="s">
        <v>880</v>
      </c>
      <c r="BE231" s="42" t="s">
        <v>17</v>
      </c>
      <c r="BF231" s="42" t="s">
        <v>17</v>
      </c>
      <c r="BR231" s="1">
        <f t="shared" si="53"/>
        <v>23</v>
      </c>
      <c r="BS231" s="1">
        <f t="shared" si="54"/>
        <v>0</v>
      </c>
      <c r="BT231" s="1">
        <f t="shared" si="55"/>
        <v>6</v>
      </c>
      <c r="BU231" s="1">
        <f t="shared" si="56"/>
        <v>0</v>
      </c>
      <c r="BV231" s="1">
        <f t="shared" si="57"/>
        <v>0</v>
      </c>
      <c r="BW231" s="1">
        <f>SUM(COUNTIFS($S231:$BQ231,{"PAT","MAT"}))</f>
        <v>0</v>
      </c>
      <c r="BX231" s="1">
        <f t="shared" si="58"/>
        <v>0</v>
      </c>
      <c r="BY231" s="1">
        <f t="shared" si="59"/>
        <v>0</v>
      </c>
      <c r="BZ231" s="1">
        <f t="shared" si="60"/>
        <v>0</v>
      </c>
      <c r="CA231" s="1">
        <f t="shared" si="61"/>
        <v>0</v>
      </c>
      <c r="CB231" s="1">
        <f t="shared" si="62"/>
        <v>0</v>
      </c>
      <c r="CC231" s="1">
        <f t="shared" si="63"/>
        <v>0</v>
      </c>
      <c r="CD231" s="1">
        <f t="shared" si="64"/>
        <v>0</v>
      </c>
      <c r="CE231" s="1">
        <f t="shared" si="65"/>
        <v>1</v>
      </c>
      <c r="CF231" s="1">
        <f t="shared" si="66"/>
        <v>1</v>
      </c>
      <c r="CG231" s="1">
        <f>SUM(BR231:CC231)+SUM(COUNTIFS(R231:BQ231,{"TERM","RESIGNED"}))</f>
        <v>29</v>
      </c>
      <c r="CH231" s="1" t="s">
        <v>41</v>
      </c>
      <c r="CI231" s="1" t="s">
        <v>933</v>
      </c>
      <c r="CJ231" s="32"/>
    </row>
    <row r="232" spans="1:88" x14ac:dyDescent="0.25">
      <c r="A232" s="30">
        <f t="shared" si="67"/>
        <v>231</v>
      </c>
      <c r="B232" s="1" t="s">
        <v>163</v>
      </c>
      <c r="C232" s="1">
        <v>104209</v>
      </c>
      <c r="D232" s="25">
        <v>104209</v>
      </c>
      <c r="E232" s="1" t="s">
        <v>863</v>
      </c>
      <c r="F232" s="32" t="s">
        <v>659</v>
      </c>
      <c r="G232" s="32" t="s">
        <v>117</v>
      </c>
      <c r="H232" s="28">
        <v>44820</v>
      </c>
      <c r="I232" s="28" t="s">
        <v>36</v>
      </c>
      <c r="J232" s="28" t="s">
        <v>36</v>
      </c>
      <c r="K232" s="1">
        <f t="shared" ca="1" si="51"/>
        <v>522</v>
      </c>
      <c r="L232" s="32" t="str">
        <f t="shared" si="52"/>
        <v>Billable</v>
      </c>
      <c r="M232" s="32" t="s">
        <v>118</v>
      </c>
      <c r="N232" s="1" t="s">
        <v>38</v>
      </c>
      <c r="O232" s="1" t="s">
        <v>39</v>
      </c>
      <c r="P232" s="1"/>
      <c r="Q232" s="1"/>
      <c r="R232" s="31" t="s">
        <v>187</v>
      </c>
      <c r="S232" s="42" t="s">
        <v>881</v>
      </c>
      <c r="T232" s="45">
        <v>0.38680555555555557</v>
      </c>
      <c r="U232" s="42" t="s">
        <v>881</v>
      </c>
      <c r="V232" s="42" t="s">
        <v>881</v>
      </c>
      <c r="W232" s="46">
        <v>0.4145833333333333</v>
      </c>
      <c r="X232" s="46" t="s">
        <v>881</v>
      </c>
      <c r="Y232" s="42" t="s">
        <v>17</v>
      </c>
      <c r="Z232" s="42" t="s">
        <v>17</v>
      </c>
      <c r="AA232" s="42" t="s">
        <v>880</v>
      </c>
      <c r="AB232" s="46">
        <v>0.375</v>
      </c>
      <c r="AC232" s="42" t="s">
        <v>880</v>
      </c>
      <c r="AD232" s="42" t="s">
        <v>880</v>
      </c>
      <c r="AE232" s="46">
        <v>0.38055555555555554</v>
      </c>
      <c r="AF232" s="42" t="s">
        <v>880</v>
      </c>
      <c r="AG232" s="42" t="s">
        <v>881</v>
      </c>
      <c r="AH232" s="46">
        <v>0.41736111111111113</v>
      </c>
      <c r="AI232" s="42" t="s">
        <v>881</v>
      </c>
      <c r="AJ232" s="42" t="s">
        <v>880</v>
      </c>
      <c r="AK232" s="46">
        <v>0.3756944444444445</v>
      </c>
      <c r="AL232" s="42" t="s">
        <v>880</v>
      </c>
      <c r="AM232" s="42" t="s">
        <v>880</v>
      </c>
      <c r="AN232" s="46">
        <v>0.42430555555555555</v>
      </c>
      <c r="AO232" s="42" t="s">
        <v>880</v>
      </c>
      <c r="AP232" s="42" t="s">
        <v>17</v>
      </c>
      <c r="AQ232" s="42" t="s">
        <v>17</v>
      </c>
      <c r="AR232" s="42" t="s">
        <v>880</v>
      </c>
      <c r="AS232" s="46">
        <v>0.39652777777777781</v>
      </c>
      <c r="AT232" s="46" t="s">
        <v>880</v>
      </c>
      <c r="AU232" s="42" t="s">
        <v>880</v>
      </c>
      <c r="AV232" s="46">
        <v>0.3756944444444445</v>
      </c>
      <c r="AW232" s="46" t="s">
        <v>880</v>
      </c>
      <c r="AX232" s="42" t="s">
        <v>881</v>
      </c>
      <c r="AY232" s="46">
        <v>0.40486111111111112</v>
      </c>
      <c r="AZ232" s="46" t="s">
        <v>881</v>
      </c>
      <c r="BA232" s="42" t="s">
        <v>881</v>
      </c>
      <c r="BB232" s="46">
        <v>0.39305555555555555</v>
      </c>
      <c r="BC232" s="46" t="s">
        <v>881</v>
      </c>
      <c r="BD232" s="42" t="s">
        <v>880</v>
      </c>
      <c r="BE232" s="42" t="s">
        <v>17</v>
      </c>
      <c r="BF232" s="42" t="s">
        <v>17</v>
      </c>
      <c r="BR232" s="1">
        <f t="shared" si="53"/>
        <v>13</v>
      </c>
      <c r="BS232" s="1">
        <f t="shared" si="54"/>
        <v>5</v>
      </c>
      <c r="BT232" s="1">
        <f t="shared" si="55"/>
        <v>6</v>
      </c>
      <c r="BU232" s="1">
        <f t="shared" si="56"/>
        <v>0</v>
      </c>
      <c r="BV232" s="1">
        <f t="shared" si="57"/>
        <v>0</v>
      </c>
      <c r="BW232" s="1">
        <f>SUM(COUNTIFS($S232:$BQ232,{"PAT","MAT"}))</f>
        <v>0</v>
      </c>
      <c r="BX232" s="1">
        <f t="shared" si="58"/>
        <v>0</v>
      </c>
      <c r="BY232" s="1">
        <f t="shared" si="59"/>
        <v>0</v>
      </c>
      <c r="BZ232" s="1">
        <f t="shared" si="60"/>
        <v>0</v>
      </c>
      <c r="CA232" s="1">
        <f t="shared" si="61"/>
        <v>0</v>
      </c>
      <c r="CB232" s="1">
        <f t="shared" si="62"/>
        <v>0</v>
      </c>
      <c r="CC232" s="1">
        <f t="shared" si="63"/>
        <v>0</v>
      </c>
      <c r="CD232" s="1">
        <f t="shared" si="64"/>
        <v>0</v>
      </c>
      <c r="CE232" s="1">
        <f t="shared" si="65"/>
        <v>1</v>
      </c>
      <c r="CF232" s="1">
        <f t="shared" si="66"/>
        <v>1</v>
      </c>
      <c r="CG232" s="1">
        <f>SUM(BR232:CC232)+SUM(COUNTIFS(R232:BQ232,{"TERM","RESIGNED"}))</f>
        <v>24</v>
      </c>
      <c r="CH232" s="1" t="s">
        <v>41</v>
      </c>
      <c r="CI232" s="1" t="s">
        <v>931</v>
      </c>
      <c r="CJ232" s="32"/>
    </row>
    <row r="233" spans="1:88" x14ac:dyDescent="0.25">
      <c r="A233" s="30">
        <f t="shared" si="67"/>
        <v>232</v>
      </c>
      <c r="B233" s="1" t="s">
        <v>163</v>
      </c>
      <c r="C233" s="1">
        <v>104217</v>
      </c>
      <c r="D233" s="25">
        <v>104217</v>
      </c>
      <c r="E233" s="1" t="s">
        <v>863</v>
      </c>
      <c r="F233" s="32" t="s">
        <v>660</v>
      </c>
      <c r="G233" s="32" t="s">
        <v>117</v>
      </c>
      <c r="H233" s="28">
        <v>44820</v>
      </c>
      <c r="I233" s="28" t="s">
        <v>36</v>
      </c>
      <c r="J233" s="28" t="s">
        <v>36</v>
      </c>
      <c r="K233" s="1">
        <f t="shared" ca="1" si="51"/>
        <v>522</v>
      </c>
      <c r="L233" s="32" t="str">
        <f t="shared" si="52"/>
        <v>Billable</v>
      </c>
      <c r="M233" s="32" t="s">
        <v>118</v>
      </c>
      <c r="N233" s="1" t="s">
        <v>38</v>
      </c>
      <c r="O233" s="1" t="s">
        <v>39</v>
      </c>
      <c r="P233" s="1"/>
      <c r="Q233" s="1"/>
      <c r="R233" s="31" t="s">
        <v>887</v>
      </c>
      <c r="S233" s="42" t="s">
        <v>880</v>
      </c>
      <c r="T233" s="45">
        <v>0.40486111111111112</v>
      </c>
      <c r="U233" s="42" t="s">
        <v>880</v>
      </c>
      <c r="V233" s="42" t="s">
        <v>880</v>
      </c>
      <c r="W233" s="46">
        <v>0.40347222222222223</v>
      </c>
      <c r="X233" s="46" t="s">
        <v>880</v>
      </c>
      <c r="Y233" s="42" t="s">
        <v>17</v>
      </c>
      <c r="Z233" s="42" t="s">
        <v>17</v>
      </c>
      <c r="AA233" s="42" t="s">
        <v>880</v>
      </c>
      <c r="AB233" s="46">
        <v>0.4381944444444445</v>
      </c>
      <c r="AC233" s="42" t="s">
        <v>880</v>
      </c>
      <c r="AD233" s="42" t="s">
        <v>880</v>
      </c>
      <c r="AE233" s="46">
        <v>0.38541666666666669</v>
      </c>
      <c r="AF233" s="42" t="s">
        <v>880</v>
      </c>
      <c r="AG233" s="42" t="s">
        <v>880</v>
      </c>
      <c r="AH233" s="46">
        <v>0.38263888888888892</v>
      </c>
      <c r="AI233" s="42" t="s">
        <v>880</v>
      </c>
      <c r="AJ233" s="42" t="s">
        <v>880</v>
      </c>
      <c r="AK233" s="46">
        <v>0.37847222222222227</v>
      </c>
      <c r="AL233" s="42" t="s">
        <v>880</v>
      </c>
      <c r="AM233" s="42" t="s">
        <v>880</v>
      </c>
      <c r="AN233" s="46">
        <v>0.4291666666666667</v>
      </c>
      <c r="AO233" s="42" t="s">
        <v>880</v>
      </c>
      <c r="AP233" s="42" t="s">
        <v>17</v>
      </c>
      <c r="AQ233" s="42" t="s">
        <v>17</v>
      </c>
      <c r="AR233" s="42" t="s">
        <v>880</v>
      </c>
      <c r="AS233" s="46">
        <v>0.41597222222222219</v>
      </c>
      <c r="AT233" s="46" t="s">
        <v>880</v>
      </c>
      <c r="AU233" s="42" t="s">
        <v>880</v>
      </c>
      <c r="AV233" s="46">
        <v>0.41319444444444442</v>
      </c>
      <c r="AW233" s="46" t="s">
        <v>880</v>
      </c>
      <c r="AX233" s="42" t="s">
        <v>880</v>
      </c>
      <c r="AY233" s="46">
        <v>0.41805555555555557</v>
      </c>
      <c r="AZ233" s="46" t="s">
        <v>880</v>
      </c>
      <c r="BA233" s="42" t="s">
        <v>880</v>
      </c>
      <c r="BB233" s="46">
        <v>0.4069444444444445</v>
      </c>
      <c r="BC233" s="46" t="s">
        <v>880</v>
      </c>
      <c r="BD233" s="42" t="s">
        <v>880</v>
      </c>
      <c r="BE233" s="42" t="s">
        <v>17</v>
      </c>
      <c r="BF233" s="42" t="s">
        <v>17</v>
      </c>
      <c r="BR233" s="1">
        <f t="shared" si="53"/>
        <v>23</v>
      </c>
      <c r="BS233" s="1">
        <f t="shared" si="54"/>
        <v>0</v>
      </c>
      <c r="BT233" s="1">
        <f t="shared" si="55"/>
        <v>6</v>
      </c>
      <c r="BU233" s="1">
        <f t="shared" si="56"/>
        <v>0</v>
      </c>
      <c r="BV233" s="1">
        <f t="shared" si="57"/>
        <v>0</v>
      </c>
      <c r="BW233" s="1">
        <f>SUM(COUNTIFS($S233:$BQ233,{"PAT","MAT"}))</f>
        <v>0</v>
      </c>
      <c r="BX233" s="1">
        <f t="shared" si="58"/>
        <v>0</v>
      </c>
      <c r="BY233" s="1">
        <f t="shared" si="59"/>
        <v>0</v>
      </c>
      <c r="BZ233" s="1">
        <f t="shared" si="60"/>
        <v>0</v>
      </c>
      <c r="CA233" s="1">
        <f t="shared" si="61"/>
        <v>0</v>
      </c>
      <c r="CB233" s="1">
        <f t="shared" si="62"/>
        <v>0</v>
      </c>
      <c r="CC233" s="1">
        <f t="shared" si="63"/>
        <v>0</v>
      </c>
      <c r="CD233" s="1">
        <f t="shared" si="64"/>
        <v>0</v>
      </c>
      <c r="CE233" s="1">
        <f t="shared" si="65"/>
        <v>1</v>
      </c>
      <c r="CF233" s="1">
        <f t="shared" si="66"/>
        <v>1</v>
      </c>
      <c r="CG233" s="1">
        <f>SUM(BR233:CC233)+SUM(COUNTIFS(R233:BQ233,{"TERM","RESIGNED"}))</f>
        <v>29</v>
      </c>
      <c r="CH233" s="1" t="s">
        <v>41</v>
      </c>
      <c r="CI233" s="1" t="s">
        <v>931</v>
      </c>
      <c r="CJ233" s="32"/>
    </row>
    <row r="234" spans="1:88" x14ac:dyDescent="0.25">
      <c r="A234" s="30">
        <f t="shared" si="67"/>
        <v>233</v>
      </c>
      <c r="B234" s="1" t="s">
        <v>163</v>
      </c>
      <c r="C234" s="1">
        <v>104226</v>
      </c>
      <c r="D234" s="25">
        <v>104226</v>
      </c>
      <c r="E234" s="1" t="s">
        <v>863</v>
      </c>
      <c r="F234" s="32" t="s">
        <v>657</v>
      </c>
      <c r="G234" s="32" t="s">
        <v>154</v>
      </c>
      <c r="H234" s="28">
        <v>44820</v>
      </c>
      <c r="I234" s="28" t="s">
        <v>36</v>
      </c>
      <c r="J234" s="28" t="s">
        <v>36</v>
      </c>
      <c r="K234" s="1">
        <f t="shared" ca="1" si="51"/>
        <v>522</v>
      </c>
      <c r="L234" s="32" t="str">
        <f t="shared" si="52"/>
        <v>Billable</v>
      </c>
      <c r="M234" s="32" t="s">
        <v>118</v>
      </c>
      <c r="N234" s="1" t="s">
        <v>38</v>
      </c>
      <c r="O234" s="1" t="s">
        <v>39</v>
      </c>
      <c r="P234" s="1"/>
      <c r="Q234" s="1"/>
      <c r="R234" s="31" t="s">
        <v>233</v>
      </c>
      <c r="S234" s="42" t="s">
        <v>880</v>
      </c>
      <c r="T234" s="45">
        <v>0.38263888888888892</v>
      </c>
      <c r="U234" s="42" t="s">
        <v>880</v>
      </c>
      <c r="V234" s="42" t="s">
        <v>880</v>
      </c>
      <c r="W234" s="46">
        <v>0.38472222222222219</v>
      </c>
      <c r="X234" s="46" t="s">
        <v>880</v>
      </c>
      <c r="Y234" s="42" t="s">
        <v>17</v>
      </c>
      <c r="Z234" s="42" t="s">
        <v>17</v>
      </c>
      <c r="AA234" s="42" t="s">
        <v>880</v>
      </c>
      <c r="AB234" s="46">
        <v>0.38541666666666669</v>
      </c>
      <c r="AC234" s="42" t="s">
        <v>880</v>
      </c>
      <c r="AD234" s="42" t="s">
        <v>880</v>
      </c>
      <c r="AE234" s="46">
        <v>0.3756944444444445</v>
      </c>
      <c r="AF234" s="42" t="s">
        <v>880</v>
      </c>
      <c r="AG234" s="42" t="s">
        <v>882</v>
      </c>
      <c r="AH234" s="46" t="s">
        <v>36</v>
      </c>
      <c r="AI234" s="42" t="s">
        <v>882</v>
      </c>
      <c r="AJ234" s="42" t="s">
        <v>880</v>
      </c>
      <c r="AK234" s="46">
        <v>0.37847222222222227</v>
      </c>
      <c r="AL234" s="42" t="s">
        <v>880</v>
      </c>
      <c r="AM234" s="42" t="s">
        <v>880</v>
      </c>
      <c r="AN234" s="46">
        <v>0.39583333333333331</v>
      </c>
      <c r="AO234" s="42" t="s">
        <v>880</v>
      </c>
      <c r="AP234" s="42" t="s">
        <v>17</v>
      </c>
      <c r="AQ234" s="42" t="s">
        <v>17</v>
      </c>
      <c r="AR234" s="42" t="s">
        <v>880</v>
      </c>
      <c r="AS234" s="46">
        <v>0.39444444444444443</v>
      </c>
      <c r="AT234" s="46" t="s">
        <v>880</v>
      </c>
      <c r="AU234" s="42" t="s">
        <v>880</v>
      </c>
      <c r="AV234" s="46">
        <v>0.38263888888888892</v>
      </c>
      <c r="AW234" s="46" t="s">
        <v>880</v>
      </c>
      <c r="AX234" s="42" t="s">
        <v>19</v>
      </c>
      <c r="AY234" s="46">
        <v>0.3888888888888889</v>
      </c>
      <c r="AZ234" s="46" t="s">
        <v>19</v>
      </c>
      <c r="BA234" s="42" t="s">
        <v>883</v>
      </c>
      <c r="BB234" s="46" t="s">
        <v>36</v>
      </c>
      <c r="BC234" s="46" t="s">
        <v>883</v>
      </c>
      <c r="BD234" s="42" t="s">
        <v>880</v>
      </c>
      <c r="BE234" s="42" t="s">
        <v>17</v>
      </c>
      <c r="BF234" s="42" t="s">
        <v>17</v>
      </c>
      <c r="BR234" s="1">
        <f t="shared" si="53"/>
        <v>17</v>
      </c>
      <c r="BS234" s="1">
        <f t="shared" si="54"/>
        <v>0</v>
      </c>
      <c r="BT234" s="1">
        <f t="shared" si="55"/>
        <v>6</v>
      </c>
      <c r="BU234" s="1">
        <f t="shared" si="56"/>
        <v>0</v>
      </c>
      <c r="BV234" s="1">
        <f t="shared" si="57"/>
        <v>2</v>
      </c>
      <c r="BW234" s="1">
        <f>SUM(COUNTIFS($S234:$BQ234,{"PAT","MAT"}))</f>
        <v>0</v>
      </c>
      <c r="BX234" s="1">
        <f t="shared" si="58"/>
        <v>0</v>
      </c>
      <c r="BY234" s="1">
        <f t="shared" si="59"/>
        <v>0</v>
      </c>
      <c r="BZ234" s="1">
        <f t="shared" si="60"/>
        <v>2</v>
      </c>
      <c r="CA234" s="1">
        <f t="shared" si="61"/>
        <v>2</v>
      </c>
      <c r="CB234" s="1">
        <f t="shared" si="62"/>
        <v>0</v>
      </c>
      <c r="CC234" s="1">
        <f t="shared" si="63"/>
        <v>0</v>
      </c>
      <c r="CD234" s="1">
        <f t="shared" si="64"/>
        <v>4</v>
      </c>
      <c r="CE234" s="1">
        <f t="shared" si="65"/>
        <v>1</v>
      </c>
      <c r="CF234" s="1">
        <f t="shared" si="66"/>
        <v>1</v>
      </c>
      <c r="CG234" s="1">
        <f>SUM(BR234:CC234)+SUM(COUNTIFS(R234:BQ234,{"TERM","RESIGNED"}))</f>
        <v>29</v>
      </c>
      <c r="CH234" s="1" t="s">
        <v>41</v>
      </c>
      <c r="CI234" s="1" t="s">
        <v>933</v>
      </c>
      <c r="CJ234" s="32"/>
    </row>
    <row r="235" spans="1:88" x14ac:dyDescent="0.25">
      <c r="A235" s="30">
        <f t="shared" si="67"/>
        <v>234</v>
      </c>
      <c r="B235" s="1" t="s">
        <v>163</v>
      </c>
      <c r="C235" s="1">
        <v>104277</v>
      </c>
      <c r="D235" s="25">
        <v>104277</v>
      </c>
      <c r="E235" s="1" t="s">
        <v>862</v>
      </c>
      <c r="F235" s="32" t="s">
        <v>745</v>
      </c>
      <c r="G235" s="32" t="s">
        <v>117</v>
      </c>
      <c r="H235" s="28">
        <v>44887</v>
      </c>
      <c r="I235" s="28" t="s">
        <v>36</v>
      </c>
      <c r="J235" s="28" t="s">
        <v>36</v>
      </c>
      <c r="K235" s="1">
        <f t="shared" ca="1" si="51"/>
        <v>455</v>
      </c>
      <c r="L235" s="32" t="str">
        <f t="shared" si="52"/>
        <v>Billable</v>
      </c>
      <c r="M235" s="32" t="s">
        <v>118</v>
      </c>
      <c r="N235" s="1" t="s">
        <v>38</v>
      </c>
      <c r="O235" s="1" t="s">
        <v>39</v>
      </c>
      <c r="P235" s="1"/>
      <c r="Q235" s="1"/>
      <c r="R235" s="31" t="s">
        <v>293</v>
      </c>
      <c r="S235" s="42" t="s">
        <v>880</v>
      </c>
      <c r="T235" s="45">
        <v>0.4055555555555555</v>
      </c>
      <c r="U235" s="42" t="s">
        <v>880</v>
      </c>
      <c r="V235" s="42" t="s">
        <v>880</v>
      </c>
      <c r="W235" s="46">
        <v>0.41875000000000001</v>
      </c>
      <c r="X235" s="46" t="s">
        <v>880</v>
      </c>
      <c r="Y235" s="42" t="s">
        <v>17</v>
      </c>
      <c r="Z235" s="42" t="s">
        <v>17</v>
      </c>
      <c r="AA235" s="42" t="s">
        <v>880</v>
      </c>
      <c r="AB235" s="46">
        <v>0.40763888888888888</v>
      </c>
      <c r="AC235" s="42" t="s">
        <v>880</v>
      </c>
      <c r="AD235" s="42" t="s">
        <v>880</v>
      </c>
      <c r="AE235" s="46">
        <v>0.40138888888888885</v>
      </c>
      <c r="AF235" s="42" t="s">
        <v>880</v>
      </c>
      <c r="AG235" s="42" t="s">
        <v>880</v>
      </c>
      <c r="AH235" s="46">
        <v>0.37916666666666665</v>
      </c>
      <c r="AI235" s="42" t="s">
        <v>880</v>
      </c>
      <c r="AJ235" s="42" t="s">
        <v>880</v>
      </c>
      <c r="AK235" s="46">
        <v>0.41180555555555554</v>
      </c>
      <c r="AL235" s="42" t="s">
        <v>880</v>
      </c>
      <c r="AM235" s="42" t="s">
        <v>880</v>
      </c>
      <c r="AN235" s="46">
        <v>0.40972222222222227</v>
      </c>
      <c r="AO235" s="42" t="s">
        <v>880</v>
      </c>
      <c r="AP235" s="42" t="s">
        <v>17</v>
      </c>
      <c r="AQ235" s="42" t="s">
        <v>17</v>
      </c>
      <c r="AR235" s="42" t="s">
        <v>880</v>
      </c>
      <c r="AS235" s="46">
        <v>0.41736111111111113</v>
      </c>
      <c r="AT235" s="46" t="s">
        <v>880</v>
      </c>
      <c r="AU235" s="42" t="s">
        <v>880</v>
      </c>
      <c r="AV235" s="46">
        <v>0.39861111111111108</v>
      </c>
      <c r="AW235" s="46" t="s">
        <v>880</v>
      </c>
      <c r="AX235" s="42" t="s">
        <v>880</v>
      </c>
      <c r="AY235" s="46">
        <v>0.38541666666666669</v>
      </c>
      <c r="AZ235" s="46" t="s">
        <v>880</v>
      </c>
      <c r="BA235" s="42" t="s">
        <v>880</v>
      </c>
      <c r="BB235" s="46">
        <v>0.38750000000000001</v>
      </c>
      <c r="BC235" s="46" t="s">
        <v>880</v>
      </c>
      <c r="BD235" s="42" t="s">
        <v>880</v>
      </c>
      <c r="BE235" s="42" t="s">
        <v>17</v>
      </c>
      <c r="BF235" s="42" t="s">
        <v>17</v>
      </c>
      <c r="BR235" s="1">
        <f t="shared" si="53"/>
        <v>23</v>
      </c>
      <c r="BS235" s="1">
        <f t="shared" si="54"/>
        <v>0</v>
      </c>
      <c r="BT235" s="1">
        <f t="shared" si="55"/>
        <v>6</v>
      </c>
      <c r="BU235" s="1">
        <f t="shared" si="56"/>
        <v>0</v>
      </c>
      <c r="BV235" s="1">
        <f t="shared" si="57"/>
        <v>0</v>
      </c>
      <c r="BW235" s="1">
        <f>SUM(COUNTIFS($S235:$BQ235,{"PAT","MAT"}))</f>
        <v>0</v>
      </c>
      <c r="BX235" s="1">
        <f t="shared" si="58"/>
        <v>0</v>
      </c>
      <c r="BY235" s="1">
        <f t="shared" si="59"/>
        <v>0</v>
      </c>
      <c r="BZ235" s="1">
        <f t="shared" si="60"/>
        <v>0</v>
      </c>
      <c r="CA235" s="1">
        <f t="shared" si="61"/>
        <v>0</v>
      </c>
      <c r="CB235" s="1">
        <f t="shared" si="62"/>
        <v>0</v>
      </c>
      <c r="CC235" s="1">
        <f t="shared" si="63"/>
        <v>0</v>
      </c>
      <c r="CD235" s="1">
        <f t="shared" si="64"/>
        <v>0</v>
      </c>
      <c r="CE235" s="1">
        <f t="shared" si="65"/>
        <v>1</v>
      </c>
      <c r="CF235" s="1">
        <f t="shared" si="66"/>
        <v>1</v>
      </c>
      <c r="CG235" s="1">
        <f>SUM(BR235:CC235)+SUM(COUNTIFS(R235:BQ235,{"TERM","RESIGNED"}))</f>
        <v>29</v>
      </c>
      <c r="CH235" s="1" t="s">
        <v>41</v>
      </c>
      <c r="CI235" s="1" t="s">
        <v>931</v>
      </c>
      <c r="CJ235" s="32"/>
    </row>
    <row r="236" spans="1:88" x14ac:dyDescent="0.25">
      <c r="A236" s="30">
        <f t="shared" si="67"/>
        <v>235</v>
      </c>
      <c r="B236" s="1" t="s">
        <v>163</v>
      </c>
      <c r="C236" s="1">
        <v>104285</v>
      </c>
      <c r="D236" s="25">
        <v>104285</v>
      </c>
      <c r="E236" s="1" t="s">
        <v>863</v>
      </c>
      <c r="F236" s="32" t="s">
        <v>1159</v>
      </c>
      <c r="G236" s="32" t="s">
        <v>117</v>
      </c>
      <c r="H236" s="28">
        <v>44887</v>
      </c>
      <c r="I236" s="28" t="s">
        <v>36</v>
      </c>
      <c r="J236" s="28" t="s">
        <v>36</v>
      </c>
      <c r="K236" s="1">
        <f t="shared" ca="1" si="51"/>
        <v>455</v>
      </c>
      <c r="L236" s="32" t="str">
        <f t="shared" si="52"/>
        <v>Billable</v>
      </c>
      <c r="M236" s="32" t="s">
        <v>118</v>
      </c>
      <c r="N236" s="1" t="s">
        <v>38</v>
      </c>
      <c r="O236" s="1" t="s">
        <v>39</v>
      </c>
      <c r="P236" s="1"/>
      <c r="Q236" s="1"/>
      <c r="R236" s="31" t="s">
        <v>233</v>
      </c>
      <c r="S236" s="42" t="s">
        <v>880</v>
      </c>
      <c r="T236" s="45">
        <v>0.37986111111111115</v>
      </c>
      <c r="U236" s="42" t="s">
        <v>880</v>
      </c>
      <c r="V236" s="42" t="s">
        <v>880</v>
      </c>
      <c r="W236" s="46">
        <v>0.37777777777777777</v>
      </c>
      <c r="X236" s="46" t="s">
        <v>880</v>
      </c>
      <c r="Y236" s="42" t="s">
        <v>17</v>
      </c>
      <c r="Z236" s="42" t="s">
        <v>17</v>
      </c>
      <c r="AA236" s="42" t="s">
        <v>880</v>
      </c>
      <c r="AB236" s="46">
        <v>0.39097222222222222</v>
      </c>
      <c r="AC236" s="42" t="s">
        <v>880</v>
      </c>
      <c r="AD236" s="42" t="s">
        <v>880</v>
      </c>
      <c r="AE236" s="46">
        <v>0.37291666666666662</v>
      </c>
      <c r="AF236" s="42" t="s">
        <v>880</v>
      </c>
      <c r="AG236" s="42" t="s">
        <v>880</v>
      </c>
      <c r="AH236" s="46">
        <v>0.38055555555555554</v>
      </c>
      <c r="AI236" s="42" t="s">
        <v>880</v>
      </c>
      <c r="AJ236" s="42" t="s">
        <v>880</v>
      </c>
      <c r="AK236" s="46">
        <v>0.37152777777777773</v>
      </c>
      <c r="AL236" s="42" t="s">
        <v>880</v>
      </c>
      <c r="AM236" s="42" t="s">
        <v>880</v>
      </c>
      <c r="AN236" s="46">
        <v>0.3659722222222222</v>
      </c>
      <c r="AO236" s="42" t="s">
        <v>880</v>
      </c>
      <c r="AP236" s="42" t="s">
        <v>17</v>
      </c>
      <c r="AQ236" s="42" t="s">
        <v>17</v>
      </c>
      <c r="AR236" s="42" t="s">
        <v>880</v>
      </c>
      <c r="AS236" s="46">
        <v>0.36458333333333331</v>
      </c>
      <c r="AT236" s="46" t="s">
        <v>880</v>
      </c>
      <c r="AU236" s="42" t="s">
        <v>880</v>
      </c>
      <c r="AV236" s="46">
        <v>0.3840277777777778</v>
      </c>
      <c r="AW236" s="46" t="s">
        <v>880</v>
      </c>
      <c r="AX236" s="42" t="s">
        <v>880</v>
      </c>
      <c r="AY236" s="46">
        <v>0.3666666666666667</v>
      </c>
      <c r="AZ236" s="46" t="s">
        <v>880</v>
      </c>
      <c r="BA236" s="42" t="s">
        <v>880</v>
      </c>
      <c r="BB236" s="46">
        <v>0.39999999999999997</v>
      </c>
      <c r="BC236" s="46" t="s">
        <v>880</v>
      </c>
      <c r="BD236" s="42" t="s">
        <v>19</v>
      </c>
      <c r="BE236" s="42" t="s">
        <v>17</v>
      </c>
      <c r="BF236" s="42" t="s">
        <v>17</v>
      </c>
      <c r="BR236" s="1">
        <f t="shared" si="53"/>
        <v>22</v>
      </c>
      <c r="BS236" s="1">
        <f t="shared" si="54"/>
        <v>0</v>
      </c>
      <c r="BT236" s="1">
        <f t="shared" si="55"/>
        <v>6</v>
      </c>
      <c r="BU236" s="1">
        <f t="shared" si="56"/>
        <v>0</v>
      </c>
      <c r="BV236" s="1">
        <f t="shared" si="57"/>
        <v>1</v>
      </c>
      <c r="BW236" s="1">
        <f>SUM(COUNTIFS($S236:$BQ236,{"PAT","MAT"}))</f>
        <v>0</v>
      </c>
      <c r="BX236" s="1">
        <f t="shared" si="58"/>
        <v>0</v>
      </c>
      <c r="BY236" s="1">
        <f t="shared" si="59"/>
        <v>0</v>
      </c>
      <c r="BZ236" s="1">
        <f t="shared" si="60"/>
        <v>0</v>
      </c>
      <c r="CA236" s="1">
        <f t="shared" si="61"/>
        <v>0</v>
      </c>
      <c r="CB236" s="1">
        <f t="shared" si="62"/>
        <v>0</v>
      </c>
      <c r="CC236" s="1">
        <f t="shared" si="63"/>
        <v>0</v>
      </c>
      <c r="CD236" s="1">
        <f t="shared" si="64"/>
        <v>0</v>
      </c>
      <c r="CE236" s="1">
        <f t="shared" si="65"/>
        <v>1</v>
      </c>
      <c r="CF236" s="1">
        <f t="shared" si="66"/>
        <v>1</v>
      </c>
      <c r="CG236" s="1">
        <f>SUM(BR236:CC236)+SUM(COUNTIFS(R236:BQ236,{"TERM","RESIGNED"}))</f>
        <v>29</v>
      </c>
      <c r="CH236" s="1" t="s">
        <v>41</v>
      </c>
      <c r="CI236" s="1" t="s">
        <v>933</v>
      </c>
      <c r="CJ236" s="32"/>
    </row>
    <row r="237" spans="1:88" x14ac:dyDescent="0.25">
      <c r="A237" s="30">
        <f t="shared" si="67"/>
        <v>236</v>
      </c>
      <c r="B237" s="1" t="s">
        <v>163</v>
      </c>
      <c r="C237" s="1">
        <v>104287</v>
      </c>
      <c r="D237" s="25">
        <v>104287</v>
      </c>
      <c r="E237" s="1" t="s">
        <v>862</v>
      </c>
      <c r="F237" s="32" t="s">
        <v>750</v>
      </c>
      <c r="G237" s="32" t="s">
        <v>181</v>
      </c>
      <c r="H237" s="28">
        <v>44890</v>
      </c>
      <c r="I237" s="28" t="s">
        <v>36</v>
      </c>
      <c r="J237" s="28" t="s">
        <v>36</v>
      </c>
      <c r="K237" s="1">
        <f t="shared" ca="1" si="51"/>
        <v>452</v>
      </c>
      <c r="L237" s="32" t="str">
        <f t="shared" si="52"/>
        <v>Billable</v>
      </c>
      <c r="M237" s="32" t="s">
        <v>178</v>
      </c>
      <c r="N237" s="1" t="s">
        <v>38</v>
      </c>
      <c r="O237" s="1" t="s">
        <v>39</v>
      </c>
      <c r="P237" s="1"/>
      <c r="Q237" s="1"/>
      <c r="R237" s="31" t="s">
        <v>294</v>
      </c>
      <c r="S237" s="42" t="s">
        <v>880</v>
      </c>
      <c r="T237" s="45">
        <v>0.3972222222222222</v>
      </c>
      <c r="U237" s="42" t="s">
        <v>880</v>
      </c>
      <c r="V237" s="42" t="s">
        <v>880</v>
      </c>
      <c r="W237" s="46">
        <v>0.39652777777777781</v>
      </c>
      <c r="X237" s="46" t="s">
        <v>880</v>
      </c>
      <c r="Y237" s="42" t="s">
        <v>17</v>
      </c>
      <c r="Z237" s="42" t="s">
        <v>17</v>
      </c>
      <c r="AA237" s="42" t="s">
        <v>880</v>
      </c>
      <c r="AB237" s="46">
        <v>0.38750000000000001</v>
      </c>
      <c r="AC237" s="42" t="s">
        <v>880</v>
      </c>
      <c r="AD237" s="42" t="s">
        <v>880</v>
      </c>
      <c r="AE237" s="46">
        <v>0.39652777777777781</v>
      </c>
      <c r="AF237" s="42" t="s">
        <v>880</v>
      </c>
      <c r="AG237" s="42" t="s">
        <v>880</v>
      </c>
      <c r="AH237" s="46">
        <v>0.38611111111111113</v>
      </c>
      <c r="AI237" s="42" t="s">
        <v>880</v>
      </c>
      <c r="AJ237" s="42" t="s">
        <v>880</v>
      </c>
      <c r="AK237" s="46">
        <v>0.39166666666666666</v>
      </c>
      <c r="AL237" s="42" t="s">
        <v>880</v>
      </c>
      <c r="AM237" s="42" t="s">
        <v>880</v>
      </c>
      <c r="AN237" s="46">
        <v>0.4465277777777778</v>
      </c>
      <c r="AO237" s="42" t="s">
        <v>880</v>
      </c>
      <c r="AP237" s="42" t="s">
        <v>17</v>
      </c>
      <c r="AQ237" s="42" t="s">
        <v>17</v>
      </c>
      <c r="AR237" s="42" t="s">
        <v>880</v>
      </c>
      <c r="AS237" s="46">
        <v>0.4291666666666667</v>
      </c>
      <c r="AT237" s="46" t="s">
        <v>880</v>
      </c>
      <c r="AU237" s="42" t="s">
        <v>880</v>
      </c>
      <c r="AV237" s="46">
        <v>0.3923611111111111</v>
      </c>
      <c r="AW237" s="46" t="s">
        <v>880</v>
      </c>
      <c r="AX237" s="42" t="s">
        <v>880</v>
      </c>
      <c r="AY237" s="46">
        <v>0.40347222222222223</v>
      </c>
      <c r="AZ237" s="46" t="s">
        <v>880</v>
      </c>
      <c r="BA237" s="42" t="s">
        <v>880</v>
      </c>
      <c r="BB237" s="46">
        <v>0.3840277777777778</v>
      </c>
      <c r="BC237" s="46" t="s">
        <v>880</v>
      </c>
      <c r="BD237" s="42" t="s">
        <v>880</v>
      </c>
      <c r="BE237" s="42" t="s">
        <v>17</v>
      </c>
      <c r="BF237" s="42" t="s">
        <v>17</v>
      </c>
      <c r="BR237" s="1">
        <f t="shared" si="53"/>
        <v>23</v>
      </c>
      <c r="BS237" s="1">
        <f t="shared" si="54"/>
        <v>0</v>
      </c>
      <c r="BT237" s="1">
        <f t="shared" si="55"/>
        <v>6</v>
      </c>
      <c r="BU237" s="1">
        <f t="shared" si="56"/>
        <v>0</v>
      </c>
      <c r="BV237" s="1">
        <f t="shared" si="57"/>
        <v>0</v>
      </c>
      <c r="BW237" s="1">
        <f>SUM(COUNTIFS($S237:$BQ237,{"PAT","MAT"}))</f>
        <v>0</v>
      </c>
      <c r="BX237" s="1">
        <f t="shared" si="58"/>
        <v>0</v>
      </c>
      <c r="BY237" s="1">
        <f t="shared" si="59"/>
        <v>0</v>
      </c>
      <c r="BZ237" s="1">
        <f t="shared" si="60"/>
        <v>0</v>
      </c>
      <c r="CA237" s="1">
        <f t="shared" si="61"/>
        <v>0</v>
      </c>
      <c r="CB237" s="1">
        <f t="shared" si="62"/>
        <v>0</v>
      </c>
      <c r="CC237" s="1">
        <f t="shared" si="63"/>
        <v>0</v>
      </c>
      <c r="CD237" s="1">
        <f t="shared" si="64"/>
        <v>0</v>
      </c>
      <c r="CE237" s="1">
        <f t="shared" si="65"/>
        <v>1</v>
      </c>
      <c r="CF237" s="1">
        <f t="shared" si="66"/>
        <v>1</v>
      </c>
      <c r="CG237" s="1">
        <f>SUM(BR237:CC237)+SUM(COUNTIFS(R237:BQ237,{"TERM","RESIGNED"}))</f>
        <v>29</v>
      </c>
      <c r="CH237" s="1" t="s">
        <v>41</v>
      </c>
      <c r="CI237" s="1" t="s">
        <v>933</v>
      </c>
      <c r="CJ237" s="32"/>
    </row>
    <row r="238" spans="1:88" x14ac:dyDescent="0.25">
      <c r="A238" s="30">
        <f t="shared" si="67"/>
        <v>237</v>
      </c>
      <c r="B238" s="1" t="s">
        <v>163</v>
      </c>
      <c r="C238" s="1">
        <v>104290</v>
      </c>
      <c r="D238" s="25">
        <v>104290</v>
      </c>
      <c r="E238" s="1" t="s">
        <v>863</v>
      </c>
      <c r="F238" s="32" t="s">
        <v>751</v>
      </c>
      <c r="G238" s="32" t="s">
        <v>181</v>
      </c>
      <c r="H238" s="28">
        <v>44890</v>
      </c>
      <c r="I238" s="28" t="s">
        <v>36</v>
      </c>
      <c r="J238" s="28" t="s">
        <v>36</v>
      </c>
      <c r="K238" s="1">
        <f t="shared" ca="1" si="51"/>
        <v>452</v>
      </c>
      <c r="L238" s="32" t="str">
        <f t="shared" si="52"/>
        <v>Billable</v>
      </c>
      <c r="M238" s="32" t="s">
        <v>178</v>
      </c>
      <c r="N238" s="1" t="s">
        <v>38</v>
      </c>
      <c r="O238" s="1" t="s">
        <v>39</v>
      </c>
      <c r="P238" s="1"/>
      <c r="Q238" s="1"/>
      <c r="R238" s="31" t="s">
        <v>294</v>
      </c>
      <c r="S238" s="42" t="s">
        <v>880</v>
      </c>
      <c r="T238" s="45">
        <v>0.4284722222222222</v>
      </c>
      <c r="U238" s="42" t="s">
        <v>880</v>
      </c>
      <c r="V238" s="42" t="s">
        <v>880</v>
      </c>
      <c r="W238" s="46">
        <v>0.3972222222222222</v>
      </c>
      <c r="X238" s="46" t="s">
        <v>880</v>
      </c>
      <c r="Y238" s="42" t="s">
        <v>17</v>
      </c>
      <c r="Z238" s="42" t="s">
        <v>17</v>
      </c>
      <c r="AA238" s="42" t="s">
        <v>882</v>
      </c>
      <c r="AB238" s="46" t="s">
        <v>36</v>
      </c>
      <c r="AC238" s="42" t="s">
        <v>882</v>
      </c>
      <c r="AD238" s="42" t="s">
        <v>880</v>
      </c>
      <c r="AE238" s="46">
        <v>0.375</v>
      </c>
      <c r="AF238" s="42" t="s">
        <v>880</v>
      </c>
      <c r="AG238" s="42" t="s">
        <v>880</v>
      </c>
      <c r="AH238" s="46">
        <v>0.36736111111111108</v>
      </c>
      <c r="AI238" s="42" t="s">
        <v>880</v>
      </c>
      <c r="AJ238" s="42" t="s">
        <v>880</v>
      </c>
      <c r="AK238" s="46">
        <v>0.37847222222222227</v>
      </c>
      <c r="AL238" s="42" t="s">
        <v>880</v>
      </c>
      <c r="AM238" s="42" t="s">
        <v>880</v>
      </c>
      <c r="AN238" s="46">
        <v>0.44513888888888892</v>
      </c>
      <c r="AO238" s="42" t="s">
        <v>880</v>
      </c>
      <c r="AP238" s="42" t="s">
        <v>17</v>
      </c>
      <c r="AQ238" s="42" t="s">
        <v>17</v>
      </c>
      <c r="AR238" s="42" t="s">
        <v>880</v>
      </c>
      <c r="AS238" s="46">
        <v>0.40833333333333338</v>
      </c>
      <c r="AT238" s="46" t="s">
        <v>880</v>
      </c>
      <c r="AU238" s="42" t="s">
        <v>880</v>
      </c>
      <c r="AV238" s="46">
        <v>0.38472222222222219</v>
      </c>
      <c r="AW238" s="46" t="s">
        <v>880</v>
      </c>
      <c r="AX238" s="42" t="s">
        <v>880</v>
      </c>
      <c r="AY238" s="46">
        <v>0.38750000000000001</v>
      </c>
      <c r="AZ238" s="46" t="s">
        <v>880</v>
      </c>
      <c r="BA238" s="42" t="s">
        <v>883</v>
      </c>
      <c r="BB238" s="46" t="s">
        <v>36</v>
      </c>
      <c r="BC238" s="46" t="s">
        <v>18</v>
      </c>
      <c r="BD238" s="42" t="s">
        <v>880</v>
      </c>
      <c r="BE238" s="42" t="s">
        <v>17</v>
      </c>
      <c r="BF238" s="42" t="s">
        <v>17</v>
      </c>
      <c r="BR238" s="1">
        <f t="shared" si="53"/>
        <v>19</v>
      </c>
      <c r="BS238" s="1">
        <f t="shared" si="54"/>
        <v>0</v>
      </c>
      <c r="BT238" s="1">
        <f t="shared" si="55"/>
        <v>6</v>
      </c>
      <c r="BU238" s="1">
        <f t="shared" si="56"/>
        <v>1</v>
      </c>
      <c r="BV238" s="1">
        <f t="shared" si="57"/>
        <v>0</v>
      </c>
      <c r="BW238" s="1">
        <f>SUM(COUNTIFS($S238:$BQ238,{"PAT","MAT"}))</f>
        <v>0</v>
      </c>
      <c r="BX238" s="1">
        <f t="shared" si="58"/>
        <v>0</v>
      </c>
      <c r="BY238" s="1">
        <f t="shared" si="59"/>
        <v>0</v>
      </c>
      <c r="BZ238" s="1">
        <f t="shared" si="60"/>
        <v>1</v>
      </c>
      <c r="CA238" s="1">
        <f t="shared" si="61"/>
        <v>2</v>
      </c>
      <c r="CB238" s="1">
        <f t="shared" si="62"/>
        <v>0</v>
      </c>
      <c r="CC238" s="1">
        <f t="shared" si="63"/>
        <v>0</v>
      </c>
      <c r="CD238" s="1">
        <f t="shared" si="64"/>
        <v>3</v>
      </c>
      <c r="CE238" s="1">
        <f t="shared" si="65"/>
        <v>1</v>
      </c>
      <c r="CF238" s="1">
        <f t="shared" si="66"/>
        <v>1</v>
      </c>
      <c r="CG238" s="1">
        <f>SUM(BR238:CC238)+SUM(COUNTIFS(R238:BQ238,{"TERM","RESIGNED"}))</f>
        <v>29</v>
      </c>
      <c r="CH238" s="1" t="s">
        <v>41</v>
      </c>
      <c r="CI238" s="1" t="s">
        <v>931</v>
      </c>
      <c r="CJ238" s="32"/>
    </row>
    <row r="239" spans="1:88" x14ac:dyDescent="0.25">
      <c r="A239" s="30">
        <f t="shared" si="67"/>
        <v>238</v>
      </c>
      <c r="B239" s="1" t="s">
        <v>163</v>
      </c>
      <c r="C239" s="1">
        <v>104292</v>
      </c>
      <c r="D239" s="25">
        <v>104292</v>
      </c>
      <c r="E239" s="1" t="s">
        <v>863</v>
      </c>
      <c r="F239" s="32" t="s">
        <v>752</v>
      </c>
      <c r="G239" s="32" t="s">
        <v>181</v>
      </c>
      <c r="H239" s="28">
        <v>44890</v>
      </c>
      <c r="I239" s="28" t="s">
        <v>36</v>
      </c>
      <c r="J239" s="28" t="s">
        <v>36</v>
      </c>
      <c r="K239" s="1">
        <f t="shared" ca="1" si="51"/>
        <v>452</v>
      </c>
      <c r="L239" s="32" t="str">
        <f t="shared" si="52"/>
        <v>Billable</v>
      </c>
      <c r="M239" s="32" t="s">
        <v>178</v>
      </c>
      <c r="N239" s="1" t="s">
        <v>38</v>
      </c>
      <c r="O239" s="1" t="s">
        <v>39</v>
      </c>
      <c r="P239" s="1"/>
      <c r="Q239" s="1"/>
      <c r="R239" s="31" t="s">
        <v>246</v>
      </c>
      <c r="S239" s="42" t="s">
        <v>880</v>
      </c>
      <c r="T239" s="45">
        <v>0.37916666666666665</v>
      </c>
      <c r="U239" s="42" t="s">
        <v>880</v>
      </c>
      <c r="V239" s="42" t="s">
        <v>880</v>
      </c>
      <c r="W239" s="46">
        <v>0.39652777777777781</v>
      </c>
      <c r="X239" s="46" t="s">
        <v>880</v>
      </c>
      <c r="Y239" s="42" t="s">
        <v>17</v>
      </c>
      <c r="Z239" s="42" t="s">
        <v>17</v>
      </c>
      <c r="AA239" s="42" t="s">
        <v>880</v>
      </c>
      <c r="AB239" s="46">
        <v>0.38055555555555554</v>
      </c>
      <c r="AC239" s="42" t="s">
        <v>880</v>
      </c>
      <c r="AD239" s="42" t="s">
        <v>880</v>
      </c>
      <c r="AE239" s="46">
        <v>0.37916666666666665</v>
      </c>
      <c r="AF239" s="42" t="s">
        <v>880</v>
      </c>
      <c r="AG239" s="42" t="s">
        <v>880</v>
      </c>
      <c r="AH239" s="46">
        <v>0.39305555555555555</v>
      </c>
      <c r="AI239" s="42" t="s">
        <v>880</v>
      </c>
      <c r="AJ239" s="42" t="s">
        <v>880</v>
      </c>
      <c r="AK239" s="46">
        <v>0.37638888888888888</v>
      </c>
      <c r="AL239" s="42" t="s">
        <v>880</v>
      </c>
      <c r="AM239" s="42" t="s">
        <v>880</v>
      </c>
      <c r="AN239" s="46">
        <v>0.37291666666666662</v>
      </c>
      <c r="AO239" s="42" t="s">
        <v>880</v>
      </c>
      <c r="AP239" s="42" t="s">
        <v>17</v>
      </c>
      <c r="AQ239" s="42" t="s">
        <v>17</v>
      </c>
      <c r="AR239" s="42" t="s">
        <v>883</v>
      </c>
      <c r="AS239" s="46" t="s">
        <v>36</v>
      </c>
      <c r="AT239" s="46" t="s">
        <v>883</v>
      </c>
      <c r="AU239" s="42" t="s">
        <v>880</v>
      </c>
      <c r="AV239" s="46">
        <v>0.38055555555555554</v>
      </c>
      <c r="AW239" s="46" t="s">
        <v>880</v>
      </c>
      <c r="AX239" s="42" t="s">
        <v>880</v>
      </c>
      <c r="AY239" s="46">
        <v>0.37222222222222223</v>
      </c>
      <c r="AZ239" s="46" t="s">
        <v>880</v>
      </c>
      <c r="BA239" s="42" t="s">
        <v>880</v>
      </c>
      <c r="BB239" s="46">
        <v>0.37708333333333338</v>
      </c>
      <c r="BC239" s="46" t="s">
        <v>880</v>
      </c>
      <c r="BD239" s="42" t="s">
        <v>880</v>
      </c>
      <c r="BE239" s="42" t="s">
        <v>17</v>
      </c>
      <c r="BF239" s="42" t="s">
        <v>17</v>
      </c>
      <c r="BR239" s="1">
        <f t="shared" si="53"/>
        <v>21</v>
      </c>
      <c r="BS239" s="1">
        <f t="shared" si="54"/>
        <v>0</v>
      </c>
      <c r="BT239" s="1">
        <f t="shared" si="55"/>
        <v>6</v>
      </c>
      <c r="BU239" s="1">
        <f t="shared" si="56"/>
        <v>0</v>
      </c>
      <c r="BV239" s="1">
        <f t="shared" si="57"/>
        <v>0</v>
      </c>
      <c r="BW239" s="1">
        <f>SUM(COUNTIFS($S239:$BQ239,{"PAT","MAT"}))</f>
        <v>0</v>
      </c>
      <c r="BX239" s="1">
        <f t="shared" si="58"/>
        <v>0</v>
      </c>
      <c r="BY239" s="1">
        <f t="shared" si="59"/>
        <v>0</v>
      </c>
      <c r="BZ239" s="1">
        <f t="shared" si="60"/>
        <v>2</v>
      </c>
      <c r="CA239" s="1">
        <f t="shared" si="61"/>
        <v>0</v>
      </c>
      <c r="CB239" s="1">
        <f t="shared" si="62"/>
        <v>0</v>
      </c>
      <c r="CC239" s="1">
        <f t="shared" si="63"/>
        <v>0</v>
      </c>
      <c r="CD239" s="1">
        <f t="shared" si="64"/>
        <v>2</v>
      </c>
      <c r="CE239" s="1">
        <f t="shared" si="65"/>
        <v>1</v>
      </c>
      <c r="CF239" s="1">
        <f t="shared" si="66"/>
        <v>1</v>
      </c>
      <c r="CG239" s="1">
        <f>SUM(BR239:CC239)+SUM(COUNTIFS(R239:BQ239,{"TERM","RESIGNED"}))</f>
        <v>29</v>
      </c>
      <c r="CH239" s="1" t="s">
        <v>41</v>
      </c>
      <c r="CI239" s="1" t="s">
        <v>936</v>
      </c>
      <c r="CJ239" s="32"/>
    </row>
    <row r="240" spans="1:88" x14ac:dyDescent="0.25">
      <c r="A240" s="30">
        <f t="shared" si="67"/>
        <v>239</v>
      </c>
      <c r="B240" s="1" t="s">
        <v>163</v>
      </c>
      <c r="C240" s="1">
        <v>104310</v>
      </c>
      <c r="D240" s="25">
        <v>104310</v>
      </c>
      <c r="E240" s="1" t="s">
        <v>863</v>
      </c>
      <c r="F240" s="32" t="s">
        <v>746</v>
      </c>
      <c r="G240" s="32" t="s">
        <v>117</v>
      </c>
      <c r="H240" s="28">
        <v>44890</v>
      </c>
      <c r="I240" s="28" t="s">
        <v>36</v>
      </c>
      <c r="J240" s="28" t="s">
        <v>36</v>
      </c>
      <c r="K240" s="1">
        <f t="shared" ca="1" si="51"/>
        <v>452</v>
      </c>
      <c r="L240" s="32" t="str">
        <f t="shared" si="52"/>
        <v>Billable</v>
      </c>
      <c r="M240" s="32" t="s">
        <v>118</v>
      </c>
      <c r="N240" s="1" t="s">
        <v>38</v>
      </c>
      <c r="O240" s="1" t="s">
        <v>39</v>
      </c>
      <c r="P240" s="1"/>
      <c r="Q240" s="1"/>
      <c r="R240" s="31" t="s">
        <v>275</v>
      </c>
      <c r="S240" s="42" t="s">
        <v>880</v>
      </c>
      <c r="T240" s="45">
        <v>0.38472222222222219</v>
      </c>
      <c r="U240" s="42" t="s">
        <v>880</v>
      </c>
      <c r="V240" s="42" t="s">
        <v>880</v>
      </c>
      <c r="W240" s="46">
        <v>0.38263888888888892</v>
      </c>
      <c r="X240" s="46" t="s">
        <v>880</v>
      </c>
      <c r="Y240" s="42" t="s">
        <v>17</v>
      </c>
      <c r="Z240" s="42" t="s">
        <v>17</v>
      </c>
      <c r="AA240" s="42" t="s">
        <v>19</v>
      </c>
      <c r="AB240" s="46">
        <v>0.35833333333333334</v>
      </c>
      <c r="AC240" s="42" t="s">
        <v>19</v>
      </c>
      <c r="AD240" s="42" t="s">
        <v>880</v>
      </c>
      <c r="AE240" s="46">
        <v>0.38125000000000003</v>
      </c>
      <c r="AF240" s="42" t="s">
        <v>880</v>
      </c>
      <c r="AG240" s="42" t="s">
        <v>880</v>
      </c>
      <c r="AH240" s="46">
        <v>0.39583333333333331</v>
      </c>
      <c r="AI240" s="42" t="s">
        <v>880</v>
      </c>
      <c r="AJ240" s="42" t="s">
        <v>880</v>
      </c>
      <c r="AK240" s="46">
        <v>0.37916666666666665</v>
      </c>
      <c r="AL240" s="42" t="s">
        <v>880</v>
      </c>
      <c r="AM240" s="42" t="s">
        <v>883</v>
      </c>
      <c r="AN240" s="46" t="s">
        <v>36</v>
      </c>
      <c r="AO240" s="42" t="s">
        <v>883</v>
      </c>
      <c r="AP240" s="42" t="s">
        <v>17</v>
      </c>
      <c r="AQ240" s="42" t="s">
        <v>17</v>
      </c>
      <c r="AR240" s="42" t="s">
        <v>881</v>
      </c>
      <c r="AS240" s="46">
        <v>0.37638888888888888</v>
      </c>
      <c r="AT240" s="46" t="s">
        <v>881</v>
      </c>
      <c r="AU240" s="42" t="s">
        <v>880</v>
      </c>
      <c r="AV240" s="46">
        <v>0.375</v>
      </c>
      <c r="AW240" s="46" t="s">
        <v>880</v>
      </c>
      <c r="AX240" s="42" t="s">
        <v>880</v>
      </c>
      <c r="AY240" s="46">
        <v>0.42291666666666666</v>
      </c>
      <c r="AZ240" s="46" t="s">
        <v>880</v>
      </c>
      <c r="BA240" s="42" t="s">
        <v>881</v>
      </c>
      <c r="BB240" s="46">
        <v>0.42708333333333331</v>
      </c>
      <c r="BC240" s="46" t="s">
        <v>881</v>
      </c>
      <c r="BD240" s="42" t="s">
        <v>880</v>
      </c>
      <c r="BE240" s="42" t="s">
        <v>17</v>
      </c>
      <c r="BF240" s="42" t="s">
        <v>17</v>
      </c>
      <c r="BR240" s="1">
        <f t="shared" si="53"/>
        <v>15</v>
      </c>
      <c r="BS240" s="1">
        <f t="shared" si="54"/>
        <v>2</v>
      </c>
      <c r="BT240" s="1">
        <f t="shared" si="55"/>
        <v>6</v>
      </c>
      <c r="BU240" s="1">
        <f t="shared" si="56"/>
        <v>0</v>
      </c>
      <c r="BV240" s="1">
        <f t="shared" si="57"/>
        <v>2</v>
      </c>
      <c r="BW240" s="1">
        <f>SUM(COUNTIFS($S240:$BQ240,{"PAT","MAT"}))</f>
        <v>0</v>
      </c>
      <c r="BX240" s="1">
        <f t="shared" si="58"/>
        <v>0</v>
      </c>
      <c r="BY240" s="1">
        <f t="shared" si="59"/>
        <v>0</v>
      </c>
      <c r="BZ240" s="1">
        <f t="shared" si="60"/>
        <v>2</v>
      </c>
      <c r="CA240" s="1">
        <f t="shared" si="61"/>
        <v>0</v>
      </c>
      <c r="CB240" s="1">
        <f t="shared" si="62"/>
        <v>0</v>
      </c>
      <c r="CC240" s="1">
        <f t="shared" si="63"/>
        <v>0</v>
      </c>
      <c r="CD240" s="1">
        <f t="shared" si="64"/>
        <v>2</v>
      </c>
      <c r="CE240" s="1">
        <f t="shared" si="65"/>
        <v>1</v>
      </c>
      <c r="CF240" s="1">
        <f t="shared" si="66"/>
        <v>1</v>
      </c>
      <c r="CG240" s="1">
        <f>SUM(BR240:CC240)+SUM(COUNTIFS(R240:BQ240,{"TERM","RESIGNED"}))</f>
        <v>27</v>
      </c>
      <c r="CH240" s="1" t="s">
        <v>41</v>
      </c>
      <c r="CI240" s="1" t="s">
        <v>937</v>
      </c>
      <c r="CJ240" s="32"/>
    </row>
    <row r="241" spans="1:88" x14ac:dyDescent="0.25">
      <c r="A241" s="30">
        <f t="shared" si="67"/>
        <v>240</v>
      </c>
      <c r="B241" s="1" t="s">
        <v>163</v>
      </c>
      <c r="C241" s="1">
        <v>104313</v>
      </c>
      <c r="D241" s="25">
        <v>104313</v>
      </c>
      <c r="E241" s="1" t="s">
        <v>862</v>
      </c>
      <c r="F241" s="32" t="s">
        <v>747</v>
      </c>
      <c r="G241" s="32" t="s">
        <v>117</v>
      </c>
      <c r="H241" s="28">
        <v>44890</v>
      </c>
      <c r="I241" s="28" t="s">
        <v>36</v>
      </c>
      <c r="J241" s="28" t="s">
        <v>36</v>
      </c>
      <c r="K241" s="1">
        <f t="shared" ca="1" si="51"/>
        <v>452</v>
      </c>
      <c r="L241" s="32" t="str">
        <f t="shared" si="52"/>
        <v>Billable</v>
      </c>
      <c r="M241" s="32" t="s">
        <v>118</v>
      </c>
      <c r="N241" s="1" t="s">
        <v>38</v>
      </c>
      <c r="O241" s="1" t="s">
        <v>39</v>
      </c>
      <c r="P241" s="1"/>
      <c r="Q241" s="1"/>
      <c r="R241" s="31" t="s">
        <v>187</v>
      </c>
      <c r="S241" s="42" t="s">
        <v>880</v>
      </c>
      <c r="T241" s="45">
        <v>0.36458333333333331</v>
      </c>
      <c r="U241" s="42" t="s">
        <v>880</v>
      </c>
      <c r="V241" s="42" t="s">
        <v>880</v>
      </c>
      <c r="W241" s="46">
        <v>0.3743055555555555</v>
      </c>
      <c r="X241" s="46" t="s">
        <v>880</v>
      </c>
      <c r="Y241" s="42" t="s">
        <v>17</v>
      </c>
      <c r="Z241" s="42" t="s">
        <v>17</v>
      </c>
      <c r="AA241" s="42" t="s">
        <v>880</v>
      </c>
      <c r="AB241" s="46">
        <v>0.3659722222222222</v>
      </c>
      <c r="AC241" s="42" t="s">
        <v>880</v>
      </c>
      <c r="AD241" s="42" t="s">
        <v>880</v>
      </c>
      <c r="AE241" s="46">
        <v>0.37847222222222227</v>
      </c>
      <c r="AF241" s="42" t="s">
        <v>880</v>
      </c>
      <c r="AG241" s="42" t="s">
        <v>880</v>
      </c>
      <c r="AH241" s="46">
        <v>0.40833333333333338</v>
      </c>
      <c r="AI241" s="42" t="s">
        <v>880</v>
      </c>
      <c r="AJ241" s="42" t="s">
        <v>880</v>
      </c>
      <c r="AK241" s="46">
        <v>0.37291666666666662</v>
      </c>
      <c r="AL241" s="42" t="s">
        <v>880</v>
      </c>
      <c r="AM241" s="42" t="s">
        <v>880</v>
      </c>
      <c r="AN241" s="46">
        <v>0.38263888888888892</v>
      </c>
      <c r="AO241" s="42" t="s">
        <v>880</v>
      </c>
      <c r="AP241" s="42" t="s">
        <v>17</v>
      </c>
      <c r="AQ241" s="42" t="s">
        <v>17</v>
      </c>
      <c r="AR241" s="42" t="s">
        <v>880</v>
      </c>
      <c r="AS241" s="46">
        <v>0.39097222222222222</v>
      </c>
      <c r="AT241" s="46" t="s">
        <v>880</v>
      </c>
      <c r="AU241" s="42" t="s">
        <v>880</v>
      </c>
      <c r="AV241" s="46">
        <v>0.36527777777777781</v>
      </c>
      <c r="AW241" s="46" t="s">
        <v>880</v>
      </c>
      <c r="AX241" s="42" t="s">
        <v>880</v>
      </c>
      <c r="AY241" s="46">
        <v>0.35833333333333334</v>
      </c>
      <c r="AZ241" s="46" t="s">
        <v>880</v>
      </c>
      <c r="BA241" s="42" t="s">
        <v>880</v>
      </c>
      <c r="BB241" s="46">
        <v>0.36319444444444443</v>
      </c>
      <c r="BC241" s="46" t="s">
        <v>880</v>
      </c>
      <c r="BD241" s="42" t="s">
        <v>880</v>
      </c>
      <c r="BE241" s="42" t="s">
        <v>17</v>
      </c>
      <c r="BF241" s="42" t="s">
        <v>17</v>
      </c>
      <c r="BR241" s="1">
        <f t="shared" si="53"/>
        <v>23</v>
      </c>
      <c r="BS241" s="1">
        <f t="shared" si="54"/>
        <v>0</v>
      </c>
      <c r="BT241" s="1">
        <f t="shared" si="55"/>
        <v>6</v>
      </c>
      <c r="BU241" s="1">
        <f t="shared" si="56"/>
        <v>0</v>
      </c>
      <c r="BV241" s="1">
        <f t="shared" si="57"/>
        <v>0</v>
      </c>
      <c r="BW241" s="1">
        <f>SUM(COUNTIFS($S241:$BQ241,{"PAT","MAT"}))</f>
        <v>0</v>
      </c>
      <c r="BX241" s="1">
        <f t="shared" si="58"/>
        <v>0</v>
      </c>
      <c r="BY241" s="1">
        <f t="shared" si="59"/>
        <v>0</v>
      </c>
      <c r="BZ241" s="1">
        <f t="shared" si="60"/>
        <v>0</v>
      </c>
      <c r="CA241" s="1">
        <f t="shared" si="61"/>
        <v>0</v>
      </c>
      <c r="CB241" s="1">
        <f t="shared" si="62"/>
        <v>0</v>
      </c>
      <c r="CC241" s="1">
        <f t="shared" si="63"/>
        <v>0</v>
      </c>
      <c r="CD241" s="1">
        <f t="shared" si="64"/>
        <v>0</v>
      </c>
      <c r="CE241" s="1">
        <f t="shared" si="65"/>
        <v>1</v>
      </c>
      <c r="CF241" s="1">
        <f t="shared" si="66"/>
        <v>1</v>
      </c>
      <c r="CG241" s="1">
        <f>SUM(BR241:CC241)+SUM(COUNTIFS(R241:BQ241,{"TERM","RESIGNED"}))</f>
        <v>29</v>
      </c>
      <c r="CH241" s="1" t="s">
        <v>41</v>
      </c>
      <c r="CI241" s="1" t="s">
        <v>937</v>
      </c>
      <c r="CJ241" s="32"/>
    </row>
    <row r="242" spans="1:88" x14ac:dyDescent="0.25">
      <c r="A242" s="30">
        <f t="shared" si="67"/>
        <v>241</v>
      </c>
      <c r="B242" s="1" t="s">
        <v>163</v>
      </c>
      <c r="C242" s="1">
        <v>104318</v>
      </c>
      <c r="D242" s="25">
        <v>104318</v>
      </c>
      <c r="E242" s="1" t="s">
        <v>862</v>
      </c>
      <c r="F242" s="32" t="s">
        <v>748</v>
      </c>
      <c r="G242" s="32" t="s">
        <v>117</v>
      </c>
      <c r="H242" s="28">
        <v>44890</v>
      </c>
      <c r="I242" s="28" t="s">
        <v>36</v>
      </c>
      <c r="J242" s="28" t="s">
        <v>36</v>
      </c>
      <c r="K242" s="1">
        <f t="shared" ca="1" si="51"/>
        <v>452</v>
      </c>
      <c r="L242" s="32" t="str">
        <f t="shared" si="52"/>
        <v>Billable</v>
      </c>
      <c r="M242" s="32" t="s">
        <v>118</v>
      </c>
      <c r="N242" s="1" t="s">
        <v>38</v>
      </c>
      <c r="O242" s="1" t="s">
        <v>39</v>
      </c>
      <c r="P242" s="1"/>
      <c r="Q242" s="1"/>
      <c r="R242" s="31" t="s">
        <v>187</v>
      </c>
      <c r="S242" s="42" t="s">
        <v>880</v>
      </c>
      <c r="T242" s="45">
        <v>0.36944444444444446</v>
      </c>
      <c r="U242" s="42" t="s">
        <v>880</v>
      </c>
      <c r="V242" s="42" t="s">
        <v>880</v>
      </c>
      <c r="W242" s="46">
        <v>0.3756944444444445</v>
      </c>
      <c r="X242" s="46" t="s">
        <v>880</v>
      </c>
      <c r="Y242" s="42" t="s">
        <v>17</v>
      </c>
      <c r="Z242" s="42" t="s">
        <v>17</v>
      </c>
      <c r="AA242" s="42" t="s">
        <v>880</v>
      </c>
      <c r="AB242" s="46">
        <v>0.3666666666666667</v>
      </c>
      <c r="AC242" s="42" t="s">
        <v>880</v>
      </c>
      <c r="AD242" s="42" t="s">
        <v>880</v>
      </c>
      <c r="AE242" s="46">
        <v>0.37847222222222227</v>
      </c>
      <c r="AF242" s="42" t="s">
        <v>880</v>
      </c>
      <c r="AG242" s="42" t="s">
        <v>880</v>
      </c>
      <c r="AH242" s="46">
        <v>0.40833333333333338</v>
      </c>
      <c r="AI242" s="42" t="s">
        <v>880</v>
      </c>
      <c r="AJ242" s="42" t="s">
        <v>880</v>
      </c>
      <c r="AK242" s="46">
        <v>0.3743055555555555</v>
      </c>
      <c r="AL242" s="42" t="s">
        <v>880</v>
      </c>
      <c r="AM242" s="42" t="s">
        <v>880</v>
      </c>
      <c r="AN242" s="46">
        <v>0.38194444444444442</v>
      </c>
      <c r="AO242" s="42" t="s">
        <v>880</v>
      </c>
      <c r="AP242" s="42" t="s">
        <v>17</v>
      </c>
      <c r="AQ242" s="42" t="s">
        <v>17</v>
      </c>
      <c r="AR242" s="42" t="s">
        <v>882</v>
      </c>
      <c r="AS242" s="46" t="s">
        <v>36</v>
      </c>
      <c r="AT242" s="46" t="s">
        <v>882</v>
      </c>
      <c r="AU242" s="42" t="s">
        <v>881</v>
      </c>
      <c r="AV242" s="46">
        <v>0.33333333333333331</v>
      </c>
      <c r="AW242" s="46" t="s">
        <v>881</v>
      </c>
      <c r="AX242" s="42" t="s">
        <v>880</v>
      </c>
      <c r="AY242" s="46">
        <v>0.35833333333333334</v>
      </c>
      <c r="AZ242" s="46" t="s">
        <v>880</v>
      </c>
      <c r="BA242" s="42" t="s">
        <v>19</v>
      </c>
      <c r="BB242" s="46">
        <v>0.36319444444444443</v>
      </c>
      <c r="BC242" s="46" t="s">
        <v>19</v>
      </c>
      <c r="BD242" s="42" t="s">
        <v>880</v>
      </c>
      <c r="BE242" s="42" t="s">
        <v>17</v>
      </c>
      <c r="BF242" s="42" t="s">
        <v>17</v>
      </c>
      <c r="BR242" s="1">
        <f t="shared" si="53"/>
        <v>17</v>
      </c>
      <c r="BS242" s="1">
        <f t="shared" si="54"/>
        <v>1</v>
      </c>
      <c r="BT242" s="1">
        <f t="shared" si="55"/>
        <v>6</v>
      </c>
      <c r="BU242" s="1">
        <f t="shared" si="56"/>
        <v>0</v>
      </c>
      <c r="BV242" s="1">
        <f t="shared" si="57"/>
        <v>2</v>
      </c>
      <c r="BW242" s="1">
        <f>SUM(COUNTIFS($S242:$BQ242,{"PAT","MAT"}))</f>
        <v>0</v>
      </c>
      <c r="BX242" s="1">
        <f t="shared" si="58"/>
        <v>0</v>
      </c>
      <c r="BY242" s="1">
        <f t="shared" si="59"/>
        <v>0</v>
      </c>
      <c r="BZ242" s="1">
        <f t="shared" si="60"/>
        <v>0</v>
      </c>
      <c r="CA242" s="1">
        <f t="shared" si="61"/>
        <v>2</v>
      </c>
      <c r="CB242" s="1">
        <f t="shared" si="62"/>
        <v>0</v>
      </c>
      <c r="CC242" s="1">
        <f t="shared" si="63"/>
        <v>0</v>
      </c>
      <c r="CD242" s="1">
        <f t="shared" si="64"/>
        <v>2</v>
      </c>
      <c r="CE242" s="1">
        <f t="shared" si="65"/>
        <v>1</v>
      </c>
      <c r="CF242" s="1">
        <f t="shared" si="66"/>
        <v>1</v>
      </c>
      <c r="CG242" s="1">
        <f>SUM(BR242:CC242)+SUM(COUNTIFS(R242:BQ242,{"TERM","RESIGNED"}))</f>
        <v>28</v>
      </c>
      <c r="CH242" s="1" t="s">
        <v>41</v>
      </c>
      <c r="CI242" s="1" t="s">
        <v>933</v>
      </c>
      <c r="CJ242" s="32"/>
    </row>
    <row r="243" spans="1:88" x14ac:dyDescent="0.25">
      <c r="A243" s="30">
        <f t="shared" si="67"/>
        <v>242</v>
      </c>
      <c r="B243" s="1" t="s">
        <v>163</v>
      </c>
      <c r="C243" s="1">
        <v>104340</v>
      </c>
      <c r="D243" s="25">
        <v>104340</v>
      </c>
      <c r="E243" s="1" t="s">
        <v>863</v>
      </c>
      <c r="F243" s="32" t="s">
        <v>753</v>
      </c>
      <c r="G243" s="32" t="s">
        <v>117</v>
      </c>
      <c r="H243" s="28">
        <v>44894</v>
      </c>
      <c r="I243" s="28" t="s">
        <v>36</v>
      </c>
      <c r="J243" s="28" t="s">
        <v>36</v>
      </c>
      <c r="K243" s="1">
        <f t="shared" ca="1" si="51"/>
        <v>448</v>
      </c>
      <c r="L243" s="32" t="str">
        <f t="shared" si="52"/>
        <v>Billable</v>
      </c>
      <c r="M243" s="32" t="s">
        <v>118</v>
      </c>
      <c r="N243" s="1" t="s">
        <v>38</v>
      </c>
      <c r="O243" s="1" t="s">
        <v>39</v>
      </c>
      <c r="P243" s="1"/>
      <c r="Q243" s="1"/>
      <c r="R243" s="31" t="s">
        <v>414</v>
      </c>
      <c r="S243" s="42" t="s">
        <v>880</v>
      </c>
      <c r="T243" s="45">
        <v>0.38611111111111113</v>
      </c>
      <c r="U243" s="42" t="s">
        <v>880</v>
      </c>
      <c r="V243" s="42" t="s">
        <v>880</v>
      </c>
      <c r="W243" s="46">
        <v>0.39097222222222222</v>
      </c>
      <c r="X243" s="46" t="s">
        <v>880</v>
      </c>
      <c r="Y243" s="42" t="s">
        <v>17</v>
      </c>
      <c r="Z243" s="42" t="s">
        <v>17</v>
      </c>
      <c r="AA243" s="42" t="s">
        <v>880</v>
      </c>
      <c r="AB243" s="46">
        <v>0.39097222222222222</v>
      </c>
      <c r="AC243" s="42" t="s">
        <v>880</v>
      </c>
      <c r="AD243" s="42" t="s">
        <v>880</v>
      </c>
      <c r="AE243" s="46">
        <v>0.38472222222222219</v>
      </c>
      <c r="AF243" s="42" t="s">
        <v>880</v>
      </c>
      <c r="AG243" s="42" t="s">
        <v>880</v>
      </c>
      <c r="AH243" s="46">
        <v>0.38680555555555557</v>
      </c>
      <c r="AI243" s="42" t="s">
        <v>880</v>
      </c>
      <c r="AJ243" s="42" t="s">
        <v>882</v>
      </c>
      <c r="AK243" s="46" t="s">
        <v>36</v>
      </c>
      <c r="AL243" s="42" t="s">
        <v>882</v>
      </c>
      <c r="AM243" s="42" t="s">
        <v>880</v>
      </c>
      <c r="AN243" s="46">
        <v>0.41388888888888892</v>
      </c>
      <c r="AO243" s="42" t="s">
        <v>880</v>
      </c>
      <c r="AP243" s="42" t="s">
        <v>17</v>
      </c>
      <c r="AQ243" s="42" t="s">
        <v>17</v>
      </c>
      <c r="AR243" s="42" t="s">
        <v>880</v>
      </c>
      <c r="AS243" s="46">
        <v>0.38263888888888892</v>
      </c>
      <c r="AT243" s="46" t="s">
        <v>880</v>
      </c>
      <c r="AU243" s="42" t="s">
        <v>880</v>
      </c>
      <c r="AV243" s="46">
        <v>0.39999999999999997</v>
      </c>
      <c r="AW243" s="46" t="s">
        <v>880</v>
      </c>
      <c r="AX243" s="42" t="s">
        <v>880</v>
      </c>
      <c r="AY243" s="46">
        <v>0.41250000000000003</v>
      </c>
      <c r="AZ243" s="46" t="s">
        <v>880</v>
      </c>
      <c r="BA243" s="42" t="s">
        <v>880</v>
      </c>
      <c r="BB243" s="46">
        <v>0.38750000000000001</v>
      </c>
      <c r="BC243" s="46" t="s">
        <v>880</v>
      </c>
      <c r="BD243" s="42" t="s">
        <v>881</v>
      </c>
      <c r="BE243" s="42" t="s">
        <v>17</v>
      </c>
      <c r="BF243" s="42" t="s">
        <v>17</v>
      </c>
      <c r="BR243" s="1">
        <f t="shared" si="53"/>
        <v>20</v>
      </c>
      <c r="BS243" s="1">
        <f t="shared" si="54"/>
        <v>0.5</v>
      </c>
      <c r="BT243" s="1">
        <f t="shared" si="55"/>
        <v>6</v>
      </c>
      <c r="BU243" s="1">
        <f t="shared" si="56"/>
        <v>0</v>
      </c>
      <c r="BV243" s="1">
        <f t="shared" si="57"/>
        <v>0</v>
      </c>
      <c r="BW243" s="1">
        <f>SUM(COUNTIFS($S243:$BQ243,{"PAT","MAT"}))</f>
        <v>0</v>
      </c>
      <c r="BX243" s="1">
        <f t="shared" si="58"/>
        <v>0</v>
      </c>
      <c r="BY243" s="1">
        <f t="shared" si="59"/>
        <v>0</v>
      </c>
      <c r="BZ243" s="1">
        <f t="shared" si="60"/>
        <v>0</v>
      </c>
      <c r="CA243" s="1">
        <f t="shared" si="61"/>
        <v>2</v>
      </c>
      <c r="CB243" s="1">
        <f t="shared" si="62"/>
        <v>0</v>
      </c>
      <c r="CC243" s="1">
        <f t="shared" si="63"/>
        <v>0</v>
      </c>
      <c r="CD243" s="1">
        <f t="shared" si="64"/>
        <v>2</v>
      </c>
      <c r="CE243" s="1">
        <f t="shared" si="65"/>
        <v>1</v>
      </c>
      <c r="CF243" s="1">
        <f t="shared" si="66"/>
        <v>1</v>
      </c>
      <c r="CG243" s="1">
        <f>SUM(BR243:CC243)+SUM(COUNTIFS(R243:BQ243,{"TERM","RESIGNED"}))</f>
        <v>28.5</v>
      </c>
      <c r="CH243" s="1" t="s">
        <v>41</v>
      </c>
      <c r="CI243" s="1" t="s">
        <v>933</v>
      </c>
      <c r="CJ243" s="32"/>
    </row>
    <row r="244" spans="1:88" x14ac:dyDescent="0.25">
      <c r="A244" s="30">
        <f t="shared" si="67"/>
        <v>243</v>
      </c>
      <c r="B244" s="1" t="s">
        <v>163</v>
      </c>
      <c r="C244" s="1">
        <v>104341</v>
      </c>
      <c r="D244" s="25">
        <v>104341</v>
      </c>
      <c r="E244" s="1" t="s">
        <v>863</v>
      </c>
      <c r="F244" s="32" t="s">
        <v>754</v>
      </c>
      <c r="G244" s="32" t="s">
        <v>117</v>
      </c>
      <c r="H244" s="28">
        <v>44894</v>
      </c>
      <c r="I244" s="28" t="s">
        <v>36</v>
      </c>
      <c r="J244" s="28" t="s">
        <v>36</v>
      </c>
      <c r="K244" s="1">
        <f t="shared" ca="1" si="51"/>
        <v>448</v>
      </c>
      <c r="L244" s="32" t="str">
        <f t="shared" si="52"/>
        <v>Billable</v>
      </c>
      <c r="M244" s="32" t="s">
        <v>118</v>
      </c>
      <c r="N244" s="1" t="s">
        <v>38</v>
      </c>
      <c r="O244" s="1" t="s">
        <v>39</v>
      </c>
      <c r="P244" s="1"/>
      <c r="Q244" s="1"/>
      <c r="R244" s="31" t="s">
        <v>414</v>
      </c>
      <c r="S244" s="42" t="s">
        <v>882</v>
      </c>
      <c r="T244" s="45" t="s">
        <v>36</v>
      </c>
      <c r="U244" s="42" t="s">
        <v>882</v>
      </c>
      <c r="V244" s="42" t="s">
        <v>880</v>
      </c>
      <c r="W244" s="46">
        <v>0.38263888888888892</v>
      </c>
      <c r="X244" s="46" t="s">
        <v>880</v>
      </c>
      <c r="Y244" s="42" t="s">
        <v>17</v>
      </c>
      <c r="Z244" s="42" t="s">
        <v>17</v>
      </c>
      <c r="AA244" s="42" t="s">
        <v>880</v>
      </c>
      <c r="AB244" s="46">
        <v>0.37638888888888888</v>
      </c>
      <c r="AC244" s="42" t="s">
        <v>880</v>
      </c>
      <c r="AD244" s="42" t="s">
        <v>880</v>
      </c>
      <c r="AE244" s="46">
        <v>0.3756944444444445</v>
      </c>
      <c r="AF244" s="42" t="s">
        <v>880</v>
      </c>
      <c r="AG244" s="42" t="s">
        <v>880</v>
      </c>
      <c r="AH244" s="46">
        <v>0.37916666666666665</v>
      </c>
      <c r="AI244" s="42" t="s">
        <v>880</v>
      </c>
      <c r="AJ244" s="42" t="s">
        <v>880</v>
      </c>
      <c r="AK244" s="46">
        <v>0.40763888888888888</v>
      </c>
      <c r="AL244" s="42" t="s">
        <v>880</v>
      </c>
      <c r="AM244" s="42" t="s">
        <v>880</v>
      </c>
      <c r="AN244" s="46">
        <v>0.40625</v>
      </c>
      <c r="AO244" s="42" t="s">
        <v>880</v>
      </c>
      <c r="AP244" s="42" t="s">
        <v>17</v>
      </c>
      <c r="AQ244" s="42" t="s">
        <v>17</v>
      </c>
      <c r="AR244" s="42" t="s">
        <v>880</v>
      </c>
      <c r="AS244" s="46">
        <v>0.37916666666666665</v>
      </c>
      <c r="AT244" s="46" t="s">
        <v>880</v>
      </c>
      <c r="AU244" s="42" t="s">
        <v>880</v>
      </c>
      <c r="AV244" s="46">
        <v>0.40069444444444446</v>
      </c>
      <c r="AW244" s="46" t="s">
        <v>880</v>
      </c>
      <c r="AX244" s="42" t="s">
        <v>880</v>
      </c>
      <c r="AY244" s="46">
        <v>0.39513888888888887</v>
      </c>
      <c r="AZ244" s="46" t="s">
        <v>880</v>
      </c>
      <c r="BA244" s="42" t="s">
        <v>880</v>
      </c>
      <c r="BB244" s="46">
        <v>0.37986111111111115</v>
      </c>
      <c r="BC244" s="46" t="s">
        <v>880</v>
      </c>
      <c r="BD244" s="42" t="s">
        <v>880</v>
      </c>
      <c r="BE244" s="42" t="s">
        <v>17</v>
      </c>
      <c r="BF244" s="42" t="s">
        <v>17</v>
      </c>
      <c r="BR244" s="1">
        <f t="shared" si="53"/>
        <v>21</v>
      </c>
      <c r="BS244" s="1">
        <f t="shared" si="54"/>
        <v>0</v>
      </c>
      <c r="BT244" s="1">
        <f t="shared" si="55"/>
        <v>6</v>
      </c>
      <c r="BU244" s="1">
        <f t="shared" si="56"/>
        <v>0</v>
      </c>
      <c r="BV244" s="1">
        <f t="shared" si="57"/>
        <v>0</v>
      </c>
      <c r="BW244" s="1">
        <f>SUM(COUNTIFS($S244:$BQ244,{"PAT","MAT"}))</f>
        <v>0</v>
      </c>
      <c r="BX244" s="1">
        <f t="shared" si="58"/>
        <v>0</v>
      </c>
      <c r="BY244" s="1">
        <f t="shared" si="59"/>
        <v>0</v>
      </c>
      <c r="BZ244" s="1">
        <f t="shared" si="60"/>
        <v>0</v>
      </c>
      <c r="CA244" s="1">
        <f t="shared" si="61"/>
        <v>2</v>
      </c>
      <c r="CB244" s="1">
        <f t="shared" si="62"/>
        <v>0</v>
      </c>
      <c r="CC244" s="1">
        <f t="shared" si="63"/>
        <v>0</v>
      </c>
      <c r="CD244" s="1">
        <f t="shared" si="64"/>
        <v>2</v>
      </c>
      <c r="CE244" s="1">
        <f t="shared" si="65"/>
        <v>1</v>
      </c>
      <c r="CF244" s="1">
        <f t="shared" si="66"/>
        <v>1</v>
      </c>
      <c r="CG244" s="1">
        <f>SUM(BR244:CC244)+SUM(COUNTIFS(R244:BQ244,{"TERM","RESIGNED"}))</f>
        <v>29</v>
      </c>
      <c r="CH244" s="1" t="s">
        <v>41</v>
      </c>
      <c r="CI244" s="1" t="s">
        <v>931</v>
      </c>
      <c r="CJ244" s="32"/>
    </row>
    <row r="245" spans="1:88" x14ac:dyDescent="0.25">
      <c r="A245" s="30">
        <f t="shared" si="67"/>
        <v>244</v>
      </c>
      <c r="B245" s="1" t="s">
        <v>163</v>
      </c>
      <c r="C245" s="1">
        <v>104342</v>
      </c>
      <c r="D245" s="25">
        <v>104342</v>
      </c>
      <c r="E245" s="1" t="s">
        <v>862</v>
      </c>
      <c r="F245" s="32" t="s">
        <v>755</v>
      </c>
      <c r="G245" s="32" t="s">
        <v>117</v>
      </c>
      <c r="H245" s="28">
        <v>44894</v>
      </c>
      <c r="I245" s="28" t="s">
        <v>36</v>
      </c>
      <c r="J245" s="28" t="s">
        <v>36</v>
      </c>
      <c r="K245" s="1">
        <f t="shared" ca="1" si="51"/>
        <v>448</v>
      </c>
      <c r="L245" s="32" t="str">
        <f t="shared" si="52"/>
        <v>Billable</v>
      </c>
      <c r="M245" s="32" t="s">
        <v>118</v>
      </c>
      <c r="N245" s="1" t="s">
        <v>38</v>
      </c>
      <c r="O245" s="1" t="s">
        <v>39</v>
      </c>
      <c r="P245" s="1"/>
      <c r="Q245" s="1"/>
      <c r="R245" s="31" t="s">
        <v>140</v>
      </c>
      <c r="S245" s="42" t="s">
        <v>883</v>
      </c>
      <c r="T245" s="45" t="s">
        <v>36</v>
      </c>
      <c r="U245" s="42" t="s">
        <v>883</v>
      </c>
      <c r="V245" s="42" t="s">
        <v>880</v>
      </c>
      <c r="W245" s="46">
        <v>0.36944444444444446</v>
      </c>
      <c r="X245" s="46" t="s">
        <v>880</v>
      </c>
      <c r="Y245" s="42" t="s">
        <v>17</v>
      </c>
      <c r="Z245" s="42" t="s">
        <v>17</v>
      </c>
      <c r="AA245" s="42" t="s">
        <v>880</v>
      </c>
      <c r="AB245" s="46">
        <v>0.36944444444444446</v>
      </c>
      <c r="AC245" s="42" t="s">
        <v>880</v>
      </c>
      <c r="AD245" s="42" t="s">
        <v>880</v>
      </c>
      <c r="AE245" s="46">
        <v>0.37152777777777773</v>
      </c>
      <c r="AF245" s="42" t="s">
        <v>880</v>
      </c>
      <c r="AG245" s="42" t="s">
        <v>880</v>
      </c>
      <c r="AH245" s="46">
        <v>0.37222222222222223</v>
      </c>
      <c r="AI245" s="42" t="s">
        <v>880</v>
      </c>
      <c r="AJ245" s="42" t="s">
        <v>880</v>
      </c>
      <c r="AK245" s="46">
        <v>0.37013888888888885</v>
      </c>
      <c r="AL245" s="42" t="s">
        <v>880</v>
      </c>
      <c r="AM245" s="42" t="s">
        <v>18</v>
      </c>
      <c r="AN245" s="46" t="s">
        <v>36</v>
      </c>
      <c r="AO245" s="42" t="s">
        <v>18</v>
      </c>
      <c r="AP245" s="42" t="s">
        <v>17</v>
      </c>
      <c r="AQ245" s="42" t="s">
        <v>17</v>
      </c>
      <c r="AR245" s="42" t="s">
        <v>880</v>
      </c>
      <c r="AS245" s="46">
        <v>0.23611111111111113</v>
      </c>
      <c r="AT245" s="46" t="s">
        <v>881</v>
      </c>
      <c r="AU245" s="42" t="s">
        <v>883</v>
      </c>
      <c r="AV245" s="46" t="s">
        <v>36</v>
      </c>
      <c r="AW245" s="46" t="s">
        <v>883</v>
      </c>
      <c r="AX245" s="42" t="s">
        <v>19</v>
      </c>
      <c r="AY245" s="46">
        <v>0.36736111111111108</v>
      </c>
      <c r="AZ245" s="46" t="s">
        <v>19</v>
      </c>
      <c r="BA245" s="42" t="s">
        <v>880</v>
      </c>
      <c r="BB245" s="46">
        <v>0.40625</v>
      </c>
      <c r="BC245" s="46" t="s">
        <v>880</v>
      </c>
      <c r="BD245" s="42" t="s">
        <v>880</v>
      </c>
      <c r="BE245" s="42" t="s">
        <v>17</v>
      </c>
      <c r="BF245" s="42" t="s">
        <v>17</v>
      </c>
      <c r="BR245" s="1">
        <f t="shared" si="53"/>
        <v>14</v>
      </c>
      <c r="BS245" s="1">
        <f t="shared" si="54"/>
        <v>0.5</v>
      </c>
      <c r="BT245" s="1">
        <f t="shared" si="55"/>
        <v>6</v>
      </c>
      <c r="BU245" s="1">
        <f t="shared" si="56"/>
        <v>2</v>
      </c>
      <c r="BV245" s="1">
        <f t="shared" si="57"/>
        <v>2</v>
      </c>
      <c r="BW245" s="1">
        <f>SUM(COUNTIFS($S245:$BQ245,{"PAT","MAT"}))</f>
        <v>0</v>
      </c>
      <c r="BX245" s="1">
        <f t="shared" si="58"/>
        <v>0</v>
      </c>
      <c r="BY245" s="1">
        <f t="shared" si="59"/>
        <v>0</v>
      </c>
      <c r="BZ245" s="1">
        <f t="shared" si="60"/>
        <v>4</v>
      </c>
      <c r="CA245" s="1">
        <f t="shared" si="61"/>
        <v>0</v>
      </c>
      <c r="CB245" s="1">
        <f t="shared" si="62"/>
        <v>0</v>
      </c>
      <c r="CC245" s="1">
        <f t="shared" si="63"/>
        <v>0</v>
      </c>
      <c r="CD245" s="1">
        <f t="shared" si="64"/>
        <v>4</v>
      </c>
      <c r="CE245" s="1">
        <f t="shared" si="65"/>
        <v>0</v>
      </c>
      <c r="CF245" s="1">
        <f t="shared" si="66"/>
        <v>1</v>
      </c>
      <c r="CG245" s="1">
        <f>SUM(BR245:CC245)+SUM(COUNTIFS(R245:BQ245,{"TERM","RESIGNED"}))</f>
        <v>28.5</v>
      </c>
      <c r="CH245" s="1" t="s">
        <v>41</v>
      </c>
      <c r="CI245" s="1" t="s">
        <v>934</v>
      </c>
      <c r="CJ245" s="32"/>
    </row>
    <row r="246" spans="1:88" x14ac:dyDescent="0.25">
      <c r="A246" s="30">
        <f t="shared" si="67"/>
        <v>245</v>
      </c>
      <c r="B246" s="1" t="s">
        <v>163</v>
      </c>
      <c r="C246" s="1">
        <v>104343</v>
      </c>
      <c r="D246" s="25">
        <v>104343</v>
      </c>
      <c r="E246" s="1" t="s">
        <v>863</v>
      </c>
      <c r="F246" s="32" t="s">
        <v>756</v>
      </c>
      <c r="G246" s="32" t="s">
        <v>117</v>
      </c>
      <c r="H246" s="28">
        <v>44894</v>
      </c>
      <c r="I246" s="28" t="s">
        <v>36</v>
      </c>
      <c r="J246" s="28" t="s">
        <v>36</v>
      </c>
      <c r="K246" s="1">
        <f t="shared" ca="1" si="51"/>
        <v>448</v>
      </c>
      <c r="L246" s="32" t="str">
        <f t="shared" si="52"/>
        <v>Billable</v>
      </c>
      <c r="M246" s="32" t="s">
        <v>118</v>
      </c>
      <c r="N246" s="1" t="s">
        <v>38</v>
      </c>
      <c r="O246" s="1" t="s">
        <v>39</v>
      </c>
      <c r="P246" s="1"/>
      <c r="Q246" s="1"/>
      <c r="R246" s="31" t="s">
        <v>120</v>
      </c>
      <c r="S246" s="42" t="s">
        <v>880</v>
      </c>
      <c r="T246" s="45">
        <v>0.3923611111111111</v>
      </c>
      <c r="U246" s="42" t="s">
        <v>880</v>
      </c>
      <c r="V246" s="42" t="s">
        <v>880</v>
      </c>
      <c r="W246" s="46">
        <v>0.41180555555555554</v>
      </c>
      <c r="X246" s="46" t="s">
        <v>880</v>
      </c>
      <c r="Y246" s="42" t="s">
        <v>17</v>
      </c>
      <c r="Z246" s="42" t="s">
        <v>17</v>
      </c>
      <c r="AA246" s="42" t="s">
        <v>880</v>
      </c>
      <c r="AB246" s="46">
        <v>0.38958333333333334</v>
      </c>
      <c r="AC246" s="42" t="s">
        <v>880</v>
      </c>
      <c r="AD246" s="42" t="s">
        <v>880</v>
      </c>
      <c r="AE246" s="46">
        <v>0.3833333333333333</v>
      </c>
      <c r="AF246" s="42" t="s">
        <v>880</v>
      </c>
      <c r="AG246" s="42" t="s">
        <v>880</v>
      </c>
      <c r="AH246" s="46">
        <v>0.4381944444444445</v>
      </c>
      <c r="AI246" s="42" t="s">
        <v>880</v>
      </c>
      <c r="AJ246" s="42" t="s">
        <v>880</v>
      </c>
      <c r="AK246" s="46">
        <v>0.37013888888888885</v>
      </c>
      <c r="AL246" s="42" t="s">
        <v>880</v>
      </c>
      <c r="AM246" s="42" t="s">
        <v>880</v>
      </c>
      <c r="AN246" s="46">
        <v>0.38750000000000001</v>
      </c>
      <c r="AO246" s="42" t="s">
        <v>880</v>
      </c>
      <c r="AP246" s="42" t="s">
        <v>17</v>
      </c>
      <c r="AQ246" s="42" t="s">
        <v>17</v>
      </c>
      <c r="AR246" s="42" t="s">
        <v>18</v>
      </c>
      <c r="AS246" s="46" t="s">
        <v>36</v>
      </c>
      <c r="AT246" s="46" t="s">
        <v>18</v>
      </c>
      <c r="AU246" s="42" t="s">
        <v>880</v>
      </c>
      <c r="AV246" s="46">
        <v>0.40069444444444446</v>
      </c>
      <c r="AW246" s="46" t="s">
        <v>880</v>
      </c>
      <c r="AX246" s="42" t="s">
        <v>880</v>
      </c>
      <c r="AY246" s="46">
        <v>0.3756944444444445</v>
      </c>
      <c r="AZ246" s="46" t="s">
        <v>880</v>
      </c>
      <c r="BA246" s="42" t="s">
        <v>880</v>
      </c>
      <c r="BB246" s="46">
        <v>0.40069444444444446</v>
      </c>
      <c r="BC246" s="46" t="s">
        <v>880</v>
      </c>
      <c r="BD246" s="42" t="s">
        <v>880</v>
      </c>
      <c r="BE246" s="42" t="s">
        <v>17</v>
      </c>
      <c r="BF246" s="42" t="s">
        <v>17</v>
      </c>
      <c r="BR246" s="1">
        <f t="shared" si="53"/>
        <v>21</v>
      </c>
      <c r="BS246" s="1">
        <f t="shared" si="54"/>
        <v>0</v>
      </c>
      <c r="BT246" s="1">
        <f t="shared" si="55"/>
        <v>6</v>
      </c>
      <c r="BU246" s="1">
        <f t="shared" si="56"/>
        <v>2</v>
      </c>
      <c r="BV246" s="1">
        <f t="shared" si="57"/>
        <v>0</v>
      </c>
      <c r="BW246" s="1">
        <f>SUM(COUNTIFS($S246:$BQ246,{"PAT","MAT"}))</f>
        <v>0</v>
      </c>
      <c r="BX246" s="1">
        <f t="shared" si="58"/>
        <v>0</v>
      </c>
      <c r="BY246" s="1">
        <f t="shared" si="59"/>
        <v>0</v>
      </c>
      <c r="BZ246" s="1">
        <f t="shared" si="60"/>
        <v>0</v>
      </c>
      <c r="CA246" s="1">
        <f t="shared" si="61"/>
        <v>0</v>
      </c>
      <c r="CB246" s="1">
        <f t="shared" si="62"/>
        <v>0</v>
      </c>
      <c r="CC246" s="1">
        <f t="shared" si="63"/>
        <v>0</v>
      </c>
      <c r="CD246" s="1">
        <f t="shared" si="64"/>
        <v>0</v>
      </c>
      <c r="CE246" s="1">
        <f t="shared" si="65"/>
        <v>1</v>
      </c>
      <c r="CF246" s="1">
        <f t="shared" si="66"/>
        <v>1</v>
      </c>
      <c r="CG246" s="1">
        <f>SUM(BR246:CC246)+SUM(COUNTIFS(R246:BQ246,{"TERM","RESIGNED"}))</f>
        <v>29</v>
      </c>
      <c r="CH246" s="1" t="s">
        <v>41</v>
      </c>
      <c r="CI246" s="1" t="s">
        <v>931</v>
      </c>
      <c r="CJ246" s="32"/>
    </row>
    <row r="247" spans="1:88" x14ac:dyDescent="0.25">
      <c r="A247" s="30">
        <f t="shared" si="67"/>
        <v>246</v>
      </c>
      <c r="B247" s="1" t="s">
        <v>163</v>
      </c>
      <c r="C247" s="1">
        <v>104355</v>
      </c>
      <c r="D247" s="25">
        <v>104355</v>
      </c>
      <c r="E247" s="1" t="s">
        <v>863</v>
      </c>
      <c r="F247" s="32" t="s">
        <v>757</v>
      </c>
      <c r="G247" s="32" t="s">
        <v>181</v>
      </c>
      <c r="H247" s="28">
        <v>44894</v>
      </c>
      <c r="I247" s="28" t="s">
        <v>36</v>
      </c>
      <c r="J247" s="28" t="s">
        <v>36</v>
      </c>
      <c r="K247" s="1">
        <f t="shared" ca="1" si="51"/>
        <v>448</v>
      </c>
      <c r="L247" s="32" t="str">
        <f t="shared" si="52"/>
        <v>Billable</v>
      </c>
      <c r="M247" s="32" t="s">
        <v>178</v>
      </c>
      <c r="N247" s="1" t="s">
        <v>38</v>
      </c>
      <c r="O247" s="1" t="s">
        <v>39</v>
      </c>
      <c r="P247" s="1"/>
      <c r="Q247" s="1"/>
      <c r="R247" s="31" t="s">
        <v>246</v>
      </c>
      <c r="S247" s="42" t="s">
        <v>880</v>
      </c>
      <c r="T247" s="45">
        <v>0.38125000000000003</v>
      </c>
      <c r="U247" s="42" t="s">
        <v>880</v>
      </c>
      <c r="V247" s="42" t="s">
        <v>880</v>
      </c>
      <c r="W247" s="46">
        <v>0.38611111111111113</v>
      </c>
      <c r="X247" s="46" t="s">
        <v>880</v>
      </c>
      <c r="Y247" s="42" t="s">
        <v>17</v>
      </c>
      <c r="Z247" s="42" t="s">
        <v>17</v>
      </c>
      <c r="AA247" s="42" t="s">
        <v>880</v>
      </c>
      <c r="AB247" s="46">
        <v>0.38194444444444442</v>
      </c>
      <c r="AC247" s="42" t="s">
        <v>880</v>
      </c>
      <c r="AD247" s="42" t="s">
        <v>880</v>
      </c>
      <c r="AE247" s="46">
        <v>0.38125000000000003</v>
      </c>
      <c r="AF247" s="42" t="s">
        <v>880</v>
      </c>
      <c r="AG247" s="42" t="s">
        <v>880</v>
      </c>
      <c r="AH247" s="46">
        <v>0.39930555555555558</v>
      </c>
      <c r="AI247" s="42" t="s">
        <v>880</v>
      </c>
      <c r="AJ247" s="42" t="s">
        <v>880</v>
      </c>
      <c r="AK247" s="46">
        <v>0.37916666666666665</v>
      </c>
      <c r="AL247" s="42" t="s">
        <v>880</v>
      </c>
      <c r="AM247" s="42" t="s">
        <v>880</v>
      </c>
      <c r="AN247" s="46">
        <v>0.37916666666666665</v>
      </c>
      <c r="AO247" s="42" t="s">
        <v>880</v>
      </c>
      <c r="AP247" s="42" t="s">
        <v>17</v>
      </c>
      <c r="AQ247" s="42" t="s">
        <v>17</v>
      </c>
      <c r="AR247" s="42" t="s">
        <v>880</v>
      </c>
      <c r="AS247" s="46">
        <v>0.38194444444444442</v>
      </c>
      <c r="AT247" s="46" t="s">
        <v>880</v>
      </c>
      <c r="AU247" s="42" t="s">
        <v>880</v>
      </c>
      <c r="AV247" s="46">
        <v>0.38194444444444442</v>
      </c>
      <c r="AW247" s="46" t="s">
        <v>880</v>
      </c>
      <c r="AX247" s="42" t="s">
        <v>880</v>
      </c>
      <c r="AY247" s="46">
        <v>0.37777777777777777</v>
      </c>
      <c r="AZ247" s="46" t="s">
        <v>880</v>
      </c>
      <c r="BA247" s="42" t="s">
        <v>880</v>
      </c>
      <c r="BB247" s="46">
        <v>0.37986111111111115</v>
      </c>
      <c r="BC247" s="46" t="s">
        <v>880</v>
      </c>
      <c r="BD247" s="42" t="s">
        <v>880</v>
      </c>
      <c r="BE247" s="42" t="s">
        <v>17</v>
      </c>
      <c r="BF247" s="42" t="s">
        <v>17</v>
      </c>
      <c r="BR247" s="1">
        <f t="shared" si="53"/>
        <v>23</v>
      </c>
      <c r="BS247" s="1">
        <f t="shared" si="54"/>
        <v>0</v>
      </c>
      <c r="BT247" s="1">
        <f t="shared" si="55"/>
        <v>6</v>
      </c>
      <c r="BU247" s="1">
        <f t="shared" si="56"/>
        <v>0</v>
      </c>
      <c r="BV247" s="1">
        <f t="shared" si="57"/>
        <v>0</v>
      </c>
      <c r="BW247" s="1">
        <f>SUM(COUNTIFS($S247:$BQ247,{"PAT","MAT"}))</f>
        <v>0</v>
      </c>
      <c r="BX247" s="1">
        <f t="shared" si="58"/>
        <v>0</v>
      </c>
      <c r="BY247" s="1">
        <f t="shared" si="59"/>
        <v>0</v>
      </c>
      <c r="BZ247" s="1">
        <f t="shared" si="60"/>
        <v>0</v>
      </c>
      <c r="CA247" s="1">
        <f t="shared" si="61"/>
        <v>0</v>
      </c>
      <c r="CB247" s="1">
        <f t="shared" si="62"/>
        <v>0</v>
      </c>
      <c r="CC247" s="1">
        <f t="shared" si="63"/>
        <v>0</v>
      </c>
      <c r="CD247" s="1">
        <f t="shared" si="64"/>
        <v>0</v>
      </c>
      <c r="CE247" s="1">
        <f t="shared" si="65"/>
        <v>1</v>
      </c>
      <c r="CF247" s="1">
        <f t="shared" si="66"/>
        <v>1</v>
      </c>
      <c r="CG247" s="1">
        <f>SUM(BR247:CC247)+SUM(COUNTIFS(R247:BQ247,{"TERM","RESIGNED"}))</f>
        <v>29</v>
      </c>
      <c r="CH247" s="1" t="s">
        <v>41</v>
      </c>
      <c r="CI247" s="1" t="s">
        <v>931</v>
      </c>
      <c r="CJ247" s="32"/>
    </row>
    <row r="248" spans="1:88" x14ac:dyDescent="0.25">
      <c r="A248" s="30">
        <f t="shared" si="67"/>
        <v>247</v>
      </c>
      <c r="B248" s="1" t="s">
        <v>163</v>
      </c>
      <c r="C248" s="1">
        <v>104399</v>
      </c>
      <c r="D248" s="25">
        <v>104399</v>
      </c>
      <c r="E248" s="1" t="s">
        <v>863</v>
      </c>
      <c r="F248" s="32" t="s">
        <v>758</v>
      </c>
      <c r="G248" s="32" t="s">
        <v>117</v>
      </c>
      <c r="H248" s="28">
        <v>44897</v>
      </c>
      <c r="I248" s="28" t="s">
        <v>36</v>
      </c>
      <c r="J248" s="28" t="s">
        <v>36</v>
      </c>
      <c r="K248" s="1">
        <f t="shared" ca="1" si="51"/>
        <v>445</v>
      </c>
      <c r="L248" s="32" t="str">
        <f t="shared" si="52"/>
        <v>Billable</v>
      </c>
      <c r="M248" s="32" t="s">
        <v>118</v>
      </c>
      <c r="N248" s="1" t="s">
        <v>38</v>
      </c>
      <c r="O248" s="1" t="s">
        <v>39</v>
      </c>
      <c r="P248" s="1"/>
      <c r="Q248" s="1"/>
      <c r="R248" s="31" t="s">
        <v>244</v>
      </c>
      <c r="S248" s="42" t="s">
        <v>880</v>
      </c>
      <c r="T248" s="45">
        <v>0.3833333333333333</v>
      </c>
      <c r="U248" s="42" t="s">
        <v>880</v>
      </c>
      <c r="V248" s="42" t="s">
        <v>880</v>
      </c>
      <c r="W248" s="46">
        <v>0.38680555555555557</v>
      </c>
      <c r="X248" s="46" t="s">
        <v>880</v>
      </c>
      <c r="Y248" s="42" t="s">
        <v>17</v>
      </c>
      <c r="Z248" s="42" t="s">
        <v>17</v>
      </c>
      <c r="AA248" s="42" t="s">
        <v>880</v>
      </c>
      <c r="AB248" s="46">
        <v>0.3840277777777778</v>
      </c>
      <c r="AC248" s="42" t="s">
        <v>880</v>
      </c>
      <c r="AD248" s="42" t="s">
        <v>880</v>
      </c>
      <c r="AE248" s="46">
        <v>0.37916666666666665</v>
      </c>
      <c r="AF248" s="42" t="s">
        <v>880</v>
      </c>
      <c r="AG248" s="42" t="s">
        <v>880</v>
      </c>
      <c r="AH248" s="46">
        <v>0.3833333333333333</v>
      </c>
      <c r="AI248" s="42" t="s">
        <v>880</v>
      </c>
      <c r="AJ248" s="42" t="s">
        <v>880</v>
      </c>
      <c r="AK248" s="46">
        <v>0.375</v>
      </c>
      <c r="AL248" s="42" t="s">
        <v>880</v>
      </c>
      <c r="AM248" s="42" t="s">
        <v>880</v>
      </c>
      <c r="AN248" s="46">
        <v>0.36944444444444446</v>
      </c>
      <c r="AO248" s="42" t="s">
        <v>880</v>
      </c>
      <c r="AP248" s="42" t="s">
        <v>17</v>
      </c>
      <c r="AQ248" s="42" t="s">
        <v>17</v>
      </c>
      <c r="AR248" s="42" t="s">
        <v>880</v>
      </c>
      <c r="AS248" s="46">
        <v>0.36944444444444446</v>
      </c>
      <c r="AT248" s="46" t="s">
        <v>880</v>
      </c>
      <c r="AU248" s="42" t="s">
        <v>19</v>
      </c>
      <c r="AV248" s="46">
        <v>0.38055555555555554</v>
      </c>
      <c r="AW248" s="46" t="s">
        <v>19</v>
      </c>
      <c r="AX248" s="42" t="s">
        <v>18</v>
      </c>
      <c r="AY248" s="46" t="s">
        <v>36</v>
      </c>
      <c r="AZ248" s="46" t="s">
        <v>18</v>
      </c>
      <c r="BA248" s="42" t="s">
        <v>18</v>
      </c>
      <c r="BB248" s="46" t="s">
        <v>36</v>
      </c>
      <c r="BC248" s="46" t="s">
        <v>18</v>
      </c>
      <c r="BD248" s="42" t="s">
        <v>18</v>
      </c>
      <c r="BE248" s="42" t="s">
        <v>17</v>
      </c>
      <c r="BF248" s="42" t="s">
        <v>17</v>
      </c>
      <c r="BR248" s="1">
        <f t="shared" si="53"/>
        <v>16</v>
      </c>
      <c r="BS248" s="1">
        <f t="shared" si="54"/>
        <v>0</v>
      </c>
      <c r="BT248" s="1">
        <f t="shared" si="55"/>
        <v>6</v>
      </c>
      <c r="BU248" s="1">
        <f t="shared" si="56"/>
        <v>5</v>
      </c>
      <c r="BV248" s="1">
        <f t="shared" si="57"/>
        <v>2</v>
      </c>
      <c r="BW248" s="1">
        <f>SUM(COUNTIFS($S248:$BQ248,{"PAT","MAT"}))</f>
        <v>0</v>
      </c>
      <c r="BX248" s="1">
        <f t="shared" si="58"/>
        <v>0</v>
      </c>
      <c r="BY248" s="1">
        <f t="shared" si="59"/>
        <v>0</v>
      </c>
      <c r="BZ248" s="1">
        <f t="shared" si="60"/>
        <v>0</v>
      </c>
      <c r="CA248" s="1">
        <f t="shared" si="61"/>
        <v>0</v>
      </c>
      <c r="CB248" s="1">
        <f t="shared" si="62"/>
        <v>0</v>
      </c>
      <c r="CC248" s="1">
        <f t="shared" si="63"/>
        <v>0</v>
      </c>
      <c r="CD248" s="1">
        <f t="shared" si="64"/>
        <v>0</v>
      </c>
      <c r="CE248" s="1">
        <f t="shared" si="65"/>
        <v>0</v>
      </c>
      <c r="CF248" s="1">
        <f t="shared" si="66"/>
        <v>1</v>
      </c>
      <c r="CG248" s="1">
        <f>SUM(BR248:CC248)+SUM(COUNTIFS(R248:BQ248,{"TERM","RESIGNED"}))</f>
        <v>29</v>
      </c>
      <c r="CH248" s="1" t="s">
        <v>41</v>
      </c>
      <c r="CI248" s="1" t="s">
        <v>937</v>
      </c>
      <c r="CJ248" s="32"/>
    </row>
    <row r="249" spans="1:88" x14ac:dyDescent="0.25">
      <c r="A249" s="30">
        <f t="shared" si="67"/>
        <v>248</v>
      </c>
      <c r="B249" s="1" t="s">
        <v>163</v>
      </c>
      <c r="C249" s="1">
        <v>104416</v>
      </c>
      <c r="D249" s="25">
        <v>104416</v>
      </c>
      <c r="E249" s="1" t="s">
        <v>862</v>
      </c>
      <c r="F249" s="32" t="s">
        <v>759</v>
      </c>
      <c r="G249" s="32" t="s">
        <v>117</v>
      </c>
      <c r="H249" s="28">
        <v>44897</v>
      </c>
      <c r="I249" s="28" t="s">
        <v>36</v>
      </c>
      <c r="J249" s="28" t="s">
        <v>36</v>
      </c>
      <c r="K249" s="1">
        <f t="shared" ca="1" si="51"/>
        <v>445</v>
      </c>
      <c r="L249" s="32" t="str">
        <f t="shared" si="52"/>
        <v>Billable</v>
      </c>
      <c r="M249" s="32" t="s">
        <v>118</v>
      </c>
      <c r="N249" s="1" t="s">
        <v>38</v>
      </c>
      <c r="O249" s="1" t="s">
        <v>39</v>
      </c>
      <c r="P249" s="1"/>
      <c r="Q249" s="1"/>
      <c r="R249" s="31" t="s">
        <v>275</v>
      </c>
      <c r="S249" s="42" t="s">
        <v>880</v>
      </c>
      <c r="T249" s="45">
        <v>0.38055555555555554</v>
      </c>
      <c r="U249" s="42" t="s">
        <v>880</v>
      </c>
      <c r="V249" s="42" t="s">
        <v>880</v>
      </c>
      <c r="W249" s="46">
        <v>0.38125000000000003</v>
      </c>
      <c r="X249" s="46" t="s">
        <v>880</v>
      </c>
      <c r="Y249" s="42" t="s">
        <v>17</v>
      </c>
      <c r="Z249" s="42" t="s">
        <v>17</v>
      </c>
      <c r="AA249" s="42" t="s">
        <v>880</v>
      </c>
      <c r="AB249" s="46">
        <v>0.36874999999999997</v>
      </c>
      <c r="AC249" s="42" t="s">
        <v>880</v>
      </c>
      <c r="AD249" s="42" t="s">
        <v>880</v>
      </c>
      <c r="AE249" s="46">
        <v>0.3833333333333333</v>
      </c>
      <c r="AF249" s="42" t="s">
        <v>880</v>
      </c>
      <c r="AG249" s="42" t="s">
        <v>880</v>
      </c>
      <c r="AH249" s="46">
        <v>0.40972222222222227</v>
      </c>
      <c r="AI249" s="42" t="s">
        <v>880</v>
      </c>
      <c r="AJ249" s="42" t="s">
        <v>880</v>
      </c>
      <c r="AK249" s="46">
        <v>0.38055555555555554</v>
      </c>
      <c r="AL249" s="42" t="s">
        <v>880</v>
      </c>
      <c r="AM249" s="42" t="s">
        <v>882</v>
      </c>
      <c r="AN249" s="46" t="s">
        <v>36</v>
      </c>
      <c r="AO249" s="42" t="s">
        <v>882</v>
      </c>
      <c r="AP249" s="42" t="s">
        <v>17</v>
      </c>
      <c r="AQ249" s="42" t="s">
        <v>17</v>
      </c>
      <c r="AR249" s="42" t="s">
        <v>880</v>
      </c>
      <c r="AS249" s="46">
        <v>0.39444444444444443</v>
      </c>
      <c r="AT249" s="46" t="s">
        <v>880</v>
      </c>
      <c r="AU249" s="42" t="s">
        <v>880</v>
      </c>
      <c r="AV249" s="46">
        <v>0.3666666666666667</v>
      </c>
      <c r="AW249" s="46" t="s">
        <v>880</v>
      </c>
      <c r="AX249" s="42" t="s">
        <v>19</v>
      </c>
      <c r="AY249" s="46">
        <v>0.39444444444444443</v>
      </c>
      <c r="AZ249" s="46" t="s">
        <v>19</v>
      </c>
      <c r="BA249" s="42" t="s">
        <v>880</v>
      </c>
      <c r="BB249" s="46">
        <v>0.38958333333333334</v>
      </c>
      <c r="BC249" s="46" t="s">
        <v>880</v>
      </c>
      <c r="BD249" s="42" t="s">
        <v>880</v>
      </c>
      <c r="BE249" s="42" t="s">
        <v>17</v>
      </c>
      <c r="BF249" s="42" t="s">
        <v>17</v>
      </c>
      <c r="BR249" s="1">
        <f t="shared" si="53"/>
        <v>19</v>
      </c>
      <c r="BS249" s="1">
        <f t="shared" si="54"/>
        <v>0</v>
      </c>
      <c r="BT249" s="1">
        <f t="shared" si="55"/>
        <v>6</v>
      </c>
      <c r="BU249" s="1">
        <f t="shared" si="56"/>
        <v>0</v>
      </c>
      <c r="BV249" s="1">
        <f t="shared" si="57"/>
        <v>2</v>
      </c>
      <c r="BW249" s="1">
        <f>SUM(COUNTIFS($S249:$BQ249,{"PAT","MAT"}))</f>
        <v>0</v>
      </c>
      <c r="BX249" s="1">
        <f t="shared" si="58"/>
        <v>0</v>
      </c>
      <c r="BY249" s="1">
        <f t="shared" si="59"/>
        <v>0</v>
      </c>
      <c r="BZ249" s="1">
        <f t="shared" si="60"/>
        <v>0</v>
      </c>
      <c r="CA249" s="1">
        <f t="shared" si="61"/>
        <v>2</v>
      </c>
      <c r="CB249" s="1">
        <f t="shared" si="62"/>
        <v>0</v>
      </c>
      <c r="CC249" s="1">
        <f t="shared" si="63"/>
        <v>0</v>
      </c>
      <c r="CD249" s="1">
        <f t="shared" si="64"/>
        <v>2</v>
      </c>
      <c r="CE249" s="1">
        <f t="shared" si="65"/>
        <v>1</v>
      </c>
      <c r="CF249" s="1">
        <f t="shared" si="66"/>
        <v>1</v>
      </c>
      <c r="CG249" s="1">
        <f>SUM(BR249:CC249)+SUM(COUNTIFS(R249:BQ249,{"TERM","RESIGNED"}))</f>
        <v>29</v>
      </c>
      <c r="CH249" s="1" t="s">
        <v>41</v>
      </c>
      <c r="CI249" s="1" t="s">
        <v>933</v>
      </c>
      <c r="CJ249" s="32"/>
    </row>
    <row r="250" spans="1:88" x14ac:dyDescent="0.25">
      <c r="A250" s="30">
        <f t="shared" si="67"/>
        <v>249</v>
      </c>
      <c r="B250" s="1" t="s">
        <v>163</v>
      </c>
      <c r="C250" s="1">
        <v>104423</v>
      </c>
      <c r="D250" s="25">
        <v>104423</v>
      </c>
      <c r="E250" s="1" t="s">
        <v>863</v>
      </c>
      <c r="F250" s="32" t="s">
        <v>760</v>
      </c>
      <c r="G250" s="32" t="s">
        <v>117</v>
      </c>
      <c r="H250" s="28">
        <v>44897</v>
      </c>
      <c r="I250" s="28" t="s">
        <v>36</v>
      </c>
      <c r="J250" s="28" t="s">
        <v>36</v>
      </c>
      <c r="K250" s="1">
        <f t="shared" ca="1" si="51"/>
        <v>445</v>
      </c>
      <c r="L250" s="32" t="str">
        <f t="shared" si="52"/>
        <v>Billable</v>
      </c>
      <c r="M250" s="32" t="s">
        <v>118</v>
      </c>
      <c r="N250" s="1" t="s">
        <v>38</v>
      </c>
      <c r="O250" s="1" t="s">
        <v>39</v>
      </c>
      <c r="P250" s="1"/>
      <c r="Q250" s="1"/>
      <c r="R250" s="31" t="s">
        <v>134</v>
      </c>
      <c r="S250" s="42" t="s">
        <v>880</v>
      </c>
      <c r="T250" s="45">
        <v>0.37361111111111112</v>
      </c>
      <c r="U250" s="42" t="s">
        <v>880</v>
      </c>
      <c r="V250" s="42" t="s">
        <v>880</v>
      </c>
      <c r="W250" s="46">
        <v>0.37013888888888885</v>
      </c>
      <c r="X250" s="46" t="s">
        <v>880</v>
      </c>
      <c r="Y250" s="42" t="s">
        <v>17</v>
      </c>
      <c r="Z250" s="42" t="s">
        <v>17</v>
      </c>
      <c r="AA250" s="42" t="s">
        <v>880</v>
      </c>
      <c r="AB250" s="46">
        <v>0.37152777777777773</v>
      </c>
      <c r="AC250" s="42" t="s">
        <v>880</v>
      </c>
      <c r="AD250" s="42" t="s">
        <v>880</v>
      </c>
      <c r="AE250" s="46">
        <v>0.37291666666666662</v>
      </c>
      <c r="AF250" s="42" t="s">
        <v>880</v>
      </c>
      <c r="AG250" s="42" t="s">
        <v>18</v>
      </c>
      <c r="AH250" s="46" t="s">
        <v>36</v>
      </c>
      <c r="AI250" s="42" t="s">
        <v>18</v>
      </c>
      <c r="AJ250" s="42" t="s">
        <v>18</v>
      </c>
      <c r="AK250" s="46" t="s">
        <v>36</v>
      </c>
      <c r="AL250" s="42" t="s">
        <v>18</v>
      </c>
      <c r="AM250" s="42" t="s">
        <v>18</v>
      </c>
      <c r="AN250" s="46" t="s">
        <v>36</v>
      </c>
      <c r="AO250" s="42" t="s">
        <v>18</v>
      </c>
      <c r="AP250" s="42" t="s">
        <v>17</v>
      </c>
      <c r="AQ250" s="42" t="s">
        <v>17</v>
      </c>
      <c r="AR250" s="42" t="s">
        <v>880</v>
      </c>
      <c r="AS250" s="46">
        <v>0.3666666666666667</v>
      </c>
      <c r="AT250" s="46" t="s">
        <v>880</v>
      </c>
      <c r="AU250" s="42" t="s">
        <v>880</v>
      </c>
      <c r="AV250" s="46">
        <v>0.37361111111111112</v>
      </c>
      <c r="AW250" s="46" t="s">
        <v>880</v>
      </c>
      <c r="AX250" s="42" t="s">
        <v>18</v>
      </c>
      <c r="AY250" s="46" t="s">
        <v>36</v>
      </c>
      <c r="AZ250" s="46" t="s">
        <v>18</v>
      </c>
      <c r="BA250" s="42" t="s">
        <v>880</v>
      </c>
      <c r="BB250" s="46">
        <v>0.37013888888888885</v>
      </c>
      <c r="BC250" s="46" t="s">
        <v>880</v>
      </c>
      <c r="BD250" s="42" t="s">
        <v>880</v>
      </c>
      <c r="BE250" s="42" t="s">
        <v>17</v>
      </c>
      <c r="BF250" s="42" t="s">
        <v>17</v>
      </c>
      <c r="BR250" s="1">
        <f t="shared" si="53"/>
        <v>15</v>
      </c>
      <c r="BS250" s="1">
        <f t="shared" si="54"/>
        <v>0</v>
      </c>
      <c r="BT250" s="1">
        <f t="shared" si="55"/>
        <v>6</v>
      </c>
      <c r="BU250" s="1">
        <f t="shared" si="56"/>
        <v>8</v>
      </c>
      <c r="BV250" s="1">
        <f t="shared" si="57"/>
        <v>0</v>
      </c>
      <c r="BW250" s="1">
        <f>SUM(COUNTIFS($S250:$BQ250,{"PAT","MAT"}))</f>
        <v>0</v>
      </c>
      <c r="BX250" s="1">
        <f t="shared" si="58"/>
        <v>0</v>
      </c>
      <c r="BY250" s="1">
        <f t="shared" si="59"/>
        <v>0</v>
      </c>
      <c r="BZ250" s="1">
        <f t="shared" si="60"/>
        <v>0</v>
      </c>
      <c r="CA250" s="1">
        <f t="shared" si="61"/>
        <v>0</v>
      </c>
      <c r="CB250" s="1">
        <f t="shared" si="62"/>
        <v>0</v>
      </c>
      <c r="CC250" s="1">
        <f t="shared" si="63"/>
        <v>0</v>
      </c>
      <c r="CD250" s="1">
        <f t="shared" si="64"/>
        <v>0</v>
      </c>
      <c r="CE250" s="1">
        <f t="shared" si="65"/>
        <v>0</v>
      </c>
      <c r="CF250" s="1">
        <f t="shared" si="66"/>
        <v>1</v>
      </c>
      <c r="CG250" s="1">
        <f>SUM(BR250:CC250)+SUM(COUNTIFS(R250:BQ250,{"TERM","RESIGNED"}))</f>
        <v>29</v>
      </c>
      <c r="CH250" s="1" t="s">
        <v>41</v>
      </c>
      <c r="CI250" s="1" t="s">
        <v>937</v>
      </c>
      <c r="CJ250" s="32"/>
    </row>
    <row r="251" spans="1:88" x14ac:dyDescent="0.25">
      <c r="A251" s="30">
        <f t="shared" si="67"/>
        <v>250</v>
      </c>
      <c r="B251" s="1" t="s">
        <v>163</v>
      </c>
      <c r="C251" s="1">
        <v>104438</v>
      </c>
      <c r="D251" s="25">
        <v>104438</v>
      </c>
      <c r="E251" s="1" t="s">
        <v>862</v>
      </c>
      <c r="F251" s="32" t="s">
        <v>765</v>
      </c>
      <c r="G251" s="32" t="s">
        <v>117</v>
      </c>
      <c r="H251" s="28">
        <v>44901</v>
      </c>
      <c r="I251" s="28" t="s">
        <v>36</v>
      </c>
      <c r="J251" s="28" t="s">
        <v>36</v>
      </c>
      <c r="K251" s="1">
        <f t="shared" ca="1" si="51"/>
        <v>441</v>
      </c>
      <c r="L251" s="32" t="str">
        <f t="shared" si="52"/>
        <v>Billable</v>
      </c>
      <c r="M251" s="32" t="s">
        <v>118</v>
      </c>
      <c r="N251" s="1" t="s">
        <v>38</v>
      </c>
      <c r="O251" s="1" t="s">
        <v>39</v>
      </c>
      <c r="P251" s="1"/>
      <c r="Q251" s="1"/>
      <c r="R251" s="31" t="s">
        <v>187</v>
      </c>
      <c r="S251" s="42" t="s">
        <v>880</v>
      </c>
      <c r="T251" s="45">
        <v>0.37291666666666662</v>
      </c>
      <c r="U251" s="42" t="s">
        <v>880</v>
      </c>
      <c r="V251" s="42" t="s">
        <v>880</v>
      </c>
      <c r="W251" s="46">
        <v>0.375</v>
      </c>
      <c r="X251" s="46" t="s">
        <v>880</v>
      </c>
      <c r="Y251" s="42" t="s">
        <v>17</v>
      </c>
      <c r="Z251" s="42" t="s">
        <v>17</v>
      </c>
      <c r="AA251" s="42" t="s">
        <v>880</v>
      </c>
      <c r="AB251" s="46">
        <v>0.37152777777777773</v>
      </c>
      <c r="AC251" s="42" t="s">
        <v>880</v>
      </c>
      <c r="AD251" s="42" t="s">
        <v>880</v>
      </c>
      <c r="AE251" s="46">
        <v>0.37847222222222227</v>
      </c>
      <c r="AF251" s="42" t="s">
        <v>880</v>
      </c>
      <c r="AG251" s="42" t="s">
        <v>880</v>
      </c>
      <c r="AH251" s="46">
        <v>0.40625</v>
      </c>
      <c r="AI251" s="42" t="s">
        <v>880</v>
      </c>
      <c r="AJ251" s="42" t="s">
        <v>880</v>
      </c>
      <c r="AK251" s="46">
        <v>0.3743055555555555</v>
      </c>
      <c r="AL251" s="42" t="s">
        <v>880</v>
      </c>
      <c r="AM251" s="42" t="s">
        <v>880</v>
      </c>
      <c r="AN251" s="46">
        <v>0.38958333333333334</v>
      </c>
      <c r="AO251" s="42" t="s">
        <v>880</v>
      </c>
      <c r="AP251" s="42" t="s">
        <v>17</v>
      </c>
      <c r="AQ251" s="42" t="s">
        <v>17</v>
      </c>
      <c r="AR251" s="42" t="s">
        <v>880</v>
      </c>
      <c r="AS251" s="46">
        <v>0.39374999999999999</v>
      </c>
      <c r="AT251" s="46" t="s">
        <v>880</v>
      </c>
      <c r="AU251" s="42" t="s">
        <v>881</v>
      </c>
      <c r="AV251" s="46">
        <v>0.28125</v>
      </c>
      <c r="AW251" s="46" t="s">
        <v>881</v>
      </c>
      <c r="AX251" s="42" t="s">
        <v>880</v>
      </c>
      <c r="AY251" s="46">
        <v>0.39861111111111108</v>
      </c>
      <c r="AZ251" s="46" t="s">
        <v>880</v>
      </c>
      <c r="BA251" s="42" t="s">
        <v>880</v>
      </c>
      <c r="BB251" s="46">
        <v>0.36388888888888887</v>
      </c>
      <c r="BC251" s="46" t="s">
        <v>880</v>
      </c>
      <c r="BD251" s="42" t="s">
        <v>880</v>
      </c>
      <c r="BE251" s="42" t="s">
        <v>17</v>
      </c>
      <c r="BF251" s="42" t="s">
        <v>17</v>
      </c>
      <c r="BR251" s="1">
        <f t="shared" si="53"/>
        <v>21</v>
      </c>
      <c r="BS251" s="1">
        <f t="shared" si="54"/>
        <v>1</v>
      </c>
      <c r="BT251" s="1">
        <f t="shared" si="55"/>
        <v>6</v>
      </c>
      <c r="BU251" s="1">
        <f t="shared" si="56"/>
        <v>0</v>
      </c>
      <c r="BV251" s="1">
        <f t="shared" si="57"/>
        <v>0</v>
      </c>
      <c r="BW251" s="1">
        <f>SUM(COUNTIFS($S251:$BQ251,{"PAT","MAT"}))</f>
        <v>0</v>
      </c>
      <c r="BX251" s="1">
        <f t="shared" si="58"/>
        <v>0</v>
      </c>
      <c r="BY251" s="1">
        <f t="shared" si="59"/>
        <v>0</v>
      </c>
      <c r="BZ251" s="1">
        <f t="shared" si="60"/>
        <v>0</v>
      </c>
      <c r="CA251" s="1">
        <f t="shared" si="61"/>
        <v>0</v>
      </c>
      <c r="CB251" s="1">
        <f t="shared" si="62"/>
        <v>0</v>
      </c>
      <c r="CC251" s="1">
        <f t="shared" si="63"/>
        <v>0</v>
      </c>
      <c r="CD251" s="1">
        <f t="shared" si="64"/>
        <v>0</v>
      </c>
      <c r="CE251" s="1">
        <f t="shared" si="65"/>
        <v>1</v>
      </c>
      <c r="CF251" s="1">
        <f t="shared" si="66"/>
        <v>1</v>
      </c>
      <c r="CG251" s="1">
        <f>SUM(BR251:CC251)+SUM(COUNTIFS(R251:BQ251,{"TERM","RESIGNED"}))</f>
        <v>28</v>
      </c>
      <c r="CH251" s="1" t="s">
        <v>41</v>
      </c>
      <c r="CI251" s="1" t="s">
        <v>931</v>
      </c>
      <c r="CJ251" s="32"/>
    </row>
    <row r="252" spans="1:88" x14ac:dyDescent="0.25">
      <c r="A252" s="30">
        <f t="shared" si="67"/>
        <v>251</v>
      </c>
      <c r="B252" s="1" t="s">
        <v>163</v>
      </c>
      <c r="C252" s="1">
        <v>104453</v>
      </c>
      <c r="D252" s="25">
        <v>104453</v>
      </c>
      <c r="E252" s="1" t="s">
        <v>863</v>
      </c>
      <c r="F252" s="32" t="s">
        <v>768</v>
      </c>
      <c r="G252" s="32" t="s">
        <v>181</v>
      </c>
      <c r="H252" s="28">
        <v>44901</v>
      </c>
      <c r="I252" s="28" t="s">
        <v>36</v>
      </c>
      <c r="J252" s="28" t="s">
        <v>36</v>
      </c>
      <c r="K252" s="1">
        <f t="shared" ca="1" si="51"/>
        <v>441</v>
      </c>
      <c r="L252" s="32" t="str">
        <f t="shared" si="52"/>
        <v>Billable</v>
      </c>
      <c r="M252" s="32" t="s">
        <v>178</v>
      </c>
      <c r="N252" s="1" t="s">
        <v>38</v>
      </c>
      <c r="O252" s="1" t="s">
        <v>39</v>
      </c>
      <c r="P252" s="1"/>
      <c r="Q252" s="1"/>
      <c r="R252" s="31" t="s">
        <v>295</v>
      </c>
      <c r="S252" s="42" t="s">
        <v>880</v>
      </c>
      <c r="T252" s="45">
        <v>0.37638888888888888</v>
      </c>
      <c r="U252" s="42" t="s">
        <v>880</v>
      </c>
      <c r="V252" s="42" t="s">
        <v>880</v>
      </c>
      <c r="W252" s="46">
        <v>0.375</v>
      </c>
      <c r="X252" s="46" t="s">
        <v>880</v>
      </c>
      <c r="Y252" s="42" t="s">
        <v>17</v>
      </c>
      <c r="Z252" s="42" t="s">
        <v>17</v>
      </c>
      <c r="AA252" s="42" t="s">
        <v>880</v>
      </c>
      <c r="AB252" s="46">
        <v>0.37847222222222227</v>
      </c>
      <c r="AC252" s="42" t="s">
        <v>880</v>
      </c>
      <c r="AD252" s="42" t="s">
        <v>880</v>
      </c>
      <c r="AE252" s="46">
        <v>0.37638888888888888</v>
      </c>
      <c r="AF252" s="42" t="s">
        <v>880</v>
      </c>
      <c r="AG252" s="42" t="s">
        <v>880</v>
      </c>
      <c r="AH252" s="46">
        <v>0.39444444444444443</v>
      </c>
      <c r="AI252" s="42" t="s">
        <v>880</v>
      </c>
      <c r="AJ252" s="42" t="s">
        <v>880</v>
      </c>
      <c r="AK252" s="46">
        <v>0.37638888888888888</v>
      </c>
      <c r="AL252" s="42" t="s">
        <v>880</v>
      </c>
      <c r="AM252" s="42" t="s">
        <v>880</v>
      </c>
      <c r="AN252" s="46">
        <v>0.37222222222222223</v>
      </c>
      <c r="AO252" s="42" t="s">
        <v>880</v>
      </c>
      <c r="AP252" s="42" t="s">
        <v>17</v>
      </c>
      <c r="AQ252" s="42" t="s">
        <v>17</v>
      </c>
      <c r="AR252" s="42" t="s">
        <v>880</v>
      </c>
      <c r="AS252" s="46">
        <v>0.3756944444444445</v>
      </c>
      <c r="AT252" s="46" t="s">
        <v>880</v>
      </c>
      <c r="AU252" s="42" t="s">
        <v>880</v>
      </c>
      <c r="AV252" s="46">
        <v>0.37638888888888888</v>
      </c>
      <c r="AW252" s="46" t="s">
        <v>880</v>
      </c>
      <c r="AX252" s="42" t="s">
        <v>880</v>
      </c>
      <c r="AY252" s="46">
        <v>0.375</v>
      </c>
      <c r="AZ252" s="46" t="s">
        <v>880</v>
      </c>
      <c r="BA252" s="42" t="s">
        <v>19</v>
      </c>
      <c r="BB252" s="46" t="s">
        <v>36</v>
      </c>
      <c r="BC252" s="46" t="s">
        <v>18</v>
      </c>
      <c r="BD252" s="42" t="s">
        <v>880</v>
      </c>
      <c r="BE252" s="42" t="s">
        <v>17</v>
      </c>
      <c r="BF252" s="42" t="s">
        <v>17</v>
      </c>
      <c r="BR252" s="1">
        <f t="shared" si="53"/>
        <v>21</v>
      </c>
      <c r="BS252" s="1">
        <f t="shared" si="54"/>
        <v>0</v>
      </c>
      <c r="BT252" s="1">
        <f t="shared" si="55"/>
        <v>6</v>
      </c>
      <c r="BU252" s="1">
        <f t="shared" si="56"/>
        <v>1</v>
      </c>
      <c r="BV252" s="1">
        <f t="shared" si="57"/>
        <v>1</v>
      </c>
      <c r="BW252" s="1">
        <f>SUM(COUNTIFS($S252:$BQ252,{"PAT","MAT"}))</f>
        <v>0</v>
      </c>
      <c r="BX252" s="1">
        <f t="shared" si="58"/>
        <v>0</v>
      </c>
      <c r="BY252" s="1">
        <f t="shared" si="59"/>
        <v>0</v>
      </c>
      <c r="BZ252" s="1">
        <f t="shared" si="60"/>
        <v>0</v>
      </c>
      <c r="CA252" s="1">
        <f t="shared" si="61"/>
        <v>0</v>
      </c>
      <c r="CB252" s="1">
        <f t="shared" si="62"/>
        <v>0</v>
      </c>
      <c r="CC252" s="1">
        <f t="shared" si="63"/>
        <v>0</v>
      </c>
      <c r="CD252" s="1">
        <f t="shared" si="64"/>
        <v>0</v>
      </c>
      <c r="CE252" s="1">
        <f t="shared" si="65"/>
        <v>1</v>
      </c>
      <c r="CF252" s="1">
        <f t="shared" si="66"/>
        <v>1</v>
      </c>
      <c r="CG252" s="1">
        <f>SUM(BR252:CC252)+SUM(COUNTIFS(R252:BQ252,{"TERM","RESIGNED"}))</f>
        <v>29</v>
      </c>
      <c r="CH252" s="1" t="s">
        <v>41</v>
      </c>
      <c r="CI252" s="1" t="s">
        <v>936</v>
      </c>
      <c r="CJ252" s="32"/>
    </row>
    <row r="253" spans="1:88" x14ac:dyDescent="0.25">
      <c r="A253" s="30">
        <f t="shared" si="67"/>
        <v>252</v>
      </c>
      <c r="B253" s="1" t="s">
        <v>163</v>
      </c>
      <c r="C253" s="1">
        <v>104460</v>
      </c>
      <c r="D253" s="25">
        <v>104460</v>
      </c>
      <c r="E253" s="1" t="s">
        <v>862</v>
      </c>
      <c r="F253" s="32" t="s">
        <v>769</v>
      </c>
      <c r="G253" s="32" t="s">
        <v>181</v>
      </c>
      <c r="H253" s="28">
        <v>44901</v>
      </c>
      <c r="I253" s="28" t="s">
        <v>36</v>
      </c>
      <c r="J253" s="28" t="s">
        <v>36</v>
      </c>
      <c r="K253" s="1">
        <f t="shared" ca="1" si="51"/>
        <v>441</v>
      </c>
      <c r="L253" s="32" t="str">
        <f t="shared" si="52"/>
        <v>Billable</v>
      </c>
      <c r="M253" s="32" t="s">
        <v>178</v>
      </c>
      <c r="N253" s="1" t="s">
        <v>38</v>
      </c>
      <c r="O253" s="1" t="s">
        <v>39</v>
      </c>
      <c r="P253" s="1"/>
      <c r="Q253" s="1"/>
      <c r="R253" s="31" t="s">
        <v>294</v>
      </c>
      <c r="S253" s="42" t="s">
        <v>880</v>
      </c>
      <c r="T253" s="45">
        <v>0.40347222222222223</v>
      </c>
      <c r="U253" s="42" t="s">
        <v>880</v>
      </c>
      <c r="V253" s="42" t="s">
        <v>880</v>
      </c>
      <c r="W253" s="46">
        <v>0.3756944444444445</v>
      </c>
      <c r="X253" s="46" t="s">
        <v>880</v>
      </c>
      <c r="Y253" s="42" t="s">
        <v>17</v>
      </c>
      <c r="Z253" s="42" t="s">
        <v>17</v>
      </c>
      <c r="AA253" s="42" t="s">
        <v>880</v>
      </c>
      <c r="AB253" s="46">
        <v>0.3840277777777778</v>
      </c>
      <c r="AC253" s="42" t="s">
        <v>880</v>
      </c>
      <c r="AD253" s="42" t="s">
        <v>880</v>
      </c>
      <c r="AE253" s="46">
        <v>0.37638888888888888</v>
      </c>
      <c r="AF253" s="42" t="s">
        <v>880</v>
      </c>
      <c r="AG253" s="42" t="s">
        <v>880</v>
      </c>
      <c r="AH253" s="46">
        <v>0.37916666666666665</v>
      </c>
      <c r="AI253" s="42" t="s">
        <v>880</v>
      </c>
      <c r="AJ253" s="42" t="s">
        <v>880</v>
      </c>
      <c r="AK253" s="46">
        <v>0.37916666666666665</v>
      </c>
      <c r="AL253" s="42" t="s">
        <v>880</v>
      </c>
      <c r="AM253" s="42" t="s">
        <v>882</v>
      </c>
      <c r="AN253" s="46" t="s">
        <v>36</v>
      </c>
      <c r="AO253" s="42" t="s">
        <v>882</v>
      </c>
      <c r="AP253" s="42" t="s">
        <v>17</v>
      </c>
      <c r="AQ253" s="42" t="s">
        <v>17</v>
      </c>
      <c r="AR253" s="42" t="s">
        <v>880</v>
      </c>
      <c r="AS253" s="46">
        <v>0.37847222222222227</v>
      </c>
      <c r="AT253" s="46" t="s">
        <v>880</v>
      </c>
      <c r="AU253" s="42" t="s">
        <v>880</v>
      </c>
      <c r="AV253" s="46">
        <v>0.37708333333333338</v>
      </c>
      <c r="AW253" s="46" t="s">
        <v>880</v>
      </c>
      <c r="AX253" s="42" t="s">
        <v>880</v>
      </c>
      <c r="AY253" s="46">
        <v>0.38541666666666669</v>
      </c>
      <c r="AZ253" s="46" t="s">
        <v>880</v>
      </c>
      <c r="BA253" s="42" t="s">
        <v>880</v>
      </c>
      <c r="BB253" s="46">
        <v>0.38611111111111113</v>
      </c>
      <c r="BC253" s="46" t="s">
        <v>880</v>
      </c>
      <c r="BD253" s="42" t="s">
        <v>880</v>
      </c>
      <c r="BE253" s="42" t="s">
        <v>17</v>
      </c>
      <c r="BF253" s="42" t="s">
        <v>17</v>
      </c>
      <c r="BR253" s="1">
        <f t="shared" si="53"/>
        <v>21</v>
      </c>
      <c r="BS253" s="1">
        <f t="shared" si="54"/>
        <v>0</v>
      </c>
      <c r="BT253" s="1">
        <f t="shared" si="55"/>
        <v>6</v>
      </c>
      <c r="BU253" s="1">
        <f t="shared" si="56"/>
        <v>0</v>
      </c>
      <c r="BV253" s="1">
        <f t="shared" si="57"/>
        <v>0</v>
      </c>
      <c r="BW253" s="1">
        <f>SUM(COUNTIFS($S253:$BQ253,{"PAT","MAT"}))</f>
        <v>0</v>
      </c>
      <c r="BX253" s="1">
        <f t="shared" si="58"/>
        <v>0</v>
      </c>
      <c r="BY253" s="1">
        <f t="shared" si="59"/>
        <v>0</v>
      </c>
      <c r="BZ253" s="1">
        <f t="shared" si="60"/>
        <v>0</v>
      </c>
      <c r="CA253" s="1">
        <f t="shared" si="61"/>
        <v>2</v>
      </c>
      <c r="CB253" s="1">
        <f t="shared" si="62"/>
        <v>0</v>
      </c>
      <c r="CC253" s="1">
        <f t="shared" si="63"/>
        <v>0</v>
      </c>
      <c r="CD253" s="1">
        <f t="shared" si="64"/>
        <v>2</v>
      </c>
      <c r="CE253" s="1">
        <f t="shared" si="65"/>
        <v>1</v>
      </c>
      <c r="CF253" s="1">
        <f t="shared" si="66"/>
        <v>1</v>
      </c>
      <c r="CG253" s="1">
        <f>SUM(BR253:CC253)+SUM(COUNTIFS(R253:BQ253,{"TERM","RESIGNED"}))</f>
        <v>29</v>
      </c>
      <c r="CH253" s="1" t="s">
        <v>41</v>
      </c>
      <c r="CI253" s="1" t="s">
        <v>931</v>
      </c>
      <c r="CJ253" s="32"/>
    </row>
    <row r="254" spans="1:88" x14ac:dyDescent="0.25">
      <c r="A254" s="30">
        <f t="shared" si="67"/>
        <v>253</v>
      </c>
      <c r="B254" s="1" t="s">
        <v>163</v>
      </c>
      <c r="C254" s="1">
        <v>104514</v>
      </c>
      <c r="D254" s="25">
        <v>104514</v>
      </c>
      <c r="E254" s="1" t="s">
        <v>863</v>
      </c>
      <c r="F254" s="32" t="s">
        <v>774</v>
      </c>
      <c r="G254" s="32" t="s">
        <v>117</v>
      </c>
      <c r="H254" s="28">
        <v>44904</v>
      </c>
      <c r="I254" s="28" t="s">
        <v>36</v>
      </c>
      <c r="J254" s="28" t="s">
        <v>36</v>
      </c>
      <c r="K254" s="1">
        <f t="shared" ca="1" si="51"/>
        <v>438</v>
      </c>
      <c r="L254" s="32" t="str">
        <f t="shared" si="52"/>
        <v>Billable</v>
      </c>
      <c r="M254" s="32" t="s">
        <v>118</v>
      </c>
      <c r="N254" s="1" t="s">
        <v>38</v>
      </c>
      <c r="O254" s="1" t="s">
        <v>39</v>
      </c>
      <c r="P254" s="1"/>
      <c r="Q254" s="1"/>
      <c r="R254" s="31" t="s">
        <v>370</v>
      </c>
      <c r="S254" s="42" t="s">
        <v>880</v>
      </c>
      <c r="T254" s="45">
        <v>0.37708333333333338</v>
      </c>
      <c r="U254" s="42" t="s">
        <v>880</v>
      </c>
      <c r="V254" s="42" t="s">
        <v>19</v>
      </c>
      <c r="W254" s="46">
        <v>0.36388888888888887</v>
      </c>
      <c r="X254" s="46" t="s">
        <v>19</v>
      </c>
      <c r="Y254" s="42" t="s">
        <v>17</v>
      </c>
      <c r="Z254" s="42" t="s">
        <v>17</v>
      </c>
      <c r="AA254" s="42" t="s">
        <v>880</v>
      </c>
      <c r="AB254" s="46">
        <v>0.36388888888888887</v>
      </c>
      <c r="AC254" s="42" t="s">
        <v>880</v>
      </c>
      <c r="AD254" s="42" t="s">
        <v>880</v>
      </c>
      <c r="AE254" s="46">
        <v>0.39861111111111108</v>
      </c>
      <c r="AF254" s="42" t="s">
        <v>880</v>
      </c>
      <c r="AG254" s="42" t="s">
        <v>18</v>
      </c>
      <c r="AH254" s="46" t="s">
        <v>36</v>
      </c>
      <c r="AI254" s="42" t="s">
        <v>18</v>
      </c>
      <c r="AJ254" s="42" t="s">
        <v>880</v>
      </c>
      <c r="AK254" s="46">
        <v>0.38055555555555554</v>
      </c>
      <c r="AL254" s="42" t="s">
        <v>880</v>
      </c>
      <c r="AM254" s="42" t="s">
        <v>880</v>
      </c>
      <c r="AN254" s="46">
        <v>0.43263888888888885</v>
      </c>
      <c r="AO254" s="42" t="s">
        <v>880</v>
      </c>
      <c r="AP254" s="42" t="s">
        <v>17</v>
      </c>
      <c r="AQ254" s="42" t="s">
        <v>17</v>
      </c>
      <c r="AR254" s="42" t="s">
        <v>880</v>
      </c>
      <c r="AS254" s="46">
        <v>0.41875000000000001</v>
      </c>
      <c r="AT254" s="46" t="s">
        <v>880</v>
      </c>
      <c r="AU254" s="42" t="s">
        <v>880</v>
      </c>
      <c r="AV254" s="46">
        <v>0.3888888888888889</v>
      </c>
      <c r="AW254" s="46" t="s">
        <v>880</v>
      </c>
      <c r="AX254" s="42" t="s">
        <v>880</v>
      </c>
      <c r="AY254" s="46">
        <v>0.3979166666666667</v>
      </c>
      <c r="AZ254" s="46" t="s">
        <v>880</v>
      </c>
      <c r="BA254" s="42" t="s">
        <v>880</v>
      </c>
      <c r="BB254" s="46">
        <v>0.41111111111111115</v>
      </c>
      <c r="BC254" s="46" t="s">
        <v>880</v>
      </c>
      <c r="BD254" s="42" t="s">
        <v>880</v>
      </c>
      <c r="BE254" s="42" t="s">
        <v>17</v>
      </c>
      <c r="BF254" s="42" t="s">
        <v>17</v>
      </c>
      <c r="BR254" s="1">
        <f t="shared" si="53"/>
        <v>19</v>
      </c>
      <c r="BS254" s="1">
        <f t="shared" si="54"/>
        <v>0</v>
      </c>
      <c r="BT254" s="1">
        <f t="shared" si="55"/>
        <v>6</v>
      </c>
      <c r="BU254" s="1">
        <f t="shared" si="56"/>
        <v>2</v>
      </c>
      <c r="BV254" s="1">
        <f t="shared" si="57"/>
        <v>2</v>
      </c>
      <c r="BW254" s="1">
        <f>SUM(COUNTIFS($S254:$BQ254,{"PAT","MAT"}))</f>
        <v>0</v>
      </c>
      <c r="BX254" s="1">
        <f t="shared" si="58"/>
        <v>0</v>
      </c>
      <c r="BY254" s="1">
        <f t="shared" si="59"/>
        <v>0</v>
      </c>
      <c r="BZ254" s="1">
        <f t="shared" si="60"/>
        <v>0</v>
      </c>
      <c r="CA254" s="1">
        <f t="shared" si="61"/>
        <v>0</v>
      </c>
      <c r="CB254" s="1">
        <f t="shared" si="62"/>
        <v>0</v>
      </c>
      <c r="CC254" s="1">
        <f t="shared" si="63"/>
        <v>0</v>
      </c>
      <c r="CD254" s="1">
        <f t="shared" si="64"/>
        <v>0</v>
      </c>
      <c r="CE254" s="1">
        <f t="shared" si="65"/>
        <v>1</v>
      </c>
      <c r="CF254" s="1">
        <f t="shared" si="66"/>
        <v>1</v>
      </c>
      <c r="CG254" s="1">
        <f>SUM(BR254:CC254)+SUM(COUNTIFS(R254:BQ254,{"TERM","RESIGNED"}))</f>
        <v>29</v>
      </c>
      <c r="CH254" s="1" t="s">
        <v>41</v>
      </c>
      <c r="CI254" s="1" t="s">
        <v>936</v>
      </c>
      <c r="CJ254" s="32"/>
    </row>
    <row r="255" spans="1:88" x14ac:dyDescent="0.25">
      <c r="A255" s="30">
        <f t="shared" si="67"/>
        <v>254</v>
      </c>
      <c r="B255" s="1" t="s">
        <v>163</v>
      </c>
      <c r="C255" s="1">
        <v>104531</v>
      </c>
      <c r="D255" s="25">
        <v>104531</v>
      </c>
      <c r="E255" s="1" t="s">
        <v>862</v>
      </c>
      <c r="F255" s="32" t="s">
        <v>772</v>
      </c>
      <c r="G255" s="32" t="s">
        <v>177</v>
      </c>
      <c r="H255" s="28">
        <v>44904</v>
      </c>
      <c r="I255" s="28" t="s">
        <v>36</v>
      </c>
      <c r="J255" s="28" t="s">
        <v>36</v>
      </c>
      <c r="K255" s="1">
        <f t="shared" ca="1" si="51"/>
        <v>438</v>
      </c>
      <c r="L255" s="32" t="str">
        <f t="shared" si="52"/>
        <v>Billable</v>
      </c>
      <c r="M255" s="32" t="s">
        <v>178</v>
      </c>
      <c r="N255" s="1" t="s">
        <v>38</v>
      </c>
      <c r="O255" s="1" t="s">
        <v>39</v>
      </c>
      <c r="P255" s="1"/>
      <c r="Q255" s="1"/>
      <c r="R255" s="31" t="s">
        <v>294</v>
      </c>
      <c r="S255" s="42" t="s">
        <v>880</v>
      </c>
      <c r="T255" s="45">
        <v>0.4368055555555555</v>
      </c>
      <c r="U255" s="42" t="s">
        <v>880</v>
      </c>
      <c r="V255" s="42" t="s">
        <v>880</v>
      </c>
      <c r="W255" s="46">
        <v>0.38125000000000003</v>
      </c>
      <c r="X255" s="46" t="s">
        <v>880</v>
      </c>
      <c r="Y255" s="42" t="s">
        <v>17</v>
      </c>
      <c r="Z255" s="42" t="s">
        <v>17</v>
      </c>
      <c r="AA255" s="42" t="s">
        <v>880</v>
      </c>
      <c r="AB255" s="46">
        <v>0.38125000000000003</v>
      </c>
      <c r="AC255" s="42" t="s">
        <v>880</v>
      </c>
      <c r="AD255" s="42" t="s">
        <v>880</v>
      </c>
      <c r="AE255" s="46">
        <v>0.37847222222222227</v>
      </c>
      <c r="AF255" s="42" t="s">
        <v>880</v>
      </c>
      <c r="AG255" s="42" t="s">
        <v>880</v>
      </c>
      <c r="AH255" s="46">
        <v>0.3833333333333333</v>
      </c>
      <c r="AI255" s="42" t="s">
        <v>880</v>
      </c>
      <c r="AJ255" s="42" t="s">
        <v>880</v>
      </c>
      <c r="AK255" s="46">
        <v>0.38125000000000003</v>
      </c>
      <c r="AL255" s="42" t="s">
        <v>880</v>
      </c>
      <c r="AM255" s="42" t="s">
        <v>880</v>
      </c>
      <c r="AN255" s="46">
        <v>0.44861111111111113</v>
      </c>
      <c r="AO255" s="42" t="s">
        <v>880</v>
      </c>
      <c r="AP255" s="42" t="s">
        <v>17</v>
      </c>
      <c r="AQ255" s="42" t="s">
        <v>17</v>
      </c>
      <c r="AR255" s="42" t="s">
        <v>880</v>
      </c>
      <c r="AS255" s="46">
        <v>0.38194444444444442</v>
      </c>
      <c r="AT255" s="46" t="s">
        <v>880</v>
      </c>
      <c r="AU255" s="42" t="s">
        <v>880</v>
      </c>
      <c r="AV255" s="46">
        <v>0.38194444444444442</v>
      </c>
      <c r="AW255" s="46" t="s">
        <v>880</v>
      </c>
      <c r="AX255" s="42" t="s">
        <v>880</v>
      </c>
      <c r="AY255" s="46">
        <v>0.37777777777777777</v>
      </c>
      <c r="AZ255" s="46" t="s">
        <v>880</v>
      </c>
      <c r="BA255" s="42" t="s">
        <v>880</v>
      </c>
      <c r="BB255" s="46">
        <v>0.37916666666666665</v>
      </c>
      <c r="BC255" s="46" t="s">
        <v>880</v>
      </c>
      <c r="BD255" s="42" t="s">
        <v>880</v>
      </c>
      <c r="BE255" s="42" t="s">
        <v>17</v>
      </c>
      <c r="BF255" s="42" t="s">
        <v>17</v>
      </c>
      <c r="BR255" s="1">
        <f t="shared" si="53"/>
        <v>23</v>
      </c>
      <c r="BS255" s="1">
        <f t="shared" si="54"/>
        <v>0</v>
      </c>
      <c r="BT255" s="1">
        <f t="shared" si="55"/>
        <v>6</v>
      </c>
      <c r="BU255" s="1">
        <f t="shared" si="56"/>
        <v>0</v>
      </c>
      <c r="BV255" s="1">
        <f t="shared" si="57"/>
        <v>0</v>
      </c>
      <c r="BW255" s="1">
        <f>SUM(COUNTIFS($S255:$BQ255,{"PAT","MAT"}))</f>
        <v>0</v>
      </c>
      <c r="BX255" s="1">
        <f t="shared" si="58"/>
        <v>0</v>
      </c>
      <c r="BY255" s="1">
        <f t="shared" si="59"/>
        <v>0</v>
      </c>
      <c r="BZ255" s="1">
        <f t="shared" si="60"/>
        <v>0</v>
      </c>
      <c r="CA255" s="1">
        <f t="shared" si="61"/>
        <v>0</v>
      </c>
      <c r="CB255" s="1">
        <f t="shared" si="62"/>
        <v>0</v>
      </c>
      <c r="CC255" s="1">
        <f t="shared" si="63"/>
        <v>0</v>
      </c>
      <c r="CD255" s="1">
        <f t="shared" si="64"/>
        <v>0</v>
      </c>
      <c r="CE255" s="1">
        <f t="shared" si="65"/>
        <v>1</v>
      </c>
      <c r="CF255" s="1">
        <f t="shared" si="66"/>
        <v>1</v>
      </c>
      <c r="CG255" s="1">
        <f>SUM(BR255:CC255)+SUM(COUNTIFS(R255:BQ255,{"TERM","RESIGNED"}))</f>
        <v>29</v>
      </c>
      <c r="CH255" s="1" t="s">
        <v>41</v>
      </c>
      <c r="CI255" s="1" t="s">
        <v>933</v>
      </c>
      <c r="CJ255" s="32"/>
    </row>
    <row r="256" spans="1:88" x14ac:dyDescent="0.25">
      <c r="A256" s="30">
        <f t="shared" si="67"/>
        <v>255</v>
      </c>
      <c r="B256" s="1" t="s">
        <v>163</v>
      </c>
      <c r="C256" s="1">
        <v>104574</v>
      </c>
      <c r="D256" s="25">
        <v>104574</v>
      </c>
      <c r="E256" s="1" t="s">
        <v>862</v>
      </c>
      <c r="F256" s="32" t="s">
        <v>777</v>
      </c>
      <c r="G256" s="32" t="s">
        <v>117</v>
      </c>
      <c r="H256" s="28">
        <v>44909</v>
      </c>
      <c r="I256" s="28" t="s">
        <v>36</v>
      </c>
      <c r="J256" s="28" t="s">
        <v>36</v>
      </c>
      <c r="K256" s="1">
        <f t="shared" ca="1" si="51"/>
        <v>433</v>
      </c>
      <c r="L256" s="32" t="str">
        <f t="shared" si="52"/>
        <v>Billable</v>
      </c>
      <c r="M256" s="32" t="s">
        <v>118</v>
      </c>
      <c r="N256" s="1" t="s">
        <v>38</v>
      </c>
      <c r="O256" s="1" t="s">
        <v>39</v>
      </c>
      <c r="P256" s="1"/>
      <c r="Q256" s="1"/>
      <c r="R256" s="31" t="s">
        <v>134</v>
      </c>
      <c r="S256" s="42" t="s">
        <v>880</v>
      </c>
      <c r="T256" s="45">
        <v>0.36736111111111108</v>
      </c>
      <c r="U256" s="42" t="s">
        <v>880</v>
      </c>
      <c r="V256" s="42" t="s">
        <v>18</v>
      </c>
      <c r="W256" s="46" t="s">
        <v>36</v>
      </c>
      <c r="X256" s="46" t="s">
        <v>18</v>
      </c>
      <c r="Y256" s="42" t="s">
        <v>17</v>
      </c>
      <c r="Z256" s="42" t="s">
        <v>17</v>
      </c>
      <c r="AA256" s="42" t="s">
        <v>18</v>
      </c>
      <c r="AB256" s="46" t="s">
        <v>36</v>
      </c>
      <c r="AC256" s="42" t="s">
        <v>18</v>
      </c>
      <c r="AD256" s="42" t="s">
        <v>880</v>
      </c>
      <c r="AE256" s="46">
        <v>0.37152777777777773</v>
      </c>
      <c r="AF256" s="42" t="s">
        <v>880</v>
      </c>
      <c r="AG256" s="42" t="s">
        <v>880</v>
      </c>
      <c r="AH256" s="46">
        <v>0.37638888888888888</v>
      </c>
      <c r="AI256" s="42" t="s">
        <v>880</v>
      </c>
      <c r="AJ256" s="42" t="s">
        <v>880</v>
      </c>
      <c r="AK256" s="46">
        <v>0.36805555555555558</v>
      </c>
      <c r="AL256" s="42" t="s">
        <v>880</v>
      </c>
      <c r="AM256" s="42" t="s">
        <v>880</v>
      </c>
      <c r="AN256" s="46">
        <v>0.3520833333333333</v>
      </c>
      <c r="AO256" s="42" t="s">
        <v>880</v>
      </c>
      <c r="AP256" s="42" t="s">
        <v>17</v>
      </c>
      <c r="AQ256" s="42" t="s">
        <v>17</v>
      </c>
      <c r="AR256" s="42" t="s">
        <v>880</v>
      </c>
      <c r="AS256" s="46">
        <v>0.36805555555555558</v>
      </c>
      <c r="AT256" s="46" t="s">
        <v>880</v>
      </c>
      <c r="AU256" s="42" t="s">
        <v>880</v>
      </c>
      <c r="AV256" s="46">
        <v>0.37291666666666662</v>
      </c>
      <c r="AW256" s="46" t="s">
        <v>880</v>
      </c>
      <c r="AX256" s="42" t="s">
        <v>880</v>
      </c>
      <c r="AY256" s="46">
        <v>0.36249999999999999</v>
      </c>
      <c r="AZ256" s="46" t="s">
        <v>880</v>
      </c>
      <c r="BA256" s="42" t="s">
        <v>880</v>
      </c>
      <c r="BB256" s="46">
        <v>0.36527777777777781</v>
      </c>
      <c r="BC256" s="46" t="s">
        <v>880</v>
      </c>
      <c r="BD256" s="42" t="s">
        <v>880</v>
      </c>
      <c r="BE256" s="42" t="s">
        <v>17</v>
      </c>
      <c r="BF256" s="42" t="s">
        <v>17</v>
      </c>
      <c r="BR256" s="1">
        <f t="shared" si="53"/>
        <v>19</v>
      </c>
      <c r="BS256" s="1">
        <f t="shared" si="54"/>
        <v>0</v>
      </c>
      <c r="BT256" s="1">
        <f t="shared" si="55"/>
        <v>6</v>
      </c>
      <c r="BU256" s="1">
        <f t="shared" si="56"/>
        <v>4</v>
      </c>
      <c r="BV256" s="1">
        <f t="shared" si="57"/>
        <v>0</v>
      </c>
      <c r="BW256" s="1">
        <f>SUM(COUNTIFS($S256:$BQ256,{"PAT","MAT"}))</f>
        <v>0</v>
      </c>
      <c r="BX256" s="1">
        <f t="shared" si="58"/>
        <v>0</v>
      </c>
      <c r="BY256" s="1">
        <f t="shared" si="59"/>
        <v>0</v>
      </c>
      <c r="BZ256" s="1">
        <f t="shared" si="60"/>
        <v>0</v>
      </c>
      <c r="CA256" s="1">
        <f t="shared" si="61"/>
        <v>0</v>
      </c>
      <c r="CB256" s="1">
        <f t="shared" si="62"/>
        <v>0</v>
      </c>
      <c r="CC256" s="1">
        <f t="shared" si="63"/>
        <v>0</v>
      </c>
      <c r="CD256" s="1">
        <f t="shared" si="64"/>
        <v>0</v>
      </c>
      <c r="CE256" s="1">
        <f t="shared" si="65"/>
        <v>1</v>
      </c>
      <c r="CF256" s="1">
        <f t="shared" si="66"/>
        <v>1</v>
      </c>
      <c r="CG256" s="1">
        <f>SUM(BR256:CC256)+SUM(COUNTIFS(R256:BQ256,{"TERM","RESIGNED"}))</f>
        <v>29</v>
      </c>
      <c r="CH256" s="1" t="s">
        <v>41</v>
      </c>
      <c r="CI256" s="1" t="s">
        <v>931</v>
      </c>
      <c r="CJ256" s="32"/>
    </row>
    <row r="257" spans="1:88" x14ac:dyDescent="0.25">
      <c r="A257" s="30">
        <f t="shared" si="67"/>
        <v>256</v>
      </c>
      <c r="B257" s="1" t="s">
        <v>163</v>
      </c>
      <c r="C257" s="1">
        <v>104579</v>
      </c>
      <c r="D257" s="25">
        <v>104579</v>
      </c>
      <c r="E257" s="1" t="s">
        <v>863</v>
      </c>
      <c r="F257" s="32" t="s">
        <v>1506</v>
      </c>
      <c r="G257" s="32" t="s">
        <v>117</v>
      </c>
      <c r="H257" s="28">
        <v>44909</v>
      </c>
      <c r="I257" s="28" t="s">
        <v>36</v>
      </c>
      <c r="J257" s="28" t="s">
        <v>36</v>
      </c>
      <c r="K257" s="1">
        <f t="shared" ca="1" si="51"/>
        <v>433</v>
      </c>
      <c r="L257" s="32" t="str">
        <f t="shared" si="52"/>
        <v>Billable</v>
      </c>
      <c r="M257" s="32" t="s">
        <v>118</v>
      </c>
      <c r="N257" s="1" t="s">
        <v>38</v>
      </c>
      <c r="O257" s="1" t="s">
        <v>39</v>
      </c>
      <c r="P257" s="1"/>
      <c r="Q257" s="1"/>
      <c r="R257" s="31" t="s">
        <v>130</v>
      </c>
      <c r="S257" s="42" t="s">
        <v>880</v>
      </c>
      <c r="T257" s="45">
        <v>0.38055555555555554</v>
      </c>
      <c r="U257" s="42" t="s">
        <v>880</v>
      </c>
      <c r="V257" s="42" t="s">
        <v>880</v>
      </c>
      <c r="W257" s="46">
        <v>0.38263888888888892</v>
      </c>
      <c r="X257" s="46" t="s">
        <v>880</v>
      </c>
      <c r="Y257" s="42" t="s">
        <v>17</v>
      </c>
      <c r="Z257" s="42" t="s">
        <v>17</v>
      </c>
      <c r="AA257" s="42" t="s">
        <v>880</v>
      </c>
      <c r="AB257" s="46">
        <v>0.38125000000000003</v>
      </c>
      <c r="AC257" s="42" t="s">
        <v>880</v>
      </c>
      <c r="AD257" s="42" t="s">
        <v>880</v>
      </c>
      <c r="AE257" s="46">
        <v>0.36805555555555558</v>
      </c>
      <c r="AF257" s="42" t="s">
        <v>880</v>
      </c>
      <c r="AG257" s="42" t="s">
        <v>880</v>
      </c>
      <c r="AH257" s="46">
        <v>0.39166666666666666</v>
      </c>
      <c r="AI257" s="42" t="s">
        <v>880</v>
      </c>
      <c r="AJ257" s="42" t="s">
        <v>880</v>
      </c>
      <c r="AK257" s="46">
        <v>0.37361111111111112</v>
      </c>
      <c r="AL257" s="42" t="s">
        <v>880</v>
      </c>
      <c r="AM257" s="42" t="s">
        <v>880</v>
      </c>
      <c r="AN257" s="46">
        <v>0.42708333333333331</v>
      </c>
      <c r="AO257" s="42" t="s">
        <v>880</v>
      </c>
      <c r="AP257" s="42" t="s">
        <v>17</v>
      </c>
      <c r="AQ257" s="42" t="s">
        <v>17</v>
      </c>
      <c r="AR257" s="42" t="s">
        <v>880</v>
      </c>
      <c r="AS257" s="46">
        <v>0.38055555555555554</v>
      </c>
      <c r="AT257" s="46" t="s">
        <v>880</v>
      </c>
      <c r="AU257" s="42" t="s">
        <v>880</v>
      </c>
      <c r="AV257" s="46">
        <v>0.38125000000000003</v>
      </c>
      <c r="AW257" s="46" t="s">
        <v>880</v>
      </c>
      <c r="AX257" s="42" t="s">
        <v>880</v>
      </c>
      <c r="AY257" s="46">
        <v>0.38750000000000001</v>
      </c>
      <c r="AZ257" s="46" t="s">
        <v>880</v>
      </c>
      <c r="BA257" s="42" t="s">
        <v>880</v>
      </c>
      <c r="BB257" s="46">
        <v>0.39166666666666666</v>
      </c>
      <c r="BC257" s="46" t="s">
        <v>880</v>
      </c>
      <c r="BD257" s="42" t="s">
        <v>880</v>
      </c>
      <c r="BE257" s="42" t="s">
        <v>17</v>
      </c>
      <c r="BF257" s="42" t="s">
        <v>17</v>
      </c>
      <c r="BR257" s="1">
        <f t="shared" si="53"/>
        <v>23</v>
      </c>
      <c r="BS257" s="1">
        <f t="shared" si="54"/>
        <v>0</v>
      </c>
      <c r="BT257" s="1">
        <f t="shared" si="55"/>
        <v>6</v>
      </c>
      <c r="BU257" s="1">
        <f t="shared" si="56"/>
        <v>0</v>
      </c>
      <c r="BV257" s="1">
        <f t="shared" si="57"/>
        <v>0</v>
      </c>
      <c r="BW257" s="1">
        <f>SUM(COUNTIFS($S257:$BQ257,{"PAT","MAT"}))</f>
        <v>0</v>
      </c>
      <c r="BX257" s="1">
        <f t="shared" si="58"/>
        <v>0</v>
      </c>
      <c r="BY257" s="1">
        <f t="shared" si="59"/>
        <v>0</v>
      </c>
      <c r="BZ257" s="1">
        <f t="shared" si="60"/>
        <v>0</v>
      </c>
      <c r="CA257" s="1">
        <f t="shared" si="61"/>
        <v>0</v>
      </c>
      <c r="CB257" s="1">
        <f t="shared" si="62"/>
        <v>0</v>
      </c>
      <c r="CC257" s="1">
        <f t="shared" si="63"/>
        <v>0</v>
      </c>
      <c r="CD257" s="1">
        <f t="shared" si="64"/>
        <v>0</v>
      </c>
      <c r="CE257" s="1">
        <f t="shared" si="65"/>
        <v>1</v>
      </c>
      <c r="CF257" s="1">
        <f t="shared" si="66"/>
        <v>1</v>
      </c>
      <c r="CG257" s="1">
        <f>SUM(BR257:CC257)+SUM(COUNTIFS(R257:BQ257,{"TERM","RESIGNED"}))</f>
        <v>29</v>
      </c>
      <c r="CH257" s="1" t="s">
        <v>41</v>
      </c>
      <c r="CI257" s="1" t="s">
        <v>931</v>
      </c>
      <c r="CJ257" s="32"/>
    </row>
    <row r="258" spans="1:88" x14ac:dyDescent="0.25">
      <c r="A258" s="30">
        <f t="shared" si="67"/>
        <v>257</v>
      </c>
      <c r="B258" s="1" t="s">
        <v>163</v>
      </c>
      <c r="C258" s="1">
        <v>104583</v>
      </c>
      <c r="D258" s="25">
        <v>104583</v>
      </c>
      <c r="E258" s="1" t="s">
        <v>863</v>
      </c>
      <c r="F258" s="32" t="s">
        <v>778</v>
      </c>
      <c r="G258" s="32" t="s">
        <v>117</v>
      </c>
      <c r="H258" s="28">
        <v>44909</v>
      </c>
      <c r="I258" s="28" t="s">
        <v>36</v>
      </c>
      <c r="J258" s="28" t="s">
        <v>36</v>
      </c>
      <c r="K258" s="1">
        <f t="shared" ref="K258:K321" ca="1" si="68">IF(O258="ACTIVE",(TODAY()-H258),(J258-H258))</f>
        <v>433</v>
      </c>
      <c r="L258" s="32" t="str">
        <f t="shared" ref="L258:L321" si="69">IF(OR(M258="Email Verification",M258="Operations",M258="OJT",M258="Bottom Quartile Group",M258="Training"),"Billable","Non Billable")</f>
        <v>Billable</v>
      </c>
      <c r="M258" s="32" t="s">
        <v>118</v>
      </c>
      <c r="N258" s="1" t="s">
        <v>38</v>
      </c>
      <c r="O258" s="1" t="s">
        <v>39</v>
      </c>
      <c r="P258" s="1"/>
      <c r="Q258" s="1"/>
      <c r="R258" s="31" t="s">
        <v>511</v>
      </c>
      <c r="S258" s="42" t="s">
        <v>880</v>
      </c>
      <c r="T258" s="45">
        <v>0.38194444444444442</v>
      </c>
      <c r="U258" s="42" t="s">
        <v>880</v>
      </c>
      <c r="V258" s="42" t="s">
        <v>880</v>
      </c>
      <c r="W258" s="46">
        <v>0.37916666666666665</v>
      </c>
      <c r="X258" s="46" t="s">
        <v>880</v>
      </c>
      <c r="Y258" s="42" t="s">
        <v>17</v>
      </c>
      <c r="Z258" s="42" t="s">
        <v>17</v>
      </c>
      <c r="AA258" s="42" t="s">
        <v>19</v>
      </c>
      <c r="AB258" s="46">
        <v>0.3972222222222222</v>
      </c>
      <c r="AC258" s="42" t="s">
        <v>19</v>
      </c>
      <c r="AD258" s="42" t="s">
        <v>880</v>
      </c>
      <c r="AE258" s="46">
        <v>0.40277777777777773</v>
      </c>
      <c r="AF258" s="42" t="s">
        <v>880</v>
      </c>
      <c r="AG258" s="42" t="s">
        <v>880</v>
      </c>
      <c r="AH258" s="46">
        <v>0.39027777777777778</v>
      </c>
      <c r="AI258" s="42" t="s">
        <v>880</v>
      </c>
      <c r="AJ258" s="42" t="s">
        <v>880</v>
      </c>
      <c r="AK258" s="46">
        <v>0.39930555555555558</v>
      </c>
      <c r="AL258" s="42" t="s">
        <v>880</v>
      </c>
      <c r="AM258" s="42" t="s">
        <v>880</v>
      </c>
      <c r="AN258" s="46">
        <v>0.4381944444444445</v>
      </c>
      <c r="AO258" s="42" t="s">
        <v>880</v>
      </c>
      <c r="AP258" s="42" t="s">
        <v>17</v>
      </c>
      <c r="AQ258" s="42" t="s">
        <v>17</v>
      </c>
      <c r="AR258" s="42" t="s">
        <v>880</v>
      </c>
      <c r="AS258" s="46">
        <v>0.41388888888888892</v>
      </c>
      <c r="AT258" s="46" t="s">
        <v>880</v>
      </c>
      <c r="AU258" s="42" t="s">
        <v>880</v>
      </c>
      <c r="AV258" s="46">
        <v>0.39583333333333331</v>
      </c>
      <c r="AW258" s="46" t="s">
        <v>880</v>
      </c>
      <c r="AX258" s="42" t="s">
        <v>880</v>
      </c>
      <c r="AY258" s="46">
        <v>0.39999999999999997</v>
      </c>
      <c r="AZ258" s="46" t="s">
        <v>880</v>
      </c>
      <c r="BA258" s="42" t="s">
        <v>880</v>
      </c>
      <c r="BB258" s="46">
        <v>0.40138888888888885</v>
      </c>
      <c r="BC258" s="46" t="s">
        <v>880</v>
      </c>
      <c r="BD258" s="42" t="s">
        <v>880</v>
      </c>
      <c r="BE258" s="42" t="s">
        <v>17</v>
      </c>
      <c r="BF258" s="42" t="s">
        <v>17</v>
      </c>
      <c r="BR258" s="1">
        <f t="shared" ref="BR258:BR321" si="70">COUNTIFS($S258:$BQ258,"P")</f>
        <v>21</v>
      </c>
      <c r="BS258" s="1">
        <f t="shared" ref="BS258:BS321" si="71">COUNTIFS($S258:$BQ258,"HD")/2</f>
        <v>0</v>
      </c>
      <c r="BT258" s="1">
        <f t="shared" ref="BT258:BT321" si="72">COUNTIFS($S258:$BQ258,"DO")</f>
        <v>6</v>
      </c>
      <c r="BU258" s="1">
        <f t="shared" ref="BU258:BU321" si="73">COUNTIFS($S258:$BQ258,"UPL")</f>
        <v>0</v>
      </c>
      <c r="BV258" s="1">
        <f t="shared" ref="BV258:BV321" si="74">COUNTIFS($S258:$BQ258,"LWP")</f>
        <v>2</v>
      </c>
      <c r="BW258" s="1">
        <f>SUM(COUNTIFS($S258:$BQ258,{"PAT","MAT"}))</f>
        <v>0</v>
      </c>
      <c r="BX258" s="1">
        <f t="shared" ref="BX258:BX321" si="75">COUNTIFS($S258:$BQ258,"HO")</f>
        <v>0</v>
      </c>
      <c r="BY258" s="1">
        <f t="shared" ref="BY258:BY321" si="76">COUNTIFS($S258:$BQ258,"NA")</f>
        <v>0</v>
      </c>
      <c r="BZ258" s="1">
        <f t="shared" ref="BZ258:BZ321" si="77">COUNTIFS($S258:$BQ258,"PL")</f>
        <v>0</v>
      </c>
      <c r="CA258" s="1">
        <f t="shared" ref="CA258:CA321" si="78">COUNTIFS($S258:$BQ258,"CL")</f>
        <v>0</v>
      </c>
      <c r="CB258" s="1">
        <f t="shared" ref="CB258:CB321" si="79">COUNTIFS($S258:$BQ258,"BL")</f>
        <v>0</v>
      </c>
      <c r="CC258" s="1">
        <f t="shared" ref="CC258:CC321" si="80">COUNTIFS($S258:$BQ258,"CO")</f>
        <v>0</v>
      </c>
      <c r="CD258" s="1">
        <f t="shared" ref="CD258:CD321" si="81">SUM(BZ258:CC258)</f>
        <v>0</v>
      </c>
      <c r="CE258" s="1">
        <f t="shared" ref="CE258:CE321" si="82">IF(SUM(BR258+BS258)&gt;=17,1,0)</f>
        <v>1</v>
      </c>
      <c r="CF258" s="1">
        <f t="shared" ref="CF258:CF321" si="83">IF(SUM(BR258+BS258)&gt;=13,1,0)</f>
        <v>1</v>
      </c>
      <c r="CG258" s="1">
        <f>SUM(BR258:CC258)+SUM(COUNTIFS(R258:BQ258,{"TERM","RESIGNED"}))</f>
        <v>29</v>
      </c>
      <c r="CH258" s="1" t="s">
        <v>41</v>
      </c>
      <c r="CI258" s="1" t="s">
        <v>931</v>
      </c>
      <c r="CJ258" s="32"/>
    </row>
    <row r="259" spans="1:88" x14ac:dyDescent="0.25">
      <c r="A259" s="30">
        <f t="shared" ref="A259:A322" si="84">A258+1</f>
        <v>258</v>
      </c>
      <c r="B259" s="1" t="s">
        <v>163</v>
      </c>
      <c r="C259" s="1">
        <v>104585</v>
      </c>
      <c r="D259" s="25">
        <v>104585</v>
      </c>
      <c r="E259" s="1" t="s">
        <v>863</v>
      </c>
      <c r="F259" s="32" t="s">
        <v>779</v>
      </c>
      <c r="G259" s="32" t="s">
        <v>117</v>
      </c>
      <c r="H259" s="28">
        <v>44909</v>
      </c>
      <c r="I259" s="28" t="s">
        <v>36</v>
      </c>
      <c r="J259" s="28" t="s">
        <v>36</v>
      </c>
      <c r="K259" s="1">
        <f t="shared" ca="1" si="68"/>
        <v>433</v>
      </c>
      <c r="L259" s="32" t="str">
        <f t="shared" si="69"/>
        <v>Billable</v>
      </c>
      <c r="M259" s="32" t="s">
        <v>118</v>
      </c>
      <c r="N259" s="1" t="s">
        <v>38</v>
      </c>
      <c r="O259" s="1" t="s">
        <v>39</v>
      </c>
      <c r="P259" s="1"/>
      <c r="Q259" s="1"/>
      <c r="R259" s="31" t="s">
        <v>60</v>
      </c>
      <c r="S259" s="42" t="s">
        <v>880</v>
      </c>
      <c r="T259" s="45">
        <v>0.39652777777777781</v>
      </c>
      <c r="U259" s="42" t="s">
        <v>880</v>
      </c>
      <c r="V259" s="42" t="s">
        <v>880</v>
      </c>
      <c r="W259" s="46">
        <v>0.4055555555555555</v>
      </c>
      <c r="X259" s="46" t="s">
        <v>880</v>
      </c>
      <c r="Y259" s="42" t="s">
        <v>17</v>
      </c>
      <c r="Z259" s="42" t="s">
        <v>17</v>
      </c>
      <c r="AA259" s="42" t="s">
        <v>19</v>
      </c>
      <c r="AB259" s="46">
        <v>0.34861111111111115</v>
      </c>
      <c r="AC259" s="42" t="s">
        <v>19</v>
      </c>
      <c r="AD259" s="42" t="s">
        <v>880</v>
      </c>
      <c r="AE259" s="46">
        <v>0.38680555555555557</v>
      </c>
      <c r="AF259" s="42" t="s">
        <v>880</v>
      </c>
      <c r="AG259" s="42" t="s">
        <v>880</v>
      </c>
      <c r="AH259" s="46">
        <v>0.38055555555555554</v>
      </c>
      <c r="AI259" s="42" t="s">
        <v>880</v>
      </c>
      <c r="AJ259" s="42" t="s">
        <v>880</v>
      </c>
      <c r="AK259" s="46">
        <v>0.39097222222222222</v>
      </c>
      <c r="AL259" s="42" t="s">
        <v>880</v>
      </c>
      <c r="AM259" s="42" t="s">
        <v>880</v>
      </c>
      <c r="AN259" s="46">
        <v>0.35972222222222222</v>
      </c>
      <c r="AO259" s="42" t="s">
        <v>880</v>
      </c>
      <c r="AP259" s="42" t="s">
        <v>17</v>
      </c>
      <c r="AQ259" s="42" t="s">
        <v>17</v>
      </c>
      <c r="AR259" s="42" t="s">
        <v>880</v>
      </c>
      <c r="AS259" s="46">
        <v>0.35625000000000001</v>
      </c>
      <c r="AT259" s="46" t="s">
        <v>880</v>
      </c>
      <c r="AU259" s="42" t="s">
        <v>880</v>
      </c>
      <c r="AV259" s="46">
        <v>0.37152777777777773</v>
      </c>
      <c r="AW259" s="46" t="s">
        <v>880</v>
      </c>
      <c r="AX259" s="42" t="s">
        <v>880</v>
      </c>
      <c r="AY259" s="46">
        <v>0.375</v>
      </c>
      <c r="AZ259" s="46" t="s">
        <v>880</v>
      </c>
      <c r="BA259" s="42" t="s">
        <v>880</v>
      </c>
      <c r="BB259" s="46">
        <v>0.45624999999999999</v>
      </c>
      <c r="BC259" s="46" t="s">
        <v>880</v>
      </c>
      <c r="BD259" s="42" t="s">
        <v>880</v>
      </c>
      <c r="BE259" s="42" t="s">
        <v>17</v>
      </c>
      <c r="BF259" s="42" t="s">
        <v>17</v>
      </c>
      <c r="BR259" s="1">
        <f t="shared" si="70"/>
        <v>21</v>
      </c>
      <c r="BS259" s="1">
        <f t="shared" si="71"/>
        <v>0</v>
      </c>
      <c r="BT259" s="1">
        <f t="shared" si="72"/>
        <v>6</v>
      </c>
      <c r="BU259" s="1">
        <f t="shared" si="73"/>
        <v>0</v>
      </c>
      <c r="BV259" s="1">
        <f t="shared" si="74"/>
        <v>2</v>
      </c>
      <c r="BW259" s="1">
        <f>SUM(COUNTIFS($S259:$BQ259,{"PAT","MAT"}))</f>
        <v>0</v>
      </c>
      <c r="BX259" s="1">
        <f t="shared" si="75"/>
        <v>0</v>
      </c>
      <c r="BY259" s="1">
        <f t="shared" si="76"/>
        <v>0</v>
      </c>
      <c r="BZ259" s="1">
        <f t="shared" si="77"/>
        <v>0</v>
      </c>
      <c r="CA259" s="1">
        <f t="shared" si="78"/>
        <v>0</v>
      </c>
      <c r="CB259" s="1">
        <f t="shared" si="79"/>
        <v>0</v>
      </c>
      <c r="CC259" s="1">
        <f t="shared" si="80"/>
        <v>0</v>
      </c>
      <c r="CD259" s="1">
        <f t="shared" si="81"/>
        <v>0</v>
      </c>
      <c r="CE259" s="1">
        <f t="shared" si="82"/>
        <v>1</v>
      </c>
      <c r="CF259" s="1">
        <f t="shared" si="83"/>
        <v>1</v>
      </c>
      <c r="CG259" s="1">
        <f>SUM(BR259:CC259)+SUM(COUNTIFS(R259:BQ259,{"TERM","RESIGNED"}))</f>
        <v>29</v>
      </c>
      <c r="CH259" s="1" t="s">
        <v>41</v>
      </c>
      <c r="CI259" s="1" t="s">
        <v>933</v>
      </c>
      <c r="CJ259" s="32"/>
    </row>
    <row r="260" spans="1:88" x14ac:dyDescent="0.25">
      <c r="A260" s="30">
        <f t="shared" si="84"/>
        <v>259</v>
      </c>
      <c r="B260" s="1" t="s">
        <v>163</v>
      </c>
      <c r="C260" s="1">
        <v>104592</v>
      </c>
      <c r="D260" s="25">
        <v>104592</v>
      </c>
      <c r="E260" s="1" t="s">
        <v>863</v>
      </c>
      <c r="F260" s="32" t="s">
        <v>780</v>
      </c>
      <c r="G260" s="32" t="s">
        <v>117</v>
      </c>
      <c r="H260" s="28">
        <v>44909</v>
      </c>
      <c r="I260" s="28" t="s">
        <v>36</v>
      </c>
      <c r="J260" s="28" t="s">
        <v>36</v>
      </c>
      <c r="K260" s="1">
        <f t="shared" ca="1" si="68"/>
        <v>433</v>
      </c>
      <c r="L260" s="32" t="str">
        <f t="shared" si="69"/>
        <v>Billable</v>
      </c>
      <c r="M260" s="32" t="s">
        <v>118</v>
      </c>
      <c r="N260" s="1" t="s">
        <v>38</v>
      </c>
      <c r="O260" s="1" t="s">
        <v>39</v>
      </c>
      <c r="P260" s="1"/>
      <c r="Q260" s="1"/>
      <c r="R260" s="31" t="s">
        <v>134</v>
      </c>
      <c r="S260" s="42" t="s">
        <v>880</v>
      </c>
      <c r="T260" s="45">
        <v>0.37222222222222223</v>
      </c>
      <c r="U260" s="42" t="s">
        <v>880</v>
      </c>
      <c r="V260" s="42" t="s">
        <v>880</v>
      </c>
      <c r="W260" s="46">
        <v>0.37083333333333335</v>
      </c>
      <c r="X260" s="46" t="s">
        <v>880</v>
      </c>
      <c r="Y260" s="42" t="s">
        <v>17</v>
      </c>
      <c r="Z260" s="42" t="s">
        <v>17</v>
      </c>
      <c r="AA260" s="42" t="s">
        <v>880</v>
      </c>
      <c r="AB260" s="46">
        <v>0.37222222222222223</v>
      </c>
      <c r="AC260" s="42" t="s">
        <v>880</v>
      </c>
      <c r="AD260" s="42" t="s">
        <v>880</v>
      </c>
      <c r="AE260" s="46">
        <v>0.375</v>
      </c>
      <c r="AF260" s="42" t="s">
        <v>880</v>
      </c>
      <c r="AG260" s="42" t="s">
        <v>880</v>
      </c>
      <c r="AH260" s="46">
        <v>0.37361111111111112</v>
      </c>
      <c r="AI260" s="42" t="s">
        <v>880</v>
      </c>
      <c r="AJ260" s="42" t="s">
        <v>880</v>
      </c>
      <c r="AK260" s="46">
        <v>0.37222222222222223</v>
      </c>
      <c r="AL260" s="42" t="s">
        <v>880</v>
      </c>
      <c r="AM260" s="42" t="s">
        <v>880</v>
      </c>
      <c r="AN260" s="46">
        <v>0.37083333333333335</v>
      </c>
      <c r="AO260" s="42" t="s">
        <v>880</v>
      </c>
      <c r="AP260" s="42" t="s">
        <v>17</v>
      </c>
      <c r="AQ260" s="42" t="s">
        <v>17</v>
      </c>
      <c r="AR260" s="42" t="s">
        <v>880</v>
      </c>
      <c r="AS260" s="46">
        <v>0.37291666666666662</v>
      </c>
      <c r="AT260" s="46" t="s">
        <v>880</v>
      </c>
      <c r="AU260" s="42" t="s">
        <v>880</v>
      </c>
      <c r="AV260" s="46">
        <v>0.37083333333333335</v>
      </c>
      <c r="AW260" s="46" t="s">
        <v>880</v>
      </c>
      <c r="AX260" s="42" t="s">
        <v>880</v>
      </c>
      <c r="AY260" s="46">
        <v>0.37222222222222223</v>
      </c>
      <c r="AZ260" s="46" t="s">
        <v>880</v>
      </c>
      <c r="BA260" s="42" t="s">
        <v>880</v>
      </c>
      <c r="BB260" s="46">
        <v>0.37083333333333335</v>
      </c>
      <c r="BC260" s="46" t="s">
        <v>880</v>
      </c>
      <c r="BD260" s="42" t="s">
        <v>880</v>
      </c>
      <c r="BE260" s="42" t="s">
        <v>17</v>
      </c>
      <c r="BF260" s="42" t="s">
        <v>17</v>
      </c>
      <c r="BR260" s="1">
        <f t="shared" si="70"/>
        <v>23</v>
      </c>
      <c r="BS260" s="1">
        <f t="shared" si="71"/>
        <v>0</v>
      </c>
      <c r="BT260" s="1">
        <f t="shared" si="72"/>
        <v>6</v>
      </c>
      <c r="BU260" s="1">
        <f t="shared" si="73"/>
        <v>0</v>
      </c>
      <c r="BV260" s="1">
        <f t="shared" si="74"/>
        <v>0</v>
      </c>
      <c r="BW260" s="1">
        <f>SUM(COUNTIFS($S260:$BQ260,{"PAT","MAT"}))</f>
        <v>0</v>
      </c>
      <c r="BX260" s="1">
        <f t="shared" si="75"/>
        <v>0</v>
      </c>
      <c r="BY260" s="1">
        <f t="shared" si="76"/>
        <v>0</v>
      </c>
      <c r="BZ260" s="1">
        <f t="shared" si="77"/>
        <v>0</v>
      </c>
      <c r="CA260" s="1">
        <f t="shared" si="78"/>
        <v>0</v>
      </c>
      <c r="CB260" s="1">
        <f t="shared" si="79"/>
        <v>0</v>
      </c>
      <c r="CC260" s="1">
        <f t="shared" si="80"/>
        <v>0</v>
      </c>
      <c r="CD260" s="1">
        <f t="shared" si="81"/>
        <v>0</v>
      </c>
      <c r="CE260" s="1">
        <f t="shared" si="82"/>
        <v>1</v>
      </c>
      <c r="CF260" s="1">
        <f t="shared" si="83"/>
        <v>1</v>
      </c>
      <c r="CG260" s="1">
        <f>SUM(BR260:CC260)+SUM(COUNTIFS(R260:BQ260,{"TERM","RESIGNED"}))</f>
        <v>29</v>
      </c>
      <c r="CH260" s="1" t="s">
        <v>41</v>
      </c>
      <c r="CI260" s="1" t="s">
        <v>931</v>
      </c>
      <c r="CJ260" s="32"/>
    </row>
    <row r="261" spans="1:88" x14ac:dyDescent="0.25">
      <c r="A261" s="30">
        <f t="shared" si="84"/>
        <v>260</v>
      </c>
      <c r="B261" s="1" t="s">
        <v>163</v>
      </c>
      <c r="C261" s="1">
        <v>104604</v>
      </c>
      <c r="D261" s="25">
        <v>104604</v>
      </c>
      <c r="E261" s="1" t="s">
        <v>863</v>
      </c>
      <c r="F261" s="32" t="s">
        <v>787</v>
      </c>
      <c r="G261" s="32" t="s">
        <v>181</v>
      </c>
      <c r="H261" s="28">
        <v>44911</v>
      </c>
      <c r="I261" s="28" t="s">
        <v>36</v>
      </c>
      <c r="J261" s="28" t="s">
        <v>36</v>
      </c>
      <c r="K261" s="1">
        <f t="shared" ca="1" si="68"/>
        <v>431</v>
      </c>
      <c r="L261" s="32" t="str">
        <f t="shared" si="69"/>
        <v>Billable</v>
      </c>
      <c r="M261" s="32" t="s">
        <v>178</v>
      </c>
      <c r="N261" s="1" t="s">
        <v>38</v>
      </c>
      <c r="O261" s="1" t="s">
        <v>39</v>
      </c>
      <c r="P261" s="1"/>
      <c r="Q261" s="1"/>
      <c r="R261" s="31" t="s">
        <v>241</v>
      </c>
      <c r="S261" s="42" t="s">
        <v>880</v>
      </c>
      <c r="T261" s="45">
        <v>0.37916666666666665</v>
      </c>
      <c r="U261" s="42" t="s">
        <v>880</v>
      </c>
      <c r="V261" s="42" t="s">
        <v>880</v>
      </c>
      <c r="W261" s="46">
        <v>0.37222222222222223</v>
      </c>
      <c r="X261" s="46" t="s">
        <v>880</v>
      </c>
      <c r="Y261" s="42" t="s">
        <v>17</v>
      </c>
      <c r="Z261" s="42" t="s">
        <v>17</v>
      </c>
      <c r="AA261" s="42" t="s">
        <v>880</v>
      </c>
      <c r="AB261" s="46">
        <v>0.36874999999999997</v>
      </c>
      <c r="AC261" s="42" t="s">
        <v>880</v>
      </c>
      <c r="AD261" s="42" t="s">
        <v>880</v>
      </c>
      <c r="AE261" s="46">
        <v>0.37222222222222223</v>
      </c>
      <c r="AF261" s="42" t="s">
        <v>880</v>
      </c>
      <c r="AG261" s="42" t="s">
        <v>880</v>
      </c>
      <c r="AH261" s="46">
        <v>0.36249999999999999</v>
      </c>
      <c r="AI261" s="42" t="s">
        <v>880</v>
      </c>
      <c r="AJ261" s="42" t="s">
        <v>882</v>
      </c>
      <c r="AK261" s="46" t="s">
        <v>36</v>
      </c>
      <c r="AL261" s="42" t="s">
        <v>882</v>
      </c>
      <c r="AM261" s="42" t="s">
        <v>883</v>
      </c>
      <c r="AN261" s="46" t="s">
        <v>36</v>
      </c>
      <c r="AO261" s="42" t="s">
        <v>883</v>
      </c>
      <c r="AP261" s="42" t="s">
        <v>17</v>
      </c>
      <c r="AQ261" s="42" t="s">
        <v>17</v>
      </c>
      <c r="AR261" s="42" t="s">
        <v>880</v>
      </c>
      <c r="AS261" s="46">
        <v>0.3756944444444445</v>
      </c>
      <c r="AT261" s="46" t="s">
        <v>880</v>
      </c>
      <c r="AU261" s="42" t="s">
        <v>880</v>
      </c>
      <c r="AV261" s="46">
        <v>0.37222222222222223</v>
      </c>
      <c r="AW261" s="46" t="s">
        <v>880</v>
      </c>
      <c r="AX261" s="42" t="s">
        <v>880</v>
      </c>
      <c r="AY261" s="46">
        <v>0.36458333333333331</v>
      </c>
      <c r="AZ261" s="46" t="s">
        <v>880</v>
      </c>
      <c r="BA261" s="42" t="s">
        <v>880</v>
      </c>
      <c r="BB261" s="46">
        <v>0.3659722222222222</v>
      </c>
      <c r="BC261" s="46" t="s">
        <v>880</v>
      </c>
      <c r="BD261" s="42" t="s">
        <v>880</v>
      </c>
      <c r="BE261" s="42" t="s">
        <v>17</v>
      </c>
      <c r="BF261" s="42" t="s">
        <v>17</v>
      </c>
      <c r="BR261" s="1">
        <f t="shared" si="70"/>
        <v>19</v>
      </c>
      <c r="BS261" s="1">
        <f t="shared" si="71"/>
        <v>0</v>
      </c>
      <c r="BT261" s="1">
        <f t="shared" si="72"/>
        <v>6</v>
      </c>
      <c r="BU261" s="1">
        <f t="shared" si="73"/>
        <v>0</v>
      </c>
      <c r="BV261" s="1">
        <f t="shared" si="74"/>
        <v>0</v>
      </c>
      <c r="BW261" s="1">
        <f>SUM(COUNTIFS($S261:$BQ261,{"PAT","MAT"}))</f>
        <v>0</v>
      </c>
      <c r="BX261" s="1">
        <f t="shared" si="75"/>
        <v>0</v>
      </c>
      <c r="BY261" s="1">
        <f t="shared" si="76"/>
        <v>0</v>
      </c>
      <c r="BZ261" s="1">
        <f t="shared" si="77"/>
        <v>2</v>
      </c>
      <c r="CA261" s="1">
        <f t="shared" si="78"/>
        <v>2</v>
      </c>
      <c r="CB261" s="1">
        <f t="shared" si="79"/>
        <v>0</v>
      </c>
      <c r="CC261" s="1">
        <f t="shared" si="80"/>
        <v>0</v>
      </c>
      <c r="CD261" s="1">
        <f t="shared" si="81"/>
        <v>4</v>
      </c>
      <c r="CE261" s="1">
        <f t="shared" si="82"/>
        <v>1</v>
      </c>
      <c r="CF261" s="1">
        <f t="shared" si="83"/>
        <v>1</v>
      </c>
      <c r="CG261" s="1">
        <f>SUM(BR261:CC261)+SUM(COUNTIFS(R261:BQ261,{"TERM","RESIGNED"}))</f>
        <v>29</v>
      </c>
      <c r="CH261" s="1" t="s">
        <v>41</v>
      </c>
      <c r="CI261" s="1" t="s">
        <v>931</v>
      </c>
      <c r="CJ261" s="32"/>
    </row>
    <row r="262" spans="1:88" x14ac:dyDescent="0.25">
      <c r="A262" s="30">
        <f t="shared" si="84"/>
        <v>261</v>
      </c>
      <c r="B262" s="1" t="s">
        <v>163</v>
      </c>
      <c r="C262" s="1">
        <v>104675</v>
      </c>
      <c r="D262" s="25">
        <v>104675</v>
      </c>
      <c r="E262" s="1" t="s">
        <v>863</v>
      </c>
      <c r="F262" s="32" t="s">
        <v>789</v>
      </c>
      <c r="G262" s="32" t="s">
        <v>181</v>
      </c>
      <c r="H262" s="28">
        <v>44915</v>
      </c>
      <c r="I262" s="28" t="s">
        <v>36</v>
      </c>
      <c r="J262" s="28" t="s">
        <v>36</v>
      </c>
      <c r="K262" s="1">
        <f t="shared" ca="1" si="68"/>
        <v>427</v>
      </c>
      <c r="L262" s="32" t="str">
        <f t="shared" si="69"/>
        <v>Billable</v>
      </c>
      <c r="M262" s="32" t="s">
        <v>178</v>
      </c>
      <c r="N262" s="1" t="s">
        <v>38</v>
      </c>
      <c r="O262" s="1" t="s">
        <v>39</v>
      </c>
      <c r="P262" s="1"/>
      <c r="Q262" s="1"/>
      <c r="R262" s="31" t="s">
        <v>230</v>
      </c>
      <c r="S262" s="42" t="s">
        <v>880</v>
      </c>
      <c r="T262" s="45">
        <v>0.3888888888888889</v>
      </c>
      <c r="U262" s="42" t="s">
        <v>880</v>
      </c>
      <c r="V262" s="42" t="s">
        <v>880</v>
      </c>
      <c r="W262" s="46">
        <v>0.38750000000000001</v>
      </c>
      <c r="X262" s="46" t="s">
        <v>880</v>
      </c>
      <c r="Y262" s="42" t="s">
        <v>17</v>
      </c>
      <c r="Z262" s="42" t="s">
        <v>17</v>
      </c>
      <c r="AA262" s="42" t="s">
        <v>880</v>
      </c>
      <c r="AB262" s="46">
        <v>0.3888888888888889</v>
      </c>
      <c r="AC262" s="42" t="s">
        <v>880</v>
      </c>
      <c r="AD262" s="42" t="s">
        <v>880</v>
      </c>
      <c r="AE262" s="46">
        <v>0.3833333333333333</v>
      </c>
      <c r="AF262" s="42" t="s">
        <v>880</v>
      </c>
      <c r="AG262" s="42" t="s">
        <v>880</v>
      </c>
      <c r="AH262" s="46">
        <v>0.37777777777777777</v>
      </c>
      <c r="AI262" s="42" t="s">
        <v>880</v>
      </c>
      <c r="AJ262" s="42" t="s">
        <v>880</v>
      </c>
      <c r="AK262" s="46">
        <v>0.38541666666666669</v>
      </c>
      <c r="AL262" s="42" t="s">
        <v>880</v>
      </c>
      <c r="AM262" s="42" t="s">
        <v>880</v>
      </c>
      <c r="AN262" s="46">
        <v>0.41875000000000001</v>
      </c>
      <c r="AO262" s="42" t="s">
        <v>880</v>
      </c>
      <c r="AP262" s="42" t="s">
        <v>17</v>
      </c>
      <c r="AQ262" s="42" t="s">
        <v>17</v>
      </c>
      <c r="AR262" s="42" t="s">
        <v>880</v>
      </c>
      <c r="AS262" s="46">
        <v>0.38055555555555554</v>
      </c>
      <c r="AT262" s="46" t="s">
        <v>880</v>
      </c>
      <c r="AU262" s="42" t="s">
        <v>880</v>
      </c>
      <c r="AV262" s="46">
        <v>0.40486111111111112</v>
      </c>
      <c r="AW262" s="46" t="s">
        <v>880</v>
      </c>
      <c r="AX262" s="42" t="s">
        <v>880</v>
      </c>
      <c r="AY262" s="46">
        <v>0.37083333333333335</v>
      </c>
      <c r="AZ262" s="46" t="s">
        <v>19</v>
      </c>
      <c r="BA262" s="42" t="s">
        <v>880</v>
      </c>
      <c r="BB262" s="46">
        <v>0.38958333333333334</v>
      </c>
      <c r="BC262" s="46" t="s">
        <v>880</v>
      </c>
      <c r="BD262" s="42" t="s">
        <v>880</v>
      </c>
      <c r="BE262" s="42" t="s">
        <v>17</v>
      </c>
      <c r="BF262" s="42" t="s">
        <v>17</v>
      </c>
      <c r="BR262" s="1">
        <f t="shared" si="70"/>
        <v>22</v>
      </c>
      <c r="BS262" s="1">
        <f t="shared" si="71"/>
        <v>0</v>
      </c>
      <c r="BT262" s="1">
        <f t="shared" si="72"/>
        <v>6</v>
      </c>
      <c r="BU262" s="1">
        <f t="shared" si="73"/>
        <v>0</v>
      </c>
      <c r="BV262" s="1">
        <f t="shared" si="74"/>
        <v>1</v>
      </c>
      <c r="BW262" s="1">
        <f>SUM(COUNTIFS($S262:$BQ262,{"PAT","MAT"}))</f>
        <v>0</v>
      </c>
      <c r="BX262" s="1">
        <f t="shared" si="75"/>
        <v>0</v>
      </c>
      <c r="BY262" s="1">
        <f t="shared" si="76"/>
        <v>0</v>
      </c>
      <c r="BZ262" s="1">
        <f t="shared" si="77"/>
        <v>0</v>
      </c>
      <c r="CA262" s="1">
        <f t="shared" si="78"/>
        <v>0</v>
      </c>
      <c r="CB262" s="1">
        <f t="shared" si="79"/>
        <v>0</v>
      </c>
      <c r="CC262" s="1">
        <f t="shared" si="80"/>
        <v>0</v>
      </c>
      <c r="CD262" s="1">
        <f t="shared" si="81"/>
        <v>0</v>
      </c>
      <c r="CE262" s="1">
        <f t="shared" si="82"/>
        <v>1</v>
      </c>
      <c r="CF262" s="1">
        <f t="shared" si="83"/>
        <v>1</v>
      </c>
      <c r="CG262" s="1">
        <f>SUM(BR262:CC262)+SUM(COUNTIFS(R262:BQ262,{"TERM","RESIGNED"}))</f>
        <v>29</v>
      </c>
      <c r="CH262" s="1" t="s">
        <v>41</v>
      </c>
      <c r="CI262" s="1" t="s">
        <v>937</v>
      </c>
      <c r="CJ262" s="32"/>
    </row>
    <row r="263" spans="1:88" x14ac:dyDescent="0.25">
      <c r="A263" s="30">
        <f t="shared" si="84"/>
        <v>262</v>
      </c>
      <c r="B263" s="1" t="s">
        <v>163</v>
      </c>
      <c r="C263" s="1">
        <v>104676</v>
      </c>
      <c r="D263" s="25">
        <v>104676</v>
      </c>
      <c r="E263" s="1" t="s">
        <v>862</v>
      </c>
      <c r="F263" s="32" t="s">
        <v>788</v>
      </c>
      <c r="G263" s="32" t="s">
        <v>117</v>
      </c>
      <c r="H263" s="28">
        <v>44915</v>
      </c>
      <c r="I263" s="28" t="s">
        <v>36</v>
      </c>
      <c r="J263" s="28" t="s">
        <v>36</v>
      </c>
      <c r="K263" s="1">
        <f t="shared" ca="1" si="68"/>
        <v>427</v>
      </c>
      <c r="L263" s="32" t="str">
        <f t="shared" si="69"/>
        <v>Billable</v>
      </c>
      <c r="M263" s="32" t="s">
        <v>118</v>
      </c>
      <c r="N263" s="1" t="s">
        <v>38</v>
      </c>
      <c r="O263" s="1" t="s">
        <v>39</v>
      </c>
      <c r="P263" s="1"/>
      <c r="Q263" s="1"/>
      <c r="R263" s="31" t="s">
        <v>187</v>
      </c>
      <c r="S263" s="42" t="s">
        <v>880</v>
      </c>
      <c r="T263" s="45">
        <v>0.37083333333333335</v>
      </c>
      <c r="U263" s="42" t="s">
        <v>880</v>
      </c>
      <c r="V263" s="42" t="s">
        <v>880</v>
      </c>
      <c r="W263" s="46">
        <v>0.37638888888888888</v>
      </c>
      <c r="X263" s="46" t="s">
        <v>880</v>
      </c>
      <c r="Y263" s="42" t="s">
        <v>17</v>
      </c>
      <c r="Z263" s="42" t="s">
        <v>17</v>
      </c>
      <c r="AA263" s="42" t="s">
        <v>880</v>
      </c>
      <c r="AB263" s="46">
        <v>0.37083333333333335</v>
      </c>
      <c r="AC263" s="42" t="s">
        <v>880</v>
      </c>
      <c r="AD263" s="42" t="s">
        <v>880</v>
      </c>
      <c r="AE263" s="46">
        <v>0.37847222222222227</v>
      </c>
      <c r="AF263" s="42" t="s">
        <v>880</v>
      </c>
      <c r="AG263" s="42" t="s">
        <v>880</v>
      </c>
      <c r="AH263" s="46">
        <v>0.40763888888888888</v>
      </c>
      <c r="AI263" s="42" t="s">
        <v>880</v>
      </c>
      <c r="AJ263" s="42" t="s">
        <v>880</v>
      </c>
      <c r="AK263" s="46">
        <v>0.37638888888888888</v>
      </c>
      <c r="AL263" s="42" t="s">
        <v>880</v>
      </c>
      <c r="AM263" s="42" t="s">
        <v>880</v>
      </c>
      <c r="AN263" s="46">
        <v>0.38541666666666669</v>
      </c>
      <c r="AO263" s="42" t="s">
        <v>880</v>
      </c>
      <c r="AP263" s="42" t="s">
        <v>17</v>
      </c>
      <c r="AQ263" s="42" t="s">
        <v>17</v>
      </c>
      <c r="AR263" s="42" t="s">
        <v>880</v>
      </c>
      <c r="AS263" s="46">
        <v>0.3923611111111111</v>
      </c>
      <c r="AT263" s="46" t="s">
        <v>880</v>
      </c>
      <c r="AU263" s="42" t="s">
        <v>880</v>
      </c>
      <c r="AV263" s="46">
        <v>0.36874999999999997</v>
      </c>
      <c r="AW263" s="46" t="s">
        <v>880</v>
      </c>
      <c r="AX263" s="42" t="s">
        <v>880</v>
      </c>
      <c r="AY263" s="46">
        <v>0.36180555555555555</v>
      </c>
      <c r="AZ263" s="46" t="s">
        <v>880</v>
      </c>
      <c r="BA263" s="42" t="s">
        <v>880</v>
      </c>
      <c r="BB263" s="46">
        <v>0.36458333333333331</v>
      </c>
      <c r="BC263" s="46" t="s">
        <v>880</v>
      </c>
      <c r="BD263" s="42" t="s">
        <v>880</v>
      </c>
      <c r="BE263" s="42" t="s">
        <v>17</v>
      </c>
      <c r="BF263" s="42" t="s">
        <v>17</v>
      </c>
      <c r="BR263" s="1">
        <f t="shared" si="70"/>
        <v>23</v>
      </c>
      <c r="BS263" s="1">
        <f t="shared" si="71"/>
        <v>0</v>
      </c>
      <c r="BT263" s="1">
        <f t="shared" si="72"/>
        <v>6</v>
      </c>
      <c r="BU263" s="1">
        <f t="shared" si="73"/>
        <v>0</v>
      </c>
      <c r="BV263" s="1">
        <f t="shared" si="74"/>
        <v>0</v>
      </c>
      <c r="BW263" s="1">
        <f>SUM(COUNTIFS($S263:$BQ263,{"PAT","MAT"}))</f>
        <v>0</v>
      </c>
      <c r="BX263" s="1">
        <f t="shared" si="75"/>
        <v>0</v>
      </c>
      <c r="BY263" s="1">
        <f t="shared" si="76"/>
        <v>0</v>
      </c>
      <c r="BZ263" s="1">
        <f t="shared" si="77"/>
        <v>0</v>
      </c>
      <c r="CA263" s="1">
        <f t="shared" si="78"/>
        <v>0</v>
      </c>
      <c r="CB263" s="1">
        <f t="shared" si="79"/>
        <v>0</v>
      </c>
      <c r="CC263" s="1">
        <f t="shared" si="80"/>
        <v>0</v>
      </c>
      <c r="CD263" s="1">
        <f t="shared" si="81"/>
        <v>0</v>
      </c>
      <c r="CE263" s="1">
        <f t="shared" si="82"/>
        <v>1</v>
      </c>
      <c r="CF263" s="1">
        <f t="shared" si="83"/>
        <v>1</v>
      </c>
      <c r="CG263" s="1">
        <f>SUM(BR263:CC263)+SUM(COUNTIFS(R263:BQ263,{"TERM","RESIGNED"}))</f>
        <v>29</v>
      </c>
      <c r="CH263" s="1" t="s">
        <v>41</v>
      </c>
      <c r="CI263" s="1" t="s">
        <v>931</v>
      </c>
      <c r="CJ263" s="32"/>
    </row>
    <row r="264" spans="1:88" x14ac:dyDescent="0.25">
      <c r="A264" s="30">
        <f t="shared" si="84"/>
        <v>263</v>
      </c>
      <c r="B264" s="1" t="s">
        <v>163</v>
      </c>
      <c r="C264" s="1">
        <v>104678</v>
      </c>
      <c r="D264" s="25">
        <v>104678</v>
      </c>
      <c r="E264" s="1" t="s">
        <v>863</v>
      </c>
      <c r="F264" s="32" t="s">
        <v>790</v>
      </c>
      <c r="G264" s="32" t="s">
        <v>181</v>
      </c>
      <c r="H264" s="28">
        <v>44915</v>
      </c>
      <c r="I264" s="28" t="s">
        <v>36</v>
      </c>
      <c r="J264" s="28" t="s">
        <v>36</v>
      </c>
      <c r="K264" s="1">
        <f t="shared" ca="1" si="68"/>
        <v>427</v>
      </c>
      <c r="L264" s="32" t="str">
        <f t="shared" si="69"/>
        <v>Billable</v>
      </c>
      <c r="M264" s="32" t="s">
        <v>178</v>
      </c>
      <c r="N264" s="1" t="s">
        <v>38</v>
      </c>
      <c r="O264" s="1" t="s">
        <v>39</v>
      </c>
      <c r="P264" s="1"/>
      <c r="Q264" s="1"/>
      <c r="R264" s="31" t="s">
        <v>230</v>
      </c>
      <c r="S264" s="42" t="s">
        <v>880</v>
      </c>
      <c r="T264" s="45">
        <v>0.38541666666666669</v>
      </c>
      <c r="U264" s="42" t="s">
        <v>880</v>
      </c>
      <c r="V264" s="42" t="s">
        <v>880</v>
      </c>
      <c r="W264" s="46">
        <v>0.3833333333333333</v>
      </c>
      <c r="X264" s="46" t="s">
        <v>880</v>
      </c>
      <c r="Y264" s="42" t="s">
        <v>17</v>
      </c>
      <c r="Z264" s="42" t="s">
        <v>17</v>
      </c>
      <c r="AA264" s="42" t="s">
        <v>880</v>
      </c>
      <c r="AB264" s="46">
        <v>0.3923611111111111</v>
      </c>
      <c r="AC264" s="42" t="s">
        <v>880</v>
      </c>
      <c r="AD264" s="42" t="s">
        <v>880</v>
      </c>
      <c r="AE264" s="46">
        <v>0.38680555555555557</v>
      </c>
      <c r="AF264" s="42" t="s">
        <v>880</v>
      </c>
      <c r="AG264" s="42" t="s">
        <v>880</v>
      </c>
      <c r="AH264" s="46">
        <v>0.38194444444444442</v>
      </c>
      <c r="AI264" s="42" t="s">
        <v>880</v>
      </c>
      <c r="AJ264" s="42" t="s">
        <v>880</v>
      </c>
      <c r="AK264" s="46">
        <v>0.38819444444444445</v>
      </c>
      <c r="AL264" s="42" t="s">
        <v>880</v>
      </c>
      <c r="AM264" s="42" t="s">
        <v>880</v>
      </c>
      <c r="AN264" s="46">
        <v>0.42499999999999999</v>
      </c>
      <c r="AO264" s="42" t="s">
        <v>880</v>
      </c>
      <c r="AP264" s="42" t="s">
        <v>17</v>
      </c>
      <c r="AQ264" s="42" t="s">
        <v>17</v>
      </c>
      <c r="AR264" s="42" t="s">
        <v>882</v>
      </c>
      <c r="AS264" s="46" t="s">
        <v>36</v>
      </c>
      <c r="AT264" s="46" t="s">
        <v>882</v>
      </c>
      <c r="AU264" s="42" t="s">
        <v>880</v>
      </c>
      <c r="AV264" s="46">
        <v>0.4069444444444445</v>
      </c>
      <c r="AW264" s="46" t="s">
        <v>880</v>
      </c>
      <c r="AX264" s="42" t="s">
        <v>880</v>
      </c>
      <c r="AY264" s="46">
        <v>0.37916666666666665</v>
      </c>
      <c r="AZ264" s="46" t="s">
        <v>880</v>
      </c>
      <c r="BA264" s="42" t="s">
        <v>19</v>
      </c>
      <c r="BB264" s="46">
        <v>0.39999999999999997</v>
      </c>
      <c r="BC264" s="46" t="s">
        <v>19</v>
      </c>
      <c r="BD264" s="42" t="s">
        <v>880</v>
      </c>
      <c r="BE264" s="42" t="s">
        <v>17</v>
      </c>
      <c r="BF264" s="42" t="s">
        <v>17</v>
      </c>
      <c r="BR264" s="1">
        <f t="shared" si="70"/>
        <v>19</v>
      </c>
      <c r="BS264" s="1">
        <f t="shared" si="71"/>
        <v>0</v>
      </c>
      <c r="BT264" s="1">
        <f t="shared" si="72"/>
        <v>6</v>
      </c>
      <c r="BU264" s="1">
        <f t="shared" si="73"/>
        <v>0</v>
      </c>
      <c r="BV264" s="1">
        <f t="shared" si="74"/>
        <v>2</v>
      </c>
      <c r="BW264" s="1">
        <f>SUM(COUNTIFS($S264:$BQ264,{"PAT","MAT"}))</f>
        <v>0</v>
      </c>
      <c r="BX264" s="1">
        <f t="shared" si="75"/>
        <v>0</v>
      </c>
      <c r="BY264" s="1">
        <f t="shared" si="76"/>
        <v>0</v>
      </c>
      <c r="BZ264" s="1">
        <f t="shared" si="77"/>
        <v>0</v>
      </c>
      <c r="CA264" s="1">
        <f t="shared" si="78"/>
        <v>2</v>
      </c>
      <c r="CB264" s="1">
        <f t="shared" si="79"/>
        <v>0</v>
      </c>
      <c r="CC264" s="1">
        <f t="shared" si="80"/>
        <v>0</v>
      </c>
      <c r="CD264" s="1">
        <f t="shared" si="81"/>
        <v>2</v>
      </c>
      <c r="CE264" s="1">
        <f t="shared" si="82"/>
        <v>1</v>
      </c>
      <c r="CF264" s="1">
        <f t="shared" si="83"/>
        <v>1</v>
      </c>
      <c r="CG264" s="1">
        <f>SUM(BR264:CC264)+SUM(COUNTIFS(R264:BQ264,{"TERM","RESIGNED"}))</f>
        <v>29</v>
      </c>
      <c r="CH264" s="1" t="s">
        <v>41</v>
      </c>
      <c r="CI264" s="1" t="s">
        <v>931</v>
      </c>
      <c r="CJ264" s="32"/>
    </row>
    <row r="265" spans="1:88" x14ac:dyDescent="0.25">
      <c r="A265" s="30">
        <f t="shared" si="84"/>
        <v>264</v>
      </c>
      <c r="B265" s="1" t="s">
        <v>163</v>
      </c>
      <c r="C265" s="1">
        <v>104700</v>
      </c>
      <c r="D265" s="25">
        <v>104700</v>
      </c>
      <c r="E265" s="1" t="s">
        <v>863</v>
      </c>
      <c r="F265" s="32" t="s">
        <v>791</v>
      </c>
      <c r="G265" s="32" t="s">
        <v>177</v>
      </c>
      <c r="H265" s="28">
        <v>44918</v>
      </c>
      <c r="I265" s="28" t="s">
        <v>36</v>
      </c>
      <c r="J265" s="28" t="s">
        <v>36</v>
      </c>
      <c r="K265" s="1">
        <f t="shared" ca="1" si="68"/>
        <v>424</v>
      </c>
      <c r="L265" s="32" t="str">
        <f t="shared" si="69"/>
        <v>Billable</v>
      </c>
      <c r="M265" s="32" t="s">
        <v>178</v>
      </c>
      <c r="N265" s="1" t="s">
        <v>38</v>
      </c>
      <c r="O265" s="1" t="s">
        <v>39</v>
      </c>
      <c r="P265" s="1"/>
      <c r="Q265" s="1"/>
      <c r="R265" s="31" t="s">
        <v>230</v>
      </c>
      <c r="S265" s="42" t="s">
        <v>880</v>
      </c>
      <c r="T265" s="45">
        <v>0.39027777777777778</v>
      </c>
      <c r="U265" s="42" t="s">
        <v>880</v>
      </c>
      <c r="V265" s="42" t="s">
        <v>880</v>
      </c>
      <c r="W265" s="46">
        <v>0.3888888888888889</v>
      </c>
      <c r="X265" s="46" t="s">
        <v>880</v>
      </c>
      <c r="Y265" s="42" t="s">
        <v>17</v>
      </c>
      <c r="Z265" s="42" t="s">
        <v>17</v>
      </c>
      <c r="AA265" s="42" t="s">
        <v>880</v>
      </c>
      <c r="AB265" s="46">
        <v>0.38541666666666669</v>
      </c>
      <c r="AC265" s="42" t="s">
        <v>880</v>
      </c>
      <c r="AD265" s="42" t="s">
        <v>880</v>
      </c>
      <c r="AE265" s="46">
        <v>0.3972222222222222</v>
      </c>
      <c r="AF265" s="42" t="s">
        <v>880</v>
      </c>
      <c r="AG265" s="42" t="s">
        <v>882</v>
      </c>
      <c r="AH265" s="46" t="s">
        <v>36</v>
      </c>
      <c r="AI265" s="42" t="s">
        <v>882</v>
      </c>
      <c r="AJ265" s="42" t="s">
        <v>880</v>
      </c>
      <c r="AK265" s="46">
        <v>0.38680555555555557</v>
      </c>
      <c r="AL265" s="42" t="s">
        <v>880</v>
      </c>
      <c r="AM265" s="42" t="s">
        <v>880</v>
      </c>
      <c r="AN265" s="46">
        <v>0.42777777777777781</v>
      </c>
      <c r="AO265" s="42" t="s">
        <v>880</v>
      </c>
      <c r="AP265" s="42" t="s">
        <v>17</v>
      </c>
      <c r="AQ265" s="42" t="s">
        <v>17</v>
      </c>
      <c r="AR265" s="42" t="s">
        <v>880</v>
      </c>
      <c r="AS265" s="46">
        <v>0.39097222222222222</v>
      </c>
      <c r="AT265" s="46" t="s">
        <v>880</v>
      </c>
      <c r="AU265" s="42" t="s">
        <v>880</v>
      </c>
      <c r="AV265" s="46">
        <v>0.3840277777777778</v>
      </c>
      <c r="AW265" s="46" t="s">
        <v>880</v>
      </c>
      <c r="AX265" s="42" t="s">
        <v>880</v>
      </c>
      <c r="AY265" s="46">
        <v>0.3756944444444445</v>
      </c>
      <c r="AZ265" s="46" t="s">
        <v>880</v>
      </c>
      <c r="BA265" s="42" t="s">
        <v>880</v>
      </c>
      <c r="BB265" s="46">
        <v>0.39999999999999997</v>
      </c>
      <c r="BC265" s="46" t="s">
        <v>880</v>
      </c>
      <c r="BD265" s="42" t="s">
        <v>880</v>
      </c>
      <c r="BE265" s="42" t="s">
        <v>17</v>
      </c>
      <c r="BF265" s="42" t="s">
        <v>17</v>
      </c>
      <c r="BR265" s="1">
        <f t="shared" si="70"/>
        <v>21</v>
      </c>
      <c r="BS265" s="1">
        <f t="shared" si="71"/>
        <v>0</v>
      </c>
      <c r="BT265" s="1">
        <f t="shared" si="72"/>
        <v>6</v>
      </c>
      <c r="BU265" s="1">
        <f t="shared" si="73"/>
        <v>0</v>
      </c>
      <c r="BV265" s="1">
        <f t="shared" si="74"/>
        <v>0</v>
      </c>
      <c r="BW265" s="1">
        <f>SUM(COUNTIFS($S265:$BQ265,{"PAT","MAT"}))</f>
        <v>0</v>
      </c>
      <c r="BX265" s="1">
        <f t="shared" si="75"/>
        <v>0</v>
      </c>
      <c r="BY265" s="1">
        <f t="shared" si="76"/>
        <v>0</v>
      </c>
      <c r="BZ265" s="1">
        <f t="shared" si="77"/>
        <v>0</v>
      </c>
      <c r="CA265" s="1">
        <f t="shared" si="78"/>
        <v>2</v>
      </c>
      <c r="CB265" s="1">
        <f t="shared" si="79"/>
        <v>0</v>
      </c>
      <c r="CC265" s="1">
        <f t="shared" si="80"/>
        <v>0</v>
      </c>
      <c r="CD265" s="1">
        <f t="shared" si="81"/>
        <v>2</v>
      </c>
      <c r="CE265" s="1">
        <f t="shared" si="82"/>
        <v>1</v>
      </c>
      <c r="CF265" s="1">
        <f t="shared" si="83"/>
        <v>1</v>
      </c>
      <c r="CG265" s="1">
        <f>SUM(BR265:CC265)+SUM(COUNTIFS(R265:BQ265,{"TERM","RESIGNED"}))</f>
        <v>29</v>
      </c>
      <c r="CH265" s="1" t="s">
        <v>41</v>
      </c>
      <c r="CI265" s="1" t="s">
        <v>931</v>
      </c>
      <c r="CJ265" s="32"/>
    </row>
    <row r="266" spans="1:88" x14ac:dyDescent="0.25">
      <c r="A266" s="30">
        <f t="shared" si="84"/>
        <v>265</v>
      </c>
      <c r="B266" s="1" t="s">
        <v>163</v>
      </c>
      <c r="C266" s="1">
        <v>104714</v>
      </c>
      <c r="D266" s="25">
        <v>104714</v>
      </c>
      <c r="E266" s="1" t="s">
        <v>863</v>
      </c>
      <c r="F266" s="32" t="s">
        <v>792</v>
      </c>
      <c r="G266" s="32" t="s">
        <v>117</v>
      </c>
      <c r="H266" s="28">
        <v>44918</v>
      </c>
      <c r="I266" s="28" t="s">
        <v>36</v>
      </c>
      <c r="J266" s="28" t="s">
        <v>36</v>
      </c>
      <c r="K266" s="1">
        <f t="shared" ca="1" si="68"/>
        <v>424</v>
      </c>
      <c r="L266" s="32" t="str">
        <f t="shared" si="69"/>
        <v>Billable</v>
      </c>
      <c r="M266" s="32" t="s">
        <v>118</v>
      </c>
      <c r="N266" s="1" t="s">
        <v>38</v>
      </c>
      <c r="O266" s="1" t="s">
        <v>39</v>
      </c>
      <c r="P266" s="1"/>
      <c r="Q266" s="1"/>
      <c r="R266" s="31" t="s">
        <v>511</v>
      </c>
      <c r="S266" s="42" t="s">
        <v>18</v>
      </c>
      <c r="T266" s="45" t="s">
        <v>36</v>
      </c>
      <c r="U266" s="42" t="s">
        <v>18</v>
      </c>
      <c r="V266" s="42" t="s">
        <v>18</v>
      </c>
      <c r="W266" s="46" t="s">
        <v>36</v>
      </c>
      <c r="X266" s="46" t="s">
        <v>18</v>
      </c>
      <c r="Y266" s="42" t="s">
        <v>17</v>
      </c>
      <c r="Z266" s="42" t="s">
        <v>17</v>
      </c>
      <c r="AA266" s="42" t="s">
        <v>880</v>
      </c>
      <c r="AB266" s="46">
        <v>0.38263888888888892</v>
      </c>
      <c r="AC266" s="42" t="s">
        <v>880</v>
      </c>
      <c r="AD266" s="42" t="s">
        <v>880</v>
      </c>
      <c r="AE266" s="46">
        <v>0.38194444444444442</v>
      </c>
      <c r="AF266" s="42" t="s">
        <v>880</v>
      </c>
      <c r="AG266" s="42" t="s">
        <v>880</v>
      </c>
      <c r="AH266" s="46">
        <v>0.39305555555555555</v>
      </c>
      <c r="AI266" s="42" t="s">
        <v>880</v>
      </c>
      <c r="AJ266" s="42" t="s">
        <v>880</v>
      </c>
      <c r="AK266" s="46">
        <v>0.375</v>
      </c>
      <c r="AL266" s="42" t="s">
        <v>880</v>
      </c>
      <c r="AM266" s="42" t="s">
        <v>880</v>
      </c>
      <c r="AN266" s="46">
        <v>0.37916666666666665</v>
      </c>
      <c r="AO266" s="42" t="s">
        <v>880</v>
      </c>
      <c r="AP266" s="42" t="s">
        <v>17</v>
      </c>
      <c r="AQ266" s="42" t="s">
        <v>17</v>
      </c>
      <c r="AR266" s="42" t="s">
        <v>880</v>
      </c>
      <c r="AS266" s="46">
        <v>0.40416666666666662</v>
      </c>
      <c r="AT266" s="46" t="s">
        <v>880</v>
      </c>
      <c r="AU266" s="42" t="s">
        <v>880</v>
      </c>
      <c r="AV266" s="46">
        <v>0.38611111111111113</v>
      </c>
      <c r="AW266" s="46" t="s">
        <v>880</v>
      </c>
      <c r="AX266" s="42" t="s">
        <v>880</v>
      </c>
      <c r="AY266" s="46">
        <v>0.39999999999999997</v>
      </c>
      <c r="AZ266" s="46" t="s">
        <v>880</v>
      </c>
      <c r="BA266" s="42" t="s">
        <v>880</v>
      </c>
      <c r="BB266" s="46">
        <v>0.39999999999999997</v>
      </c>
      <c r="BC266" s="46" t="s">
        <v>880</v>
      </c>
      <c r="BD266" s="42" t="s">
        <v>880</v>
      </c>
      <c r="BE266" s="42" t="s">
        <v>17</v>
      </c>
      <c r="BF266" s="42" t="s">
        <v>17</v>
      </c>
      <c r="BR266" s="1">
        <f t="shared" si="70"/>
        <v>19</v>
      </c>
      <c r="BS266" s="1">
        <f t="shared" si="71"/>
        <v>0</v>
      </c>
      <c r="BT266" s="1">
        <f t="shared" si="72"/>
        <v>6</v>
      </c>
      <c r="BU266" s="1">
        <f t="shared" si="73"/>
        <v>4</v>
      </c>
      <c r="BV266" s="1">
        <f t="shared" si="74"/>
        <v>0</v>
      </c>
      <c r="BW266" s="1">
        <f>SUM(COUNTIFS($S266:$BQ266,{"PAT","MAT"}))</f>
        <v>0</v>
      </c>
      <c r="BX266" s="1">
        <f t="shared" si="75"/>
        <v>0</v>
      </c>
      <c r="BY266" s="1">
        <f t="shared" si="76"/>
        <v>0</v>
      </c>
      <c r="BZ266" s="1">
        <f t="shared" si="77"/>
        <v>0</v>
      </c>
      <c r="CA266" s="1">
        <f t="shared" si="78"/>
        <v>0</v>
      </c>
      <c r="CB266" s="1">
        <f t="shared" si="79"/>
        <v>0</v>
      </c>
      <c r="CC266" s="1">
        <f t="shared" si="80"/>
        <v>0</v>
      </c>
      <c r="CD266" s="1">
        <f t="shared" si="81"/>
        <v>0</v>
      </c>
      <c r="CE266" s="1">
        <f t="shared" si="82"/>
        <v>1</v>
      </c>
      <c r="CF266" s="1">
        <f t="shared" si="83"/>
        <v>1</v>
      </c>
      <c r="CG266" s="1">
        <f>SUM(BR266:CC266)+SUM(COUNTIFS(R266:BQ266,{"TERM","RESIGNED"}))</f>
        <v>29</v>
      </c>
      <c r="CH266" s="1" t="s">
        <v>41</v>
      </c>
      <c r="CI266" s="1" t="s">
        <v>931</v>
      </c>
      <c r="CJ266" s="32"/>
    </row>
    <row r="267" spans="1:88" x14ac:dyDescent="0.25">
      <c r="A267" s="30">
        <f t="shared" si="84"/>
        <v>266</v>
      </c>
      <c r="B267" s="1" t="s">
        <v>163</v>
      </c>
      <c r="C267" s="1">
        <v>104718</v>
      </c>
      <c r="D267" s="25">
        <v>104718</v>
      </c>
      <c r="E267" s="1" t="s">
        <v>863</v>
      </c>
      <c r="F267" s="32" t="s">
        <v>793</v>
      </c>
      <c r="G267" s="32" t="s">
        <v>117</v>
      </c>
      <c r="H267" s="28">
        <v>44918</v>
      </c>
      <c r="I267" s="28" t="s">
        <v>36</v>
      </c>
      <c r="J267" s="28" t="s">
        <v>36</v>
      </c>
      <c r="K267" s="1">
        <f t="shared" ca="1" si="68"/>
        <v>424</v>
      </c>
      <c r="L267" s="32" t="str">
        <f t="shared" si="69"/>
        <v>Billable</v>
      </c>
      <c r="M267" s="32" t="s">
        <v>118</v>
      </c>
      <c r="N267" s="1" t="s">
        <v>38</v>
      </c>
      <c r="O267" s="1" t="s">
        <v>39</v>
      </c>
      <c r="P267" s="1"/>
      <c r="Q267" s="1"/>
      <c r="R267" s="31" t="s">
        <v>511</v>
      </c>
      <c r="S267" s="42" t="s">
        <v>880</v>
      </c>
      <c r="T267" s="45">
        <v>0.40069444444444446</v>
      </c>
      <c r="U267" s="42" t="s">
        <v>880</v>
      </c>
      <c r="V267" s="42" t="s">
        <v>880</v>
      </c>
      <c r="W267" s="46">
        <v>0.40208333333333335</v>
      </c>
      <c r="X267" s="46" t="s">
        <v>880</v>
      </c>
      <c r="Y267" s="42" t="s">
        <v>17</v>
      </c>
      <c r="Z267" s="42" t="s">
        <v>17</v>
      </c>
      <c r="AA267" s="42" t="s">
        <v>19</v>
      </c>
      <c r="AB267" s="46">
        <v>0.40416666666666662</v>
      </c>
      <c r="AC267" s="42" t="s">
        <v>19</v>
      </c>
      <c r="AD267" s="42" t="s">
        <v>880</v>
      </c>
      <c r="AE267" s="46">
        <v>0.40902777777777777</v>
      </c>
      <c r="AF267" s="42" t="s">
        <v>880</v>
      </c>
      <c r="AG267" s="42" t="s">
        <v>880</v>
      </c>
      <c r="AH267" s="46">
        <v>0.38958333333333334</v>
      </c>
      <c r="AI267" s="42" t="s">
        <v>880</v>
      </c>
      <c r="AJ267" s="42" t="s">
        <v>880</v>
      </c>
      <c r="AK267" s="46">
        <v>0.38611111111111113</v>
      </c>
      <c r="AL267" s="42" t="s">
        <v>880</v>
      </c>
      <c r="AM267" s="42" t="s">
        <v>880</v>
      </c>
      <c r="AN267" s="46">
        <v>0.44722222222222219</v>
      </c>
      <c r="AO267" s="42" t="s">
        <v>880</v>
      </c>
      <c r="AP267" s="42" t="s">
        <v>17</v>
      </c>
      <c r="AQ267" s="42" t="s">
        <v>17</v>
      </c>
      <c r="AR267" s="42" t="s">
        <v>880</v>
      </c>
      <c r="AS267" s="46">
        <v>0.4145833333333333</v>
      </c>
      <c r="AT267" s="46" t="s">
        <v>880</v>
      </c>
      <c r="AU267" s="42" t="s">
        <v>880</v>
      </c>
      <c r="AV267" s="46">
        <v>0.39513888888888887</v>
      </c>
      <c r="AW267" s="46" t="s">
        <v>880</v>
      </c>
      <c r="AX267" s="42" t="s">
        <v>880</v>
      </c>
      <c r="AY267" s="46">
        <v>0.41666666666666669</v>
      </c>
      <c r="AZ267" s="46" t="s">
        <v>880</v>
      </c>
      <c r="BA267" s="42" t="s">
        <v>880</v>
      </c>
      <c r="BB267" s="46">
        <v>0.40208333333333335</v>
      </c>
      <c r="BC267" s="46" t="s">
        <v>880</v>
      </c>
      <c r="BD267" s="42" t="s">
        <v>880</v>
      </c>
      <c r="BE267" s="42" t="s">
        <v>17</v>
      </c>
      <c r="BF267" s="42" t="s">
        <v>17</v>
      </c>
      <c r="BR267" s="1">
        <f t="shared" si="70"/>
        <v>21</v>
      </c>
      <c r="BS267" s="1">
        <f t="shared" si="71"/>
        <v>0</v>
      </c>
      <c r="BT267" s="1">
        <f t="shared" si="72"/>
        <v>6</v>
      </c>
      <c r="BU267" s="1">
        <f t="shared" si="73"/>
        <v>0</v>
      </c>
      <c r="BV267" s="1">
        <f t="shared" si="74"/>
        <v>2</v>
      </c>
      <c r="BW267" s="1">
        <f>SUM(COUNTIFS($S267:$BQ267,{"PAT","MAT"}))</f>
        <v>0</v>
      </c>
      <c r="BX267" s="1">
        <f t="shared" si="75"/>
        <v>0</v>
      </c>
      <c r="BY267" s="1">
        <f t="shared" si="76"/>
        <v>0</v>
      </c>
      <c r="BZ267" s="1">
        <f t="shared" si="77"/>
        <v>0</v>
      </c>
      <c r="CA267" s="1">
        <f t="shared" si="78"/>
        <v>0</v>
      </c>
      <c r="CB267" s="1">
        <f t="shared" si="79"/>
        <v>0</v>
      </c>
      <c r="CC267" s="1">
        <f t="shared" si="80"/>
        <v>0</v>
      </c>
      <c r="CD267" s="1">
        <f t="shared" si="81"/>
        <v>0</v>
      </c>
      <c r="CE267" s="1">
        <f t="shared" si="82"/>
        <v>1</v>
      </c>
      <c r="CF267" s="1">
        <f t="shared" si="83"/>
        <v>1</v>
      </c>
      <c r="CG267" s="1">
        <f>SUM(BR267:CC267)+SUM(COUNTIFS(R267:BQ267,{"TERM","RESIGNED"}))</f>
        <v>29</v>
      </c>
      <c r="CH267" s="1" t="s">
        <v>41</v>
      </c>
      <c r="CI267" s="1" t="s">
        <v>936</v>
      </c>
      <c r="CJ267" s="32"/>
    </row>
    <row r="268" spans="1:88" x14ac:dyDescent="0.25">
      <c r="A268" s="30">
        <f t="shared" si="84"/>
        <v>267</v>
      </c>
      <c r="B268" s="1" t="s">
        <v>163</v>
      </c>
      <c r="C268" s="1">
        <v>104733</v>
      </c>
      <c r="D268" s="25">
        <v>104733</v>
      </c>
      <c r="E268" s="1" t="s">
        <v>863</v>
      </c>
      <c r="F268" s="32" t="s">
        <v>802</v>
      </c>
      <c r="G268" s="32" t="s">
        <v>117</v>
      </c>
      <c r="H268" s="28">
        <v>44923</v>
      </c>
      <c r="I268" s="28" t="s">
        <v>36</v>
      </c>
      <c r="J268" s="28" t="s">
        <v>36</v>
      </c>
      <c r="K268" s="1">
        <f t="shared" ca="1" si="68"/>
        <v>419</v>
      </c>
      <c r="L268" s="32" t="str">
        <f t="shared" si="69"/>
        <v>Billable</v>
      </c>
      <c r="M268" s="32" t="s">
        <v>118</v>
      </c>
      <c r="N268" s="1" t="s">
        <v>38</v>
      </c>
      <c r="O268" s="1" t="s">
        <v>39</v>
      </c>
      <c r="P268" s="1"/>
      <c r="Q268" s="1"/>
      <c r="R268" s="31" t="s">
        <v>233</v>
      </c>
      <c r="S268" s="42" t="s">
        <v>880</v>
      </c>
      <c r="T268" s="45">
        <v>0.40277777777777773</v>
      </c>
      <c r="U268" s="42" t="s">
        <v>881</v>
      </c>
      <c r="V268" s="42" t="s">
        <v>880</v>
      </c>
      <c r="W268" s="46">
        <v>0.39652777777777781</v>
      </c>
      <c r="X268" s="46" t="s">
        <v>880</v>
      </c>
      <c r="Y268" s="42" t="s">
        <v>17</v>
      </c>
      <c r="Z268" s="42" t="s">
        <v>17</v>
      </c>
      <c r="AA268" s="42" t="s">
        <v>880</v>
      </c>
      <c r="AB268" s="46">
        <v>0.38611111111111113</v>
      </c>
      <c r="AC268" s="42" t="s">
        <v>880</v>
      </c>
      <c r="AD268" s="42" t="s">
        <v>880</v>
      </c>
      <c r="AE268" s="46">
        <v>0.39999999999999997</v>
      </c>
      <c r="AF268" s="42" t="s">
        <v>880</v>
      </c>
      <c r="AG268" s="42" t="s">
        <v>880</v>
      </c>
      <c r="AH268" s="46">
        <v>0.38958333333333334</v>
      </c>
      <c r="AI268" s="42" t="s">
        <v>880</v>
      </c>
      <c r="AJ268" s="42" t="s">
        <v>880</v>
      </c>
      <c r="AK268" s="46">
        <v>0.37916666666666665</v>
      </c>
      <c r="AL268" s="42" t="s">
        <v>19</v>
      </c>
      <c r="AM268" s="42" t="s">
        <v>882</v>
      </c>
      <c r="AN268" s="46" t="s">
        <v>36</v>
      </c>
      <c r="AO268" s="42" t="s">
        <v>18</v>
      </c>
      <c r="AP268" s="42" t="s">
        <v>17</v>
      </c>
      <c r="AQ268" s="42" t="s">
        <v>17</v>
      </c>
      <c r="AR268" s="42" t="s">
        <v>880</v>
      </c>
      <c r="AS268" s="46">
        <v>0.39097222222222222</v>
      </c>
      <c r="AT268" s="46" t="s">
        <v>880</v>
      </c>
      <c r="AU268" s="42" t="s">
        <v>880</v>
      </c>
      <c r="AV268" s="46">
        <v>0.42777777777777781</v>
      </c>
      <c r="AW268" s="46" t="s">
        <v>880</v>
      </c>
      <c r="AX268" s="42" t="s">
        <v>880</v>
      </c>
      <c r="AY268" s="46">
        <v>0.43055555555555558</v>
      </c>
      <c r="AZ268" s="46" t="s">
        <v>880</v>
      </c>
      <c r="BA268" s="42" t="s">
        <v>880</v>
      </c>
      <c r="BB268" s="46">
        <v>0.4152777777777778</v>
      </c>
      <c r="BC268" s="46" t="s">
        <v>880</v>
      </c>
      <c r="BD268" s="42" t="s">
        <v>880</v>
      </c>
      <c r="BE268" s="42" t="s">
        <v>17</v>
      </c>
      <c r="BF268" s="42" t="s">
        <v>17</v>
      </c>
      <c r="BR268" s="1">
        <f t="shared" si="70"/>
        <v>19</v>
      </c>
      <c r="BS268" s="1">
        <f t="shared" si="71"/>
        <v>0.5</v>
      </c>
      <c r="BT268" s="1">
        <f t="shared" si="72"/>
        <v>6</v>
      </c>
      <c r="BU268" s="1">
        <f t="shared" si="73"/>
        <v>1</v>
      </c>
      <c r="BV268" s="1">
        <f t="shared" si="74"/>
        <v>1</v>
      </c>
      <c r="BW268" s="1">
        <f>SUM(COUNTIFS($S268:$BQ268,{"PAT","MAT"}))</f>
        <v>0</v>
      </c>
      <c r="BX268" s="1">
        <f t="shared" si="75"/>
        <v>0</v>
      </c>
      <c r="BY268" s="1">
        <f t="shared" si="76"/>
        <v>0</v>
      </c>
      <c r="BZ268" s="1">
        <f t="shared" si="77"/>
        <v>0</v>
      </c>
      <c r="CA268" s="1">
        <f t="shared" si="78"/>
        <v>1</v>
      </c>
      <c r="CB268" s="1">
        <f t="shared" si="79"/>
        <v>0</v>
      </c>
      <c r="CC268" s="1">
        <f t="shared" si="80"/>
        <v>0</v>
      </c>
      <c r="CD268" s="1">
        <f t="shared" si="81"/>
        <v>1</v>
      </c>
      <c r="CE268" s="1">
        <f t="shared" si="82"/>
        <v>1</v>
      </c>
      <c r="CF268" s="1">
        <f t="shared" si="83"/>
        <v>1</v>
      </c>
      <c r="CG268" s="1">
        <f>SUM(BR268:CC268)+SUM(COUNTIFS(R268:BQ268,{"TERM","RESIGNED"}))</f>
        <v>28.5</v>
      </c>
      <c r="CH268" s="1" t="s">
        <v>41</v>
      </c>
      <c r="CI268" s="1" t="s">
        <v>933</v>
      </c>
      <c r="CJ268" s="32"/>
    </row>
    <row r="269" spans="1:88" x14ac:dyDescent="0.25">
      <c r="A269" s="30">
        <f t="shared" si="84"/>
        <v>268</v>
      </c>
      <c r="B269" s="1" t="s">
        <v>163</v>
      </c>
      <c r="C269" s="1">
        <v>104748</v>
      </c>
      <c r="D269" s="25">
        <v>104748</v>
      </c>
      <c r="E269" s="1" t="s">
        <v>862</v>
      </c>
      <c r="F269" s="32" t="s">
        <v>806</v>
      </c>
      <c r="G269" s="32" t="s">
        <v>181</v>
      </c>
      <c r="H269" s="28">
        <v>44929</v>
      </c>
      <c r="I269" s="28" t="s">
        <v>36</v>
      </c>
      <c r="J269" s="28" t="s">
        <v>36</v>
      </c>
      <c r="K269" s="1">
        <f t="shared" ca="1" si="68"/>
        <v>413</v>
      </c>
      <c r="L269" s="32" t="str">
        <f t="shared" si="69"/>
        <v>Billable</v>
      </c>
      <c r="M269" s="32" t="s">
        <v>178</v>
      </c>
      <c r="N269" s="1" t="s">
        <v>38</v>
      </c>
      <c r="O269" s="1" t="s">
        <v>39</v>
      </c>
      <c r="P269" s="1"/>
      <c r="Q269" s="1"/>
      <c r="R269" s="31" t="s">
        <v>239</v>
      </c>
      <c r="S269" s="42" t="s">
        <v>880</v>
      </c>
      <c r="T269" s="45" t="s">
        <v>36</v>
      </c>
      <c r="U269" s="42" t="s">
        <v>880</v>
      </c>
      <c r="V269" s="42" t="s">
        <v>880</v>
      </c>
      <c r="W269" s="46" t="s">
        <v>36</v>
      </c>
      <c r="X269" s="46" t="s">
        <v>880</v>
      </c>
      <c r="Y269" s="42" t="s">
        <v>17</v>
      </c>
      <c r="Z269" s="42" t="s">
        <v>17</v>
      </c>
      <c r="AA269" s="42" t="s">
        <v>880</v>
      </c>
      <c r="AB269" s="46" t="s">
        <v>36</v>
      </c>
      <c r="AC269" s="42" t="s">
        <v>880</v>
      </c>
      <c r="AD269" s="42" t="s">
        <v>880</v>
      </c>
      <c r="AE269" s="46" t="s">
        <v>36</v>
      </c>
      <c r="AF269" s="42" t="s">
        <v>880</v>
      </c>
      <c r="AG269" s="42" t="s">
        <v>882</v>
      </c>
      <c r="AH269" s="46" t="s">
        <v>36</v>
      </c>
      <c r="AI269" s="42" t="s">
        <v>18</v>
      </c>
      <c r="AJ269" s="42" t="s">
        <v>883</v>
      </c>
      <c r="AK269" s="46" t="s">
        <v>36</v>
      </c>
      <c r="AL269" s="42" t="s">
        <v>18</v>
      </c>
      <c r="AM269" s="42" t="s">
        <v>883</v>
      </c>
      <c r="AN269" s="46" t="s">
        <v>36</v>
      </c>
      <c r="AO269" s="42" t="s">
        <v>18</v>
      </c>
      <c r="AP269" s="42" t="s">
        <v>17</v>
      </c>
      <c r="AQ269" s="42" t="s">
        <v>17</v>
      </c>
      <c r="AR269" s="42" t="s">
        <v>883</v>
      </c>
      <c r="AS269" s="46" t="s">
        <v>36</v>
      </c>
      <c r="AT269" s="46" t="s">
        <v>18</v>
      </c>
      <c r="AU269" s="42" t="s">
        <v>880</v>
      </c>
      <c r="AV269" s="46" t="s">
        <v>36</v>
      </c>
      <c r="AW269" s="46" t="s">
        <v>880</v>
      </c>
      <c r="AX269" s="42" t="s">
        <v>880</v>
      </c>
      <c r="AY269" s="46" t="s">
        <v>36</v>
      </c>
      <c r="AZ269" s="46" t="s">
        <v>880</v>
      </c>
      <c r="BA269" s="42" t="s">
        <v>880</v>
      </c>
      <c r="BB269" s="46" t="s">
        <v>36</v>
      </c>
      <c r="BC269" s="46" t="s">
        <v>19</v>
      </c>
      <c r="BD269" s="42" t="s">
        <v>880</v>
      </c>
      <c r="BE269" s="42" t="s">
        <v>17</v>
      </c>
      <c r="BF269" s="42" t="s">
        <v>17</v>
      </c>
      <c r="BR269" s="1">
        <f t="shared" si="70"/>
        <v>14</v>
      </c>
      <c r="BS269" s="1">
        <f t="shared" si="71"/>
        <v>0</v>
      </c>
      <c r="BT269" s="1">
        <f t="shared" si="72"/>
        <v>6</v>
      </c>
      <c r="BU269" s="1">
        <f t="shared" si="73"/>
        <v>4</v>
      </c>
      <c r="BV269" s="1">
        <f t="shared" si="74"/>
        <v>1</v>
      </c>
      <c r="BW269" s="1">
        <f>SUM(COUNTIFS($S269:$BQ269,{"PAT","MAT"}))</f>
        <v>0</v>
      </c>
      <c r="BX269" s="1">
        <f t="shared" si="75"/>
        <v>0</v>
      </c>
      <c r="BY269" s="1">
        <f t="shared" si="76"/>
        <v>0</v>
      </c>
      <c r="BZ269" s="1">
        <f t="shared" si="77"/>
        <v>3</v>
      </c>
      <c r="CA269" s="1">
        <f t="shared" si="78"/>
        <v>1</v>
      </c>
      <c r="CB269" s="1">
        <f t="shared" si="79"/>
        <v>0</v>
      </c>
      <c r="CC269" s="1">
        <f t="shared" si="80"/>
        <v>0</v>
      </c>
      <c r="CD269" s="1">
        <f t="shared" si="81"/>
        <v>4</v>
      </c>
      <c r="CE269" s="1">
        <f t="shared" si="82"/>
        <v>0</v>
      </c>
      <c r="CF269" s="1">
        <f t="shared" si="83"/>
        <v>1</v>
      </c>
      <c r="CG269" s="1">
        <f>SUM(BR269:CC269)+SUM(COUNTIFS(R269:BQ269,{"TERM","RESIGNED"}))</f>
        <v>29</v>
      </c>
      <c r="CH269" s="1" t="s">
        <v>41</v>
      </c>
      <c r="CI269" s="1" t="s">
        <v>931</v>
      </c>
      <c r="CJ269" s="32"/>
    </row>
    <row r="270" spans="1:88" x14ac:dyDescent="0.25">
      <c r="A270" s="30">
        <f t="shared" si="84"/>
        <v>269</v>
      </c>
      <c r="B270" s="1" t="s">
        <v>163</v>
      </c>
      <c r="C270" s="1">
        <v>104752</v>
      </c>
      <c r="D270" s="25">
        <v>104752</v>
      </c>
      <c r="E270" s="1" t="s">
        <v>863</v>
      </c>
      <c r="F270" s="32" t="s">
        <v>807</v>
      </c>
      <c r="G270" s="32" t="s">
        <v>181</v>
      </c>
      <c r="H270" s="28">
        <v>44929</v>
      </c>
      <c r="I270" s="28" t="s">
        <v>36</v>
      </c>
      <c r="J270" s="28" t="s">
        <v>36</v>
      </c>
      <c r="K270" s="1">
        <f t="shared" ca="1" si="68"/>
        <v>413</v>
      </c>
      <c r="L270" s="32" t="str">
        <f t="shared" si="69"/>
        <v>Billable</v>
      </c>
      <c r="M270" s="32" t="s">
        <v>178</v>
      </c>
      <c r="N270" s="1" t="s">
        <v>38</v>
      </c>
      <c r="O270" s="1" t="s">
        <v>39</v>
      </c>
      <c r="P270" s="1"/>
      <c r="Q270" s="1"/>
      <c r="R270" s="31" t="s">
        <v>226</v>
      </c>
      <c r="S270" s="42" t="s">
        <v>19</v>
      </c>
      <c r="T270" s="45">
        <v>0.34375</v>
      </c>
      <c r="U270" s="42" t="s">
        <v>19</v>
      </c>
      <c r="V270" s="42" t="s">
        <v>880</v>
      </c>
      <c r="W270" s="46">
        <v>0.375</v>
      </c>
      <c r="X270" s="46" t="s">
        <v>880</v>
      </c>
      <c r="Y270" s="42" t="s">
        <v>17</v>
      </c>
      <c r="Z270" s="42" t="s">
        <v>17</v>
      </c>
      <c r="AA270" s="42" t="s">
        <v>881</v>
      </c>
      <c r="AB270" s="46">
        <v>0.24791666666666667</v>
      </c>
      <c r="AC270" s="42" t="s">
        <v>881</v>
      </c>
      <c r="AD270" s="42" t="s">
        <v>19</v>
      </c>
      <c r="AE270" s="46">
        <v>0.37916666666666665</v>
      </c>
      <c r="AF270" s="42" t="s">
        <v>19</v>
      </c>
      <c r="AG270" s="42" t="s">
        <v>880</v>
      </c>
      <c r="AH270" s="46">
        <v>0.375</v>
      </c>
      <c r="AI270" s="42" t="s">
        <v>880</v>
      </c>
      <c r="AJ270" s="42" t="s">
        <v>880</v>
      </c>
      <c r="AK270" s="46">
        <v>0.37847222222222227</v>
      </c>
      <c r="AL270" s="42" t="s">
        <v>880</v>
      </c>
      <c r="AM270" s="42" t="s">
        <v>880</v>
      </c>
      <c r="AN270" s="46">
        <v>0.42708333333333331</v>
      </c>
      <c r="AO270" s="42" t="s">
        <v>880</v>
      </c>
      <c r="AP270" s="42" t="s">
        <v>17</v>
      </c>
      <c r="AQ270" s="42" t="s">
        <v>17</v>
      </c>
      <c r="AR270" s="42" t="s">
        <v>880</v>
      </c>
      <c r="AS270" s="46">
        <v>0.35138888888888892</v>
      </c>
      <c r="AT270" s="46" t="s">
        <v>881</v>
      </c>
      <c r="AU270" s="42" t="s">
        <v>880</v>
      </c>
      <c r="AV270" s="46">
        <v>0.40625</v>
      </c>
      <c r="AW270" s="46" t="s">
        <v>880</v>
      </c>
      <c r="AX270" s="42" t="s">
        <v>880</v>
      </c>
      <c r="AY270" s="46">
        <v>0.375</v>
      </c>
      <c r="AZ270" s="46" t="s">
        <v>880</v>
      </c>
      <c r="BA270" s="42" t="s">
        <v>880</v>
      </c>
      <c r="BB270" s="46">
        <v>0.39166666666666666</v>
      </c>
      <c r="BC270" s="46" t="s">
        <v>880</v>
      </c>
      <c r="BD270" s="42" t="s">
        <v>880</v>
      </c>
      <c r="BE270" s="42" t="s">
        <v>17</v>
      </c>
      <c r="BF270" s="42" t="s">
        <v>17</v>
      </c>
      <c r="BR270" s="1">
        <f t="shared" si="70"/>
        <v>16</v>
      </c>
      <c r="BS270" s="1">
        <f t="shared" si="71"/>
        <v>1.5</v>
      </c>
      <c r="BT270" s="1">
        <f t="shared" si="72"/>
        <v>6</v>
      </c>
      <c r="BU270" s="1">
        <f t="shared" si="73"/>
        <v>0</v>
      </c>
      <c r="BV270" s="1">
        <f t="shared" si="74"/>
        <v>4</v>
      </c>
      <c r="BW270" s="1">
        <f>SUM(COUNTIFS($S270:$BQ270,{"PAT","MAT"}))</f>
        <v>0</v>
      </c>
      <c r="BX270" s="1">
        <f t="shared" si="75"/>
        <v>0</v>
      </c>
      <c r="BY270" s="1">
        <f t="shared" si="76"/>
        <v>0</v>
      </c>
      <c r="BZ270" s="1">
        <f t="shared" si="77"/>
        <v>0</v>
      </c>
      <c r="CA270" s="1">
        <f t="shared" si="78"/>
        <v>0</v>
      </c>
      <c r="CB270" s="1">
        <f t="shared" si="79"/>
        <v>0</v>
      </c>
      <c r="CC270" s="1">
        <f t="shared" si="80"/>
        <v>0</v>
      </c>
      <c r="CD270" s="1">
        <f t="shared" si="81"/>
        <v>0</v>
      </c>
      <c r="CE270" s="1">
        <f t="shared" si="82"/>
        <v>1</v>
      </c>
      <c r="CF270" s="1">
        <f t="shared" si="83"/>
        <v>1</v>
      </c>
      <c r="CG270" s="1">
        <f>SUM(BR270:CC270)+SUM(COUNTIFS(R270:BQ270,{"TERM","RESIGNED"}))</f>
        <v>27.5</v>
      </c>
      <c r="CH270" s="1" t="s">
        <v>41</v>
      </c>
      <c r="CI270" s="1" t="s">
        <v>937</v>
      </c>
      <c r="CJ270" s="32"/>
    </row>
    <row r="271" spans="1:88" x14ac:dyDescent="0.25">
      <c r="A271" s="30">
        <f t="shared" si="84"/>
        <v>270</v>
      </c>
      <c r="B271" s="1" t="s">
        <v>163</v>
      </c>
      <c r="C271" s="1">
        <v>104778</v>
      </c>
      <c r="D271" s="25">
        <v>104778</v>
      </c>
      <c r="E271" s="1" t="s">
        <v>863</v>
      </c>
      <c r="F271" s="32" t="s">
        <v>808</v>
      </c>
      <c r="G271" s="32" t="s">
        <v>117</v>
      </c>
      <c r="H271" s="28">
        <v>44930</v>
      </c>
      <c r="I271" s="28" t="s">
        <v>36</v>
      </c>
      <c r="J271" s="28" t="s">
        <v>36</v>
      </c>
      <c r="K271" s="1">
        <f t="shared" ca="1" si="68"/>
        <v>412</v>
      </c>
      <c r="L271" s="32" t="str">
        <f t="shared" si="69"/>
        <v>Billable</v>
      </c>
      <c r="M271" s="32" t="s">
        <v>118</v>
      </c>
      <c r="N271" s="1" t="s">
        <v>38</v>
      </c>
      <c r="O271" s="1" t="s">
        <v>39</v>
      </c>
      <c r="P271" s="1"/>
      <c r="Q271" s="1"/>
      <c r="R271" s="31" t="s">
        <v>157</v>
      </c>
      <c r="S271" s="42" t="s">
        <v>880</v>
      </c>
      <c r="T271" s="45">
        <v>0.38055555555555554</v>
      </c>
      <c r="U271" s="42" t="s">
        <v>880</v>
      </c>
      <c r="V271" s="42" t="s">
        <v>880</v>
      </c>
      <c r="W271" s="46">
        <v>0.3743055555555555</v>
      </c>
      <c r="X271" s="46" t="s">
        <v>880</v>
      </c>
      <c r="Y271" s="42" t="s">
        <v>17</v>
      </c>
      <c r="Z271" s="42" t="s">
        <v>17</v>
      </c>
      <c r="AA271" s="42" t="s">
        <v>19</v>
      </c>
      <c r="AB271" s="46">
        <v>0.35972222222222222</v>
      </c>
      <c r="AC271" s="42" t="s">
        <v>19</v>
      </c>
      <c r="AD271" s="42" t="s">
        <v>880</v>
      </c>
      <c r="AE271" s="46">
        <v>0.375</v>
      </c>
      <c r="AF271" s="42" t="s">
        <v>880</v>
      </c>
      <c r="AG271" s="42" t="s">
        <v>880</v>
      </c>
      <c r="AH271" s="46">
        <v>0.47500000000000003</v>
      </c>
      <c r="AI271" s="42" t="s">
        <v>880</v>
      </c>
      <c r="AJ271" s="42" t="s">
        <v>880</v>
      </c>
      <c r="AK271" s="46">
        <v>0.3756944444444445</v>
      </c>
      <c r="AL271" s="42" t="s">
        <v>880</v>
      </c>
      <c r="AM271" s="42" t="s">
        <v>880</v>
      </c>
      <c r="AN271" s="46">
        <v>0.3833333333333333</v>
      </c>
      <c r="AO271" s="42" t="s">
        <v>880</v>
      </c>
      <c r="AP271" s="42" t="s">
        <v>17</v>
      </c>
      <c r="AQ271" s="42" t="s">
        <v>17</v>
      </c>
      <c r="AR271" s="42" t="s">
        <v>880</v>
      </c>
      <c r="AS271" s="46">
        <v>0.39374999999999999</v>
      </c>
      <c r="AT271" s="46" t="s">
        <v>880</v>
      </c>
      <c r="AU271" s="42" t="s">
        <v>880</v>
      </c>
      <c r="AV271" s="46">
        <v>0.3743055555555555</v>
      </c>
      <c r="AW271" s="46" t="s">
        <v>880</v>
      </c>
      <c r="AX271" s="42" t="s">
        <v>880</v>
      </c>
      <c r="AY271" s="46">
        <v>0.36874999999999997</v>
      </c>
      <c r="AZ271" s="46" t="s">
        <v>880</v>
      </c>
      <c r="BA271" s="42" t="s">
        <v>881</v>
      </c>
      <c r="BB271" s="46">
        <v>0.25208333333333333</v>
      </c>
      <c r="BC271" s="46" t="s">
        <v>881</v>
      </c>
      <c r="BD271" s="42" t="s">
        <v>883</v>
      </c>
      <c r="BE271" s="42" t="s">
        <v>17</v>
      </c>
      <c r="BF271" s="42" t="s">
        <v>17</v>
      </c>
      <c r="BR271" s="1">
        <f t="shared" si="70"/>
        <v>18</v>
      </c>
      <c r="BS271" s="1">
        <f t="shared" si="71"/>
        <v>1</v>
      </c>
      <c r="BT271" s="1">
        <f t="shared" si="72"/>
        <v>6</v>
      </c>
      <c r="BU271" s="1">
        <f t="shared" si="73"/>
        <v>0</v>
      </c>
      <c r="BV271" s="1">
        <f t="shared" si="74"/>
        <v>2</v>
      </c>
      <c r="BW271" s="1">
        <f>SUM(COUNTIFS($S271:$BQ271,{"PAT","MAT"}))</f>
        <v>0</v>
      </c>
      <c r="BX271" s="1">
        <f t="shared" si="75"/>
        <v>0</v>
      </c>
      <c r="BY271" s="1">
        <f t="shared" si="76"/>
        <v>0</v>
      </c>
      <c r="BZ271" s="1">
        <f t="shared" si="77"/>
        <v>1</v>
      </c>
      <c r="CA271" s="1">
        <f t="shared" si="78"/>
        <v>0</v>
      </c>
      <c r="CB271" s="1">
        <f t="shared" si="79"/>
        <v>0</v>
      </c>
      <c r="CC271" s="1">
        <f t="shared" si="80"/>
        <v>0</v>
      </c>
      <c r="CD271" s="1">
        <f t="shared" si="81"/>
        <v>1</v>
      </c>
      <c r="CE271" s="1">
        <f t="shared" si="82"/>
        <v>1</v>
      </c>
      <c r="CF271" s="1">
        <f t="shared" si="83"/>
        <v>1</v>
      </c>
      <c r="CG271" s="1">
        <f>SUM(BR271:CC271)+SUM(COUNTIFS(R271:BQ271,{"TERM","RESIGNED"}))</f>
        <v>28</v>
      </c>
      <c r="CH271" s="1" t="s">
        <v>41</v>
      </c>
      <c r="CI271" s="1" t="s">
        <v>937</v>
      </c>
      <c r="CJ271" s="32"/>
    </row>
    <row r="272" spans="1:88" x14ac:dyDescent="0.25">
      <c r="A272" s="30">
        <f t="shared" si="84"/>
        <v>271</v>
      </c>
      <c r="B272" s="1" t="s">
        <v>163</v>
      </c>
      <c r="C272" s="1">
        <v>104779</v>
      </c>
      <c r="D272" s="25">
        <v>104779</v>
      </c>
      <c r="E272" s="1" t="s">
        <v>863</v>
      </c>
      <c r="F272" s="32" t="s">
        <v>809</v>
      </c>
      <c r="G272" s="32" t="s">
        <v>117</v>
      </c>
      <c r="H272" s="28">
        <v>44930</v>
      </c>
      <c r="I272" s="28" t="s">
        <v>36</v>
      </c>
      <c r="J272" s="28" t="s">
        <v>36</v>
      </c>
      <c r="K272" s="1">
        <f t="shared" ca="1" si="68"/>
        <v>412</v>
      </c>
      <c r="L272" s="32" t="str">
        <f t="shared" si="69"/>
        <v>Billable</v>
      </c>
      <c r="M272" s="32" t="s">
        <v>118</v>
      </c>
      <c r="N272" s="1" t="s">
        <v>38</v>
      </c>
      <c r="O272" s="1" t="s">
        <v>39</v>
      </c>
      <c r="P272" s="1"/>
      <c r="Q272" s="1"/>
      <c r="R272" s="31" t="s">
        <v>157</v>
      </c>
      <c r="S272" s="42" t="s">
        <v>880</v>
      </c>
      <c r="T272" s="45">
        <v>0.375</v>
      </c>
      <c r="U272" s="42" t="s">
        <v>880</v>
      </c>
      <c r="V272" s="42" t="s">
        <v>880</v>
      </c>
      <c r="W272" s="46">
        <v>0.36527777777777781</v>
      </c>
      <c r="X272" s="46" t="s">
        <v>880</v>
      </c>
      <c r="Y272" s="42" t="s">
        <v>17</v>
      </c>
      <c r="Z272" s="42" t="s">
        <v>17</v>
      </c>
      <c r="AA272" s="42" t="s">
        <v>880</v>
      </c>
      <c r="AB272" s="46">
        <v>0.37361111111111112</v>
      </c>
      <c r="AC272" s="42" t="s">
        <v>880</v>
      </c>
      <c r="AD272" s="42" t="s">
        <v>880</v>
      </c>
      <c r="AE272" s="46">
        <v>0.37916666666666665</v>
      </c>
      <c r="AF272" s="42" t="s">
        <v>880</v>
      </c>
      <c r="AG272" s="42" t="s">
        <v>880</v>
      </c>
      <c r="AH272" s="46">
        <v>0.3756944444444445</v>
      </c>
      <c r="AI272" s="42" t="s">
        <v>880</v>
      </c>
      <c r="AJ272" s="42" t="s">
        <v>18</v>
      </c>
      <c r="AK272" s="46" t="s">
        <v>36</v>
      </c>
      <c r="AL272" s="42" t="s">
        <v>18</v>
      </c>
      <c r="AM272" s="42" t="s">
        <v>880</v>
      </c>
      <c r="AN272" s="46">
        <v>0.37222222222222223</v>
      </c>
      <c r="AO272" s="42" t="s">
        <v>880</v>
      </c>
      <c r="AP272" s="42" t="s">
        <v>17</v>
      </c>
      <c r="AQ272" s="42" t="s">
        <v>17</v>
      </c>
      <c r="AR272" s="42" t="s">
        <v>880</v>
      </c>
      <c r="AS272" s="46">
        <v>0.3840277777777778</v>
      </c>
      <c r="AT272" s="46" t="s">
        <v>880</v>
      </c>
      <c r="AU272" s="42" t="s">
        <v>880</v>
      </c>
      <c r="AV272" s="46">
        <v>0.36874999999999997</v>
      </c>
      <c r="AW272" s="46" t="s">
        <v>880</v>
      </c>
      <c r="AX272" s="42" t="s">
        <v>880</v>
      </c>
      <c r="AY272" s="46">
        <v>0.36041666666666666</v>
      </c>
      <c r="AZ272" s="46" t="s">
        <v>880</v>
      </c>
      <c r="BA272" s="42" t="s">
        <v>880</v>
      </c>
      <c r="BB272" s="46">
        <v>0.36458333333333331</v>
      </c>
      <c r="BC272" s="46" t="s">
        <v>880</v>
      </c>
      <c r="BD272" s="42" t="s">
        <v>880</v>
      </c>
      <c r="BE272" s="42" t="s">
        <v>17</v>
      </c>
      <c r="BF272" s="42" t="s">
        <v>17</v>
      </c>
      <c r="BR272" s="1">
        <f t="shared" si="70"/>
        <v>21</v>
      </c>
      <c r="BS272" s="1">
        <f t="shared" si="71"/>
        <v>0</v>
      </c>
      <c r="BT272" s="1">
        <f t="shared" si="72"/>
        <v>6</v>
      </c>
      <c r="BU272" s="1">
        <f t="shared" si="73"/>
        <v>2</v>
      </c>
      <c r="BV272" s="1">
        <f t="shared" si="74"/>
        <v>0</v>
      </c>
      <c r="BW272" s="1">
        <f>SUM(COUNTIFS($S272:$BQ272,{"PAT","MAT"}))</f>
        <v>0</v>
      </c>
      <c r="BX272" s="1">
        <f t="shared" si="75"/>
        <v>0</v>
      </c>
      <c r="BY272" s="1">
        <f t="shared" si="76"/>
        <v>0</v>
      </c>
      <c r="BZ272" s="1">
        <f t="shared" si="77"/>
        <v>0</v>
      </c>
      <c r="CA272" s="1">
        <f t="shared" si="78"/>
        <v>0</v>
      </c>
      <c r="CB272" s="1">
        <f t="shared" si="79"/>
        <v>0</v>
      </c>
      <c r="CC272" s="1">
        <f t="shared" si="80"/>
        <v>0</v>
      </c>
      <c r="CD272" s="1">
        <f t="shared" si="81"/>
        <v>0</v>
      </c>
      <c r="CE272" s="1">
        <f t="shared" si="82"/>
        <v>1</v>
      </c>
      <c r="CF272" s="1">
        <f t="shared" si="83"/>
        <v>1</v>
      </c>
      <c r="CG272" s="1">
        <f>SUM(BR272:CC272)+SUM(COUNTIFS(R272:BQ272,{"TERM","RESIGNED"}))</f>
        <v>29</v>
      </c>
      <c r="CH272" s="1" t="s">
        <v>41</v>
      </c>
      <c r="CI272" s="1" t="s">
        <v>937</v>
      </c>
      <c r="CJ272" s="32"/>
    </row>
    <row r="273" spans="1:88" x14ac:dyDescent="0.25">
      <c r="A273" s="30">
        <f t="shared" si="84"/>
        <v>272</v>
      </c>
      <c r="B273" s="1" t="s">
        <v>163</v>
      </c>
      <c r="C273" s="1">
        <v>104784</v>
      </c>
      <c r="D273" s="25">
        <v>104784</v>
      </c>
      <c r="E273" s="1" t="s">
        <v>862</v>
      </c>
      <c r="F273" s="32" t="s">
        <v>811</v>
      </c>
      <c r="G273" s="32" t="s">
        <v>117</v>
      </c>
      <c r="H273" s="28">
        <v>44930</v>
      </c>
      <c r="I273" s="28" t="s">
        <v>36</v>
      </c>
      <c r="J273" s="28" t="s">
        <v>36</v>
      </c>
      <c r="K273" s="1">
        <f t="shared" ca="1" si="68"/>
        <v>412</v>
      </c>
      <c r="L273" s="32" t="str">
        <f t="shared" si="69"/>
        <v>Billable</v>
      </c>
      <c r="M273" s="32" t="s">
        <v>118</v>
      </c>
      <c r="N273" s="1" t="s">
        <v>38</v>
      </c>
      <c r="O273" s="1" t="s">
        <v>39</v>
      </c>
      <c r="P273" s="1"/>
      <c r="Q273" s="1"/>
      <c r="R273" s="31" t="s">
        <v>157</v>
      </c>
      <c r="S273" s="42" t="s">
        <v>880</v>
      </c>
      <c r="T273" s="45">
        <v>0.37777777777777777</v>
      </c>
      <c r="U273" s="42" t="s">
        <v>880</v>
      </c>
      <c r="V273" s="42" t="s">
        <v>880</v>
      </c>
      <c r="W273" s="46">
        <v>0.37986111111111115</v>
      </c>
      <c r="X273" s="46" t="s">
        <v>880</v>
      </c>
      <c r="Y273" s="42" t="s">
        <v>17</v>
      </c>
      <c r="Z273" s="42" t="s">
        <v>17</v>
      </c>
      <c r="AA273" s="42" t="s">
        <v>880</v>
      </c>
      <c r="AB273" s="46">
        <v>0.3756944444444445</v>
      </c>
      <c r="AC273" s="42" t="s">
        <v>880</v>
      </c>
      <c r="AD273" s="42" t="s">
        <v>880</v>
      </c>
      <c r="AE273" s="46">
        <v>0.37638888888888888</v>
      </c>
      <c r="AF273" s="42" t="s">
        <v>880</v>
      </c>
      <c r="AG273" s="42" t="s">
        <v>880</v>
      </c>
      <c r="AH273" s="46">
        <v>0.37083333333333335</v>
      </c>
      <c r="AI273" s="42" t="s">
        <v>880</v>
      </c>
      <c r="AJ273" s="42" t="s">
        <v>880</v>
      </c>
      <c r="AK273" s="46">
        <v>0.38125000000000003</v>
      </c>
      <c r="AL273" s="42" t="s">
        <v>880</v>
      </c>
      <c r="AM273" s="42" t="s">
        <v>880</v>
      </c>
      <c r="AN273" s="46">
        <v>0.37083333333333335</v>
      </c>
      <c r="AO273" s="42" t="s">
        <v>880</v>
      </c>
      <c r="AP273" s="42" t="s">
        <v>17</v>
      </c>
      <c r="AQ273" s="42" t="s">
        <v>17</v>
      </c>
      <c r="AR273" s="42" t="s">
        <v>18</v>
      </c>
      <c r="AS273" s="46" t="s">
        <v>36</v>
      </c>
      <c r="AT273" s="46" t="s">
        <v>18</v>
      </c>
      <c r="AU273" s="42" t="s">
        <v>880</v>
      </c>
      <c r="AV273" s="46">
        <v>0.38472222222222219</v>
      </c>
      <c r="AW273" s="46" t="s">
        <v>880</v>
      </c>
      <c r="AX273" s="42" t="s">
        <v>19</v>
      </c>
      <c r="AY273" s="46">
        <v>0.3756944444444445</v>
      </c>
      <c r="AZ273" s="46" t="s">
        <v>19</v>
      </c>
      <c r="BA273" s="42" t="s">
        <v>880</v>
      </c>
      <c r="BB273" s="46">
        <v>0.37777777777777777</v>
      </c>
      <c r="BC273" s="46" t="s">
        <v>880</v>
      </c>
      <c r="BD273" s="42" t="s">
        <v>880</v>
      </c>
      <c r="BE273" s="42" t="s">
        <v>17</v>
      </c>
      <c r="BF273" s="42" t="s">
        <v>17</v>
      </c>
      <c r="BR273" s="1">
        <f t="shared" si="70"/>
        <v>19</v>
      </c>
      <c r="BS273" s="1">
        <f t="shared" si="71"/>
        <v>0</v>
      </c>
      <c r="BT273" s="1">
        <f t="shared" si="72"/>
        <v>6</v>
      </c>
      <c r="BU273" s="1">
        <f t="shared" si="73"/>
        <v>2</v>
      </c>
      <c r="BV273" s="1">
        <f t="shared" si="74"/>
        <v>2</v>
      </c>
      <c r="BW273" s="1">
        <f>SUM(COUNTIFS($S273:$BQ273,{"PAT","MAT"}))</f>
        <v>0</v>
      </c>
      <c r="BX273" s="1">
        <f t="shared" si="75"/>
        <v>0</v>
      </c>
      <c r="BY273" s="1">
        <f t="shared" si="76"/>
        <v>0</v>
      </c>
      <c r="BZ273" s="1">
        <f t="shared" si="77"/>
        <v>0</v>
      </c>
      <c r="CA273" s="1">
        <f t="shared" si="78"/>
        <v>0</v>
      </c>
      <c r="CB273" s="1">
        <f t="shared" si="79"/>
        <v>0</v>
      </c>
      <c r="CC273" s="1">
        <f t="shared" si="80"/>
        <v>0</v>
      </c>
      <c r="CD273" s="1">
        <f t="shared" si="81"/>
        <v>0</v>
      </c>
      <c r="CE273" s="1">
        <f t="shared" si="82"/>
        <v>1</v>
      </c>
      <c r="CF273" s="1">
        <f t="shared" si="83"/>
        <v>1</v>
      </c>
      <c r="CG273" s="1">
        <f>SUM(BR273:CC273)+SUM(COUNTIFS(R273:BQ273,{"TERM","RESIGNED"}))</f>
        <v>29</v>
      </c>
      <c r="CH273" s="1" t="s">
        <v>41</v>
      </c>
      <c r="CI273" s="1" t="s">
        <v>931</v>
      </c>
      <c r="CJ273" s="32"/>
    </row>
    <row r="274" spans="1:88" x14ac:dyDescent="0.25">
      <c r="A274" s="30">
        <f t="shared" si="84"/>
        <v>273</v>
      </c>
      <c r="B274" s="1" t="s">
        <v>163</v>
      </c>
      <c r="C274" s="1">
        <v>104800</v>
      </c>
      <c r="D274" s="25">
        <v>104800</v>
      </c>
      <c r="E274" s="1" t="s">
        <v>863</v>
      </c>
      <c r="F274" s="32" t="s">
        <v>812</v>
      </c>
      <c r="G274" s="32" t="s">
        <v>177</v>
      </c>
      <c r="H274" s="28">
        <v>44932</v>
      </c>
      <c r="I274" s="28" t="s">
        <v>36</v>
      </c>
      <c r="J274" s="28" t="s">
        <v>36</v>
      </c>
      <c r="K274" s="1">
        <f t="shared" ca="1" si="68"/>
        <v>410</v>
      </c>
      <c r="L274" s="32" t="str">
        <f t="shared" si="69"/>
        <v>Billable</v>
      </c>
      <c r="M274" s="32" t="s">
        <v>178</v>
      </c>
      <c r="N274" s="1" t="s">
        <v>38</v>
      </c>
      <c r="O274" s="1" t="s">
        <v>39</v>
      </c>
      <c r="P274" s="1"/>
      <c r="Q274" s="1"/>
      <c r="R274" s="31" t="s">
        <v>230</v>
      </c>
      <c r="S274" s="42" t="s">
        <v>880</v>
      </c>
      <c r="T274" s="45">
        <v>0.38194444444444442</v>
      </c>
      <c r="U274" s="42" t="s">
        <v>880</v>
      </c>
      <c r="V274" s="42" t="s">
        <v>19</v>
      </c>
      <c r="W274" s="46">
        <v>0.38125000000000003</v>
      </c>
      <c r="X274" s="46" t="s">
        <v>19</v>
      </c>
      <c r="Y274" s="42" t="s">
        <v>17</v>
      </c>
      <c r="Z274" s="42" t="s">
        <v>17</v>
      </c>
      <c r="AA274" s="42" t="s">
        <v>880</v>
      </c>
      <c r="AB274" s="46">
        <v>0.3840277777777778</v>
      </c>
      <c r="AC274" s="42" t="s">
        <v>880</v>
      </c>
      <c r="AD274" s="42" t="s">
        <v>880</v>
      </c>
      <c r="AE274" s="46">
        <v>0.38611111111111113</v>
      </c>
      <c r="AF274" s="42" t="s">
        <v>880</v>
      </c>
      <c r="AG274" s="42" t="s">
        <v>880</v>
      </c>
      <c r="AH274" s="46">
        <v>0.375</v>
      </c>
      <c r="AI274" s="42" t="s">
        <v>880</v>
      </c>
      <c r="AJ274" s="42" t="s">
        <v>19</v>
      </c>
      <c r="AK274" s="46">
        <v>0.375</v>
      </c>
      <c r="AL274" s="42" t="s">
        <v>19</v>
      </c>
      <c r="AM274" s="42" t="s">
        <v>882</v>
      </c>
      <c r="AN274" s="46" t="s">
        <v>36</v>
      </c>
      <c r="AO274" s="42" t="s">
        <v>882</v>
      </c>
      <c r="AP274" s="42" t="s">
        <v>17</v>
      </c>
      <c r="AQ274" s="42" t="s">
        <v>17</v>
      </c>
      <c r="AR274" s="42" t="s">
        <v>880</v>
      </c>
      <c r="AS274" s="46">
        <v>0.38472222222222219</v>
      </c>
      <c r="AT274" s="46" t="s">
        <v>880</v>
      </c>
      <c r="AU274" s="42" t="s">
        <v>880</v>
      </c>
      <c r="AV274" s="46">
        <v>0.40277777777777773</v>
      </c>
      <c r="AW274" s="46" t="s">
        <v>880</v>
      </c>
      <c r="AX274" s="42" t="s">
        <v>880</v>
      </c>
      <c r="AY274" s="46">
        <v>0.37777777777777777</v>
      </c>
      <c r="AZ274" s="46" t="s">
        <v>880</v>
      </c>
      <c r="BA274" s="42" t="s">
        <v>880</v>
      </c>
      <c r="BB274" s="46">
        <v>0.38611111111111113</v>
      </c>
      <c r="BC274" s="46" t="s">
        <v>880</v>
      </c>
      <c r="BD274" s="42" t="s">
        <v>880</v>
      </c>
      <c r="BE274" s="42" t="s">
        <v>17</v>
      </c>
      <c r="BF274" s="42" t="s">
        <v>17</v>
      </c>
      <c r="BR274" s="1">
        <f t="shared" si="70"/>
        <v>17</v>
      </c>
      <c r="BS274" s="1">
        <f t="shared" si="71"/>
        <v>0</v>
      </c>
      <c r="BT274" s="1">
        <f t="shared" si="72"/>
        <v>6</v>
      </c>
      <c r="BU274" s="1">
        <f t="shared" si="73"/>
        <v>0</v>
      </c>
      <c r="BV274" s="1">
        <f t="shared" si="74"/>
        <v>4</v>
      </c>
      <c r="BW274" s="1">
        <f>SUM(COUNTIFS($S274:$BQ274,{"PAT","MAT"}))</f>
        <v>0</v>
      </c>
      <c r="BX274" s="1">
        <f t="shared" si="75"/>
        <v>0</v>
      </c>
      <c r="BY274" s="1">
        <f t="shared" si="76"/>
        <v>0</v>
      </c>
      <c r="BZ274" s="1">
        <f t="shared" si="77"/>
        <v>0</v>
      </c>
      <c r="CA274" s="1">
        <f t="shared" si="78"/>
        <v>2</v>
      </c>
      <c r="CB274" s="1">
        <f t="shared" si="79"/>
        <v>0</v>
      </c>
      <c r="CC274" s="1">
        <f t="shared" si="80"/>
        <v>0</v>
      </c>
      <c r="CD274" s="1">
        <f t="shared" si="81"/>
        <v>2</v>
      </c>
      <c r="CE274" s="1">
        <f t="shared" si="82"/>
        <v>1</v>
      </c>
      <c r="CF274" s="1">
        <f t="shared" si="83"/>
        <v>1</v>
      </c>
      <c r="CG274" s="1">
        <f>SUM(BR274:CC274)+SUM(COUNTIFS(R274:BQ274,{"TERM","RESIGNED"}))</f>
        <v>29</v>
      </c>
      <c r="CH274" s="1" t="s">
        <v>41</v>
      </c>
      <c r="CI274" s="1" t="s">
        <v>931</v>
      </c>
      <c r="CJ274" s="32"/>
    </row>
    <row r="275" spans="1:88" x14ac:dyDescent="0.25">
      <c r="A275" s="30">
        <f t="shared" si="84"/>
        <v>274</v>
      </c>
      <c r="B275" s="1" t="s">
        <v>163</v>
      </c>
      <c r="C275" s="1">
        <v>104867</v>
      </c>
      <c r="D275" s="25">
        <v>104867</v>
      </c>
      <c r="E275" s="1" t="s">
        <v>863</v>
      </c>
      <c r="F275" s="32" t="s">
        <v>815</v>
      </c>
      <c r="G275" s="32" t="s">
        <v>117</v>
      </c>
      <c r="H275" s="28">
        <v>44939</v>
      </c>
      <c r="I275" s="28" t="s">
        <v>36</v>
      </c>
      <c r="J275" s="28" t="s">
        <v>36</v>
      </c>
      <c r="K275" s="1">
        <f t="shared" ca="1" si="68"/>
        <v>403</v>
      </c>
      <c r="L275" s="32" t="str">
        <f t="shared" si="69"/>
        <v>Billable</v>
      </c>
      <c r="M275" s="32" t="s">
        <v>118</v>
      </c>
      <c r="N275" s="1" t="s">
        <v>38</v>
      </c>
      <c r="O275" s="1" t="s">
        <v>39</v>
      </c>
      <c r="P275" s="1"/>
      <c r="Q275" s="1"/>
      <c r="R275" s="31" t="s">
        <v>60</v>
      </c>
      <c r="S275" s="42" t="s">
        <v>19</v>
      </c>
      <c r="T275" s="45">
        <v>0.35972222222222222</v>
      </c>
      <c r="U275" s="42" t="s">
        <v>19</v>
      </c>
      <c r="V275" s="42" t="s">
        <v>19</v>
      </c>
      <c r="W275" s="46">
        <v>0.33333333333333331</v>
      </c>
      <c r="X275" s="46" t="s">
        <v>19</v>
      </c>
      <c r="Y275" s="42" t="s">
        <v>17</v>
      </c>
      <c r="Z275" s="42" t="s">
        <v>17</v>
      </c>
      <c r="AA275" s="42" t="s">
        <v>18</v>
      </c>
      <c r="AB275" s="46" t="s">
        <v>36</v>
      </c>
      <c r="AC275" s="42" t="s">
        <v>18</v>
      </c>
      <c r="AD275" s="42" t="s">
        <v>18</v>
      </c>
      <c r="AE275" s="46" t="s">
        <v>36</v>
      </c>
      <c r="AF275" s="42" t="s">
        <v>18</v>
      </c>
      <c r="AG275" s="42" t="s">
        <v>19</v>
      </c>
      <c r="AH275" s="46">
        <v>5.2083333333333336E-2</v>
      </c>
      <c r="AI275" s="42" t="s">
        <v>19</v>
      </c>
      <c r="AJ275" s="42" t="s">
        <v>18</v>
      </c>
      <c r="AK275" s="46" t="s">
        <v>36</v>
      </c>
      <c r="AL275" s="42" t="s">
        <v>18</v>
      </c>
      <c r="AM275" s="42" t="s">
        <v>880</v>
      </c>
      <c r="AN275" s="46">
        <v>0.43263888888888885</v>
      </c>
      <c r="AO275" s="42" t="s">
        <v>880</v>
      </c>
      <c r="AP275" s="42" t="s">
        <v>17</v>
      </c>
      <c r="AQ275" s="42" t="s">
        <v>17</v>
      </c>
      <c r="AR275" s="42" t="s">
        <v>880</v>
      </c>
      <c r="AS275" s="46">
        <v>0.36388888888888887</v>
      </c>
      <c r="AT275" s="46" t="s">
        <v>880</v>
      </c>
      <c r="AU275" s="42" t="s">
        <v>880</v>
      </c>
      <c r="AV275" s="46">
        <v>0.37013888888888885</v>
      </c>
      <c r="AW275" s="46" t="s">
        <v>880</v>
      </c>
      <c r="AX275" s="42" t="s">
        <v>880</v>
      </c>
      <c r="AY275" s="46">
        <v>0.36458333333333331</v>
      </c>
      <c r="AZ275" s="46" t="s">
        <v>880</v>
      </c>
      <c r="BA275" s="42" t="s">
        <v>880</v>
      </c>
      <c r="BB275" s="46">
        <v>0.4055555555555555</v>
      </c>
      <c r="BC275" s="46" t="s">
        <v>880</v>
      </c>
      <c r="BD275" s="42" t="s">
        <v>880</v>
      </c>
      <c r="BE275" s="42" t="s">
        <v>17</v>
      </c>
      <c r="BF275" s="42" t="s">
        <v>17</v>
      </c>
      <c r="BR275" s="1">
        <f t="shared" si="70"/>
        <v>11</v>
      </c>
      <c r="BS275" s="1">
        <f t="shared" si="71"/>
        <v>0</v>
      </c>
      <c r="BT275" s="1">
        <f t="shared" si="72"/>
        <v>6</v>
      </c>
      <c r="BU275" s="1">
        <f t="shared" si="73"/>
        <v>6</v>
      </c>
      <c r="BV275" s="1">
        <f t="shared" si="74"/>
        <v>6</v>
      </c>
      <c r="BW275" s="1">
        <f>SUM(COUNTIFS($S275:$BQ275,{"PAT","MAT"}))</f>
        <v>0</v>
      </c>
      <c r="BX275" s="1">
        <f t="shared" si="75"/>
        <v>0</v>
      </c>
      <c r="BY275" s="1">
        <f t="shared" si="76"/>
        <v>0</v>
      </c>
      <c r="BZ275" s="1">
        <f t="shared" si="77"/>
        <v>0</v>
      </c>
      <c r="CA275" s="1">
        <f t="shared" si="78"/>
        <v>0</v>
      </c>
      <c r="CB275" s="1">
        <f t="shared" si="79"/>
        <v>0</v>
      </c>
      <c r="CC275" s="1">
        <f t="shared" si="80"/>
        <v>0</v>
      </c>
      <c r="CD275" s="1">
        <f t="shared" si="81"/>
        <v>0</v>
      </c>
      <c r="CE275" s="1">
        <f t="shared" si="82"/>
        <v>0</v>
      </c>
      <c r="CF275" s="1">
        <f t="shared" si="83"/>
        <v>0</v>
      </c>
      <c r="CG275" s="1">
        <f>SUM(BR275:CC275)+SUM(COUNTIFS(R275:BQ275,{"TERM","RESIGNED"}))</f>
        <v>29</v>
      </c>
      <c r="CH275" s="1" t="s">
        <v>41</v>
      </c>
      <c r="CI275" s="1" t="s">
        <v>931</v>
      </c>
      <c r="CJ275" s="32"/>
    </row>
    <row r="276" spans="1:88" x14ac:dyDescent="0.25">
      <c r="A276" s="30">
        <f t="shared" si="84"/>
        <v>275</v>
      </c>
      <c r="B276" s="1" t="s">
        <v>163</v>
      </c>
      <c r="C276" s="1">
        <v>104874</v>
      </c>
      <c r="D276" s="25">
        <v>104874</v>
      </c>
      <c r="E276" s="1" t="s">
        <v>863</v>
      </c>
      <c r="F276" s="32" t="s">
        <v>817</v>
      </c>
      <c r="G276" s="32" t="s">
        <v>117</v>
      </c>
      <c r="H276" s="28">
        <v>44939</v>
      </c>
      <c r="I276" s="28" t="s">
        <v>36</v>
      </c>
      <c r="J276" s="28" t="s">
        <v>36</v>
      </c>
      <c r="K276" s="1">
        <f t="shared" ca="1" si="68"/>
        <v>403</v>
      </c>
      <c r="L276" s="32" t="str">
        <f t="shared" si="69"/>
        <v>Billable</v>
      </c>
      <c r="M276" s="32" t="s">
        <v>118</v>
      </c>
      <c r="N276" s="1" t="s">
        <v>38</v>
      </c>
      <c r="O276" s="1" t="s">
        <v>39</v>
      </c>
      <c r="P276" s="1"/>
      <c r="Q276" s="1"/>
      <c r="R276" s="31" t="s">
        <v>244</v>
      </c>
      <c r="S276" s="42" t="s">
        <v>880</v>
      </c>
      <c r="T276" s="45">
        <v>0.38472222222222219</v>
      </c>
      <c r="U276" s="42" t="s">
        <v>880</v>
      </c>
      <c r="V276" s="42" t="s">
        <v>18</v>
      </c>
      <c r="W276" s="46" t="s">
        <v>36</v>
      </c>
      <c r="X276" s="46" t="s">
        <v>18</v>
      </c>
      <c r="Y276" s="42" t="s">
        <v>17</v>
      </c>
      <c r="Z276" s="42" t="s">
        <v>17</v>
      </c>
      <c r="AA276" s="42" t="s">
        <v>881</v>
      </c>
      <c r="AB276" s="46">
        <v>0.24305555555555555</v>
      </c>
      <c r="AC276" s="42" t="s">
        <v>881</v>
      </c>
      <c r="AD276" s="42" t="s">
        <v>880</v>
      </c>
      <c r="AE276" s="46">
        <v>0.37708333333333338</v>
      </c>
      <c r="AF276" s="42" t="s">
        <v>880</v>
      </c>
      <c r="AG276" s="42" t="s">
        <v>880</v>
      </c>
      <c r="AH276" s="46">
        <v>0.3833333333333333</v>
      </c>
      <c r="AI276" s="42" t="s">
        <v>880</v>
      </c>
      <c r="AJ276" s="42" t="s">
        <v>880</v>
      </c>
      <c r="AK276" s="46">
        <v>0.38263888888888892</v>
      </c>
      <c r="AL276" s="42" t="s">
        <v>880</v>
      </c>
      <c r="AM276" s="42" t="s">
        <v>880</v>
      </c>
      <c r="AN276" s="46">
        <v>0.38611111111111113</v>
      </c>
      <c r="AO276" s="42" t="s">
        <v>880</v>
      </c>
      <c r="AP276" s="42" t="s">
        <v>17</v>
      </c>
      <c r="AQ276" s="42" t="s">
        <v>17</v>
      </c>
      <c r="AR276" s="42" t="s">
        <v>18</v>
      </c>
      <c r="AS276" s="46" t="s">
        <v>36</v>
      </c>
      <c r="AT276" s="46" t="s">
        <v>18</v>
      </c>
      <c r="AU276" s="42" t="s">
        <v>880</v>
      </c>
      <c r="AV276" s="46">
        <v>0.37638888888888888</v>
      </c>
      <c r="AW276" s="46" t="s">
        <v>880</v>
      </c>
      <c r="AX276" s="42" t="s">
        <v>880</v>
      </c>
      <c r="AY276" s="46">
        <v>0.38611111111111113</v>
      </c>
      <c r="AZ276" s="46" t="s">
        <v>880</v>
      </c>
      <c r="BA276" s="42" t="s">
        <v>880</v>
      </c>
      <c r="BB276" s="46">
        <v>0.4152777777777778</v>
      </c>
      <c r="BC276" s="46" t="s">
        <v>880</v>
      </c>
      <c r="BD276" s="42" t="s">
        <v>880</v>
      </c>
      <c r="BE276" s="42" t="s">
        <v>17</v>
      </c>
      <c r="BF276" s="42" t="s">
        <v>17</v>
      </c>
      <c r="BR276" s="1">
        <f t="shared" si="70"/>
        <v>17</v>
      </c>
      <c r="BS276" s="1">
        <f t="shared" si="71"/>
        <v>1</v>
      </c>
      <c r="BT276" s="1">
        <f t="shared" si="72"/>
        <v>6</v>
      </c>
      <c r="BU276" s="1">
        <f t="shared" si="73"/>
        <v>4</v>
      </c>
      <c r="BV276" s="1">
        <f t="shared" si="74"/>
        <v>0</v>
      </c>
      <c r="BW276" s="1">
        <f>SUM(COUNTIFS($S276:$BQ276,{"PAT","MAT"}))</f>
        <v>0</v>
      </c>
      <c r="BX276" s="1">
        <f t="shared" si="75"/>
        <v>0</v>
      </c>
      <c r="BY276" s="1">
        <f t="shared" si="76"/>
        <v>0</v>
      </c>
      <c r="BZ276" s="1">
        <f t="shared" si="77"/>
        <v>0</v>
      </c>
      <c r="CA276" s="1">
        <f t="shared" si="78"/>
        <v>0</v>
      </c>
      <c r="CB276" s="1">
        <f t="shared" si="79"/>
        <v>0</v>
      </c>
      <c r="CC276" s="1">
        <f t="shared" si="80"/>
        <v>0</v>
      </c>
      <c r="CD276" s="1">
        <f t="shared" si="81"/>
        <v>0</v>
      </c>
      <c r="CE276" s="1">
        <f t="shared" si="82"/>
        <v>1</v>
      </c>
      <c r="CF276" s="1">
        <f t="shared" si="83"/>
        <v>1</v>
      </c>
      <c r="CG276" s="1">
        <f>SUM(BR276:CC276)+SUM(COUNTIFS(R276:BQ276,{"TERM","RESIGNED"}))</f>
        <v>28</v>
      </c>
      <c r="CH276" s="1" t="s">
        <v>41</v>
      </c>
      <c r="CI276" s="1" t="s">
        <v>934</v>
      </c>
      <c r="CJ276" s="32"/>
    </row>
    <row r="277" spans="1:88" x14ac:dyDescent="0.25">
      <c r="A277" s="30">
        <f t="shared" si="84"/>
        <v>276</v>
      </c>
      <c r="B277" s="1" t="s">
        <v>163</v>
      </c>
      <c r="C277" s="1">
        <v>104878</v>
      </c>
      <c r="D277" s="25">
        <v>104878</v>
      </c>
      <c r="E277" s="1" t="s">
        <v>863</v>
      </c>
      <c r="F277" s="32" t="s">
        <v>818</v>
      </c>
      <c r="G277" s="32" t="s">
        <v>117</v>
      </c>
      <c r="H277" s="28">
        <v>44939</v>
      </c>
      <c r="I277" s="28" t="s">
        <v>36</v>
      </c>
      <c r="J277" s="28" t="s">
        <v>36</v>
      </c>
      <c r="K277" s="1">
        <f t="shared" ca="1" si="68"/>
        <v>403</v>
      </c>
      <c r="L277" s="32" t="str">
        <f t="shared" si="69"/>
        <v>Billable</v>
      </c>
      <c r="M277" s="32" t="s">
        <v>118</v>
      </c>
      <c r="N277" s="1" t="s">
        <v>38</v>
      </c>
      <c r="O277" s="1" t="s">
        <v>39</v>
      </c>
      <c r="P277" s="1"/>
      <c r="Q277" s="1"/>
      <c r="R277" s="31" t="s">
        <v>1443</v>
      </c>
      <c r="S277" s="42" t="s">
        <v>883</v>
      </c>
      <c r="T277" s="45" t="s">
        <v>36</v>
      </c>
      <c r="U277" s="42" t="s">
        <v>883</v>
      </c>
      <c r="V277" s="42" t="s">
        <v>883</v>
      </c>
      <c r="W277" s="46" t="s">
        <v>36</v>
      </c>
      <c r="X277" s="46" t="s">
        <v>883</v>
      </c>
      <c r="Y277" s="42" t="s">
        <v>17</v>
      </c>
      <c r="Z277" s="42" t="s">
        <v>17</v>
      </c>
      <c r="AA277" s="42" t="s">
        <v>880</v>
      </c>
      <c r="AB277" s="46">
        <v>0.40069444444444446</v>
      </c>
      <c r="AC277" s="42" t="s">
        <v>880</v>
      </c>
      <c r="AD277" s="42" t="s">
        <v>880</v>
      </c>
      <c r="AE277" s="46">
        <v>0.38611111111111113</v>
      </c>
      <c r="AF277" s="42" t="s">
        <v>880</v>
      </c>
      <c r="AG277" s="42" t="s">
        <v>19</v>
      </c>
      <c r="AH277" s="46">
        <v>0.39097222222222222</v>
      </c>
      <c r="AI277" s="42" t="s">
        <v>19</v>
      </c>
      <c r="AJ277" s="42" t="s">
        <v>880</v>
      </c>
      <c r="AK277" s="46">
        <v>0.39513888888888887</v>
      </c>
      <c r="AL277" s="42" t="s">
        <v>880</v>
      </c>
      <c r="AM277" s="42" t="s">
        <v>880</v>
      </c>
      <c r="AN277" s="46">
        <v>0.39861111111111108</v>
      </c>
      <c r="AO277" s="42" t="s">
        <v>880</v>
      </c>
      <c r="AP277" s="42" t="s">
        <v>17</v>
      </c>
      <c r="AQ277" s="42" t="s">
        <v>17</v>
      </c>
      <c r="AR277" s="42" t="s">
        <v>880</v>
      </c>
      <c r="AS277" s="46">
        <v>0.40138888888888885</v>
      </c>
      <c r="AT277" s="46" t="s">
        <v>880</v>
      </c>
      <c r="AU277" s="42" t="s">
        <v>880</v>
      </c>
      <c r="AV277" s="46">
        <v>0.40069444444444446</v>
      </c>
      <c r="AW277" s="46" t="s">
        <v>880</v>
      </c>
      <c r="AX277" s="42" t="s">
        <v>880</v>
      </c>
      <c r="AY277" s="46">
        <v>0.38750000000000001</v>
      </c>
      <c r="AZ277" s="46" t="s">
        <v>880</v>
      </c>
      <c r="BA277" s="42" t="s">
        <v>880</v>
      </c>
      <c r="BB277" s="46">
        <v>0.37083333333333335</v>
      </c>
      <c r="BC277" s="46" t="s">
        <v>880</v>
      </c>
      <c r="BD277" s="42" t="s">
        <v>880</v>
      </c>
      <c r="BE277" s="42" t="s">
        <v>17</v>
      </c>
      <c r="BF277" s="42" t="s">
        <v>17</v>
      </c>
      <c r="BR277" s="1">
        <f t="shared" si="70"/>
        <v>17</v>
      </c>
      <c r="BS277" s="1">
        <f t="shared" si="71"/>
        <v>0</v>
      </c>
      <c r="BT277" s="1">
        <f t="shared" si="72"/>
        <v>6</v>
      </c>
      <c r="BU277" s="1">
        <f t="shared" si="73"/>
        <v>0</v>
      </c>
      <c r="BV277" s="1">
        <f t="shared" si="74"/>
        <v>2</v>
      </c>
      <c r="BW277" s="1">
        <f>SUM(COUNTIFS($S277:$BQ277,{"PAT","MAT"}))</f>
        <v>0</v>
      </c>
      <c r="BX277" s="1">
        <f t="shared" si="75"/>
        <v>0</v>
      </c>
      <c r="BY277" s="1">
        <f t="shared" si="76"/>
        <v>0</v>
      </c>
      <c r="BZ277" s="1">
        <f t="shared" si="77"/>
        <v>4</v>
      </c>
      <c r="CA277" s="1">
        <f t="shared" si="78"/>
        <v>0</v>
      </c>
      <c r="CB277" s="1">
        <f t="shared" si="79"/>
        <v>0</v>
      </c>
      <c r="CC277" s="1">
        <f t="shared" si="80"/>
        <v>0</v>
      </c>
      <c r="CD277" s="1">
        <f t="shared" si="81"/>
        <v>4</v>
      </c>
      <c r="CE277" s="1">
        <f t="shared" si="82"/>
        <v>1</v>
      </c>
      <c r="CF277" s="1">
        <f t="shared" si="83"/>
        <v>1</v>
      </c>
      <c r="CG277" s="1">
        <f>SUM(BR277:CC277)+SUM(COUNTIFS(R277:BQ277,{"TERM","RESIGNED"}))</f>
        <v>29</v>
      </c>
      <c r="CH277" s="1" t="s">
        <v>41</v>
      </c>
      <c r="CI277" s="1" t="s">
        <v>931</v>
      </c>
      <c r="CJ277" s="32"/>
    </row>
    <row r="278" spans="1:88" x14ac:dyDescent="0.25">
      <c r="A278" s="30">
        <f t="shared" si="84"/>
        <v>277</v>
      </c>
      <c r="B278" s="1" t="s">
        <v>163</v>
      </c>
      <c r="C278" s="1">
        <v>104883</v>
      </c>
      <c r="D278" s="25">
        <v>104883</v>
      </c>
      <c r="E278" s="1" t="s">
        <v>862</v>
      </c>
      <c r="F278" s="32" t="s">
        <v>824</v>
      </c>
      <c r="G278" s="32" t="s">
        <v>181</v>
      </c>
      <c r="H278" s="28">
        <v>44943</v>
      </c>
      <c r="I278" s="28" t="s">
        <v>36</v>
      </c>
      <c r="J278" s="28" t="s">
        <v>36</v>
      </c>
      <c r="K278" s="1">
        <f t="shared" ca="1" si="68"/>
        <v>399</v>
      </c>
      <c r="L278" s="32" t="str">
        <f t="shared" si="69"/>
        <v>Billable</v>
      </c>
      <c r="M278" s="32" t="s">
        <v>178</v>
      </c>
      <c r="N278" s="1" t="s">
        <v>38</v>
      </c>
      <c r="O278" s="1" t="s">
        <v>39</v>
      </c>
      <c r="P278" s="1"/>
      <c r="Q278" s="1"/>
      <c r="R278" s="31" t="s">
        <v>230</v>
      </c>
      <c r="S278" s="42" t="s">
        <v>880</v>
      </c>
      <c r="T278" s="45">
        <v>0.38958333333333334</v>
      </c>
      <c r="U278" s="42" t="s">
        <v>880</v>
      </c>
      <c r="V278" s="42" t="s">
        <v>880</v>
      </c>
      <c r="W278" s="46">
        <v>0.3833333333333333</v>
      </c>
      <c r="X278" s="46" t="s">
        <v>880</v>
      </c>
      <c r="Y278" s="42" t="s">
        <v>17</v>
      </c>
      <c r="Z278" s="42" t="s">
        <v>17</v>
      </c>
      <c r="AA278" s="42" t="s">
        <v>880</v>
      </c>
      <c r="AB278" s="46">
        <v>0.39583333333333331</v>
      </c>
      <c r="AC278" s="42" t="s">
        <v>880</v>
      </c>
      <c r="AD278" s="42" t="s">
        <v>880</v>
      </c>
      <c r="AE278" s="46">
        <v>0.38263888888888892</v>
      </c>
      <c r="AF278" s="42" t="s">
        <v>880</v>
      </c>
      <c r="AG278" s="42" t="s">
        <v>880</v>
      </c>
      <c r="AH278" s="46">
        <v>0.38750000000000001</v>
      </c>
      <c r="AI278" s="42" t="s">
        <v>880</v>
      </c>
      <c r="AJ278" s="42" t="s">
        <v>880</v>
      </c>
      <c r="AK278" s="46">
        <v>0.3833333333333333</v>
      </c>
      <c r="AL278" s="42" t="s">
        <v>880</v>
      </c>
      <c r="AM278" s="42" t="s">
        <v>19</v>
      </c>
      <c r="AN278" s="46">
        <v>0.24791666666666667</v>
      </c>
      <c r="AO278" s="42" t="s">
        <v>19</v>
      </c>
      <c r="AP278" s="42" t="s">
        <v>17</v>
      </c>
      <c r="AQ278" s="42" t="s">
        <v>17</v>
      </c>
      <c r="AR278" s="42" t="s">
        <v>880</v>
      </c>
      <c r="AS278" s="46">
        <v>0.37916666666666665</v>
      </c>
      <c r="AT278" s="46" t="s">
        <v>880</v>
      </c>
      <c r="AU278" s="42" t="s">
        <v>880</v>
      </c>
      <c r="AV278" s="46">
        <v>0.37638888888888888</v>
      </c>
      <c r="AW278" s="46" t="s">
        <v>880</v>
      </c>
      <c r="AX278" s="42" t="s">
        <v>880</v>
      </c>
      <c r="AY278" s="46">
        <v>0.3756944444444445</v>
      </c>
      <c r="AZ278" s="46" t="s">
        <v>880</v>
      </c>
      <c r="BA278" s="42" t="s">
        <v>880</v>
      </c>
      <c r="BB278" s="46">
        <v>0.3833333333333333</v>
      </c>
      <c r="BC278" s="46" t="s">
        <v>880</v>
      </c>
      <c r="BD278" s="42" t="s">
        <v>880</v>
      </c>
      <c r="BE278" s="42" t="s">
        <v>17</v>
      </c>
      <c r="BF278" s="42" t="s">
        <v>17</v>
      </c>
      <c r="BR278" s="1">
        <f t="shared" si="70"/>
        <v>21</v>
      </c>
      <c r="BS278" s="1">
        <f t="shared" si="71"/>
        <v>0</v>
      </c>
      <c r="BT278" s="1">
        <f t="shared" si="72"/>
        <v>6</v>
      </c>
      <c r="BU278" s="1">
        <f t="shared" si="73"/>
        <v>0</v>
      </c>
      <c r="BV278" s="1">
        <f t="shared" si="74"/>
        <v>2</v>
      </c>
      <c r="BW278" s="1">
        <f>SUM(COUNTIFS($S278:$BQ278,{"PAT","MAT"}))</f>
        <v>0</v>
      </c>
      <c r="BX278" s="1">
        <f t="shared" si="75"/>
        <v>0</v>
      </c>
      <c r="BY278" s="1">
        <f t="shared" si="76"/>
        <v>0</v>
      </c>
      <c r="BZ278" s="1">
        <f t="shared" si="77"/>
        <v>0</v>
      </c>
      <c r="CA278" s="1">
        <f t="shared" si="78"/>
        <v>0</v>
      </c>
      <c r="CB278" s="1">
        <f t="shared" si="79"/>
        <v>0</v>
      </c>
      <c r="CC278" s="1">
        <f t="shared" si="80"/>
        <v>0</v>
      </c>
      <c r="CD278" s="1">
        <f t="shared" si="81"/>
        <v>0</v>
      </c>
      <c r="CE278" s="1">
        <f t="shared" si="82"/>
        <v>1</v>
      </c>
      <c r="CF278" s="1">
        <f t="shared" si="83"/>
        <v>1</v>
      </c>
      <c r="CG278" s="1">
        <f>SUM(BR278:CC278)+SUM(COUNTIFS(R278:BQ278,{"TERM","RESIGNED"}))</f>
        <v>29</v>
      </c>
      <c r="CH278" s="1" t="s">
        <v>41</v>
      </c>
      <c r="CI278" s="1" t="s">
        <v>931</v>
      </c>
      <c r="CJ278" s="32"/>
    </row>
    <row r="279" spans="1:88" x14ac:dyDescent="0.25">
      <c r="A279" s="30">
        <f t="shared" si="84"/>
        <v>278</v>
      </c>
      <c r="B279" s="1" t="s">
        <v>163</v>
      </c>
      <c r="C279" s="1">
        <v>104884</v>
      </c>
      <c r="D279" s="25">
        <v>104884</v>
      </c>
      <c r="E279" s="1" t="s">
        <v>863</v>
      </c>
      <c r="F279" s="32" t="s">
        <v>825</v>
      </c>
      <c r="G279" s="32" t="s">
        <v>181</v>
      </c>
      <c r="H279" s="28">
        <v>44943</v>
      </c>
      <c r="I279" s="28" t="s">
        <v>36</v>
      </c>
      <c r="J279" s="28" t="s">
        <v>36</v>
      </c>
      <c r="K279" s="1">
        <f t="shared" ca="1" si="68"/>
        <v>399</v>
      </c>
      <c r="L279" s="32" t="str">
        <f t="shared" si="69"/>
        <v>Billable</v>
      </c>
      <c r="M279" s="32" t="s">
        <v>178</v>
      </c>
      <c r="N279" s="1" t="s">
        <v>38</v>
      </c>
      <c r="O279" s="1" t="s">
        <v>39</v>
      </c>
      <c r="P279" s="1"/>
      <c r="Q279" s="1"/>
      <c r="R279" s="31" t="s">
        <v>226</v>
      </c>
      <c r="S279" s="42" t="s">
        <v>880</v>
      </c>
      <c r="T279" s="45">
        <v>0.39374999999999999</v>
      </c>
      <c r="U279" s="42" t="s">
        <v>880</v>
      </c>
      <c r="V279" s="42" t="s">
        <v>880</v>
      </c>
      <c r="W279" s="46">
        <v>0.38819444444444445</v>
      </c>
      <c r="X279" s="46" t="s">
        <v>880</v>
      </c>
      <c r="Y279" s="42" t="s">
        <v>17</v>
      </c>
      <c r="Z279" s="42" t="s">
        <v>17</v>
      </c>
      <c r="AA279" s="42" t="s">
        <v>880</v>
      </c>
      <c r="AB279" s="46">
        <v>0.3833333333333333</v>
      </c>
      <c r="AC279" s="42" t="s">
        <v>880</v>
      </c>
      <c r="AD279" s="42" t="s">
        <v>880</v>
      </c>
      <c r="AE279" s="46">
        <v>0.40069444444444446</v>
      </c>
      <c r="AF279" s="42" t="s">
        <v>880</v>
      </c>
      <c r="AG279" s="42" t="s">
        <v>880</v>
      </c>
      <c r="AH279" s="46">
        <v>0.38750000000000001</v>
      </c>
      <c r="AI279" s="42" t="s">
        <v>880</v>
      </c>
      <c r="AJ279" s="42" t="s">
        <v>881</v>
      </c>
      <c r="AK279" s="46">
        <v>0.28472222222222221</v>
      </c>
      <c r="AL279" s="42" t="s">
        <v>881</v>
      </c>
      <c r="AM279" s="42" t="s">
        <v>880</v>
      </c>
      <c r="AN279" s="46">
        <v>0.43402777777777773</v>
      </c>
      <c r="AO279" s="42" t="s">
        <v>880</v>
      </c>
      <c r="AP279" s="42" t="s">
        <v>17</v>
      </c>
      <c r="AQ279" s="42" t="s">
        <v>17</v>
      </c>
      <c r="AR279" s="42" t="s">
        <v>880</v>
      </c>
      <c r="AS279" s="46">
        <v>0.3298611111111111</v>
      </c>
      <c r="AT279" s="46" t="s">
        <v>881</v>
      </c>
      <c r="AU279" s="42" t="s">
        <v>880</v>
      </c>
      <c r="AV279" s="46">
        <v>0.40416666666666662</v>
      </c>
      <c r="AW279" s="46" t="s">
        <v>880</v>
      </c>
      <c r="AX279" s="42" t="s">
        <v>880</v>
      </c>
      <c r="AY279" s="46">
        <v>0.37847222222222227</v>
      </c>
      <c r="AZ279" s="46" t="s">
        <v>880</v>
      </c>
      <c r="BA279" s="42" t="s">
        <v>880</v>
      </c>
      <c r="BB279" s="46">
        <v>0.3833333333333333</v>
      </c>
      <c r="BC279" s="46" t="s">
        <v>880</v>
      </c>
      <c r="BD279" s="42" t="s">
        <v>19</v>
      </c>
      <c r="BE279" s="42" t="s">
        <v>17</v>
      </c>
      <c r="BF279" s="42" t="s">
        <v>17</v>
      </c>
      <c r="BR279" s="1">
        <f t="shared" si="70"/>
        <v>19</v>
      </c>
      <c r="BS279" s="1">
        <f t="shared" si="71"/>
        <v>1.5</v>
      </c>
      <c r="BT279" s="1">
        <f t="shared" si="72"/>
        <v>6</v>
      </c>
      <c r="BU279" s="1">
        <f t="shared" si="73"/>
        <v>0</v>
      </c>
      <c r="BV279" s="1">
        <f t="shared" si="74"/>
        <v>1</v>
      </c>
      <c r="BW279" s="1">
        <f>SUM(COUNTIFS($S279:$BQ279,{"PAT","MAT"}))</f>
        <v>0</v>
      </c>
      <c r="BX279" s="1">
        <f t="shared" si="75"/>
        <v>0</v>
      </c>
      <c r="BY279" s="1">
        <f t="shared" si="76"/>
        <v>0</v>
      </c>
      <c r="BZ279" s="1">
        <f t="shared" si="77"/>
        <v>0</v>
      </c>
      <c r="CA279" s="1">
        <f t="shared" si="78"/>
        <v>0</v>
      </c>
      <c r="CB279" s="1">
        <f t="shared" si="79"/>
        <v>0</v>
      </c>
      <c r="CC279" s="1">
        <f t="shared" si="80"/>
        <v>0</v>
      </c>
      <c r="CD279" s="1">
        <f t="shared" si="81"/>
        <v>0</v>
      </c>
      <c r="CE279" s="1">
        <f t="shared" si="82"/>
        <v>1</v>
      </c>
      <c r="CF279" s="1">
        <f t="shared" si="83"/>
        <v>1</v>
      </c>
      <c r="CG279" s="1">
        <f>SUM(BR279:CC279)+SUM(COUNTIFS(R279:BQ279,{"TERM","RESIGNED"}))</f>
        <v>27.5</v>
      </c>
      <c r="CH279" s="1" t="s">
        <v>41</v>
      </c>
      <c r="CI279" s="1" t="s">
        <v>934</v>
      </c>
      <c r="CJ279" s="32"/>
    </row>
    <row r="280" spans="1:88" x14ac:dyDescent="0.25">
      <c r="A280" s="30">
        <f t="shared" si="84"/>
        <v>279</v>
      </c>
      <c r="B280" s="1" t="s">
        <v>163</v>
      </c>
      <c r="C280" s="1">
        <v>104890</v>
      </c>
      <c r="D280" s="25">
        <v>104890</v>
      </c>
      <c r="E280" s="1" t="s">
        <v>862</v>
      </c>
      <c r="F280" s="32" t="s">
        <v>821</v>
      </c>
      <c r="G280" s="32" t="s">
        <v>177</v>
      </c>
      <c r="H280" s="28">
        <v>44943</v>
      </c>
      <c r="I280" s="28" t="s">
        <v>36</v>
      </c>
      <c r="J280" s="28" t="s">
        <v>36</v>
      </c>
      <c r="K280" s="1">
        <f t="shared" ca="1" si="68"/>
        <v>399</v>
      </c>
      <c r="L280" s="32" t="str">
        <f t="shared" si="69"/>
        <v>Billable</v>
      </c>
      <c r="M280" s="32" t="s">
        <v>178</v>
      </c>
      <c r="N280" s="1" t="s">
        <v>38</v>
      </c>
      <c r="O280" s="1" t="s">
        <v>39</v>
      </c>
      <c r="P280" s="1"/>
      <c r="Q280" s="1"/>
      <c r="R280" s="31" t="s">
        <v>425</v>
      </c>
      <c r="S280" s="42" t="s">
        <v>880</v>
      </c>
      <c r="T280" s="45">
        <v>0.37013888888888885</v>
      </c>
      <c r="U280" s="42" t="s">
        <v>880</v>
      </c>
      <c r="V280" s="42" t="s">
        <v>880</v>
      </c>
      <c r="W280" s="46">
        <v>0.3666666666666667</v>
      </c>
      <c r="X280" s="46" t="s">
        <v>880</v>
      </c>
      <c r="Y280" s="42" t="s">
        <v>17</v>
      </c>
      <c r="Z280" s="42" t="s">
        <v>17</v>
      </c>
      <c r="AA280" s="42" t="s">
        <v>19</v>
      </c>
      <c r="AB280" s="46" t="s">
        <v>36</v>
      </c>
      <c r="AC280" s="42" t="s">
        <v>19</v>
      </c>
      <c r="AD280" s="42" t="s">
        <v>880</v>
      </c>
      <c r="AE280" s="46">
        <v>0.36527777777777781</v>
      </c>
      <c r="AF280" s="42" t="s">
        <v>880</v>
      </c>
      <c r="AG280" s="42" t="s">
        <v>880</v>
      </c>
      <c r="AH280" s="46">
        <v>0.3756944444444445</v>
      </c>
      <c r="AI280" s="42" t="s">
        <v>880</v>
      </c>
      <c r="AJ280" s="42" t="s">
        <v>880</v>
      </c>
      <c r="AK280" s="46">
        <v>0.37083333333333335</v>
      </c>
      <c r="AL280" s="42" t="s">
        <v>880</v>
      </c>
      <c r="AM280" s="42" t="s">
        <v>880</v>
      </c>
      <c r="AN280" s="46">
        <v>0.37222222222222223</v>
      </c>
      <c r="AO280" s="42" t="s">
        <v>880</v>
      </c>
      <c r="AP280" s="42" t="s">
        <v>17</v>
      </c>
      <c r="AQ280" s="42" t="s">
        <v>17</v>
      </c>
      <c r="AR280" s="42" t="s">
        <v>880</v>
      </c>
      <c r="AS280" s="46">
        <v>0.36736111111111108</v>
      </c>
      <c r="AT280" s="46" t="s">
        <v>880</v>
      </c>
      <c r="AU280" s="42" t="s">
        <v>880</v>
      </c>
      <c r="AV280" s="46">
        <v>0.36458333333333331</v>
      </c>
      <c r="AW280" s="46" t="s">
        <v>880</v>
      </c>
      <c r="AX280" s="42" t="s">
        <v>880</v>
      </c>
      <c r="AY280" s="46">
        <v>0.35972222222222222</v>
      </c>
      <c r="AZ280" s="46" t="s">
        <v>880</v>
      </c>
      <c r="BA280" s="42" t="s">
        <v>880</v>
      </c>
      <c r="BB280" s="46">
        <v>0.36874999999999997</v>
      </c>
      <c r="BC280" s="46" t="s">
        <v>880</v>
      </c>
      <c r="BD280" s="42" t="s">
        <v>19</v>
      </c>
      <c r="BE280" s="42" t="s">
        <v>17</v>
      </c>
      <c r="BF280" s="42" t="s">
        <v>17</v>
      </c>
      <c r="BR280" s="1">
        <f t="shared" si="70"/>
        <v>20</v>
      </c>
      <c r="BS280" s="1">
        <f t="shared" si="71"/>
        <v>0</v>
      </c>
      <c r="BT280" s="1">
        <f t="shared" si="72"/>
        <v>6</v>
      </c>
      <c r="BU280" s="1">
        <f t="shared" si="73"/>
        <v>0</v>
      </c>
      <c r="BV280" s="1">
        <f t="shared" si="74"/>
        <v>3</v>
      </c>
      <c r="BW280" s="1">
        <f>SUM(COUNTIFS($S280:$BQ280,{"PAT","MAT"}))</f>
        <v>0</v>
      </c>
      <c r="BX280" s="1">
        <f t="shared" si="75"/>
        <v>0</v>
      </c>
      <c r="BY280" s="1">
        <f t="shared" si="76"/>
        <v>0</v>
      </c>
      <c r="BZ280" s="1">
        <f t="shared" si="77"/>
        <v>0</v>
      </c>
      <c r="CA280" s="1">
        <f t="shared" si="78"/>
        <v>0</v>
      </c>
      <c r="CB280" s="1">
        <f t="shared" si="79"/>
        <v>0</v>
      </c>
      <c r="CC280" s="1">
        <f t="shared" si="80"/>
        <v>0</v>
      </c>
      <c r="CD280" s="1">
        <f t="shared" si="81"/>
        <v>0</v>
      </c>
      <c r="CE280" s="1">
        <f t="shared" si="82"/>
        <v>1</v>
      </c>
      <c r="CF280" s="1">
        <f t="shared" si="83"/>
        <v>1</v>
      </c>
      <c r="CG280" s="1">
        <f>SUM(BR280:CC280)+SUM(COUNTIFS(R280:BQ280,{"TERM","RESIGNED"}))</f>
        <v>29</v>
      </c>
      <c r="CH280" s="1" t="s">
        <v>41</v>
      </c>
      <c r="CI280" s="1" t="s">
        <v>934</v>
      </c>
      <c r="CJ280" s="32"/>
    </row>
    <row r="281" spans="1:88" x14ac:dyDescent="0.25">
      <c r="A281" s="30">
        <f t="shared" si="84"/>
        <v>280</v>
      </c>
      <c r="B281" s="1" t="s">
        <v>163</v>
      </c>
      <c r="C281" s="1">
        <v>104908</v>
      </c>
      <c r="D281" s="25">
        <v>104908</v>
      </c>
      <c r="E281" s="1" t="s">
        <v>863</v>
      </c>
      <c r="F281" s="32" t="s">
        <v>826</v>
      </c>
      <c r="G281" s="32" t="s">
        <v>117</v>
      </c>
      <c r="H281" s="28">
        <v>44943</v>
      </c>
      <c r="I281" s="28" t="s">
        <v>36</v>
      </c>
      <c r="J281" s="28" t="s">
        <v>36</v>
      </c>
      <c r="K281" s="1">
        <f t="shared" ca="1" si="68"/>
        <v>399</v>
      </c>
      <c r="L281" s="32" t="str">
        <f t="shared" si="69"/>
        <v>Billable</v>
      </c>
      <c r="M281" s="32" t="s">
        <v>118</v>
      </c>
      <c r="N281" s="1" t="s">
        <v>38</v>
      </c>
      <c r="O281" s="1" t="s">
        <v>39</v>
      </c>
      <c r="P281" s="1"/>
      <c r="Q281" s="1"/>
      <c r="R281" s="31" t="s">
        <v>1443</v>
      </c>
      <c r="S281" s="42" t="s">
        <v>882</v>
      </c>
      <c r="T281" s="45" t="s">
        <v>36</v>
      </c>
      <c r="U281" s="42" t="s">
        <v>882</v>
      </c>
      <c r="V281" s="42" t="s">
        <v>880</v>
      </c>
      <c r="W281" s="46">
        <v>0.38680555555555557</v>
      </c>
      <c r="X281" s="46" t="s">
        <v>880</v>
      </c>
      <c r="Y281" s="42" t="s">
        <v>17</v>
      </c>
      <c r="Z281" s="42" t="s">
        <v>17</v>
      </c>
      <c r="AA281" s="42" t="s">
        <v>880</v>
      </c>
      <c r="AB281" s="46">
        <v>0.40277777777777773</v>
      </c>
      <c r="AC281" s="42" t="s">
        <v>880</v>
      </c>
      <c r="AD281" s="42" t="s">
        <v>880</v>
      </c>
      <c r="AE281" s="46">
        <v>0.38750000000000001</v>
      </c>
      <c r="AF281" s="42" t="s">
        <v>880</v>
      </c>
      <c r="AG281" s="42" t="s">
        <v>880</v>
      </c>
      <c r="AH281" s="46">
        <v>0.38125000000000003</v>
      </c>
      <c r="AI281" s="42" t="s">
        <v>880</v>
      </c>
      <c r="AJ281" s="42" t="s">
        <v>880</v>
      </c>
      <c r="AK281" s="46">
        <v>0.40277777777777773</v>
      </c>
      <c r="AL281" s="42" t="s">
        <v>880</v>
      </c>
      <c r="AM281" s="42" t="s">
        <v>880</v>
      </c>
      <c r="AN281" s="46">
        <v>0.37986111111111115</v>
      </c>
      <c r="AO281" s="42" t="s">
        <v>880</v>
      </c>
      <c r="AP281" s="42" t="s">
        <v>17</v>
      </c>
      <c r="AQ281" s="42" t="s">
        <v>17</v>
      </c>
      <c r="AR281" s="42" t="s">
        <v>880</v>
      </c>
      <c r="AS281" s="46">
        <v>0.39652777777777781</v>
      </c>
      <c r="AT281" s="46" t="s">
        <v>880</v>
      </c>
      <c r="AU281" s="42" t="s">
        <v>880</v>
      </c>
      <c r="AV281" s="46">
        <v>0.39444444444444443</v>
      </c>
      <c r="AW281" s="46" t="s">
        <v>880</v>
      </c>
      <c r="AX281" s="42" t="s">
        <v>880</v>
      </c>
      <c r="AY281" s="46">
        <v>0.4055555555555555</v>
      </c>
      <c r="AZ281" s="46" t="s">
        <v>880</v>
      </c>
      <c r="BA281" s="42" t="s">
        <v>880</v>
      </c>
      <c r="BB281" s="46">
        <v>0.39652777777777781</v>
      </c>
      <c r="BC281" s="46" t="s">
        <v>880</v>
      </c>
      <c r="BD281" s="42" t="s">
        <v>880</v>
      </c>
      <c r="BE281" s="42" t="s">
        <v>17</v>
      </c>
      <c r="BF281" s="42" t="s">
        <v>17</v>
      </c>
      <c r="BR281" s="1">
        <f t="shared" si="70"/>
        <v>21</v>
      </c>
      <c r="BS281" s="1">
        <f t="shared" si="71"/>
        <v>0</v>
      </c>
      <c r="BT281" s="1">
        <f t="shared" si="72"/>
        <v>6</v>
      </c>
      <c r="BU281" s="1">
        <f t="shared" si="73"/>
        <v>0</v>
      </c>
      <c r="BV281" s="1">
        <f t="shared" si="74"/>
        <v>0</v>
      </c>
      <c r="BW281" s="1">
        <f>SUM(COUNTIFS($S281:$BQ281,{"PAT","MAT"}))</f>
        <v>0</v>
      </c>
      <c r="BX281" s="1">
        <f t="shared" si="75"/>
        <v>0</v>
      </c>
      <c r="BY281" s="1">
        <f t="shared" si="76"/>
        <v>0</v>
      </c>
      <c r="BZ281" s="1">
        <f t="shared" si="77"/>
        <v>0</v>
      </c>
      <c r="CA281" s="1">
        <f t="shared" si="78"/>
        <v>2</v>
      </c>
      <c r="CB281" s="1">
        <f t="shared" si="79"/>
        <v>0</v>
      </c>
      <c r="CC281" s="1">
        <f t="shared" si="80"/>
        <v>0</v>
      </c>
      <c r="CD281" s="1">
        <f t="shared" si="81"/>
        <v>2</v>
      </c>
      <c r="CE281" s="1">
        <f t="shared" si="82"/>
        <v>1</v>
      </c>
      <c r="CF281" s="1">
        <f t="shared" si="83"/>
        <v>1</v>
      </c>
      <c r="CG281" s="1">
        <f>SUM(BR281:CC281)+SUM(COUNTIFS(R281:BQ281,{"TERM","RESIGNED"}))</f>
        <v>29</v>
      </c>
      <c r="CH281" s="1" t="s">
        <v>41</v>
      </c>
      <c r="CI281" s="1" t="s">
        <v>936</v>
      </c>
      <c r="CJ281" s="32"/>
    </row>
    <row r="282" spans="1:88" x14ac:dyDescent="0.25">
      <c r="A282" s="30">
        <f t="shared" si="84"/>
        <v>281</v>
      </c>
      <c r="B282" s="1" t="s">
        <v>163</v>
      </c>
      <c r="C282" s="1">
        <v>104923</v>
      </c>
      <c r="D282" s="25">
        <v>104923</v>
      </c>
      <c r="E282" s="1" t="s">
        <v>862</v>
      </c>
      <c r="F282" s="32" t="s">
        <v>827</v>
      </c>
      <c r="G282" s="32" t="s">
        <v>177</v>
      </c>
      <c r="H282" s="28">
        <v>44946</v>
      </c>
      <c r="I282" s="28" t="s">
        <v>36</v>
      </c>
      <c r="J282" s="28" t="s">
        <v>36</v>
      </c>
      <c r="K282" s="1">
        <f t="shared" ca="1" si="68"/>
        <v>396</v>
      </c>
      <c r="L282" s="32" t="str">
        <f t="shared" si="69"/>
        <v>Billable</v>
      </c>
      <c r="M282" s="32" t="s">
        <v>178</v>
      </c>
      <c r="N282" s="1" t="s">
        <v>38</v>
      </c>
      <c r="O282" s="1" t="s">
        <v>39</v>
      </c>
      <c r="P282" s="1"/>
      <c r="Q282" s="1"/>
      <c r="R282" s="31" t="s">
        <v>294</v>
      </c>
      <c r="S282" s="42" t="s">
        <v>880</v>
      </c>
      <c r="T282" s="45">
        <v>0.43472222222222223</v>
      </c>
      <c r="U282" s="42" t="s">
        <v>880</v>
      </c>
      <c r="V282" s="42" t="s">
        <v>880</v>
      </c>
      <c r="W282" s="46">
        <v>0.3888888888888889</v>
      </c>
      <c r="X282" s="46" t="s">
        <v>880</v>
      </c>
      <c r="Y282" s="42" t="s">
        <v>17</v>
      </c>
      <c r="Z282" s="42" t="s">
        <v>17</v>
      </c>
      <c r="AA282" s="42" t="s">
        <v>880</v>
      </c>
      <c r="AB282" s="46">
        <v>0.38541666666666669</v>
      </c>
      <c r="AC282" s="42" t="s">
        <v>880</v>
      </c>
      <c r="AD282" s="42" t="s">
        <v>880</v>
      </c>
      <c r="AE282" s="46">
        <v>0.38541666666666669</v>
      </c>
      <c r="AF282" s="42" t="s">
        <v>880</v>
      </c>
      <c r="AG282" s="42" t="s">
        <v>880</v>
      </c>
      <c r="AH282" s="46">
        <v>0.37916666666666665</v>
      </c>
      <c r="AI282" s="42" t="s">
        <v>880</v>
      </c>
      <c r="AJ282" s="42" t="s">
        <v>880</v>
      </c>
      <c r="AK282" s="46">
        <v>0.37847222222222227</v>
      </c>
      <c r="AL282" s="42" t="s">
        <v>880</v>
      </c>
      <c r="AM282" s="42" t="s">
        <v>880</v>
      </c>
      <c r="AN282" s="46">
        <v>0.45208333333333334</v>
      </c>
      <c r="AO282" s="42" t="s">
        <v>880</v>
      </c>
      <c r="AP282" s="42" t="s">
        <v>17</v>
      </c>
      <c r="AQ282" s="42" t="s">
        <v>17</v>
      </c>
      <c r="AR282" s="42" t="s">
        <v>880</v>
      </c>
      <c r="AS282" s="46">
        <v>0.38125000000000003</v>
      </c>
      <c r="AT282" s="46" t="s">
        <v>880</v>
      </c>
      <c r="AU282" s="42" t="s">
        <v>880</v>
      </c>
      <c r="AV282" s="46">
        <v>0.38055555555555554</v>
      </c>
      <c r="AW282" s="46" t="s">
        <v>880</v>
      </c>
      <c r="AX282" s="42" t="s">
        <v>880</v>
      </c>
      <c r="AY282" s="46">
        <v>0.37847222222222227</v>
      </c>
      <c r="AZ282" s="46" t="s">
        <v>880</v>
      </c>
      <c r="BA282" s="42" t="s">
        <v>880</v>
      </c>
      <c r="BB282" s="46">
        <v>0.37986111111111115</v>
      </c>
      <c r="BC282" s="46" t="s">
        <v>880</v>
      </c>
      <c r="BD282" s="42" t="s">
        <v>880</v>
      </c>
      <c r="BE282" s="42" t="s">
        <v>17</v>
      </c>
      <c r="BF282" s="42" t="s">
        <v>17</v>
      </c>
      <c r="BR282" s="1">
        <f t="shared" si="70"/>
        <v>23</v>
      </c>
      <c r="BS282" s="1">
        <f t="shared" si="71"/>
        <v>0</v>
      </c>
      <c r="BT282" s="1">
        <f t="shared" si="72"/>
        <v>6</v>
      </c>
      <c r="BU282" s="1">
        <f t="shared" si="73"/>
        <v>0</v>
      </c>
      <c r="BV282" s="1">
        <f t="shared" si="74"/>
        <v>0</v>
      </c>
      <c r="BW282" s="1">
        <f>SUM(COUNTIFS($S282:$BQ282,{"PAT","MAT"}))</f>
        <v>0</v>
      </c>
      <c r="BX282" s="1">
        <f t="shared" si="75"/>
        <v>0</v>
      </c>
      <c r="BY282" s="1">
        <f t="shared" si="76"/>
        <v>0</v>
      </c>
      <c r="BZ282" s="1">
        <f t="shared" si="77"/>
        <v>0</v>
      </c>
      <c r="CA282" s="1">
        <f t="shared" si="78"/>
        <v>0</v>
      </c>
      <c r="CB282" s="1">
        <f t="shared" si="79"/>
        <v>0</v>
      </c>
      <c r="CC282" s="1">
        <f t="shared" si="80"/>
        <v>0</v>
      </c>
      <c r="CD282" s="1">
        <f t="shared" si="81"/>
        <v>0</v>
      </c>
      <c r="CE282" s="1">
        <f t="shared" si="82"/>
        <v>1</v>
      </c>
      <c r="CF282" s="1">
        <f t="shared" si="83"/>
        <v>1</v>
      </c>
      <c r="CG282" s="1">
        <f>SUM(BR282:CC282)+SUM(COUNTIFS(R282:BQ282,{"TERM","RESIGNED"}))</f>
        <v>29</v>
      </c>
      <c r="CH282" s="1" t="s">
        <v>41</v>
      </c>
      <c r="CI282" s="1" t="s">
        <v>934</v>
      </c>
      <c r="CJ282" s="32"/>
    </row>
    <row r="283" spans="1:88" x14ac:dyDescent="0.25">
      <c r="A283" s="30">
        <f t="shared" si="84"/>
        <v>282</v>
      </c>
      <c r="B283" s="1" t="s">
        <v>163</v>
      </c>
      <c r="C283" s="1">
        <v>104940</v>
      </c>
      <c r="D283" s="25">
        <v>104940</v>
      </c>
      <c r="E283" s="1" t="s">
        <v>863</v>
      </c>
      <c r="F283" s="32" t="s">
        <v>828</v>
      </c>
      <c r="G283" s="32" t="s">
        <v>117</v>
      </c>
      <c r="H283" s="28">
        <v>44946</v>
      </c>
      <c r="I283" s="28" t="s">
        <v>36</v>
      </c>
      <c r="J283" s="28" t="s">
        <v>36</v>
      </c>
      <c r="K283" s="1">
        <f t="shared" ca="1" si="68"/>
        <v>396</v>
      </c>
      <c r="L283" s="32" t="str">
        <f t="shared" si="69"/>
        <v>Billable</v>
      </c>
      <c r="M283" s="32" t="s">
        <v>118</v>
      </c>
      <c r="N283" s="1" t="s">
        <v>38</v>
      </c>
      <c r="O283" s="1" t="s">
        <v>39</v>
      </c>
      <c r="P283" s="1"/>
      <c r="Q283" s="1"/>
      <c r="R283" s="31" t="s">
        <v>120</v>
      </c>
      <c r="S283" s="42" t="s">
        <v>880</v>
      </c>
      <c r="T283" s="45">
        <v>0.38055555555555554</v>
      </c>
      <c r="U283" s="42" t="s">
        <v>880</v>
      </c>
      <c r="V283" s="42" t="s">
        <v>880</v>
      </c>
      <c r="W283" s="46">
        <v>0.40972222222222227</v>
      </c>
      <c r="X283" s="46" t="s">
        <v>880</v>
      </c>
      <c r="Y283" s="42" t="s">
        <v>17</v>
      </c>
      <c r="Z283" s="42" t="s">
        <v>17</v>
      </c>
      <c r="AA283" s="42" t="s">
        <v>880</v>
      </c>
      <c r="AB283" s="46">
        <v>0.38750000000000001</v>
      </c>
      <c r="AC283" s="42" t="s">
        <v>880</v>
      </c>
      <c r="AD283" s="42" t="s">
        <v>880</v>
      </c>
      <c r="AE283" s="46">
        <v>0.3923611111111111</v>
      </c>
      <c r="AF283" s="42" t="s">
        <v>880</v>
      </c>
      <c r="AG283" s="42" t="s">
        <v>880</v>
      </c>
      <c r="AH283" s="46">
        <v>0.41180555555555554</v>
      </c>
      <c r="AI283" s="42" t="s">
        <v>880</v>
      </c>
      <c r="AJ283" s="42" t="s">
        <v>880</v>
      </c>
      <c r="AK283" s="46">
        <v>0.38680555555555557</v>
      </c>
      <c r="AL283" s="42" t="s">
        <v>880</v>
      </c>
      <c r="AM283" s="42" t="s">
        <v>880</v>
      </c>
      <c r="AN283" s="46">
        <v>0.38194444444444442</v>
      </c>
      <c r="AO283" s="42" t="s">
        <v>880</v>
      </c>
      <c r="AP283" s="42" t="s">
        <v>17</v>
      </c>
      <c r="AQ283" s="42" t="s">
        <v>17</v>
      </c>
      <c r="AR283" s="42" t="s">
        <v>880</v>
      </c>
      <c r="AS283" s="46">
        <v>0.40138888888888885</v>
      </c>
      <c r="AT283" s="46" t="s">
        <v>880</v>
      </c>
      <c r="AU283" s="42" t="s">
        <v>880</v>
      </c>
      <c r="AV283" s="46">
        <v>0.39444444444444443</v>
      </c>
      <c r="AW283" s="46" t="s">
        <v>880</v>
      </c>
      <c r="AX283" s="42" t="s">
        <v>880</v>
      </c>
      <c r="AY283" s="46">
        <v>0.38055555555555554</v>
      </c>
      <c r="AZ283" s="46" t="s">
        <v>880</v>
      </c>
      <c r="BA283" s="42" t="s">
        <v>880</v>
      </c>
      <c r="BB283" s="46">
        <v>0.40833333333333338</v>
      </c>
      <c r="BC283" s="46" t="s">
        <v>880</v>
      </c>
      <c r="BD283" s="42" t="s">
        <v>880</v>
      </c>
      <c r="BE283" s="42" t="s">
        <v>17</v>
      </c>
      <c r="BF283" s="42" t="s">
        <v>17</v>
      </c>
      <c r="BR283" s="1">
        <f t="shared" si="70"/>
        <v>23</v>
      </c>
      <c r="BS283" s="1">
        <f t="shared" si="71"/>
        <v>0</v>
      </c>
      <c r="BT283" s="1">
        <f t="shared" si="72"/>
        <v>6</v>
      </c>
      <c r="BU283" s="1">
        <f t="shared" si="73"/>
        <v>0</v>
      </c>
      <c r="BV283" s="1">
        <f t="shared" si="74"/>
        <v>0</v>
      </c>
      <c r="BW283" s="1">
        <f>SUM(COUNTIFS($S283:$BQ283,{"PAT","MAT"}))</f>
        <v>0</v>
      </c>
      <c r="BX283" s="1">
        <f t="shared" si="75"/>
        <v>0</v>
      </c>
      <c r="BY283" s="1">
        <f t="shared" si="76"/>
        <v>0</v>
      </c>
      <c r="BZ283" s="1">
        <f t="shared" si="77"/>
        <v>0</v>
      </c>
      <c r="CA283" s="1">
        <f t="shared" si="78"/>
        <v>0</v>
      </c>
      <c r="CB283" s="1">
        <f t="shared" si="79"/>
        <v>0</v>
      </c>
      <c r="CC283" s="1">
        <f t="shared" si="80"/>
        <v>0</v>
      </c>
      <c r="CD283" s="1">
        <f t="shared" si="81"/>
        <v>0</v>
      </c>
      <c r="CE283" s="1">
        <f t="shared" si="82"/>
        <v>1</v>
      </c>
      <c r="CF283" s="1">
        <f t="shared" si="83"/>
        <v>1</v>
      </c>
      <c r="CG283" s="1">
        <f>SUM(BR283:CC283)+SUM(COUNTIFS(R283:BQ283,{"TERM","RESIGNED"}))</f>
        <v>29</v>
      </c>
      <c r="CH283" s="1" t="s">
        <v>41</v>
      </c>
      <c r="CI283" s="1" t="s">
        <v>934</v>
      </c>
      <c r="CJ283" s="32"/>
    </row>
    <row r="284" spans="1:88" x14ac:dyDescent="0.25">
      <c r="A284" s="30">
        <f t="shared" si="84"/>
        <v>283</v>
      </c>
      <c r="B284" s="1" t="s">
        <v>163</v>
      </c>
      <c r="C284" s="1">
        <v>104961</v>
      </c>
      <c r="D284" s="25">
        <v>104961</v>
      </c>
      <c r="E284" s="1" t="s">
        <v>863</v>
      </c>
      <c r="F284" s="32" t="s">
        <v>829</v>
      </c>
      <c r="G284" s="32" t="s">
        <v>117</v>
      </c>
      <c r="H284" s="28">
        <v>44950</v>
      </c>
      <c r="I284" s="28" t="s">
        <v>36</v>
      </c>
      <c r="J284" s="28" t="s">
        <v>36</v>
      </c>
      <c r="K284" s="1">
        <f t="shared" ca="1" si="68"/>
        <v>392</v>
      </c>
      <c r="L284" s="32" t="str">
        <f t="shared" si="69"/>
        <v>Billable</v>
      </c>
      <c r="M284" s="32" t="s">
        <v>118</v>
      </c>
      <c r="N284" s="1" t="s">
        <v>38</v>
      </c>
      <c r="O284" s="1" t="s">
        <v>39</v>
      </c>
      <c r="P284" s="1"/>
      <c r="Q284" s="1"/>
      <c r="R284" s="31" t="s">
        <v>120</v>
      </c>
      <c r="S284" s="42" t="s">
        <v>18</v>
      </c>
      <c r="T284" s="45" t="s">
        <v>36</v>
      </c>
      <c r="U284" s="42" t="s">
        <v>18</v>
      </c>
      <c r="V284" s="42" t="s">
        <v>880</v>
      </c>
      <c r="W284" s="46">
        <v>0.41111111111111115</v>
      </c>
      <c r="X284" s="46" t="s">
        <v>880</v>
      </c>
      <c r="Y284" s="42" t="s">
        <v>17</v>
      </c>
      <c r="Z284" s="42" t="s">
        <v>17</v>
      </c>
      <c r="AA284" s="42" t="s">
        <v>880</v>
      </c>
      <c r="AB284" s="46">
        <v>0.39444444444444443</v>
      </c>
      <c r="AC284" s="42" t="s">
        <v>880</v>
      </c>
      <c r="AD284" s="42" t="s">
        <v>880</v>
      </c>
      <c r="AE284" s="46">
        <v>0.37916666666666665</v>
      </c>
      <c r="AF284" s="42" t="s">
        <v>880</v>
      </c>
      <c r="AG284" s="42" t="s">
        <v>880</v>
      </c>
      <c r="AH284" s="46">
        <v>0.35486111111111113</v>
      </c>
      <c r="AI284" s="42" t="s">
        <v>880</v>
      </c>
      <c r="AJ284" s="42" t="s">
        <v>19</v>
      </c>
      <c r="AK284" s="46">
        <v>0.37291666666666662</v>
      </c>
      <c r="AL284" s="42" t="s">
        <v>19</v>
      </c>
      <c r="AM284" s="42" t="s">
        <v>880</v>
      </c>
      <c r="AN284" s="46">
        <v>0.38472222222222219</v>
      </c>
      <c r="AO284" s="42" t="s">
        <v>880</v>
      </c>
      <c r="AP284" s="42" t="s">
        <v>17</v>
      </c>
      <c r="AQ284" s="42" t="s">
        <v>17</v>
      </c>
      <c r="AR284" s="42" t="s">
        <v>880</v>
      </c>
      <c r="AS284" s="46">
        <v>0.3888888888888889</v>
      </c>
      <c r="AT284" s="46" t="s">
        <v>880</v>
      </c>
      <c r="AU284" s="42" t="s">
        <v>880</v>
      </c>
      <c r="AV284" s="46">
        <v>0.39374999999999999</v>
      </c>
      <c r="AW284" s="46" t="s">
        <v>880</v>
      </c>
      <c r="AX284" s="42" t="s">
        <v>880</v>
      </c>
      <c r="AY284" s="46">
        <v>0.3611111111111111</v>
      </c>
      <c r="AZ284" s="46" t="s">
        <v>880</v>
      </c>
      <c r="BA284" s="42" t="s">
        <v>880</v>
      </c>
      <c r="BB284" s="46">
        <v>0.4055555555555555</v>
      </c>
      <c r="BC284" s="46" t="s">
        <v>880</v>
      </c>
      <c r="BD284" s="42" t="s">
        <v>881</v>
      </c>
      <c r="BE284" s="42" t="s">
        <v>17</v>
      </c>
      <c r="BF284" s="42" t="s">
        <v>17</v>
      </c>
      <c r="BR284" s="1">
        <f t="shared" si="70"/>
        <v>18</v>
      </c>
      <c r="BS284" s="1">
        <f t="shared" si="71"/>
        <v>0.5</v>
      </c>
      <c r="BT284" s="1">
        <f t="shared" si="72"/>
        <v>6</v>
      </c>
      <c r="BU284" s="1">
        <f t="shared" si="73"/>
        <v>2</v>
      </c>
      <c r="BV284" s="1">
        <f t="shared" si="74"/>
        <v>2</v>
      </c>
      <c r="BW284" s="1">
        <f>SUM(COUNTIFS($S284:$BQ284,{"PAT","MAT"}))</f>
        <v>0</v>
      </c>
      <c r="BX284" s="1">
        <f t="shared" si="75"/>
        <v>0</v>
      </c>
      <c r="BY284" s="1">
        <f t="shared" si="76"/>
        <v>0</v>
      </c>
      <c r="BZ284" s="1">
        <f t="shared" si="77"/>
        <v>0</v>
      </c>
      <c r="CA284" s="1">
        <f t="shared" si="78"/>
        <v>0</v>
      </c>
      <c r="CB284" s="1">
        <f t="shared" si="79"/>
        <v>0</v>
      </c>
      <c r="CC284" s="1">
        <f t="shared" si="80"/>
        <v>0</v>
      </c>
      <c r="CD284" s="1">
        <f t="shared" si="81"/>
        <v>0</v>
      </c>
      <c r="CE284" s="1">
        <f t="shared" si="82"/>
        <v>1</v>
      </c>
      <c r="CF284" s="1">
        <f t="shared" si="83"/>
        <v>1</v>
      </c>
      <c r="CG284" s="1">
        <f>SUM(BR284:CC284)+SUM(COUNTIFS(R284:BQ284,{"TERM","RESIGNED"}))</f>
        <v>28.5</v>
      </c>
      <c r="CH284" s="1" t="s">
        <v>41</v>
      </c>
      <c r="CI284" s="1" t="s">
        <v>934</v>
      </c>
      <c r="CJ284" s="32"/>
    </row>
    <row r="285" spans="1:88" x14ac:dyDescent="0.25">
      <c r="A285" s="30">
        <f t="shared" si="84"/>
        <v>284</v>
      </c>
      <c r="B285" s="1" t="s">
        <v>163</v>
      </c>
      <c r="C285" s="1">
        <v>104964</v>
      </c>
      <c r="D285" s="25">
        <v>104964</v>
      </c>
      <c r="E285" s="1" t="s">
        <v>863</v>
      </c>
      <c r="F285" s="32" t="s">
        <v>830</v>
      </c>
      <c r="G285" s="32" t="s">
        <v>117</v>
      </c>
      <c r="H285" s="28">
        <v>44950</v>
      </c>
      <c r="I285" s="28" t="s">
        <v>36</v>
      </c>
      <c r="J285" s="28" t="s">
        <v>36</v>
      </c>
      <c r="K285" s="1">
        <f t="shared" ca="1" si="68"/>
        <v>392</v>
      </c>
      <c r="L285" s="32" t="str">
        <f t="shared" si="69"/>
        <v>Billable</v>
      </c>
      <c r="M285" s="32" t="s">
        <v>118</v>
      </c>
      <c r="N285" s="1" t="s">
        <v>38</v>
      </c>
      <c r="O285" s="1" t="s">
        <v>39</v>
      </c>
      <c r="P285" s="1"/>
      <c r="Q285" s="1"/>
      <c r="R285" s="31" t="s">
        <v>353</v>
      </c>
      <c r="S285" s="42" t="s">
        <v>880</v>
      </c>
      <c r="T285" s="45">
        <v>0.41319444444444442</v>
      </c>
      <c r="U285" s="42" t="s">
        <v>880</v>
      </c>
      <c r="V285" s="42" t="s">
        <v>19</v>
      </c>
      <c r="W285" s="46">
        <v>0.375</v>
      </c>
      <c r="X285" s="46" t="s">
        <v>19</v>
      </c>
      <c r="Y285" s="42" t="s">
        <v>17</v>
      </c>
      <c r="Z285" s="42" t="s">
        <v>17</v>
      </c>
      <c r="AA285" s="42" t="s">
        <v>18</v>
      </c>
      <c r="AB285" s="46" t="s">
        <v>36</v>
      </c>
      <c r="AC285" s="42" t="s">
        <v>18</v>
      </c>
      <c r="AD285" s="42" t="s">
        <v>19</v>
      </c>
      <c r="AE285" s="46">
        <v>0.38472222222222219</v>
      </c>
      <c r="AF285" s="42" t="s">
        <v>19</v>
      </c>
      <c r="AG285" s="42" t="s">
        <v>880</v>
      </c>
      <c r="AH285" s="46">
        <v>0.40972222222222227</v>
      </c>
      <c r="AI285" s="42" t="s">
        <v>880</v>
      </c>
      <c r="AJ285" s="42" t="s">
        <v>880</v>
      </c>
      <c r="AK285" s="46">
        <v>0.38125000000000003</v>
      </c>
      <c r="AL285" s="42" t="s">
        <v>880</v>
      </c>
      <c r="AM285" s="42" t="s">
        <v>880</v>
      </c>
      <c r="AN285" s="46">
        <v>0.38541666666666669</v>
      </c>
      <c r="AO285" s="42" t="s">
        <v>880</v>
      </c>
      <c r="AP285" s="42" t="s">
        <v>17</v>
      </c>
      <c r="AQ285" s="42" t="s">
        <v>17</v>
      </c>
      <c r="AR285" s="42" t="s">
        <v>880</v>
      </c>
      <c r="AS285" s="46">
        <v>0.39652777777777781</v>
      </c>
      <c r="AT285" s="46" t="s">
        <v>880</v>
      </c>
      <c r="AU285" s="42" t="s">
        <v>880</v>
      </c>
      <c r="AV285" s="46">
        <v>0.39999999999999997</v>
      </c>
      <c r="AW285" s="46" t="s">
        <v>880</v>
      </c>
      <c r="AX285" s="42" t="s">
        <v>880</v>
      </c>
      <c r="AY285" s="46">
        <v>0.38472222222222219</v>
      </c>
      <c r="AZ285" s="46" t="s">
        <v>880</v>
      </c>
      <c r="BA285" s="42" t="s">
        <v>880</v>
      </c>
      <c r="BB285" s="46">
        <v>0.41319444444444442</v>
      </c>
      <c r="BC285" s="46" t="s">
        <v>880</v>
      </c>
      <c r="BD285" s="42" t="s">
        <v>880</v>
      </c>
      <c r="BE285" s="42" t="s">
        <v>17</v>
      </c>
      <c r="BF285" s="42" t="s">
        <v>17</v>
      </c>
      <c r="BR285" s="1">
        <f t="shared" si="70"/>
        <v>17</v>
      </c>
      <c r="BS285" s="1">
        <f t="shared" si="71"/>
        <v>0</v>
      </c>
      <c r="BT285" s="1">
        <f t="shared" si="72"/>
        <v>6</v>
      </c>
      <c r="BU285" s="1">
        <f t="shared" si="73"/>
        <v>2</v>
      </c>
      <c r="BV285" s="1">
        <f t="shared" si="74"/>
        <v>4</v>
      </c>
      <c r="BW285" s="1">
        <f>SUM(COUNTIFS($S285:$BQ285,{"PAT","MAT"}))</f>
        <v>0</v>
      </c>
      <c r="BX285" s="1">
        <f t="shared" si="75"/>
        <v>0</v>
      </c>
      <c r="BY285" s="1">
        <f t="shared" si="76"/>
        <v>0</v>
      </c>
      <c r="BZ285" s="1">
        <f t="shared" si="77"/>
        <v>0</v>
      </c>
      <c r="CA285" s="1">
        <f t="shared" si="78"/>
        <v>0</v>
      </c>
      <c r="CB285" s="1">
        <f t="shared" si="79"/>
        <v>0</v>
      </c>
      <c r="CC285" s="1">
        <f t="shared" si="80"/>
        <v>0</v>
      </c>
      <c r="CD285" s="1">
        <f t="shared" si="81"/>
        <v>0</v>
      </c>
      <c r="CE285" s="1">
        <f t="shared" si="82"/>
        <v>1</v>
      </c>
      <c r="CF285" s="1">
        <f t="shared" si="83"/>
        <v>1</v>
      </c>
      <c r="CG285" s="1">
        <f>SUM(BR285:CC285)+SUM(COUNTIFS(R285:BQ285,{"TERM","RESIGNED"}))</f>
        <v>29</v>
      </c>
      <c r="CH285" s="1" t="s">
        <v>41</v>
      </c>
      <c r="CI285" s="1" t="s">
        <v>931</v>
      </c>
      <c r="CJ285" s="32"/>
    </row>
    <row r="286" spans="1:88" x14ac:dyDescent="0.25">
      <c r="A286" s="30">
        <f t="shared" si="84"/>
        <v>285</v>
      </c>
      <c r="B286" s="1" t="s">
        <v>163</v>
      </c>
      <c r="C286" s="1">
        <v>104967</v>
      </c>
      <c r="D286" s="25">
        <v>104967</v>
      </c>
      <c r="E286" s="1" t="s">
        <v>863</v>
      </c>
      <c r="F286" s="32" t="s">
        <v>831</v>
      </c>
      <c r="G286" s="32" t="s">
        <v>181</v>
      </c>
      <c r="H286" s="28">
        <v>44950</v>
      </c>
      <c r="I286" s="28" t="s">
        <v>36</v>
      </c>
      <c r="J286" s="28" t="s">
        <v>36</v>
      </c>
      <c r="K286" s="1">
        <f t="shared" ca="1" si="68"/>
        <v>392</v>
      </c>
      <c r="L286" s="32" t="str">
        <f t="shared" si="69"/>
        <v>Billable</v>
      </c>
      <c r="M286" s="32" t="s">
        <v>178</v>
      </c>
      <c r="N286" s="1" t="s">
        <v>38</v>
      </c>
      <c r="O286" s="1" t="s">
        <v>39</v>
      </c>
      <c r="P286" s="1"/>
      <c r="Q286" s="1"/>
      <c r="R286" s="31" t="s">
        <v>230</v>
      </c>
      <c r="S286" s="42" t="s">
        <v>880</v>
      </c>
      <c r="T286" s="45">
        <v>0.33124999999999999</v>
      </c>
      <c r="U286" s="42" t="s">
        <v>881</v>
      </c>
      <c r="V286" s="42" t="s">
        <v>882</v>
      </c>
      <c r="W286" s="46" t="s">
        <v>36</v>
      </c>
      <c r="X286" s="46" t="s">
        <v>882</v>
      </c>
      <c r="Y286" s="42" t="s">
        <v>17</v>
      </c>
      <c r="Z286" s="42" t="s">
        <v>17</v>
      </c>
      <c r="AA286" s="42" t="s">
        <v>880</v>
      </c>
      <c r="AB286" s="46">
        <v>0.37222222222222223</v>
      </c>
      <c r="AC286" s="42" t="s">
        <v>880</v>
      </c>
      <c r="AD286" s="42" t="s">
        <v>880</v>
      </c>
      <c r="AE286" s="46">
        <v>0.39444444444444443</v>
      </c>
      <c r="AF286" s="42" t="s">
        <v>880</v>
      </c>
      <c r="AG286" s="42" t="s">
        <v>880</v>
      </c>
      <c r="AH286" s="46">
        <v>0.41944444444444445</v>
      </c>
      <c r="AI286" s="42" t="s">
        <v>880</v>
      </c>
      <c r="AJ286" s="42" t="s">
        <v>880</v>
      </c>
      <c r="AK286" s="46">
        <v>0.39444444444444443</v>
      </c>
      <c r="AL286" s="42" t="s">
        <v>880</v>
      </c>
      <c r="AM286" s="42" t="s">
        <v>880</v>
      </c>
      <c r="AN286" s="46">
        <v>0.42152777777777778</v>
      </c>
      <c r="AO286" s="42" t="s">
        <v>880</v>
      </c>
      <c r="AP286" s="42" t="s">
        <v>17</v>
      </c>
      <c r="AQ286" s="42" t="s">
        <v>17</v>
      </c>
      <c r="AR286" s="42" t="s">
        <v>880</v>
      </c>
      <c r="AS286" s="46">
        <v>0.38194444444444442</v>
      </c>
      <c r="AT286" s="46" t="s">
        <v>880</v>
      </c>
      <c r="AU286" s="42" t="s">
        <v>880</v>
      </c>
      <c r="AV286" s="46">
        <v>0.38472222222222219</v>
      </c>
      <c r="AW286" s="46" t="s">
        <v>880</v>
      </c>
      <c r="AX286" s="42" t="s">
        <v>880</v>
      </c>
      <c r="AY286" s="46">
        <v>0.37847222222222227</v>
      </c>
      <c r="AZ286" s="46" t="s">
        <v>880</v>
      </c>
      <c r="BA286" s="42" t="s">
        <v>19</v>
      </c>
      <c r="BB286" s="46">
        <v>0.3888888888888889</v>
      </c>
      <c r="BC286" s="46" t="s">
        <v>19</v>
      </c>
      <c r="BD286" s="42" t="s">
        <v>880</v>
      </c>
      <c r="BE286" s="42" t="s">
        <v>17</v>
      </c>
      <c r="BF286" s="42" t="s">
        <v>17</v>
      </c>
      <c r="BR286" s="1">
        <f t="shared" si="70"/>
        <v>18</v>
      </c>
      <c r="BS286" s="1">
        <f t="shared" si="71"/>
        <v>0.5</v>
      </c>
      <c r="BT286" s="1">
        <f t="shared" si="72"/>
        <v>6</v>
      </c>
      <c r="BU286" s="1">
        <f t="shared" si="73"/>
        <v>0</v>
      </c>
      <c r="BV286" s="1">
        <f t="shared" si="74"/>
        <v>2</v>
      </c>
      <c r="BW286" s="1">
        <f>SUM(COUNTIFS($S286:$BQ286,{"PAT","MAT"}))</f>
        <v>0</v>
      </c>
      <c r="BX286" s="1">
        <f t="shared" si="75"/>
        <v>0</v>
      </c>
      <c r="BY286" s="1">
        <f t="shared" si="76"/>
        <v>0</v>
      </c>
      <c r="BZ286" s="1">
        <f t="shared" si="77"/>
        <v>0</v>
      </c>
      <c r="CA286" s="1">
        <f t="shared" si="78"/>
        <v>2</v>
      </c>
      <c r="CB286" s="1">
        <f t="shared" si="79"/>
        <v>0</v>
      </c>
      <c r="CC286" s="1">
        <f t="shared" si="80"/>
        <v>0</v>
      </c>
      <c r="CD286" s="1">
        <f t="shared" si="81"/>
        <v>2</v>
      </c>
      <c r="CE286" s="1">
        <f t="shared" si="82"/>
        <v>1</v>
      </c>
      <c r="CF286" s="1">
        <f t="shared" si="83"/>
        <v>1</v>
      </c>
      <c r="CG286" s="1">
        <f>SUM(BR286:CC286)+SUM(COUNTIFS(R286:BQ286,{"TERM","RESIGNED"}))</f>
        <v>28.5</v>
      </c>
      <c r="CH286" s="1" t="s">
        <v>41</v>
      </c>
      <c r="CI286" s="1" t="s">
        <v>933</v>
      </c>
      <c r="CJ286" s="32"/>
    </row>
    <row r="287" spans="1:88" x14ac:dyDescent="0.25">
      <c r="A287" s="30">
        <f t="shared" si="84"/>
        <v>286</v>
      </c>
      <c r="B287" s="1" t="s">
        <v>163</v>
      </c>
      <c r="C287" s="1">
        <v>104976</v>
      </c>
      <c r="D287" s="25">
        <v>104976</v>
      </c>
      <c r="E287" s="1" t="s">
        <v>862</v>
      </c>
      <c r="F287" s="32" t="s">
        <v>832</v>
      </c>
      <c r="G287" s="32" t="s">
        <v>117</v>
      </c>
      <c r="H287" s="28">
        <v>44953</v>
      </c>
      <c r="I287" s="28" t="s">
        <v>36</v>
      </c>
      <c r="J287" s="28" t="s">
        <v>36</v>
      </c>
      <c r="K287" s="1">
        <f t="shared" ca="1" si="68"/>
        <v>389</v>
      </c>
      <c r="L287" s="32" t="str">
        <f t="shared" si="69"/>
        <v>Billable</v>
      </c>
      <c r="M287" s="32" t="s">
        <v>118</v>
      </c>
      <c r="N287" s="1" t="s">
        <v>38</v>
      </c>
      <c r="O287" s="1" t="s">
        <v>39</v>
      </c>
      <c r="P287" s="1"/>
      <c r="Q287" s="1"/>
      <c r="R287" s="31" t="s">
        <v>134</v>
      </c>
      <c r="S287" s="42" t="s">
        <v>880</v>
      </c>
      <c r="T287" s="45">
        <v>0.3666666666666667</v>
      </c>
      <c r="U287" s="42" t="s">
        <v>880</v>
      </c>
      <c r="V287" s="42" t="s">
        <v>880</v>
      </c>
      <c r="W287" s="46">
        <v>0.3666666666666667</v>
      </c>
      <c r="X287" s="46" t="s">
        <v>880</v>
      </c>
      <c r="Y287" s="42" t="s">
        <v>17</v>
      </c>
      <c r="Z287" s="42" t="s">
        <v>17</v>
      </c>
      <c r="AA287" s="42" t="s">
        <v>880</v>
      </c>
      <c r="AB287" s="46">
        <v>0.375</v>
      </c>
      <c r="AC287" s="42" t="s">
        <v>880</v>
      </c>
      <c r="AD287" s="42" t="s">
        <v>880</v>
      </c>
      <c r="AE287" s="46">
        <v>0.37013888888888885</v>
      </c>
      <c r="AF287" s="42" t="s">
        <v>880</v>
      </c>
      <c r="AG287" s="42" t="s">
        <v>880</v>
      </c>
      <c r="AH287" s="46">
        <v>0.37708333333333338</v>
      </c>
      <c r="AI287" s="42" t="s">
        <v>880</v>
      </c>
      <c r="AJ287" s="42" t="s">
        <v>880</v>
      </c>
      <c r="AK287" s="46">
        <v>0.36874999999999997</v>
      </c>
      <c r="AL287" s="42" t="s">
        <v>880</v>
      </c>
      <c r="AM287" s="42" t="s">
        <v>18</v>
      </c>
      <c r="AN287" s="46" t="s">
        <v>36</v>
      </c>
      <c r="AO287" s="42" t="s">
        <v>18</v>
      </c>
      <c r="AP287" s="42" t="s">
        <v>17</v>
      </c>
      <c r="AQ287" s="42" t="s">
        <v>17</v>
      </c>
      <c r="AR287" s="42" t="s">
        <v>880</v>
      </c>
      <c r="AS287" s="46">
        <v>0.36736111111111108</v>
      </c>
      <c r="AT287" s="46" t="s">
        <v>880</v>
      </c>
      <c r="AU287" s="42" t="s">
        <v>18</v>
      </c>
      <c r="AV287" s="46" t="s">
        <v>36</v>
      </c>
      <c r="AW287" s="46" t="s">
        <v>18</v>
      </c>
      <c r="AX287" s="42" t="s">
        <v>880</v>
      </c>
      <c r="AY287" s="46">
        <v>0.36319444444444443</v>
      </c>
      <c r="AZ287" s="46" t="s">
        <v>880</v>
      </c>
      <c r="BA287" s="42" t="s">
        <v>19</v>
      </c>
      <c r="BB287" s="46">
        <v>0.36805555555555558</v>
      </c>
      <c r="BC287" s="46" t="s">
        <v>19</v>
      </c>
      <c r="BD287" s="42" t="s">
        <v>880</v>
      </c>
      <c r="BE287" s="42" t="s">
        <v>17</v>
      </c>
      <c r="BF287" s="42" t="s">
        <v>17</v>
      </c>
      <c r="BR287" s="1">
        <f t="shared" si="70"/>
        <v>17</v>
      </c>
      <c r="BS287" s="1">
        <f t="shared" si="71"/>
        <v>0</v>
      </c>
      <c r="BT287" s="1">
        <f t="shared" si="72"/>
        <v>6</v>
      </c>
      <c r="BU287" s="1">
        <f t="shared" si="73"/>
        <v>4</v>
      </c>
      <c r="BV287" s="1">
        <f t="shared" si="74"/>
        <v>2</v>
      </c>
      <c r="BW287" s="1">
        <f>SUM(COUNTIFS($S287:$BQ287,{"PAT","MAT"}))</f>
        <v>0</v>
      </c>
      <c r="BX287" s="1">
        <f t="shared" si="75"/>
        <v>0</v>
      </c>
      <c r="BY287" s="1">
        <f t="shared" si="76"/>
        <v>0</v>
      </c>
      <c r="BZ287" s="1">
        <f t="shared" si="77"/>
        <v>0</v>
      </c>
      <c r="CA287" s="1">
        <f t="shared" si="78"/>
        <v>0</v>
      </c>
      <c r="CB287" s="1">
        <f t="shared" si="79"/>
        <v>0</v>
      </c>
      <c r="CC287" s="1">
        <f t="shared" si="80"/>
        <v>0</v>
      </c>
      <c r="CD287" s="1">
        <f t="shared" si="81"/>
        <v>0</v>
      </c>
      <c r="CE287" s="1">
        <f t="shared" si="82"/>
        <v>1</v>
      </c>
      <c r="CF287" s="1">
        <f t="shared" si="83"/>
        <v>1</v>
      </c>
      <c r="CG287" s="1">
        <f>SUM(BR287:CC287)+SUM(COUNTIFS(R287:BQ287,{"TERM","RESIGNED"}))</f>
        <v>29</v>
      </c>
      <c r="CH287" s="1" t="s">
        <v>41</v>
      </c>
      <c r="CI287" s="1" t="s">
        <v>931</v>
      </c>
      <c r="CJ287" s="32"/>
    </row>
    <row r="288" spans="1:88" x14ac:dyDescent="0.25">
      <c r="A288" s="30">
        <f t="shared" si="84"/>
        <v>287</v>
      </c>
      <c r="B288" s="1" t="s">
        <v>163</v>
      </c>
      <c r="C288" s="1">
        <v>104980</v>
      </c>
      <c r="D288" s="25">
        <v>104980</v>
      </c>
      <c r="E288" s="1" t="s">
        <v>863</v>
      </c>
      <c r="F288" s="32" t="s">
        <v>833</v>
      </c>
      <c r="G288" s="32" t="s">
        <v>117</v>
      </c>
      <c r="H288" s="28">
        <v>44953</v>
      </c>
      <c r="I288" s="28" t="s">
        <v>36</v>
      </c>
      <c r="J288" s="28" t="s">
        <v>36</v>
      </c>
      <c r="K288" s="1">
        <f t="shared" ca="1" si="68"/>
        <v>389</v>
      </c>
      <c r="L288" s="32" t="str">
        <f t="shared" si="69"/>
        <v>Billable</v>
      </c>
      <c r="M288" s="32" t="s">
        <v>118</v>
      </c>
      <c r="N288" s="1" t="s">
        <v>38</v>
      </c>
      <c r="O288" s="1" t="s">
        <v>39</v>
      </c>
      <c r="P288" s="1"/>
      <c r="Q288" s="1"/>
      <c r="R288" s="31" t="s">
        <v>60</v>
      </c>
      <c r="S288" s="42" t="s">
        <v>880</v>
      </c>
      <c r="T288" s="45">
        <v>0.3923611111111111</v>
      </c>
      <c r="U288" s="42" t="s">
        <v>880</v>
      </c>
      <c r="V288" s="42" t="s">
        <v>880</v>
      </c>
      <c r="W288" s="46">
        <v>0.42222222222222222</v>
      </c>
      <c r="X288" s="46" t="s">
        <v>880</v>
      </c>
      <c r="Y288" s="42" t="s">
        <v>17</v>
      </c>
      <c r="Z288" s="42" t="s">
        <v>17</v>
      </c>
      <c r="AA288" s="42" t="s">
        <v>880</v>
      </c>
      <c r="AB288" s="46">
        <v>0.39930555555555558</v>
      </c>
      <c r="AC288" s="42" t="s">
        <v>880</v>
      </c>
      <c r="AD288" s="42" t="s">
        <v>880</v>
      </c>
      <c r="AE288" s="46">
        <v>0.39513888888888887</v>
      </c>
      <c r="AF288" s="42" t="s">
        <v>880</v>
      </c>
      <c r="AG288" s="42" t="s">
        <v>880</v>
      </c>
      <c r="AH288" s="46">
        <v>0.38958333333333334</v>
      </c>
      <c r="AI288" s="42" t="s">
        <v>880</v>
      </c>
      <c r="AJ288" s="42" t="s">
        <v>880</v>
      </c>
      <c r="AK288" s="46">
        <v>0.38194444444444442</v>
      </c>
      <c r="AL288" s="42" t="s">
        <v>880</v>
      </c>
      <c r="AM288" s="42" t="s">
        <v>880</v>
      </c>
      <c r="AN288" s="46">
        <v>0.46736111111111112</v>
      </c>
      <c r="AO288" s="42" t="s">
        <v>880</v>
      </c>
      <c r="AP288" s="42" t="s">
        <v>17</v>
      </c>
      <c r="AQ288" s="42" t="s">
        <v>17</v>
      </c>
      <c r="AR288" s="42" t="s">
        <v>880</v>
      </c>
      <c r="AS288" s="46">
        <v>0.39097222222222222</v>
      </c>
      <c r="AT288" s="46" t="s">
        <v>880</v>
      </c>
      <c r="AU288" s="42" t="s">
        <v>880</v>
      </c>
      <c r="AV288" s="46">
        <v>0.39583333333333331</v>
      </c>
      <c r="AW288" s="46" t="s">
        <v>880</v>
      </c>
      <c r="AX288" s="42" t="s">
        <v>880</v>
      </c>
      <c r="AY288" s="46">
        <v>0.39166666666666666</v>
      </c>
      <c r="AZ288" s="46" t="s">
        <v>880</v>
      </c>
      <c r="BA288" s="42" t="s">
        <v>880</v>
      </c>
      <c r="BB288" s="46">
        <v>0.41041666666666665</v>
      </c>
      <c r="BC288" s="46" t="s">
        <v>880</v>
      </c>
      <c r="BD288" s="42" t="s">
        <v>18</v>
      </c>
      <c r="BE288" s="42" t="s">
        <v>17</v>
      </c>
      <c r="BF288" s="42" t="s">
        <v>17</v>
      </c>
      <c r="BR288" s="1">
        <f t="shared" si="70"/>
        <v>22</v>
      </c>
      <c r="BS288" s="1">
        <f t="shared" si="71"/>
        <v>0</v>
      </c>
      <c r="BT288" s="1">
        <f t="shared" si="72"/>
        <v>6</v>
      </c>
      <c r="BU288" s="1">
        <f t="shared" si="73"/>
        <v>1</v>
      </c>
      <c r="BV288" s="1">
        <f t="shared" si="74"/>
        <v>0</v>
      </c>
      <c r="BW288" s="1">
        <f>SUM(COUNTIFS($S288:$BQ288,{"PAT","MAT"}))</f>
        <v>0</v>
      </c>
      <c r="BX288" s="1">
        <f t="shared" si="75"/>
        <v>0</v>
      </c>
      <c r="BY288" s="1">
        <f t="shared" si="76"/>
        <v>0</v>
      </c>
      <c r="BZ288" s="1">
        <f t="shared" si="77"/>
        <v>0</v>
      </c>
      <c r="CA288" s="1">
        <f t="shared" si="78"/>
        <v>0</v>
      </c>
      <c r="CB288" s="1">
        <f t="shared" si="79"/>
        <v>0</v>
      </c>
      <c r="CC288" s="1">
        <f t="shared" si="80"/>
        <v>0</v>
      </c>
      <c r="CD288" s="1">
        <f t="shared" si="81"/>
        <v>0</v>
      </c>
      <c r="CE288" s="1">
        <f t="shared" si="82"/>
        <v>1</v>
      </c>
      <c r="CF288" s="1">
        <f t="shared" si="83"/>
        <v>1</v>
      </c>
      <c r="CG288" s="1">
        <f>SUM(BR288:CC288)+SUM(COUNTIFS(R288:BQ288,{"TERM","RESIGNED"}))</f>
        <v>29</v>
      </c>
      <c r="CH288" s="1" t="s">
        <v>41</v>
      </c>
      <c r="CI288" s="1" t="s">
        <v>931</v>
      </c>
      <c r="CJ288" s="32"/>
    </row>
    <row r="289" spans="1:88" x14ac:dyDescent="0.25">
      <c r="A289" s="30">
        <f t="shared" si="84"/>
        <v>288</v>
      </c>
      <c r="B289" s="1" t="s">
        <v>163</v>
      </c>
      <c r="C289" s="1">
        <v>104981</v>
      </c>
      <c r="D289" s="25">
        <v>104981</v>
      </c>
      <c r="E289" s="1" t="s">
        <v>863</v>
      </c>
      <c r="F289" s="32" t="s">
        <v>834</v>
      </c>
      <c r="G289" s="32" t="s">
        <v>117</v>
      </c>
      <c r="H289" s="28">
        <v>44953</v>
      </c>
      <c r="I289" s="28" t="s">
        <v>36</v>
      </c>
      <c r="J289" s="28" t="s">
        <v>36</v>
      </c>
      <c r="K289" s="1">
        <f t="shared" ca="1" si="68"/>
        <v>389</v>
      </c>
      <c r="L289" s="32" t="str">
        <f t="shared" si="69"/>
        <v>Billable</v>
      </c>
      <c r="M289" s="32" t="s">
        <v>118</v>
      </c>
      <c r="N289" s="1" t="s">
        <v>38</v>
      </c>
      <c r="O289" s="1" t="s">
        <v>39</v>
      </c>
      <c r="P289" s="1"/>
      <c r="Q289" s="1"/>
      <c r="R289" s="31" t="s">
        <v>129</v>
      </c>
      <c r="S289" s="42" t="s">
        <v>18</v>
      </c>
      <c r="T289" s="45">
        <v>0.37777777777777777</v>
      </c>
      <c r="U289" s="42" t="s">
        <v>18</v>
      </c>
      <c r="V289" s="42" t="s">
        <v>880</v>
      </c>
      <c r="W289" s="46">
        <v>0.38750000000000001</v>
      </c>
      <c r="X289" s="46" t="s">
        <v>880</v>
      </c>
      <c r="Y289" s="42" t="s">
        <v>17</v>
      </c>
      <c r="Z289" s="42" t="s">
        <v>17</v>
      </c>
      <c r="AA289" s="42" t="s">
        <v>19</v>
      </c>
      <c r="AB289" s="46">
        <v>0.36388888888888887</v>
      </c>
      <c r="AC289" s="42" t="s">
        <v>19</v>
      </c>
      <c r="AD289" s="42" t="s">
        <v>19</v>
      </c>
      <c r="AE289" s="46">
        <v>0.35902777777777778</v>
      </c>
      <c r="AF289" s="42" t="s">
        <v>19</v>
      </c>
      <c r="AG289" s="42" t="s">
        <v>880</v>
      </c>
      <c r="AH289" s="46">
        <v>0.36805555555555558</v>
      </c>
      <c r="AI289" s="42" t="s">
        <v>880</v>
      </c>
      <c r="AJ289" s="42" t="s">
        <v>880</v>
      </c>
      <c r="AK289" s="46">
        <v>0.37152777777777773</v>
      </c>
      <c r="AL289" s="42" t="s">
        <v>880</v>
      </c>
      <c r="AM289" s="42" t="s">
        <v>880</v>
      </c>
      <c r="AN289" s="46">
        <v>0.36041666666666666</v>
      </c>
      <c r="AO289" s="42" t="s">
        <v>880</v>
      </c>
      <c r="AP289" s="42" t="s">
        <v>17</v>
      </c>
      <c r="AQ289" s="42" t="s">
        <v>17</v>
      </c>
      <c r="AR289" s="42" t="s">
        <v>19</v>
      </c>
      <c r="AS289" s="46">
        <v>0.36180555555555555</v>
      </c>
      <c r="AT289" s="46" t="s">
        <v>19</v>
      </c>
      <c r="AU289" s="42" t="s">
        <v>880</v>
      </c>
      <c r="AV289" s="46">
        <v>0.36458333333333331</v>
      </c>
      <c r="AW289" s="46" t="s">
        <v>880</v>
      </c>
      <c r="AX289" s="42" t="s">
        <v>880</v>
      </c>
      <c r="AY289" s="46">
        <v>0.375</v>
      </c>
      <c r="AZ289" s="46" t="s">
        <v>880</v>
      </c>
      <c r="BA289" s="42" t="s">
        <v>880</v>
      </c>
      <c r="BB289" s="46">
        <v>0.38680555555555557</v>
      </c>
      <c r="BC289" s="46" t="s">
        <v>880</v>
      </c>
      <c r="BD289" s="42" t="s">
        <v>880</v>
      </c>
      <c r="BE289" s="42" t="s">
        <v>17</v>
      </c>
      <c r="BF289" s="42" t="s">
        <v>17</v>
      </c>
      <c r="BR289" s="1">
        <f t="shared" si="70"/>
        <v>15</v>
      </c>
      <c r="BS289" s="1">
        <f t="shared" si="71"/>
        <v>0</v>
      </c>
      <c r="BT289" s="1">
        <f t="shared" si="72"/>
        <v>6</v>
      </c>
      <c r="BU289" s="1">
        <f t="shared" si="73"/>
        <v>2</v>
      </c>
      <c r="BV289" s="1">
        <f t="shared" si="74"/>
        <v>6</v>
      </c>
      <c r="BW289" s="1">
        <f>SUM(COUNTIFS($S289:$BQ289,{"PAT","MAT"}))</f>
        <v>0</v>
      </c>
      <c r="BX289" s="1">
        <f t="shared" si="75"/>
        <v>0</v>
      </c>
      <c r="BY289" s="1">
        <f t="shared" si="76"/>
        <v>0</v>
      </c>
      <c r="BZ289" s="1">
        <f t="shared" si="77"/>
        <v>0</v>
      </c>
      <c r="CA289" s="1">
        <f t="shared" si="78"/>
        <v>0</v>
      </c>
      <c r="CB289" s="1">
        <f t="shared" si="79"/>
        <v>0</v>
      </c>
      <c r="CC289" s="1">
        <f t="shared" si="80"/>
        <v>0</v>
      </c>
      <c r="CD289" s="1">
        <f t="shared" si="81"/>
        <v>0</v>
      </c>
      <c r="CE289" s="1">
        <f t="shared" si="82"/>
        <v>0</v>
      </c>
      <c r="CF289" s="1">
        <f t="shared" si="83"/>
        <v>1</v>
      </c>
      <c r="CG289" s="1">
        <f>SUM(BR289:CC289)+SUM(COUNTIFS(R289:BQ289,{"TERM","RESIGNED"}))</f>
        <v>29</v>
      </c>
      <c r="CH289" s="1" t="s">
        <v>41</v>
      </c>
      <c r="CI289" s="1" t="s">
        <v>931</v>
      </c>
      <c r="CJ289" s="32"/>
    </row>
    <row r="290" spans="1:88" x14ac:dyDescent="0.25">
      <c r="A290" s="30">
        <f t="shared" si="84"/>
        <v>289</v>
      </c>
      <c r="B290" s="1" t="s">
        <v>163</v>
      </c>
      <c r="C290" s="1">
        <v>104991</v>
      </c>
      <c r="D290" s="25">
        <v>104991</v>
      </c>
      <c r="E290" s="1" t="s">
        <v>863</v>
      </c>
      <c r="F290" s="32" t="s">
        <v>835</v>
      </c>
      <c r="G290" s="32" t="s">
        <v>177</v>
      </c>
      <c r="H290" s="28">
        <v>44957</v>
      </c>
      <c r="I290" s="28" t="s">
        <v>36</v>
      </c>
      <c r="J290" s="28" t="s">
        <v>36</v>
      </c>
      <c r="K290" s="1">
        <f t="shared" ca="1" si="68"/>
        <v>385</v>
      </c>
      <c r="L290" s="32" t="str">
        <f t="shared" si="69"/>
        <v>Billable</v>
      </c>
      <c r="M290" s="32" t="s">
        <v>178</v>
      </c>
      <c r="N290" s="1" t="s">
        <v>38</v>
      </c>
      <c r="O290" s="1" t="s">
        <v>39</v>
      </c>
      <c r="P290" s="1"/>
      <c r="Q290" s="1"/>
      <c r="R290" s="31" t="s">
        <v>425</v>
      </c>
      <c r="S290" s="42" t="s">
        <v>880</v>
      </c>
      <c r="T290" s="45">
        <v>0.36388888888888887</v>
      </c>
      <c r="U290" s="42" t="s">
        <v>880</v>
      </c>
      <c r="V290" s="42" t="s">
        <v>880</v>
      </c>
      <c r="W290" s="46">
        <v>0.3743055555555555</v>
      </c>
      <c r="X290" s="46" t="s">
        <v>880</v>
      </c>
      <c r="Y290" s="42" t="s">
        <v>17</v>
      </c>
      <c r="Z290" s="42" t="s">
        <v>17</v>
      </c>
      <c r="AA290" s="42" t="s">
        <v>880</v>
      </c>
      <c r="AB290" s="46">
        <v>0.37152777777777773</v>
      </c>
      <c r="AC290" s="42" t="s">
        <v>880</v>
      </c>
      <c r="AD290" s="42" t="s">
        <v>18</v>
      </c>
      <c r="AE290" s="46" t="s">
        <v>36</v>
      </c>
      <c r="AF290" s="42" t="s">
        <v>18</v>
      </c>
      <c r="AG290" s="42" t="s">
        <v>880</v>
      </c>
      <c r="AH290" s="46">
        <v>0.39444444444444443</v>
      </c>
      <c r="AI290" s="42" t="s">
        <v>880</v>
      </c>
      <c r="AJ290" s="42" t="s">
        <v>19</v>
      </c>
      <c r="AK290" s="46">
        <v>0.35069444444444442</v>
      </c>
      <c r="AL290" s="42" t="s">
        <v>19</v>
      </c>
      <c r="AM290" s="42" t="s">
        <v>880</v>
      </c>
      <c r="AN290" s="46">
        <v>0.37291666666666662</v>
      </c>
      <c r="AO290" s="42" t="s">
        <v>880</v>
      </c>
      <c r="AP290" s="42" t="s">
        <v>17</v>
      </c>
      <c r="AQ290" s="42" t="s">
        <v>17</v>
      </c>
      <c r="AR290" s="42" t="s">
        <v>880</v>
      </c>
      <c r="AS290" s="46">
        <v>0.38125000000000003</v>
      </c>
      <c r="AT290" s="46" t="s">
        <v>880</v>
      </c>
      <c r="AU290" s="42" t="s">
        <v>880</v>
      </c>
      <c r="AV290" s="46">
        <v>0.37847222222222227</v>
      </c>
      <c r="AW290" s="46" t="s">
        <v>880</v>
      </c>
      <c r="AX290" s="42" t="s">
        <v>880</v>
      </c>
      <c r="AY290" s="46">
        <v>0.37291666666666662</v>
      </c>
      <c r="AZ290" s="46" t="s">
        <v>880</v>
      </c>
      <c r="BA290" s="42" t="s">
        <v>880</v>
      </c>
      <c r="BB290" s="46">
        <v>0.37013888888888885</v>
      </c>
      <c r="BC290" s="46" t="s">
        <v>880</v>
      </c>
      <c r="BD290" s="42" t="s">
        <v>880</v>
      </c>
      <c r="BE290" s="42" t="s">
        <v>17</v>
      </c>
      <c r="BF290" s="42" t="s">
        <v>17</v>
      </c>
      <c r="BR290" s="1">
        <f t="shared" si="70"/>
        <v>19</v>
      </c>
      <c r="BS290" s="1">
        <f t="shared" si="71"/>
        <v>0</v>
      </c>
      <c r="BT290" s="1">
        <f t="shared" si="72"/>
        <v>6</v>
      </c>
      <c r="BU290" s="1">
        <f t="shared" si="73"/>
        <v>2</v>
      </c>
      <c r="BV290" s="1">
        <f t="shared" si="74"/>
        <v>2</v>
      </c>
      <c r="BW290" s="1">
        <f>SUM(COUNTIFS($S290:$BQ290,{"PAT","MAT"}))</f>
        <v>0</v>
      </c>
      <c r="BX290" s="1">
        <f t="shared" si="75"/>
        <v>0</v>
      </c>
      <c r="BY290" s="1">
        <f t="shared" si="76"/>
        <v>0</v>
      </c>
      <c r="BZ290" s="1">
        <f t="shared" si="77"/>
        <v>0</v>
      </c>
      <c r="CA290" s="1">
        <f t="shared" si="78"/>
        <v>0</v>
      </c>
      <c r="CB290" s="1">
        <f t="shared" si="79"/>
        <v>0</v>
      </c>
      <c r="CC290" s="1">
        <f t="shared" si="80"/>
        <v>0</v>
      </c>
      <c r="CD290" s="1">
        <f t="shared" si="81"/>
        <v>0</v>
      </c>
      <c r="CE290" s="1">
        <f t="shared" si="82"/>
        <v>1</v>
      </c>
      <c r="CF290" s="1">
        <f t="shared" si="83"/>
        <v>1</v>
      </c>
      <c r="CG290" s="1">
        <f>SUM(BR290:CC290)+SUM(COUNTIFS(R290:BQ290,{"TERM","RESIGNED"}))</f>
        <v>29</v>
      </c>
      <c r="CH290" s="1" t="s">
        <v>41</v>
      </c>
      <c r="CI290" s="1" t="s">
        <v>931</v>
      </c>
      <c r="CJ290" s="32"/>
    </row>
    <row r="291" spans="1:88" x14ac:dyDescent="0.25">
      <c r="A291" s="30">
        <f t="shared" si="84"/>
        <v>290</v>
      </c>
      <c r="B291" s="1" t="s">
        <v>163</v>
      </c>
      <c r="C291" s="1">
        <v>104993</v>
      </c>
      <c r="D291" s="25">
        <v>104993</v>
      </c>
      <c r="E291" s="1" t="s">
        <v>863</v>
      </c>
      <c r="F291" s="32" t="s">
        <v>836</v>
      </c>
      <c r="G291" s="32" t="s">
        <v>177</v>
      </c>
      <c r="H291" s="28">
        <v>44957</v>
      </c>
      <c r="I291" s="28" t="s">
        <v>36</v>
      </c>
      <c r="J291" s="28" t="s">
        <v>36</v>
      </c>
      <c r="K291" s="1">
        <f t="shared" ca="1" si="68"/>
        <v>385</v>
      </c>
      <c r="L291" s="32" t="str">
        <f t="shared" si="69"/>
        <v>Billable</v>
      </c>
      <c r="M291" s="32" t="s">
        <v>178</v>
      </c>
      <c r="N291" s="1" t="s">
        <v>38</v>
      </c>
      <c r="O291" s="1" t="s">
        <v>39</v>
      </c>
      <c r="P291" s="1"/>
      <c r="Q291" s="1"/>
      <c r="R291" s="31" t="s">
        <v>246</v>
      </c>
      <c r="S291" s="42" t="s">
        <v>880</v>
      </c>
      <c r="T291" s="45">
        <v>0.38125000000000003</v>
      </c>
      <c r="U291" s="42" t="s">
        <v>880</v>
      </c>
      <c r="V291" s="42" t="s">
        <v>880</v>
      </c>
      <c r="W291" s="46">
        <v>0.38055555555555554</v>
      </c>
      <c r="X291" s="46" t="s">
        <v>880</v>
      </c>
      <c r="Y291" s="42" t="s">
        <v>17</v>
      </c>
      <c r="Z291" s="42" t="s">
        <v>17</v>
      </c>
      <c r="AA291" s="42" t="s">
        <v>880</v>
      </c>
      <c r="AB291" s="46">
        <v>0.38194444444444442</v>
      </c>
      <c r="AC291" s="42" t="s">
        <v>880</v>
      </c>
      <c r="AD291" s="42" t="s">
        <v>880</v>
      </c>
      <c r="AE291" s="46">
        <v>0.37013888888888885</v>
      </c>
      <c r="AF291" s="42" t="s">
        <v>880</v>
      </c>
      <c r="AG291" s="42" t="s">
        <v>880</v>
      </c>
      <c r="AH291" s="46">
        <v>0.38541666666666669</v>
      </c>
      <c r="AI291" s="42" t="s">
        <v>880</v>
      </c>
      <c r="AJ291" s="42" t="s">
        <v>880</v>
      </c>
      <c r="AK291" s="46">
        <v>0.37847222222222227</v>
      </c>
      <c r="AL291" s="42" t="s">
        <v>880</v>
      </c>
      <c r="AM291" s="42" t="s">
        <v>880</v>
      </c>
      <c r="AN291" s="46">
        <v>0.3743055555555555</v>
      </c>
      <c r="AO291" s="42" t="s">
        <v>880</v>
      </c>
      <c r="AP291" s="42" t="s">
        <v>17</v>
      </c>
      <c r="AQ291" s="42" t="s">
        <v>17</v>
      </c>
      <c r="AR291" s="42" t="s">
        <v>880</v>
      </c>
      <c r="AS291" s="46">
        <v>0.37708333333333338</v>
      </c>
      <c r="AT291" s="46" t="s">
        <v>880</v>
      </c>
      <c r="AU291" s="42" t="s">
        <v>880</v>
      </c>
      <c r="AV291" s="46">
        <v>0.3888888888888889</v>
      </c>
      <c r="AW291" s="46" t="s">
        <v>880</v>
      </c>
      <c r="AX291" s="42" t="s">
        <v>882</v>
      </c>
      <c r="AY291" s="46" t="s">
        <v>36</v>
      </c>
      <c r="AZ291" s="46" t="s">
        <v>882</v>
      </c>
      <c r="BA291" s="42" t="s">
        <v>880</v>
      </c>
      <c r="BB291" s="46">
        <v>0.40138888888888885</v>
      </c>
      <c r="BC291" s="46" t="s">
        <v>880</v>
      </c>
      <c r="BD291" s="42" t="s">
        <v>880</v>
      </c>
      <c r="BE291" s="42" t="s">
        <v>17</v>
      </c>
      <c r="BF291" s="42" t="s">
        <v>17</v>
      </c>
      <c r="BR291" s="1">
        <f t="shared" si="70"/>
        <v>21</v>
      </c>
      <c r="BS291" s="1">
        <f t="shared" si="71"/>
        <v>0</v>
      </c>
      <c r="BT291" s="1">
        <f t="shared" si="72"/>
        <v>6</v>
      </c>
      <c r="BU291" s="1">
        <f t="shared" si="73"/>
        <v>0</v>
      </c>
      <c r="BV291" s="1">
        <f t="shared" si="74"/>
        <v>0</v>
      </c>
      <c r="BW291" s="1">
        <f>SUM(COUNTIFS($S291:$BQ291,{"PAT","MAT"}))</f>
        <v>0</v>
      </c>
      <c r="BX291" s="1">
        <f t="shared" si="75"/>
        <v>0</v>
      </c>
      <c r="BY291" s="1">
        <f t="shared" si="76"/>
        <v>0</v>
      </c>
      <c r="BZ291" s="1">
        <f t="shared" si="77"/>
        <v>0</v>
      </c>
      <c r="CA291" s="1">
        <f t="shared" si="78"/>
        <v>2</v>
      </c>
      <c r="CB291" s="1">
        <f t="shared" si="79"/>
        <v>0</v>
      </c>
      <c r="CC291" s="1">
        <f t="shared" si="80"/>
        <v>0</v>
      </c>
      <c r="CD291" s="1">
        <f t="shared" si="81"/>
        <v>2</v>
      </c>
      <c r="CE291" s="1">
        <f t="shared" si="82"/>
        <v>1</v>
      </c>
      <c r="CF291" s="1">
        <f t="shared" si="83"/>
        <v>1</v>
      </c>
      <c r="CG291" s="1">
        <f>SUM(BR291:CC291)+SUM(COUNTIFS(R291:BQ291,{"TERM","RESIGNED"}))</f>
        <v>29</v>
      </c>
      <c r="CH291" s="1" t="s">
        <v>41</v>
      </c>
      <c r="CI291" s="1" t="s">
        <v>931</v>
      </c>
      <c r="CJ291" s="32"/>
    </row>
    <row r="292" spans="1:88" x14ac:dyDescent="0.25">
      <c r="A292" s="30">
        <f t="shared" si="84"/>
        <v>291</v>
      </c>
      <c r="B292" s="1" t="s">
        <v>163</v>
      </c>
      <c r="C292" s="1">
        <v>104996</v>
      </c>
      <c r="D292" s="25">
        <v>104996</v>
      </c>
      <c r="E292" s="1" t="s">
        <v>862</v>
      </c>
      <c r="F292" s="32" t="s">
        <v>837</v>
      </c>
      <c r="G292" s="32" t="s">
        <v>177</v>
      </c>
      <c r="H292" s="28">
        <v>44957</v>
      </c>
      <c r="I292" s="28" t="s">
        <v>36</v>
      </c>
      <c r="J292" s="28" t="s">
        <v>36</v>
      </c>
      <c r="K292" s="1">
        <f t="shared" ca="1" si="68"/>
        <v>385</v>
      </c>
      <c r="L292" s="32" t="str">
        <f t="shared" si="69"/>
        <v>Billable</v>
      </c>
      <c r="M292" s="32" t="s">
        <v>178</v>
      </c>
      <c r="N292" s="1" t="s">
        <v>38</v>
      </c>
      <c r="O292" s="1" t="s">
        <v>39</v>
      </c>
      <c r="P292" s="1"/>
      <c r="Q292" s="1"/>
      <c r="R292" s="31" t="s">
        <v>241</v>
      </c>
      <c r="S292" s="42" t="s">
        <v>880</v>
      </c>
      <c r="T292" s="45">
        <v>0.37777777777777777</v>
      </c>
      <c r="U292" s="42" t="s">
        <v>880</v>
      </c>
      <c r="V292" s="42" t="s">
        <v>880</v>
      </c>
      <c r="W292" s="46">
        <v>0.3840277777777778</v>
      </c>
      <c r="X292" s="46" t="s">
        <v>880</v>
      </c>
      <c r="Y292" s="42" t="s">
        <v>17</v>
      </c>
      <c r="Z292" s="42" t="s">
        <v>17</v>
      </c>
      <c r="AA292" s="42" t="s">
        <v>880</v>
      </c>
      <c r="AB292" s="46">
        <v>0.38194444444444442</v>
      </c>
      <c r="AC292" s="42" t="s">
        <v>880</v>
      </c>
      <c r="AD292" s="42" t="s">
        <v>880</v>
      </c>
      <c r="AE292" s="46">
        <v>0.3840277777777778</v>
      </c>
      <c r="AF292" s="42" t="s">
        <v>880</v>
      </c>
      <c r="AG292" s="42" t="s">
        <v>880</v>
      </c>
      <c r="AH292" s="46">
        <v>0.4201388888888889</v>
      </c>
      <c r="AI292" s="42" t="s">
        <v>880</v>
      </c>
      <c r="AJ292" s="42" t="s">
        <v>880</v>
      </c>
      <c r="AK292" s="46">
        <v>0.38194444444444442</v>
      </c>
      <c r="AL292" s="42" t="s">
        <v>880</v>
      </c>
      <c r="AM292" s="42" t="s">
        <v>880</v>
      </c>
      <c r="AN292" s="46">
        <v>0.40972222222222227</v>
      </c>
      <c r="AO292" s="42" t="s">
        <v>880</v>
      </c>
      <c r="AP292" s="42" t="s">
        <v>17</v>
      </c>
      <c r="AQ292" s="42" t="s">
        <v>17</v>
      </c>
      <c r="AR292" s="42" t="s">
        <v>883</v>
      </c>
      <c r="AS292" s="46" t="s">
        <v>36</v>
      </c>
      <c r="AT292" s="46" t="s">
        <v>883</v>
      </c>
      <c r="AU292" s="42" t="s">
        <v>883</v>
      </c>
      <c r="AV292" s="46" t="s">
        <v>36</v>
      </c>
      <c r="AW292" s="46" t="s">
        <v>883</v>
      </c>
      <c r="AX292" s="42" t="s">
        <v>883</v>
      </c>
      <c r="AY292" s="46" t="s">
        <v>36</v>
      </c>
      <c r="AZ292" s="46" t="s">
        <v>883</v>
      </c>
      <c r="BA292" s="42" t="s">
        <v>883</v>
      </c>
      <c r="BB292" s="46" t="s">
        <v>36</v>
      </c>
      <c r="BC292" s="46" t="s">
        <v>883</v>
      </c>
      <c r="BD292" s="42" t="s">
        <v>883</v>
      </c>
      <c r="BE292" s="42" t="s">
        <v>17</v>
      </c>
      <c r="BF292" s="42" t="s">
        <v>17</v>
      </c>
      <c r="BR292" s="1">
        <f t="shared" si="70"/>
        <v>14</v>
      </c>
      <c r="BS292" s="1">
        <f t="shared" si="71"/>
        <v>0</v>
      </c>
      <c r="BT292" s="1">
        <f t="shared" si="72"/>
        <v>6</v>
      </c>
      <c r="BU292" s="1">
        <f t="shared" si="73"/>
        <v>0</v>
      </c>
      <c r="BV292" s="1">
        <f t="shared" si="74"/>
        <v>0</v>
      </c>
      <c r="BW292" s="1">
        <f>SUM(COUNTIFS($S292:$BQ292,{"PAT","MAT"}))</f>
        <v>0</v>
      </c>
      <c r="BX292" s="1">
        <f t="shared" si="75"/>
        <v>0</v>
      </c>
      <c r="BY292" s="1">
        <f t="shared" si="76"/>
        <v>0</v>
      </c>
      <c r="BZ292" s="1">
        <f t="shared" si="77"/>
        <v>9</v>
      </c>
      <c r="CA292" s="1">
        <f t="shared" si="78"/>
        <v>0</v>
      </c>
      <c r="CB292" s="1">
        <f t="shared" si="79"/>
        <v>0</v>
      </c>
      <c r="CC292" s="1">
        <f t="shared" si="80"/>
        <v>0</v>
      </c>
      <c r="CD292" s="1">
        <f t="shared" si="81"/>
        <v>9</v>
      </c>
      <c r="CE292" s="1">
        <f t="shared" si="82"/>
        <v>0</v>
      </c>
      <c r="CF292" s="1">
        <f t="shared" si="83"/>
        <v>1</v>
      </c>
      <c r="CG292" s="1">
        <f>SUM(BR292:CC292)+SUM(COUNTIFS(R292:BQ292,{"TERM","RESIGNED"}))</f>
        <v>29</v>
      </c>
      <c r="CH292" s="1" t="s">
        <v>41</v>
      </c>
      <c r="CI292" s="1" t="s">
        <v>931</v>
      </c>
      <c r="CJ292" s="32"/>
    </row>
    <row r="293" spans="1:88" x14ac:dyDescent="0.25">
      <c r="A293" s="30">
        <f t="shared" si="84"/>
        <v>292</v>
      </c>
      <c r="B293" s="1" t="s">
        <v>163</v>
      </c>
      <c r="C293" s="1">
        <v>105000</v>
      </c>
      <c r="D293" s="25">
        <v>105000</v>
      </c>
      <c r="E293" s="1" t="s">
        <v>863</v>
      </c>
      <c r="F293" s="32" t="s">
        <v>838</v>
      </c>
      <c r="G293" s="32" t="s">
        <v>117</v>
      </c>
      <c r="H293" s="28">
        <v>44957</v>
      </c>
      <c r="I293" s="28" t="s">
        <v>36</v>
      </c>
      <c r="J293" s="28" t="s">
        <v>36</v>
      </c>
      <c r="K293" s="1">
        <f t="shared" ca="1" si="68"/>
        <v>385</v>
      </c>
      <c r="L293" s="32" t="str">
        <f t="shared" si="69"/>
        <v>Billable</v>
      </c>
      <c r="M293" s="32" t="s">
        <v>118</v>
      </c>
      <c r="N293" s="1" t="s">
        <v>38</v>
      </c>
      <c r="O293" s="1" t="s">
        <v>39</v>
      </c>
      <c r="P293" s="1"/>
      <c r="Q293" s="1"/>
      <c r="R293" s="31" t="s">
        <v>60</v>
      </c>
      <c r="S293" s="42" t="s">
        <v>880</v>
      </c>
      <c r="T293" s="45">
        <v>0.37777777777777777</v>
      </c>
      <c r="U293" s="42" t="s">
        <v>880</v>
      </c>
      <c r="V293" s="42" t="s">
        <v>19</v>
      </c>
      <c r="W293" s="46">
        <v>0.2298611111111111</v>
      </c>
      <c r="X293" s="46" t="s">
        <v>19</v>
      </c>
      <c r="Y293" s="42" t="s">
        <v>17</v>
      </c>
      <c r="Z293" s="42" t="s">
        <v>17</v>
      </c>
      <c r="AA293" s="42" t="s">
        <v>880</v>
      </c>
      <c r="AB293" s="46">
        <v>0.36805555555555558</v>
      </c>
      <c r="AC293" s="42" t="s">
        <v>880</v>
      </c>
      <c r="AD293" s="42" t="s">
        <v>880</v>
      </c>
      <c r="AE293" s="46">
        <v>0.24652777777777779</v>
      </c>
      <c r="AF293" s="42" t="s">
        <v>881</v>
      </c>
      <c r="AG293" s="42" t="s">
        <v>880</v>
      </c>
      <c r="AH293" s="46">
        <v>0.37847222222222227</v>
      </c>
      <c r="AI293" s="42" t="s">
        <v>880</v>
      </c>
      <c r="AJ293" s="42" t="s">
        <v>19</v>
      </c>
      <c r="AK293" s="46">
        <v>0.35486111111111113</v>
      </c>
      <c r="AL293" s="42" t="s">
        <v>19</v>
      </c>
      <c r="AM293" s="42" t="s">
        <v>880</v>
      </c>
      <c r="AN293" s="46">
        <v>0.36041666666666666</v>
      </c>
      <c r="AO293" s="42" t="s">
        <v>880</v>
      </c>
      <c r="AP293" s="42" t="s">
        <v>17</v>
      </c>
      <c r="AQ293" s="42" t="s">
        <v>17</v>
      </c>
      <c r="AR293" s="42" t="s">
        <v>880</v>
      </c>
      <c r="AS293" s="46">
        <v>0.36180555555555555</v>
      </c>
      <c r="AT293" s="46" t="s">
        <v>880</v>
      </c>
      <c r="AU293" s="42" t="s">
        <v>880</v>
      </c>
      <c r="AV293" s="46">
        <v>0.36527777777777781</v>
      </c>
      <c r="AW293" s="46" t="s">
        <v>880</v>
      </c>
      <c r="AX293" s="42" t="s">
        <v>880</v>
      </c>
      <c r="AY293" s="46">
        <v>0.3743055555555555</v>
      </c>
      <c r="AZ293" s="46" t="s">
        <v>880</v>
      </c>
      <c r="BA293" s="42" t="s">
        <v>880</v>
      </c>
      <c r="BB293" s="46">
        <v>0.38472222222222219</v>
      </c>
      <c r="BC293" s="46" t="s">
        <v>880</v>
      </c>
      <c r="BD293" s="42" t="s">
        <v>880</v>
      </c>
      <c r="BE293" s="42" t="s">
        <v>17</v>
      </c>
      <c r="BF293" s="42" t="s">
        <v>17</v>
      </c>
      <c r="BR293" s="1">
        <f t="shared" si="70"/>
        <v>18</v>
      </c>
      <c r="BS293" s="1">
        <f t="shared" si="71"/>
        <v>0.5</v>
      </c>
      <c r="BT293" s="1">
        <f t="shared" si="72"/>
        <v>6</v>
      </c>
      <c r="BU293" s="1">
        <f t="shared" si="73"/>
        <v>0</v>
      </c>
      <c r="BV293" s="1">
        <f t="shared" si="74"/>
        <v>4</v>
      </c>
      <c r="BW293" s="1">
        <f>SUM(COUNTIFS($S293:$BQ293,{"PAT","MAT"}))</f>
        <v>0</v>
      </c>
      <c r="BX293" s="1">
        <f t="shared" si="75"/>
        <v>0</v>
      </c>
      <c r="BY293" s="1">
        <f t="shared" si="76"/>
        <v>0</v>
      </c>
      <c r="BZ293" s="1">
        <f t="shared" si="77"/>
        <v>0</v>
      </c>
      <c r="CA293" s="1">
        <f t="shared" si="78"/>
        <v>0</v>
      </c>
      <c r="CB293" s="1">
        <f t="shared" si="79"/>
        <v>0</v>
      </c>
      <c r="CC293" s="1">
        <f t="shared" si="80"/>
        <v>0</v>
      </c>
      <c r="CD293" s="1">
        <f t="shared" si="81"/>
        <v>0</v>
      </c>
      <c r="CE293" s="1">
        <f t="shared" si="82"/>
        <v>1</v>
      </c>
      <c r="CF293" s="1">
        <f t="shared" si="83"/>
        <v>1</v>
      </c>
      <c r="CG293" s="1">
        <f>SUM(BR293:CC293)+SUM(COUNTIFS(R293:BQ293,{"TERM","RESIGNED"}))</f>
        <v>28.5</v>
      </c>
      <c r="CH293" s="1" t="s">
        <v>41</v>
      </c>
      <c r="CI293" s="1" t="s">
        <v>933</v>
      </c>
      <c r="CJ293" s="32"/>
    </row>
    <row r="294" spans="1:88" x14ac:dyDescent="0.25">
      <c r="A294" s="30">
        <f t="shared" si="84"/>
        <v>293</v>
      </c>
      <c r="B294" s="1" t="s">
        <v>163</v>
      </c>
      <c r="C294" s="1">
        <v>105005</v>
      </c>
      <c r="D294" s="25">
        <v>105005</v>
      </c>
      <c r="E294" s="1" t="s">
        <v>863</v>
      </c>
      <c r="F294" s="32" t="s">
        <v>816</v>
      </c>
      <c r="G294" s="32" t="s">
        <v>117</v>
      </c>
      <c r="H294" s="28">
        <v>44957</v>
      </c>
      <c r="I294" s="28" t="s">
        <v>36</v>
      </c>
      <c r="J294" s="28" t="s">
        <v>36</v>
      </c>
      <c r="K294" s="1">
        <f t="shared" ca="1" si="68"/>
        <v>385</v>
      </c>
      <c r="L294" s="32" t="str">
        <f t="shared" si="69"/>
        <v>Billable</v>
      </c>
      <c r="M294" s="32" t="s">
        <v>118</v>
      </c>
      <c r="N294" s="1" t="s">
        <v>38</v>
      </c>
      <c r="O294" s="1" t="s">
        <v>39</v>
      </c>
      <c r="P294" s="1"/>
      <c r="Q294" s="1"/>
      <c r="R294" s="31" t="s">
        <v>187</v>
      </c>
      <c r="S294" s="42" t="s">
        <v>880</v>
      </c>
      <c r="T294" s="45">
        <v>0.37986111111111115</v>
      </c>
      <c r="U294" s="42" t="s">
        <v>880</v>
      </c>
      <c r="V294" s="42" t="s">
        <v>880</v>
      </c>
      <c r="W294" s="46">
        <v>0.38055555555555554</v>
      </c>
      <c r="X294" s="46" t="s">
        <v>880</v>
      </c>
      <c r="Y294" s="42" t="s">
        <v>17</v>
      </c>
      <c r="Z294" s="42" t="s">
        <v>17</v>
      </c>
      <c r="AA294" s="42" t="s">
        <v>880</v>
      </c>
      <c r="AB294" s="46">
        <v>0.37083333333333335</v>
      </c>
      <c r="AC294" s="42" t="s">
        <v>880</v>
      </c>
      <c r="AD294" s="42" t="s">
        <v>880</v>
      </c>
      <c r="AE294" s="46">
        <v>0.37638888888888888</v>
      </c>
      <c r="AF294" s="42" t="s">
        <v>880</v>
      </c>
      <c r="AG294" s="42" t="s">
        <v>881</v>
      </c>
      <c r="AH294" s="46">
        <v>0.41250000000000003</v>
      </c>
      <c r="AI294" s="42" t="s">
        <v>881</v>
      </c>
      <c r="AJ294" s="42" t="s">
        <v>880</v>
      </c>
      <c r="AK294" s="46">
        <v>0.375</v>
      </c>
      <c r="AL294" s="42" t="s">
        <v>880</v>
      </c>
      <c r="AM294" s="42" t="s">
        <v>880</v>
      </c>
      <c r="AN294" s="46">
        <v>0.42708333333333331</v>
      </c>
      <c r="AO294" s="42" t="s">
        <v>880</v>
      </c>
      <c r="AP294" s="42" t="s">
        <v>17</v>
      </c>
      <c r="AQ294" s="42" t="s">
        <v>17</v>
      </c>
      <c r="AR294" s="42" t="s">
        <v>880</v>
      </c>
      <c r="AS294" s="46">
        <v>0.37777777777777777</v>
      </c>
      <c r="AT294" s="46" t="s">
        <v>880</v>
      </c>
      <c r="AU294" s="42" t="s">
        <v>880</v>
      </c>
      <c r="AV294" s="46">
        <v>0.375</v>
      </c>
      <c r="AW294" s="46" t="s">
        <v>880</v>
      </c>
      <c r="AX294" s="42" t="s">
        <v>880</v>
      </c>
      <c r="AY294" s="46">
        <v>0.38125000000000003</v>
      </c>
      <c r="AZ294" s="46" t="s">
        <v>880</v>
      </c>
      <c r="BA294" s="42" t="s">
        <v>880</v>
      </c>
      <c r="BB294" s="46">
        <v>0.37708333333333338</v>
      </c>
      <c r="BC294" s="46" t="s">
        <v>880</v>
      </c>
      <c r="BD294" s="42" t="s">
        <v>880</v>
      </c>
      <c r="BE294" s="42" t="s">
        <v>17</v>
      </c>
      <c r="BF294" s="42" t="s">
        <v>17</v>
      </c>
      <c r="BR294" s="1">
        <f t="shared" si="70"/>
        <v>21</v>
      </c>
      <c r="BS294" s="1">
        <f t="shared" si="71"/>
        <v>1</v>
      </c>
      <c r="BT294" s="1">
        <f t="shared" si="72"/>
        <v>6</v>
      </c>
      <c r="BU294" s="1">
        <f t="shared" si="73"/>
        <v>0</v>
      </c>
      <c r="BV294" s="1">
        <f t="shared" si="74"/>
        <v>0</v>
      </c>
      <c r="BW294" s="1">
        <f>SUM(COUNTIFS($S294:$BQ294,{"PAT","MAT"}))</f>
        <v>0</v>
      </c>
      <c r="BX294" s="1">
        <f t="shared" si="75"/>
        <v>0</v>
      </c>
      <c r="BY294" s="1">
        <f t="shared" si="76"/>
        <v>0</v>
      </c>
      <c r="BZ294" s="1">
        <f t="shared" si="77"/>
        <v>0</v>
      </c>
      <c r="CA294" s="1">
        <f t="shared" si="78"/>
        <v>0</v>
      </c>
      <c r="CB294" s="1">
        <f t="shared" si="79"/>
        <v>0</v>
      </c>
      <c r="CC294" s="1">
        <f t="shared" si="80"/>
        <v>0</v>
      </c>
      <c r="CD294" s="1">
        <f t="shared" si="81"/>
        <v>0</v>
      </c>
      <c r="CE294" s="1">
        <f t="shared" si="82"/>
        <v>1</v>
      </c>
      <c r="CF294" s="1">
        <f t="shared" si="83"/>
        <v>1</v>
      </c>
      <c r="CG294" s="1">
        <f>SUM(BR294:CC294)+SUM(COUNTIFS(R294:BQ294,{"TERM","RESIGNED"}))</f>
        <v>28</v>
      </c>
      <c r="CH294" s="1" t="s">
        <v>41</v>
      </c>
      <c r="CI294" s="1" t="s">
        <v>936</v>
      </c>
      <c r="CJ294" s="32"/>
    </row>
    <row r="295" spans="1:88" x14ac:dyDescent="0.25">
      <c r="A295" s="30">
        <f t="shared" si="84"/>
        <v>294</v>
      </c>
      <c r="B295" s="1" t="s">
        <v>163</v>
      </c>
      <c r="C295" s="1">
        <v>105013</v>
      </c>
      <c r="D295" s="25">
        <v>105013</v>
      </c>
      <c r="E295" s="1" t="s">
        <v>862</v>
      </c>
      <c r="F295" s="32" t="s">
        <v>839</v>
      </c>
      <c r="G295" s="32" t="s">
        <v>117</v>
      </c>
      <c r="H295" s="28">
        <v>44957</v>
      </c>
      <c r="I295" s="28" t="s">
        <v>36</v>
      </c>
      <c r="J295" s="28" t="s">
        <v>36</v>
      </c>
      <c r="K295" s="1">
        <f t="shared" ca="1" si="68"/>
        <v>385</v>
      </c>
      <c r="L295" s="32" t="str">
        <f t="shared" si="69"/>
        <v>Billable</v>
      </c>
      <c r="M295" s="32" t="s">
        <v>118</v>
      </c>
      <c r="N295" s="1" t="s">
        <v>38</v>
      </c>
      <c r="O295" s="1" t="s">
        <v>39</v>
      </c>
      <c r="P295" s="1"/>
      <c r="Q295" s="1"/>
      <c r="R295" s="31" t="s">
        <v>275</v>
      </c>
      <c r="S295" s="42" t="s">
        <v>880</v>
      </c>
      <c r="T295" s="45">
        <v>0.38263888888888892</v>
      </c>
      <c r="U295" s="42" t="s">
        <v>880</v>
      </c>
      <c r="V295" s="42" t="s">
        <v>880</v>
      </c>
      <c r="W295" s="46">
        <v>0.40277777777777773</v>
      </c>
      <c r="X295" s="46" t="s">
        <v>880</v>
      </c>
      <c r="Y295" s="42" t="s">
        <v>17</v>
      </c>
      <c r="Z295" s="42" t="s">
        <v>17</v>
      </c>
      <c r="AA295" s="42" t="s">
        <v>881</v>
      </c>
      <c r="AB295" s="46">
        <v>0.38541666666666669</v>
      </c>
      <c r="AC295" s="42" t="s">
        <v>881</v>
      </c>
      <c r="AD295" s="42" t="s">
        <v>880</v>
      </c>
      <c r="AE295" s="46">
        <v>0.40208333333333335</v>
      </c>
      <c r="AF295" s="42" t="s">
        <v>880</v>
      </c>
      <c r="AG295" s="42" t="s">
        <v>880</v>
      </c>
      <c r="AH295" s="46">
        <v>0.39583333333333331</v>
      </c>
      <c r="AI295" s="42" t="s">
        <v>880</v>
      </c>
      <c r="AJ295" s="42" t="s">
        <v>880</v>
      </c>
      <c r="AK295" s="46">
        <v>0.38611111111111113</v>
      </c>
      <c r="AL295" s="42" t="s">
        <v>880</v>
      </c>
      <c r="AM295" s="42" t="s">
        <v>880</v>
      </c>
      <c r="AN295" s="46">
        <v>0.43402777777777773</v>
      </c>
      <c r="AO295" s="42" t="s">
        <v>880</v>
      </c>
      <c r="AP295" s="42" t="s">
        <v>17</v>
      </c>
      <c r="AQ295" s="42" t="s">
        <v>17</v>
      </c>
      <c r="AR295" s="42" t="s">
        <v>881</v>
      </c>
      <c r="AS295" s="46">
        <v>0.38055555555555554</v>
      </c>
      <c r="AT295" s="46" t="s">
        <v>881</v>
      </c>
      <c r="AU295" s="42" t="s">
        <v>880</v>
      </c>
      <c r="AV295" s="46">
        <v>0.33611111111111108</v>
      </c>
      <c r="AW295" s="46" t="s">
        <v>881</v>
      </c>
      <c r="AX295" s="42" t="s">
        <v>880</v>
      </c>
      <c r="AY295" s="46">
        <v>0.4201388888888889</v>
      </c>
      <c r="AZ295" s="46" t="s">
        <v>880</v>
      </c>
      <c r="BA295" s="42" t="s">
        <v>881</v>
      </c>
      <c r="BB295" s="46">
        <v>0.43888888888888888</v>
      </c>
      <c r="BC295" s="46" t="s">
        <v>881</v>
      </c>
      <c r="BD295" s="42" t="s">
        <v>880</v>
      </c>
      <c r="BE295" s="42" t="s">
        <v>17</v>
      </c>
      <c r="BF295" s="42" t="s">
        <v>17</v>
      </c>
      <c r="BR295" s="1">
        <f t="shared" si="70"/>
        <v>16</v>
      </c>
      <c r="BS295" s="1">
        <f t="shared" si="71"/>
        <v>3.5</v>
      </c>
      <c r="BT295" s="1">
        <f t="shared" si="72"/>
        <v>6</v>
      </c>
      <c r="BU295" s="1">
        <f t="shared" si="73"/>
        <v>0</v>
      </c>
      <c r="BV295" s="1">
        <f t="shared" si="74"/>
        <v>0</v>
      </c>
      <c r="BW295" s="1">
        <f>SUM(COUNTIFS($S295:$BQ295,{"PAT","MAT"}))</f>
        <v>0</v>
      </c>
      <c r="BX295" s="1">
        <f t="shared" si="75"/>
        <v>0</v>
      </c>
      <c r="BY295" s="1">
        <f t="shared" si="76"/>
        <v>0</v>
      </c>
      <c r="BZ295" s="1">
        <f t="shared" si="77"/>
        <v>0</v>
      </c>
      <c r="CA295" s="1">
        <f t="shared" si="78"/>
        <v>0</v>
      </c>
      <c r="CB295" s="1">
        <f t="shared" si="79"/>
        <v>0</v>
      </c>
      <c r="CC295" s="1">
        <f t="shared" si="80"/>
        <v>0</v>
      </c>
      <c r="CD295" s="1">
        <f t="shared" si="81"/>
        <v>0</v>
      </c>
      <c r="CE295" s="1">
        <f t="shared" si="82"/>
        <v>1</v>
      </c>
      <c r="CF295" s="1">
        <f t="shared" si="83"/>
        <v>1</v>
      </c>
      <c r="CG295" s="1">
        <f>SUM(BR295:CC295)+SUM(COUNTIFS(R295:BQ295,{"TERM","RESIGNED"}))</f>
        <v>25.5</v>
      </c>
      <c r="CH295" s="1" t="s">
        <v>41</v>
      </c>
      <c r="CI295" s="1" t="s">
        <v>933</v>
      </c>
      <c r="CJ295" s="32"/>
    </row>
    <row r="296" spans="1:88" x14ac:dyDescent="0.25">
      <c r="A296" s="30">
        <f t="shared" si="84"/>
        <v>295</v>
      </c>
      <c r="B296" s="1" t="s">
        <v>163</v>
      </c>
      <c r="C296" s="1">
        <v>105015</v>
      </c>
      <c r="D296" s="25">
        <v>105015</v>
      </c>
      <c r="E296" s="1" t="s">
        <v>863</v>
      </c>
      <c r="F296" s="32" t="s">
        <v>840</v>
      </c>
      <c r="G296" s="32" t="s">
        <v>117</v>
      </c>
      <c r="H296" s="28">
        <v>44957</v>
      </c>
      <c r="I296" s="28" t="s">
        <v>36</v>
      </c>
      <c r="J296" s="28" t="s">
        <v>36</v>
      </c>
      <c r="K296" s="1">
        <f t="shared" ca="1" si="68"/>
        <v>385</v>
      </c>
      <c r="L296" s="32" t="str">
        <f t="shared" si="69"/>
        <v>Billable</v>
      </c>
      <c r="M296" s="32" t="s">
        <v>118</v>
      </c>
      <c r="N296" s="1" t="s">
        <v>38</v>
      </c>
      <c r="O296" s="1" t="s">
        <v>39</v>
      </c>
      <c r="P296" s="1"/>
      <c r="Q296" s="1"/>
      <c r="R296" s="31" t="s">
        <v>355</v>
      </c>
      <c r="S296" s="42" t="s">
        <v>883</v>
      </c>
      <c r="T296" s="45" t="s">
        <v>36</v>
      </c>
      <c r="U296" s="42" t="s">
        <v>883</v>
      </c>
      <c r="V296" s="42" t="s">
        <v>880</v>
      </c>
      <c r="W296" s="46">
        <v>0.47569444444444442</v>
      </c>
      <c r="X296" s="46" t="s">
        <v>880</v>
      </c>
      <c r="Y296" s="42" t="s">
        <v>17</v>
      </c>
      <c r="Z296" s="42" t="s">
        <v>17</v>
      </c>
      <c r="AA296" s="42" t="s">
        <v>880</v>
      </c>
      <c r="AB296" s="46">
        <v>0.4597222222222222</v>
      </c>
      <c r="AC296" s="42" t="s">
        <v>880</v>
      </c>
      <c r="AD296" s="42" t="s">
        <v>880</v>
      </c>
      <c r="AE296" s="46">
        <v>0.38541666666666669</v>
      </c>
      <c r="AF296" s="42" t="s">
        <v>880</v>
      </c>
      <c r="AG296" s="42" t="s">
        <v>880</v>
      </c>
      <c r="AH296" s="46">
        <v>0.39999999999999997</v>
      </c>
      <c r="AI296" s="42" t="s">
        <v>880</v>
      </c>
      <c r="AJ296" s="42" t="s">
        <v>880</v>
      </c>
      <c r="AK296" s="46">
        <v>0.41250000000000003</v>
      </c>
      <c r="AL296" s="42" t="s">
        <v>880</v>
      </c>
      <c r="AM296" s="42" t="s">
        <v>880</v>
      </c>
      <c r="AN296" s="46">
        <v>0.3972222222222222</v>
      </c>
      <c r="AO296" s="42" t="s">
        <v>880</v>
      </c>
      <c r="AP296" s="42" t="s">
        <v>17</v>
      </c>
      <c r="AQ296" s="42" t="s">
        <v>17</v>
      </c>
      <c r="AR296" s="42" t="s">
        <v>881</v>
      </c>
      <c r="AS296" s="46">
        <v>0.40902777777777777</v>
      </c>
      <c r="AT296" s="46" t="s">
        <v>881</v>
      </c>
      <c r="AU296" s="42" t="s">
        <v>880</v>
      </c>
      <c r="AV296" s="46">
        <v>0.40208333333333335</v>
      </c>
      <c r="AW296" s="46" t="s">
        <v>880</v>
      </c>
      <c r="AX296" s="42" t="s">
        <v>880</v>
      </c>
      <c r="AY296" s="46">
        <v>0.41666666666666669</v>
      </c>
      <c r="AZ296" s="46" t="s">
        <v>880</v>
      </c>
      <c r="BA296" s="42" t="s">
        <v>880</v>
      </c>
      <c r="BB296" s="46">
        <v>0.40416666666666662</v>
      </c>
      <c r="BC296" s="46" t="s">
        <v>880</v>
      </c>
      <c r="BD296" s="42" t="s">
        <v>880</v>
      </c>
      <c r="BE296" s="42" t="s">
        <v>17</v>
      </c>
      <c r="BF296" s="42" t="s">
        <v>17</v>
      </c>
      <c r="BR296" s="1">
        <f t="shared" si="70"/>
        <v>19</v>
      </c>
      <c r="BS296" s="1">
        <f t="shared" si="71"/>
        <v>1</v>
      </c>
      <c r="BT296" s="1">
        <f t="shared" si="72"/>
        <v>6</v>
      </c>
      <c r="BU296" s="1">
        <f t="shared" si="73"/>
        <v>0</v>
      </c>
      <c r="BV296" s="1">
        <f t="shared" si="74"/>
        <v>0</v>
      </c>
      <c r="BW296" s="1">
        <f>SUM(COUNTIFS($S296:$BQ296,{"PAT","MAT"}))</f>
        <v>0</v>
      </c>
      <c r="BX296" s="1">
        <f t="shared" si="75"/>
        <v>0</v>
      </c>
      <c r="BY296" s="1">
        <f t="shared" si="76"/>
        <v>0</v>
      </c>
      <c r="BZ296" s="1">
        <f t="shared" si="77"/>
        <v>2</v>
      </c>
      <c r="CA296" s="1">
        <f t="shared" si="78"/>
        <v>0</v>
      </c>
      <c r="CB296" s="1">
        <f t="shared" si="79"/>
        <v>0</v>
      </c>
      <c r="CC296" s="1">
        <f t="shared" si="80"/>
        <v>0</v>
      </c>
      <c r="CD296" s="1">
        <f t="shared" si="81"/>
        <v>2</v>
      </c>
      <c r="CE296" s="1">
        <f t="shared" si="82"/>
        <v>1</v>
      </c>
      <c r="CF296" s="1">
        <f t="shared" si="83"/>
        <v>1</v>
      </c>
      <c r="CG296" s="1">
        <f>SUM(BR296:CC296)+SUM(COUNTIFS(R296:BQ296,{"TERM","RESIGNED"}))</f>
        <v>28</v>
      </c>
      <c r="CH296" s="1" t="s">
        <v>41</v>
      </c>
      <c r="CI296" s="1" t="s">
        <v>931</v>
      </c>
      <c r="CJ296" s="32"/>
    </row>
    <row r="297" spans="1:88" x14ac:dyDescent="0.25">
      <c r="A297" s="30">
        <f t="shared" si="84"/>
        <v>296</v>
      </c>
      <c r="B297" s="1" t="s">
        <v>163</v>
      </c>
      <c r="C297" s="1">
        <v>105027</v>
      </c>
      <c r="D297" s="25">
        <v>105027</v>
      </c>
      <c r="E297" s="1" t="s">
        <v>863</v>
      </c>
      <c r="F297" s="32" t="s">
        <v>842</v>
      </c>
      <c r="G297" s="32" t="s">
        <v>177</v>
      </c>
      <c r="H297" s="28">
        <v>44960</v>
      </c>
      <c r="I297" s="28" t="s">
        <v>36</v>
      </c>
      <c r="J297" s="28" t="s">
        <v>36</v>
      </c>
      <c r="K297" s="1">
        <f t="shared" ca="1" si="68"/>
        <v>382</v>
      </c>
      <c r="L297" s="32" t="str">
        <f t="shared" si="69"/>
        <v>Billable</v>
      </c>
      <c r="M297" s="32" t="s">
        <v>178</v>
      </c>
      <c r="N297" s="1" t="s">
        <v>38</v>
      </c>
      <c r="O297" s="1" t="s">
        <v>39</v>
      </c>
      <c r="P297" s="1"/>
      <c r="Q297" s="1"/>
      <c r="R297" s="31" t="s">
        <v>226</v>
      </c>
      <c r="S297" s="42" t="s">
        <v>880</v>
      </c>
      <c r="T297" s="45">
        <v>0.3979166666666667</v>
      </c>
      <c r="U297" s="42" t="s">
        <v>880</v>
      </c>
      <c r="V297" s="42" t="s">
        <v>880</v>
      </c>
      <c r="W297" s="46">
        <v>0.38611111111111113</v>
      </c>
      <c r="X297" s="46" t="s">
        <v>880</v>
      </c>
      <c r="Y297" s="42" t="s">
        <v>17</v>
      </c>
      <c r="Z297" s="42" t="s">
        <v>17</v>
      </c>
      <c r="AA297" s="42" t="s">
        <v>880</v>
      </c>
      <c r="AB297" s="46">
        <v>0.38611111111111113</v>
      </c>
      <c r="AC297" s="42" t="s">
        <v>880</v>
      </c>
      <c r="AD297" s="42" t="s">
        <v>880</v>
      </c>
      <c r="AE297" s="46">
        <v>0.38680555555555557</v>
      </c>
      <c r="AF297" s="42" t="s">
        <v>880</v>
      </c>
      <c r="AG297" s="42" t="s">
        <v>880</v>
      </c>
      <c r="AH297" s="46">
        <v>0.39374999999999999</v>
      </c>
      <c r="AI297" s="42" t="s">
        <v>880</v>
      </c>
      <c r="AJ297" s="42" t="s">
        <v>880</v>
      </c>
      <c r="AK297" s="46">
        <v>0.3840277777777778</v>
      </c>
      <c r="AL297" s="42" t="s">
        <v>880</v>
      </c>
      <c r="AM297" s="42" t="s">
        <v>882</v>
      </c>
      <c r="AN297" s="46" t="s">
        <v>36</v>
      </c>
      <c r="AO297" s="42" t="s">
        <v>18</v>
      </c>
      <c r="AP297" s="42" t="s">
        <v>17</v>
      </c>
      <c r="AQ297" s="42" t="s">
        <v>17</v>
      </c>
      <c r="AR297" s="42" t="s">
        <v>883</v>
      </c>
      <c r="AS297" s="46" t="s">
        <v>36</v>
      </c>
      <c r="AT297" s="46" t="s">
        <v>18</v>
      </c>
      <c r="AU297" s="42" t="s">
        <v>880</v>
      </c>
      <c r="AV297" s="46">
        <v>0.36944444444444446</v>
      </c>
      <c r="AW297" s="46" t="s">
        <v>19</v>
      </c>
      <c r="AX297" s="42" t="s">
        <v>880</v>
      </c>
      <c r="AY297" s="46">
        <v>0.38263888888888892</v>
      </c>
      <c r="AZ297" s="46" t="s">
        <v>880</v>
      </c>
      <c r="BA297" s="42" t="s">
        <v>880</v>
      </c>
      <c r="BB297" s="46">
        <v>0.38125000000000003</v>
      </c>
      <c r="BC297" s="46" t="s">
        <v>880</v>
      </c>
      <c r="BD297" s="42" t="s">
        <v>880</v>
      </c>
      <c r="BE297" s="42" t="s">
        <v>17</v>
      </c>
      <c r="BF297" s="42" t="s">
        <v>17</v>
      </c>
      <c r="BR297" s="1">
        <f t="shared" si="70"/>
        <v>18</v>
      </c>
      <c r="BS297" s="1">
        <f t="shared" si="71"/>
        <v>0</v>
      </c>
      <c r="BT297" s="1">
        <f t="shared" si="72"/>
        <v>6</v>
      </c>
      <c r="BU297" s="1">
        <f t="shared" si="73"/>
        <v>2</v>
      </c>
      <c r="BV297" s="1">
        <f t="shared" si="74"/>
        <v>1</v>
      </c>
      <c r="BW297" s="1">
        <f>SUM(COUNTIFS($S297:$BQ297,{"PAT","MAT"}))</f>
        <v>0</v>
      </c>
      <c r="BX297" s="1">
        <f t="shared" si="75"/>
        <v>0</v>
      </c>
      <c r="BY297" s="1">
        <f t="shared" si="76"/>
        <v>0</v>
      </c>
      <c r="BZ297" s="1">
        <f t="shared" si="77"/>
        <v>1</v>
      </c>
      <c r="CA297" s="1">
        <f t="shared" si="78"/>
        <v>1</v>
      </c>
      <c r="CB297" s="1">
        <f t="shared" si="79"/>
        <v>0</v>
      </c>
      <c r="CC297" s="1">
        <f t="shared" si="80"/>
        <v>0</v>
      </c>
      <c r="CD297" s="1">
        <f t="shared" si="81"/>
        <v>2</v>
      </c>
      <c r="CE297" s="1">
        <f t="shared" si="82"/>
        <v>1</v>
      </c>
      <c r="CF297" s="1">
        <f t="shared" si="83"/>
        <v>1</v>
      </c>
      <c r="CG297" s="1">
        <f>SUM(BR297:CC297)+SUM(COUNTIFS(R297:BQ297,{"TERM","RESIGNED"}))</f>
        <v>29</v>
      </c>
      <c r="CH297" s="1" t="s">
        <v>41</v>
      </c>
      <c r="CI297" s="1" t="s">
        <v>931</v>
      </c>
      <c r="CJ297" s="32"/>
    </row>
    <row r="298" spans="1:88" x14ac:dyDescent="0.25">
      <c r="A298" s="30">
        <f t="shared" si="84"/>
        <v>297</v>
      </c>
      <c r="B298" s="1" t="s">
        <v>163</v>
      </c>
      <c r="C298" s="1">
        <v>105030</v>
      </c>
      <c r="D298" s="25">
        <v>105030</v>
      </c>
      <c r="E298" s="1" t="s">
        <v>862</v>
      </c>
      <c r="F298" s="32" t="s">
        <v>850</v>
      </c>
      <c r="G298" s="32" t="s">
        <v>177</v>
      </c>
      <c r="H298" s="28">
        <v>44960</v>
      </c>
      <c r="I298" s="28" t="s">
        <v>36</v>
      </c>
      <c r="J298" s="28" t="s">
        <v>36</v>
      </c>
      <c r="K298" s="1">
        <f t="shared" ca="1" si="68"/>
        <v>382</v>
      </c>
      <c r="L298" s="32" t="str">
        <f t="shared" si="69"/>
        <v>Billable</v>
      </c>
      <c r="M298" s="32" t="s">
        <v>178</v>
      </c>
      <c r="N298" s="1" t="s">
        <v>38</v>
      </c>
      <c r="O298" s="1" t="s">
        <v>39</v>
      </c>
      <c r="P298" s="1"/>
      <c r="Q298" s="1"/>
      <c r="R298" s="31" t="s">
        <v>246</v>
      </c>
      <c r="S298" s="42" t="s">
        <v>880</v>
      </c>
      <c r="T298" s="45">
        <v>0.37777777777777777</v>
      </c>
      <c r="U298" s="42" t="s">
        <v>880</v>
      </c>
      <c r="V298" s="42" t="s">
        <v>880</v>
      </c>
      <c r="W298" s="46">
        <v>0.35694444444444445</v>
      </c>
      <c r="X298" s="46" t="s">
        <v>880</v>
      </c>
      <c r="Y298" s="42" t="s">
        <v>17</v>
      </c>
      <c r="Z298" s="42" t="s">
        <v>17</v>
      </c>
      <c r="AA298" s="42" t="s">
        <v>880</v>
      </c>
      <c r="AB298" s="46">
        <v>0.37708333333333338</v>
      </c>
      <c r="AC298" s="42" t="s">
        <v>880</v>
      </c>
      <c r="AD298" s="42" t="s">
        <v>880</v>
      </c>
      <c r="AE298" s="46">
        <v>0.37916666666666665</v>
      </c>
      <c r="AF298" s="42" t="s">
        <v>880</v>
      </c>
      <c r="AG298" s="42" t="s">
        <v>880</v>
      </c>
      <c r="AH298" s="46">
        <v>0.37291666666666662</v>
      </c>
      <c r="AI298" s="42" t="s">
        <v>880</v>
      </c>
      <c r="AJ298" s="42" t="s">
        <v>880</v>
      </c>
      <c r="AK298" s="46">
        <v>0.37708333333333338</v>
      </c>
      <c r="AL298" s="42" t="s">
        <v>880</v>
      </c>
      <c r="AM298" s="42" t="s">
        <v>880</v>
      </c>
      <c r="AN298" s="46">
        <v>0.39999999999999997</v>
      </c>
      <c r="AO298" s="42" t="s">
        <v>880</v>
      </c>
      <c r="AP298" s="42" t="s">
        <v>17</v>
      </c>
      <c r="AQ298" s="42" t="s">
        <v>17</v>
      </c>
      <c r="AR298" s="42" t="s">
        <v>880</v>
      </c>
      <c r="AS298" s="46">
        <v>0.36944444444444446</v>
      </c>
      <c r="AT298" s="46" t="s">
        <v>880</v>
      </c>
      <c r="AU298" s="42" t="s">
        <v>880</v>
      </c>
      <c r="AV298" s="46">
        <v>0.37916666666666665</v>
      </c>
      <c r="AW298" s="46" t="s">
        <v>880</v>
      </c>
      <c r="AX298" s="42" t="s">
        <v>880</v>
      </c>
      <c r="AY298" s="46">
        <v>0.37013888888888885</v>
      </c>
      <c r="AZ298" s="46" t="s">
        <v>880</v>
      </c>
      <c r="BA298" s="42" t="s">
        <v>880</v>
      </c>
      <c r="BB298" s="46">
        <v>0.38750000000000001</v>
      </c>
      <c r="BC298" s="46" t="s">
        <v>880</v>
      </c>
      <c r="BD298" s="42" t="s">
        <v>880</v>
      </c>
      <c r="BE298" s="42" t="s">
        <v>17</v>
      </c>
      <c r="BF298" s="42" t="s">
        <v>17</v>
      </c>
      <c r="BR298" s="1">
        <f t="shared" si="70"/>
        <v>23</v>
      </c>
      <c r="BS298" s="1">
        <f t="shared" si="71"/>
        <v>0</v>
      </c>
      <c r="BT298" s="1">
        <f t="shared" si="72"/>
        <v>6</v>
      </c>
      <c r="BU298" s="1">
        <f t="shared" si="73"/>
        <v>0</v>
      </c>
      <c r="BV298" s="1">
        <f t="shared" si="74"/>
        <v>0</v>
      </c>
      <c r="BW298" s="1">
        <f>SUM(COUNTIFS($S298:$BQ298,{"PAT","MAT"}))</f>
        <v>0</v>
      </c>
      <c r="BX298" s="1">
        <f t="shared" si="75"/>
        <v>0</v>
      </c>
      <c r="BY298" s="1">
        <f t="shared" si="76"/>
        <v>0</v>
      </c>
      <c r="BZ298" s="1">
        <f t="shared" si="77"/>
        <v>0</v>
      </c>
      <c r="CA298" s="1">
        <f t="shared" si="78"/>
        <v>0</v>
      </c>
      <c r="CB298" s="1">
        <f t="shared" si="79"/>
        <v>0</v>
      </c>
      <c r="CC298" s="1">
        <f t="shared" si="80"/>
        <v>0</v>
      </c>
      <c r="CD298" s="1">
        <f t="shared" si="81"/>
        <v>0</v>
      </c>
      <c r="CE298" s="1">
        <f t="shared" si="82"/>
        <v>1</v>
      </c>
      <c r="CF298" s="1">
        <f t="shared" si="83"/>
        <v>1</v>
      </c>
      <c r="CG298" s="1">
        <f>SUM(BR298:CC298)+SUM(COUNTIFS(R298:BQ298,{"TERM","RESIGNED"}))</f>
        <v>29</v>
      </c>
      <c r="CH298" s="1" t="s">
        <v>41</v>
      </c>
      <c r="CI298" s="1" t="s">
        <v>931</v>
      </c>
      <c r="CJ298" s="32"/>
    </row>
    <row r="299" spans="1:88" x14ac:dyDescent="0.25">
      <c r="A299" s="30">
        <f t="shared" si="84"/>
        <v>298</v>
      </c>
      <c r="B299" s="1" t="s">
        <v>163</v>
      </c>
      <c r="C299" s="1">
        <v>105035</v>
      </c>
      <c r="D299" s="25">
        <v>105035</v>
      </c>
      <c r="E299" s="1" t="s">
        <v>863</v>
      </c>
      <c r="F299" s="32" t="s">
        <v>851</v>
      </c>
      <c r="G299" s="32" t="s">
        <v>177</v>
      </c>
      <c r="H299" s="28">
        <v>44960</v>
      </c>
      <c r="I299" s="28" t="s">
        <v>36</v>
      </c>
      <c r="J299" s="28" t="s">
        <v>36</v>
      </c>
      <c r="K299" s="1">
        <f t="shared" ca="1" si="68"/>
        <v>382</v>
      </c>
      <c r="L299" s="32" t="str">
        <f t="shared" si="69"/>
        <v>Billable</v>
      </c>
      <c r="M299" s="32" t="s">
        <v>178</v>
      </c>
      <c r="N299" s="1" t="s">
        <v>38</v>
      </c>
      <c r="O299" s="1" t="s">
        <v>39</v>
      </c>
      <c r="P299" s="1"/>
      <c r="Q299" s="1"/>
      <c r="R299" s="31" t="s">
        <v>230</v>
      </c>
      <c r="S299" s="42" t="s">
        <v>880</v>
      </c>
      <c r="T299" s="45">
        <v>0.37638888888888888</v>
      </c>
      <c r="U299" s="42" t="s">
        <v>880</v>
      </c>
      <c r="V299" s="42" t="s">
        <v>19</v>
      </c>
      <c r="W299" s="46">
        <v>0.38194444444444442</v>
      </c>
      <c r="X299" s="46" t="s">
        <v>19</v>
      </c>
      <c r="Y299" s="42" t="s">
        <v>17</v>
      </c>
      <c r="Z299" s="42" t="s">
        <v>17</v>
      </c>
      <c r="AA299" s="42" t="s">
        <v>880</v>
      </c>
      <c r="AB299" s="46">
        <v>0.37847222222222227</v>
      </c>
      <c r="AC299" s="42" t="s">
        <v>880</v>
      </c>
      <c r="AD299" s="42" t="s">
        <v>880</v>
      </c>
      <c r="AE299" s="46">
        <v>0.375</v>
      </c>
      <c r="AF299" s="42" t="s">
        <v>880</v>
      </c>
      <c r="AG299" s="42" t="s">
        <v>880</v>
      </c>
      <c r="AH299" s="46">
        <v>0.37916666666666665</v>
      </c>
      <c r="AI299" s="42" t="s">
        <v>880</v>
      </c>
      <c r="AJ299" s="42" t="s">
        <v>880</v>
      </c>
      <c r="AK299" s="46">
        <v>0.37847222222222227</v>
      </c>
      <c r="AL299" s="42" t="s">
        <v>880</v>
      </c>
      <c r="AM299" s="42" t="s">
        <v>880</v>
      </c>
      <c r="AN299" s="46">
        <v>0.41805555555555557</v>
      </c>
      <c r="AO299" s="42" t="s">
        <v>880</v>
      </c>
      <c r="AP299" s="42" t="s">
        <v>17</v>
      </c>
      <c r="AQ299" s="42" t="s">
        <v>17</v>
      </c>
      <c r="AR299" s="42" t="s">
        <v>880</v>
      </c>
      <c r="AS299" s="46">
        <v>0.38750000000000001</v>
      </c>
      <c r="AT299" s="46" t="s">
        <v>880</v>
      </c>
      <c r="AU299" s="42" t="s">
        <v>880</v>
      </c>
      <c r="AV299" s="46">
        <v>0.3840277777777778</v>
      </c>
      <c r="AW299" s="46" t="s">
        <v>880</v>
      </c>
      <c r="AX299" s="42" t="s">
        <v>880</v>
      </c>
      <c r="AY299" s="46">
        <v>0.37916666666666665</v>
      </c>
      <c r="AZ299" s="46" t="s">
        <v>880</v>
      </c>
      <c r="BA299" s="42" t="s">
        <v>880</v>
      </c>
      <c r="BB299" s="46">
        <v>0.38958333333333334</v>
      </c>
      <c r="BC299" s="46" t="s">
        <v>880</v>
      </c>
      <c r="BD299" s="42" t="s">
        <v>880</v>
      </c>
      <c r="BE299" s="42" t="s">
        <v>17</v>
      </c>
      <c r="BF299" s="42" t="s">
        <v>17</v>
      </c>
      <c r="BR299" s="1">
        <f t="shared" si="70"/>
        <v>21</v>
      </c>
      <c r="BS299" s="1">
        <f t="shared" si="71"/>
        <v>0</v>
      </c>
      <c r="BT299" s="1">
        <f t="shared" si="72"/>
        <v>6</v>
      </c>
      <c r="BU299" s="1">
        <f t="shared" si="73"/>
        <v>0</v>
      </c>
      <c r="BV299" s="1">
        <f t="shared" si="74"/>
        <v>2</v>
      </c>
      <c r="BW299" s="1">
        <f>SUM(COUNTIFS($S299:$BQ299,{"PAT","MAT"}))</f>
        <v>0</v>
      </c>
      <c r="BX299" s="1">
        <f t="shared" si="75"/>
        <v>0</v>
      </c>
      <c r="BY299" s="1">
        <f t="shared" si="76"/>
        <v>0</v>
      </c>
      <c r="BZ299" s="1">
        <f t="shared" si="77"/>
        <v>0</v>
      </c>
      <c r="CA299" s="1">
        <f t="shared" si="78"/>
        <v>0</v>
      </c>
      <c r="CB299" s="1">
        <f t="shared" si="79"/>
        <v>0</v>
      </c>
      <c r="CC299" s="1">
        <f t="shared" si="80"/>
        <v>0</v>
      </c>
      <c r="CD299" s="1">
        <f t="shared" si="81"/>
        <v>0</v>
      </c>
      <c r="CE299" s="1">
        <f t="shared" si="82"/>
        <v>1</v>
      </c>
      <c r="CF299" s="1">
        <f t="shared" si="83"/>
        <v>1</v>
      </c>
      <c r="CG299" s="1">
        <f>SUM(BR299:CC299)+SUM(COUNTIFS(R299:BQ299,{"TERM","RESIGNED"}))</f>
        <v>29</v>
      </c>
      <c r="CH299" s="1" t="s">
        <v>41</v>
      </c>
      <c r="CI299" s="1" t="s">
        <v>931</v>
      </c>
      <c r="CJ299" s="32"/>
    </row>
    <row r="300" spans="1:88" x14ac:dyDescent="0.25">
      <c r="A300" s="30">
        <f t="shared" si="84"/>
        <v>299</v>
      </c>
      <c r="B300" s="1" t="s">
        <v>163</v>
      </c>
      <c r="C300" s="1">
        <v>105037</v>
      </c>
      <c r="D300" s="25">
        <v>105037</v>
      </c>
      <c r="E300" s="1" t="s">
        <v>863</v>
      </c>
      <c r="F300" s="32" t="s">
        <v>843</v>
      </c>
      <c r="G300" s="32" t="s">
        <v>177</v>
      </c>
      <c r="H300" s="28">
        <v>44960</v>
      </c>
      <c r="I300" s="28" t="s">
        <v>36</v>
      </c>
      <c r="J300" s="28" t="s">
        <v>36</v>
      </c>
      <c r="K300" s="1">
        <f t="shared" ca="1" si="68"/>
        <v>382</v>
      </c>
      <c r="L300" s="32" t="str">
        <f t="shared" si="69"/>
        <v>Billable</v>
      </c>
      <c r="M300" s="32" t="s">
        <v>178</v>
      </c>
      <c r="N300" s="1" t="s">
        <v>38</v>
      </c>
      <c r="O300" s="1" t="s">
        <v>39</v>
      </c>
      <c r="P300" s="1"/>
      <c r="Q300" s="1"/>
      <c r="R300" s="31" t="s">
        <v>246</v>
      </c>
      <c r="S300" s="42" t="s">
        <v>880</v>
      </c>
      <c r="T300" s="45">
        <v>0.37013888888888885</v>
      </c>
      <c r="U300" s="42" t="s">
        <v>880</v>
      </c>
      <c r="V300" s="42" t="s">
        <v>880</v>
      </c>
      <c r="W300" s="46">
        <v>0.39166666666666666</v>
      </c>
      <c r="X300" s="46" t="s">
        <v>880</v>
      </c>
      <c r="Y300" s="42" t="s">
        <v>17</v>
      </c>
      <c r="Z300" s="42" t="s">
        <v>17</v>
      </c>
      <c r="AA300" s="42" t="s">
        <v>880</v>
      </c>
      <c r="AB300" s="46">
        <v>0.38541666666666669</v>
      </c>
      <c r="AC300" s="42" t="s">
        <v>880</v>
      </c>
      <c r="AD300" s="42" t="s">
        <v>19</v>
      </c>
      <c r="AE300" s="46">
        <v>0.375</v>
      </c>
      <c r="AF300" s="42" t="s">
        <v>19</v>
      </c>
      <c r="AG300" s="42" t="s">
        <v>880</v>
      </c>
      <c r="AH300" s="46">
        <v>0.39652777777777781</v>
      </c>
      <c r="AI300" s="42" t="s">
        <v>880</v>
      </c>
      <c r="AJ300" s="42" t="s">
        <v>880</v>
      </c>
      <c r="AK300" s="46">
        <v>0.37013888888888885</v>
      </c>
      <c r="AL300" s="42" t="s">
        <v>880</v>
      </c>
      <c r="AM300" s="42" t="s">
        <v>18</v>
      </c>
      <c r="AN300" s="46" t="s">
        <v>36</v>
      </c>
      <c r="AO300" s="42" t="s">
        <v>18</v>
      </c>
      <c r="AP300" s="42" t="s">
        <v>17</v>
      </c>
      <c r="AQ300" s="42" t="s">
        <v>17</v>
      </c>
      <c r="AR300" s="42" t="s">
        <v>880</v>
      </c>
      <c r="AS300" s="46">
        <v>0.3659722222222222</v>
      </c>
      <c r="AT300" s="46" t="s">
        <v>880</v>
      </c>
      <c r="AU300" s="42" t="s">
        <v>880</v>
      </c>
      <c r="AV300" s="46">
        <v>0.3743055555555555</v>
      </c>
      <c r="AW300" s="46" t="s">
        <v>880</v>
      </c>
      <c r="AX300" s="42" t="s">
        <v>880</v>
      </c>
      <c r="AY300" s="46">
        <v>0.38472222222222219</v>
      </c>
      <c r="AZ300" s="46" t="s">
        <v>880</v>
      </c>
      <c r="BA300" s="42" t="s">
        <v>18</v>
      </c>
      <c r="BB300" s="46" t="s">
        <v>36</v>
      </c>
      <c r="BC300" s="46" t="s">
        <v>18</v>
      </c>
      <c r="BD300" s="42" t="s">
        <v>18</v>
      </c>
      <c r="BE300" s="42" t="s">
        <v>17</v>
      </c>
      <c r="BF300" s="42" t="s">
        <v>17</v>
      </c>
      <c r="BR300" s="1">
        <f t="shared" si="70"/>
        <v>16</v>
      </c>
      <c r="BS300" s="1">
        <f t="shared" si="71"/>
        <v>0</v>
      </c>
      <c r="BT300" s="1">
        <f t="shared" si="72"/>
        <v>6</v>
      </c>
      <c r="BU300" s="1">
        <f t="shared" si="73"/>
        <v>5</v>
      </c>
      <c r="BV300" s="1">
        <f t="shared" si="74"/>
        <v>2</v>
      </c>
      <c r="BW300" s="1">
        <f>SUM(COUNTIFS($S300:$BQ300,{"PAT","MAT"}))</f>
        <v>0</v>
      </c>
      <c r="BX300" s="1">
        <f t="shared" si="75"/>
        <v>0</v>
      </c>
      <c r="BY300" s="1">
        <f t="shared" si="76"/>
        <v>0</v>
      </c>
      <c r="BZ300" s="1">
        <f t="shared" si="77"/>
        <v>0</v>
      </c>
      <c r="CA300" s="1">
        <f t="shared" si="78"/>
        <v>0</v>
      </c>
      <c r="CB300" s="1">
        <f t="shared" si="79"/>
        <v>0</v>
      </c>
      <c r="CC300" s="1">
        <f t="shared" si="80"/>
        <v>0</v>
      </c>
      <c r="CD300" s="1">
        <f t="shared" si="81"/>
        <v>0</v>
      </c>
      <c r="CE300" s="1">
        <f t="shared" si="82"/>
        <v>0</v>
      </c>
      <c r="CF300" s="1">
        <f t="shared" si="83"/>
        <v>1</v>
      </c>
      <c r="CG300" s="1">
        <f>SUM(BR300:CC300)+SUM(COUNTIFS(R300:BQ300,{"TERM","RESIGNED"}))</f>
        <v>29</v>
      </c>
      <c r="CH300" s="1" t="s">
        <v>41</v>
      </c>
      <c r="CI300" s="1" t="s">
        <v>931</v>
      </c>
      <c r="CJ300" s="32"/>
    </row>
    <row r="301" spans="1:88" x14ac:dyDescent="0.25">
      <c r="A301" s="30">
        <f t="shared" si="84"/>
        <v>300</v>
      </c>
      <c r="B301" s="1" t="s">
        <v>163</v>
      </c>
      <c r="C301" s="1">
        <v>105058</v>
      </c>
      <c r="D301" s="25">
        <v>105058</v>
      </c>
      <c r="E301" s="1" t="s">
        <v>863</v>
      </c>
      <c r="F301" s="32" t="s">
        <v>844</v>
      </c>
      <c r="G301" s="32" t="s">
        <v>177</v>
      </c>
      <c r="H301" s="28">
        <v>44960</v>
      </c>
      <c r="I301" s="28" t="s">
        <v>36</v>
      </c>
      <c r="J301" s="28" t="s">
        <v>36</v>
      </c>
      <c r="K301" s="1">
        <f t="shared" ca="1" si="68"/>
        <v>382</v>
      </c>
      <c r="L301" s="32" t="str">
        <f t="shared" si="69"/>
        <v>Billable</v>
      </c>
      <c r="M301" s="32" t="s">
        <v>178</v>
      </c>
      <c r="N301" s="1" t="s">
        <v>38</v>
      </c>
      <c r="O301" s="1" t="s">
        <v>39</v>
      </c>
      <c r="P301" s="1"/>
      <c r="Q301" s="1"/>
      <c r="R301" s="31" t="s">
        <v>226</v>
      </c>
      <c r="S301" s="42" t="s">
        <v>880</v>
      </c>
      <c r="T301" s="45">
        <v>0.39374999999999999</v>
      </c>
      <c r="U301" s="42" t="s">
        <v>880</v>
      </c>
      <c r="V301" s="42" t="s">
        <v>880</v>
      </c>
      <c r="W301" s="46">
        <v>0.38472222222222219</v>
      </c>
      <c r="X301" s="46" t="s">
        <v>880</v>
      </c>
      <c r="Y301" s="42" t="s">
        <v>17</v>
      </c>
      <c r="Z301" s="42" t="s">
        <v>17</v>
      </c>
      <c r="AA301" s="42" t="s">
        <v>880</v>
      </c>
      <c r="AB301" s="46">
        <v>0.37986111111111115</v>
      </c>
      <c r="AC301" s="42" t="s">
        <v>880</v>
      </c>
      <c r="AD301" s="42" t="s">
        <v>880</v>
      </c>
      <c r="AE301" s="46">
        <v>0.38541666666666669</v>
      </c>
      <c r="AF301" s="42" t="s">
        <v>880</v>
      </c>
      <c r="AG301" s="42" t="s">
        <v>880</v>
      </c>
      <c r="AH301" s="46">
        <v>0.39097222222222222</v>
      </c>
      <c r="AI301" s="42" t="s">
        <v>880</v>
      </c>
      <c r="AJ301" s="42" t="s">
        <v>880</v>
      </c>
      <c r="AK301" s="46">
        <v>0.38194444444444442</v>
      </c>
      <c r="AL301" s="42" t="s">
        <v>880</v>
      </c>
      <c r="AM301" s="42" t="s">
        <v>880</v>
      </c>
      <c r="AN301" s="46">
        <v>0.4381944444444445</v>
      </c>
      <c r="AO301" s="42" t="s">
        <v>880</v>
      </c>
      <c r="AP301" s="42" t="s">
        <v>17</v>
      </c>
      <c r="AQ301" s="42" t="s">
        <v>17</v>
      </c>
      <c r="AR301" s="42" t="s">
        <v>882</v>
      </c>
      <c r="AS301" s="46" t="s">
        <v>36</v>
      </c>
      <c r="AT301" s="46" t="s">
        <v>18</v>
      </c>
      <c r="AU301" s="42" t="s">
        <v>880</v>
      </c>
      <c r="AV301" s="46">
        <v>0.38472222222222219</v>
      </c>
      <c r="AW301" s="46" t="s">
        <v>880</v>
      </c>
      <c r="AX301" s="42" t="s">
        <v>880</v>
      </c>
      <c r="AY301" s="46">
        <v>0.37986111111111115</v>
      </c>
      <c r="AZ301" s="46" t="s">
        <v>880</v>
      </c>
      <c r="BA301" s="42" t="s">
        <v>880</v>
      </c>
      <c r="BB301" s="46">
        <v>0.39513888888888887</v>
      </c>
      <c r="BC301" s="46" t="s">
        <v>880</v>
      </c>
      <c r="BD301" s="42" t="s">
        <v>18</v>
      </c>
      <c r="BE301" s="42" t="s">
        <v>17</v>
      </c>
      <c r="BF301" s="42" t="s">
        <v>17</v>
      </c>
      <c r="BR301" s="1">
        <f t="shared" si="70"/>
        <v>20</v>
      </c>
      <c r="BS301" s="1">
        <f t="shared" si="71"/>
        <v>0</v>
      </c>
      <c r="BT301" s="1">
        <f t="shared" si="72"/>
        <v>6</v>
      </c>
      <c r="BU301" s="1">
        <f t="shared" si="73"/>
        <v>2</v>
      </c>
      <c r="BV301" s="1">
        <f t="shared" si="74"/>
        <v>0</v>
      </c>
      <c r="BW301" s="1">
        <f>SUM(COUNTIFS($S301:$BQ301,{"PAT","MAT"}))</f>
        <v>0</v>
      </c>
      <c r="BX301" s="1">
        <f t="shared" si="75"/>
        <v>0</v>
      </c>
      <c r="BY301" s="1">
        <f t="shared" si="76"/>
        <v>0</v>
      </c>
      <c r="BZ301" s="1">
        <f t="shared" si="77"/>
        <v>0</v>
      </c>
      <c r="CA301" s="1">
        <f t="shared" si="78"/>
        <v>1</v>
      </c>
      <c r="CB301" s="1">
        <f t="shared" si="79"/>
        <v>0</v>
      </c>
      <c r="CC301" s="1">
        <f t="shared" si="80"/>
        <v>0</v>
      </c>
      <c r="CD301" s="1">
        <f t="shared" si="81"/>
        <v>1</v>
      </c>
      <c r="CE301" s="1">
        <f t="shared" si="82"/>
        <v>1</v>
      </c>
      <c r="CF301" s="1">
        <f t="shared" si="83"/>
        <v>1</v>
      </c>
      <c r="CG301" s="1">
        <f>SUM(BR301:CC301)+SUM(COUNTIFS(R301:BQ301,{"TERM","RESIGNED"}))</f>
        <v>29</v>
      </c>
      <c r="CH301" s="1" t="s">
        <v>41</v>
      </c>
      <c r="CI301" s="1" t="s">
        <v>931</v>
      </c>
      <c r="CJ301" s="32"/>
    </row>
    <row r="302" spans="1:88" x14ac:dyDescent="0.25">
      <c r="A302" s="30">
        <f t="shared" si="84"/>
        <v>301</v>
      </c>
      <c r="B302" s="1" t="s">
        <v>163</v>
      </c>
      <c r="C302" s="1">
        <v>105059</v>
      </c>
      <c r="D302" s="25">
        <v>105059</v>
      </c>
      <c r="E302" s="1" t="s">
        <v>863</v>
      </c>
      <c r="F302" s="32" t="s">
        <v>845</v>
      </c>
      <c r="G302" s="32" t="s">
        <v>117</v>
      </c>
      <c r="H302" s="28">
        <v>44960</v>
      </c>
      <c r="I302" s="28" t="s">
        <v>36</v>
      </c>
      <c r="J302" s="28" t="s">
        <v>36</v>
      </c>
      <c r="K302" s="1">
        <f t="shared" ca="1" si="68"/>
        <v>382</v>
      </c>
      <c r="L302" s="32" t="str">
        <f t="shared" si="69"/>
        <v>Billable</v>
      </c>
      <c r="M302" s="32" t="s">
        <v>118</v>
      </c>
      <c r="N302" s="1" t="s">
        <v>38</v>
      </c>
      <c r="O302" s="1" t="s">
        <v>39</v>
      </c>
      <c r="P302" s="1"/>
      <c r="Q302" s="1"/>
      <c r="R302" s="31" t="s">
        <v>60</v>
      </c>
      <c r="S302" s="42" t="s">
        <v>880</v>
      </c>
      <c r="T302" s="45">
        <v>0.36805555555555558</v>
      </c>
      <c r="U302" s="42" t="s">
        <v>880</v>
      </c>
      <c r="V302" s="42" t="s">
        <v>880</v>
      </c>
      <c r="W302" s="46">
        <v>0.37361111111111112</v>
      </c>
      <c r="X302" s="46" t="s">
        <v>880</v>
      </c>
      <c r="Y302" s="42" t="s">
        <v>17</v>
      </c>
      <c r="Z302" s="42" t="s">
        <v>17</v>
      </c>
      <c r="AA302" s="42" t="s">
        <v>880</v>
      </c>
      <c r="AB302" s="46">
        <v>0.37222222222222223</v>
      </c>
      <c r="AC302" s="42" t="s">
        <v>880</v>
      </c>
      <c r="AD302" s="42" t="s">
        <v>880</v>
      </c>
      <c r="AE302" s="46">
        <v>0.37152777777777773</v>
      </c>
      <c r="AF302" s="42" t="s">
        <v>880</v>
      </c>
      <c r="AG302" s="42" t="s">
        <v>880</v>
      </c>
      <c r="AH302" s="46">
        <v>0.36319444444444443</v>
      </c>
      <c r="AI302" s="42" t="s">
        <v>880</v>
      </c>
      <c r="AJ302" s="42" t="s">
        <v>880</v>
      </c>
      <c r="AK302" s="46">
        <v>0.3298611111111111</v>
      </c>
      <c r="AL302" s="42" t="s">
        <v>881</v>
      </c>
      <c r="AM302" s="42" t="s">
        <v>880</v>
      </c>
      <c r="AN302" s="46">
        <v>0.3520833333333333</v>
      </c>
      <c r="AO302" s="42" t="s">
        <v>881</v>
      </c>
      <c r="AP302" s="42" t="s">
        <v>17</v>
      </c>
      <c r="AQ302" s="42" t="s">
        <v>17</v>
      </c>
      <c r="AR302" s="42" t="s">
        <v>19</v>
      </c>
      <c r="AS302" s="46">
        <v>0.35625000000000001</v>
      </c>
      <c r="AT302" s="46" t="s">
        <v>19</v>
      </c>
      <c r="AU302" s="42" t="s">
        <v>880</v>
      </c>
      <c r="AV302" s="46">
        <v>0.3756944444444445</v>
      </c>
      <c r="AW302" s="46" t="s">
        <v>880</v>
      </c>
      <c r="AX302" s="42" t="s">
        <v>880</v>
      </c>
      <c r="AY302" s="46">
        <v>0.37638888888888888</v>
      </c>
      <c r="AZ302" s="46" t="s">
        <v>880</v>
      </c>
      <c r="BA302" s="42" t="s">
        <v>880</v>
      </c>
      <c r="BB302" s="46">
        <v>0.4055555555555555</v>
      </c>
      <c r="BC302" s="46" t="s">
        <v>880</v>
      </c>
      <c r="BD302" s="42" t="s">
        <v>880</v>
      </c>
      <c r="BE302" s="42" t="s">
        <v>17</v>
      </c>
      <c r="BF302" s="42" t="s">
        <v>17</v>
      </c>
      <c r="BR302" s="1">
        <f t="shared" si="70"/>
        <v>19</v>
      </c>
      <c r="BS302" s="1">
        <f t="shared" si="71"/>
        <v>1</v>
      </c>
      <c r="BT302" s="1">
        <f t="shared" si="72"/>
        <v>6</v>
      </c>
      <c r="BU302" s="1">
        <f t="shared" si="73"/>
        <v>0</v>
      </c>
      <c r="BV302" s="1">
        <f t="shared" si="74"/>
        <v>2</v>
      </c>
      <c r="BW302" s="1">
        <f>SUM(COUNTIFS($S302:$BQ302,{"PAT","MAT"}))</f>
        <v>0</v>
      </c>
      <c r="BX302" s="1">
        <f t="shared" si="75"/>
        <v>0</v>
      </c>
      <c r="BY302" s="1">
        <f t="shared" si="76"/>
        <v>0</v>
      </c>
      <c r="BZ302" s="1">
        <f t="shared" si="77"/>
        <v>0</v>
      </c>
      <c r="CA302" s="1">
        <f t="shared" si="78"/>
        <v>0</v>
      </c>
      <c r="CB302" s="1">
        <f t="shared" si="79"/>
        <v>0</v>
      </c>
      <c r="CC302" s="1">
        <f t="shared" si="80"/>
        <v>0</v>
      </c>
      <c r="CD302" s="1">
        <f t="shared" si="81"/>
        <v>0</v>
      </c>
      <c r="CE302" s="1">
        <f t="shared" si="82"/>
        <v>1</v>
      </c>
      <c r="CF302" s="1">
        <f t="shared" si="83"/>
        <v>1</v>
      </c>
      <c r="CG302" s="1">
        <f>SUM(BR302:CC302)+SUM(COUNTIFS(R302:BQ302,{"TERM","RESIGNED"}))</f>
        <v>28</v>
      </c>
      <c r="CH302" s="1" t="s">
        <v>41</v>
      </c>
      <c r="CI302" s="1" t="s">
        <v>933</v>
      </c>
      <c r="CJ302" s="32"/>
    </row>
    <row r="303" spans="1:88" x14ac:dyDescent="0.25">
      <c r="A303" s="30">
        <f t="shared" si="84"/>
        <v>302</v>
      </c>
      <c r="B303" s="1" t="s">
        <v>163</v>
      </c>
      <c r="C303" s="1">
        <v>105067</v>
      </c>
      <c r="D303" s="25">
        <v>105067</v>
      </c>
      <c r="E303" s="1" t="s">
        <v>863</v>
      </c>
      <c r="F303" s="32" t="s">
        <v>847</v>
      </c>
      <c r="G303" s="32" t="s">
        <v>177</v>
      </c>
      <c r="H303" s="28">
        <v>44960</v>
      </c>
      <c r="I303" s="28" t="s">
        <v>36</v>
      </c>
      <c r="J303" s="28" t="s">
        <v>36</v>
      </c>
      <c r="K303" s="1">
        <f t="shared" ca="1" si="68"/>
        <v>382</v>
      </c>
      <c r="L303" s="32" t="str">
        <f t="shared" si="69"/>
        <v>Billable</v>
      </c>
      <c r="M303" s="32" t="s">
        <v>178</v>
      </c>
      <c r="N303" s="1" t="s">
        <v>38</v>
      </c>
      <c r="O303" s="1" t="s">
        <v>39</v>
      </c>
      <c r="P303" s="1"/>
      <c r="Q303" s="1"/>
      <c r="R303" s="31" t="s">
        <v>239</v>
      </c>
      <c r="S303" s="42" t="s">
        <v>880</v>
      </c>
      <c r="T303" s="45" t="s">
        <v>36</v>
      </c>
      <c r="U303" s="42" t="s">
        <v>880</v>
      </c>
      <c r="V303" s="42" t="s">
        <v>880</v>
      </c>
      <c r="W303" s="46" t="s">
        <v>36</v>
      </c>
      <c r="X303" s="46" t="s">
        <v>880</v>
      </c>
      <c r="Y303" s="42" t="s">
        <v>17</v>
      </c>
      <c r="Z303" s="42" t="s">
        <v>17</v>
      </c>
      <c r="AA303" s="42" t="s">
        <v>880</v>
      </c>
      <c r="AB303" s="46" t="s">
        <v>36</v>
      </c>
      <c r="AC303" s="42" t="s">
        <v>880</v>
      </c>
      <c r="AD303" s="42" t="s">
        <v>880</v>
      </c>
      <c r="AE303" s="46" t="s">
        <v>36</v>
      </c>
      <c r="AF303" s="42" t="s">
        <v>880</v>
      </c>
      <c r="AG303" s="42" t="s">
        <v>880</v>
      </c>
      <c r="AH303" s="46" t="s">
        <v>36</v>
      </c>
      <c r="AI303" s="42" t="s">
        <v>880</v>
      </c>
      <c r="AJ303" s="42" t="s">
        <v>880</v>
      </c>
      <c r="AK303" s="46" t="s">
        <v>36</v>
      </c>
      <c r="AL303" s="42" t="s">
        <v>880</v>
      </c>
      <c r="AM303" s="42" t="s">
        <v>880</v>
      </c>
      <c r="AN303" s="46" t="s">
        <v>36</v>
      </c>
      <c r="AO303" s="42" t="s">
        <v>19</v>
      </c>
      <c r="AP303" s="42" t="s">
        <v>17</v>
      </c>
      <c r="AQ303" s="42" t="s">
        <v>17</v>
      </c>
      <c r="AR303" s="42" t="s">
        <v>880</v>
      </c>
      <c r="AS303" s="46" t="s">
        <v>36</v>
      </c>
      <c r="AT303" s="46" t="s">
        <v>19</v>
      </c>
      <c r="AU303" s="42" t="s">
        <v>880</v>
      </c>
      <c r="AV303" s="46" t="s">
        <v>36</v>
      </c>
      <c r="AW303" s="46" t="s">
        <v>880</v>
      </c>
      <c r="AX303" s="42" t="s">
        <v>880</v>
      </c>
      <c r="AY303" s="46" t="s">
        <v>36</v>
      </c>
      <c r="AZ303" s="46" t="s">
        <v>880</v>
      </c>
      <c r="BA303" s="42" t="s">
        <v>880</v>
      </c>
      <c r="BB303" s="46" t="s">
        <v>36</v>
      </c>
      <c r="BC303" s="46" t="s">
        <v>880</v>
      </c>
      <c r="BD303" s="42" t="s">
        <v>880</v>
      </c>
      <c r="BE303" s="42" t="s">
        <v>17</v>
      </c>
      <c r="BF303" s="42" t="s">
        <v>17</v>
      </c>
      <c r="BR303" s="1">
        <f t="shared" si="70"/>
        <v>21</v>
      </c>
      <c r="BS303" s="1">
        <f t="shared" si="71"/>
        <v>0</v>
      </c>
      <c r="BT303" s="1">
        <f t="shared" si="72"/>
        <v>6</v>
      </c>
      <c r="BU303" s="1">
        <f t="shared" si="73"/>
        <v>0</v>
      </c>
      <c r="BV303" s="1">
        <f t="shared" si="74"/>
        <v>2</v>
      </c>
      <c r="BW303" s="1">
        <f>SUM(COUNTIFS($S303:$BQ303,{"PAT","MAT"}))</f>
        <v>0</v>
      </c>
      <c r="BX303" s="1">
        <f t="shared" si="75"/>
        <v>0</v>
      </c>
      <c r="BY303" s="1">
        <f t="shared" si="76"/>
        <v>0</v>
      </c>
      <c r="BZ303" s="1">
        <f t="shared" si="77"/>
        <v>0</v>
      </c>
      <c r="CA303" s="1">
        <f t="shared" si="78"/>
        <v>0</v>
      </c>
      <c r="CB303" s="1">
        <f t="shared" si="79"/>
        <v>0</v>
      </c>
      <c r="CC303" s="1">
        <f t="shared" si="80"/>
        <v>0</v>
      </c>
      <c r="CD303" s="1">
        <f t="shared" si="81"/>
        <v>0</v>
      </c>
      <c r="CE303" s="1">
        <f t="shared" si="82"/>
        <v>1</v>
      </c>
      <c r="CF303" s="1">
        <f t="shared" si="83"/>
        <v>1</v>
      </c>
      <c r="CG303" s="1">
        <f>SUM(BR303:CC303)+SUM(COUNTIFS(R303:BQ303,{"TERM","RESIGNED"}))</f>
        <v>29</v>
      </c>
      <c r="CH303" s="1" t="s">
        <v>41</v>
      </c>
      <c r="CI303" s="1" t="s">
        <v>932</v>
      </c>
      <c r="CJ303" s="32"/>
    </row>
    <row r="304" spans="1:88" x14ac:dyDescent="0.25">
      <c r="A304" s="30">
        <f t="shared" si="84"/>
        <v>303</v>
      </c>
      <c r="B304" s="1" t="s">
        <v>163</v>
      </c>
      <c r="C304" s="1">
        <v>105068</v>
      </c>
      <c r="D304" s="25">
        <v>105068</v>
      </c>
      <c r="E304" s="1" t="s">
        <v>863</v>
      </c>
      <c r="F304" s="32" t="s">
        <v>848</v>
      </c>
      <c r="G304" s="32" t="s">
        <v>177</v>
      </c>
      <c r="H304" s="28">
        <v>44960</v>
      </c>
      <c r="I304" s="28" t="s">
        <v>36</v>
      </c>
      <c r="J304" s="28" t="s">
        <v>36</v>
      </c>
      <c r="K304" s="1">
        <f t="shared" ca="1" si="68"/>
        <v>382</v>
      </c>
      <c r="L304" s="32" t="str">
        <f t="shared" si="69"/>
        <v>Billable</v>
      </c>
      <c r="M304" s="32" t="s">
        <v>178</v>
      </c>
      <c r="N304" s="1" t="s">
        <v>38</v>
      </c>
      <c r="O304" s="1" t="s">
        <v>39</v>
      </c>
      <c r="P304" s="1"/>
      <c r="Q304" s="1"/>
      <c r="R304" s="31" t="s">
        <v>292</v>
      </c>
      <c r="S304" s="42" t="s">
        <v>18</v>
      </c>
      <c r="T304" s="45" t="s">
        <v>36</v>
      </c>
      <c r="U304" s="42" t="s">
        <v>18</v>
      </c>
      <c r="V304" s="42" t="s">
        <v>880</v>
      </c>
      <c r="W304" s="46" t="s">
        <v>36</v>
      </c>
      <c r="X304" s="46" t="s">
        <v>880</v>
      </c>
      <c r="Y304" s="42" t="s">
        <v>17</v>
      </c>
      <c r="Z304" s="42" t="s">
        <v>17</v>
      </c>
      <c r="AA304" s="42" t="s">
        <v>880</v>
      </c>
      <c r="AB304" s="46" t="s">
        <v>36</v>
      </c>
      <c r="AC304" s="42" t="s">
        <v>880</v>
      </c>
      <c r="AD304" s="42" t="s">
        <v>880</v>
      </c>
      <c r="AE304" s="46" t="s">
        <v>36</v>
      </c>
      <c r="AF304" s="42" t="s">
        <v>880</v>
      </c>
      <c r="AG304" s="42" t="s">
        <v>880</v>
      </c>
      <c r="AH304" s="46" t="s">
        <v>36</v>
      </c>
      <c r="AI304" s="42" t="s">
        <v>880</v>
      </c>
      <c r="AJ304" s="42" t="s">
        <v>880</v>
      </c>
      <c r="AK304" s="46" t="s">
        <v>36</v>
      </c>
      <c r="AL304" s="42" t="s">
        <v>880</v>
      </c>
      <c r="AM304" s="42" t="s">
        <v>880</v>
      </c>
      <c r="AN304" s="46" t="s">
        <v>36</v>
      </c>
      <c r="AO304" s="42" t="s">
        <v>880</v>
      </c>
      <c r="AP304" s="42" t="s">
        <v>17</v>
      </c>
      <c r="AQ304" s="42" t="s">
        <v>17</v>
      </c>
      <c r="AR304" s="42" t="s">
        <v>880</v>
      </c>
      <c r="AS304" s="46" t="s">
        <v>36</v>
      </c>
      <c r="AT304" s="46" t="s">
        <v>880</v>
      </c>
      <c r="AU304" s="42" t="s">
        <v>880</v>
      </c>
      <c r="AV304" s="46" t="s">
        <v>36</v>
      </c>
      <c r="AW304" s="46" t="s">
        <v>880</v>
      </c>
      <c r="AX304" s="42" t="s">
        <v>18</v>
      </c>
      <c r="AY304" s="46" t="s">
        <v>36</v>
      </c>
      <c r="AZ304" s="46" t="s">
        <v>18</v>
      </c>
      <c r="BA304" s="42" t="s">
        <v>18</v>
      </c>
      <c r="BB304" s="46" t="s">
        <v>36</v>
      </c>
      <c r="BC304" s="46" t="s">
        <v>18</v>
      </c>
      <c r="BD304" s="42" t="s">
        <v>881</v>
      </c>
      <c r="BE304" s="42" t="s">
        <v>17</v>
      </c>
      <c r="BF304" s="42" t="s">
        <v>17</v>
      </c>
      <c r="BR304" s="1">
        <f t="shared" si="70"/>
        <v>16</v>
      </c>
      <c r="BS304" s="1">
        <f t="shared" si="71"/>
        <v>0.5</v>
      </c>
      <c r="BT304" s="1">
        <f t="shared" si="72"/>
        <v>6</v>
      </c>
      <c r="BU304" s="1">
        <f t="shared" si="73"/>
        <v>6</v>
      </c>
      <c r="BV304" s="1">
        <f t="shared" si="74"/>
        <v>0</v>
      </c>
      <c r="BW304" s="1">
        <f>SUM(COUNTIFS($S304:$BQ304,{"PAT","MAT"}))</f>
        <v>0</v>
      </c>
      <c r="BX304" s="1">
        <f t="shared" si="75"/>
        <v>0</v>
      </c>
      <c r="BY304" s="1">
        <f t="shared" si="76"/>
        <v>0</v>
      </c>
      <c r="BZ304" s="1">
        <f t="shared" si="77"/>
        <v>0</v>
      </c>
      <c r="CA304" s="1">
        <f t="shared" si="78"/>
        <v>0</v>
      </c>
      <c r="CB304" s="1">
        <f t="shared" si="79"/>
        <v>0</v>
      </c>
      <c r="CC304" s="1">
        <f t="shared" si="80"/>
        <v>0</v>
      </c>
      <c r="CD304" s="1">
        <f t="shared" si="81"/>
        <v>0</v>
      </c>
      <c r="CE304" s="1">
        <f t="shared" si="82"/>
        <v>0</v>
      </c>
      <c r="CF304" s="1">
        <f t="shared" si="83"/>
        <v>1</v>
      </c>
      <c r="CG304" s="1">
        <f>SUM(BR304:CC304)+SUM(COUNTIFS(R304:BQ304,{"TERM","RESIGNED"}))</f>
        <v>28.5</v>
      </c>
      <c r="CH304" s="1" t="s">
        <v>41</v>
      </c>
      <c r="CI304" s="1" t="s">
        <v>931</v>
      </c>
      <c r="CJ304" s="32"/>
    </row>
    <row r="305" spans="1:88" x14ac:dyDescent="0.25">
      <c r="A305" s="30">
        <f t="shared" si="84"/>
        <v>304</v>
      </c>
      <c r="B305" s="1" t="s">
        <v>163</v>
      </c>
      <c r="C305" s="1">
        <v>105098</v>
      </c>
      <c r="D305" s="25">
        <v>105098</v>
      </c>
      <c r="E305" s="1" t="s">
        <v>862</v>
      </c>
      <c r="F305" s="32" t="s">
        <v>853</v>
      </c>
      <c r="G305" s="32" t="s">
        <v>181</v>
      </c>
      <c r="H305" s="28">
        <v>44967</v>
      </c>
      <c r="I305" s="28" t="s">
        <v>36</v>
      </c>
      <c r="J305" s="28" t="s">
        <v>36</v>
      </c>
      <c r="K305" s="1">
        <f t="shared" ca="1" si="68"/>
        <v>375</v>
      </c>
      <c r="L305" s="32" t="str">
        <f t="shared" si="69"/>
        <v>Billable</v>
      </c>
      <c r="M305" s="32" t="s">
        <v>178</v>
      </c>
      <c r="N305" s="1" t="s">
        <v>38</v>
      </c>
      <c r="O305" s="1" t="s">
        <v>39</v>
      </c>
      <c r="P305" s="1"/>
      <c r="Q305" s="1"/>
      <c r="R305" s="31" t="s">
        <v>246</v>
      </c>
      <c r="S305" s="42" t="s">
        <v>880</v>
      </c>
      <c r="T305" s="45">
        <v>0.39097222222222222</v>
      </c>
      <c r="U305" s="42" t="s">
        <v>880</v>
      </c>
      <c r="V305" s="42" t="s">
        <v>880</v>
      </c>
      <c r="W305" s="46">
        <v>0.37777777777777777</v>
      </c>
      <c r="X305" s="46" t="s">
        <v>880</v>
      </c>
      <c r="Y305" s="42" t="s">
        <v>17</v>
      </c>
      <c r="Z305" s="42" t="s">
        <v>17</v>
      </c>
      <c r="AA305" s="42" t="s">
        <v>880</v>
      </c>
      <c r="AB305" s="46">
        <v>0.37638888888888888</v>
      </c>
      <c r="AC305" s="42" t="s">
        <v>880</v>
      </c>
      <c r="AD305" s="42" t="s">
        <v>880</v>
      </c>
      <c r="AE305" s="46">
        <v>0.3833333333333333</v>
      </c>
      <c r="AF305" s="42" t="s">
        <v>880</v>
      </c>
      <c r="AG305" s="42" t="s">
        <v>883</v>
      </c>
      <c r="AH305" s="46">
        <v>0.3972222222222222</v>
      </c>
      <c r="AI305" s="42" t="s">
        <v>880</v>
      </c>
      <c r="AJ305" s="42" t="s">
        <v>880</v>
      </c>
      <c r="AK305" s="46">
        <v>0.3756944444444445</v>
      </c>
      <c r="AL305" s="42" t="s">
        <v>880</v>
      </c>
      <c r="AM305" s="42" t="s">
        <v>880</v>
      </c>
      <c r="AN305" s="46">
        <v>0.37222222222222223</v>
      </c>
      <c r="AO305" s="42" t="s">
        <v>880</v>
      </c>
      <c r="AP305" s="42" t="s">
        <v>17</v>
      </c>
      <c r="AQ305" s="42" t="s">
        <v>17</v>
      </c>
      <c r="AR305" s="42" t="s">
        <v>880</v>
      </c>
      <c r="AS305" s="46">
        <v>0.37777777777777777</v>
      </c>
      <c r="AT305" s="46" t="s">
        <v>880</v>
      </c>
      <c r="AU305" s="42" t="s">
        <v>880</v>
      </c>
      <c r="AV305" s="46">
        <v>0.38263888888888892</v>
      </c>
      <c r="AW305" s="46" t="s">
        <v>880</v>
      </c>
      <c r="AX305" s="42" t="s">
        <v>880</v>
      </c>
      <c r="AY305" s="46">
        <v>0.37916666666666665</v>
      </c>
      <c r="AZ305" s="46" t="s">
        <v>880</v>
      </c>
      <c r="BA305" s="42" t="s">
        <v>880</v>
      </c>
      <c r="BB305" s="46">
        <v>0.38194444444444442</v>
      </c>
      <c r="BC305" s="46" t="s">
        <v>880</v>
      </c>
      <c r="BD305" s="42" t="s">
        <v>19</v>
      </c>
      <c r="BE305" s="42" t="s">
        <v>17</v>
      </c>
      <c r="BF305" s="42" t="s">
        <v>17</v>
      </c>
      <c r="BR305" s="1">
        <f t="shared" si="70"/>
        <v>21</v>
      </c>
      <c r="BS305" s="1">
        <f t="shared" si="71"/>
        <v>0</v>
      </c>
      <c r="BT305" s="1">
        <f t="shared" si="72"/>
        <v>6</v>
      </c>
      <c r="BU305" s="1">
        <f t="shared" si="73"/>
        <v>0</v>
      </c>
      <c r="BV305" s="1">
        <f t="shared" si="74"/>
        <v>1</v>
      </c>
      <c r="BW305" s="1">
        <f>SUM(COUNTIFS($S305:$BQ305,{"PAT","MAT"}))</f>
        <v>0</v>
      </c>
      <c r="BX305" s="1">
        <f t="shared" si="75"/>
        <v>0</v>
      </c>
      <c r="BY305" s="1">
        <f t="shared" si="76"/>
        <v>0</v>
      </c>
      <c r="BZ305" s="1">
        <f t="shared" si="77"/>
        <v>1</v>
      </c>
      <c r="CA305" s="1">
        <f t="shared" si="78"/>
        <v>0</v>
      </c>
      <c r="CB305" s="1">
        <f t="shared" si="79"/>
        <v>0</v>
      </c>
      <c r="CC305" s="1">
        <f t="shared" si="80"/>
        <v>0</v>
      </c>
      <c r="CD305" s="1">
        <f t="shared" si="81"/>
        <v>1</v>
      </c>
      <c r="CE305" s="1">
        <f t="shared" si="82"/>
        <v>1</v>
      </c>
      <c r="CF305" s="1">
        <f t="shared" si="83"/>
        <v>1</v>
      </c>
      <c r="CG305" s="1">
        <f>SUM(BR305:CC305)+SUM(COUNTIFS(R305:BQ305,{"TERM","RESIGNED"}))</f>
        <v>29</v>
      </c>
      <c r="CH305" s="1" t="s">
        <v>41</v>
      </c>
      <c r="CI305" s="1" t="s">
        <v>933</v>
      </c>
      <c r="CJ305" s="32"/>
    </row>
    <row r="306" spans="1:88" x14ac:dyDescent="0.25">
      <c r="A306" s="30">
        <f t="shared" si="84"/>
        <v>305</v>
      </c>
      <c r="B306" s="1" t="s">
        <v>163</v>
      </c>
      <c r="C306" s="1">
        <v>105115</v>
      </c>
      <c r="D306" s="25">
        <v>105115</v>
      </c>
      <c r="E306" s="1" t="s">
        <v>863</v>
      </c>
      <c r="F306" s="32" t="s">
        <v>854</v>
      </c>
      <c r="G306" s="32" t="s">
        <v>117</v>
      </c>
      <c r="H306" s="28">
        <v>44967</v>
      </c>
      <c r="I306" s="28" t="s">
        <v>36</v>
      </c>
      <c r="J306" s="28" t="s">
        <v>36</v>
      </c>
      <c r="K306" s="1">
        <f t="shared" ca="1" si="68"/>
        <v>375</v>
      </c>
      <c r="L306" s="32" t="str">
        <f t="shared" si="69"/>
        <v>Billable</v>
      </c>
      <c r="M306" s="32" t="s">
        <v>118</v>
      </c>
      <c r="N306" s="1" t="s">
        <v>38</v>
      </c>
      <c r="O306" s="1" t="s">
        <v>39</v>
      </c>
      <c r="P306" s="1"/>
      <c r="Q306" s="1"/>
      <c r="R306" s="31" t="s">
        <v>233</v>
      </c>
      <c r="S306" s="42" t="s">
        <v>880</v>
      </c>
      <c r="T306" s="45">
        <v>0.39861111111111108</v>
      </c>
      <c r="U306" s="42" t="s">
        <v>881</v>
      </c>
      <c r="V306" s="42" t="s">
        <v>880</v>
      </c>
      <c r="W306" s="46">
        <v>0.40138888888888885</v>
      </c>
      <c r="X306" s="46" t="s">
        <v>880</v>
      </c>
      <c r="Y306" s="42" t="s">
        <v>17</v>
      </c>
      <c r="Z306" s="42" t="s">
        <v>17</v>
      </c>
      <c r="AA306" s="42" t="s">
        <v>882</v>
      </c>
      <c r="AB306" s="46" t="s">
        <v>36</v>
      </c>
      <c r="AC306" s="42" t="s">
        <v>18</v>
      </c>
      <c r="AD306" s="42" t="s">
        <v>880</v>
      </c>
      <c r="AE306" s="46">
        <v>0.4055555555555555</v>
      </c>
      <c r="AF306" s="42" t="s">
        <v>880</v>
      </c>
      <c r="AG306" s="42" t="s">
        <v>880</v>
      </c>
      <c r="AH306" s="46">
        <v>0.41388888888888892</v>
      </c>
      <c r="AI306" s="42" t="s">
        <v>881</v>
      </c>
      <c r="AJ306" s="42" t="s">
        <v>880</v>
      </c>
      <c r="AK306" s="46">
        <v>0.39444444444444443</v>
      </c>
      <c r="AL306" s="42" t="s">
        <v>880</v>
      </c>
      <c r="AM306" s="42" t="s">
        <v>880</v>
      </c>
      <c r="AN306" s="46">
        <v>0.39027777777777778</v>
      </c>
      <c r="AO306" s="42" t="s">
        <v>880</v>
      </c>
      <c r="AP306" s="42" t="s">
        <v>17</v>
      </c>
      <c r="AQ306" s="42" t="s">
        <v>17</v>
      </c>
      <c r="AR306" s="42" t="s">
        <v>883</v>
      </c>
      <c r="AS306" s="46" t="s">
        <v>36</v>
      </c>
      <c r="AT306" s="46" t="s">
        <v>18</v>
      </c>
      <c r="AU306" s="42" t="s">
        <v>880</v>
      </c>
      <c r="AV306" s="46">
        <v>0.41666666666666669</v>
      </c>
      <c r="AW306" s="46" t="s">
        <v>880</v>
      </c>
      <c r="AX306" s="42" t="s">
        <v>880</v>
      </c>
      <c r="AY306" s="46">
        <v>0.39444444444444443</v>
      </c>
      <c r="AZ306" s="46" t="s">
        <v>880</v>
      </c>
      <c r="BA306" s="42" t="s">
        <v>880</v>
      </c>
      <c r="BB306" s="46">
        <v>0.40763888888888888</v>
      </c>
      <c r="BC306" s="46" t="s">
        <v>880</v>
      </c>
      <c r="BD306" s="42" t="s">
        <v>880</v>
      </c>
      <c r="BE306" s="42" t="s">
        <v>17</v>
      </c>
      <c r="BF306" s="42" t="s">
        <v>17</v>
      </c>
      <c r="BR306" s="1">
        <f t="shared" si="70"/>
        <v>17</v>
      </c>
      <c r="BS306" s="1">
        <f t="shared" si="71"/>
        <v>1</v>
      </c>
      <c r="BT306" s="1">
        <f t="shared" si="72"/>
        <v>6</v>
      </c>
      <c r="BU306" s="1">
        <f t="shared" si="73"/>
        <v>2</v>
      </c>
      <c r="BV306" s="1">
        <f t="shared" si="74"/>
        <v>0</v>
      </c>
      <c r="BW306" s="1">
        <f>SUM(COUNTIFS($S306:$BQ306,{"PAT","MAT"}))</f>
        <v>0</v>
      </c>
      <c r="BX306" s="1">
        <f t="shared" si="75"/>
        <v>0</v>
      </c>
      <c r="BY306" s="1">
        <f t="shared" si="76"/>
        <v>0</v>
      </c>
      <c r="BZ306" s="1">
        <f t="shared" si="77"/>
        <v>1</v>
      </c>
      <c r="CA306" s="1">
        <f t="shared" si="78"/>
        <v>1</v>
      </c>
      <c r="CB306" s="1">
        <f t="shared" si="79"/>
        <v>0</v>
      </c>
      <c r="CC306" s="1">
        <f t="shared" si="80"/>
        <v>0</v>
      </c>
      <c r="CD306" s="1">
        <f t="shared" si="81"/>
        <v>2</v>
      </c>
      <c r="CE306" s="1">
        <f t="shared" si="82"/>
        <v>1</v>
      </c>
      <c r="CF306" s="1">
        <f t="shared" si="83"/>
        <v>1</v>
      </c>
      <c r="CG306" s="1">
        <f>SUM(BR306:CC306)+SUM(COUNTIFS(R306:BQ306,{"TERM","RESIGNED"}))</f>
        <v>28</v>
      </c>
      <c r="CH306" s="1" t="s">
        <v>41</v>
      </c>
      <c r="CI306" s="1" t="s">
        <v>933</v>
      </c>
      <c r="CJ306" s="32"/>
    </row>
    <row r="307" spans="1:88" x14ac:dyDescent="0.25">
      <c r="A307" s="30">
        <f t="shared" si="84"/>
        <v>306</v>
      </c>
      <c r="B307" s="1" t="s">
        <v>163</v>
      </c>
      <c r="C307" s="1">
        <v>105122</v>
      </c>
      <c r="D307" s="25">
        <v>105122</v>
      </c>
      <c r="E307" s="1" t="s">
        <v>863</v>
      </c>
      <c r="F307" s="32" t="s">
        <v>855</v>
      </c>
      <c r="G307" s="32" t="s">
        <v>117</v>
      </c>
      <c r="H307" s="28">
        <v>44967</v>
      </c>
      <c r="I307" s="28" t="s">
        <v>36</v>
      </c>
      <c r="J307" s="28" t="s">
        <v>36</v>
      </c>
      <c r="K307" s="1">
        <f t="shared" ca="1" si="68"/>
        <v>375</v>
      </c>
      <c r="L307" s="32" t="str">
        <f t="shared" si="69"/>
        <v>Billable</v>
      </c>
      <c r="M307" s="32" t="s">
        <v>118</v>
      </c>
      <c r="N307" s="1" t="s">
        <v>38</v>
      </c>
      <c r="O307" s="1" t="s">
        <v>39</v>
      </c>
      <c r="P307" s="1"/>
      <c r="Q307" s="1"/>
      <c r="R307" s="31" t="s">
        <v>233</v>
      </c>
      <c r="S307" s="42" t="s">
        <v>880</v>
      </c>
      <c r="T307" s="45">
        <v>0.3972222222222222</v>
      </c>
      <c r="U307" s="42" t="s">
        <v>881</v>
      </c>
      <c r="V307" s="42" t="s">
        <v>880</v>
      </c>
      <c r="W307" s="46">
        <v>0.40277777777777773</v>
      </c>
      <c r="X307" s="46" t="s">
        <v>880</v>
      </c>
      <c r="Y307" s="42" t="s">
        <v>17</v>
      </c>
      <c r="Z307" s="42" t="s">
        <v>17</v>
      </c>
      <c r="AA307" s="42" t="s">
        <v>880</v>
      </c>
      <c r="AB307" s="46">
        <v>0.38750000000000001</v>
      </c>
      <c r="AC307" s="42" t="s">
        <v>880</v>
      </c>
      <c r="AD307" s="42" t="s">
        <v>880</v>
      </c>
      <c r="AE307" s="46">
        <v>0.40347222222222223</v>
      </c>
      <c r="AF307" s="42" t="s">
        <v>880</v>
      </c>
      <c r="AG307" s="42" t="s">
        <v>880</v>
      </c>
      <c r="AH307" s="46">
        <v>0.42708333333333331</v>
      </c>
      <c r="AI307" s="42" t="s">
        <v>881</v>
      </c>
      <c r="AJ307" s="42" t="s">
        <v>880</v>
      </c>
      <c r="AK307" s="46">
        <v>0.39513888888888887</v>
      </c>
      <c r="AL307" s="42" t="s">
        <v>880</v>
      </c>
      <c r="AM307" s="42" t="s">
        <v>880</v>
      </c>
      <c r="AN307" s="46">
        <v>0.38958333333333334</v>
      </c>
      <c r="AO307" s="42" t="s">
        <v>880</v>
      </c>
      <c r="AP307" s="42" t="s">
        <v>17</v>
      </c>
      <c r="AQ307" s="42" t="s">
        <v>17</v>
      </c>
      <c r="AR307" s="42" t="s">
        <v>880</v>
      </c>
      <c r="AS307" s="46">
        <v>0.41180555555555554</v>
      </c>
      <c r="AT307" s="46" t="s">
        <v>880</v>
      </c>
      <c r="AU307" s="42" t="s">
        <v>880</v>
      </c>
      <c r="AV307" s="46">
        <v>0.41875000000000001</v>
      </c>
      <c r="AW307" s="46" t="s">
        <v>880</v>
      </c>
      <c r="AX307" s="42" t="s">
        <v>880</v>
      </c>
      <c r="AY307" s="46">
        <v>0.38680555555555557</v>
      </c>
      <c r="AZ307" s="46" t="s">
        <v>880</v>
      </c>
      <c r="BA307" s="42" t="s">
        <v>880</v>
      </c>
      <c r="BB307" s="46">
        <v>0.40486111111111112</v>
      </c>
      <c r="BC307" s="46" t="s">
        <v>880</v>
      </c>
      <c r="BD307" s="42" t="s">
        <v>880</v>
      </c>
      <c r="BE307" s="42" t="s">
        <v>17</v>
      </c>
      <c r="BF307" s="42" t="s">
        <v>17</v>
      </c>
      <c r="BR307" s="1">
        <f t="shared" si="70"/>
        <v>21</v>
      </c>
      <c r="BS307" s="1">
        <f t="shared" si="71"/>
        <v>1</v>
      </c>
      <c r="BT307" s="1">
        <f t="shared" si="72"/>
        <v>6</v>
      </c>
      <c r="BU307" s="1">
        <f t="shared" si="73"/>
        <v>0</v>
      </c>
      <c r="BV307" s="1">
        <f t="shared" si="74"/>
        <v>0</v>
      </c>
      <c r="BW307" s="1">
        <f>SUM(COUNTIFS($S307:$BQ307,{"PAT","MAT"}))</f>
        <v>0</v>
      </c>
      <c r="BX307" s="1">
        <f t="shared" si="75"/>
        <v>0</v>
      </c>
      <c r="BY307" s="1">
        <f t="shared" si="76"/>
        <v>0</v>
      </c>
      <c r="BZ307" s="1">
        <f t="shared" si="77"/>
        <v>0</v>
      </c>
      <c r="CA307" s="1">
        <f t="shared" si="78"/>
        <v>0</v>
      </c>
      <c r="CB307" s="1">
        <f t="shared" si="79"/>
        <v>0</v>
      </c>
      <c r="CC307" s="1">
        <f t="shared" si="80"/>
        <v>0</v>
      </c>
      <c r="CD307" s="1">
        <f t="shared" si="81"/>
        <v>0</v>
      </c>
      <c r="CE307" s="1">
        <f t="shared" si="82"/>
        <v>1</v>
      </c>
      <c r="CF307" s="1">
        <f t="shared" si="83"/>
        <v>1</v>
      </c>
      <c r="CG307" s="1">
        <f>SUM(BR307:CC307)+SUM(COUNTIFS(R307:BQ307,{"TERM","RESIGNED"}))</f>
        <v>28</v>
      </c>
      <c r="CH307" s="1" t="s">
        <v>41</v>
      </c>
      <c r="CI307" s="1" t="s">
        <v>933</v>
      </c>
      <c r="CJ307" s="32"/>
    </row>
    <row r="308" spans="1:88" x14ac:dyDescent="0.25">
      <c r="A308" s="30">
        <f t="shared" si="84"/>
        <v>307</v>
      </c>
      <c r="B308" s="1" t="s">
        <v>163</v>
      </c>
      <c r="C308" s="1">
        <v>105124</v>
      </c>
      <c r="D308" s="25">
        <v>105124</v>
      </c>
      <c r="E308" s="1" t="s">
        <v>863</v>
      </c>
      <c r="F308" s="32" t="s">
        <v>856</v>
      </c>
      <c r="G308" s="32" t="s">
        <v>117</v>
      </c>
      <c r="H308" s="28">
        <v>44967</v>
      </c>
      <c r="I308" s="28" t="s">
        <v>36</v>
      </c>
      <c r="J308" s="28" t="s">
        <v>36</v>
      </c>
      <c r="K308" s="1">
        <f t="shared" ca="1" si="68"/>
        <v>375</v>
      </c>
      <c r="L308" s="32" t="str">
        <f t="shared" si="69"/>
        <v>Billable</v>
      </c>
      <c r="M308" s="32" t="s">
        <v>118</v>
      </c>
      <c r="N308" s="1" t="s">
        <v>38</v>
      </c>
      <c r="O308" s="1" t="s">
        <v>39</v>
      </c>
      <c r="P308" s="1"/>
      <c r="Q308" s="1"/>
      <c r="R308" s="31" t="s">
        <v>233</v>
      </c>
      <c r="S308" s="42" t="s">
        <v>880</v>
      </c>
      <c r="T308" s="45">
        <v>0.39513888888888887</v>
      </c>
      <c r="U308" s="42" t="s">
        <v>881</v>
      </c>
      <c r="V308" s="42" t="s">
        <v>880</v>
      </c>
      <c r="W308" s="46">
        <v>0.40625</v>
      </c>
      <c r="X308" s="46" t="s">
        <v>880</v>
      </c>
      <c r="Y308" s="42" t="s">
        <v>17</v>
      </c>
      <c r="Z308" s="42" t="s">
        <v>17</v>
      </c>
      <c r="AA308" s="42" t="s">
        <v>882</v>
      </c>
      <c r="AB308" s="46" t="s">
        <v>36</v>
      </c>
      <c r="AC308" s="42" t="s">
        <v>18</v>
      </c>
      <c r="AD308" s="42" t="s">
        <v>883</v>
      </c>
      <c r="AE308" s="46" t="s">
        <v>36</v>
      </c>
      <c r="AF308" s="42" t="s">
        <v>18</v>
      </c>
      <c r="AG308" s="42" t="s">
        <v>880</v>
      </c>
      <c r="AH308" s="46">
        <v>0.3979166666666667</v>
      </c>
      <c r="AI308" s="42" t="s">
        <v>880</v>
      </c>
      <c r="AJ308" s="42" t="s">
        <v>880</v>
      </c>
      <c r="AK308" s="46">
        <v>0.3888888888888889</v>
      </c>
      <c r="AL308" s="42" t="s">
        <v>880</v>
      </c>
      <c r="AM308" s="42" t="s">
        <v>880</v>
      </c>
      <c r="AN308" s="46">
        <v>0.39027777777777778</v>
      </c>
      <c r="AO308" s="42" t="s">
        <v>880</v>
      </c>
      <c r="AP308" s="42" t="s">
        <v>17</v>
      </c>
      <c r="AQ308" s="42" t="s">
        <v>17</v>
      </c>
      <c r="AR308" s="42" t="s">
        <v>880</v>
      </c>
      <c r="AS308" s="46">
        <v>0.37847222222222227</v>
      </c>
      <c r="AT308" s="46" t="s">
        <v>880</v>
      </c>
      <c r="AU308" s="42" t="s">
        <v>880</v>
      </c>
      <c r="AV308" s="46">
        <v>0.41875000000000001</v>
      </c>
      <c r="AW308" s="46" t="s">
        <v>880</v>
      </c>
      <c r="AX308" s="42" t="s">
        <v>880</v>
      </c>
      <c r="AY308" s="46">
        <v>0.38541666666666669</v>
      </c>
      <c r="AZ308" s="46" t="s">
        <v>880</v>
      </c>
      <c r="BA308" s="42" t="s">
        <v>880</v>
      </c>
      <c r="BB308" s="46">
        <v>0.40763888888888888</v>
      </c>
      <c r="BC308" s="46" t="s">
        <v>880</v>
      </c>
      <c r="BD308" s="42" t="s">
        <v>880</v>
      </c>
      <c r="BE308" s="42" t="s">
        <v>17</v>
      </c>
      <c r="BF308" s="42" t="s">
        <v>17</v>
      </c>
      <c r="BR308" s="1">
        <f t="shared" si="70"/>
        <v>18</v>
      </c>
      <c r="BS308" s="1">
        <f t="shared" si="71"/>
        <v>0.5</v>
      </c>
      <c r="BT308" s="1">
        <f t="shared" si="72"/>
        <v>6</v>
      </c>
      <c r="BU308" s="1">
        <f t="shared" si="73"/>
        <v>2</v>
      </c>
      <c r="BV308" s="1">
        <f t="shared" si="74"/>
        <v>0</v>
      </c>
      <c r="BW308" s="1">
        <f>SUM(COUNTIFS($S308:$BQ308,{"PAT","MAT"}))</f>
        <v>0</v>
      </c>
      <c r="BX308" s="1">
        <f t="shared" si="75"/>
        <v>0</v>
      </c>
      <c r="BY308" s="1">
        <f t="shared" si="76"/>
        <v>0</v>
      </c>
      <c r="BZ308" s="1">
        <f t="shared" si="77"/>
        <v>1</v>
      </c>
      <c r="CA308" s="1">
        <f t="shared" si="78"/>
        <v>1</v>
      </c>
      <c r="CB308" s="1">
        <f t="shared" si="79"/>
        <v>0</v>
      </c>
      <c r="CC308" s="1">
        <f t="shared" si="80"/>
        <v>0</v>
      </c>
      <c r="CD308" s="1">
        <f t="shared" si="81"/>
        <v>2</v>
      </c>
      <c r="CE308" s="1">
        <f t="shared" si="82"/>
        <v>1</v>
      </c>
      <c r="CF308" s="1">
        <f t="shared" si="83"/>
        <v>1</v>
      </c>
      <c r="CG308" s="1">
        <f>SUM(BR308:CC308)+SUM(COUNTIFS(R308:BQ308,{"TERM","RESIGNED"}))</f>
        <v>28.5</v>
      </c>
      <c r="CH308" s="1" t="s">
        <v>41</v>
      </c>
      <c r="CI308" s="1" t="s">
        <v>931</v>
      </c>
      <c r="CJ308" s="32"/>
    </row>
    <row r="309" spans="1:88" x14ac:dyDescent="0.25">
      <c r="A309" s="30">
        <f t="shared" si="84"/>
        <v>308</v>
      </c>
      <c r="B309" s="1" t="s">
        <v>163</v>
      </c>
      <c r="C309" s="1">
        <v>105135</v>
      </c>
      <c r="D309" s="25">
        <v>105135</v>
      </c>
      <c r="E309" s="1" t="s">
        <v>863</v>
      </c>
      <c r="F309" s="32" t="s">
        <v>858</v>
      </c>
      <c r="G309" s="32" t="s">
        <v>177</v>
      </c>
      <c r="H309" s="28">
        <v>44971</v>
      </c>
      <c r="I309" s="28" t="s">
        <v>36</v>
      </c>
      <c r="J309" s="28" t="s">
        <v>36</v>
      </c>
      <c r="K309" s="1">
        <f t="shared" ca="1" si="68"/>
        <v>371</v>
      </c>
      <c r="L309" s="32" t="str">
        <f t="shared" si="69"/>
        <v>Billable</v>
      </c>
      <c r="M309" s="32" t="s">
        <v>178</v>
      </c>
      <c r="N309" s="1" t="s">
        <v>38</v>
      </c>
      <c r="O309" s="1" t="s">
        <v>39</v>
      </c>
      <c r="P309" s="1"/>
      <c r="Q309" s="1"/>
      <c r="R309" s="31" t="s">
        <v>425</v>
      </c>
      <c r="S309" s="42" t="s">
        <v>880</v>
      </c>
      <c r="T309" s="45">
        <v>0.38055555555555554</v>
      </c>
      <c r="U309" s="42" t="s">
        <v>880</v>
      </c>
      <c r="V309" s="42" t="s">
        <v>880</v>
      </c>
      <c r="W309" s="46">
        <v>0.38611111111111113</v>
      </c>
      <c r="X309" s="46" t="s">
        <v>880</v>
      </c>
      <c r="Y309" s="42" t="s">
        <v>17</v>
      </c>
      <c r="Z309" s="42" t="s">
        <v>17</v>
      </c>
      <c r="AA309" s="42" t="s">
        <v>882</v>
      </c>
      <c r="AB309" s="46" t="s">
        <v>36</v>
      </c>
      <c r="AC309" s="42" t="s">
        <v>882</v>
      </c>
      <c r="AD309" s="42" t="s">
        <v>883</v>
      </c>
      <c r="AE309" s="46" t="s">
        <v>36</v>
      </c>
      <c r="AF309" s="42" t="s">
        <v>883</v>
      </c>
      <c r="AG309" s="42" t="s">
        <v>880</v>
      </c>
      <c r="AH309" s="46">
        <v>0.39305555555555555</v>
      </c>
      <c r="AI309" s="42" t="s">
        <v>880</v>
      </c>
      <c r="AJ309" s="42" t="s">
        <v>880</v>
      </c>
      <c r="AK309" s="46">
        <v>0.3840277777777778</v>
      </c>
      <c r="AL309" s="42" t="s">
        <v>880</v>
      </c>
      <c r="AM309" s="42" t="s">
        <v>880</v>
      </c>
      <c r="AN309" s="46">
        <v>0.40902777777777777</v>
      </c>
      <c r="AO309" s="42" t="s">
        <v>880</v>
      </c>
      <c r="AP309" s="42" t="s">
        <v>17</v>
      </c>
      <c r="AQ309" s="42" t="s">
        <v>17</v>
      </c>
      <c r="AR309" s="42" t="s">
        <v>18</v>
      </c>
      <c r="AS309" s="46" t="s">
        <v>36</v>
      </c>
      <c r="AT309" s="46" t="s">
        <v>18</v>
      </c>
      <c r="AU309" s="42" t="s">
        <v>18</v>
      </c>
      <c r="AV309" s="46" t="s">
        <v>36</v>
      </c>
      <c r="AW309" s="46" t="s">
        <v>18</v>
      </c>
      <c r="AX309" s="42" t="s">
        <v>18</v>
      </c>
      <c r="AY309" s="46" t="s">
        <v>36</v>
      </c>
      <c r="AZ309" s="46" t="s">
        <v>18</v>
      </c>
      <c r="BA309" s="42" t="s">
        <v>18</v>
      </c>
      <c r="BB309" s="46" t="s">
        <v>36</v>
      </c>
      <c r="BC309" s="46" t="s">
        <v>18</v>
      </c>
      <c r="BD309" s="42" t="s">
        <v>18</v>
      </c>
      <c r="BE309" s="42" t="s">
        <v>17</v>
      </c>
      <c r="BF309" s="42" t="s">
        <v>17</v>
      </c>
      <c r="BR309" s="1">
        <f t="shared" si="70"/>
        <v>10</v>
      </c>
      <c r="BS309" s="1">
        <f t="shared" si="71"/>
        <v>0</v>
      </c>
      <c r="BT309" s="1">
        <f t="shared" si="72"/>
        <v>6</v>
      </c>
      <c r="BU309" s="1">
        <f t="shared" si="73"/>
        <v>9</v>
      </c>
      <c r="BV309" s="1">
        <f t="shared" si="74"/>
        <v>0</v>
      </c>
      <c r="BW309" s="1">
        <f>SUM(COUNTIFS($S309:$BQ309,{"PAT","MAT"}))</f>
        <v>0</v>
      </c>
      <c r="BX309" s="1">
        <f t="shared" si="75"/>
        <v>0</v>
      </c>
      <c r="BY309" s="1">
        <f t="shared" si="76"/>
        <v>0</v>
      </c>
      <c r="BZ309" s="1">
        <f t="shared" si="77"/>
        <v>2</v>
      </c>
      <c r="CA309" s="1">
        <f t="shared" si="78"/>
        <v>2</v>
      </c>
      <c r="CB309" s="1">
        <f t="shared" si="79"/>
        <v>0</v>
      </c>
      <c r="CC309" s="1">
        <f t="shared" si="80"/>
        <v>0</v>
      </c>
      <c r="CD309" s="1">
        <f t="shared" si="81"/>
        <v>4</v>
      </c>
      <c r="CE309" s="1">
        <f t="shared" si="82"/>
        <v>0</v>
      </c>
      <c r="CF309" s="1">
        <f t="shared" si="83"/>
        <v>0</v>
      </c>
      <c r="CG309" s="1">
        <f>SUM(BR309:CC309)+SUM(COUNTIFS(R309:BQ309,{"TERM","RESIGNED"}))</f>
        <v>29</v>
      </c>
      <c r="CH309" s="1" t="s">
        <v>41</v>
      </c>
      <c r="CI309" s="1" t="s">
        <v>936</v>
      </c>
      <c r="CJ309" s="32"/>
    </row>
    <row r="310" spans="1:88" x14ac:dyDescent="0.25">
      <c r="A310" s="30">
        <f t="shared" si="84"/>
        <v>309</v>
      </c>
      <c r="B310" s="1" t="s">
        <v>163</v>
      </c>
      <c r="C310" s="1">
        <v>105144</v>
      </c>
      <c r="D310" s="25">
        <v>105144</v>
      </c>
      <c r="E310" s="1" t="s">
        <v>863</v>
      </c>
      <c r="F310" s="32" t="s">
        <v>859</v>
      </c>
      <c r="G310" s="32" t="s">
        <v>117</v>
      </c>
      <c r="H310" s="28">
        <v>44971</v>
      </c>
      <c r="I310" s="28" t="s">
        <v>36</v>
      </c>
      <c r="J310" s="28" t="s">
        <v>36</v>
      </c>
      <c r="K310" s="1">
        <f t="shared" ca="1" si="68"/>
        <v>371</v>
      </c>
      <c r="L310" s="32" t="str">
        <f t="shared" si="69"/>
        <v>Billable</v>
      </c>
      <c r="M310" s="32" t="s">
        <v>118</v>
      </c>
      <c r="N310" s="1" t="s">
        <v>38</v>
      </c>
      <c r="O310" s="1" t="s">
        <v>39</v>
      </c>
      <c r="P310" s="1"/>
      <c r="Q310" s="1"/>
      <c r="R310" s="31" t="s">
        <v>233</v>
      </c>
      <c r="S310" s="42" t="s">
        <v>882</v>
      </c>
      <c r="T310" s="45" t="s">
        <v>36</v>
      </c>
      <c r="U310" s="42" t="s">
        <v>18</v>
      </c>
      <c r="V310" s="42" t="s">
        <v>883</v>
      </c>
      <c r="W310" s="46" t="s">
        <v>36</v>
      </c>
      <c r="X310" s="46" t="s">
        <v>18</v>
      </c>
      <c r="Y310" s="42" t="s">
        <v>17</v>
      </c>
      <c r="Z310" s="42" t="s">
        <v>17</v>
      </c>
      <c r="AA310" s="42" t="s">
        <v>883</v>
      </c>
      <c r="AB310" s="46" t="s">
        <v>36</v>
      </c>
      <c r="AC310" s="42" t="s">
        <v>18</v>
      </c>
      <c r="AD310" s="42" t="s">
        <v>880</v>
      </c>
      <c r="AE310" s="46">
        <v>0.4069444444444445</v>
      </c>
      <c r="AF310" s="42" t="s">
        <v>880</v>
      </c>
      <c r="AG310" s="42" t="s">
        <v>880</v>
      </c>
      <c r="AH310" s="46">
        <v>0.40069444444444446</v>
      </c>
      <c r="AI310" s="42" t="s">
        <v>880</v>
      </c>
      <c r="AJ310" s="42" t="s">
        <v>880</v>
      </c>
      <c r="AK310" s="46">
        <v>0.39930555555555558</v>
      </c>
      <c r="AL310" s="42" t="s">
        <v>880</v>
      </c>
      <c r="AM310" s="42" t="s">
        <v>880</v>
      </c>
      <c r="AN310" s="46">
        <v>0.38194444444444442</v>
      </c>
      <c r="AO310" s="42" t="s">
        <v>880</v>
      </c>
      <c r="AP310" s="42" t="s">
        <v>17</v>
      </c>
      <c r="AQ310" s="42" t="s">
        <v>17</v>
      </c>
      <c r="AR310" s="42" t="s">
        <v>880</v>
      </c>
      <c r="AS310" s="46">
        <v>0.39374999999999999</v>
      </c>
      <c r="AT310" s="46" t="s">
        <v>880</v>
      </c>
      <c r="AU310" s="42" t="s">
        <v>880</v>
      </c>
      <c r="AV310" s="46">
        <v>0.41875000000000001</v>
      </c>
      <c r="AW310" s="46" t="s">
        <v>880</v>
      </c>
      <c r="AX310" s="42" t="s">
        <v>880</v>
      </c>
      <c r="AY310" s="46">
        <v>0.38750000000000001</v>
      </c>
      <c r="AZ310" s="46" t="s">
        <v>880</v>
      </c>
      <c r="BA310" s="42" t="s">
        <v>880</v>
      </c>
      <c r="BB310" s="46">
        <v>0.39583333333333331</v>
      </c>
      <c r="BC310" s="46" t="s">
        <v>880</v>
      </c>
      <c r="BD310" s="42" t="s">
        <v>880</v>
      </c>
      <c r="BE310" s="42" t="s">
        <v>17</v>
      </c>
      <c r="BF310" s="42" t="s">
        <v>17</v>
      </c>
      <c r="BR310" s="1">
        <f t="shared" si="70"/>
        <v>17</v>
      </c>
      <c r="BS310" s="1">
        <f t="shared" si="71"/>
        <v>0</v>
      </c>
      <c r="BT310" s="1">
        <f t="shared" si="72"/>
        <v>6</v>
      </c>
      <c r="BU310" s="1">
        <f t="shared" si="73"/>
        <v>3</v>
      </c>
      <c r="BV310" s="1">
        <f t="shared" si="74"/>
        <v>0</v>
      </c>
      <c r="BW310" s="1">
        <f>SUM(COUNTIFS($S310:$BQ310,{"PAT","MAT"}))</f>
        <v>0</v>
      </c>
      <c r="BX310" s="1">
        <f t="shared" si="75"/>
        <v>0</v>
      </c>
      <c r="BY310" s="1">
        <f t="shared" si="76"/>
        <v>0</v>
      </c>
      <c r="BZ310" s="1">
        <f t="shared" si="77"/>
        <v>2</v>
      </c>
      <c r="CA310" s="1">
        <f t="shared" si="78"/>
        <v>1</v>
      </c>
      <c r="CB310" s="1">
        <f t="shared" si="79"/>
        <v>0</v>
      </c>
      <c r="CC310" s="1">
        <f t="shared" si="80"/>
        <v>0</v>
      </c>
      <c r="CD310" s="1">
        <f t="shared" si="81"/>
        <v>3</v>
      </c>
      <c r="CE310" s="1">
        <f t="shared" si="82"/>
        <v>1</v>
      </c>
      <c r="CF310" s="1">
        <f t="shared" si="83"/>
        <v>1</v>
      </c>
      <c r="CG310" s="1">
        <f>SUM(BR310:CC310)+SUM(COUNTIFS(R310:BQ310,{"TERM","RESIGNED"}))</f>
        <v>29</v>
      </c>
      <c r="CH310" s="1" t="s">
        <v>41</v>
      </c>
      <c r="CI310" s="1" t="s">
        <v>933</v>
      </c>
      <c r="CJ310" s="32"/>
    </row>
    <row r="311" spans="1:88" x14ac:dyDescent="0.25">
      <c r="A311" s="30">
        <f t="shared" si="84"/>
        <v>310</v>
      </c>
      <c r="B311" s="1" t="s">
        <v>163</v>
      </c>
      <c r="C311" s="1">
        <v>105160</v>
      </c>
      <c r="D311" s="25">
        <v>105160</v>
      </c>
      <c r="E311" s="1" t="s">
        <v>863</v>
      </c>
      <c r="F311" s="32" t="s">
        <v>868</v>
      </c>
      <c r="G311" s="32" t="s">
        <v>117</v>
      </c>
      <c r="H311" s="28">
        <v>44974</v>
      </c>
      <c r="I311" s="28" t="s">
        <v>36</v>
      </c>
      <c r="J311" s="28" t="s">
        <v>36</v>
      </c>
      <c r="K311" s="1">
        <f t="shared" ca="1" si="68"/>
        <v>368</v>
      </c>
      <c r="L311" s="32" t="str">
        <f t="shared" si="69"/>
        <v>Billable</v>
      </c>
      <c r="M311" s="32" t="s">
        <v>118</v>
      </c>
      <c r="N311" s="1" t="s">
        <v>38</v>
      </c>
      <c r="O311" s="1" t="s">
        <v>39</v>
      </c>
      <c r="P311" s="1"/>
      <c r="Q311" s="1"/>
      <c r="R311" s="31" t="s">
        <v>233</v>
      </c>
      <c r="S311" s="42" t="s">
        <v>880</v>
      </c>
      <c r="T311" s="45">
        <v>0.39999999999999997</v>
      </c>
      <c r="U311" s="42" t="s">
        <v>881</v>
      </c>
      <c r="V311" s="42" t="s">
        <v>880</v>
      </c>
      <c r="W311" s="46">
        <v>0.40416666666666662</v>
      </c>
      <c r="X311" s="46" t="s">
        <v>880</v>
      </c>
      <c r="Y311" s="42" t="s">
        <v>17</v>
      </c>
      <c r="Z311" s="42" t="s">
        <v>17</v>
      </c>
      <c r="AA311" s="42" t="s">
        <v>882</v>
      </c>
      <c r="AB311" s="46" t="s">
        <v>36</v>
      </c>
      <c r="AC311" s="42" t="s">
        <v>18</v>
      </c>
      <c r="AD311" s="42" t="s">
        <v>883</v>
      </c>
      <c r="AE311" s="46" t="s">
        <v>36</v>
      </c>
      <c r="AF311" s="42" t="s">
        <v>18</v>
      </c>
      <c r="AG311" s="42" t="s">
        <v>880</v>
      </c>
      <c r="AH311" s="46">
        <v>0.39166666666666666</v>
      </c>
      <c r="AI311" s="42" t="s">
        <v>880</v>
      </c>
      <c r="AJ311" s="42" t="s">
        <v>880</v>
      </c>
      <c r="AK311" s="46">
        <v>0.39652777777777781</v>
      </c>
      <c r="AL311" s="42" t="s">
        <v>880</v>
      </c>
      <c r="AM311" s="42" t="s">
        <v>880</v>
      </c>
      <c r="AN311" s="46">
        <v>0.39027777777777778</v>
      </c>
      <c r="AO311" s="42" t="s">
        <v>880</v>
      </c>
      <c r="AP311" s="42" t="s">
        <v>17</v>
      </c>
      <c r="AQ311" s="42" t="s">
        <v>17</v>
      </c>
      <c r="AR311" s="42" t="s">
        <v>880</v>
      </c>
      <c r="AS311" s="46">
        <v>0.41944444444444445</v>
      </c>
      <c r="AT311" s="46" t="s">
        <v>880</v>
      </c>
      <c r="AU311" s="42" t="s">
        <v>880</v>
      </c>
      <c r="AV311" s="46">
        <v>0.41736111111111113</v>
      </c>
      <c r="AW311" s="46" t="s">
        <v>880</v>
      </c>
      <c r="AX311" s="42" t="s">
        <v>880</v>
      </c>
      <c r="AY311" s="46">
        <v>0.39583333333333331</v>
      </c>
      <c r="AZ311" s="46" t="s">
        <v>880</v>
      </c>
      <c r="BA311" s="42" t="s">
        <v>880</v>
      </c>
      <c r="BB311" s="46">
        <v>0.40625</v>
      </c>
      <c r="BC311" s="46" t="s">
        <v>880</v>
      </c>
      <c r="BD311" s="42" t="s">
        <v>880</v>
      </c>
      <c r="BE311" s="42" t="s">
        <v>17</v>
      </c>
      <c r="BF311" s="42" t="s">
        <v>17</v>
      </c>
      <c r="BR311" s="1">
        <f t="shared" si="70"/>
        <v>18</v>
      </c>
      <c r="BS311" s="1">
        <f t="shared" si="71"/>
        <v>0.5</v>
      </c>
      <c r="BT311" s="1">
        <f t="shared" si="72"/>
        <v>6</v>
      </c>
      <c r="BU311" s="1">
        <f t="shared" si="73"/>
        <v>2</v>
      </c>
      <c r="BV311" s="1">
        <f t="shared" si="74"/>
        <v>0</v>
      </c>
      <c r="BW311" s="1">
        <f>SUM(COUNTIFS($S311:$BQ311,{"PAT","MAT"}))</f>
        <v>0</v>
      </c>
      <c r="BX311" s="1">
        <f t="shared" si="75"/>
        <v>0</v>
      </c>
      <c r="BY311" s="1">
        <f t="shared" si="76"/>
        <v>0</v>
      </c>
      <c r="BZ311" s="1">
        <f t="shared" si="77"/>
        <v>1</v>
      </c>
      <c r="CA311" s="1">
        <f t="shared" si="78"/>
        <v>1</v>
      </c>
      <c r="CB311" s="1">
        <f t="shared" si="79"/>
        <v>0</v>
      </c>
      <c r="CC311" s="1">
        <f t="shared" si="80"/>
        <v>0</v>
      </c>
      <c r="CD311" s="1">
        <f t="shared" si="81"/>
        <v>2</v>
      </c>
      <c r="CE311" s="1">
        <f t="shared" si="82"/>
        <v>1</v>
      </c>
      <c r="CF311" s="1">
        <f t="shared" si="83"/>
        <v>1</v>
      </c>
      <c r="CG311" s="1">
        <f>SUM(BR311:CC311)+SUM(COUNTIFS(R311:BQ311,{"TERM","RESIGNED"}))</f>
        <v>28.5</v>
      </c>
      <c r="CH311" s="1" t="s">
        <v>41</v>
      </c>
      <c r="CI311" s="1" t="s">
        <v>936</v>
      </c>
      <c r="CJ311" s="32"/>
    </row>
    <row r="312" spans="1:88" x14ac:dyDescent="0.25">
      <c r="A312" s="30">
        <f t="shared" si="84"/>
        <v>311</v>
      </c>
      <c r="B312" s="1" t="s">
        <v>163</v>
      </c>
      <c r="C312" s="1">
        <v>105166</v>
      </c>
      <c r="D312" s="25">
        <v>105166</v>
      </c>
      <c r="E312" s="1" t="s">
        <v>863</v>
      </c>
      <c r="F312" s="32" t="s">
        <v>869</v>
      </c>
      <c r="G312" s="32" t="s">
        <v>117</v>
      </c>
      <c r="H312" s="28">
        <v>44974</v>
      </c>
      <c r="I312" s="28" t="s">
        <v>36</v>
      </c>
      <c r="J312" s="28" t="s">
        <v>36</v>
      </c>
      <c r="K312" s="1">
        <f t="shared" ca="1" si="68"/>
        <v>368</v>
      </c>
      <c r="L312" s="32" t="str">
        <f t="shared" si="69"/>
        <v>Billable</v>
      </c>
      <c r="M312" s="32" t="s">
        <v>118</v>
      </c>
      <c r="N312" s="1" t="s">
        <v>38</v>
      </c>
      <c r="O312" s="1" t="s">
        <v>39</v>
      </c>
      <c r="P312" s="1"/>
      <c r="Q312" s="1"/>
      <c r="R312" s="31" t="s">
        <v>233</v>
      </c>
      <c r="S312" s="42" t="s">
        <v>880</v>
      </c>
      <c r="T312" s="45">
        <v>0.42569444444444443</v>
      </c>
      <c r="U312" s="42" t="s">
        <v>19</v>
      </c>
      <c r="V312" s="42" t="s">
        <v>880</v>
      </c>
      <c r="W312" s="46">
        <v>0.40138888888888885</v>
      </c>
      <c r="X312" s="46" t="s">
        <v>880</v>
      </c>
      <c r="Y312" s="42" t="s">
        <v>17</v>
      </c>
      <c r="Z312" s="42" t="s">
        <v>17</v>
      </c>
      <c r="AA312" s="42" t="s">
        <v>880</v>
      </c>
      <c r="AB312" s="46">
        <v>0.39513888888888887</v>
      </c>
      <c r="AC312" s="42" t="s">
        <v>880</v>
      </c>
      <c r="AD312" s="42" t="s">
        <v>880</v>
      </c>
      <c r="AE312" s="46">
        <v>0.40347222222222223</v>
      </c>
      <c r="AF312" s="42" t="s">
        <v>880</v>
      </c>
      <c r="AG312" s="42" t="s">
        <v>880</v>
      </c>
      <c r="AH312" s="46">
        <v>0.39166666666666666</v>
      </c>
      <c r="AI312" s="42" t="s">
        <v>880</v>
      </c>
      <c r="AJ312" s="42" t="s">
        <v>880</v>
      </c>
      <c r="AK312" s="46">
        <v>0.39930555555555558</v>
      </c>
      <c r="AL312" s="42" t="s">
        <v>880</v>
      </c>
      <c r="AM312" s="42" t="s">
        <v>880</v>
      </c>
      <c r="AN312" s="46">
        <v>0.38819444444444445</v>
      </c>
      <c r="AO312" s="42" t="s">
        <v>880</v>
      </c>
      <c r="AP312" s="42" t="s">
        <v>17</v>
      </c>
      <c r="AQ312" s="42" t="s">
        <v>17</v>
      </c>
      <c r="AR312" s="42" t="s">
        <v>880</v>
      </c>
      <c r="AS312" s="46">
        <v>0.39583333333333331</v>
      </c>
      <c r="AT312" s="46" t="s">
        <v>880</v>
      </c>
      <c r="AU312" s="42" t="s">
        <v>880</v>
      </c>
      <c r="AV312" s="46">
        <v>0.41875000000000001</v>
      </c>
      <c r="AW312" s="46" t="s">
        <v>880</v>
      </c>
      <c r="AX312" s="42" t="s">
        <v>880</v>
      </c>
      <c r="AY312" s="46">
        <v>0.39027777777777778</v>
      </c>
      <c r="AZ312" s="46" t="s">
        <v>880</v>
      </c>
      <c r="BA312" s="42" t="s">
        <v>880</v>
      </c>
      <c r="BB312" s="46">
        <v>0.40625</v>
      </c>
      <c r="BC312" s="46" t="s">
        <v>880</v>
      </c>
      <c r="BD312" s="42" t="s">
        <v>880</v>
      </c>
      <c r="BE312" s="42" t="s">
        <v>17</v>
      </c>
      <c r="BF312" s="42" t="s">
        <v>17</v>
      </c>
      <c r="BR312" s="1">
        <f t="shared" si="70"/>
        <v>22</v>
      </c>
      <c r="BS312" s="1">
        <f t="shared" si="71"/>
        <v>0</v>
      </c>
      <c r="BT312" s="1">
        <f t="shared" si="72"/>
        <v>6</v>
      </c>
      <c r="BU312" s="1">
        <f t="shared" si="73"/>
        <v>0</v>
      </c>
      <c r="BV312" s="1">
        <f t="shared" si="74"/>
        <v>1</v>
      </c>
      <c r="BW312" s="1">
        <f>SUM(COUNTIFS($S312:$BQ312,{"PAT","MAT"}))</f>
        <v>0</v>
      </c>
      <c r="BX312" s="1">
        <f t="shared" si="75"/>
        <v>0</v>
      </c>
      <c r="BY312" s="1">
        <f t="shared" si="76"/>
        <v>0</v>
      </c>
      <c r="BZ312" s="1">
        <f t="shared" si="77"/>
        <v>0</v>
      </c>
      <c r="CA312" s="1">
        <f t="shared" si="78"/>
        <v>0</v>
      </c>
      <c r="CB312" s="1">
        <f t="shared" si="79"/>
        <v>0</v>
      </c>
      <c r="CC312" s="1">
        <f t="shared" si="80"/>
        <v>0</v>
      </c>
      <c r="CD312" s="1">
        <f t="shared" si="81"/>
        <v>0</v>
      </c>
      <c r="CE312" s="1">
        <f t="shared" si="82"/>
        <v>1</v>
      </c>
      <c r="CF312" s="1">
        <f t="shared" si="83"/>
        <v>1</v>
      </c>
      <c r="CG312" s="1">
        <f>SUM(BR312:CC312)+SUM(COUNTIFS(R312:BQ312,{"TERM","RESIGNED"}))</f>
        <v>29</v>
      </c>
      <c r="CH312" s="1" t="s">
        <v>41</v>
      </c>
      <c r="CI312" s="1" t="s">
        <v>931</v>
      </c>
      <c r="CJ312" s="32"/>
    </row>
    <row r="313" spans="1:88" x14ac:dyDescent="0.25">
      <c r="A313" s="30">
        <f t="shared" si="84"/>
        <v>312</v>
      </c>
      <c r="B313" s="1" t="s">
        <v>163</v>
      </c>
      <c r="C313" s="1">
        <v>105172</v>
      </c>
      <c r="D313" s="25">
        <v>105172</v>
      </c>
      <c r="E313" s="1" t="s">
        <v>862</v>
      </c>
      <c r="F313" s="32" t="s">
        <v>877</v>
      </c>
      <c r="G313" s="32" t="s">
        <v>181</v>
      </c>
      <c r="H313" s="28">
        <v>44979</v>
      </c>
      <c r="I313" s="28" t="s">
        <v>36</v>
      </c>
      <c r="J313" s="28" t="s">
        <v>36</v>
      </c>
      <c r="K313" s="1">
        <f t="shared" ca="1" si="68"/>
        <v>363</v>
      </c>
      <c r="L313" s="32" t="str">
        <f t="shared" si="69"/>
        <v>Billable</v>
      </c>
      <c r="M313" s="32" t="s">
        <v>178</v>
      </c>
      <c r="N313" s="1" t="s">
        <v>38</v>
      </c>
      <c r="O313" s="1" t="s">
        <v>39</v>
      </c>
      <c r="P313" s="1"/>
      <c r="Q313" s="1"/>
      <c r="R313" s="31" t="s">
        <v>246</v>
      </c>
      <c r="S313" s="42" t="s">
        <v>880</v>
      </c>
      <c r="T313" s="45">
        <v>0.3833333333333333</v>
      </c>
      <c r="U313" s="42" t="s">
        <v>880</v>
      </c>
      <c r="V313" s="42" t="s">
        <v>880</v>
      </c>
      <c r="W313" s="46">
        <v>0.3840277777777778</v>
      </c>
      <c r="X313" s="46" t="s">
        <v>880</v>
      </c>
      <c r="Y313" s="42" t="s">
        <v>17</v>
      </c>
      <c r="Z313" s="42" t="s">
        <v>17</v>
      </c>
      <c r="AA313" s="42" t="s">
        <v>880</v>
      </c>
      <c r="AB313" s="46">
        <v>0.39305555555555555</v>
      </c>
      <c r="AC313" s="42" t="s">
        <v>880</v>
      </c>
      <c r="AD313" s="42" t="s">
        <v>882</v>
      </c>
      <c r="AE313" s="46" t="s">
        <v>36</v>
      </c>
      <c r="AF313" s="42" t="s">
        <v>882</v>
      </c>
      <c r="AG313" s="42" t="s">
        <v>880</v>
      </c>
      <c r="AH313" s="46">
        <v>0.42152777777777778</v>
      </c>
      <c r="AI313" s="42" t="s">
        <v>880</v>
      </c>
      <c r="AJ313" s="42" t="s">
        <v>880</v>
      </c>
      <c r="AK313" s="46">
        <v>0.37708333333333338</v>
      </c>
      <c r="AL313" s="42" t="s">
        <v>880</v>
      </c>
      <c r="AM313" s="42" t="s">
        <v>880</v>
      </c>
      <c r="AN313" s="46">
        <v>0.40763888888888888</v>
      </c>
      <c r="AO313" s="42" t="s">
        <v>880</v>
      </c>
      <c r="AP313" s="42" t="s">
        <v>17</v>
      </c>
      <c r="AQ313" s="42" t="s">
        <v>17</v>
      </c>
      <c r="AR313" s="42" t="s">
        <v>880</v>
      </c>
      <c r="AS313" s="46">
        <v>0.37777777777777777</v>
      </c>
      <c r="AT313" s="46" t="s">
        <v>880</v>
      </c>
      <c r="AU313" s="42" t="s">
        <v>880</v>
      </c>
      <c r="AV313" s="46">
        <v>0.39305555555555555</v>
      </c>
      <c r="AW313" s="46" t="s">
        <v>880</v>
      </c>
      <c r="AX313" s="42" t="s">
        <v>880</v>
      </c>
      <c r="AY313" s="46">
        <v>0.37638888888888888</v>
      </c>
      <c r="AZ313" s="46" t="s">
        <v>880</v>
      </c>
      <c r="BA313" s="42" t="s">
        <v>880</v>
      </c>
      <c r="BB313" s="46">
        <v>0.38055555555555554</v>
      </c>
      <c r="BC313" s="46" t="s">
        <v>880</v>
      </c>
      <c r="BD313" s="42" t="s">
        <v>880</v>
      </c>
      <c r="BE313" s="42" t="s">
        <v>17</v>
      </c>
      <c r="BF313" s="42" t="s">
        <v>17</v>
      </c>
      <c r="BR313" s="1">
        <f t="shared" si="70"/>
        <v>21</v>
      </c>
      <c r="BS313" s="1">
        <f t="shared" si="71"/>
        <v>0</v>
      </c>
      <c r="BT313" s="1">
        <f t="shared" si="72"/>
        <v>6</v>
      </c>
      <c r="BU313" s="1">
        <f t="shared" si="73"/>
        <v>0</v>
      </c>
      <c r="BV313" s="1">
        <f t="shared" si="74"/>
        <v>0</v>
      </c>
      <c r="BW313" s="1">
        <f>SUM(COUNTIFS($S313:$BQ313,{"PAT","MAT"}))</f>
        <v>0</v>
      </c>
      <c r="BX313" s="1">
        <f t="shared" si="75"/>
        <v>0</v>
      </c>
      <c r="BY313" s="1">
        <f t="shared" si="76"/>
        <v>0</v>
      </c>
      <c r="BZ313" s="1">
        <f t="shared" si="77"/>
        <v>0</v>
      </c>
      <c r="CA313" s="1">
        <f t="shared" si="78"/>
        <v>2</v>
      </c>
      <c r="CB313" s="1">
        <f t="shared" si="79"/>
        <v>0</v>
      </c>
      <c r="CC313" s="1">
        <f t="shared" si="80"/>
        <v>0</v>
      </c>
      <c r="CD313" s="1">
        <f t="shared" si="81"/>
        <v>2</v>
      </c>
      <c r="CE313" s="1">
        <f t="shared" si="82"/>
        <v>1</v>
      </c>
      <c r="CF313" s="1">
        <f t="shared" si="83"/>
        <v>1</v>
      </c>
      <c r="CG313" s="1">
        <f>SUM(BR313:CC313)+SUM(COUNTIFS(R313:BQ313,{"TERM","RESIGNED"}))</f>
        <v>29</v>
      </c>
      <c r="CH313" s="1" t="s">
        <v>41</v>
      </c>
      <c r="CI313" s="1" t="s">
        <v>931</v>
      </c>
      <c r="CJ313" s="32"/>
    </row>
    <row r="314" spans="1:88" x14ac:dyDescent="0.25">
      <c r="A314" s="30">
        <f t="shared" si="84"/>
        <v>313</v>
      </c>
      <c r="B314" s="1" t="s">
        <v>163</v>
      </c>
      <c r="C314" s="1">
        <v>105182</v>
      </c>
      <c r="D314" s="25">
        <v>105182</v>
      </c>
      <c r="E314" s="1" t="s">
        <v>863</v>
      </c>
      <c r="F314" s="32" t="s">
        <v>912</v>
      </c>
      <c r="G314" s="32" t="s">
        <v>177</v>
      </c>
      <c r="H314" s="28">
        <v>44979</v>
      </c>
      <c r="I314" s="28" t="s">
        <v>36</v>
      </c>
      <c r="J314" s="28" t="s">
        <v>36</v>
      </c>
      <c r="K314" s="1">
        <f t="shared" ca="1" si="68"/>
        <v>363</v>
      </c>
      <c r="L314" s="32" t="str">
        <f t="shared" si="69"/>
        <v>Billable</v>
      </c>
      <c r="M314" s="32" t="s">
        <v>178</v>
      </c>
      <c r="N314" s="1" t="s">
        <v>38</v>
      </c>
      <c r="O314" s="1" t="s">
        <v>39</v>
      </c>
      <c r="P314" s="1"/>
      <c r="Q314" s="1"/>
      <c r="R314" s="31" t="s">
        <v>425</v>
      </c>
      <c r="S314" s="42" t="s">
        <v>880</v>
      </c>
      <c r="T314" s="45">
        <v>0.38194444444444442</v>
      </c>
      <c r="U314" s="42" t="s">
        <v>880</v>
      </c>
      <c r="V314" s="42" t="s">
        <v>880</v>
      </c>
      <c r="W314" s="46">
        <v>0.37361111111111112</v>
      </c>
      <c r="X314" s="46" t="s">
        <v>880</v>
      </c>
      <c r="Y314" s="42" t="s">
        <v>17</v>
      </c>
      <c r="Z314" s="42" t="s">
        <v>17</v>
      </c>
      <c r="AA314" s="42" t="s">
        <v>882</v>
      </c>
      <c r="AB314" s="46">
        <v>5.2083333333333336E-2</v>
      </c>
      <c r="AC314" s="42" t="s">
        <v>19</v>
      </c>
      <c r="AD314" s="42" t="s">
        <v>880</v>
      </c>
      <c r="AE314" s="46">
        <v>0.3840277777777778</v>
      </c>
      <c r="AF314" s="42" t="s">
        <v>880</v>
      </c>
      <c r="AG314" s="42" t="s">
        <v>880</v>
      </c>
      <c r="AH314" s="46">
        <v>0.39652777777777781</v>
      </c>
      <c r="AI314" s="42" t="s">
        <v>880</v>
      </c>
      <c r="AJ314" s="42" t="s">
        <v>880</v>
      </c>
      <c r="AK314" s="46">
        <v>0.38263888888888892</v>
      </c>
      <c r="AL314" s="42" t="s">
        <v>880</v>
      </c>
      <c r="AM314" s="42" t="s">
        <v>880</v>
      </c>
      <c r="AN314" s="46">
        <v>0.40625</v>
      </c>
      <c r="AO314" s="42" t="s">
        <v>880</v>
      </c>
      <c r="AP314" s="42" t="s">
        <v>17</v>
      </c>
      <c r="AQ314" s="42" t="s">
        <v>17</v>
      </c>
      <c r="AR314" s="42" t="s">
        <v>880</v>
      </c>
      <c r="AS314" s="46">
        <v>0.39652777777777781</v>
      </c>
      <c r="AT314" s="46" t="s">
        <v>880</v>
      </c>
      <c r="AU314" s="42" t="s">
        <v>880</v>
      </c>
      <c r="AV314" s="46">
        <v>0.3923611111111111</v>
      </c>
      <c r="AW314" s="46" t="s">
        <v>880</v>
      </c>
      <c r="AX314" s="42" t="s">
        <v>19</v>
      </c>
      <c r="AY314" s="46">
        <v>0.38263888888888892</v>
      </c>
      <c r="AZ314" s="46" t="s">
        <v>19</v>
      </c>
      <c r="BA314" s="42" t="s">
        <v>880</v>
      </c>
      <c r="BB314" s="46">
        <v>0.37222222222222223</v>
      </c>
      <c r="BC314" s="46" t="s">
        <v>880</v>
      </c>
      <c r="BD314" s="42" t="s">
        <v>18</v>
      </c>
      <c r="BE314" s="42" t="s">
        <v>17</v>
      </c>
      <c r="BF314" s="42" t="s">
        <v>17</v>
      </c>
      <c r="BR314" s="1">
        <f t="shared" si="70"/>
        <v>18</v>
      </c>
      <c r="BS314" s="1">
        <f t="shared" si="71"/>
        <v>0</v>
      </c>
      <c r="BT314" s="1">
        <f t="shared" si="72"/>
        <v>6</v>
      </c>
      <c r="BU314" s="1">
        <f t="shared" si="73"/>
        <v>1</v>
      </c>
      <c r="BV314" s="1">
        <f t="shared" si="74"/>
        <v>3</v>
      </c>
      <c r="BW314" s="1">
        <f>SUM(COUNTIFS($S314:$BQ314,{"PAT","MAT"}))</f>
        <v>0</v>
      </c>
      <c r="BX314" s="1">
        <f t="shared" si="75"/>
        <v>0</v>
      </c>
      <c r="BY314" s="1">
        <f t="shared" si="76"/>
        <v>0</v>
      </c>
      <c r="BZ314" s="1">
        <f t="shared" si="77"/>
        <v>0</v>
      </c>
      <c r="CA314" s="1">
        <f t="shared" si="78"/>
        <v>1</v>
      </c>
      <c r="CB314" s="1">
        <f t="shared" si="79"/>
        <v>0</v>
      </c>
      <c r="CC314" s="1">
        <f t="shared" si="80"/>
        <v>0</v>
      </c>
      <c r="CD314" s="1">
        <f t="shared" si="81"/>
        <v>1</v>
      </c>
      <c r="CE314" s="1">
        <f t="shared" si="82"/>
        <v>1</v>
      </c>
      <c r="CF314" s="1">
        <f t="shared" si="83"/>
        <v>1</v>
      </c>
      <c r="CG314" s="1">
        <f>SUM(BR314:CC314)+SUM(COUNTIFS(R314:BQ314,{"TERM","RESIGNED"}))</f>
        <v>29</v>
      </c>
      <c r="CH314" s="1" t="s">
        <v>41</v>
      </c>
      <c r="CI314" s="1" t="s">
        <v>933</v>
      </c>
      <c r="CJ314" s="32"/>
    </row>
    <row r="315" spans="1:88" x14ac:dyDescent="0.25">
      <c r="A315" s="30">
        <f t="shared" si="84"/>
        <v>314</v>
      </c>
      <c r="B315" s="1" t="s">
        <v>163</v>
      </c>
      <c r="C315" s="1">
        <v>105201</v>
      </c>
      <c r="D315" s="25">
        <v>105201</v>
      </c>
      <c r="E315" s="1" t="s">
        <v>862</v>
      </c>
      <c r="F315" s="32" t="s">
        <v>915</v>
      </c>
      <c r="G315" s="32" t="s">
        <v>181</v>
      </c>
      <c r="H315" s="28">
        <v>45040</v>
      </c>
      <c r="I315" s="28" t="s">
        <v>36</v>
      </c>
      <c r="J315" s="28" t="s">
        <v>36</v>
      </c>
      <c r="K315" s="1">
        <f t="shared" ca="1" si="68"/>
        <v>302</v>
      </c>
      <c r="L315" s="32" t="str">
        <f t="shared" si="69"/>
        <v>Billable</v>
      </c>
      <c r="M315" s="32" t="s">
        <v>178</v>
      </c>
      <c r="N315" s="1" t="s">
        <v>38</v>
      </c>
      <c r="O315" s="1" t="s">
        <v>39</v>
      </c>
      <c r="P315" s="1"/>
      <c r="Q315" s="1"/>
      <c r="R315" s="31" t="s">
        <v>239</v>
      </c>
      <c r="S315" s="42" t="s">
        <v>883</v>
      </c>
      <c r="T315" s="45" t="s">
        <v>36</v>
      </c>
      <c r="U315" s="42" t="s">
        <v>883</v>
      </c>
      <c r="V315" s="42" t="s">
        <v>883</v>
      </c>
      <c r="W315" s="46" t="s">
        <v>36</v>
      </c>
      <c r="X315" s="46" t="s">
        <v>883</v>
      </c>
      <c r="Y315" s="42" t="s">
        <v>17</v>
      </c>
      <c r="Z315" s="42" t="s">
        <v>17</v>
      </c>
      <c r="AA315" s="42" t="s">
        <v>19</v>
      </c>
      <c r="AB315" s="46" t="s">
        <v>36</v>
      </c>
      <c r="AC315" s="42" t="s">
        <v>19</v>
      </c>
      <c r="AD315" s="42" t="s">
        <v>19</v>
      </c>
      <c r="AE315" s="46" t="s">
        <v>36</v>
      </c>
      <c r="AF315" s="42" t="s">
        <v>19</v>
      </c>
      <c r="AG315" s="42" t="s">
        <v>19</v>
      </c>
      <c r="AH315" s="46" t="s">
        <v>36</v>
      </c>
      <c r="AI315" s="42" t="s">
        <v>19</v>
      </c>
      <c r="AJ315" s="42" t="s">
        <v>19</v>
      </c>
      <c r="AK315" s="46" t="s">
        <v>36</v>
      </c>
      <c r="AL315" s="42" t="s">
        <v>19</v>
      </c>
      <c r="AM315" s="42" t="s">
        <v>19</v>
      </c>
      <c r="AN315" s="46" t="s">
        <v>36</v>
      </c>
      <c r="AO315" s="42" t="s">
        <v>19</v>
      </c>
      <c r="AP315" s="42" t="s">
        <v>17</v>
      </c>
      <c r="AQ315" s="42" t="s">
        <v>17</v>
      </c>
      <c r="AR315" s="42" t="s">
        <v>19</v>
      </c>
      <c r="AS315" s="46" t="s">
        <v>36</v>
      </c>
      <c r="AT315" s="46" t="s">
        <v>19</v>
      </c>
      <c r="AU315" s="42" t="s">
        <v>880</v>
      </c>
      <c r="AV315" s="46" t="s">
        <v>36</v>
      </c>
      <c r="AW315" s="46" t="s">
        <v>880</v>
      </c>
      <c r="AX315" s="42" t="s">
        <v>882</v>
      </c>
      <c r="AY315" s="46" t="s">
        <v>36</v>
      </c>
      <c r="AZ315" s="46" t="s">
        <v>18</v>
      </c>
      <c r="BA315" s="42" t="s">
        <v>883</v>
      </c>
      <c r="BB315" s="46" t="s">
        <v>36</v>
      </c>
      <c r="BC315" s="46" t="s">
        <v>18</v>
      </c>
      <c r="BD315" s="42" t="s">
        <v>880</v>
      </c>
      <c r="BE315" s="42" t="s">
        <v>17</v>
      </c>
      <c r="BF315" s="42" t="s">
        <v>17</v>
      </c>
      <c r="BR315" s="1">
        <f t="shared" si="70"/>
        <v>3</v>
      </c>
      <c r="BS315" s="1">
        <f t="shared" si="71"/>
        <v>0</v>
      </c>
      <c r="BT315" s="1">
        <f t="shared" si="72"/>
        <v>6</v>
      </c>
      <c r="BU315" s="1">
        <f t="shared" si="73"/>
        <v>2</v>
      </c>
      <c r="BV315" s="1">
        <f t="shared" si="74"/>
        <v>12</v>
      </c>
      <c r="BW315" s="1">
        <f>SUM(COUNTIFS($S315:$BQ315,{"PAT","MAT"}))</f>
        <v>0</v>
      </c>
      <c r="BX315" s="1">
        <f t="shared" si="75"/>
        <v>0</v>
      </c>
      <c r="BY315" s="1">
        <f t="shared" si="76"/>
        <v>0</v>
      </c>
      <c r="BZ315" s="1">
        <f t="shared" si="77"/>
        <v>5</v>
      </c>
      <c r="CA315" s="1">
        <f t="shared" si="78"/>
        <v>1</v>
      </c>
      <c r="CB315" s="1">
        <f t="shared" si="79"/>
        <v>0</v>
      </c>
      <c r="CC315" s="1">
        <f t="shared" si="80"/>
        <v>0</v>
      </c>
      <c r="CD315" s="1">
        <f t="shared" si="81"/>
        <v>6</v>
      </c>
      <c r="CE315" s="1">
        <f t="shared" si="82"/>
        <v>0</v>
      </c>
      <c r="CF315" s="1">
        <f t="shared" si="83"/>
        <v>0</v>
      </c>
      <c r="CG315" s="1">
        <f>SUM(BR315:CC315)+SUM(COUNTIFS(R315:BQ315,{"TERM","RESIGNED"}))</f>
        <v>29</v>
      </c>
      <c r="CH315" s="1" t="s">
        <v>41</v>
      </c>
      <c r="CI315" s="1" t="s">
        <v>931</v>
      </c>
      <c r="CJ315" s="32"/>
    </row>
    <row r="316" spans="1:88" x14ac:dyDescent="0.25">
      <c r="A316" s="30">
        <f t="shared" si="84"/>
        <v>315</v>
      </c>
      <c r="B316" s="1" t="s">
        <v>163</v>
      </c>
      <c r="C316" s="1">
        <v>105203</v>
      </c>
      <c r="D316" s="25">
        <v>105203</v>
      </c>
      <c r="E316" s="1" t="s">
        <v>863</v>
      </c>
      <c r="F316" s="32" t="s">
        <v>916</v>
      </c>
      <c r="G316" s="32" t="s">
        <v>181</v>
      </c>
      <c r="H316" s="28">
        <v>45040</v>
      </c>
      <c r="I316" s="28" t="s">
        <v>36</v>
      </c>
      <c r="J316" s="28" t="s">
        <v>36</v>
      </c>
      <c r="K316" s="1">
        <f t="shared" ca="1" si="68"/>
        <v>302</v>
      </c>
      <c r="L316" s="32" t="str">
        <f t="shared" si="69"/>
        <v>Billable</v>
      </c>
      <c r="M316" s="32" t="s">
        <v>178</v>
      </c>
      <c r="N316" s="1" t="s">
        <v>38</v>
      </c>
      <c r="O316" s="1" t="s">
        <v>39</v>
      </c>
      <c r="P316" s="1"/>
      <c r="Q316" s="1"/>
      <c r="R316" s="31" t="s">
        <v>226</v>
      </c>
      <c r="S316" s="42" t="s">
        <v>880</v>
      </c>
      <c r="T316" s="45">
        <v>0.3756944444444445</v>
      </c>
      <c r="U316" s="42" t="s">
        <v>880</v>
      </c>
      <c r="V316" s="42" t="s">
        <v>880</v>
      </c>
      <c r="W316" s="46">
        <v>0.38125000000000003</v>
      </c>
      <c r="X316" s="46" t="s">
        <v>880</v>
      </c>
      <c r="Y316" s="42" t="s">
        <v>17</v>
      </c>
      <c r="Z316" s="42" t="s">
        <v>17</v>
      </c>
      <c r="AA316" s="42" t="s">
        <v>880</v>
      </c>
      <c r="AB316" s="46">
        <v>0.37708333333333338</v>
      </c>
      <c r="AC316" s="42" t="s">
        <v>880</v>
      </c>
      <c r="AD316" s="42" t="s">
        <v>880</v>
      </c>
      <c r="AE316" s="46">
        <v>0.38055555555555554</v>
      </c>
      <c r="AF316" s="42" t="s">
        <v>880</v>
      </c>
      <c r="AG316" s="42" t="s">
        <v>880</v>
      </c>
      <c r="AH316" s="46">
        <v>0.38055555555555554</v>
      </c>
      <c r="AI316" s="42" t="s">
        <v>880</v>
      </c>
      <c r="AJ316" s="42" t="s">
        <v>880</v>
      </c>
      <c r="AK316" s="46">
        <v>0.37916666666666665</v>
      </c>
      <c r="AL316" s="42" t="s">
        <v>880</v>
      </c>
      <c r="AM316" s="42" t="s">
        <v>880</v>
      </c>
      <c r="AN316" s="46">
        <v>0.38263888888888892</v>
      </c>
      <c r="AO316" s="42" t="s">
        <v>880</v>
      </c>
      <c r="AP316" s="42" t="s">
        <v>17</v>
      </c>
      <c r="AQ316" s="42" t="s">
        <v>17</v>
      </c>
      <c r="AR316" s="42" t="s">
        <v>880</v>
      </c>
      <c r="AS316" s="46">
        <v>0.3833333333333333</v>
      </c>
      <c r="AT316" s="46" t="s">
        <v>880</v>
      </c>
      <c r="AU316" s="42" t="s">
        <v>880</v>
      </c>
      <c r="AV316" s="46">
        <v>0.4055555555555555</v>
      </c>
      <c r="AW316" s="46" t="s">
        <v>880</v>
      </c>
      <c r="AX316" s="42" t="s">
        <v>880</v>
      </c>
      <c r="AY316" s="46">
        <v>0.36319444444444443</v>
      </c>
      <c r="AZ316" s="46" t="s">
        <v>19</v>
      </c>
      <c r="BA316" s="42" t="s">
        <v>880</v>
      </c>
      <c r="BB316" s="46">
        <v>0.38611111111111113</v>
      </c>
      <c r="BC316" s="46" t="s">
        <v>880</v>
      </c>
      <c r="BD316" s="42" t="s">
        <v>19</v>
      </c>
      <c r="BE316" s="42" t="s">
        <v>17</v>
      </c>
      <c r="BF316" s="42" t="s">
        <v>17</v>
      </c>
      <c r="BR316" s="1">
        <f t="shared" si="70"/>
        <v>21</v>
      </c>
      <c r="BS316" s="1">
        <f t="shared" si="71"/>
        <v>0</v>
      </c>
      <c r="BT316" s="1">
        <f t="shared" si="72"/>
        <v>6</v>
      </c>
      <c r="BU316" s="1">
        <f t="shared" si="73"/>
        <v>0</v>
      </c>
      <c r="BV316" s="1">
        <f t="shared" si="74"/>
        <v>2</v>
      </c>
      <c r="BW316" s="1">
        <f>SUM(COUNTIFS($S316:$BQ316,{"PAT","MAT"}))</f>
        <v>0</v>
      </c>
      <c r="BX316" s="1">
        <f t="shared" si="75"/>
        <v>0</v>
      </c>
      <c r="BY316" s="1">
        <f t="shared" si="76"/>
        <v>0</v>
      </c>
      <c r="BZ316" s="1">
        <f t="shared" si="77"/>
        <v>0</v>
      </c>
      <c r="CA316" s="1">
        <f t="shared" si="78"/>
        <v>0</v>
      </c>
      <c r="CB316" s="1">
        <f t="shared" si="79"/>
        <v>0</v>
      </c>
      <c r="CC316" s="1">
        <f t="shared" si="80"/>
        <v>0</v>
      </c>
      <c r="CD316" s="1">
        <f t="shared" si="81"/>
        <v>0</v>
      </c>
      <c r="CE316" s="1">
        <f t="shared" si="82"/>
        <v>1</v>
      </c>
      <c r="CF316" s="1">
        <f t="shared" si="83"/>
        <v>1</v>
      </c>
      <c r="CG316" s="1">
        <f>SUM(BR316:CC316)+SUM(COUNTIFS(R316:BQ316,{"TERM","RESIGNED"}))</f>
        <v>29</v>
      </c>
      <c r="CH316" s="1" t="s">
        <v>41</v>
      </c>
      <c r="CI316" s="1" t="s">
        <v>931</v>
      </c>
      <c r="CJ316" s="32"/>
    </row>
    <row r="317" spans="1:88" x14ac:dyDescent="0.25">
      <c r="A317" s="30">
        <f t="shared" si="84"/>
        <v>316</v>
      </c>
      <c r="B317" s="1" t="s">
        <v>163</v>
      </c>
      <c r="C317" s="1">
        <v>105210</v>
      </c>
      <c r="D317" s="25">
        <v>105210</v>
      </c>
      <c r="E317" s="1" t="s">
        <v>863</v>
      </c>
      <c r="F317" s="32" t="s">
        <v>925</v>
      </c>
      <c r="G317" s="32" t="s">
        <v>181</v>
      </c>
      <c r="H317" s="28">
        <v>45040</v>
      </c>
      <c r="I317" s="28" t="s">
        <v>36</v>
      </c>
      <c r="J317" s="28" t="s">
        <v>36</v>
      </c>
      <c r="K317" s="1">
        <f t="shared" ca="1" si="68"/>
        <v>302</v>
      </c>
      <c r="L317" s="32" t="str">
        <f t="shared" si="69"/>
        <v>Billable</v>
      </c>
      <c r="M317" s="32" t="s">
        <v>178</v>
      </c>
      <c r="N317" s="1" t="s">
        <v>38</v>
      </c>
      <c r="O317" s="1" t="s">
        <v>39</v>
      </c>
      <c r="P317" s="1"/>
      <c r="Q317" s="1"/>
      <c r="R317" s="31" t="s">
        <v>226</v>
      </c>
      <c r="S317" s="42" t="s">
        <v>880</v>
      </c>
      <c r="T317" s="45">
        <v>0.38472222222222219</v>
      </c>
      <c r="U317" s="42" t="s">
        <v>880</v>
      </c>
      <c r="V317" s="42" t="s">
        <v>880</v>
      </c>
      <c r="W317" s="46">
        <v>0.38125000000000003</v>
      </c>
      <c r="X317" s="46" t="s">
        <v>880</v>
      </c>
      <c r="Y317" s="42" t="s">
        <v>17</v>
      </c>
      <c r="Z317" s="42" t="s">
        <v>17</v>
      </c>
      <c r="AA317" s="42" t="s">
        <v>880</v>
      </c>
      <c r="AB317" s="46">
        <v>0.37638888888888888</v>
      </c>
      <c r="AC317" s="42" t="s">
        <v>880</v>
      </c>
      <c r="AD317" s="42" t="s">
        <v>880</v>
      </c>
      <c r="AE317" s="46">
        <v>0.37916666666666665</v>
      </c>
      <c r="AF317" s="42" t="s">
        <v>880</v>
      </c>
      <c r="AG317" s="42" t="s">
        <v>880</v>
      </c>
      <c r="AH317" s="46">
        <v>0.38055555555555554</v>
      </c>
      <c r="AI317" s="42" t="s">
        <v>880</v>
      </c>
      <c r="AJ317" s="42" t="s">
        <v>880</v>
      </c>
      <c r="AK317" s="46">
        <v>0.37847222222222227</v>
      </c>
      <c r="AL317" s="42" t="s">
        <v>880</v>
      </c>
      <c r="AM317" s="42" t="s">
        <v>880</v>
      </c>
      <c r="AN317" s="46">
        <v>0.3888888888888889</v>
      </c>
      <c r="AO317" s="42" t="s">
        <v>880</v>
      </c>
      <c r="AP317" s="42" t="s">
        <v>17</v>
      </c>
      <c r="AQ317" s="42" t="s">
        <v>17</v>
      </c>
      <c r="AR317" s="42" t="s">
        <v>880</v>
      </c>
      <c r="AS317" s="46">
        <v>0.38263888888888892</v>
      </c>
      <c r="AT317" s="46" t="s">
        <v>880</v>
      </c>
      <c r="AU317" s="42" t="s">
        <v>880</v>
      </c>
      <c r="AV317" s="46">
        <v>0.39999999999999997</v>
      </c>
      <c r="AW317" s="46" t="s">
        <v>880</v>
      </c>
      <c r="AX317" s="42" t="s">
        <v>880</v>
      </c>
      <c r="AY317" s="46">
        <v>0.37638888888888888</v>
      </c>
      <c r="AZ317" s="46" t="s">
        <v>880</v>
      </c>
      <c r="BA317" s="42" t="s">
        <v>880</v>
      </c>
      <c r="BB317" s="46">
        <v>0.39097222222222222</v>
      </c>
      <c r="BC317" s="46" t="s">
        <v>880</v>
      </c>
      <c r="BD317" s="42" t="s">
        <v>18</v>
      </c>
      <c r="BE317" s="42" t="s">
        <v>17</v>
      </c>
      <c r="BF317" s="42" t="s">
        <v>17</v>
      </c>
      <c r="BR317" s="1">
        <f t="shared" si="70"/>
        <v>22</v>
      </c>
      <c r="BS317" s="1">
        <f t="shared" si="71"/>
        <v>0</v>
      </c>
      <c r="BT317" s="1">
        <f t="shared" si="72"/>
        <v>6</v>
      </c>
      <c r="BU317" s="1">
        <f t="shared" si="73"/>
        <v>1</v>
      </c>
      <c r="BV317" s="1">
        <f t="shared" si="74"/>
        <v>0</v>
      </c>
      <c r="BW317" s="1">
        <f>SUM(COUNTIFS($S317:$BQ317,{"PAT","MAT"}))</f>
        <v>0</v>
      </c>
      <c r="BX317" s="1">
        <f t="shared" si="75"/>
        <v>0</v>
      </c>
      <c r="BY317" s="1">
        <f t="shared" si="76"/>
        <v>0</v>
      </c>
      <c r="BZ317" s="1">
        <f t="shared" si="77"/>
        <v>0</v>
      </c>
      <c r="CA317" s="1">
        <f t="shared" si="78"/>
        <v>0</v>
      </c>
      <c r="CB317" s="1">
        <f t="shared" si="79"/>
        <v>0</v>
      </c>
      <c r="CC317" s="1">
        <f t="shared" si="80"/>
        <v>0</v>
      </c>
      <c r="CD317" s="1">
        <f t="shared" si="81"/>
        <v>0</v>
      </c>
      <c r="CE317" s="1">
        <f t="shared" si="82"/>
        <v>1</v>
      </c>
      <c r="CF317" s="1">
        <f t="shared" si="83"/>
        <v>1</v>
      </c>
      <c r="CG317" s="1">
        <f>SUM(BR317:CC317)+SUM(COUNTIFS(R317:BQ317,{"TERM","RESIGNED"}))</f>
        <v>29</v>
      </c>
      <c r="CH317" s="1" t="s">
        <v>41</v>
      </c>
      <c r="CI317" s="1" t="s">
        <v>933</v>
      </c>
      <c r="CJ317" s="32"/>
    </row>
    <row r="318" spans="1:88" x14ac:dyDescent="0.25">
      <c r="A318" s="30">
        <f t="shared" si="84"/>
        <v>317</v>
      </c>
      <c r="B318" s="1" t="s">
        <v>163</v>
      </c>
      <c r="C318" s="1">
        <v>105213</v>
      </c>
      <c r="D318" s="25">
        <v>105213</v>
      </c>
      <c r="E318" s="1" t="s">
        <v>862</v>
      </c>
      <c r="F318" s="32" t="s">
        <v>921</v>
      </c>
      <c r="G318" s="32" t="s">
        <v>181</v>
      </c>
      <c r="H318" s="28">
        <v>45040</v>
      </c>
      <c r="I318" s="28" t="s">
        <v>36</v>
      </c>
      <c r="J318" s="28" t="s">
        <v>36</v>
      </c>
      <c r="K318" s="1">
        <f t="shared" ca="1" si="68"/>
        <v>302</v>
      </c>
      <c r="L318" s="32" t="str">
        <f t="shared" si="69"/>
        <v>Billable</v>
      </c>
      <c r="M318" s="32" t="s">
        <v>178</v>
      </c>
      <c r="N318" s="1" t="s">
        <v>38</v>
      </c>
      <c r="O318" s="1" t="s">
        <v>39</v>
      </c>
      <c r="P318" s="1"/>
      <c r="Q318" s="1"/>
      <c r="R318" s="31" t="s">
        <v>239</v>
      </c>
      <c r="S318" s="42" t="s">
        <v>880</v>
      </c>
      <c r="T318" s="45" t="s">
        <v>36</v>
      </c>
      <c r="U318" s="42" t="s">
        <v>880</v>
      </c>
      <c r="V318" s="42" t="s">
        <v>880</v>
      </c>
      <c r="W318" s="46" t="s">
        <v>36</v>
      </c>
      <c r="X318" s="46" t="s">
        <v>880</v>
      </c>
      <c r="Y318" s="42" t="s">
        <v>17</v>
      </c>
      <c r="Z318" s="42" t="s">
        <v>17</v>
      </c>
      <c r="AA318" s="42" t="s">
        <v>883</v>
      </c>
      <c r="AB318" s="46" t="s">
        <v>36</v>
      </c>
      <c r="AC318" s="42" t="s">
        <v>883</v>
      </c>
      <c r="AD318" s="42" t="s">
        <v>883</v>
      </c>
      <c r="AE318" s="46" t="s">
        <v>36</v>
      </c>
      <c r="AF318" s="42" t="s">
        <v>883</v>
      </c>
      <c r="AG318" s="42" t="s">
        <v>880</v>
      </c>
      <c r="AH318" s="46" t="s">
        <v>36</v>
      </c>
      <c r="AI318" s="42" t="s">
        <v>880</v>
      </c>
      <c r="AJ318" s="42" t="s">
        <v>880</v>
      </c>
      <c r="AK318" s="46" t="s">
        <v>36</v>
      </c>
      <c r="AL318" s="42" t="s">
        <v>880</v>
      </c>
      <c r="AM318" s="42" t="s">
        <v>882</v>
      </c>
      <c r="AN318" s="46" t="s">
        <v>36</v>
      </c>
      <c r="AO318" s="42" t="s">
        <v>882</v>
      </c>
      <c r="AP318" s="42" t="s">
        <v>17</v>
      </c>
      <c r="AQ318" s="42" t="s">
        <v>17</v>
      </c>
      <c r="AR318" s="42" t="s">
        <v>880</v>
      </c>
      <c r="AS318" s="46" t="s">
        <v>36</v>
      </c>
      <c r="AT318" s="46" t="s">
        <v>880</v>
      </c>
      <c r="AU318" s="42" t="s">
        <v>880</v>
      </c>
      <c r="AV318" s="46" t="s">
        <v>36</v>
      </c>
      <c r="AW318" s="46" t="s">
        <v>880</v>
      </c>
      <c r="AX318" s="42" t="s">
        <v>880</v>
      </c>
      <c r="AY318" s="46" t="s">
        <v>36</v>
      </c>
      <c r="AZ318" s="46" t="s">
        <v>880</v>
      </c>
      <c r="BA318" s="42" t="s">
        <v>880</v>
      </c>
      <c r="BB318" s="46" t="s">
        <v>36</v>
      </c>
      <c r="BC318" s="46" t="s">
        <v>880</v>
      </c>
      <c r="BD318" s="42" t="s">
        <v>880</v>
      </c>
      <c r="BE318" s="42" t="s">
        <v>17</v>
      </c>
      <c r="BF318" s="42" t="s">
        <v>17</v>
      </c>
      <c r="BR318" s="1">
        <f t="shared" si="70"/>
        <v>17</v>
      </c>
      <c r="BS318" s="1">
        <f t="shared" si="71"/>
        <v>0</v>
      </c>
      <c r="BT318" s="1">
        <f t="shared" si="72"/>
        <v>6</v>
      </c>
      <c r="BU318" s="1">
        <f t="shared" si="73"/>
        <v>0</v>
      </c>
      <c r="BV318" s="1">
        <f t="shared" si="74"/>
        <v>0</v>
      </c>
      <c r="BW318" s="1">
        <f>SUM(COUNTIFS($S318:$BQ318,{"PAT","MAT"}))</f>
        <v>0</v>
      </c>
      <c r="BX318" s="1">
        <f t="shared" si="75"/>
        <v>0</v>
      </c>
      <c r="BY318" s="1">
        <f t="shared" si="76"/>
        <v>0</v>
      </c>
      <c r="BZ318" s="1">
        <f t="shared" si="77"/>
        <v>4</v>
      </c>
      <c r="CA318" s="1">
        <f t="shared" si="78"/>
        <v>2</v>
      </c>
      <c r="CB318" s="1">
        <f t="shared" si="79"/>
        <v>0</v>
      </c>
      <c r="CC318" s="1">
        <f t="shared" si="80"/>
        <v>0</v>
      </c>
      <c r="CD318" s="1">
        <f t="shared" si="81"/>
        <v>6</v>
      </c>
      <c r="CE318" s="1">
        <f t="shared" si="82"/>
        <v>1</v>
      </c>
      <c r="CF318" s="1">
        <f t="shared" si="83"/>
        <v>1</v>
      </c>
      <c r="CG318" s="1">
        <f>SUM(BR318:CC318)+SUM(COUNTIFS(R318:BQ318,{"TERM","RESIGNED"}))</f>
        <v>29</v>
      </c>
      <c r="CH318" s="1" t="s">
        <v>41</v>
      </c>
      <c r="CI318" s="1" t="s">
        <v>931</v>
      </c>
      <c r="CJ318" s="32"/>
    </row>
    <row r="319" spans="1:88" x14ac:dyDescent="0.25">
      <c r="A319" s="30">
        <f t="shared" si="84"/>
        <v>318</v>
      </c>
      <c r="B319" s="1" t="s">
        <v>163</v>
      </c>
      <c r="C319" s="1">
        <v>105215</v>
      </c>
      <c r="D319" s="25">
        <v>105215</v>
      </c>
      <c r="E319" s="1" t="s">
        <v>862</v>
      </c>
      <c r="F319" s="32" t="s">
        <v>922</v>
      </c>
      <c r="G319" s="32" t="s">
        <v>181</v>
      </c>
      <c r="H319" s="28">
        <v>45040</v>
      </c>
      <c r="I319" s="28" t="s">
        <v>36</v>
      </c>
      <c r="J319" s="28" t="s">
        <v>36</v>
      </c>
      <c r="K319" s="1">
        <f t="shared" ca="1" si="68"/>
        <v>302</v>
      </c>
      <c r="L319" s="32" t="str">
        <f t="shared" si="69"/>
        <v>Billable</v>
      </c>
      <c r="M319" s="32" t="s">
        <v>178</v>
      </c>
      <c r="N319" s="1" t="s">
        <v>38</v>
      </c>
      <c r="O319" s="1" t="s">
        <v>39</v>
      </c>
      <c r="P319" s="1"/>
      <c r="Q319" s="1"/>
      <c r="R319" s="31" t="s">
        <v>230</v>
      </c>
      <c r="S319" s="42" t="s">
        <v>880</v>
      </c>
      <c r="T319" s="45">
        <v>0.38680555555555557</v>
      </c>
      <c r="U319" s="42" t="s">
        <v>880</v>
      </c>
      <c r="V319" s="42" t="s">
        <v>880</v>
      </c>
      <c r="W319" s="46">
        <v>0.3833333333333333</v>
      </c>
      <c r="X319" s="46" t="s">
        <v>880</v>
      </c>
      <c r="Y319" s="42" t="s">
        <v>17</v>
      </c>
      <c r="Z319" s="42" t="s">
        <v>17</v>
      </c>
      <c r="AA319" s="42" t="s">
        <v>880</v>
      </c>
      <c r="AB319" s="46">
        <v>0.3833333333333333</v>
      </c>
      <c r="AC319" s="42" t="s">
        <v>880</v>
      </c>
      <c r="AD319" s="42" t="s">
        <v>880</v>
      </c>
      <c r="AE319" s="46">
        <v>0.38611111111111113</v>
      </c>
      <c r="AF319" s="42" t="s">
        <v>880</v>
      </c>
      <c r="AG319" s="42" t="s">
        <v>880</v>
      </c>
      <c r="AH319" s="46">
        <v>0.38472222222222219</v>
      </c>
      <c r="AI319" s="42" t="s">
        <v>880</v>
      </c>
      <c r="AJ319" s="42" t="s">
        <v>880</v>
      </c>
      <c r="AK319" s="46">
        <v>0.39652777777777781</v>
      </c>
      <c r="AL319" s="42" t="s">
        <v>880</v>
      </c>
      <c r="AM319" s="42" t="s">
        <v>880</v>
      </c>
      <c r="AN319" s="46">
        <v>0.43472222222222223</v>
      </c>
      <c r="AO319" s="42" t="s">
        <v>880</v>
      </c>
      <c r="AP319" s="42" t="s">
        <v>17</v>
      </c>
      <c r="AQ319" s="42" t="s">
        <v>17</v>
      </c>
      <c r="AR319" s="42" t="s">
        <v>880</v>
      </c>
      <c r="AS319" s="46">
        <v>0.38750000000000001</v>
      </c>
      <c r="AT319" s="46" t="s">
        <v>880</v>
      </c>
      <c r="AU319" s="42" t="s">
        <v>880</v>
      </c>
      <c r="AV319" s="46">
        <v>0.38194444444444442</v>
      </c>
      <c r="AW319" s="46" t="s">
        <v>880</v>
      </c>
      <c r="AX319" s="42" t="s">
        <v>880</v>
      </c>
      <c r="AY319" s="46">
        <v>0.3756944444444445</v>
      </c>
      <c r="AZ319" s="46" t="s">
        <v>880</v>
      </c>
      <c r="BA319" s="42" t="s">
        <v>880</v>
      </c>
      <c r="BB319" s="46">
        <v>0.38680555555555557</v>
      </c>
      <c r="BC319" s="46" t="s">
        <v>880</v>
      </c>
      <c r="BD319" s="42" t="s">
        <v>880</v>
      </c>
      <c r="BE319" s="42" t="s">
        <v>17</v>
      </c>
      <c r="BF319" s="42" t="s">
        <v>17</v>
      </c>
      <c r="BR319" s="1">
        <f t="shared" si="70"/>
        <v>23</v>
      </c>
      <c r="BS319" s="1">
        <f t="shared" si="71"/>
        <v>0</v>
      </c>
      <c r="BT319" s="1">
        <f t="shared" si="72"/>
        <v>6</v>
      </c>
      <c r="BU319" s="1">
        <f t="shared" si="73"/>
        <v>0</v>
      </c>
      <c r="BV319" s="1">
        <f t="shared" si="74"/>
        <v>0</v>
      </c>
      <c r="BW319" s="1">
        <f>SUM(COUNTIFS($S319:$BQ319,{"PAT","MAT"}))</f>
        <v>0</v>
      </c>
      <c r="BX319" s="1">
        <f t="shared" si="75"/>
        <v>0</v>
      </c>
      <c r="BY319" s="1">
        <f t="shared" si="76"/>
        <v>0</v>
      </c>
      <c r="BZ319" s="1">
        <f t="shared" si="77"/>
        <v>0</v>
      </c>
      <c r="CA319" s="1">
        <f t="shared" si="78"/>
        <v>0</v>
      </c>
      <c r="CB319" s="1">
        <f t="shared" si="79"/>
        <v>0</v>
      </c>
      <c r="CC319" s="1">
        <f t="shared" si="80"/>
        <v>0</v>
      </c>
      <c r="CD319" s="1">
        <f t="shared" si="81"/>
        <v>0</v>
      </c>
      <c r="CE319" s="1">
        <f t="shared" si="82"/>
        <v>1</v>
      </c>
      <c r="CF319" s="1">
        <f t="shared" si="83"/>
        <v>1</v>
      </c>
      <c r="CG319" s="1">
        <f>SUM(BR319:CC319)+SUM(COUNTIFS(R319:BQ319,{"TERM","RESIGNED"}))</f>
        <v>29</v>
      </c>
      <c r="CH319" s="1" t="s">
        <v>41</v>
      </c>
      <c r="CI319" s="1" t="s">
        <v>931</v>
      </c>
      <c r="CJ319" s="32"/>
    </row>
    <row r="320" spans="1:88" x14ac:dyDescent="0.25">
      <c r="A320" s="30">
        <f t="shared" si="84"/>
        <v>319</v>
      </c>
      <c r="B320" s="1" t="s">
        <v>163</v>
      </c>
      <c r="C320" s="1">
        <v>105223</v>
      </c>
      <c r="D320" s="25">
        <v>105223</v>
      </c>
      <c r="E320" s="1" t="s">
        <v>863</v>
      </c>
      <c r="F320" s="32" t="s">
        <v>923</v>
      </c>
      <c r="G320" s="32" t="s">
        <v>177</v>
      </c>
      <c r="H320" s="28">
        <v>45040</v>
      </c>
      <c r="I320" s="28" t="s">
        <v>36</v>
      </c>
      <c r="J320" s="28" t="s">
        <v>36</v>
      </c>
      <c r="K320" s="1">
        <f t="shared" ca="1" si="68"/>
        <v>302</v>
      </c>
      <c r="L320" s="32" t="str">
        <f t="shared" si="69"/>
        <v>Billable</v>
      </c>
      <c r="M320" s="32" t="s">
        <v>178</v>
      </c>
      <c r="N320" s="1" t="s">
        <v>38</v>
      </c>
      <c r="O320" s="1" t="s">
        <v>39</v>
      </c>
      <c r="P320" s="1"/>
      <c r="Q320" s="1"/>
      <c r="R320" s="31" t="s">
        <v>226</v>
      </c>
      <c r="S320" s="42" t="s">
        <v>880</v>
      </c>
      <c r="T320" s="45">
        <v>0.38263888888888892</v>
      </c>
      <c r="U320" s="42" t="s">
        <v>880</v>
      </c>
      <c r="V320" s="42" t="s">
        <v>880</v>
      </c>
      <c r="W320" s="46">
        <v>0.38125000000000003</v>
      </c>
      <c r="X320" s="46" t="s">
        <v>880</v>
      </c>
      <c r="Y320" s="42" t="s">
        <v>17</v>
      </c>
      <c r="Z320" s="42" t="s">
        <v>17</v>
      </c>
      <c r="AA320" s="42" t="s">
        <v>882</v>
      </c>
      <c r="AB320" s="46" t="s">
        <v>36</v>
      </c>
      <c r="AC320" s="42" t="s">
        <v>882</v>
      </c>
      <c r="AD320" s="42" t="s">
        <v>880</v>
      </c>
      <c r="AE320" s="46">
        <v>0.37986111111111115</v>
      </c>
      <c r="AF320" s="42" t="s">
        <v>880</v>
      </c>
      <c r="AG320" s="42" t="s">
        <v>880</v>
      </c>
      <c r="AH320" s="46">
        <v>0.38055555555555554</v>
      </c>
      <c r="AI320" s="42" t="s">
        <v>880</v>
      </c>
      <c r="AJ320" s="42" t="s">
        <v>880</v>
      </c>
      <c r="AK320" s="46">
        <v>0.37847222222222227</v>
      </c>
      <c r="AL320" s="42" t="s">
        <v>880</v>
      </c>
      <c r="AM320" s="42" t="s">
        <v>880</v>
      </c>
      <c r="AN320" s="46">
        <v>0.3840277777777778</v>
      </c>
      <c r="AO320" s="42" t="s">
        <v>880</v>
      </c>
      <c r="AP320" s="42" t="s">
        <v>17</v>
      </c>
      <c r="AQ320" s="42" t="s">
        <v>17</v>
      </c>
      <c r="AR320" s="42" t="s">
        <v>880</v>
      </c>
      <c r="AS320" s="46">
        <v>0.3833333333333333</v>
      </c>
      <c r="AT320" s="46" t="s">
        <v>880</v>
      </c>
      <c r="AU320" s="42" t="s">
        <v>880</v>
      </c>
      <c r="AV320" s="46">
        <v>0.40625</v>
      </c>
      <c r="AW320" s="46" t="s">
        <v>880</v>
      </c>
      <c r="AX320" s="42" t="s">
        <v>880</v>
      </c>
      <c r="AY320" s="46">
        <v>0.36458333333333331</v>
      </c>
      <c r="AZ320" s="46" t="s">
        <v>19</v>
      </c>
      <c r="BA320" s="42" t="s">
        <v>880</v>
      </c>
      <c r="BB320" s="46">
        <v>0.38750000000000001</v>
      </c>
      <c r="BC320" s="46" t="s">
        <v>880</v>
      </c>
      <c r="BD320" s="42" t="s">
        <v>880</v>
      </c>
      <c r="BE320" s="42" t="s">
        <v>17</v>
      </c>
      <c r="BF320" s="42" t="s">
        <v>17</v>
      </c>
      <c r="BR320" s="1">
        <f t="shared" si="70"/>
        <v>20</v>
      </c>
      <c r="BS320" s="1">
        <f t="shared" si="71"/>
        <v>0</v>
      </c>
      <c r="BT320" s="1">
        <f t="shared" si="72"/>
        <v>6</v>
      </c>
      <c r="BU320" s="1">
        <f t="shared" si="73"/>
        <v>0</v>
      </c>
      <c r="BV320" s="1">
        <f t="shared" si="74"/>
        <v>1</v>
      </c>
      <c r="BW320" s="1">
        <f>SUM(COUNTIFS($S320:$BQ320,{"PAT","MAT"}))</f>
        <v>0</v>
      </c>
      <c r="BX320" s="1">
        <f t="shared" si="75"/>
        <v>0</v>
      </c>
      <c r="BY320" s="1">
        <f t="shared" si="76"/>
        <v>0</v>
      </c>
      <c r="BZ320" s="1">
        <f t="shared" si="77"/>
        <v>0</v>
      </c>
      <c r="CA320" s="1">
        <f t="shared" si="78"/>
        <v>2</v>
      </c>
      <c r="CB320" s="1">
        <f t="shared" si="79"/>
        <v>0</v>
      </c>
      <c r="CC320" s="1">
        <f t="shared" si="80"/>
        <v>0</v>
      </c>
      <c r="CD320" s="1">
        <f t="shared" si="81"/>
        <v>2</v>
      </c>
      <c r="CE320" s="1">
        <f t="shared" si="82"/>
        <v>1</v>
      </c>
      <c r="CF320" s="1">
        <f t="shared" si="83"/>
        <v>1</v>
      </c>
      <c r="CG320" s="1">
        <f>SUM(BR320:CC320)+SUM(COUNTIFS(R320:BQ320,{"TERM","RESIGNED"}))</f>
        <v>29</v>
      </c>
      <c r="CH320" s="1" t="s">
        <v>41</v>
      </c>
      <c r="CI320" s="1" t="s">
        <v>933</v>
      </c>
      <c r="CJ320" s="32"/>
    </row>
    <row r="321" spans="1:88" x14ac:dyDescent="0.25">
      <c r="A321" s="30">
        <f t="shared" si="84"/>
        <v>320</v>
      </c>
      <c r="B321" s="1" t="s">
        <v>163</v>
      </c>
      <c r="C321" s="1">
        <v>105225</v>
      </c>
      <c r="D321" s="25">
        <v>105225</v>
      </c>
      <c r="E321" s="1" t="s">
        <v>863</v>
      </c>
      <c r="F321" s="32" t="s">
        <v>918</v>
      </c>
      <c r="G321" s="32" t="s">
        <v>154</v>
      </c>
      <c r="H321" s="28">
        <v>45040</v>
      </c>
      <c r="I321" s="28" t="s">
        <v>36</v>
      </c>
      <c r="J321" s="28" t="s">
        <v>36</v>
      </c>
      <c r="K321" s="1">
        <f t="shared" ca="1" si="68"/>
        <v>302</v>
      </c>
      <c r="L321" s="32" t="str">
        <f t="shared" si="69"/>
        <v>Billable</v>
      </c>
      <c r="M321" s="32" t="s">
        <v>118</v>
      </c>
      <c r="N321" s="1" t="s">
        <v>38</v>
      </c>
      <c r="O321" s="1" t="s">
        <v>39</v>
      </c>
      <c r="P321" s="1"/>
      <c r="Q321" s="1"/>
      <c r="R321" s="31" t="s">
        <v>155</v>
      </c>
      <c r="S321" s="42" t="s">
        <v>882</v>
      </c>
      <c r="T321" s="45" t="s">
        <v>36</v>
      </c>
      <c r="U321" s="42" t="s">
        <v>882</v>
      </c>
      <c r="V321" s="42" t="s">
        <v>883</v>
      </c>
      <c r="W321" s="46" t="s">
        <v>36</v>
      </c>
      <c r="X321" s="46" t="s">
        <v>883</v>
      </c>
      <c r="Y321" s="42" t="s">
        <v>17</v>
      </c>
      <c r="Z321" s="42" t="s">
        <v>17</v>
      </c>
      <c r="AA321" s="42" t="s">
        <v>880</v>
      </c>
      <c r="AB321" s="46">
        <v>0.37152777777777773</v>
      </c>
      <c r="AC321" s="42" t="s">
        <v>880</v>
      </c>
      <c r="AD321" s="42" t="s">
        <v>880</v>
      </c>
      <c r="AE321" s="46">
        <v>0.37013888888888885</v>
      </c>
      <c r="AF321" s="42" t="s">
        <v>880</v>
      </c>
      <c r="AG321" s="42" t="s">
        <v>880</v>
      </c>
      <c r="AH321" s="46">
        <v>0.37361111111111112</v>
      </c>
      <c r="AI321" s="42" t="s">
        <v>880</v>
      </c>
      <c r="AJ321" s="42" t="s">
        <v>880</v>
      </c>
      <c r="AK321" s="46">
        <v>0.37361111111111112</v>
      </c>
      <c r="AL321" s="42" t="s">
        <v>880</v>
      </c>
      <c r="AM321" s="42" t="s">
        <v>880</v>
      </c>
      <c r="AN321" s="46">
        <v>0.36458333333333331</v>
      </c>
      <c r="AO321" s="42" t="s">
        <v>880</v>
      </c>
      <c r="AP321" s="42" t="s">
        <v>17</v>
      </c>
      <c r="AQ321" s="42" t="s">
        <v>17</v>
      </c>
      <c r="AR321" s="42" t="s">
        <v>880</v>
      </c>
      <c r="AS321" s="46">
        <v>0.38541666666666669</v>
      </c>
      <c r="AT321" s="46" t="s">
        <v>880</v>
      </c>
      <c r="AU321" s="42" t="s">
        <v>18</v>
      </c>
      <c r="AV321" s="46" t="s">
        <v>36</v>
      </c>
      <c r="AW321" s="46" t="s">
        <v>18</v>
      </c>
      <c r="AX321" s="42" t="s">
        <v>18</v>
      </c>
      <c r="AY321" s="46" t="s">
        <v>36</v>
      </c>
      <c r="AZ321" s="46" t="s">
        <v>18</v>
      </c>
      <c r="BA321" s="42" t="s">
        <v>18</v>
      </c>
      <c r="BB321" s="46" t="s">
        <v>36</v>
      </c>
      <c r="BC321" s="46" t="s">
        <v>18</v>
      </c>
      <c r="BD321" s="42" t="s">
        <v>886</v>
      </c>
      <c r="BE321" s="42" t="s">
        <v>17</v>
      </c>
      <c r="BF321" s="42" t="s">
        <v>17</v>
      </c>
      <c r="BR321" s="1">
        <f t="shared" si="70"/>
        <v>12</v>
      </c>
      <c r="BS321" s="1">
        <f t="shared" si="71"/>
        <v>0</v>
      </c>
      <c r="BT321" s="1">
        <f t="shared" si="72"/>
        <v>6</v>
      </c>
      <c r="BU321" s="1">
        <f t="shared" si="73"/>
        <v>6</v>
      </c>
      <c r="BV321" s="1">
        <f t="shared" si="74"/>
        <v>0</v>
      </c>
      <c r="BW321" s="1">
        <f>SUM(COUNTIFS($S321:$BQ321,{"PAT","MAT"}))</f>
        <v>0</v>
      </c>
      <c r="BX321" s="1">
        <f t="shared" si="75"/>
        <v>0</v>
      </c>
      <c r="BY321" s="1">
        <f t="shared" si="76"/>
        <v>0</v>
      </c>
      <c r="BZ321" s="1">
        <f t="shared" si="77"/>
        <v>2</v>
      </c>
      <c r="CA321" s="1">
        <f t="shared" si="78"/>
        <v>2</v>
      </c>
      <c r="CB321" s="1">
        <f t="shared" si="79"/>
        <v>0</v>
      </c>
      <c r="CC321" s="1">
        <f t="shared" si="80"/>
        <v>0</v>
      </c>
      <c r="CD321" s="1">
        <f t="shared" si="81"/>
        <v>4</v>
      </c>
      <c r="CE321" s="1">
        <f t="shared" si="82"/>
        <v>0</v>
      </c>
      <c r="CF321" s="1">
        <f t="shared" si="83"/>
        <v>0</v>
      </c>
      <c r="CG321" s="1">
        <f>SUM(BR321:CC321)+SUM(COUNTIFS(R321:BQ321,{"TERM","RESIGNED"}))</f>
        <v>29</v>
      </c>
      <c r="CH321" s="1" t="s">
        <v>41</v>
      </c>
      <c r="CI321" s="1" t="s">
        <v>933</v>
      </c>
      <c r="CJ321" s="32"/>
    </row>
    <row r="322" spans="1:88" x14ac:dyDescent="0.25">
      <c r="A322" s="30">
        <f t="shared" si="84"/>
        <v>321</v>
      </c>
      <c r="B322" s="1" t="s">
        <v>163</v>
      </c>
      <c r="C322" s="1">
        <v>105227</v>
      </c>
      <c r="D322" s="25">
        <v>105227</v>
      </c>
      <c r="E322" s="1" t="s">
        <v>863</v>
      </c>
      <c r="F322" s="32" t="s">
        <v>924</v>
      </c>
      <c r="G322" s="32" t="s">
        <v>154</v>
      </c>
      <c r="H322" s="28">
        <v>45040</v>
      </c>
      <c r="I322" s="28" t="s">
        <v>36</v>
      </c>
      <c r="J322" s="28" t="s">
        <v>36</v>
      </c>
      <c r="K322" s="1">
        <f t="shared" ref="K322:K385" ca="1" si="85">IF(O322="ACTIVE",(TODAY()-H322),(J322-H322))</f>
        <v>302</v>
      </c>
      <c r="L322" s="32" t="str">
        <f t="shared" ref="L322:L385" si="86">IF(OR(M322="Email Verification",M322="Operations",M322="OJT",M322="Bottom Quartile Group",M322="Training"),"Billable","Non Billable")</f>
        <v>Billable</v>
      </c>
      <c r="M322" s="32" t="s">
        <v>118</v>
      </c>
      <c r="N322" s="1" t="s">
        <v>38</v>
      </c>
      <c r="O322" s="1" t="s">
        <v>39</v>
      </c>
      <c r="P322" s="1"/>
      <c r="Q322" s="1"/>
      <c r="R322" s="31" t="s">
        <v>134</v>
      </c>
      <c r="S322" s="42" t="s">
        <v>880</v>
      </c>
      <c r="T322" s="45">
        <v>0.3743055555555555</v>
      </c>
      <c r="U322" s="42" t="s">
        <v>880</v>
      </c>
      <c r="V322" s="42" t="s">
        <v>880</v>
      </c>
      <c r="W322" s="46">
        <v>0.36736111111111108</v>
      </c>
      <c r="X322" s="46" t="s">
        <v>880</v>
      </c>
      <c r="Y322" s="42" t="s">
        <v>17</v>
      </c>
      <c r="Z322" s="42" t="s">
        <v>17</v>
      </c>
      <c r="AA322" s="42" t="s">
        <v>880</v>
      </c>
      <c r="AB322" s="46">
        <v>0.36527777777777781</v>
      </c>
      <c r="AC322" s="42" t="s">
        <v>880</v>
      </c>
      <c r="AD322" s="42" t="s">
        <v>880</v>
      </c>
      <c r="AE322" s="46">
        <v>0.37638888888888888</v>
      </c>
      <c r="AF322" s="42" t="s">
        <v>880</v>
      </c>
      <c r="AG322" s="42" t="s">
        <v>881</v>
      </c>
      <c r="AH322" s="46">
        <v>0.23819444444444446</v>
      </c>
      <c r="AI322" s="42" t="s">
        <v>881</v>
      </c>
      <c r="AJ322" s="42" t="s">
        <v>18</v>
      </c>
      <c r="AK322" s="46" t="s">
        <v>36</v>
      </c>
      <c r="AL322" s="42" t="s">
        <v>18</v>
      </c>
      <c r="AM322" s="42" t="s">
        <v>880</v>
      </c>
      <c r="AN322" s="46">
        <v>0.37013888888888885</v>
      </c>
      <c r="AO322" s="42" t="s">
        <v>880</v>
      </c>
      <c r="AP322" s="42" t="s">
        <v>17</v>
      </c>
      <c r="AQ322" s="42" t="s">
        <v>17</v>
      </c>
      <c r="AR322" s="42" t="s">
        <v>880</v>
      </c>
      <c r="AS322" s="46">
        <v>0.37638888888888888</v>
      </c>
      <c r="AT322" s="46" t="s">
        <v>880</v>
      </c>
      <c r="AU322" s="42" t="s">
        <v>880</v>
      </c>
      <c r="AV322" s="46">
        <v>0.37222222222222223</v>
      </c>
      <c r="AW322" s="46" t="s">
        <v>880</v>
      </c>
      <c r="AX322" s="42" t="s">
        <v>880</v>
      </c>
      <c r="AY322" s="46">
        <v>0.38055555555555554</v>
      </c>
      <c r="AZ322" s="46" t="s">
        <v>880</v>
      </c>
      <c r="BA322" s="42" t="s">
        <v>880</v>
      </c>
      <c r="BB322" s="46">
        <v>0.3756944444444445</v>
      </c>
      <c r="BC322" s="46" t="s">
        <v>880</v>
      </c>
      <c r="BD322" s="42" t="s">
        <v>880</v>
      </c>
      <c r="BE322" s="42" t="s">
        <v>17</v>
      </c>
      <c r="BF322" s="42" t="s">
        <v>17</v>
      </c>
      <c r="BR322" s="1">
        <f t="shared" ref="BR322:BR385" si="87">COUNTIFS($S322:$BQ322,"P")</f>
        <v>19</v>
      </c>
      <c r="BS322" s="1">
        <f t="shared" ref="BS322:BS385" si="88">COUNTIFS($S322:$BQ322,"HD")/2</f>
        <v>1</v>
      </c>
      <c r="BT322" s="1">
        <f t="shared" ref="BT322:BT385" si="89">COUNTIFS($S322:$BQ322,"DO")</f>
        <v>6</v>
      </c>
      <c r="BU322" s="1">
        <f t="shared" ref="BU322:BU385" si="90">COUNTIFS($S322:$BQ322,"UPL")</f>
        <v>2</v>
      </c>
      <c r="BV322" s="1">
        <f t="shared" ref="BV322:BV385" si="91">COUNTIFS($S322:$BQ322,"LWP")</f>
        <v>0</v>
      </c>
      <c r="BW322" s="1">
        <f>SUM(COUNTIFS($S322:$BQ322,{"PAT","MAT"}))</f>
        <v>0</v>
      </c>
      <c r="BX322" s="1">
        <f t="shared" ref="BX322:BX385" si="92">COUNTIFS($S322:$BQ322,"HO")</f>
        <v>0</v>
      </c>
      <c r="BY322" s="1">
        <f t="shared" ref="BY322:BY385" si="93">COUNTIFS($S322:$BQ322,"NA")</f>
        <v>0</v>
      </c>
      <c r="BZ322" s="1">
        <f t="shared" ref="BZ322:BZ385" si="94">COUNTIFS($S322:$BQ322,"PL")</f>
        <v>0</v>
      </c>
      <c r="CA322" s="1">
        <f t="shared" ref="CA322:CA385" si="95">COUNTIFS($S322:$BQ322,"CL")</f>
        <v>0</v>
      </c>
      <c r="CB322" s="1">
        <f t="shared" ref="CB322:CB385" si="96">COUNTIFS($S322:$BQ322,"BL")</f>
        <v>0</v>
      </c>
      <c r="CC322" s="1">
        <f t="shared" ref="CC322:CC385" si="97">COUNTIFS($S322:$BQ322,"CO")</f>
        <v>0</v>
      </c>
      <c r="CD322" s="1">
        <f t="shared" ref="CD322:CD385" si="98">SUM(BZ322:CC322)</f>
        <v>0</v>
      </c>
      <c r="CE322" s="1">
        <f t="shared" ref="CE322:CE385" si="99">IF(SUM(BR322+BS322)&gt;=17,1,0)</f>
        <v>1</v>
      </c>
      <c r="CF322" s="1">
        <f t="shared" ref="CF322:CF385" si="100">IF(SUM(BR322+BS322)&gt;=13,1,0)</f>
        <v>1</v>
      </c>
      <c r="CG322" s="1">
        <f>SUM(BR322:CC322)+SUM(COUNTIFS(R322:BQ322,{"TERM","RESIGNED"}))</f>
        <v>28</v>
      </c>
      <c r="CH322" s="1" t="s">
        <v>41</v>
      </c>
      <c r="CI322" s="1" t="s">
        <v>933</v>
      </c>
      <c r="CJ322" s="32"/>
    </row>
    <row r="323" spans="1:88" x14ac:dyDescent="0.25">
      <c r="A323" s="30">
        <f t="shared" ref="A323:A386" si="101">A322+1</f>
        <v>322</v>
      </c>
      <c r="B323" s="1" t="s">
        <v>163</v>
      </c>
      <c r="C323" s="1">
        <v>105229</v>
      </c>
      <c r="D323" s="25">
        <v>105229</v>
      </c>
      <c r="E323" s="1" t="s">
        <v>862</v>
      </c>
      <c r="F323" s="32" t="s">
        <v>919</v>
      </c>
      <c r="G323" s="32" t="s">
        <v>154</v>
      </c>
      <c r="H323" s="28">
        <v>45040</v>
      </c>
      <c r="I323" s="28" t="s">
        <v>36</v>
      </c>
      <c r="J323" s="28" t="s">
        <v>36</v>
      </c>
      <c r="K323" s="1">
        <f t="shared" ca="1" si="85"/>
        <v>302</v>
      </c>
      <c r="L323" s="32" t="str">
        <f t="shared" si="86"/>
        <v>Billable</v>
      </c>
      <c r="M323" s="32" t="s">
        <v>118</v>
      </c>
      <c r="N323" s="1" t="s">
        <v>38</v>
      </c>
      <c r="O323" s="1" t="s">
        <v>39</v>
      </c>
      <c r="P323" s="1"/>
      <c r="Q323" s="1"/>
      <c r="R323" s="31" t="s">
        <v>134</v>
      </c>
      <c r="S323" s="42" t="s">
        <v>880</v>
      </c>
      <c r="T323" s="45">
        <v>0.3743055555555555</v>
      </c>
      <c r="U323" s="42" t="s">
        <v>880</v>
      </c>
      <c r="V323" s="42" t="s">
        <v>880</v>
      </c>
      <c r="W323" s="46">
        <v>0.36805555555555558</v>
      </c>
      <c r="X323" s="46" t="s">
        <v>880</v>
      </c>
      <c r="Y323" s="42" t="s">
        <v>17</v>
      </c>
      <c r="Z323" s="42" t="s">
        <v>17</v>
      </c>
      <c r="AA323" s="42" t="s">
        <v>881</v>
      </c>
      <c r="AB323" s="46">
        <v>0.24513888888888888</v>
      </c>
      <c r="AC323" s="42" t="s">
        <v>881</v>
      </c>
      <c r="AD323" s="42" t="s">
        <v>880</v>
      </c>
      <c r="AE323" s="46">
        <v>0.3756944444444445</v>
      </c>
      <c r="AF323" s="42" t="s">
        <v>880</v>
      </c>
      <c r="AG323" s="42" t="s">
        <v>880</v>
      </c>
      <c r="AH323" s="46">
        <v>0.37708333333333338</v>
      </c>
      <c r="AI323" s="42" t="s">
        <v>880</v>
      </c>
      <c r="AJ323" s="42" t="s">
        <v>880</v>
      </c>
      <c r="AK323" s="46">
        <v>0.37083333333333335</v>
      </c>
      <c r="AL323" s="42" t="s">
        <v>880</v>
      </c>
      <c r="AM323" s="42" t="s">
        <v>880</v>
      </c>
      <c r="AN323" s="46">
        <v>0.37083333333333335</v>
      </c>
      <c r="AO323" s="42" t="s">
        <v>880</v>
      </c>
      <c r="AP323" s="42" t="s">
        <v>17</v>
      </c>
      <c r="AQ323" s="42" t="s">
        <v>17</v>
      </c>
      <c r="AR323" s="42" t="s">
        <v>880</v>
      </c>
      <c r="AS323" s="46">
        <v>0.3756944444444445</v>
      </c>
      <c r="AT323" s="46" t="s">
        <v>880</v>
      </c>
      <c r="AU323" s="42" t="s">
        <v>880</v>
      </c>
      <c r="AV323" s="46">
        <v>0.375</v>
      </c>
      <c r="AW323" s="46" t="s">
        <v>880</v>
      </c>
      <c r="AX323" s="42" t="s">
        <v>880</v>
      </c>
      <c r="AY323" s="46">
        <v>0.37916666666666665</v>
      </c>
      <c r="AZ323" s="46" t="s">
        <v>880</v>
      </c>
      <c r="BA323" s="42" t="s">
        <v>880</v>
      </c>
      <c r="BB323" s="46">
        <v>0.375</v>
      </c>
      <c r="BC323" s="46" t="s">
        <v>880</v>
      </c>
      <c r="BD323" s="42" t="s">
        <v>880</v>
      </c>
      <c r="BE323" s="42" t="s">
        <v>17</v>
      </c>
      <c r="BF323" s="42" t="s">
        <v>17</v>
      </c>
      <c r="BR323" s="1">
        <f t="shared" si="87"/>
        <v>21</v>
      </c>
      <c r="BS323" s="1">
        <f t="shared" si="88"/>
        <v>1</v>
      </c>
      <c r="BT323" s="1">
        <f t="shared" si="89"/>
        <v>6</v>
      </c>
      <c r="BU323" s="1">
        <f t="shared" si="90"/>
        <v>0</v>
      </c>
      <c r="BV323" s="1">
        <f t="shared" si="91"/>
        <v>0</v>
      </c>
      <c r="BW323" s="1">
        <f>SUM(COUNTIFS($S323:$BQ323,{"PAT","MAT"}))</f>
        <v>0</v>
      </c>
      <c r="BX323" s="1">
        <f t="shared" si="92"/>
        <v>0</v>
      </c>
      <c r="BY323" s="1">
        <f t="shared" si="93"/>
        <v>0</v>
      </c>
      <c r="BZ323" s="1">
        <f t="shared" si="94"/>
        <v>0</v>
      </c>
      <c r="CA323" s="1">
        <f t="shared" si="95"/>
        <v>0</v>
      </c>
      <c r="CB323" s="1">
        <f t="shared" si="96"/>
        <v>0</v>
      </c>
      <c r="CC323" s="1">
        <f t="shared" si="97"/>
        <v>0</v>
      </c>
      <c r="CD323" s="1">
        <f t="shared" si="98"/>
        <v>0</v>
      </c>
      <c r="CE323" s="1">
        <f t="shared" si="99"/>
        <v>1</v>
      </c>
      <c r="CF323" s="1">
        <f t="shared" si="100"/>
        <v>1</v>
      </c>
      <c r="CG323" s="1">
        <f>SUM(BR323:CC323)+SUM(COUNTIFS(R323:BQ323,{"TERM","RESIGNED"}))</f>
        <v>28</v>
      </c>
      <c r="CH323" s="1" t="s">
        <v>41</v>
      </c>
      <c r="CI323" s="1" t="s">
        <v>933</v>
      </c>
      <c r="CJ323" s="32"/>
    </row>
    <row r="324" spans="1:88" x14ac:dyDescent="0.25">
      <c r="A324" s="30">
        <f t="shared" si="101"/>
        <v>323</v>
      </c>
      <c r="B324" s="1" t="s">
        <v>163</v>
      </c>
      <c r="C324" s="1">
        <v>105231</v>
      </c>
      <c r="D324" s="25">
        <v>105231</v>
      </c>
      <c r="E324" s="1" t="s">
        <v>862</v>
      </c>
      <c r="F324" s="32" t="s">
        <v>945</v>
      </c>
      <c r="G324" s="32" t="s">
        <v>154</v>
      </c>
      <c r="H324" s="28">
        <v>45040</v>
      </c>
      <c r="I324" s="28" t="s">
        <v>36</v>
      </c>
      <c r="J324" s="28" t="s">
        <v>36</v>
      </c>
      <c r="K324" s="1">
        <f t="shared" ca="1" si="85"/>
        <v>302</v>
      </c>
      <c r="L324" s="32" t="str">
        <f t="shared" si="86"/>
        <v>Billable</v>
      </c>
      <c r="M324" s="32" t="s">
        <v>118</v>
      </c>
      <c r="N324" s="1" t="s">
        <v>38</v>
      </c>
      <c r="O324" s="1" t="s">
        <v>39</v>
      </c>
      <c r="P324" s="1"/>
      <c r="Q324" s="1"/>
      <c r="R324" s="31" t="s">
        <v>134</v>
      </c>
      <c r="S324" s="42" t="s">
        <v>880</v>
      </c>
      <c r="T324" s="45">
        <v>0.37013888888888885</v>
      </c>
      <c r="U324" s="42" t="s">
        <v>880</v>
      </c>
      <c r="V324" s="42" t="s">
        <v>880</v>
      </c>
      <c r="W324" s="46">
        <v>0.375</v>
      </c>
      <c r="X324" s="46" t="s">
        <v>880</v>
      </c>
      <c r="Y324" s="42" t="s">
        <v>17</v>
      </c>
      <c r="Z324" s="42" t="s">
        <v>17</v>
      </c>
      <c r="AA324" s="42" t="s">
        <v>19</v>
      </c>
      <c r="AB324" s="46">
        <v>0.36805555555555558</v>
      </c>
      <c r="AC324" s="42" t="s">
        <v>19</v>
      </c>
      <c r="AD324" s="42" t="s">
        <v>880</v>
      </c>
      <c r="AE324" s="46">
        <v>0.37152777777777773</v>
      </c>
      <c r="AF324" s="42" t="s">
        <v>880</v>
      </c>
      <c r="AG324" s="42" t="s">
        <v>880</v>
      </c>
      <c r="AH324" s="46">
        <v>0.36736111111111108</v>
      </c>
      <c r="AI324" s="42" t="s">
        <v>880</v>
      </c>
      <c r="AJ324" s="42" t="s">
        <v>880</v>
      </c>
      <c r="AK324" s="46">
        <v>0.3756944444444445</v>
      </c>
      <c r="AL324" s="42" t="s">
        <v>880</v>
      </c>
      <c r="AM324" s="42" t="s">
        <v>880</v>
      </c>
      <c r="AN324" s="46">
        <v>0.3666666666666667</v>
      </c>
      <c r="AO324" s="42" t="s">
        <v>880</v>
      </c>
      <c r="AP324" s="42" t="s">
        <v>17</v>
      </c>
      <c r="AQ324" s="42" t="s">
        <v>17</v>
      </c>
      <c r="AR324" s="42" t="s">
        <v>880</v>
      </c>
      <c r="AS324" s="46">
        <v>0.37638888888888888</v>
      </c>
      <c r="AT324" s="46" t="s">
        <v>880</v>
      </c>
      <c r="AU324" s="42" t="s">
        <v>19</v>
      </c>
      <c r="AV324" s="46">
        <v>9.5138888888888884E-2</v>
      </c>
      <c r="AW324" s="46" t="s">
        <v>19</v>
      </c>
      <c r="AX324" s="42" t="s">
        <v>18</v>
      </c>
      <c r="AY324" s="46" t="s">
        <v>36</v>
      </c>
      <c r="AZ324" s="46" t="s">
        <v>18</v>
      </c>
      <c r="BA324" s="42" t="s">
        <v>880</v>
      </c>
      <c r="BB324" s="46">
        <v>0.36736111111111108</v>
      </c>
      <c r="BC324" s="46" t="s">
        <v>880</v>
      </c>
      <c r="BD324" s="42" t="s">
        <v>880</v>
      </c>
      <c r="BE324" s="42" t="s">
        <v>17</v>
      </c>
      <c r="BF324" s="42" t="s">
        <v>17</v>
      </c>
      <c r="BR324" s="1">
        <f t="shared" si="87"/>
        <v>17</v>
      </c>
      <c r="BS324" s="1">
        <f t="shared" si="88"/>
        <v>0</v>
      </c>
      <c r="BT324" s="1">
        <f t="shared" si="89"/>
        <v>6</v>
      </c>
      <c r="BU324" s="1">
        <f t="shared" si="90"/>
        <v>2</v>
      </c>
      <c r="BV324" s="1">
        <f t="shared" si="91"/>
        <v>4</v>
      </c>
      <c r="BW324" s="1">
        <f>SUM(COUNTIFS($S324:$BQ324,{"PAT","MAT"}))</f>
        <v>0</v>
      </c>
      <c r="BX324" s="1">
        <f t="shared" si="92"/>
        <v>0</v>
      </c>
      <c r="BY324" s="1">
        <f t="shared" si="93"/>
        <v>0</v>
      </c>
      <c r="BZ324" s="1">
        <f t="shared" si="94"/>
        <v>0</v>
      </c>
      <c r="CA324" s="1">
        <f t="shared" si="95"/>
        <v>0</v>
      </c>
      <c r="CB324" s="1">
        <f t="shared" si="96"/>
        <v>0</v>
      </c>
      <c r="CC324" s="1">
        <f t="shared" si="97"/>
        <v>0</v>
      </c>
      <c r="CD324" s="1">
        <f t="shared" si="98"/>
        <v>0</v>
      </c>
      <c r="CE324" s="1">
        <f t="shared" si="99"/>
        <v>1</v>
      </c>
      <c r="CF324" s="1">
        <f t="shared" si="100"/>
        <v>1</v>
      </c>
      <c r="CG324" s="1">
        <f>SUM(BR324:CC324)+SUM(COUNTIFS(R324:BQ324,{"TERM","RESIGNED"}))</f>
        <v>29</v>
      </c>
      <c r="CH324" s="1" t="s">
        <v>41</v>
      </c>
      <c r="CI324" s="1" t="s">
        <v>931</v>
      </c>
      <c r="CJ324" s="32"/>
    </row>
    <row r="325" spans="1:88" x14ac:dyDescent="0.25">
      <c r="A325" s="30">
        <f t="shared" si="101"/>
        <v>324</v>
      </c>
      <c r="B325" s="1" t="s">
        <v>163</v>
      </c>
      <c r="C325" s="1">
        <v>105236</v>
      </c>
      <c r="D325" s="25">
        <v>105236</v>
      </c>
      <c r="E325" s="1" t="s">
        <v>863</v>
      </c>
      <c r="F325" s="32" t="s">
        <v>917</v>
      </c>
      <c r="G325" s="32" t="s">
        <v>177</v>
      </c>
      <c r="H325" s="28">
        <v>45040</v>
      </c>
      <c r="I325" s="28" t="s">
        <v>36</v>
      </c>
      <c r="J325" s="28" t="s">
        <v>36</v>
      </c>
      <c r="K325" s="1">
        <f t="shared" ca="1" si="85"/>
        <v>302</v>
      </c>
      <c r="L325" s="32" t="str">
        <f t="shared" si="86"/>
        <v>Billable</v>
      </c>
      <c r="M325" s="32" t="s">
        <v>178</v>
      </c>
      <c r="N325" s="1" t="s">
        <v>38</v>
      </c>
      <c r="O325" s="1" t="s">
        <v>39</v>
      </c>
      <c r="P325" s="1"/>
      <c r="Q325" s="1"/>
      <c r="R325" s="31" t="s">
        <v>241</v>
      </c>
      <c r="S325" s="42" t="s">
        <v>880</v>
      </c>
      <c r="T325" s="45">
        <v>0.39097222222222222</v>
      </c>
      <c r="U325" s="42" t="s">
        <v>880</v>
      </c>
      <c r="V325" s="42" t="s">
        <v>880</v>
      </c>
      <c r="W325" s="46">
        <v>0.37847222222222227</v>
      </c>
      <c r="X325" s="46" t="s">
        <v>880</v>
      </c>
      <c r="Y325" s="42" t="s">
        <v>17</v>
      </c>
      <c r="Z325" s="42" t="s">
        <v>17</v>
      </c>
      <c r="AA325" s="42" t="s">
        <v>880</v>
      </c>
      <c r="AB325" s="46">
        <v>0.38611111111111113</v>
      </c>
      <c r="AC325" s="42" t="s">
        <v>880</v>
      </c>
      <c r="AD325" s="42" t="s">
        <v>880</v>
      </c>
      <c r="AE325" s="46">
        <v>0.38194444444444442</v>
      </c>
      <c r="AF325" s="42" t="s">
        <v>880</v>
      </c>
      <c r="AG325" s="42" t="s">
        <v>880</v>
      </c>
      <c r="AH325" s="46">
        <v>0.39513888888888887</v>
      </c>
      <c r="AI325" s="42" t="s">
        <v>880</v>
      </c>
      <c r="AJ325" s="42" t="s">
        <v>880</v>
      </c>
      <c r="AK325" s="46">
        <v>0.37986111111111115</v>
      </c>
      <c r="AL325" s="42" t="s">
        <v>880</v>
      </c>
      <c r="AM325" s="42" t="s">
        <v>880</v>
      </c>
      <c r="AN325" s="46">
        <v>0.38611111111111113</v>
      </c>
      <c r="AO325" s="42" t="s">
        <v>880</v>
      </c>
      <c r="AP325" s="42" t="s">
        <v>17</v>
      </c>
      <c r="AQ325" s="42" t="s">
        <v>17</v>
      </c>
      <c r="AR325" s="42" t="s">
        <v>880</v>
      </c>
      <c r="AS325" s="46">
        <v>0.38611111111111113</v>
      </c>
      <c r="AT325" s="46" t="s">
        <v>880</v>
      </c>
      <c r="AU325" s="42" t="s">
        <v>880</v>
      </c>
      <c r="AV325" s="46">
        <v>0.38125000000000003</v>
      </c>
      <c r="AW325" s="46" t="s">
        <v>880</v>
      </c>
      <c r="AX325" s="42" t="s">
        <v>880</v>
      </c>
      <c r="AY325" s="46">
        <v>0.38958333333333334</v>
      </c>
      <c r="AZ325" s="46" t="s">
        <v>880</v>
      </c>
      <c r="BA325" s="42" t="s">
        <v>885</v>
      </c>
      <c r="BB325" s="46" t="s">
        <v>36</v>
      </c>
      <c r="BC325" s="46" t="s">
        <v>18</v>
      </c>
      <c r="BD325" s="42" t="s">
        <v>880</v>
      </c>
      <c r="BE325" s="42" t="s">
        <v>17</v>
      </c>
      <c r="BF325" s="42" t="s">
        <v>17</v>
      </c>
      <c r="BR325" s="1">
        <f t="shared" si="87"/>
        <v>21</v>
      </c>
      <c r="BS325" s="1">
        <f t="shared" si="88"/>
        <v>0</v>
      </c>
      <c r="BT325" s="1">
        <f t="shared" si="89"/>
        <v>6</v>
      </c>
      <c r="BU325" s="1">
        <f t="shared" si="90"/>
        <v>1</v>
      </c>
      <c r="BV325" s="1">
        <f t="shared" si="91"/>
        <v>0</v>
      </c>
      <c r="BW325" s="1">
        <f>SUM(COUNTIFS($S325:$BQ325,{"PAT","MAT"}))</f>
        <v>0</v>
      </c>
      <c r="BX325" s="1">
        <f t="shared" si="92"/>
        <v>0</v>
      </c>
      <c r="BY325" s="1">
        <f t="shared" si="93"/>
        <v>0</v>
      </c>
      <c r="BZ325" s="1">
        <f t="shared" si="94"/>
        <v>0</v>
      </c>
      <c r="CA325" s="1">
        <f t="shared" si="95"/>
        <v>0</v>
      </c>
      <c r="CB325" s="1">
        <f t="shared" si="96"/>
        <v>1</v>
      </c>
      <c r="CC325" s="1">
        <f t="shared" si="97"/>
        <v>0</v>
      </c>
      <c r="CD325" s="1">
        <f t="shared" si="98"/>
        <v>1</v>
      </c>
      <c r="CE325" s="1">
        <f t="shared" si="99"/>
        <v>1</v>
      </c>
      <c r="CF325" s="1">
        <f t="shared" si="100"/>
        <v>1</v>
      </c>
      <c r="CG325" s="1">
        <f>SUM(BR325:CC325)+SUM(COUNTIFS(R325:BQ325,{"TERM","RESIGNED"}))</f>
        <v>29</v>
      </c>
      <c r="CH325" s="1" t="s">
        <v>41</v>
      </c>
      <c r="CI325" s="1" t="s">
        <v>931</v>
      </c>
      <c r="CJ325" s="32"/>
    </row>
    <row r="326" spans="1:88" x14ac:dyDescent="0.25">
      <c r="A326" s="30">
        <f t="shared" si="101"/>
        <v>325</v>
      </c>
      <c r="B326" s="1" t="s">
        <v>163</v>
      </c>
      <c r="C326" s="1">
        <v>105237</v>
      </c>
      <c r="D326" s="25">
        <v>105237</v>
      </c>
      <c r="E326" s="1" t="s">
        <v>863</v>
      </c>
      <c r="F326" s="32" t="s">
        <v>927</v>
      </c>
      <c r="G326" s="32" t="s">
        <v>177</v>
      </c>
      <c r="H326" s="28">
        <v>45070</v>
      </c>
      <c r="I326" s="28" t="s">
        <v>36</v>
      </c>
      <c r="J326" s="28" t="s">
        <v>36</v>
      </c>
      <c r="K326" s="1">
        <f t="shared" ca="1" si="85"/>
        <v>272</v>
      </c>
      <c r="L326" s="32" t="str">
        <f t="shared" si="86"/>
        <v>Billable</v>
      </c>
      <c r="M326" s="32" t="s">
        <v>178</v>
      </c>
      <c r="N326" s="1" t="s">
        <v>38</v>
      </c>
      <c r="O326" s="1" t="s">
        <v>39</v>
      </c>
      <c r="P326" s="1"/>
      <c r="Q326" s="1"/>
      <c r="R326" s="31" t="s">
        <v>425</v>
      </c>
      <c r="S326" s="42" t="s">
        <v>880</v>
      </c>
      <c r="T326" s="45">
        <v>0.38819444444444445</v>
      </c>
      <c r="U326" s="42" t="s">
        <v>880</v>
      </c>
      <c r="V326" s="42" t="s">
        <v>880</v>
      </c>
      <c r="W326" s="46">
        <v>0.3923611111111111</v>
      </c>
      <c r="X326" s="46" t="s">
        <v>880</v>
      </c>
      <c r="Y326" s="42" t="s">
        <v>17</v>
      </c>
      <c r="Z326" s="42" t="s">
        <v>17</v>
      </c>
      <c r="AA326" s="42" t="s">
        <v>880</v>
      </c>
      <c r="AB326" s="46">
        <v>0.38750000000000001</v>
      </c>
      <c r="AC326" s="42" t="s">
        <v>880</v>
      </c>
      <c r="AD326" s="42" t="s">
        <v>880</v>
      </c>
      <c r="AE326" s="46">
        <v>0.40208333333333335</v>
      </c>
      <c r="AF326" s="42" t="s">
        <v>880</v>
      </c>
      <c r="AG326" s="42" t="s">
        <v>880</v>
      </c>
      <c r="AH326" s="46">
        <v>0.39999999999999997</v>
      </c>
      <c r="AI326" s="42" t="s">
        <v>880</v>
      </c>
      <c r="AJ326" s="42" t="s">
        <v>880</v>
      </c>
      <c r="AK326" s="46">
        <v>0.38125000000000003</v>
      </c>
      <c r="AL326" s="42" t="s">
        <v>880</v>
      </c>
      <c r="AM326" s="42" t="s">
        <v>18</v>
      </c>
      <c r="AN326" s="46" t="s">
        <v>36</v>
      </c>
      <c r="AO326" s="42" t="s">
        <v>18</v>
      </c>
      <c r="AP326" s="42" t="s">
        <v>17</v>
      </c>
      <c r="AQ326" s="42" t="s">
        <v>17</v>
      </c>
      <c r="AR326" s="42" t="s">
        <v>880</v>
      </c>
      <c r="AS326" s="46">
        <v>0.37361111111111112</v>
      </c>
      <c r="AT326" s="46" t="s">
        <v>880</v>
      </c>
      <c r="AU326" s="42" t="s">
        <v>880</v>
      </c>
      <c r="AV326" s="46">
        <v>0.37986111111111115</v>
      </c>
      <c r="AW326" s="46" t="s">
        <v>880</v>
      </c>
      <c r="AX326" s="42" t="s">
        <v>880</v>
      </c>
      <c r="AY326" s="46">
        <v>0.37986111111111115</v>
      </c>
      <c r="AZ326" s="46" t="s">
        <v>880</v>
      </c>
      <c r="BA326" s="42" t="s">
        <v>880</v>
      </c>
      <c r="BB326" s="46">
        <v>0.38958333333333334</v>
      </c>
      <c r="BC326" s="46" t="s">
        <v>880</v>
      </c>
      <c r="BD326" s="42" t="s">
        <v>880</v>
      </c>
      <c r="BE326" s="42" t="s">
        <v>17</v>
      </c>
      <c r="BF326" s="42" t="s">
        <v>17</v>
      </c>
      <c r="BR326" s="1">
        <f t="shared" si="87"/>
        <v>21</v>
      </c>
      <c r="BS326" s="1">
        <f t="shared" si="88"/>
        <v>0</v>
      </c>
      <c r="BT326" s="1">
        <f t="shared" si="89"/>
        <v>6</v>
      </c>
      <c r="BU326" s="1">
        <f t="shared" si="90"/>
        <v>2</v>
      </c>
      <c r="BV326" s="1">
        <f t="shared" si="91"/>
        <v>0</v>
      </c>
      <c r="BW326" s="1">
        <f>SUM(COUNTIFS($S326:$BQ326,{"PAT","MAT"}))</f>
        <v>0</v>
      </c>
      <c r="BX326" s="1">
        <f t="shared" si="92"/>
        <v>0</v>
      </c>
      <c r="BY326" s="1">
        <f t="shared" si="93"/>
        <v>0</v>
      </c>
      <c r="BZ326" s="1">
        <f t="shared" si="94"/>
        <v>0</v>
      </c>
      <c r="CA326" s="1">
        <f t="shared" si="95"/>
        <v>0</v>
      </c>
      <c r="CB326" s="1">
        <f t="shared" si="96"/>
        <v>0</v>
      </c>
      <c r="CC326" s="1">
        <f t="shared" si="97"/>
        <v>0</v>
      </c>
      <c r="CD326" s="1">
        <f t="shared" si="98"/>
        <v>0</v>
      </c>
      <c r="CE326" s="1">
        <f t="shared" si="99"/>
        <v>1</v>
      </c>
      <c r="CF326" s="1">
        <f t="shared" si="100"/>
        <v>1</v>
      </c>
      <c r="CG326" s="1">
        <f>SUM(BR326:CC326)+SUM(COUNTIFS(R326:BQ326,{"TERM","RESIGNED"}))</f>
        <v>29</v>
      </c>
      <c r="CH326" s="1" t="s">
        <v>41</v>
      </c>
      <c r="CI326" s="1" t="s">
        <v>931</v>
      </c>
      <c r="CJ326" s="32"/>
    </row>
    <row r="327" spans="1:88" x14ac:dyDescent="0.25">
      <c r="A327" s="30">
        <f t="shared" si="101"/>
        <v>326</v>
      </c>
      <c r="B327" s="1" t="s">
        <v>163</v>
      </c>
      <c r="C327" s="1">
        <v>105243</v>
      </c>
      <c r="D327" s="25">
        <v>105243</v>
      </c>
      <c r="E327" s="1" t="s">
        <v>863</v>
      </c>
      <c r="F327" s="32" t="s">
        <v>928</v>
      </c>
      <c r="G327" s="32" t="s">
        <v>181</v>
      </c>
      <c r="H327" s="28">
        <v>45070</v>
      </c>
      <c r="I327" s="28" t="s">
        <v>36</v>
      </c>
      <c r="J327" s="28" t="s">
        <v>36</v>
      </c>
      <c r="K327" s="1">
        <f t="shared" ca="1" si="85"/>
        <v>272</v>
      </c>
      <c r="L327" s="32" t="str">
        <f t="shared" si="86"/>
        <v>Billable</v>
      </c>
      <c r="M327" s="32" t="s">
        <v>178</v>
      </c>
      <c r="N327" s="1" t="s">
        <v>38</v>
      </c>
      <c r="O327" s="1" t="s">
        <v>39</v>
      </c>
      <c r="P327" s="1"/>
      <c r="Q327" s="1"/>
      <c r="R327" s="31" t="s">
        <v>425</v>
      </c>
      <c r="S327" s="42" t="s">
        <v>880</v>
      </c>
      <c r="T327" s="45">
        <v>0.37777777777777777</v>
      </c>
      <c r="U327" s="42" t="s">
        <v>880</v>
      </c>
      <c r="V327" s="42" t="s">
        <v>880</v>
      </c>
      <c r="W327" s="46">
        <v>0.38958333333333334</v>
      </c>
      <c r="X327" s="46" t="s">
        <v>880</v>
      </c>
      <c r="Y327" s="42" t="s">
        <v>17</v>
      </c>
      <c r="Z327" s="42" t="s">
        <v>17</v>
      </c>
      <c r="AA327" s="42" t="s">
        <v>880</v>
      </c>
      <c r="AB327" s="46">
        <v>0.38611111111111113</v>
      </c>
      <c r="AC327" s="42" t="s">
        <v>880</v>
      </c>
      <c r="AD327" s="42" t="s">
        <v>880</v>
      </c>
      <c r="AE327" s="46">
        <v>0.38819444444444445</v>
      </c>
      <c r="AF327" s="42" t="s">
        <v>880</v>
      </c>
      <c r="AG327" s="42" t="s">
        <v>880</v>
      </c>
      <c r="AH327" s="46">
        <v>0.40416666666666662</v>
      </c>
      <c r="AI327" s="42" t="s">
        <v>880</v>
      </c>
      <c r="AJ327" s="42" t="s">
        <v>880</v>
      </c>
      <c r="AK327" s="46">
        <v>0.38194444444444442</v>
      </c>
      <c r="AL327" s="42" t="s">
        <v>880</v>
      </c>
      <c r="AM327" s="42" t="s">
        <v>880</v>
      </c>
      <c r="AN327" s="46">
        <v>0.40416666666666662</v>
      </c>
      <c r="AO327" s="42" t="s">
        <v>880</v>
      </c>
      <c r="AP327" s="42" t="s">
        <v>17</v>
      </c>
      <c r="AQ327" s="42" t="s">
        <v>17</v>
      </c>
      <c r="AR327" s="42" t="s">
        <v>880</v>
      </c>
      <c r="AS327" s="46">
        <v>0.3833333333333333</v>
      </c>
      <c r="AT327" s="46" t="s">
        <v>880</v>
      </c>
      <c r="AU327" s="42" t="s">
        <v>880</v>
      </c>
      <c r="AV327" s="46">
        <v>0.3888888888888889</v>
      </c>
      <c r="AW327" s="46" t="s">
        <v>880</v>
      </c>
      <c r="AX327" s="42" t="s">
        <v>880</v>
      </c>
      <c r="AY327" s="46">
        <v>0.39166666666666666</v>
      </c>
      <c r="AZ327" s="46" t="s">
        <v>880</v>
      </c>
      <c r="BA327" s="42" t="s">
        <v>880</v>
      </c>
      <c r="BB327" s="46">
        <v>0.3923611111111111</v>
      </c>
      <c r="BC327" s="46" t="s">
        <v>880</v>
      </c>
      <c r="BD327" s="42" t="s">
        <v>18</v>
      </c>
      <c r="BE327" s="42" t="s">
        <v>17</v>
      </c>
      <c r="BF327" s="42" t="s">
        <v>17</v>
      </c>
      <c r="BR327" s="1">
        <f t="shared" si="87"/>
        <v>22</v>
      </c>
      <c r="BS327" s="1">
        <f t="shared" si="88"/>
        <v>0</v>
      </c>
      <c r="BT327" s="1">
        <f t="shared" si="89"/>
        <v>6</v>
      </c>
      <c r="BU327" s="1">
        <f t="shared" si="90"/>
        <v>1</v>
      </c>
      <c r="BV327" s="1">
        <f t="shared" si="91"/>
        <v>0</v>
      </c>
      <c r="BW327" s="1">
        <f>SUM(COUNTIFS($S327:$BQ327,{"PAT","MAT"}))</f>
        <v>0</v>
      </c>
      <c r="BX327" s="1">
        <f t="shared" si="92"/>
        <v>0</v>
      </c>
      <c r="BY327" s="1">
        <f t="shared" si="93"/>
        <v>0</v>
      </c>
      <c r="BZ327" s="1">
        <f t="shared" si="94"/>
        <v>0</v>
      </c>
      <c r="CA327" s="1">
        <f t="shared" si="95"/>
        <v>0</v>
      </c>
      <c r="CB327" s="1">
        <f t="shared" si="96"/>
        <v>0</v>
      </c>
      <c r="CC327" s="1">
        <f t="shared" si="97"/>
        <v>0</v>
      </c>
      <c r="CD327" s="1">
        <f t="shared" si="98"/>
        <v>0</v>
      </c>
      <c r="CE327" s="1">
        <f t="shared" si="99"/>
        <v>1</v>
      </c>
      <c r="CF327" s="1">
        <f t="shared" si="100"/>
        <v>1</v>
      </c>
      <c r="CG327" s="1">
        <f>SUM(BR327:CC327)+SUM(COUNTIFS(R327:BQ327,{"TERM","RESIGNED"}))</f>
        <v>29</v>
      </c>
      <c r="CH327" s="1" t="s">
        <v>41</v>
      </c>
      <c r="CI327" s="1" t="s">
        <v>931</v>
      </c>
      <c r="CJ327" s="32"/>
    </row>
    <row r="328" spans="1:88" x14ac:dyDescent="0.25">
      <c r="A328" s="30">
        <f t="shared" si="101"/>
        <v>327</v>
      </c>
      <c r="B328" s="1" t="s">
        <v>163</v>
      </c>
      <c r="C328" s="1">
        <v>105246</v>
      </c>
      <c r="D328" s="25">
        <v>105246</v>
      </c>
      <c r="E328" s="1" t="s">
        <v>863</v>
      </c>
      <c r="F328" s="32" t="s">
        <v>944</v>
      </c>
      <c r="G328" s="32" t="s">
        <v>181</v>
      </c>
      <c r="H328" s="28">
        <v>45070</v>
      </c>
      <c r="I328" s="28" t="s">
        <v>36</v>
      </c>
      <c r="J328" s="28" t="s">
        <v>36</v>
      </c>
      <c r="K328" s="1">
        <f t="shared" ca="1" si="85"/>
        <v>272</v>
      </c>
      <c r="L328" s="32" t="str">
        <f t="shared" si="86"/>
        <v>Billable</v>
      </c>
      <c r="M328" s="32" t="s">
        <v>178</v>
      </c>
      <c r="N328" s="1" t="s">
        <v>38</v>
      </c>
      <c r="O328" s="1" t="s">
        <v>39</v>
      </c>
      <c r="P328" s="1"/>
      <c r="Q328" s="1"/>
      <c r="R328" s="31" t="s">
        <v>246</v>
      </c>
      <c r="S328" s="42" t="s">
        <v>880</v>
      </c>
      <c r="T328" s="45">
        <v>0.37777777777777777</v>
      </c>
      <c r="U328" s="42" t="s">
        <v>880</v>
      </c>
      <c r="V328" s="42" t="s">
        <v>880</v>
      </c>
      <c r="W328" s="46">
        <v>0.37986111111111115</v>
      </c>
      <c r="X328" s="46" t="s">
        <v>880</v>
      </c>
      <c r="Y328" s="42" t="s">
        <v>17</v>
      </c>
      <c r="Z328" s="42" t="s">
        <v>17</v>
      </c>
      <c r="AA328" s="42" t="s">
        <v>880</v>
      </c>
      <c r="AB328" s="46">
        <v>0.37083333333333335</v>
      </c>
      <c r="AC328" s="42" t="s">
        <v>880</v>
      </c>
      <c r="AD328" s="42" t="s">
        <v>880</v>
      </c>
      <c r="AE328" s="46">
        <v>0.37916666666666665</v>
      </c>
      <c r="AF328" s="42" t="s">
        <v>880</v>
      </c>
      <c r="AG328" s="42" t="s">
        <v>880</v>
      </c>
      <c r="AH328" s="46">
        <v>0.40208333333333335</v>
      </c>
      <c r="AI328" s="42" t="s">
        <v>880</v>
      </c>
      <c r="AJ328" s="42" t="s">
        <v>19</v>
      </c>
      <c r="AK328" s="46">
        <v>0.37291666666666662</v>
      </c>
      <c r="AL328" s="42" t="s">
        <v>19</v>
      </c>
      <c r="AM328" s="42" t="s">
        <v>883</v>
      </c>
      <c r="AN328" s="46" t="s">
        <v>36</v>
      </c>
      <c r="AO328" s="42" t="s">
        <v>883</v>
      </c>
      <c r="AP328" s="42" t="s">
        <v>17</v>
      </c>
      <c r="AQ328" s="42" t="s">
        <v>17</v>
      </c>
      <c r="AR328" s="42" t="s">
        <v>882</v>
      </c>
      <c r="AS328" s="46" t="s">
        <v>36</v>
      </c>
      <c r="AT328" s="46" t="s">
        <v>882</v>
      </c>
      <c r="AU328" s="42" t="s">
        <v>880</v>
      </c>
      <c r="AV328" s="46">
        <v>0.37916666666666665</v>
      </c>
      <c r="AW328" s="46" t="s">
        <v>880</v>
      </c>
      <c r="AX328" s="42" t="s">
        <v>880</v>
      </c>
      <c r="AY328" s="46">
        <v>0.40486111111111112</v>
      </c>
      <c r="AZ328" s="46" t="s">
        <v>880</v>
      </c>
      <c r="BA328" s="42" t="s">
        <v>880</v>
      </c>
      <c r="BB328" s="46">
        <v>0.41319444444444442</v>
      </c>
      <c r="BC328" s="46" t="s">
        <v>880</v>
      </c>
      <c r="BD328" s="42" t="s">
        <v>880</v>
      </c>
      <c r="BE328" s="42" t="s">
        <v>17</v>
      </c>
      <c r="BF328" s="42" t="s">
        <v>17</v>
      </c>
      <c r="BR328" s="1">
        <f t="shared" si="87"/>
        <v>17</v>
      </c>
      <c r="BS328" s="1">
        <f t="shared" si="88"/>
        <v>0</v>
      </c>
      <c r="BT328" s="1">
        <f t="shared" si="89"/>
        <v>6</v>
      </c>
      <c r="BU328" s="1">
        <f t="shared" si="90"/>
        <v>0</v>
      </c>
      <c r="BV328" s="1">
        <f t="shared" si="91"/>
        <v>2</v>
      </c>
      <c r="BW328" s="1">
        <f>SUM(COUNTIFS($S328:$BQ328,{"PAT","MAT"}))</f>
        <v>0</v>
      </c>
      <c r="BX328" s="1">
        <f t="shared" si="92"/>
        <v>0</v>
      </c>
      <c r="BY328" s="1">
        <f t="shared" si="93"/>
        <v>0</v>
      </c>
      <c r="BZ328" s="1">
        <f t="shared" si="94"/>
        <v>2</v>
      </c>
      <c r="CA328" s="1">
        <f t="shared" si="95"/>
        <v>2</v>
      </c>
      <c r="CB328" s="1">
        <f t="shared" si="96"/>
        <v>0</v>
      </c>
      <c r="CC328" s="1">
        <f t="shared" si="97"/>
        <v>0</v>
      </c>
      <c r="CD328" s="1">
        <f t="shared" si="98"/>
        <v>4</v>
      </c>
      <c r="CE328" s="1">
        <f t="shared" si="99"/>
        <v>1</v>
      </c>
      <c r="CF328" s="1">
        <f t="shared" si="100"/>
        <v>1</v>
      </c>
      <c r="CG328" s="1">
        <f>SUM(BR328:CC328)+SUM(COUNTIFS(R328:BQ328,{"TERM","RESIGNED"}))</f>
        <v>29</v>
      </c>
      <c r="CH328" s="1" t="s">
        <v>41</v>
      </c>
      <c r="CI328" s="1" t="s">
        <v>931</v>
      </c>
      <c r="CJ328" s="32"/>
    </row>
    <row r="329" spans="1:88" x14ac:dyDescent="0.25">
      <c r="A329" s="30">
        <f t="shared" si="101"/>
        <v>328</v>
      </c>
      <c r="B329" s="1" t="s">
        <v>163</v>
      </c>
      <c r="C329" s="1">
        <v>105247</v>
      </c>
      <c r="D329" s="25">
        <v>105247</v>
      </c>
      <c r="E329" s="1" t="s">
        <v>863</v>
      </c>
      <c r="F329" s="32" t="s">
        <v>929</v>
      </c>
      <c r="G329" s="32" t="s">
        <v>181</v>
      </c>
      <c r="H329" s="28">
        <v>45070</v>
      </c>
      <c r="I329" s="28" t="s">
        <v>36</v>
      </c>
      <c r="J329" s="28" t="s">
        <v>36</v>
      </c>
      <c r="K329" s="1">
        <f t="shared" ca="1" si="85"/>
        <v>272</v>
      </c>
      <c r="L329" s="32" t="str">
        <f t="shared" si="86"/>
        <v>Billable</v>
      </c>
      <c r="M329" s="32" t="s">
        <v>178</v>
      </c>
      <c r="N329" s="1" t="s">
        <v>38</v>
      </c>
      <c r="O329" s="1" t="s">
        <v>39</v>
      </c>
      <c r="P329" s="1"/>
      <c r="Q329" s="1"/>
      <c r="R329" s="31" t="s">
        <v>246</v>
      </c>
      <c r="S329" s="42" t="s">
        <v>880</v>
      </c>
      <c r="T329" s="45">
        <v>0.37361111111111112</v>
      </c>
      <c r="U329" s="42" t="s">
        <v>880</v>
      </c>
      <c r="V329" s="42" t="s">
        <v>880</v>
      </c>
      <c r="W329" s="46">
        <v>0.4069444444444445</v>
      </c>
      <c r="X329" s="46" t="s">
        <v>880</v>
      </c>
      <c r="Y329" s="42" t="s">
        <v>17</v>
      </c>
      <c r="Z329" s="42" t="s">
        <v>17</v>
      </c>
      <c r="AA329" s="42" t="s">
        <v>880</v>
      </c>
      <c r="AB329" s="46">
        <v>0.37847222222222227</v>
      </c>
      <c r="AC329" s="42" t="s">
        <v>880</v>
      </c>
      <c r="AD329" s="42" t="s">
        <v>880</v>
      </c>
      <c r="AE329" s="46">
        <v>0.37222222222222223</v>
      </c>
      <c r="AF329" s="42" t="s">
        <v>880</v>
      </c>
      <c r="AG329" s="42" t="s">
        <v>880</v>
      </c>
      <c r="AH329" s="46">
        <v>0.39652777777777781</v>
      </c>
      <c r="AI329" s="42" t="s">
        <v>880</v>
      </c>
      <c r="AJ329" s="42" t="s">
        <v>19</v>
      </c>
      <c r="AK329" s="46">
        <v>0.3666666666666667</v>
      </c>
      <c r="AL329" s="42" t="s">
        <v>19</v>
      </c>
      <c r="AM329" s="42" t="s">
        <v>19</v>
      </c>
      <c r="AN329" s="46">
        <v>0.22708333333333333</v>
      </c>
      <c r="AO329" s="42" t="s">
        <v>19</v>
      </c>
      <c r="AP329" s="42" t="s">
        <v>17</v>
      </c>
      <c r="AQ329" s="42" t="s">
        <v>17</v>
      </c>
      <c r="AR329" s="42" t="s">
        <v>880</v>
      </c>
      <c r="AS329" s="46">
        <v>0.37222222222222223</v>
      </c>
      <c r="AT329" s="46" t="s">
        <v>880</v>
      </c>
      <c r="AU329" s="42" t="s">
        <v>880</v>
      </c>
      <c r="AV329" s="46">
        <v>0.3756944444444445</v>
      </c>
      <c r="AW329" s="46" t="s">
        <v>880</v>
      </c>
      <c r="AX329" s="42" t="s">
        <v>880</v>
      </c>
      <c r="AY329" s="46">
        <v>0.37638888888888888</v>
      </c>
      <c r="AZ329" s="46" t="s">
        <v>880</v>
      </c>
      <c r="BA329" s="42" t="s">
        <v>18</v>
      </c>
      <c r="BB329" s="46" t="s">
        <v>36</v>
      </c>
      <c r="BC329" s="46" t="s">
        <v>18</v>
      </c>
      <c r="BD329" s="42" t="s">
        <v>880</v>
      </c>
      <c r="BE329" s="42" t="s">
        <v>17</v>
      </c>
      <c r="BF329" s="42" t="s">
        <v>17</v>
      </c>
      <c r="BR329" s="1">
        <f t="shared" si="87"/>
        <v>17</v>
      </c>
      <c r="BS329" s="1">
        <f t="shared" si="88"/>
        <v>0</v>
      </c>
      <c r="BT329" s="1">
        <f t="shared" si="89"/>
        <v>6</v>
      </c>
      <c r="BU329" s="1">
        <f t="shared" si="90"/>
        <v>2</v>
      </c>
      <c r="BV329" s="1">
        <f t="shared" si="91"/>
        <v>4</v>
      </c>
      <c r="BW329" s="1">
        <f>SUM(COUNTIFS($S329:$BQ329,{"PAT","MAT"}))</f>
        <v>0</v>
      </c>
      <c r="BX329" s="1">
        <f t="shared" si="92"/>
        <v>0</v>
      </c>
      <c r="BY329" s="1">
        <f t="shared" si="93"/>
        <v>0</v>
      </c>
      <c r="BZ329" s="1">
        <f t="shared" si="94"/>
        <v>0</v>
      </c>
      <c r="CA329" s="1">
        <f t="shared" si="95"/>
        <v>0</v>
      </c>
      <c r="CB329" s="1">
        <f t="shared" si="96"/>
        <v>0</v>
      </c>
      <c r="CC329" s="1">
        <f t="shared" si="97"/>
        <v>0</v>
      </c>
      <c r="CD329" s="1">
        <f t="shared" si="98"/>
        <v>0</v>
      </c>
      <c r="CE329" s="1">
        <f t="shared" si="99"/>
        <v>1</v>
      </c>
      <c r="CF329" s="1">
        <f t="shared" si="100"/>
        <v>1</v>
      </c>
      <c r="CG329" s="1">
        <f>SUM(BR329:CC329)+SUM(COUNTIFS(R329:BQ329,{"TERM","RESIGNED"}))</f>
        <v>29</v>
      </c>
      <c r="CH329" s="1" t="s">
        <v>41</v>
      </c>
      <c r="CI329" s="1" t="s">
        <v>933</v>
      </c>
      <c r="CJ329" s="32"/>
    </row>
    <row r="330" spans="1:88" x14ac:dyDescent="0.25">
      <c r="A330" s="30">
        <f t="shared" si="101"/>
        <v>329</v>
      </c>
      <c r="B330" s="1" t="s">
        <v>163</v>
      </c>
      <c r="C330" s="1">
        <v>105255</v>
      </c>
      <c r="D330" s="25">
        <v>105255</v>
      </c>
      <c r="E330" s="1" t="s">
        <v>863</v>
      </c>
      <c r="F330" s="32" t="s">
        <v>939</v>
      </c>
      <c r="G330" s="32" t="s">
        <v>181</v>
      </c>
      <c r="H330" s="28">
        <v>45082</v>
      </c>
      <c r="I330" s="28" t="s">
        <v>36</v>
      </c>
      <c r="J330" s="28" t="s">
        <v>36</v>
      </c>
      <c r="K330" s="1">
        <f t="shared" ca="1" si="85"/>
        <v>260</v>
      </c>
      <c r="L330" s="32" t="str">
        <f t="shared" si="86"/>
        <v>Billable</v>
      </c>
      <c r="M330" s="32" t="s">
        <v>178</v>
      </c>
      <c r="N330" s="1" t="s">
        <v>38</v>
      </c>
      <c r="O330" s="1" t="s">
        <v>39</v>
      </c>
      <c r="P330" s="1"/>
      <c r="Q330" s="1"/>
      <c r="R330" s="31" t="s">
        <v>239</v>
      </c>
      <c r="S330" s="42" t="s">
        <v>880</v>
      </c>
      <c r="T330" s="45" t="s">
        <v>36</v>
      </c>
      <c r="U330" s="42" t="s">
        <v>880</v>
      </c>
      <c r="V330" s="42" t="s">
        <v>880</v>
      </c>
      <c r="W330" s="46" t="s">
        <v>36</v>
      </c>
      <c r="X330" s="46" t="s">
        <v>880</v>
      </c>
      <c r="Y330" s="42" t="s">
        <v>17</v>
      </c>
      <c r="Z330" s="42" t="s">
        <v>17</v>
      </c>
      <c r="AA330" s="42" t="s">
        <v>880</v>
      </c>
      <c r="AB330" s="46" t="s">
        <v>36</v>
      </c>
      <c r="AC330" s="42" t="s">
        <v>880</v>
      </c>
      <c r="AD330" s="42" t="s">
        <v>880</v>
      </c>
      <c r="AE330" s="46" t="s">
        <v>36</v>
      </c>
      <c r="AF330" s="42" t="s">
        <v>880</v>
      </c>
      <c r="AG330" s="42" t="s">
        <v>880</v>
      </c>
      <c r="AH330" s="46" t="s">
        <v>36</v>
      </c>
      <c r="AI330" s="42" t="s">
        <v>880</v>
      </c>
      <c r="AJ330" s="42" t="s">
        <v>880</v>
      </c>
      <c r="AK330" s="46" t="s">
        <v>36</v>
      </c>
      <c r="AL330" s="42" t="s">
        <v>880</v>
      </c>
      <c r="AM330" s="42" t="s">
        <v>880</v>
      </c>
      <c r="AN330" s="46" t="s">
        <v>36</v>
      </c>
      <c r="AO330" s="42" t="s">
        <v>880</v>
      </c>
      <c r="AP330" s="42" t="s">
        <v>17</v>
      </c>
      <c r="AQ330" s="42" t="s">
        <v>17</v>
      </c>
      <c r="AR330" s="42" t="s">
        <v>881</v>
      </c>
      <c r="AS330" s="46" t="s">
        <v>36</v>
      </c>
      <c r="AT330" s="46" t="s">
        <v>881</v>
      </c>
      <c r="AU330" s="42" t="s">
        <v>880</v>
      </c>
      <c r="AV330" s="46" t="s">
        <v>36</v>
      </c>
      <c r="AW330" s="46" t="s">
        <v>880</v>
      </c>
      <c r="AX330" s="42" t="s">
        <v>880</v>
      </c>
      <c r="AY330" s="46" t="s">
        <v>36</v>
      </c>
      <c r="AZ330" s="46" t="s">
        <v>880</v>
      </c>
      <c r="BA330" s="42" t="s">
        <v>880</v>
      </c>
      <c r="BB330" s="46" t="s">
        <v>36</v>
      </c>
      <c r="BC330" s="46" t="s">
        <v>880</v>
      </c>
      <c r="BD330" s="42" t="s">
        <v>880</v>
      </c>
      <c r="BE330" s="42" t="s">
        <v>17</v>
      </c>
      <c r="BF330" s="42" t="s">
        <v>17</v>
      </c>
      <c r="BR330" s="1">
        <f t="shared" si="87"/>
        <v>21</v>
      </c>
      <c r="BS330" s="1">
        <f t="shared" si="88"/>
        <v>1</v>
      </c>
      <c r="BT330" s="1">
        <f t="shared" si="89"/>
        <v>6</v>
      </c>
      <c r="BU330" s="1">
        <f t="shared" si="90"/>
        <v>0</v>
      </c>
      <c r="BV330" s="1">
        <f t="shared" si="91"/>
        <v>0</v>
      </c>
      <c r="BW330" s="1">
        <f>SUM(COUNTIFS($S330:$BQ330,{"PAT","MAT"}))</f>
        <v>0</v>
      </c>
      <c r="BX330" s="1">
        <f t="shared" si="92"/>
        <v>0</v>
      </c>
      <c r="BY330" s="1">
        <f t="shared" si="93"/>
        <v>0</v>
      </c>
      <c r="BZ330" s="1">
        <f t="shared" si="94"/>
        <v>0</v>
      </c>
      <c r="CA330" s="1">
        <f t="shared" si="95"/>
        <v>0</v>
      </c>
      <c r="CB330" s="1">
        <f t="shared" si="96"/>
        <v>0</v>
      </c>
      <c r="CC330" s="1">
        <f t="shared" si="97"/>
        <v>0</v>
      </c>
      <c r="CD330" s="1">
        <f t="shared" si="98"/>
        <v>0</v>
      </c>
      <c r="CE330" s="1">
        <f t="shared" si="99"/>
        <v>1</v>
      </c>
      <c r="CF330" s="1">
        <f t="shared" si="100"/>
        <v>1</v>
      </c>
      <c r="CG330" s="1">
        <f>SUM(BR330:CC330)+SUM(COUNTIFS(R330:BQ330,{"TERM","RESIGNED"}))</f>
        <v>28</v>
      </c>
      <c r="CH330" s="1" t="s">
        <v>41</v>
      </c>
      <c r="CI330" s="1" t="s">
        <v>931</v>
      </c>
      <c r="CJ330" s="32"/>
    </row>
    <row r="331" spans="1:88" x14ac:dyDescent="0.25">
      <c r="A331" s="30">
        <f t="shared" si="101"/>
        <v>330</v>
      </c>
      <c r="B331" s="1" t="s">
        <v>163</v>
      </c>
      <c r="C331" s="1">
        <v>105273</v>
      </c>
      <c r="D331" s="25">
        <v>105273</v>
      </c>
      <c r="E331" s="1" t="s">
        <v>862</v>
      </c>
      <c r="F331" s="32" t="s">
        <v>946</v>
      </c>
      <c r="G331" s="32" t="s">
        <v>177</v>
      </c>
      <c r="H331" s="28">
        <v>45096</v>
      </c>
      <c r="I331" s="28" t="s">
        <v>36</v>
      </c>
      <c r="J331" s="28" t="s">
        <v>36</v>
      </c>
      <c r="K331" s="1">
        <f t="shared" ca="1" si="85"/>
        <v>246</v>
      </c>
      <c r="L331" s="32" t="str">
        <f t="shared" si="86"/>
        <v>Billable</v>
      </c>
      <c r="M331" s="32" t="s">
        <v>178</v>
      </c>
      <c r="N331" s="1" t="s">
        <v>38</v>
      </c>
      <c r="O331" s="1" t="s">
        <v>39</v>
      </c>
      <c r="P331" s="1"/>
      <c r="Q331" s="1"/>
      <c r="R331" s="31" t="s">
        <v>230</v>
      </c>
      <c r="S331" s="42" t="s">
        <v>880</v>
      </c>
      <c r="T331" s="45">
        <v>0.38958333333333334</v>
      </c>
      <c r="U331" s="42" t="s">
        <v>880</v>
      </c>
      <c r="V331" s="42" t="s">
        <v>880</v>
      </c>
      <c r="W331" s="46">
        <v>0.3833333333333333</v>
      </c>
      <c r="X331" s="46" t="s">
        <v>880</v>
      </c>
      <c r="Y331" s="42" t="s">
        <v>17</v>
      </c>
      <c r="Z331" s="42" t="s">
        <v>17</v>
      </c>
      <c r="AA331" s="42" t="s">
        <v>880</v>
      </c>
      <c r="AB331" s="46">
        <v>0.38611111111111113</v>
      </c>
      <c r="AC331" s="42" t="s">
        <v>880</v>
      </c>
      <c r="AD331" s="42" t="s">
        <v>880</v>
      </c>
      <c r="AE331" s="46">
        <v>0.38055555555555554</v>
      </c>
      <c r="AF331" s="42" t="s">
        <v>880</v>
      </c>
      <c r="AG331" s="42" t="s">
        <v>880</v>
      </c>
      <c r="AH331" s="46">
        <v>0.37708333333333338</v>
      </c>
      <c r="AI331" s="42" t="s">
        <v>880</v>
      </c>
      <c r="AJ331" s="42" t="s">
        <v>880</v>
      </c>
      <c r="AK331" s="46">
        <v>0.38125000000000003</v>
      </c>
      <c r="AL331" s="42" t="s">
        <v>880</v>
      </c>
      <c r="AM331" s="42" t="s">
        <v>880</v>
      </c>
      <c r="AN331" s="46">
        <v>0.4284722222222222</v>
      </c>
      <c r="AO331" s="42" t="s">
        <v>880</v>
      </c>
      <c r="AP331" s="42" t="s">
        <v>17</v>
      </c>
      <c r="AQ331" s="42" t="s">
        <v>17</v>
      </c>
      <c r="AR331" s="42" t="s">
        <v>880</v>
      </c>
      <c r="AS331" s="46">
        <v>0.3840277777777778</v>
      </c>
      <c r="AT331" s="46" t="s">
        <v>880</v>
      </c>
      <c r="AU331" s="42" t="s">
        <v>880</v>
      </c>
      <c r="AV331" s="46">
        <v>0.37777777777777777</v>
      </c>
      <c r="AW331" s="46" t="s">
        <v>880</v>
      </c>
      <c r="AX331" s="42" t="s">
        <v>880</v>
      </c>
      <c r="AY331" s="46">
        <v>0.37916666666666665</v>
      </c>
      <c r="AZ331" s="46" t="s">
        <v>880</v>
      </c>
      <c r="BA331" s="42" t="s">
        <v>880</v>
      </c>
      <c r="BB331" s="46">
        <v>0.38750000000000001</v>
      </c>
      <c r="BC331" s="46" t="s">
        <v>880</v>
      </c>
      <c r="BD331" s="42" t="s">
        <v>880</v>
      </c>
      <c r="BE331" s="42" t="s">
        <v>17</v>
      </c>
      <c r="BF331" s="42" t="s">
        <v>17</v>
      </c>
      <c r="BR331" s="1">
        <f t="shared" si="87"/>
        <v>23</v>
      </c>
      <c r="BS331" s="1">
        <f t="shared" si="88"/>
        <v>0</v>
      </c>
      <c r="BT331" s="1">
        <f t="shared" si="89"/>
        <v>6</v>
      </c>
      <c r="BU331" s="1">
        <f t="shared" si="90"/>
        <v>0</v>
      </c>
      <c r="BV331" s="1">
        <f t="shared" si="91"/>
        <v>0</v>
      </c>
      <c r="BW331" s="1">
        <f>SUM(COUNTIFS($S331:$BQ331,{"PAT","MAT"}))</f>
        <v>0</v>
      </c>
      <c r="BX331" s="1">
        <f t="shared" si="92"/>
        <v>0</v>
      </c>
      <c r="BY331" s="1">
        <f t="shared" si="93"/>
        <v>0</v>
      </c>
      <c r="BZ331" s="1">
        <f t="shared" si="94"/>
        <v>0</v>
      </c>
      <c r="CA331" s="1">
        <f t="shared" si="95"/>
        <v>0</v>
      </c>
      <c r="CB331" s="1">
        <f t="shared" si="96"/>
        <v>0</v>
      </c>
      <c r="CC331" s="1">
        <f t="shared" si="97"/>
        <v>0</v>
      </c>
      <c r="CD331" s="1">
        <f t="shared" si="98"/>
        <v>0</v>
      </c>
      <c r="CE331" s="1">
        <f t="shared" si="99"/>
        <v>1</v>
      </c>
      <c r="CF331" s="1">
        <f t="shared" si="100"/>
        <v>1</v>
      </c>
      <c r="CG331" s="1">
        <f>SUM(BR331:CC331)+SUM(COUNTIFS(R331:BQ331,{"TERM","RESIGNED"}))</f>
        <v>29</v>
      </c>
      <c r="CH331" s="1" t="s">
        <v>41</v>
      </c>
      <c r="CI331" s="1" t="s">
        <v>934</v>
      </c>
      <c r="CJ331" s="32"/>
    </row>
    <row r="332" spans="1:88" x14ac:dyDescent="0.25">
      <c r="A332" s="30">
        <f t="shared" si="101"/>
        <v>331</v>
      </c>
      <c r="B332" s="1" t="s">
        <v>163</v>
      </c>
      <c r="C332" s="1">
        <v>105278</v>
      </c>
      <c r="D332" s="25">
        <v>105278</v>
      </c>
      <c r="E332" s="1" t="s">
        <v>863</v>
      </c>
      <c r="F332" s="32" t="s">
        <v>1092</v>
      </c>
      <c r="G332" s="32" t="s">
        <v>117</v>
      </c>
      <c r="H332" s="28">
        <v>45096</v>
      </c>
      <c r="I332" s="28" t="s">
        <v>36</v>
      </c>
      <c r="J332" s="28" t="s">
        <v>36</v>
      </c>
      <c r="K332" s="1">
        <f t="shared" ca="1" si="85"/>
        <v>246</v>
      </c>
      <c r="L332" s="32" t="str">
        <f t="shared" si="86"/>
        <v>Billable</v>
      </c>
      <c r="M332" s="32" t="s">
        <v>118</v>
      </c>
      <c r="N332" s="1" t="s">
        <v>38</v>
      </c>
      <c r="O332" s="1" t="s">
        <v>39</v>
      </c>
      <c r="P332" s="1"/>
      <c r="Q332" s="1"/>
      <c r="R332" s="31" t="s">
        <v>353</v>
      </c>
      <c r="S332" s="42" t="s">
        <v>19</v>
      </c>
      <c r="T332" s="45">
        <v>0.13125000000000001</v>
      </c>
      <c r="U332" s="42" t="s">
        <v>19</v>
      </c>
      <c r="V332" s="42" t="s">
        <v>18</v>
      </c>
      <c r="W332" s="46" t="s">
        <v>36</v>
      </c>
      <c r="X332" s="46" t="s">
        <v>18</v>
      </c>
      <c r="Y332" s="42" t="s">
        <v>17</v>
      </c>
      <c r="Z332" s="42" t="s">
        <v>17</v>
      </c>
      <c r="AA332" s="42" t="s">
        <v>880</v>
      </c>
      <c r="AB332" s="46">
        <v>0.41944444444444445</v>
      </c>
      <c r="AC332" s="42" t="s">
        <v>880</v>
      </c>
      <c r="AD332" s="42" t="s">
        <v>880</v>
      </c>
      <c r="AE332" s="46">
        <v>0.41597222222222219</v>
      </c>
      <c r="AF332" s="42" t="s">
        <v>880</v>
      </c>
      <c r="AG332" s="42" t="s">
        <v>880</v>
      </c>
      <c r="AH332" s="46">
        <v>0.3743055555555555</v>
      </c>
      <c r="AI332" s="42" t="s">
        <v>880</v>
      </c>
      <c r="AJ332" s="42" t="s">
        <v>880</v>
      </c>
      <c r="AK332" s="46">
        <v>0.3888888888888889</v>
      </c>
      <c r="AL332" s="42" t="s">
        <v>880</v>
      </c>
      <c r="AM332" s="42" t="s">
        <v>880</v>
      </c>
      <c r="AN332" s="46">
        <v>0.38680555555555557</v>
      </c>
      <c r="AO332" s="42" t="s">
        <v>880</v>
      </c>
      <c r="AP332" s="42" t="s">
        <v>17</v>
      </c>
      <c r="AQ332" s="42" t="s">
        <v>17</v>
      </c>
      <c r="AR332" s="42" t="s">
        <v>880</v>
      </c>
      <c r="AS332" s="46">
        <v>0.37916666666666665</v>
      </c>
      <c r="AT332" s="46" t="s">
        <v>880</v>
      </c>
      <c r="AU332" s="42" t="s">
        <v>880</v>
      </c>
      <c r="AV332" s="46">
        <v>0.38541666666666669</v>
      </c>
      <c r="AW332" s="46" t="s">
        <v>880</v>
      </c>
      <c r="AX332" s="42" t="s">
        <v>880</v>
      </c>
      <c r="AY332" s="46">
        <v>0.38472222222222219</v>
      </c>
      <c r="AZ332" s="46" t="s">
        <v>880</v>
      </c>
      <c r="BA332" s="42" t="s">
        <v>880</v>
      </c>
      <c r="BB332" s="46">
        <v>0.40138888888888885</v>
      </c>
      <c r="BC332" s="46" t="s">
        <v>880</v>
      </c>
      <c r="BD332" s="42" t="s">
        <v>880</v>
      </c>
      <c r="BE332" s="42" t="s">
        <v>17</v>
      </c>
      <c r="BF332" s="42" t="s">
        <v>17</v>
      </c>
      <c r="BR332" s="1">
        <f t="shared" si="87"/>
        <v>19</v>
      </c>
      <c r="BS332" s="1">
        <f t="shared" si="88"/>
        <v>0</v>
      </c>
      <c r="BT332" s="1">
        <f t="shared" si="89"/>
        <v>6</v>
      </c>
      <c r="BU332" s="1">
        <f t="shared" si="90"/>
        <v>2</v>
      </c>
      <c r="BV332" s="1">
        <f t="shared" si="91"/>
        <v>2</v>
      </c>
      <c r="BW332" s="1">
        <f>SUM(COUNTIFS($S332:$BQ332,{"PAT","MAT"}))</f>
        <v>0</v>
      </c>
      <c r="BX332" s="1">
        <f t="shared" si="92"/>
        <v>0</v>
      </c>
      <c r="BY332" s="1">
        <f t="shared" si="93"/>
        <v>0</v>
      </c>
      <c r="BZ332" s="1">
        <f t="shared" si="94"/>
        <v>0</v>
      </c>
      <c r="CA332" s="1">
        <f t="shared" si="95"/>
        <v>0</v>
      </c>
      <c r="CB332" s="1">
        <f t="shared" si="96"/>
        <v>0</v>
      </c>
      <c r="CC332" s="1">
        <f t="shared" si="97"/>
        <v>0</v>
      </c>
      <c r="CD332" s="1">
        <f t="shared" si="98"/>
        <v>0</v>
      </c>
      <c r="CE332" s="1">
        <f t="shared" si="99"/>
        <v>1</v>
      </c>
      <c r="CF332" s="1">
        <f t="shared" si="100"/>
        <v>1</v>
      </c>
      <c r="CG332" s="1">
        <f>SUM(BR332:CC332)+SUM(COUNTIFS(R332:BQ332,{"TERM","RESIGNED"}))</f>
        <v>29</v>
      </c>
      <c r="CH332" s="1" t="s">
        <v>41</v>
      </c>
      <c r="CI332" s="1" t="s">
        <v>934</v>
      </c>
      <c r="CJ332" s="32"/>
    </row>
    <row r="333" spans="1:88" x14ac:dyDescent="0.25">
      <c r="A333" s="30">
        <f t="shared" si="101"/>
        <v>332</v>
      </c>
      <c r="B333" s="1" t="s">
        <v>163</v>
      </c>
      <c r="C333" s="1">
        <v>105279</v>
      </c>
      <c r="D333" s="25">
        <v>105279</v>
      </c>
      <c r="E333" s="1" t="s">
        <v>863</v>
      </c>
      <c r="F333" s="32" t="s">
        <v>947</v>
      </c>
      <c r="G333" s="32" t="s">
        <v>117</v>
      </c>
      <c r="H333" s="28">
        <v>45096</v>
      </c>
      <c r="I333" s="28" t="s">
        <v>36</v>
      </c>
      <c r="J333" s="28" t="s">
        <v>36</v>
      </c>
      <c r="K333" s="1">
        <f t="shared" ca="1" si="85"/>
        <v>246</v>
      </c>
      <c r="L333" s="32" t="str">
        <f t="shared" si="86"/>
        <v>Billable</v>
      </c>
      <c r="M333" s="32" t="s">
        <v>118</v>
      </c>
      <c r="N333" s="1" t="s">
        <v>38</v>
      </c>
      <c r="O333" s="1" t="s">
        <v>39</v>
      </c>
      <c r="P333" s="1"/>
      <c r="Q333" s="1"/>
      <c r="R333" s="31" t="s">
        <v>353</v>
      </c>
      <c r="S333" s="42" t="s">
        <v>880</v>
      </c>
      <c r="T333" s="45">
        <v>0.38125000000000003</v>
      </c>
      <c r="U333" s="42" t="s">
        <v>880</v>
      </c>
      <c r="V333" s="42" t="s">
        <v>880</v>
      </c>
      <c r="W333" s="46">
        <v>0.37777777777777777</v>
      </c>
      <c r="X333" s="46" t="s">
        <v>880</v>
      </c>
      <c r="Y333" s="42" t="s">
        <v>17</v>
      </c>
      <c r="Z333" s="42" t="s">
        <v>17</v>
      </c>
      <c r="AA333" s="42" t="s">
        <v>880</v>
      </c>
      <c r="AB333" s="46">
        <v>0.43402777777777773</v>
      </c>
      <c r="AC333" s="42" t="s">
        <v>880</v>
      </c>
      <c r="AD333" s="42" t="s">
        <v>880</v>
      </c>
      <c r="AE333" s="46">
        <v>0.3979166666666667</v>
      </c>
      <c r="AF333" s="42" t="s">
        <v>880</v>
      </c>
      <c r="AG333" s="42" t="s">
        <v>880</v>
      </c>
      <c r="AH333" s="46">
        <v>0.38611111111111113</v>
      </c>
      <c r="AI333" s="42" t="s">
        <v>880</v>
      </c>
      <c r="AJ333" s="42" t="s">
        <v>19</v>
      </c>
      <c r="AK333" s="46">
        <v>0.32847222222222222</v>
      </c>
      <c r="AL333" s="42" t="s">
        <v>19</v>
      </c>
      <c r="AM333" s="42" t="s">
        <v>880</v>
      </c>
      <c r="AN333" s="46">
        <v>0.38194444444444442</v>
      </c>
      <c r="AO333" s="42" t="s">
        <v>880</v>
      </c>
      <c r="AP333" s="42" t="s">
        <v>17</v>
      </c>
      <c r="AQ333" s="42" t="s">
        <v>17</v>
      </c>
      <c r="AR333" s="42" t="s">
        <v>880</v>
      </c>
      <c r="AS333" s="46">
        <v>0.375</v>
      </c>
      <c r="AT333" s="46" t="s">
        <v>880</v>
      </c>
      <c r="AU333" s="42" t="s">
        <v>880</v>
      </c>
      <c r="AV333" s="46">
        <v>0.37916666666666665</v>
      </c>
      <c r="AW333" s="46" t="s">
        <v>880</v>
      </c>
      <c r="AX333" s="42" t="s">
        <v>19</v>
      </c>
      <c r="AY333" s="46">
        <v>0.37013888888888885</v>
      </c>
      <c r="AZ333" s="46" t="s">
        <v>19</v>
      </c>
      <c r="BA333" s="42" t="s">
        <v>880</v>
      </c>
      <c r="BB333" s="46">
        <v>0.39999999999999997</v>
      </c>
      <c r="BC333" s="46" t="s">
        <v>880</v>
      </c>
      <c r="BD333" s="42" t="s">
        <v>880</v>
      </c>
      <c r="BE333" s="42" t="s">
        <v>17</v>
      </c>
      <c r="BF333" s="42" t="s">
        <v>17</v>
      </c>
      <c r="BR333" s="1">
        <f t="shared" si="87"/>
        <v>19</v>
      </c>
      <c r="BS333" s="1">
        <f t="shared" si="88"/>
        <v>0</v>
      </c>
      <c r="BT333" s="1">
        <f t="shared" si="89"/>
        <v>6</v>
      </c>
      <c r="BU333" s="1">
        <f t="shared" si="90"/>
        <v>0</v>
      </c>
      <c r="BV333" s="1">
        <f t="shared" si="91"/>
        <v>4</v>
      </c>
      <c r="BW333" s="1">
        <f>SUM(COUNTIFS($S333:$BQ333,{"PAT","MAT"}))</f>
        <v>0</v>
      </c>
      <c r="BX333" s="1">
        <f t="shared" si="92"/>
        <v>0</v>
      </c>
      <c r="BY333" s="1">
        <f t="shared" si="93"/>
        <v>0</v>
      </c>
      <c r="BZ333" s="1">
        <f t="shared" si="94"/>
        <v>0</v>
      </c>
      <c r="CA333" s="1">
        <f t="shared" si="95"/>
        <v>0</v>
      </c>
      <c r="CB333" s="1">
        <f t="shared" si="96"/>
        <v>0</v>
      </c>
      <c r="CC333" s="1">
        <f t="shared" si="97"/>
        <v>0</v>
      </c>
      <c r="CD333" s="1">
        <f t="shared" si="98"/>
        <v>0</v>
      </c>
      <c r="CE333" s="1">
        <f t="shared" si="99"/>
        <v>1</v>
      </c>
      <c r="CF333" s="1">
        <f t="shared" si="100"/>
        <v>1</v>
      </c>
      <c r="CG333" s="1">
        <f>SUM(BR333:CC333)+SUM(COUNTIFS(R333:BQ333,{"TERM","RESIGNED"}))</f>
        <v>29</v>
      </c>
      <c r="CH333" s="1" t="s">
        <v>41</v>
      </c>
      <c r="CI333" s="1" t="s">
        <v>933</v>
      </c>
      <c r="CJ333" s="32"/>
    </row>
    <row r="334" spans="1:88" x14ac:dyDescent="0.25">
      <c r="A334" s="30">
        <f t="shared" si="101"/>
        <v>333</v>
      </c>
      <c r="B334" s="1" t="s">
        <v>163</v>
      </c>
      <c r="C334" s="1">
        <v>105284</v>
      </c>
      <c r="D334" s="25">
        <v>105284</v>
      </c>
      <c r="E334" s="1" t="s">
        <v>863</v>
      </c>
      <c r="F334" s="32" t="s">
        <v>1091</v>
      </c>
      <c r="G334" s="32" t="s">
        <v>117</v>
      </c>
      <c r="H334" s="28">
        <v>45096</v>
      </c>
      <c r="I334" s="28" t="s">
        <v>36</v>
      </c>
      <c r="J334" s="28" t="s">
        <v>36</v>
      </c>
      <c r="K334" s="1">
        <f t="shared" ca="1" si="85"/>
        <v>246</v>
      </c>
      <c r="L334" s="32" t="str">
        <f t="shared" si="86"/>
        <v>Billable</v>
      </c>
      <c r="M334" s="32" t="s">
        <v>118</v>
      </c>
      <c r="N334" s="1" t="s">
        <v>38</v>
      </c>
      <c r="O334" s="1" t="s">
        <v>39</v>
      </c>
      <c r="P334" s="1"/>
      <c r="Q334" s="1"/>
      <c r="R334" s="31" t="s">
        <v>355</v>
      </c>
      <c r="S334" s="42" t="s">
        <v>880</v>
      </c>
      <c r="T334" s="45">
        <v>0.40486111111111112</v>
      </c>
      <c r="U334" s="42" t="s">
        <v>880</v>
      </c>
      <c r="V334" s="42" t="s">
        <v>880</v>
      </c>
      <c r="W334" s="46">
        <v>0.41875000000000001</v>
      </c>
      <c r="X334" s="46" t="s">
        <v>880</v>
      </c>
      <c r="Y334" s="42" t="s">
        <v>17</v>
      </c>
      <c r="Z334" s="42" t="s">
        <v>17</v>
      </c>
      <c r="AA334" s="42" t="s">
        <v>882</v>
      </c>
      <c r="AB334" s="46" t="s">
        <v>36</v>
      </c>
      <c r="AC334" s="42" t="s">
        <v>882</v>
      </c>
      <c r="AD334" s="42" t="s">
        <v>880</v>
      </c>
      <c r="AE334" s="46">
        <v>0.40625</v>
      </c>
      <c r="AF334" s="42" t="s">
        <v>880</v>
      </c>
      <c r="AG334" s="42" t="s">
        <v>880</v>
      </c>
      <c r="AH334" s="46">
        <v>0.40833333333333338</v>
      </c>
      <c r="AI334" s="42" t="s">
        <v>880</v>
      </c>
      <c r="AJ334" s="42" t="s">
        <v>18</v>
      </c>
      <c r="AK334" s="46">
        <v>0.38541666666666669</v>
      </c>
      <c r="AL334" s="42" t="s">
        <v>18</v>
      </c>
      <c r="AM334" s="42" t="s">
        <v>880</v>
      </c>
      <c r="AN334" s="46">
        <v>0.36249999999999999</v>
      </c>
      <c r="AO334" s="42" t="s">
        <v>880</v>
      </c>
      <c r="AP334" s="42" t="s">
        <v>17</v>
      </c>
      <c r="AQ334" s="42" t="s">
        <v>17</v>
      </c>
      <c r="AR334" s="42" t="s">
        <v>880</v>
      </c>
      <c r="AS334" s="46">
        <v>0.3888888888888889</v>
      </c>
      <c r="AT334" s="46" t="s">
        <v>880</v>
      </c>
      <c r="AU334" s="42" t="s">
        <v>880</v>
      </c>
      <c r="AV334" s="46">
        <v>0.38958333333333334</v>
      </c>
      <c r="AW334" s="46" t="s">
        <v>880</v>
      </c>
      <c r="AX334" s="42" t="s">
        <v>880</v>
      </c>
      <c r="AY334" s="46">
        <v>0.39861111111111108</v>
      </c>
      <c r="AZ334" s="46" t="s">
        <v>880</v>
      </c>
      <c r="BA334" s="42" t="s">
        <v>880</v>
      </c>
      <c r="BB334" s="46">
        <v>0.39027777777777778</v>
      </c>
      <c r="BC334" s="46" t="s">
        <v>880</v>
      </c>
      <c r="BD334" s="42" t="s">
        <v>880</v>
      </c>
      <c r="BE334" s="42" t="s">
        <v>17</v>
      </c>
      <c r="BF334" s="42" t="s">
        <v>17</v>
      </c>
      <c r="BR334" s="1">
        <f t="shared" si="87"/>
        <v>19</v>
      </c>
      <c r="BS334" s="1">
        <f t="shared" si="88"/>
        <v>0</v>
      </c>
      <c r="BT334" s="1">
        <f t="shared" si="89"/>
        <v>6</v>
      </c>
      <c r="BU334" s="1">
        <f t="shared" si="90"/>
        <v>2</v>
      </c>
      <c r="BV334" s="1">
        <f t="shared" si="91"/>
        <v>0</v>
      </c>
      <c r="BW334" s="1">
        <f>SUM(COUNTIFS($S334:$BQ334,{"PAT","MAT"}))</f>
        <v>0</v>
      </c>
      <c r="BX334" s="1">
        <f t="shared" si="92"/>
        <v>0</v>
      </c>
      <c r="BY334" s="1">
        <f t="shared" si="93"/>
        <v>0</v>
      </c>
      <c r="BZ334" s="1">
        <f t="shared" si="94"/>
        <v>0</v>
      </c>
      <c r="CA334" s="1">
        <f t="shared" si="95"/>
        <v>2</v>
      </c>
      <c r="CB334" s="1">
        <f t="shared" si="96"/>
        <v>0</v>
      </c>
      <c r="CC334" s="1">
        <f t="shared" si="97"/>
        <v>0</v>
      </c>
      <c r="CD334" s="1">
        <f t="shared" si="98"/>
        <v>2</v>
      </c>
      <c r="CE334" s="1">
        <f t="shared" si="99"/>
        <v>1</v>
      </c>
      <c r="CF334" s="1">
        <f t="shared" si="100"/>
        <v>1</v>
      </c>
      <c r="CG334" s="1">
        <f>SUM(BR334:CC334)+SUM(COUNTIFS(R334:BQ334,{"TERM","RESIGNED"}))</f>
        <v>29</v>
      </c>
      <c r="CH334" s="1" t="s">
        <v>41</v>
      </c>
      <c r="CI334" s="1" t="s">
        <v>933</v>
      </c>
      <c r="CJ334" s="32"/>
    </row>
    <row r="335" spans="1:88" x14ac:dyDescent="0.25">
      <c r="A335" s="30">
        <f t="shared" si="101"/>
        <v>334</v>
      </c>
      <c r="B335" s="1" t="s">
        <v>163</v>
      </c>
      <c r="C335" s="1">
        <v>105287</v>
      </c>
      <c r="D335" s="25">
        <v>105287</v>
      </c>
      <c r="E335" s="1" t="s">
        <v>863</v>
      </c>
      <c r="F335" s="32" t="s">
        <v>1093</v>
      </c>
      <c r="G335" s="32" t="s">
        <v>117</v>
      </c>
      <c r="H335" s="28">
        <v>45096</v>
      </c>
      <c r="I335" s="28" t="s">
        <v>36</v>
      </c>
      <c r="J335" s="28" t="s">
        <v>36</v>
      </c>
      <c r="K335" s="1">
        <f t="shared" ca="1" si="85"/>
        <v>246</v>
      </c>
      <c r="L335" s="32" t="str">
        <f t="shared" si="86"/>
        <v>Billable</v>
      </c>
      <c r="M335" s="32" t="s">
        <v>118</v>
      </c>
      <c r="N335" s="1" t="s">
        <v>38</v>
      </c>
      <c r="O335" s="1" t="s">
        <v>39</v>
      </c>
      <c r="P335" s="1"/>
      <c r="Q335" s="1"/>
      <c r="R335" s="31" t="s">
        <v>355</v>
      </c>
      <c r="S335" s="42" t="s">
        <v>880</v>
      </c>
      <c r="T335" s="45">
        <v>0.44097222222222227</v>
      </c>
      <c r="U335" s="42" t="s">
        <v>880</v>
      </c>
      <c r="V335" s="42" t="s">
        <v>18</v>
      </c>
      <c r="W335" s="46" t="s">
        <v>36</v>
      </c>
      <c r="X335" s="46" t="s">
        <v>18</v>
      </c>
      <c r="Y335" s="42" t="s">
        <v>17</v>
      </c>
      <c r="Z335" s="42" t="s">
        <v>17</v>
      </c>
      <c r="AA335" s="42" t="s">
        <v>880</v>
      </c>
      <c r="AB335" s="46">
        <v>0.42638888888888887</v>
      </c>
      <c r="AC335" s="42" t="s">
        <v>880</v>
      </c>
      <c r="AD335" s="42" t="s">
        <v>880</v>
      </c>
      <c r="AE335" s="46">
        <v>0.41250000000000003</v>
      </c>
      <c r="AF335" s="42" t="s">
        <v>880</v>
      </c>
      <c r="AG335" s="42" t="s">
        <v>880</v>
      </c>
      <c r="AH335" s="46">
        <v>0.38541666666666669</v>
      </c>
      <c r="AI335" s="42" t="s">
        <v>880</v>
      </c>
      <c r="AJ335" s="42" t="s">
        <v>880</v>
      </c>
      <c r="AK335" s="46">
        <v>0.39444444444444443</v>
      </c>
      <c r="AL335" s="42" t="s">
        <v>880</v>
      </c>
      <c r="AM335" s="42" t="s">
        <v>880</v>
      </c>
      <c r="AN335" s="46">
        <v>0.37986111111111115</v>
      </c>
      <c r="AO335" s="42" t="s">
        <v>880</v>
      </c>
      <c r="AP335" s="42" t="s">
        <v>17</v>
      </c>
      <c r="AQ335" s="42" t="s">
        <v>17</v>
      </c>
      <c r="AR335" s="42" t="s">
        <v>880</v>
      </c>
      <c r="AS335" s="46">
        <v>0.39652777777777781</v>
      </c>
      <c r="AT335" s="46" t="s">
        <v>880</v>
      </c>
      <c r="AU335" s="42" t="s">
        <v>880</v>
      </c>
      <c r="AV335" s="46">
        <v>0.38125000000000003</v>
      </c>
      <c r="AW335" s="46" t="s">
        <v>880</v>
      </c>
      <c r="AX335" s="42" t="s">
        <v>880</v>
      </c>
      <c r="AY335" s="46">
        <v>0.3972222222222222</v>
      </c>
      <c r="AZ335" s="46" t="s">
        <v>880</v>
      </c>
      <c r="BA335" s="42" t="s">
        <v>880</v>
      </c>
      <c r="BB335" s="46">
        <v>0.36805555555555558</v>
      </c>
      <c r="BC335" s="46" t="s">
        <v>880</v>
      </c>
      <c r="BD335" s="42" t="s">
        <v>880</v>
      </c>
      <c r="BE335" s="42" t="s">
        <v>17</v>
      </c>
      <c r="BF335" s="42" t="s">
        <v>17</v>
      </c>
      <c r="BR335" s="1">
        <f t="shared" si="87"/>
        <v>21</v>
      </c>
      <c r="BS335" s="1">
        <f t="shared" si="88"/>
        <v>0</v>
      </c>
      <c r="BT335" s="1">
        <f t="shared" si="89"/>
        <v>6</v>
      </c>
      <c r="BU335" s="1">
        <f t="shared" si="90"/>
        <v>2</v>
      </c>
      <c r="BV335" s="1">
        <f t="shared" si="91"/>
        <v>0</v>
      </c>
      <c r="BW335" s="1">
        <f>SUM(COUNTIFS($S335:$BQ335,{"PAT","MAT"}))</f>
        <v>0</v>
      </c>
      <c r="BX335" s="1">
        <f t="shared" si="92"/>
        <v>0</v>
      </c>
      <c r="BY335" s="1">
        <f t="shared" si="93"/>
        <v>0</v>
      </c>
      <c r="BZ335" s="1">
        <f t="shared" si="94"/>
        <v>0</v>
      </c>
      <c r="CA335" s="1">
        <f t="shared" si="95"/>
        <v>0</v>
      </c>
      <c r="CB335" s="1">
        <f t="shared" si="96"/>
        <v>0</v>
      </c>
      <c r="CC335" s="1">
        <f t="shared" si="97"/>
        <v>0</v>
      </c>
      <c r="CD335" s="1">
        <f t="shared" si="98"/>
        <v>0</v>
      </c>
      <c r="CE335" s="1">
        <f t="shared" si="99"/>
        <v>1</v>
      </c>
      <c r="CF335" s="1">
        <f t="shared" si="100"/>
        <v>1</v>
      </c>
      <c r="CG335" s="1">
        <f>SUM(BR335:CC335)+SUM(COUNTIFS(R335:BQ335,{"TERM","RESIGNED"}))</f>
        <v>29</v>
      </c>
      <c r="CH335" s="1" t="s">
        <v>41</v>
      </c>
      <c r="CI335" s="1" t="s">
        <v>934</v>
      </c>
      <c r="CJ335" s="32"/>
    </row>
    <row r="336" spans="1:88" x14ac:dyDescent="0.25">
      <c r="A336" s="30">
        <f t="shared" si="101"/>
        <v>335</v>
      </c>
      <c r="B336" s="1" t="s">
        <v>163</v>
      </c>
      <c r="C336" s="1">
        <v>105303</v>
      </c>
      <c r="D336" s="25">
        <v>105303</v>
      </c>
      <c r="E336" s="1" t="s">
        <v>863</v>
      </c>
      <c r="F336" s="32" t="s">
        <v>949</v>
      </c>
      <c r="G336" s="32" t="s">
        <v>117</v>
      </c>
      <c r="H336" s="28">
        <v>45100</v>
      </c>
      <c r="I336" s="28" t="s">
        <v>36</v>
      </c>
      <c r="J336" s="28" t="s">
        <v>36</v>
      </c>
      <c r="K336" s="1">
        <f t="shared" ca="1" si="85"/>
        <v>242</v>
      </c>
      <c r="L336" s="32" t="str">
        <f t="shared" si="86"/>
        <v>Billable</v>
      </c>
      <c r="M336" s="32" t="s">
        <v>118</v>
      </c>
      <c r="N336" s="1" t="s">
        <v>38</v>
      </c>
      <c r="O336" s="1" t="s">
        <v>39</v>
      </c>
      <c r="P336" s="1"/>
      <c r="Q336" s="1"/>
      <c r="R336" s="31" t="s">
        <v>353</v>
      </c>
      <c r="S336" s="42" t="s">
        <v>880</v>
      </c>
      <c r="T336" s="45">
        <v>0.40347222222222223</v>
      </c>
      <c r="U336" s="42" t="s">
        <v>880</v>
      </c>
      <c r="V336" s="42" t="s">
        <v>880</v>
      </c>
      <c r="W336" s="46">
        <v>0.38958333333333334</v>
      </c>
      <c r="X336" s="46" t="s">
        <v>880</v>
      </c>
      <c r="Y336" s="42" t="s">
        <v>17</v>
      </c>
      <c r="Z336" s="42" t="s">
        <v>17</v>
      </c>
      <c r="AA336" s="42" t="s">
        <v>880</v>
      </c>
      <c r="AB336" s="46">
        <v>0.40138888888888885</v>
      </c>
      <c r="AC336" s="42" t="s">
        <v>880</v>
      </c>
      <c r="AD336" s="42" t="s">
        <v>880</v>
      </c>
      <c r="AE336" s="46">
        <v>0.3840277777777778</v>
      </c>
      <c r="AF336" s="42" t="s">
        <v>880</v>
      </c>
      <c r="AG336" s="42" t="s">
        <v>880</v>
      </c>
      <c r="AH336" s="46">
        <v>0.40138888888888885</v>
      </c>
      <c r="AI336" s="42" t="s">
        <v>880</v>
      </c>
      <c r="AJ336" s="42" t="s">
        <v>880</v>
      </c>
      <c r="AK336" s="46">
        <v>0.375</v>
      </c>
      <c r="AL336" s="42" t="s">
        <v>880</v>
      </c>
      <c r="AM336" s="42" t="s">
        <v>880</v>
      </c>
      <c r="AN336" s="46">
        <v>0.3756944444444445</v>
      </c>
      <c r="AO336" s="42" t="s">
        <v>880</v>
      </c>
      <c r="AP336" s="42" t="s">
        <v>17</v>
      </c>
      <c r="AQ336" s="42" t="s">
        <v>17</v>
      </c>
      <c r="AR336" s="42" t="s">
        <v>880</v>
      </c>
      <c r="AS336" s="46">
        <v>0.37777777777777777</v>
      </c>
      <c r="AT336" s="46" t="s">
        <v>880</v>
      </c>
      <c r="AU336" s="42" t="s">
        <v>882</v>
      </c>
      <c r="AV336" s="46" t="s">
        <v>36</v>
      </c>
      <c r="AW336" s="46" t="s">
        <v>18</v>
      </c>
      <c r="AX336" s="42" t="s">
        <v>880</v>
      </c>
      <c r="AY336" s="46">
        <v>0.39444444444444443</v>
      </c>
      <c r="AZ336" s="46" t="s">
        <v>880</v>
      </c>
      <c r="BA336" s="42" t="s">
        <v>880</v>
      </c>
      <c r="BB336" s="46">
        <v>0.40625</v>
      </c>
      <c r="BC336" s="46" t="s">
        <v>880</v>
      </c>
      <c r="BD336" s="42" t="s">
        <v>18</v>
      </c>
      <c r="BE336" s="42" t="s">
        <v>17</v>
      </c>
      <c r="BF336" s="42" t="s">
        <v>17</v>
      </c>
      <c r="BR336" s="1">
        <f t="shared" si="87"/>
        <v>20</v>
      </c>
      <c r="BS336" s="1">
        <f t="shared" si="88"/>
        <v>0</v>
      </c>
      <c r="BT336" s="1">
        <f t="shared" si="89"/>
        <v>6</v>
      </c>
      <c r="BU336" s="1">
        <f t="shared" si="90"/>
        <v>2</v>
      </c>
      <c r="BV336" s="1">
        <f t="shared" si="91"/>
        <v>0</v>
      </c>
      <c r="BW336" s="1">
        <f>SUM(COUNTIFS($S336:$BQ336,{"PAT","MAT"}))</f>
        <v>0</v>
      </c>
      <c r="BX336" s="1">
        <f t="shared" si="92"/>
        <v>0</v>
      </c>
      <c r="BY336" s="1">
        <f t="shared" si="93"/>
        <v>0</v>
      </c>
      <c r="BZ336" s="1">
        <f t="shared" si="94"/>
        <v>0</v>
      </c>
      <c r="CA336" s="1">
        <f t="shared" si="95"/>
        <v>1</v>
      </c>
      <c r="CB336" s="1">
        <f t="shared" si="96"/>
        <v>0</v>
      </c>
      <c r="CC336" s="1">
        <f t="shared" si="97"/>
        <v>0</v>
      </c>
      <c r="CD336" s="1">
        <f t="shared" si="98"/>
        <v>1</v>
      </c>
      <c r="CE336" s="1">
        <f t="shared" si="99"/>
        <v>1</v>
      </c>
      <c r="CF336" s="1">
        <f t="shared" si="100"/>
        <v>1</v>
      </c>
      <c r="CG336" s="1">
        <f>SUM(BR336:CC336)+SUM(COUNTIFS(R336:BQ336,{"TERM","RESIGNED"}))</f>
        <v>29</v>
      </c>
      <c r="CH336" s="1" t="s">
        <v>41</v>
      </c>
      <c r="CI336" s="1" t="s">
        <v>931</v>
      </c>
      <c r="CJ336" s="32"/>
    </row>
    <row r="337" spans="1:88" x14ac:dyDescent="0.25">
      <c r="A337" s="30">
        <f t="shared" si="101"/>
        <v>336</v>
      </c>
      <c r="B337" s="1" t="s">
        <v>163</v>
      </c>
      <c r="C337" s="1">
        <v>105310</v>
      </c>
      <c r="D337" s="25">
        <v>105310</v>
      </c>
      <c r="E337" s="1" t="s">
        <v>862</v>
      </c>
      <c r="F337" s="32" t="s">
        <v>950</v>
      </c>
      <c r="G337" s="32" t="s">
        <v>177</v>
      </c>
      <c r="H337" s="28">
        <v>45105</v>
      </c>
      <c r="I337" s="28" t="s">
        <v>36</v>
      </c>
      <c r="J337" s="28" t="s">
        <v>36</v>
      </c>
      <c r="K337" s="1">
        <f t="shared" ca="1" si="85"/>
        <v>237</v>
      </c>
      <c r="L337" s="32" t="str">
        <f t="shared" si="86"/>
        <v>Billable</v>
      </c>
      <c r="M337" s="32" t="s">
        <v>178</v>
      </c>
      <c r="N337" s="1" t="s">
        <v>38</v>
      </c>
      <c r="O337" s="1" t="s">
        <v>39</v>
      </c>
      <c r="P337" s="1"/>
      <c r="Q337" s="1"/>
      <c r="R337" s="31" t="s">
        <v>226</v>
      </c>
      <c r="S337" s="42" t="s">
        <v>883</v>
      </c>
      <c r="T337" s="45" t="s">
        <v>36</v>
      </c>
      <c r="U337" s="42" t="s">
        <v>18</v>
      </c>
      <c r="V337" s="42" t="s">
        <v>880</v>
      </c>
      <c r="W337" s="46">
        <v>0.37638888888888888</v>
      </c>
      <c r="X337" s="46" t="s">
        <v>19</v>
      </c>
      <c r="Y337" s="42" t="s">
        <v>17</v>
      </c>
      <c r="Z337" s="42" t="s">
        <v>17</v>
      </c>
      <c r="AA337" s="42" t="s">
        <v>880</v>
      </c>
      <c r="AB337" s="46">
        <v>0.38472222222222219</v>
      </c>
      <c r="AC337" s="42" t="s">
        <v>880</v>
      </c>
      <c r="AD337" s="42" t="s">
        <v>880</v>
      </c>
      <c r="AE337" s="46">
        <v>0.38125000000000003</v>
      </c>
      <c r="AF337" s="42" t="s">
        <v>880</v>
      </c>
      <c r="AG337" s="42" t="s">
        <v>880</v>
      </c>
      <c r="AH337" s="46">
        <v>0.37986111111111115</v>
      </c>
      <c r="AI337" s="42" t="s">
        <v>880</v>
      </c>
      <c r="AJ337" s="42" t="s">
        <v>880</v>
      </c>
      <c r="AK337" s="46">
        <v>0.38055555555555554</v>
      </c>
      <c r="AL337" s="42" t="s">
        <v>880</v>
      </c>
      <c r="AM337" s="42" t="s">
        <v>880</v>
      </c>
      <c r="AN337" s="46">
        <v>0.44375000000000003</v>
      </c>
      <c r="AO337" s="42" t="s">
        <v>880</v>
      </c>
      <c r="AP337" s="42" t="s">
        <v>17</v>
      </c>
      <c r="AQ337" s="42" t="s">
        <v>17</v>
      </c>
      <c r="AR337" s="42" t="s">
        <v>19</v>
      </c>
      <c r="AS337" s="46">
        <v>0.38472222222222219</v>
      </c>
      <c r="AT337" s="46" t="s">
        <v>19</v>
      </c>
      <c r="AU337" s="42" t="s">
        <v>880</v>
      </c>
      <c r="AV337" s="46">
        <v>0.37708333333333338</v>
      </c>
      <c r="AW337" s="46" t="s">
        <v>880</v>
      </c>
      <c r="AX337" s="42" t="s">
        <v>880</v>
      </c>
      <c r="AY337" s="46">
        <v>0.37777777777777777</v>
      </c>
      <c r="AZ337" s="46" t="s">
        <v>880</v>
      </c>
      <c r="BA337" s="42" t="s">
        <v>880</v>
      </c>
      <c r="BB337" s="46">
        <v>0.39097222222222222</v>
      </c>
      <c r="BC337" s="46" t="s">
        <v>880</v>
      </c>
      <c r="BD337" s="42" t="s">
        <v>880</v>
      </c>
      <c r="BE337" s="42" t="s">
        <v>17</v>
      </c>
      <c r="BF337" s="42" t="s">
        <v>17</v>
      </c>
      <c r="BR337" s="1">
        <f t="shared" si="87"/>
        <v>18</v>
      </c>
      <c r="BS337" s="1">
        <f t="shared" si="88"/>
        <v>0</v>
      </c>
      <c r="BT337" s="1">
        <f t="shared" si="89"/>
        <v>6</v>
      </c>
      <c r="BU337" s="1">
        <f t="shared" si="90"/>
        <v>1</v>
      </c>
      <c r="BV337" s="1">
        <f t="shared" si="91"/>
        <v>3</v>
      </c>
      <c r="BW337" s="1">
        <f>SUM(COUNTIFS($S337:$BQ337,{"PAT","MAT"}))</f>
        <v>0</v>
      </c>
      <c r="BX337" s="1">
        <f t="shared" si="92"/>
        <v>0</v>
      </c>
      <c r="BY337" s="1">
        <f t="shared" si="93"/>
        <v>0</v>
      </c>
      <c r="BZ337" s="1">
        <f t="shared" si="94"/>
        <v>1</v>
      </c>
      <c r="CA337" s="1">
        <f t="shared" si="95"/>
        <v>0</v>
      </c>
      <c r="CB337" s="1">
        <f t="shared" si="96"/>
        <v>0</v>
      </c>
      <c r="CC337" s="1">
        <f t="shared" si="97"/>
        <v>0</v>
      </c>
      <c r="CD337" s="1">
        <f t="shared" si="98"/>
        <v>1</v>
      </c>
      <c r="CE337" s="1">
        <f t="shared" si="99"/>
        <v>1</v>
      </c>
      <c r="CF337" s="1">
        <f t="shared" si="100"/>
        <v>1</v>
      </c>
      <c r="CG337" s="1">
        <f>SUM(BR337:CC337)+SUM(COUNTIFS(R337:BQ337,{"TERM","RESIGNED"}))</f>
        <v>29</v>
      </c>
      <c r="CH337" s="1" t="s">
        <v>41</v>
      </c>
      <c r="CI337" s="1" t="s">
        <v>931</v>
      </c>
      <c r="CJ337" s="32"/>
    </row>
    <row r="338" spans="1:88" x14ac:dyDescent="0.25">
      <c r="A338" s="30">
        <f t="shared" si="101"/>
        <v>337</v>
      </c>
      <c r="B338" s="1" t="s">
        <v>163</v>
      </c>
      <c r="C338" s="1">
        <v>105317</v>
      </c>
      <c r="D338" s="25">
        <v>105317</v>
      </c>
      <c r="E338" s="1" t="s">
        <v>863</v>
      </c>
      <c r="F338" s="32" t="s">
        <v>953</v>
      </c>
      <c r="G338" s="32" t="s">
        <v>177</v>
      </c>
      <c r="H338" s="28">
        <v>45105</v>
      </c>
      <c r="I338" s="28" t="s">
        <v>36</v>
      </c>
      <c r="J338" s="28" t="s">
        <v>36</v>
      </c>
      <c r="K338" s="1">
        <f t="shared" ca="1" si="85"/>
        <v>237</v>
      </c>
      <c r="L338" s="32" t="str">
        <f t="shared" si="86"/>
        <v>Billable</v>
      </c>
      <c r="M338" s="32" t="s">
        <v>178</v>
      </c>
      <c r="N338" s="1" t="s">
        <v>38</v>
      </c>
      <c r="O338" s="1" t="s">
        <v>39</v>
      </c>
      <c r="P338" s="1"/>
      <c r="Q338" s="1"/>
      <c r="R338" s="31" t="s">
        <v>230</v>
      </c>
      <c r="S338" s="42" t="s">
        <v>880</v>
      </c>
      <c r="T338" s="45">
        <v>0.38611111111111113</v>
      </c>
      <c r="U338" s="42" t="s">
        <v>880</v>
      </c>
      <c r="V338" s="42" t="s">
        <v>880</v>
      </c>
      <c r="W338" s="46">
        <v>0.38472222222222219</v>
      </c>
      <c r="X338" s="46" t="s">
        <v>880</v>
      </c>
      <c r="Y338" s="42" t="s">
        <v>17</v>
      </c>
      <c r="Z338" s="42" t="s">
        <v>17</v>
      </c>
      <c r="AA338" s="42" t="s">
        <v>880</v>
      </c>
      <c r="AB338" s="46">
        <v>0.38541666666666669</v>
      </c>
      <c r="AC338" s="42" t="s">
        <v>880</v>
      </c>
      <c r="AD338" s="42" t="s">
        <v>880</v>
      </c>
      <c r="AE338" s="46">
        <v>0.40625</v>
      </c>
      <c r="AF338" s="42" t="s">
        <v>880</v>
      </c>
      <c r="AG338" s="42" t="s">
        <v>880</v>
      </c>
      <c r="AH338" s="46">
        <v>0.38819444444444445</v>
      </c>
      <c r="AI338" s="42" t="s">
        <v>880</v>
      </c>
      <c r="AJ338" s="42" t="s">
        <v>880</v>
      </c>
      <c r="AK338" s="46">
        <v>0.3840277777777778</v>
      </c>
      <c r="AL338" s="42" t="s">
        <v>880</v>
      </c>
      <c r="AM338" s="42" t="s">
        <v>880</v>
      </c>
      <c r="AN338" s="46">
        <v>0.42569444444444443</v>
      </c>
      <c r="AO338" s="42" t="s">
        <v>880</v>
      </c>
      <c r="AP338" s="42" t="s">
        <v>17</v>
      </c>
      <c r="AQ338" s="42" t="s">
        <v>17</v>
      </c>
      <c r="AR338" s="42" t="s">
        <v>880</v>
      </c>
      <c r="AS338" s="46">
        <v>0.38263888888888892</v>
      </c>
      <c r="AT338" s="46" t="s">
        <v>880</v>
      </c>
      <c r="AU338" s="42" t="s">
        <v>880</v>
      </c>
      <c r="AV338" s="46">
        <v>0.38194444444444442</v>
      </c>
      <c r="AW338" s="46" t="s">
        <v>880</v>
      </c>
      <c r="AX338" s="42" t="s">
        <v>880</v>
      </c>
      <c r="AY338" s="46">
        <v>0.39097222222222222</v>
      </c>
      <c r="AZ338" s="46" t="s">
        <v>880</v>
      </c>
      <c r="BA338" s="42" t="s">
        <v>880</v>
      </c>
      <c r="BB338" s="46">
        <v>0.39166666666666666</v>
      </c>
      <c r="BC338" s="46" t="s">
        <v>880</v>
      </c>
      <c r="BD338" s="42" t="s">
        <v>880</v>
      </c>
      <c r="BE338" s="42" t="s">
        <v>17</v>
      </c>
      <c r="BF338" s="42" t="s">
        <v>17</v>
      </c>
      <c r="BR338" s="1">
        <f t="shared" si="87"/>
        <v>23</v>
      </c>
      <c r="BS338" s="1">
        <f t="shared" si="88"/>
        <v>0</v>
      </c>
      <c r="BT338" s="1">
        <f t="shared" si="89"/>
        <v>6</v>
      </c>
      <c r="BU338" s="1">
        <f t="shared" si="90"/>
        <v>0</v>
      </c>
      <c r="BV338" s="1">
        <f t="shared" si="91"/>
        <v>0</v>
      </c>
      <c r="BW338" s="1">
        <f>SUM(COUNTIFS($S338:$BQ338,{"PAT","MAT"}))</f>
        <v>0</v>
      </c>
      <c r="BX338" s="1">
        <f t="shared" si="92"/>
        <v>0</v>
      </c>
      <c r="BY338" s="1">
        <f t="shared" si="93"/>
        <v>0</v>
      </c>
      <c r="BZ338" s="1">
        <f t="shared" si="94"/>
        <v>0</v>
      </c>
      <c r="CA338" s="1">
        <f t="shared" si="95"/>
        <v>0</v>
      </c>
      <c r="CB338" s="1">
        <f t="shared" si="96"/>
        <v>0</v>
      </c>
      <c r="CC338" s="1">
        <f t="shared" si="97"/>
        <v>0</v>
      </c>
      <c r="CD338" s="1">
        <f t="shared" si="98"/>
        <v>0</v>
      </c>
      <c r="CE338" s="1">
        <f t="shared" si="99"/>
        <v>1</v>
      </c>
      <c r="CF338" s="1">
        <f t="shared" si="100"/>
        <v>1</v>
      </c>
      <c r="CG338" s="1">
        <f>SUM(BR338:CC338)+SUM(COUNTIFS(R338:BQ338,{"TERM","RESIGNED"}))</f>
        <v>29</v>
      </c>
      <c r="CH338" s="1" t="s">
        <v>41</v>
      </c>
      <c r="CI338" s="1" t="s">
        <v>934</v>
      </c>
      <c r="CJ338" s="32"/>
    </row>
    <row r="339" spans="1:88" x14ac:dyDescent="0.25">
      <c r="A339" s="30">
        <f t="shared" si="101"/>
        <v>338</v>
      </c>
      <c r="B339" s="1" t="s">
        <v>163</v>
      </c>
      <c r="C339" s="1">
        <v>105321</v>
      </c>
      <c r="D339" s="25">
        <v>105321</v>
      </c>
      <c r="E339" s="1" t="s">
        <v>863</v>
      </c>
      <c r="F339" s="32" t="s">
        <v>955</v>
      </c>
      <c r="G339" s="32" t="s">
        <v>117</v>
      </c>
      <c r="H339" s="28">
        <v>45105</v>
      </c>
      <c r="I339" s="28" t="s">
        <v>36</v>
      </c>
      <c r="J339" s="28" t="s">
        <v>36</v>
      </c>
      <c r="K339" s="1">
        <f t="shared" ca="1" si="85"/>
        <v>237</v>
      </c>
      <c r="L339" s="32" t="str">
        <f t="shared" si="86"/>
        <v>Billable</v>
      </c>
      <c r="M339" s="32" t="s">
        <v>118</v>
      </c>
      <c r="N339" s="1" t="s">
        <v>38</v>
      </c>
      <c r="O339" s="1" t="s">
        <v>39</v>
      </c>
      <c r="P339" s="1"/>
      <c r="Q339" s="1"/>
      <c r="R339" s="31" t="s">
        <v>353</v>
      </c>
      <c r="S339" s="42" t="s">
        <v>880</v>
      </c>
      <c r="T339" s="45">
        <v>0.3923611111111111</v>
      </c>
      <c r="U339" s="42" t="s">
        <v>880</v>
      </c>
      <c r="V339" s="42" t="s">
        <v>880</v>
      </c>
      <c r="W339" s="46">
        <v>0.37986111111111115</v>
      </c>
      <c r="X339" s="46" t="s">
        <v>880</v>
      </c>
      <c r="Y339" s="42" t="s">
        <v>17</v>
      </c>
      <c r="Z339" s="42" t="s">
        <v>17</v>
      </c>
      <c r="AA339" s="42" t="s">
        <v>880</v>
      </c>
      <c r="AB339" s="46">
        <v>0.44027777777777777</v>
      </c>
      <c r="AC339" s="42" t="s">
        <v>880</v>
      </c>
      <c r="AD339" s="42" t="s">
        <v>880</v>
      </c>
      <c r="AE339" s="46">
        <v>0.39930555555555558</v>
      </c>
      <c r="AF339" s="42" t="s">
        <v>880</v>
      </c>
      <c r="AG339" s="42" t="s">
        <v>880</v>
      </c>
      <c r="AH339" s="46">
        <v>0.39166666666666666</v>
      </c>
      <c r="AI339" s="42" t="s">
        <v>880</v>
      </c>
      <c r="AJ339" s="42" t="s">
        <v>880</v>
      </c>
      <c r="AK339" s="46">
        <v>0.375</v>
      </c>
      <c r="AL339" s="42" t="s">
        <v>880</v>
      </c>
      <c r="AM339" s="42" t="s">
        <v>880</v>
      </c>
      <c r="AN339" s="46">
        <v>0.36874999999999997</v>
      </c>
      <c r="AO339" s="42" t="s">
        <v>880</v>
      </c>
      <c r="AP339" s="42" t="s">
        <v>17</v>
      </c>
      <c r="AQ339" s="42" t="s">
        <v>17</v>
      </c>
      <c r="AR339" s="42" t="s">
        <v>880</v>
      </c>
      <c r="AS339" s="46">
        <v>0.3756944444444445</v>
      </c>
      <c r="AT339" s="46" t="s">
        <v>880</v>
      </c>
      <c r="AU339" s="42" t="s">
        <v>880</v>
      </c>
      <c r="AV339" s="46">
        <v>0.39027777777777778</v>
      </c>
      <c r="AW339" s="46" t="s">
        <v>880</v>
      </c>
      <c r="AX339" s="42" t="s">
        <v>880</v>
      </c>
      <c r="AY339" s="46">
        <v>0.36736111111111108</v>
      </c>
      <c r="AZ339" s="46" t="s">
        <v>19</v>
      </c>
      <c r="BA339" s="42" t="s">
        <v>880</v>
      </c>
      <c r="BB339" s="46">
        <v>0.40763888888888888</v>
      </c>
      <c r="BC339" s="46" t="s">
        <v>880</v>
      </c>
      <c r="BD339" s="42" t="s">
        <v>880</v>
      </c>
      <c r="BE339" s="42" t="s">
        <v>17</v>
      </c>
      <c r="BF339" s="42" t="s">
        <v>17</v>
      </c>
      <c r="BR339" s="1">
        <f t="shared" si="87"/>
        <v>22</v>
      </c>
      <c r="BS339" s="1">
        <f t="shared" si="88"/>
        <v>0</v>
      </c>
      <c r="BT339" s="1">
        <f t="shared" si="89"/>
        <v>6</v>
      </c>
      <c r="BU339" s="1">
        <f t="shared" si="90"/>
        <v>0</v>
      </c>
      <c r="BV339" s="1">
        <f t="shared" si="91"/>
        <v>1</v>
      </c>
      <c r="BW339" s="1">
        <f>SUM(COUNTIFS($S339:$BQ339,{"PAT","MAT"}))</f>
        <v>0</v>
      </c>
      <c r="BX339" s="1">
        <f t="shared" si="92"/>
        <v>0</v>
      </c>
      <c r="BY339" s="1">
        <f t="shared" si="93"/>
        <v>0</v>
      </c>
      <c r="BZ339" s="1">
        <f t="shared" si="94"/>
        <v>0</v>
      </c>
      <c r="CA339" s="1">
        <f t="shared" si="95"/>
        <v>0</v>
      </c>
      <c r="CB339" s="1">
        <f t="shared" si="96"/>
        <v>0</v>
      </c>
      <c r="CC339" s="1">
        <f t="shared" si="97"/>
        <v>0</v>
      </c>
      <c r="CD339" s="1">
        <f t="shared" si="98"/>
        <v>0</v>
      </c>
      <c r="CE339" s="1">
        <f t="shared" si="99"/>
        <v>1</v>
      </c>
      <c r="CF339" s="1">
        <f t="shared" si="100"/>
        <v>1</v>
      </c>
      <c r="CG339" s="1">
        <f>SUM(BR339:CC339)+SUM(COUNTIFS(R339:BQ339,{"TERM","RESIGNED"}))</f>
        <v>29</v>
      </c>
      <c r="CH339" s="1" t="s">
        <v>41</v>
      </c>
      <c r="CI339" s="1" t="s">
        <v>934</v>
      </c>
      <c r="CJ339" s="32"/>
    </row>
    <row r="340" spans="1:88" x14ac:dyDescent="0.25">
      <c r="A340" s="30">
        <f t="shared" si="101"/>
        <v>339</v>
      </c>
      <c r="B340" s="1" t="s">
        <v>163</v>
      </c>
      <c r="C340" s="1">
        <v>105336</v>
      </c>
      <c r="D340" s="25">
        <v>105336</v>
      </c>
      <c r="E340" s="1" t="s">
        <v>863</v>
      </c>
      <c r="F340" s="32" t="s">
        <v>1094</v>
      </c>
      <c r="G340" s="32" t="s">
        <v>117</v>
      </c>
      <c r="H340" s="28">
        <v>45112</v>
      </c>
      <c r="I340" s="28" t="s">
        <v>36</v>
      </c>
      <c r="J340" s="28" t="s">
        <v>36</v>
      </c>
      <c r="K340" s="1">
        <f t="shared" ca="1" si="85"/>
        <v>230</v>
      </c>
      <c r="L340" s="32" t="str">
        <f t="shared" si="86"/>
        <v>Billable</v>
      </c>
      <c r="M340" s="32" t="s">
        <v>118</v>
      </c>
      <c r="N340" s="1" t="s">
        <v>38</v>
      </c>
      <c r="O340" s="1" t="s">
        <v>39</v>
      </c>
      <c r="P340" s="1"/>
      <c r="Q340" s="1"/>
      <c r="R340" s="31" t="s">
        <v>277</v>
      </c>
      <c r="S340" s="42" t="s">
        <v>880</v>
      </c>
      <c r="T340" s="45">
        <v>0.39999999999999997</v>
      </c>
      <c r="U340" s="42" t="s">
        <v>880</v>
      </c>
      <c r="V340" s="42" t="s">
        <v>880</v>
      </c>
      <c r="W340" s="46">
        <v>0.39097222222222222</v>
      </c>
      <c r="X340" s="46" t="s">
        <v>880</v>
      </c>
      <c r="Y340" s="42" t="s">
        <v>17</v>
      </c>
      <c r="Z340" s="42" t="s">
        <v>17</v>
      </c>
      <c r="AA340" s="42" t="s">
        <v>880</v>
      </c>
      <c r="AB340" s="46">
        <v>0.40416666666666662</v>
      </c>
      <c r="AC340" s="42" t="s">
        <v>880</v>
      </c>
      <c r="AD340" s="42" t="s">
        <v>880</v>
      </c>
      <c r="AE340" s="46">
        <v>0.39027777777777778</v>
      </c>
      <c r="AF340" s="42" t="s">
        <v>880</v>
      </c>
      <c r="AG340" s="42" t="s">
        <v>880</v>
      </c>
      <c r="AH340" s="46">
        <v>0.3611111111111111</v>
      </c>
      <c r="AI340" s="42" t="s">
        <v>880</v>
      </c>
      <c r="AJ340" s="42" t="s">
        <v>880</v>
      </c>
      <c r="AK340" s="46">
        <v>0.38263888888888892</v>
      </c>
      <c r="AL340" s="42" t="s">
        <v>880</v>
      </c>
      <c r="AM340" s="42" t="s">
        <v>880</v>
      </c>
      <c r="AN340" s="46">
        <v>0.39027777777777778</v>
      </c>
      <c r="AO340" s="42" t="s">
        <v>880</v>
      </c>
      <c r="AP340" s="42" t="s">
        <v>17</v>
      </c>
      <c r="AQ340" s="42" t="s">
        <v>17</v>
      </c>
      <c r="AR340" s="42" t="s">
        <v>880</v>
      </c>
      <c r="AS340" s="46">
        <v>0.41041666666666665</v>
      </c>
      <c r="AT340" s="46" t="s">
        <v>880</v>
      </c>
      <c r="AU340" s="42" t="s">
        <v>880</v>
      </c>
      <c r="AV340" s="46">
        <v>0.37708333333333338</v>
      </c>
      <c r="AW340" s="46" t="s">
        <v>880</v>
      </c>
      <c r="AX340" s="42" t="s">
        <v>880</v>
      </c>
      <c r="AY340" s="46">
        <v>0.38055555555555554</v>
      </c>
      <c r="AZ340" s="46" t="s">
        <v>880</v>
      </c>
      <c r="BA340" s="42" t="s">
        <v>880</v>
      </c>
      <c r="BB340" s="46">
        <v>0.39652777777777781</v>
      </c>
      <c r="BC340" s="46" t="s">
        <v>880</v>
      </c>
      <c r="BD340" s="42" t="s">
        <v>880</v>
      </c>
      <c r="BE340" s="42" t="s">
        <v>17</v>
      </c>
      <c r="BF340" s="42" t="s">
        <v>17</v>
      </c>
      <c r="BR340" s="1">
        <f t="shared" si="87"/>
        <v>23</v>
      </c>
      <c r="BS340" s="1">
        <f t="shared" si="88"/>
        <v>0</v>
      </c>
      <c r="BT340" s="1">
        <f t="shared" si="89"/>
        <v>6</v>
      </c>
      <c r="BU340" s="1">
        <f t="shared" si="90"/>
        <v>0</v>
      </c>
      <c r="BV340" s="1">
        <f t="shared" si="91"/>
        <v>0</v>
      </c>
      <c r="BW340" s="1">
        <f>SUM(COUNTIFS($S340:$BQ340,{"PAT","MAT"}))</f>
        <v>0</v>
      </c>
      <c r="BX340" s="1">
        <f t="shared" si="92"/>
        <v>0</v>
      </c>
      <c r="BY340" s="1">
        <f t="shared" si="93"/>
        <v>0</v>
      </c>
      <c r="BZ340" s="1">
        <f t="shared" si="94"/>
        <v>0</v>
      </c>
      <c r="CA340" s="1">
        <f t="shared" si="95"/>
        <v>0</v>
      </c>
      <c r="CB340" s="1">
        <f t="shared" si="96"/>
        <v>0</v>
      </c>
      <c r="CC340" s="1">
        <f t="shared" si="97"/>
        <v>0</v>
      </c>
      <c r="CD340" s="1">
        <f t="shared" si="98"/>
        <v>0</v>
      </c>
      <c r="CE340" s="1">
        <f t="shared" si="99"/>
        <v>1</v>
      </c>
      <c r="CF340" s="1">
        <f t="shared" si="100"/>
        <v>1</v>
      </c>
      <c r="CG340" s="1">
        <f>SUM(BR340:CC340)+SUM(COUNTIFS(R340:BQ340,{"TERM","RESIGNED"}))</f>
        <v>29</v>
      </c>
      <c r="CH340" s="1" t="s">
        <v>41</v>
      </c>
      <c r="CI340" s="1" t="s">
        <v>936</v>
      </c>
      <c r="CJ340" s="32"/>
    </row>
    <row r="341" spans="1:88" x14ac:dyDescent="0.25">
      <c r="A341" s="30">
        <f t="shared" si="101"/>
        <v>340</v>
      </c>
      <c r="B341" s="1" t="s">
        <v>163</v>
      </c>
      <c r="C341" s="1">
        <v>105352</v>
      </c>
      <c r="D341" s="25">
        <v>105352</v>
      </c>
      <c r="E341" s="1" t="s">
        <v>863</v>
      </c>
      <c r="F341" s="32" t="s">
        <v>959</v>
      </c>
      <c r="G341" s="32" t="s">
        <v>117</v>
      </c>
      <c r="H341" s="28">
        <v>45112</v>
      </c>
      <c r="I341" s="28" t="s">
        <v>36</v>
      </c>
      <c r="J341" s="28" t="s">
        <v>36</v>
      </c>
      <c r="K341" s="1">
        <f t="shared" ca="1" si="85"/>
        <v>230</v>
      </c>
      <c r="L341" s="32" t="str">
        <f t="shared" si="86"/>
        <v>Billable</v>
      </c>
      <c r="M341" s="32" t="s">
        <v>118</v>
      </c>
      <c r="N341" s="1" t="s">
        <v>38</v>
      </c>
      <c r="O341" s="1" t="s">
        <v>39</v>
      </c>
      <c r="P341" s="1"/>
      <c r="Q341" s="1"/>
      <c r="R341" s="31" t="s">
        <v>126</v>
      </c>
      <c r="S341" s="42" t="s">
        <v>880</v>
      </c>
      <c r="T341" s="45">
        <v>0.38611111111111113</v>
      </c>
      <c r="U341" s="42" t="s">
        <v>880</v>
      </c>
      <c r="V341" s="42" t="s">
        <v>880</v>
      </c>
      <c r="W341" s="46">
        <v>0.37916666666666665</v>
      </c>
      <c r="X341" s="46" t="s">
        <v>880</v>
      </c>
      <c r="Y341" s="42" t="s">
        <v>17</v>
      </c>
      <c r="Z341" s="42" t="s">
        <v>17</v>
      </c>
      <c r="AA341" s="42" t="s">
        <v>880</v>
      </c>
      <c r="AB341" s="46">
        <v>0.38055555555555554</v>
      </c>
      <c r="AC341" s="42" t="s">
        <v>880</v>
      </c>
      <c r="AD341" s="42" t="s">
        <v>880</v>
      </c>
      <c r="AE341" s="46">
        <v>0.37916666666666665</v>
      </c>
      <c r="AF341" s="42" t="s">
        <v>880</v>
      </c>
      <c r="AG341" s="42" t="s">
        <v>880</v>
      </c>
      <c r="AH341" s="46">
        <v>0.39305555555555555</v>
      </c>
      <c r="AI341" s="42" t="s">
        <v>880</v>
      </c>
      <c r="AJ341" s="42" t="s">
        <v>880</v>
      </c>
      <c r="AK341" s="46">
        <v>0.38263888888888892</v>
      </c>
      <c r="AL341" s="42" t="s">
        <v>880</v>
      </c>
      <c r="AM341" s="42" t="s">
        <v>880</v>
      </c>
      <c r="AN341" s="46">
        <v>0.3888888888888889</v>
      </c>
      <c r="AO341" s="42" t="s">
        <v>880</v>
      </c>
      <c r="AP341" s="42" t="s">
        <v>17</v>
      </c>
      <c r="AQ341" s="42" t="s">
        <v>17</v>
      </c>
      <c r="AR341" s="42" t="s">
        <v>880</v>
      </c>
      <c r="AS341" s="46">
        <v>0.40138888888888885</v>
      </c>
      <c r="AT341" s="46" t="s">
        <v>880</v>
      </c>
      <c r="AU341" s="42" t="s">
        <v>880</v>
      </c>
      <c r="AV341" s="46">
        <v>0.4201388888888889</v>
      </c>
      <c r="AW341" s="46" t="s">
        <v>880</v>
      </c>
      <c r="AX341" s="42" t="s">
        <v>880</v>
      </c>
      <c r="AY341" s="46">
        <v>0.38819444444444445</v>
      </c>
      <c r="AZ341" s="46" t="s">
        <v>880</v>
      </c>
      <c r="BA341" s="42" t="s">
        <v>880</v>
      </c>
      <c r="BB341" s="46">
        <v>0.38541666666666669</v>
      </c>
      <c r="BC341" s="46" t="s">
        <v>880</v>
      </c>
      <c r="BD341" s="42" t="s">
        <v>880</v>
      </c>
      <c r="BE341" s="42" t="s">
        <v>17</v>
      </c>
      <c r="BF341" s="42" t="s">
        <v>17</v>
      </c>
      <c r="BR341" s="1">
        <f t="shared" si="87"/>
        <v>23</v>
      </c>
      <c r="BS341" s="1">
        <f t="shared" si="88"/>
        <v>0</v>
      </c>
      <c r="BT341" s="1">
        <f t="shared" si="89"/>
        <v>6</v>
      </c>
      <c r="BU341" s="1">
        <f t="shared" si="90"/>
        <v>0</v>
      </c>
      <c r="BV341" s="1">
        <f t="shared" si="91"/>
        <v>0</v>
      </c>
      <c r="BW341" s="1">
        <f>SUM(COUNTIFS($S341:$BQ341,{"PAT","MAT"}))</f>
        <v>0</v>
      </c>
      <c r="BX341" s="1">
        <f t="shared" si="92"/>
        <v>0</v>
      </c>
      <c r="BY341" s="1">
        <f t="shared" si="93"/>
        <v>0</v>
      </c>
      <c r="BZ341" s="1">
        <f t="shared" si="94"/>
        <v>0</v>
      </c>
      <c r="CA341" s="1">
        <f t="shared" si="95"/>
        <v>0</v>
      </c>
      <c r="CB341" s="1">
        <f t="shared" si="96"/>
        <v>0</v>
      </c>
      <c r="CC341" s="1">
        <f t="shared" si="97"/>
        <v>0</v>
      </c>
      <c r="CD341" s="1">
        <f t="shared" si="98"/>
        <v>0</v>
      </c>
      <c r="CE341" s="1">
        <f t="shared" si="99"/>
        <v>1</v>
      </c>
      <c r="CF341" s="1">
        <f t="shared" si="100"/>
        <v>1</v>
      </c>
      <c r="CG341" s="1">
        <f>SUM(BR341:CC341)+SUM(COUNTIFS(R341:BQ341,{"TERM","RESIGNED"}))</f>
        <v>29</v>
      </c>
      <c r="CH341" s="1" t="s">
        <v>41</v>
      </c>
      <c r="CI341" s="1" t="s">
        <v>931</v>
      </c>
      <c r="CJ341" s="32"/>
    </row>
    <row r="342" spans="1:88" x14ac:dyDescent="0.25">
      <c r="A342" s="30">
        <f t="shared" si="101"/>
        <v>341</v>
      </c>
      <c r="B342" s="1" t="s">
        <v>163</v>
      </c>
      <c r="C342" s="1">
        <v>105356</v>
      </c>
      <c r="D342" s="25">
        <v>105356</v>
      </c>
      <c r="E342" s="1" t="s">
        <v>863</v>
      </c>
      <c r="F342" s="32" t="s">
        <v>960</v>
      </c>
      <c r="G342" s="32" t="s">
        <v>177</v>
      </c>
      <c r="H342" s="28">
        <v>45112</v>
      </c>
      <c r="I342" s="28" t="s">
        <v>36</v>
      </c>
      <c r="J342" s="28" t="s">
        <v>36</v>
      </c>
      <c r="K342" s="1">
        <f t="shared" ca="1" si="85"/>
        <v>230</v>
      </c>
      <c r="L342" s="32" t="str">
        <f t="shared" si="86"/>
        <v>Billable</v>
      </c>
      <c r="M342" s="32" t="s">
        <v>178</v>
      </c>
      <c r="N342" s="1" t="s">
        <v>38</v>
      </c>
      <c r="O342" s="1" t="s">
        <v>39</v>
      </c>
      <c r="P342" s="1"/>
      <c r="Q342" s="1"/>
      <c r="R342" s="31" t="s">
        <v>230</v>
      </c>
      <c r="S342" s="42" t="s">
        <v>880</v>
      </c>
      <c r="T342" s="45">
        <v>0.38958333333333334</v>
      </c>
      <c r="U342" s="42" t="s">
        <v>880</v>
      </c>
      <c r="V342" s="42" t="s">
        <v>880</v>
      </c>
      <c r="W342" s="46">
        <v>0.39513888888888887</v>
      </c>
      <c r="X342" s="46" t="s">
        <v>880</v>
      </c>
      <c r="Y342" s="42" t="s">
        <v>17</v>
      </c>
      <c r="Z342" s="42" t="s">
        <v>17</v>
      </c>
      <c r="AA342" s="42" t="s">
        <v>880</v>
      </c>
      <c r="AB342" s="46">
        <v>0.3833333333333333</v>
      </c>
      <c r="AC342" s="42" t="s">
        <v>880</v>
      </c>
      <c r="AD342" s="42" t="s">
        <v>880</v>
      </c>
      <c r="AE342" s="46">
        <v>0.40069444444444446</v>
      </c>
      <c r="AF342" s="42" t="s">
        <v>880</v>
      </c>
      <c r="AG342" s="42" t="s">
        <v>880</v>
      </c>
      <c r="AH342" s="46">
        <v>0.38819444444444445</v>
      </c>
      <c r="AI342" s="42" t="s">
        <v>880</v>
      </c>
      <c r="AJ342" s="42" t="s">
        <v>880</v>
      </c>
      <c r="AK342" s="46">
        <v>0.38263888888888892</v>
      </c>
      <c r="AL342" s="42" t="s">
        <v>880</v>
      </c>
      <c r="AM342" s="42" t="s">
        <v>880</v>
      </c>
      <c r="AN342" s="46">
        <v>0.42430555555555555</v>
      </c>
      <c r="AO342" s="42" t="s">
        <v>880</v>
      </c>
      <c r="AP342" s="42" t="s">
        <v>17</v>
      </c>
      <c r="AQ342" s="42" t="s">
        <v>17</v>
      </c>
      <c r="AR342" s="42" t="s">
        <v>880</v>
      </c>
      <c r="AS342" s="46">
        <v>0.3923611111111111</v>
      </c>
      <c r="AT342" s="46" t="s">
        <v>880</v>
      </c>
      <c r="AU342" s="42" t="s">
        <v>880</v>
      </c>
      <c r="AV342" s="46">
        <v>0.41041666666666665</v>
      </c>
      <c r="AW342" s="46" t="s">
        <v>880</v>
      </c>
      <c r="AX342" s="42" t="s">
        <v>880</v>
      </c>
      <c r="AY342" s="46">
        <v>0.37847222222222227</v>
      </c>
      <c r="AZ342" s="46" t="s">
        <v>880</v>
      </c>
      <c r="BA342" s="42" t="s">
        <v>880</v>
      </c>
      <c r="BB342" s="46">
        <v>0.40763888888888888</v>
      </c>
      <c r="BC342" s="46" t="s">
        <v>880</v>
      </c>
      <c r="BD342" s="42" t="s">
        <v>880</v>
      </c>
      <c r="BE342" s="42" t="s">
        <v>17</v>
      </c>
      <c r="BF342" s="42" t="s">
        <v>17</v>
      </c>
      <c r="BR342" s="1">
        <f t="shared" si="87"/>
        <v>23</v>
      </c>
      <c r="BS342" s="1">
        <f t="shared" si="88"/>
        <v>0</v>
      </c>
      <c r="BT342" s="1">
        <f t="shared" si="89"/>
        <v>6</v>
      </c>
      <c r="BU342" s="1">
        <f t="shared" si="90"/>
        <v>0</v>
      </c>
      <c r="BV342" s="1">
        <f t="shared" si="91"/>
        <v>0</v>
      </c>
      <c r="BW342" s="1">
        <f>SUM(COUNTIFS($S342:$BQ342,{"PAT","MAT"}))</f>
        <v>0</v>
      </c>
      <c r="BX342" s="1">
        <f t="shared" si="92"/>
        <v>0</v>
      </c>
      <c r="BY342" s="1">
        <f t="shared" si="93"/>
        <v>0</v>
      </c>
      <c r="BZ342" s="1">
        <f t="shared" si="94"/>
        <v>0</v>
      </c>
      <c r="CA342" s="1">
        <f t="shared" si="95"/>
        <v>0</v>
      </c>
      <c r="CB342" s="1">
        <f t="shared" si="96"/>
        <v>0</v>
      </c>
      <c r="CC342" s="1">
        <f t="shared" si="97"/>
        <v>0</v>
      </c>
      <c r="CD342" s="1">
        <f t="shared" si="98"/>
        <v>0</v>
      </c>
      <c r="CE342" s="1">
        <f t="shared" si="99"/>
        <v>1</v>
      </c>
      <c r="CF342" s="1">
        <f t="shared" si="100"/>
        <v>1</v>
      </c>
      <c r="CG342" s="1">
        <f>SUM(BR342:CC342)+SUM(COUNTIFS(R342:BQ342,{"TERM","RESIGNED"}))</f>
        <v>29</v>
      </c>
      <c r="CH342" s="1" t="s">
        <v>41</v>
      </c>
      <c r="CI342" s="1" t="s">
        <v>931</v>
      </c>
      <c r="CJ342" s="32"/>
    </row>
    <row r="343" spans="1:88" x14ac:dyDescent="0.25">
      <c r="A343" s="30">
        <f t="shared" si="101"/>
        <v>342</v>
      </c>
      <c r="B343" s="1" t="s">
        <v>163</v>
      </c>
      <c r="C343" s="1">
        <v>105362</v>
      </c>
      <c r="D343" s="25">
        <v>105362</v>
      </c>
      <c r="E343" s="1" t="s">
        <v>862</v>
      </c>
      <c r="F343" s="32" t="s">
        <v>1009</v>
      </c>
      <c r="G343" s="32" t="s">
        <v>177</v>
      </c>
      <c r="H343" s="28">
        <v>45146</v>
      </c>
      <c r="I343" s="28" t="s">
        <v>36</v>
      </c>
      <c r="J343" s="28" t="s">
        <v>36</v>
      </c>
      <c r="K343" s="1">
        <f t="shared" ca="1" si="85"/>
        <v>196</v>
      </c>
      <c r="L343" s="32" t="str">
        <f t="shared" si="86"/>
        <v>Billable</v>
      </c>
      <c r="M343" s="32" t="s">
        <v>178</v>
      </c>
      <c r="N343" s="1" t="s">
        <v>38</v>
      </c>
      <c r="O343" s="1" t="s">
        <v>39</v>
      </c>
      <c r="P343" s="1"/>
      <c r="Q343" s="1"/>
      <c r="R343" s="31" t="s">
        <v>179</v>
      </c>
      <c r="S343" s="42" t="s">
        <v>880</v>
      </c>
      <c r="T343" s="45">
        <v>0.41250000000000003</v>
      </c>
      <c r="U343" s="42" t="s">
        <v>880</v>
      </c>
      <c r="V343" s="42" t="s">
        <v>880</v>
      </c>
      <c r="W343" s="46">
        <v>0.39027777777777778</v>
      </c>
      <c r="X343" s="46" t="s">
        <v>880</v>
      </c>
      <c r="Y343" s="42" t="s">
        <v>17</v>
      </c>
      <c r="Z343" s="42" t="s">
        <v>17</v>
      </c>
      <c r="AA343" s="42" t="s">
        <v>880</v>
      </c>
      <c r="AB343" s="46">
        <v>0.38611111111111113</v>
      </c>
      <c r="AC343" s="42" t="s">
        <v>880</v>
      </c>
      <c r="AD343" s="42" t="s">
        <v>880</v>
      </c>
      <c r="AE343" s="46">
        <v>0.38263888888888892</v>
      </c>
      <c r="AF343" s="42" t="s">
        <v>880</v>
      </c>
      <c r="AG343" s="42" t="s">
        <v>880</v>
      </c>
      <c r="AH343" s="46">
        <v>0.38541666666666669</v>
      </c>
      <c r="AI343" s="42" t="s">
        <v>880</v>
      </c>
      <c r="AJ343" s="42" t="s">
        <v>880</v>
      </c>
      <c r="AK343" s="46">
        <v>0.4236111111111111</v>
      </c>
      <c r="AL343" s="42" t="s">
        <v>880</v>
      </c>
      <c r="AM343" s="42" t="s">
        <v>880</v>
      </c>
      <c r="AN343" s="46">
        <v>0.39097222222222222</v>
      </c>
      <c r="AO343" s="42" t="s">
        <v>880</v>
      </c>
      <c r="AP343" s="42" t="s">
        <v>17</v>
      </c>
      <c r="AQ343" s="42" t="s">
        <v>17</v>
      </c>
      <c r="AR343" s="42" t="s">
        <v>18</v>
      </c>
      <c r="AS343" s="46" t="s">
        <v>36</v>
      </c>
      <c r="AT343" s="46" t="s">
        <v>18</v>
      </c>
      <c r="AU343" s="42" t="s">
        <v>880</v>
      </c>
      <c r="AV343" s="46">
        <v>0.38055555555555554</v>
      </c>
      <c r="AW343" s="46" t="s">
        <v>880</v>
      </c>
      <c r="AX343" s="42" t="s">
        <v>880</v>
      </c>
      <c r="AY343" s="46">
        <v>0.38125000000000003</v>
      </c>
      <c r="AZ343" s="46" t="s">
        <v>880</v>
      </c>
      <c r="BA343" s="42" t="s">
        <v>880</v>
      </c>
      <c r="BB343" s="46">
        <v>0.38263888888888892</v>
      </c>
      <c r="BC343" s="46" t="s">
        <v>880</v>
      </c>
      <c r="BD343" s="42" t="s">
        <v>880</v>
      </c>
      <c r="BE343" s="42" t="s">
        <v>17</v>
      </c>
      <c r="BF343" s="42" t="s">
        <v>17</v>
      </c>
      <c r="BR343" s="1">
        <f t="shared" si="87"/>
        <v>21</v>
      </c>
      <c r="BS343" s="1">
        <f t="shared" si="88"/>
        <v>0</v>
      </c>
      <c r="BT343" s="1">
        <f t="shared" si="89"/>
        <v>6</v>
      </c>
      <c r="BU343" s="1">
        <f t="shared" si="90"/>
        <v>2</v>
      </c>
      <c r="BV343" s="1">
        <f t="shared" si="91"/>
        <v>0</v>
      </c>
      <c r="BW343" s="1">
        <f>SUM(COUNTIFS($S343:$BQ343,{"PAT","MAT"}))</f>
        <v>0</v>
      </c>
      <c r="BX343" s="1">
        <f t="shared" si="92"/>
        <v>0</v>
      </c>
      <c r="BY343" s="1">
        <f t="shared" si="93"/>
        <v>0</v>
      </c>
      <c r="BZ343" s="1">
        <f t="shared" si="94"/>
        <v>0</v>
      </c>
      <c r="CA343" s="1">
        <f t="shared" si="95"/>
        <v>0</v>
      </c>
      <c r="CB343" s="1">
        <f t="shared" si="96"/>
        <v>0</v>
      </c>
      <c r="CC343" s="1">
        <f t="shared" si="97"/>
        <v>0</v>
      </c>
      <c r="CD343" s="1">
        <f t="shared" si="98"/>
        <v>0</v>
      </c>
      <c r="CE343" s="1">
        <f t="shared" si="99"/>
        <v>1</v>
      </c>
      <c r="CF343" s="1">
        <f t="shared" si="100"/>
        <v>1</v>
      </c>
      <c r="CG343" s="1">
        <f>SUM(BR343:CC343)+SUM(COUNTIFS(R343:BQ343,{"TERM","RESIGNED"}))</f>
        <v>29</v>
      </c>
      <c r="CH343" s="1" t="s">
        <v>41</v>
      </c>
      <c r="CI343" s="1" t="s">
        <v>931</v>
      </c>
      <c r="CJ343" s="32"/>
    </row>
    <row r="344" spans="1:88" x14ac:dyDescent="0.25">
      <c r="A344" s="30">
        <f t="shared" si="101"/>
        <v>343</v>
      </c>
      <c r="B344" s="1" t="s">
        <v>163</v>
      </c>
      <c r="C344" s="1">
        <v>105364</v>
      </c>
      <c r="D344" s="25">
        <v>105364</v>
      </c>
      <c r="E344" s="1" t="s">
        <v>863</v>
      </c>
      <c r="F344" s="32" t="s">
        <v>1010</v>
      </c>
      <c r="G344" s="32" t="s">
        <v>177</v>
      </c>
      <c r="H344" s="28">
        <v>45146</v>
      </c>
      <c r="I344" s="28" t="s">
        <v>36</v>
      </c>
      <c r="J344" s="28" t="s">
        <v>36</v>
      </c>
      <c r="K344" s="1">
        <f t="shared" ca="1" si="85"/>
        <v>196</v>
      </c>
      <c r="L344" s="32" t="str">
        <f t="shared" si="86"/>
        <v>Billable</v>
      </c>
      <c r="M344" s="32" t="s">
        <v>178</v>
      </c>
      <c r="N344" s="1" t="s">
        <v>38</v>
      </c>
      <c r="O344" s="1" t="s">
        <v>39</v>
      </c>
      <c r="P344" s="1"/>
      <c r="Q344" s="1"/>
      <c r="R344" s="31" t="s">
        <v>230</v>
      </c>
      <c r="S344" s="42" t="s">
        <v>880</v>
      </c>
      <c r="T344" s="45">
        <v>0.39027777777777778</v>
      </c>
      <c r="U344" s="42" t="s">
        <v>880</v>
      </c>
      <c r="V344" s="42" t="s">
        <v>880</v>
      </c>
      <c r="W344" s="46">
        <v>0.38263888888888892</v>
      </c>
      <c r="X344" s="46" t="s">
        <v>880</v>
      </c>
      <c r="Y344" s="42" t="s">
        <v>17</v>
      </c>
      <c r="Z344" s="42" t="s">
        <v>17</v>
      </c>
      <c r="AA344" s="42" t="s">
        <v>880</v>
      </c>
      <c r="AB344" s="46">
        <v>0.39166666666666666</v>
      </c>
      <c r="AC344" s="42" t="s">
        <v>880</v>
      </c>
      <c r="AD344" s="42" t="s">
        <v>880</v>
      </c>
      <c r="AE344" s="46">
        <v>0.37361111111111112</v>
      </c>
      <c r="AF344" s="42" t="s">
        <v>880</v>
      </c>
      <c r="AG344" s="42" t="s">
        <v>19</v>
      </c>
      <c r="AH344" s="46">
        <v>0.39305555555555555</v>
      </c>
      <c r="AI344" s="42" t="s">
        <v>19</v>
      </c>
      <c r="AJ344" s="42" t="s">
        <v>880</v>
      </c>
      <c r="AK344" s="46">
        <v>0.39097222222222222</v>
      </c>
      <c r="AL344" s="42" t="s">
        <v>880</v>
      </c>
      <c r="AM344" s="42" t="s">
        <v>880</v>
      </c>
      <c r="AN344" s="46">
        <v>0.38611111111111113</v>
      </c>
      <c r="AO344" s="42" t="s">
        <v>880</v>
      </c>
      <c r="AP344" s="42" t="s">
        <v>17</v>
      </c>
      <c r="AQ344" s="42" t="s">
        <v>17</v>
      </c>
      <c r="AR344" s="42" t="s">
        <v>880</v>
      </c>
      <c r="AS344" s="46">
        <v>0.37847222222222227</v>
      </c>
      <c r="AT344" s="46" t="s">
        <v>880</v>
      </c>
      <c r="AU344" s="42" t="s">
        <v>880</v>
      </c>
      <c r="AV344" s="46">
        <v>0.40625</v>
      </c>
      <c r="AW344" s="46" t="s">
        <v>880</v>
      </c>
      <c r="AX344" s="42" t="s">
        <v>880</v>
      </c>
      <c r="AY344" s="46">
        <v>0.36527777777777781</v>
      </c>
      <c r="AZ344" s="46" t="s">
        <v>880</v>
      </c>
      <c r="BA344" s="42" t="s">
        <v>19</v>
      </c>
      <c r="BB344" s="46">
        <v>0.37986111111111115</v>
      </c>
      <c r="BC344" s="46" t="s">
        <v>19</v>
      </c>
      <c r="BD344" s="42" t="s">
        <v>880</v>
      </c>
      <c r="BE344" s="42" t="s">
        <v>17</v>
      </c>
      <c r="BF344" s="42" t="s">
        <v>17</v>
      </c>
      <c r="BR344" s="1">
        <f t="shared" si="87"/>
        <v>19</v>
      </c>
      <c r="BS344" s="1">
        <f t="shared" si="88"/>
        <v>0</v>
      </c>
      <c r="BT344" s="1">
        <f t="shared" si="89"/>
        <v>6</v>
      </c>
      <c r="BU344" s="1">
        <f t="shared" si="90"/>
        <v>0</v>
      </c>
      <c r="BV344" s="1">
        <f t="shared" si="91"/>
        <v>4</v>
      </c>
      <c r="BW344" s="1">
        <f>SUM(COUNTIFS($S344:$BQ344,{"PAT","MAT"}))</f>
        <v>0</v>
      </c>
      <c r="BX344" s="1">
        <f t="shared" si="92"/>
        <v>0</v>
      </c>
      <c r="BY344" s="1">
        <f t="shared" si="93"/>
        <v>0</v>
      </c>
      <c r="BZ344" s="1">
        <f t="shared" si="94"/>
        <v>0</v>
      </c>
      <c r="CA344" s="1">
        <f t="shared" si="95"/>
        <v>0</v>
      </c>
      <c r="CB344" s="1">
        <f t="shared" si="96"/>
        <v>0</v>
      </c>
      <c r="CC344" s="1">
        <f t="shared" si="97"/>
        <v>0</v>
      </c>
      <c r="CD344" s="1">
        <f t="shared" si="98"/>
        <v>0</v>
      </c>
      <c r="CE344" s="1">
        <f t="shared" si="99"/>
        <v>1</v>
      </c>
      <c r="CF344" s="1">
        <f t="shared" si="100"/>
        <v>1</v>
      </c>
      <c r="CG344" s="1">
        <f>SUM(BR344:CC344)+SUM(COUNTIFS(R344:BQ344,{"TERM","RESIGNED"}))</f>
        <v>29</v>
      </c>
      <c r="CH344" s="1" t="s">
        <v>41</v>
      </c>
      <c r="CI344" s="1" t="s">
        <v>934</v>
      </c>
      <c r="CJ344" s="32"/>
    </row>
    <row r="345" spans="1:88" x14ac:dyDescent="0.25">
      <c r="A345" s="30">
        <f t="shared" si="101"/>
        <v>344</v>
      </c>
      <c r="B345" s="1" t="s">
        <v>163</v>
      </c>
      <c r="C345" s="1">
        <v>105373</v>
      </c>
      <c r="D345" s="25">
        <v>105373</v>
      </c>
      <c r="E345" s="1" t="s">
        <v>862</v>
      </c>
      <c r="F345" s="32" t="s">
        <v>1011</v>
      </c>
      <c r="G345" s="32" t="s">
        <v>117</v>
      </c>
      <c r="H345" s="28">
        <v>45146</v>
      </c>
      <c r="I345" s="28" t="s">
        <v>36</v>
      </c>
      <c r="J345" s="28" t="s">
        <v>36</v>
      </c>
      <c r="K345" s="1">
        <f t="shared" ca="1" si="85"/>
        <v>196</v>
      </c>
      <c r="L345" s="32" t="str">
        <f t="shared" si="86"/>
        <v>Billable</v>
      </c>
      <c r="M345" s="32" t="s">
        <v>118</v>
      </c>
      <c r="N345" s="1" t="s">
        <v>38</v>
      </c>
      <c r="O345" s="1" t="s">
        <v>39</v>
      </c>
      <c r="P345" s="1"/>
      <c r="Q345" s="1"/>
      <c r="R345" s="31" t="s">
        <v>1443</v>
      </c>
      <c r="S345" s="42" t="s">
        <v>880</v>
      </c>
      <c r="T345" s="45">
        <v>0.38819444444444445</v>
      </c>
      <c r="U345" s="42" t="s">
        <v>880</v>
      </c>
      <c r="V345" s="42" t="s">
        <v>880</v>
      </c>
      <c r="W345" s="46">
        <v>0.38819444444444445</v>
      </c>
      <c r="X345" s="46" t="s">
        <v>880</v>
      </c>
      <c r="Y345" s="42" t="s">
        <v>17</v>
      </c>
      <c r="Z345" s="42" t="s">
        <v>17</v>
      </c>
      <c r="AA345" s="42" t="s">
        <v>880</v>
      </c>
      <c r="AB345" s="46">
        <v>0.4069444444444445</v>
      </c>
      <c r="AC345" s="42" t="s">
        <v>880</v>
      </c>
      <c r="AD345" s="42" t="s">
        <v>880</v>
      </c>
      <c r="AE345" s="46">
        <v>0.38750000000000001</v>
      </c>
      <c r="AF345" s="42" t="s">
        <v>880</v>
      </c>
      <c r="AG345" s="42" t="s">
        <v>880</v>
      </c>
      <c r="AH345" s="46">
        <v>0.38958333333333334</v>
      </c>
      <c r="AI345" s="42" t="s">
        <v>880</v>
      </c>
      <c r="AJ345" s="42" t="s">
        <v>880</v>
      </c>
      <c r="AK345" s="46">
        <v>0.4055555555555555</v>
      </c>
      <c r="AL345" s="42" t="s">
        <v>880</v>
      </c>
      <c r="AM345" s="42" t="s">
        <v>880</v>
      </c>
      <c r="AN345" s="46">
        <v>0.39583333333333331</v>
      </c>
      <c r="AO345" s="42" t="s">
        <v>880</v>
      </c>
      <c r="AP345" s="42" t="s">
        <v>17</v>
      </c>
      <c r="AQ345" s="42" t="s">
        <v>17</v>
      </c>
      <c r="AR345" s="42" t="s">
        <v>880</v>
      </c>
      <c r="AS345" s="46">
        <v>0.40625</v>
      </c>
      <c r="AT345" s="46" t="s">
        <v>880</v>
      </c>
      <c r="AU345" s="42" t="s">
        <v>882</v>
      </c>
      <c r="AV345" s="46" t="s">
        <v>36</v>
      </c>
      <c r="AW345" s="46" t="s">
        <v>18</v>
      </c>
      <c r="AX345" s="42" t="s">
        <v>880</v>
      </c>
      <c r="AY345" s="46">
        <v>0.39930555555555558</v>
      </c>
      <c r="AZ345" s="46" t="s">
        <v>880</v>
      </c>
      <c r="BA345" s="42" t="s">
        <v>880</v>
      </c>
      <c r="BB345" s="46">
        <v>0.39652777777777781</v>
      </c>
      <c r="BC345" s="46" t="s">
        <v>880</v>
      </c>
      <c r="BD345" s="42" t="s">
        <v>880</v>
      </c>
      <c r="BE345" s="42" t="s">
        <v>17</v>
      </c>
      <c r="BF345" s="42" t="s">
        <v>17</v>
      </c>
      <c r="BR345" s="1">
        <f t="shared" si="87"/>
        <v>21</v>
      </c>
      <c r="BS345" s="1">
        <f t="shared" si="88"/>
        <v>0</v>
      </c>
      <c r="BT345" s="1">
        <f t="shared" si="89"/>
        <v>6</v>
      </c>
      <c r="BU345" s="1">
        <f t="shared" si="90"/>
        <v>1</v>
      </c>
      <c r="BV345" s="1">
        <f t="shared" si="91"/>
        <v>0</v>
      </c>
      <c r="BW345" s="1">
        <f>SUM(COUNTIFS($S345:$BQ345,{"PAT","MAT"}))</f>
        <v>0</v>
      </c>
      <c r="BX345" s="1">
        <f t="shared" si="92"/>
        <v>0</v>
      </c>
      <c r="BY345" s="1">
        <f t="shared" si="93"/>
        <v>0</v>
      </c>
      <c r="BZ345" s="1">
        <f t="shared" si="94"/>
        <v>0</v>
      </c>
      <c r="CA345" s="1">
        <f t="shared" si="95"/>
        <v>1</v>
      </c>
      <c r="CB345" s="1">
        <f t="shared" si="96"/>
        <v>0</v>
      </c>
      <c r="CC345" s="1">
        <f t="shared" si="97"/>
        <v>0</v>
      </c>
      <c r="CD345" s="1">
        <f t="shared" si="98"/>
        <v>1</v>
      </c>
      <c r="CE345" s="1">
        <f t="shared" si="99"/>
        <v>1</v>
      </c>
      <c r="CF345" s="1">
        <f t="shared" si="100"/>
        <v>1</v>
      </c>
      <c r="CG345" s="1">
        <f>SUM(BR345:CC345)+SUM(COUNTIFS(R345:BQ345,{"TERM","RESIGNED"}))</f>
        <v>29</v>
      </c>
      <c r="CH345" s="1" t="s">
        <v>41</v>
      </c>
      <c r="CI345" s="1" t="s">
        <v>931</v>
      </c>
      <c r="CJ345" s="32"/>
    </row>
    <row r="346" spans="1:88" x14ac:dyDescent="0.25">
      <c r="A346" s="30">
        <f t="shared" si="101"/>
        <v>345</v>
      </c>
      <c r="B346" s="1" t="s">
        <v>163</v>
      </c>
      <c r="C346" s="1">
        <v>105383</v>
      </c>
      <c r="D346" s="25">
        <v>105383</v>
      </c>
      <c r="E346" s="1" t="s">
        <v>863</v>
      </c>
      <c r="F346" s="32" t="s">
        <v>1015</v>
      </c>
      <c r="G346" s="32" t="s">
        <v>117</v>
      </c>
      <c r="H346" s="28">
        <v>45146</v>
      </c>
      <c r="I346" s="28" t="s">
        <v>36</v>
      </c>
      <c r="J346" s="28" t="s">
        <v>36</v>
      </c>
      <c r="K346" s="1">
        <f t="shared" ca="1" si="85"/>
        <v>196</v>
      </c>
      <c r="L346" s="32" t="str">
        <f t="shared" si="86"/>
        <v>Billable</v>
      </c>
      <c r="M346" s="32" t="s">
        <v>118</v>
      </c>
      <c r="N346" s="1" t="s">
        <v>38</v>
      </c>
      <c r="O346" s="1" t="s">
        <v>39</v>
      </c>
      <c r="P346" s="1"/>
      <c r="Q346" s="1"/>
      <c r="R346" s="31" t="s">
        <v>244</v>
      </c>
      <c r="S346" s="42" t="s">
        <v>880</v>
      </c>
      <c r="T346" s="45">
        <v>0.3840277777777778</v>
      </c>
      <c r="U346" s="42" t="s">
        <v>880</v>
      </c>
      <c r="V346" s="42" t="s">
        <v>880</v>
      </c>
      <c r="W346" s="46">
        <v>0.3888888888888889</v>
      </c>
      <c r="X346" s="46" t="s">
        <v>880</v>
      </c>
      <c r="Y346" s="42" t="s">
        <v>17</v>
      </c>
      <c r="Z346" s="42" t="s">
        <v>17</v>
      </c>
      <c r="AA346" s="42" t="s">
        <v>880</v>
      </c>
      <c r="AB346" s="46">
        <v>0.37986111111111115</v>
      </c>
      <c r="AC346" s="42" t="s">
        <v>880</v>
      </c>
      <c r="AD346" s="42" t="s">
        <v>880</v>
      </c>
      <c r="AE346" s="46">
        <v>0.3756944444444445</v>
      </c>
      <c r="AF346" s="42" t="s">
        <v>880</v>
      </c>
      <c r="AG346" s="42" t="s">
        <v>880</v>
      </c>
      <c r="AH346" s="46">
        <v>0.37986111111111115</v>
      </c>
      <c r="AI346" s="42" t="s">
        <v>880</v>
      </c>
      <c r="AJ346" s="42" t="s">
        <v>880</v>
      </c>
      <c r="AK346" s="46">
        <v>0.36388888888888887</v>
      </c>
      <c r="AL346" s="42" t="s">
        <v>880</v>
      </c>
      <c r="AM346" s="42" t="s">
        <v>880</v>
      </c>
      <c r="AN346" s="46">
        <v>0.3923611111111111</v>
      </c>
      <c r="AO346" s="42" t="s">
        <v>880</v>
      </c>
      <c r="AP346" s="42" t="s">
        <v>17</v>
      </c>
      <c r="AQ346" s="42" t="s">
        <v>17</v>
      </c>
      <c r="AR346" s="42" t="s">
        <v>880</v>
      </c>
      <c r="AS346" s="46">
        <v>0.40902777777777777</v>
      </c>
      <c r="AT346" s="46" t="s">
        <v>880</v>
      </c>
      <c r="AU346" s="42" t="s">
        <v>19</v>
      </c>
      <c r="AV346" s="46">
        <v>0.36736111111111108</v>
      </c>
      <c r="AW346" s="46" t="s">
        <v>19</v>
      </c>
      <c r="AX346" s="42" t="s">
        <v>18</v>
      </c>
      <c r="AY346" s="46" t="s">
        <v>36</v>
      </c>
      <c r="AZ346" s="46" t="s">
        <v>18</v>
      </c>
      <c r="BA346" s="42" t="s">
        <v>18</v>
      </c>
      <c r="BB346" s="46" t="s">
        <v>36</v>
      </c>
      <c r="BC346" s="46" t="s">
        <v>18</v>
      </c>
      <c r="BD346" s="42" t="s">
        <v>880</v>
      </c>
      <c r="BE346" s="42" t="s">
        <v>17</v>
      </c>
      <c r="BF346" s="42" t="s">
        <v>17</v>
      </c>
      <c r="BR346" s="1">
        <f t="shared" si="87"/>
        <v>17</v>
      </c>
      <c r="BS346" s="1">
        <f t="shared" si="88"/>
        <v>0</v>
      </c>
      <c r="BT346" s="1">
        <f t="shared" si="89"/>
        <v>6</v>
      </c>
      <c r="BU346" s="1">
        <f t="shared" si="90"/>
        <v>4</v>
      </c>
      <c r="BV346" s="1">
        <f t="shared" si="91"/>
        <v>2</v>
      </c>
      <c r="BW346" s="1">
        <f>SUM(COUNTIFS($S346:$BQ346,{"PAT","MAT"}))</f>
        <v>0</v>
      </c>
      <c r="BX346" s="1">
        <f t="shared" si="92"/>
        <v>0</v>
      </c>
      <c r="BY346" s="1">
        <f t="shared" si="93"/>
        <v>0</v>
      </c>
      <c r="BZ346" s="1">
        <f t="shared" si="94"/>
        <v>0</v>
      </c>
      <c r="CA346" s="1">
        <f t="shared" si="95"/>
        <v>0</v>
      </c>
      <c r="CB346" s="1">
        <f t="shared" si="96"/>
        <v>0</v>
      </c>
      <c r="CC346" s="1">
        <f t="shared" si="97"/>
        <v>0</v>
      </c>
      <c r="CD346" s="1">
        <f t="shared" si="98"/>
        <v>0</v>
      </c>
      <c r="CE346" s="1">
        <f t="shared" si="99"/>
        <v>1</v>
      </c>
      <c r="CF346" s="1">
        <f t="shared" si="100"/>
        <v>1</v>
      </c>
      <c r="CG346" s="1">
        <f>SUM(BR346:CC346)+SUM(COUNTIFS(R346:BQ346,{"TERM","RESIGNED"}))</f>
        <v>29</v>
      </c>
      <c r="CH346" s="1" t="s">
        <v>41</v>
      </c>
      <c r="CI346" s="1" t="s">
        <v>933</v>
      </c>
      <c r="CJ346" s="32"/>
    </row>
    <row r="347" spans="1:88" x14ac:dyDescent="0.25">
      <c r="A347" s="30">
        <f t="shared" si="101"/>
        <v>346</v>
      </c>
      <c r="B347" s="1" t="s">
        <v>163</v>
      </c>
      <c r="C347" s="1">
        <v>105386</v>
      </c>
      <c r="D347" s="25">
        <v>105386</v>
      </c>
      <c r="E347" s="1" t="s">
        <v>862</v>
      </c>
      <c r="F347" s="32" t="s">
        <v>1014</v>
      </c>
      <c r="G347" s="32" t="s">
        <v>154</v>
      </c>
      <c r="H347" s="28">
        <v>45146</v>
      </c>
      <c r="I347" s="28" t="s">
        <v>36</v>
      </c>
      <c r="J347" s="28" t="s">
        <v>36</v>
      </c>
      <c r="K347" s="1">
        <f t="shared" ca="1" si="85"/>
        <v>196</v>
      </c>
      <c r="L347" s="32" t="str">
        <f t="shared" si="86"/>
        <v>Billable</v>
      </c>
      <c r="M347" s="32" t="s">
        <v>118</v>
      </c>
      <c r="N347" s="1" t="s">
        <v>38</v>
      </c>
      <c r="O347" s="1" t="s">
        <v>39</v>
      </c>
      <c r="P347" s="1"/>
      <c r="Q347" s="1"/>
      <c r="R347" s="31" t="s">
        <v>155</v>
      </c>
      <c r="S347" s="42" t="s">
        <v>880</v>
      </c>
      <c r="T347" s="45">
        <v>0.37083333333333335</v>
      </c>
      <c r="U347" s="42" t="s">
        <v>880</v>
      </c>
      <c r="V347" s="42" t="s">
        <v>880</v>
      </c>
      <c r="W347" s="46">
        <v>0.37013888888888885</v>
      </c>
      <c r="X347" s="46" t="s">
        <v>880</v>
      </c>
      <c r="Y347" s="42" t="s">
        <v>17</v>
      </c>
      <c r="Z347" s="42" t="s">
        <v>17</v>
      </c>
      <c r="AA347" s="42" t="s">
        <v>880</v>
      </c>
      <c r="AB347" s="46">
        <v>0.37291666666666662</v>
      </c>
      <c r="AC347" s="42" t="s">
        <v>880</v>
      </c>
      <c r="AD347" s="42" t="s">
        <v>880</v>
      </c>
      <c r="AE347" s="46">
        <v>0.37361111111111112</v>
      </c>
      <c r="AF347" s="42" t="s">
        <v>880</v>
      </c>
      <c r="AG347" s="42" t="s">
        <v>880</v>
      </c>
      <c r="AH347" s="46">
        <v>0.375</v>
      </c>
      <c r="AI347" s="42" t="s">
        <v>880</v>
      </c>
      <c r="AJ347" s="42" t="s">
        <v>880</v>
      </c>
      <c r="AK347" s="46">
        <v>0.3743055555555555</v>
      </c>
      <c r="AL347" s="42" t="s">
        <v>880</v>
      </c>
      <c r="AM347" s="42" t="s">
        <v>880</v>
      </c>
      <c r="AN347" s="46">
        <v>0.37083333333333335</v>
      </c>
      <c r="AO347" s="42" t="s">
        <v>880</v>
      </c>
      <c r="AP347" s="42" t="s">
        <v>17</v>
      </c>
      <c r="AQ347" s="42" t="s">
        <v>17</v>
      </c>
      <c r="AR347" s="42" t="s">
        <v>880</v>
      </c>
      <c r="AS347" s="46">
        <v>0.38263888888888892</v>
      </c>
      <c r="AT347" s="46" t="s">
        <v>880</v>
      </c>
      <c r="AU347" s="42" t="s">
        <v>880</v>
      </c>
      <c r="AV347" s="46">
        <v>0.37222222222222223</v>
      </c>
      <c r="AW347" s="46" t="s">
        <v>880</v>
      </c>
      <c r="AX347" s="42" t="s">
        <v>880</v>
      </c>
      <c r="AY347" s="46">
        <v>0.36319444444444443</v>
      </c>
      <c r="AZ347" s="46" t="s">
        <v>880</v>
      </c>
      <c r="BA347" s="42" t="s">
        <v>880</v>
      </c>
      <c r="BB347" s="46">
        <v>0.36527777777777781</v>
      </c>
      <c r="BC347" s="46" t="s">
        <v>880</v>
      </c>
      <c r="BD347" s="42" t="s">
        <v>18</v>
      </c>
      <c r="BE347" s="42" t="s">
        <v>17</v>
      </c>
      <c r="BF347" s="42" t="s">
        <v>17</v>
      </c>
      <c r="BR347" s="1">
        <f t="shared" si="87"/>
        <v>22</v>
      </c>
      <c r="BS347" s="1">
        <f t="shared" si="88"/>
        <v>0</v>
      </c>
      <c r="BT347" s="1">
        <f t="shared" si="89"/>
        <v>6</v>
      </c>
      <c r="BU347" s="1">
        <f t="shared" si="90"/>
        <v>1</v>
      </c>
      <c r="BV347" s="1">
        <f t="shared" si="91"/>
        <v>0</v>
      </c>
      <c r="BW347" s="1">
        <f>SUM(COUNTIFS($S347:$BQ347,{"PAT","MAT"}))</f>
        <v>0</v>
      </c>
      <c r="BX347" s="1">
        <f t="shared" si="92"/>
        <v>0</v>
      </c>
      <c r="BY347" s="1">
        <f t="shared" si="93"/>
        <v>0</v>
      </c>
      <c r="BZ347" s="1">
        <f t="shared" si="94"/>
        <v>0</v>
      </c>
      <c r="CA347" s="1">
        <f t="shared" si="95"/>
        <v>0</v>
      </c>
      <c r="CB347" s="1">
        <f t="shared" si="96"/>
        <v>0</v>
      </c>
      <c r="CC347" s="1">
        <f t="shared" si="97"/>
        <v>0</v>
      </c>
      <c r="CD347" s="1">
        <f t="shared" si="98"/>
        <v>0</v>
      </c>
      <c r="CE347" s="1">
        <f t="shared" si="99"/>
        <v>1</v>
      </c>
      <c r="CF347" s="1">
        <f t="shared" si="100"/>
        <v>1</v>
      </c>
      <c r="CG347" s="1">
        <f>SUM(BR347:CC347)+SUM(COUNTIFS(R347:BQ347,{"TERM","RESIGNED"}))</f>
        <v>29</v>
      </c>
      <c r="CH347" s="1" t="s">
        <v>41</v>
      </c>
      <c r="CI347" s="1" t="s">
        <v>931</v>
      </c>
      <c r="CJ347" s="32"/>
    </row>
    <row r="348" spans="1:88" x14ac:dyDescent="0.25">
      <c r="A348" s="30">
        <f t="shared" si="101"/>
        <v>347</v>
      </c>
      <c r="B348" s="1" t="s">
        <v>163</v>
      </c>
      <c r="C348" s="1">
        <v>105399</v>
      </c>
      <c r="D348" s="25">
        <v>105399</v>
      </c>
      <c r="E348" s="1" t="s">
        <v>863</v>
      </c>
      <c r="F348" s="32" t="s">
        <v>1018</v>
      </c>
      <c r="G348" s="32" t="s">
        <v>117</v>
      </c>
      <c r="H348" s="28">
        <v>45149</v>
      </c>
      <c r="I348" s="28" t="s">
        <v>36</v>
      </c>
      <c r="J348" s="28" t="s">
        <v>36</v>
      </c>
      <c r="K348" s="1">
        <f t="shared" ca="1" si="85"/>
        <v>193</v>
      </c>
      <c r="L348" s="32" t="str">
        <f t="shared" si="86"/>
        <v>Billable</v>
      </c>
      <c r="M348" s="32" t="s">
        <v>118</v>
      </c>
      <c r="N348" s="1" t="s">
        <v>38</v>
      </c>
      <c r="O348" s="1" t="s">
        <v>39</v>
      </c>
      <c r="P348" s="1"/>
      <c r="Q348" s="1"/>
      <c r="R348" s="31" t="s">
        <v>511</v>
      </c>
      <c r="S348" s="42" t="s">
        <v>880</v>
      </c>
      <c r="T348" s="45">
        <v>0.37083333333333335</v>
      </c>
      <c r="U348" s="42" t="s">
        <v>880</v>
      </c>
      <c r="V348" s="42" t="s">
        <v>880</v>
      </c>
      <c r="W348" s="46">
        <v>0.3743055555555555</v>
      </c>
      <c r="X348" s="46" t="s">
        <v>880</v>
      </c>
      <c r="Y348" s="42" t="s">
        <v>17</v>
      </c>
      <c r="Z348" s="42" t="s">
        <v>17</v>
      </c>
      <c r="AA348" s="42" t="s">
        <v>880</v>
      </c>
      <c r="AB348" s="46">
        <v>0.36874999999999997</v>
      </c>
      <c r="AC348" s="42" t="s">
        <v>880</v>
      </c>
      <c r="AD348" s="42" t="s">
        <v>880</v>
      </c>
      <c r="AE348" s="46">
        <v>0.40347222222222223</v>
      </c>
      <c r="AF348" s="42" t="s">
        <v>880</v>
      </c>
      <c r="AG348" s="42" t="s">
        <v>880</v>
      </c>
      <c r="AH348" s="46">
        <v>0.40069444444444446</v>
      </c>
      <c r="AI348" s="42" t="s">
        <v>880</v>
      </c>
      <c r="AJ348" s="42" t="s">
        <v>880</v>
      </c>
      <c r="AK348" s="46">
        <v>0.37291666666666662</v>
      </c>
      <c r="AL348" s="42" t="s">
        <v>880</v>
      </c>
      <c r="AM348" s="42" t="s">
        <v>880</v>
      </c>
      <c r="AN348" s="46">
        <v>0.37291666666666662</v>
      </c>
      <c r="AO348" s="42" t="s">
        <v>880</v>
      </c>
      <c r="AP348" s="42" t="s">
        <v>17</v>
      </c>
      <c r="AQ348" s="42" t="s">
        <v>17</v>
      </c>
      <c r="AR348" s="42" t="s">
        <v>880</v>
      </c>
      <c r="AS348" s="46">
        <v>0.39861111111111108</v>
      </c>
      <c r="AT348" s="46" t="s">
        <v>880</v>
      </c>
      <c r="AU348" s="42" t="s">
        <v>880</v>
      </c>
      <c r="AV348" s="46">
        <v>0.37638888888888888</v>
      </c>
      <c r="AW348" s="46" t="s">
        <v>880</v>
      </c>
      <c r="AX348" s="42" t="s">
        <v>880</v>
      </c>
      <c r="AY348" s="46">
        <v>0.37847222222222227</v>
      </c>
      <c r="AZ348" s="46" t="s">
        <v>880</v>
      </c>
      <c r="BA348" s="42" t="s">
        <v>880</v>
      </c>
      <c r="BB348" s="46">
        <v>0.39166666666666666</v>
      </c>
      <c r="BC348" s="46" t="s">
        <v>880</v>
      </c>
      <c r="BD348" s="42" t="s">
        <v>880</v>
      </c>
      <c r="BE348" s="42" t="s">
        <v>17</v>
      </c>
      <c r="BF348" s="42" t="s">
        <v>17</v>
      </c>
      <c r="BR348" s="1">
        <f t="shared" si="87"/>
        <v>23</v>
      </c>
      <c r="BS348" s="1">
        <f t="shared" si="88"/>
        <v>0</v>
      </c>
      <c r="BT348" s="1">
        <f t="shared" si="89"/>
        <v>6</v>
      </c>
      <c r="BU348" s="1">
        <f t="shared" si="90"/>
        <v>0</v>
      </c>
      <c r="BV348" s="1">
        <f t="shared" si="91"/>
        <v>0</v>
      </c>
      <c r="BW348" s="1">
        <f>SUM(COUNTIFS($S348:$BQ348,{"PAT","MAT"}))</f>
        <v>0</v>
      </c>
      <c r="BX348" s="1">
        <f t="shared" si="92"/>
        <v>0</v>
      </c>
      <c r="BY348" s="1">
        <f t="shared" si="93"/>
        <v>0</v>
      </c>
      <c r="BZ348" s="1">
        <f t="shared" si="94"/>
        <v>0</v>
      </c>
      <c r="CA348" s="1">
        <f t="shared" si="95"/>
        <v>0</v>
      </c>
      <c r="CB348" s="1">
        <f t="shared" si="96"/>
        <v>0</v>
      </c>
      <c r="CC348" s="1">
        <f t="shared" si="97"/>
        <v>0</v>
      </c>
      <c r="CD348" s="1">
        <f t="shared" si="98"/>
        <v>0</v>
      </c>
      <c r="CE348" s="1">
        <f t="shared" si="99"/>
        <v>1</v>
      </c>
      <c r="CF348" s="1">
        <f t="shared" si="100"/>
        <v>1</v>
      </c>
      <c r="CG348" s="1">
        <f>SUM(BR348:CC348)+SUM(COUNTIFS(R348:BQ348,{"TERM","RESIGNED"}))</f>
        <v>29</v>
      </c>
      <c r="CH348" s="1" t="s">
        <v>41</v>
      </c>
      <c r="CI348" s="1" t="s">
        <v>934</v>
      </c>
      <c r="CJ348" s="32"/>
    </row>
    <row r="349" spans="1:88" x14ac:dyDescent="0.25">
      <c r="A349" s="30">
        <f t="shared" si="101"/>
        <v>348</v>
      </c>
      <c r="B349" s="1" t="s">
        <v>163</v>
      </c>
      <c r="C349" s="1">
        <v>105400</v>
      </c>
      <c r="D349" s="25">
        <v>105400</v>
      </c>
      <c r="E349" s="1" t="s">
        <v>863</v>
      </c>
      <c r="F349" s="32" t="s">
        <v>1019</v>
      </c>
      <c r="G349" s="32" t="s">
        <v>117</v>
      </c>
      <c r="H349" s="28">
        <v>45149</v>
      </c>
      <c r="I349" s="28" t="s">
        <v>36</v>
      </c>
      <c r="J349" s="28" t="s">
        <v>36</v>
      </c>
      <c r="K349" s="1">
        <f t="shared" ca="1" si="85"/>
        <v>193</v>
      </c>
      <c r="L349" s="32" t="str">
        <f t="shared" si="86"/>
        <v>Billable</v>
      </c>
      <c r="M349" s="32" t="s">
        <v>118</v>
      </c>
      <c r="N349" s="1" t="s">
        <v>38</v>
      </c>
      <c r="O349" s="1" t="s">
        <v>39</v>
      </c>
      <c r="P349" s="1"/>
      <c r="Q349" s="1"/>
      <c r="R349" s="31" t="s">
        <v>1443</v>
      </c>
      <c r="S349" s="42" t="s">
        <v>880</v>
      </c>
      <c r="T349" s="45">
        <v>0.36805555555555558</v>
      </c>
      <c r="U349" s="42" t="s">
        <v>880</v>
      </c>
      <c r="V349" s="42" t="s">
        <v>880</v>
      </c>
      <c r="W349" s="46">
        <v>0.375</v>
      </c>
      <c r="X349" s="46" t="s">
        <v>880</v>
      </c>
      <c r="Y349" s="42" t="s">
        <v>17</v>
      </c>
      <c r="Z349" s="42" t="s">
        <v>17</v>
      </c>
      <c r="AA349" s="42" t="s">
        <v>880</v>
      </c>
      <c r="AB349" s="46">
        <v>0.39513888888888887</v>
      </c>
      <c r="AC349" s="42" t="s">
        <v>880</v>
      </c>
      <c r="AD349" s="42" t="s">
        <v>880</v>
      </c>
      <c r="AE349" s="46">
        <v>0.38750000000000001</v>
      </c>
      <c r="AF349" s="42" t="s">
        <v>880</v>
      </c>
      <c r="AG349" s="42" t="s">
        <v>880</v>
      </c>
      <c r="AH349" s="46">
        <v>0.37013888888888885</v>
      </c>
      <c r="AI349" s="42" t="s">
        <v>880</v>
      </c>
      <c r="AJ349" s="42" t="s">
        <v>880</v>
      </c>
      <c r="AK349" s="46">
        <v>0.40486111111111112</v>
      </c>
      <c r="AL349" s="42" t="s">
        <v>880</v>
      </c>
      <c r="AM349" s="42" t="s">
        <v>880</v>
      </c>
      <c r="AN349" s="46">
        <v>0.39999999999999997</v>
      </c>
      <c r="AO349" s="42" t="s">
        <v>880</v>
      </c>
      <c r="AP349" s="42" t="s">
        <v>17</v>
      </c>
      <c r="AQ349" s="42" t="s">
        <v>17</v>
      </c>
      <c r="AR349" s="42" t="s">
        <v>880</v>
      </c>
      <c r="AS349" s="46">
        <v>0.39583333333333331</v>
      </c>
      <c r="AT349" s="46" t="s">
        <v>880</v>
      </c>
      <c r="AU349" s="42" t="s">
        <v>880</v>
      </c>
      <c r="AV349" s="46">
        <v>0.39027777777777778</v>
      </c>
      <c r="AW349" s="46" t="s">
        <v>880</v>
      </c>
      <c r="AX349" s="42" t="s">
        <v>880</v>
      </c>
      <c r="AY349" s="46">
        <v>0.3888888888888889</v>
      </c>
      <c r="AZ349" s="46" t="s">
        <v>880</v>
      </c>
      <c r="BA349" s="42" t="s">
        <v>880</v>
      </c>
      <c r="BB349" s="46">
        <v>0.37222222222222223</v>
      </c>
      <c r="BC349" s="46" t="s">
        <v>880</v>
      </c>
      <c r="BD349" s="42" t="s">
        <v>880</v>
      </c>
      <c r="BE349" s="42" t="s">
        <v>17</v>
      </c>
      <c r="BF349" s="42" t="s">
        <v>17</v>
      </c>
      <c r="BR349" s="1">
        <f t="shared" si="87"/>
        <v>23</v>
      </c>
      <c r="BS349" s="1">
        <f t="shared" si="88"/>
        <v>0</v>
      </c>
      <c r="BT349" s="1">
        <f t="shared" si="89"/>
        <v>6</v>
      </c>
      <c r="BU349" s="1">
        <f t="shared" si="90"/>
        <v>0</v>
      </c>
      <c r="BV349" s="1">
        <f t="shared" si="91"/>
        <v>0</v>
      </c>
      <c r="BW349" s="1">
        <f>SUM(COUNTIFS($S349:$BQ349,{"PAT","MAT"}))</f>
        <v>0</v>
      </c>
      <c r="BX349" s="1">
        <f t="shared" si="92"/>
        <v>0</v>
      </c>
      <c r="BY349" s="1">
        <f t="shared" si="93"/>
        <v>0</v>
      </c>
      <c r="BZ349" s="1">
        <f t="shared" si="94"/>
        <v>0</v>
      </c>
      <c r="CA349" s="1">
        <f t="shared" si="95"/>
        <v>0</v>
      </c>
      <c r="CB349" s="1">
        <f t="shared" si="96"/>
        <v>0</v>
      </c>
      <c r="CC349" s="1">
        <f t="shared" si="97"/>
        <v>0</v>
      </c>
      <c r="CD349" s="1">
        <f t="shared" si="98"/>
        <v>0</v>
      </c>
      <c r="CE349" s="1">
        <f t="shared" si="99"/>
        <v>1</v>
      </c>
      <c r="CF349" s="1">
        <f t="shared" si="100"/>
        <v>1</v>
      </c>
      <c r="CG349" s="1">
        <f>SUM(BR349:CC349)+SUM(COUNTIFS(R349:BQ349,{"TERM","RESIGNED"}))</f>
        <v>29</v>
      </c>
      <c r="CH349" s="1" t="s">
        <v>41</v>
      </c>
      <c r="CI349" s="1" t="s">
        <v>934</v>
      </c>
      <c r="CJ349" s="32"/>
    </row>
    <row r="350" spans="1:88" x14ac:dyDescent="0.25">
      <c r="A350" s="30">
        <f t="shared" si="101"/>
        <v>349</v>
      </c>
      <c r="B350" s="1" t="s">
        <v>163</v>
      </c>
      <c r="C350" s="1">
        <v>105403</v>
      </c>
      <c r="D350" s="25">
        <v>105403</v>
      </c>
      <c r="E350" s="1" t="s">
        <v>862</v>
      </c>
      <c r="F350" s="32" t="s">
        <v>1020</v>
      </c>
      <c r="G350" s="32" t="s">
        <v>117</v>
      </c>
      <c r="H350" s="28">
        <v>45149</v>
      </c>
      <c r="I350" s="28" t="s">
        <v>36</v>
      </c>
      <c r="J350" s="28" t="s">
        <v>36</v>
      </c>
      <c r="K350" s="1">
        <f t="shared" ca="1" si="85"/>
        <v>193</v>
      </c>
      <c r="L350" s="32" t="str">
        <f t="shared" si="86"/>
        <v>Billable</v>
      </c>
      <c r="M350" s="32" t="s">
        <v>118</v>
      </c>
      <c r="N350" s="1" t="s">
        <v>38</v>
      </c>
      <c r="O350" s="1" t="s">
        <v>39</v>
      </c>
      <c r="P350" s="1"/>
      <c r="Q350" s="1"/>
      <c r="R350" s="31" t="s">
        <v>511</v>
      </c>
      <c r="S350" s="42" t="s">
        <v>880</v>
      </c>
      <c r="T350" s="45">
        <v>0.36527777777777781</v>
      </c>
      <c r="U350" s="42" t="s">
        <v>880</v>
      </c>
      <c r="V350" s="42" t="s">
        <v>880</v>
      </c>
      <c r="W350" s="46">
        <v>0.37916666666666665</v>
      </c>
      <c r="X350" s="46" t="s">
        <v>880</v>
      </c>
      <c r="Y350" s="42" t="s">
        <v>17</v>
      </c>
      <c r="Z350" s="42" t="s">
        <v>17</v>
      </c>
      <c r="AA350" s="42" t="s">
        <v>880</v>
      </c>
      <c r="AB350" s="46">
        <v>0.38541666666666669</v>
      </c>
      <c r="AC350" s="42" t="s">
        <v>880</v>
      </c>
      <c r="AD350" s="42" t="s">
        <v>880</v>
      </c>
      <c r="AE350" s="46">
        <v>0.37083333333333335</v>
      </c>
      <c r="AF350" s="42" t="s">
        <v>880</v>
      </c>
      <c r="AG350" s="42" t="s">
        <v>880</v>
      </c>
      <c r="AH350" s="46">
        <v>0.3840277777777778</v>
      </c>
      <c r="AI350" s="42" t="s">
        <v>880</v>
      </c>
      <c r="AJ350" s="42" t="s">
        <v>880</v>
      </c>
      <c r="AK350" s="46">
        <v>0.3833333333333333</v>
      </c>
      <c r="AL350" s="42" t="s">
        <v>880</v>
      </c>
      <c r="AM350" s="42" t="s">
        <v>880</v>
      </c>
      <c r="AN350" s="46">
        <v>0.37638888888888888</v>
      </c>
      <c r="AO350" s="42" t="s">
        <v>880</v>
      </c>
      <c r="AP350" s="42" t="s">
        <v>17</v>
      </c>
      <c r="AQ350" s="42" t="s">
        <v>17</v>
      </c>
      <c r="AR350" s="42" t="s">
        <v>880</v>
      </c>
      <c r="AS350" s="46">
        <v>0.38055555555555554</v>
      </c>
      <c r="AT350" s="46" t="s">
        <v>880</v>
      </c>
      <c r="AU350" s="42" t="s">
        <v>880</v>
      </c>
      <c r="AV350" s="46">
        <v>0.38194444444444442</v>
      </c>
      <c r="AW350" s="46" t="s">
        <v>880</v>
      </c>
      <c r="AX350" s="42" t="s">
        <v>880</v>
      </c>
      <c r="AY350" s="46">
        <v>0.37152777777777773</v>
      </c>
      <c r="AZ350" s="46" t="s">
        <v>880</v>
      </c>
      <c r="BA350" s="42" t="s">
        <v>880</v>
      </c>
      <c r="BB350" s="46">
        <v>0.3756944444444445</v>
      </c>
      <c r="BC350" s="46" t="s">
        <v>880</v>
      </c>
      <c r="BD350" s="42" t="s">
        <v>880</v>
      </c>
      <c r="BE350" s="42" t="s">
        <v>17</v>
      </c>
      <c r="BF350" s="42" t="s">
        <v>17</v>
      </c>
      <c r="BR350" s="1">
        <f t="shared" si="87"/>
        <v>23</v>
      </c>
      <c r="BS350" s="1">
        <f t="shared" si="88"/>
        <v>0</v>
      </c>
      <c r="BT350" s="1">
        <f t="shared" si="89"/>
        <v>6</v>
      </c>
      <c r="BU350" s="1">
        <f t="shared" si="90"/>
        <v>0</v>
      </c>
      <c r="BV350" s="1">
        <f t="shared" si="91"/>
        <v>0</v>
      </c>
      <c r="BW350" s="1">
        <f>SUM(COUNTIFS($S350:$BQ350,{"PAT","MAT"}))</f>
        <v>0</v>
      </c>
      <c r="BX350" s="1">
        <f t="shared" si="92"/>
        <v>0</v>
      </c>
      <c r="BY350" s="1">
        <f t="shared" si="93"/>
        <v>0</v>
      </c>
      <c r="BZ350" s="1">
        <f t="shared" si="94"/>
        <v>0</v>
      </c>
      <c r="CA350" s="1">
        <f t="shared" si="95"/>
        <v>0</v>
      </c>
      <c r="CB350" s="1">
        <f t="shared" si="96"/>
        <v>0</v>
      </c>
      <c r="CC350" s="1">
        <f t="shared" si="97"/>
        <v>0</v>
      </c>
      <c r="CD350" s="1">
        <f t="shared" si="98"/>
        <v>0</v>
      </c>
      <c r="CE350" s="1">
        <f t="shared" si="99"/>
        <v>1</v>
      </c>
      <c r="CF350" s="1">
        <f t="shared" si="100"/>
        <v>1</v>
      </c>
      <c r="CG350" s="1">
        <f>SUM(BR350:CC350)+SUM(COUNTIFS(R350:BQ350,{"TERM","RESIGNED"}))</f>
        <v>29</v>
      </c>
      <c r="CH350" s="1" t="s">
        <v>41</v>
      </c>
      <c r="CI350" s="1" t="s">
        <v>934</v>
      </c>
      <c r="CJ350" s="32"/>
    </row>
    <row r="351" spans="1:88" x14ac:dyDescent="0.25">
      <c r="A351" s="30">
        <f t="shared" si="101"/>
        <v>350</v>
      </c>
      <c r="B351" s="1" t="s">
        <v>163</v>
      </c>
      <c r="C351" s="1">
        <v>105407</v>
      </c>
      <c r="D351" s="25">
        <v>105407</v>
      </c>
      <c r="E351" s="1" t="s">
        <v>863</v>
      </c>
      <c r="F351" s="32" t="s">
        <v>1021</v>
      </c>
      <c r="G351" s="32" t="s">
        <v>154</v>
      </c>
      <c r="H351" s="28">
        <v>45149</v>
      </c>
      <c r="I351" s="28" t="s">
        <v>36</v>
      </c>
      <c r="J351" s="28" t="s">
        <v>36</v>
      </c>
      <c r="K351" s="1">
        <f t="shared" ca="1" si="85"/>
        <v>193</v>
      </c>
      <c r="L351" s="32" t="str">
        <f t="shared" si="86"/>
        <v>Billable</v>
      </c>
      <c r="M351" s="32" t="s">
        <v>118</v>
      </c>
      <c r="N351" s="1" t="s">
        <v>38</v>
      </c>
      <c r="O351" s="1" t="s">
        <v>39</v>
      </c>
      <c r="P351" s="1"/>
      <c r="Q351" s="1"/>
      <c r="R351" s="31" t="s">
        <v>136</v>
      </c>
      <c r="S351" s="42" t="s">
        <v>880</v>
      </c>
      <c r="T351" s="45">
        <v>0.38750000000000001</v>
      </c>
      <c r="U351" s="42" t="s">
        <v>880</v>
      </c>
      <c r="V351" s="42" t="s">
        <v>880</v>
      </c>
      <c r="W351" s="46">
        <v>0.38819444444444445</v>
      </c>
      <c r="X351" s="46" t="s">
        <v>880</v>
      </c>
      <c r="Y351" s="42" t="s">
        <v>17</v>
      </c>
      <c r="Z351" s="42" t="s">
        <v>17</v>
      </c>
      <c r="AA351" s="42" t="s">
        <v>880</v>
      </c>
      <c r="AB351" s="46">
        <v>0.41388888888888892</v>
      </c>
      <c r="AC351" s="42" t="s">
        <v>880</v>
      </c>
      <c r="AD351" s="42" t="s">
        <v>880</v>
      </c>
      <c r="AE351" s="46">
        <v>0.39999999999999997</v>
      </c>
      <c r="AF351" s="42" t="s">
        <v>880</v>
      </c>
      <c r="AG351" s="42" t="s">
        <v>880</v>
      </c>
      <c r="AH351" s="46">
        <v>0.36388888888888887</v>
      </c>
      <c r="AI351" s="42" t="s">
        <v>880</v>
      </c>
      <c r="AJ351" s="42" t="s">
        <v>882</v>
      </c>
      <c r="AK351" s="46" t="s">
        <v>36</v>
      </c>
      <c r="AL351" s="42" t="s">
        <v>882</v>
      </c>
      <c r="AM351" s="42" t="s">
        <v>880</v>
      </c>
      <c r="AN351" s="46">
        <v>0.43333333333333335</v>
      </c>
      <c r="AO351" s="42" t="s">
        <v>880</v>
      </c>
      <c r="AP351" s="42" t="s">
        <v>17</v>
      </c>
      <c r="AQ351" s="42" t="s">
        <v>17</v>
      </c>
      <c r="AR351" s="42" t="s">
        <v>880</v>
      </c>
      <c r="AS351" s="46">
        <v>0.37361111111111112</v>
      </c>
      <c r="AT351" s="46" t="s">
        <v>880</v>
      </c>
      <c r="AU351" s="42" t="s">
        <v>880</v>
      </c>
      <c r="AV351" s="46">
        <v>0.38125000000000003</v>
      </c>
      <c r="AW351" s="46" t="s">
        <v>880</v>
      </c>
      <c r="AX351" s="42" t="s">
        <v>880</v>
      </c>
      <c r="AY351" s="46">
        <v>0.36388888888888887</v>
      </c>
      <c r="AZ351" s="46" t="s">
        <v>880</v>
      </c>
      <c r="BA351" s="42" t="s">
        <v>881</v>
      </c>
      <c r="BB351" s="46">
        <v>0.34513888888888888</v>
      </c>
      <c r="BC351" s="46" t="s">
        <v>881</v>
      </c>
      <c r="BD351" s="42" t="s">
        <v>880</v>
      </c>
      <c r="BE351" s="42" t="s">
        <v>17</v>
      </c>
      <c r="BF351" s="42" t="s">
        <v>17</v>
      </c>
      <c r="BR351" s="1">
        <f t="shared" si="87"/>
        <v>19</v>
      </c>
      <c r="BS351" s="1">
        <f t="shared" si="88"/>
        <v>1</v>
      </c>
      <c r="BT351" s="1">
        <f t="shared" si="89"/>
        <v>6</v>
      </c>
      <c r="BU351" s="1">
        <f t="shared" si="90"/>
        <v>0</v>
      </c>
      <c r="BV351" s="1">
        <f t="shared" si="91"/>
        <v>0</v>
      </c>
      <c r="BW351" s="1">
        <f>SUM(COUNTIFS($S351:$BQ351,{"PAT","MAT"}))</f>
        <v>0</v>
      </c>
      <c r="BX351" s="1">
        <f t="shared" si="92"/>
        <v>0</v>
      </c>
      <c r="BY351" s="1">
        <f t="shared" si="93"/>
        <v>0</v>
      </c>
      <c r="BZ351" s="1">
        <f t="shared" si="94"/>
        <v>0</v>
      </c>
      <c r="CA351" s="1">
        <f t="shared" si="95"/>
        <v>2</v>
      </c>
      <c r="CB351" s="1">
        <f t="shared" si="96"/>
        <v>0</v>
      </c>
      <c r="CC351" s="1">
        <f t="shared" si="97"/>
        <v>0</v>
      </c>
      <c r="CD351" s="1">
        <f t="shared" si="98"/>
        <v>2</v>
      </c>
      <c r="CE351" s="1">
        <f t="shared" si="99"/>
        <v>1</v>
      </c>
      <c r="CF351" s="1">
        <f t="shared" si="100"/>
        <v>1</v>
      </c>
      <c r="CG351" s="1">
        <f>SUM(BR351:CC351)+SUM(COUNTIFS(R351:BQ351,{"TERM","RESIGNED"}))</f>
        <v>28</v>
      </c>
      <c r="CH351" s="1" t="s">
        <v>41</v>
      </c>
      <c r="CI351" s="1" t="s">
        <v>934</v>
      </c>
      <c r="CJ351" s="32"/>
    </row>
    <row r="352" spans="1:88" x14ac:dyDescent="0.25">
      <c r="A352" s="30">
        <f t="shared" si="101"/>
        <v>351</v>
      </c>
      <c r="B352" s="1" t="s">
        <v>163</v>
      </c>
      <c r="C352" s="1">
        <v>105408</v>
      </c>
      <c r="D352" s="25">
        <v>105408</v>
      </c>
      <c r="E352" s="1" t="s">
        <v>863</v>
      </c>
      <c r="F352" s="32" t="s">
        <v>1022</v>
      </c>
      <c r="G352" s="32" t="s">
        <v>154</v>
      </c>
      <c r="H352" s="28">
        <v>45149</v>
      </c>
      <c r="I352" s="28" t="s">
        <v>36</v>
      </c>
      <c r="J352" s="28" t="s">
        <v>36</v>
      </c>
      <c r="K352" s="1">
        <f t="shared" ca="1" si="85"/>
        <v>193</v>
      </c>
      <c r="L352" s="32" t="str">
        <f t="shared" si="86"/>
        <v>Billable</v>
      </c>
      <c r="M352" s="32" t="s">
        <v>118</v>
      </c>
      <c r="N352" s="1" t="s">
        <v>38</v>
      </c>
      <c r="O352" s="1" t="s">
        <v>39</v>
      </c>
      <c r="P352" s="1"/>
      <c r="Q352" s="1"/>
      <c r="R352" s="31" t="s">
        <v>136</v>
      </c>
      <c r="S352" s="42" t="s">
        <v>880</v>
      </c>
      <c r="T352" s="45">
        <v>0.38263888888888892</v>
      </c>
      <c r="U352" s="42" t="s">
        <v>880</v>
      </c>
      <c r="V352" s="42" t="s">
        <v>880</v>
      </c>
      <c r="W352" s="46">
        <v>0.3923611111111111</v>
      </c>
      <c r="X352" s="46" t="s">
        <v>880</v>
      </c>
      <c r="Y352" s="42" t="s">
        <v>17</v>
      </c>
      <c r="Z352" s="42" t="s">
        <v>17</v>
      </c>
      <c r="AA352" s="42" t="s">
        <v>880</v>
      </c>
      <c r="AB352" s="46">
        <v>0.36874999999999997</v>
      </c>
      <c r="AC352" s="42" t="s">
        <v>880</v>
      </c>
      <c r="AD352" s="42" t="s">
        <v>880</v>
      </c>
      <c r="AE352" s="46">
        <v>0.36388888888888887</v>
      </c>
      <c r="AF352" s="42" t="s">
        <v>880</v>
      </c>
      <c r="AG352" s="42" t="s">
        <v>880</v>
      </c>
      <c r="AH352" s="46">
        <v>0.37013888888888885</v>
      </c>
      <c r="AI352" s="42" t="s">
        <v>880</v>
      </c>
      <c r="AJ352" s="42" t="s">
        <v>880</v>
      </c>
      <c r="AK352" s="46">
        <v>0.37083333333333335</v>
      </c>
      <c r="AL352" s="42" t="s">
        <v>880</v>
      </c>
      <c r="AM352" s="42" t="s">
        <v>880</v>
      </c>
      <c r="AN352" s="46">
        <v>0.44375000000000003</v>
      </c>
      <c r="AO352" s="42" t="s">
        <v>880</v>
      </c>
      <c r="AP352" s="42" t="s">
        <v>17</v>
      </c>
      <c r="AQ352" s="42" t="s">
        <v>17</v>
      </c>
      <c r="AR352" s="42" t="s">
        <v>880</v>
      </c>
      <c r="AS352" s="46">
        <v>0.36458333333333331</v>
      </c>
      <c r="AT352" s="46" t="s">
        <v>880</v>
      </c>
      <c r="AU352" s="42" t="s">
        <v>880</v>
      </c>
      <c r="AV352" s="46">
        <v>0.3756944444444445</v>
      </c>
      <c r="AW352" s="46" t="s">
        <v>880</v>
      </c>
      <c r="AX352" s="42" t="s">
        <v>880</v>
      </c>
      <c r="AY352" s="46">
        <v>0.36388888888888887</v>
      </c>
      <c r="AZ352" s="46" t="s">
        <v>880</v>
      </c>
      <c r="BA352" s="42" t="s">
        <v>880</v>
      </c>
      <c r="BB352" s="46">
        <v>0.36527777777777781</v>
      </c>
      <c r="BC352" s="46" t="s">
        <v>880</v>
      </c>
      <c r="BD352" s="42" t="s">
        <v>880</v>
      </c>
      <c r="BE352" s="42" t="s">
        <v>17</v>
      </c>
      <c r="BF352" s="42" t="s">
        <v>17</v>
      </c>
      <c r="BR352" s="1">
        <f t="shared" si="87"/>
        <v>23</v>
      </c>
      <c r="BS352" s="1">
        <f t="shared" si="88"/>
        <v>0</v>
      </c>
      <c r="BT352" s="1">
        <f t="shared" si="89"/>
        <v>6</v>
      </c>
      <c r="BU352" s="1">
        <f t="shared" si="90"/>
        <v>0</v>
      </c>
      <c r="BV352" s="1">
        <f t="shared" si="91"/>
        <v>0</v>
      </c>
      <c r="BW352" s="1">
        <f>SUM(COUNTIFS($S352:$BQ352,{"PAT","MAT"}))</f>
        <v>0</v>
      </c>
      <c r="BX352" s="1">
        <f t="shared" si="92"/>
        <v>0</v>
      </c>
      <c r="BY352" s="1">
        <f t="shared" si="93"/>
        <v>0</v>
      </c>
      <c r="BZ352" s="1">
        <f t="shared" si="94"/>
        <v>0</v>
      </c>
      <c r="CA352" s="1">
        <f t="shared" si="95"/>
        <v>0</v>
      </c>
      <c r="CB352" s="1">
        <f t="shared" si="96"/>
        <v>0</v>
      </c>
      <c r="CC352" s="1">
        <f t="shared" si="97"/>
        <v>0</v>
      </c>
      <c r="CD352" s="1">
        <f t="shared" si="98"/>
        <v>0</v>
      </c>
      <c r="CE352" s="1">
        <f t="shared" si="99"/>
        <v>1</v>
      </c>
      <c r="CF352" s="1">
        <f t="shared" si="100"/>
        <v>1</v>
      </c>
      <c r="CG352" s="1">
        <f>SUM(BR352:CC352)+SUM(COUNTIFS(R352:BQ352,{"TERM","RESIGNED"}))</f>
        <v>29</v>
      </c>
      <c r="CH352" s="1" t="s">
        <v>41</v>
      </c>
      <c r="CI352" s="1" t="s">
        <v>934</v>
      </c>
      <c r="CJ352" s="32"/>
    </row>
    <row r="353" spans="1:88" x14ac:dyDescent="0.25">
      <c r="A353" s="30">
        <f t="shared" si="101"/>
        <v>352</v>
      </c>
      <c r="B353" s="1" t="s">
        <v>163</v>
      </c>
      <c r="C353" s="1">
        <v>105411</v>
      </c>
      <c r="D353" s="25">
        <v>105411</v>
      </c>
      <c r="E353" s="1" t="s">
        <v>862</v>
      </c>
      <c r="F353" s="32" t="s">
        <v>1023</v>
      </c>
      <c r="G353" s="32" t="s">
        <v>154</v>
      </c>
      <c r="H353" s="28">
        <v>45149</v>
      </c>
      <c r="I353" s="28" t="s">
        <v>36</v>
      </c>
      <c r="J353" s="28" t="s">
        <v>36</v>
      </c>
      <c r="K353" s="1">
        <f t="shared" ca="1" si="85"/>
        <v>193</v>
      </c>
      <c r="L353" s="32" t="str">
        <f t="shared" si="86"/>
        <v>Billable</v>
      </c>
      <c r="M353" s="32" t="s">
        <v>118</v>
      </c>
      <c r="N353" s="1" t="s">
        <v>38</v>
      </c>
      <c r="O353" s="1" t="s">
        <v>39</v>
      </c>
      <c r="P353" s="1"/>
      <c r="Q353" s="1"/>
      <c r="R353" s="31" t="s">
        <v>136</v>
      </c>
      <c r="S353" s="42" t="s">
        <v>880</v>
      </c>
      <c r="T353" s="45">
        <v>0.39166666666666666</v>
      </c>
      <c r="U353" s="42" t="s">
        <v>880</v>
      </c>
      <c r="V353" s="42" t="s">
        <v>880</v>
      </c>
      <c r="W353" s="46">
        <v>0.45763888888888887</v>
      </c>
      <c r="X353" s="46" t="s">
        <v>880</v>
      </c>
      <c r="Y353" s="42" t="s">
        <v>17</v>
      </c>
      <c r="Z353" s="42" t="s">
        <v>17</v>
      </c>
      <c r="AA353" s="42" t="s">
        <v>880</v>
      </c>
      <c r="AB353" s="46">
        <v>0.40625</v>
      </c>
      <c r="AC353" s="42" t="s">
        <v>880</v>
      </c>
      <c r="AD353" s="42" t="s">
        <v>880</v>
      </c>
      <c r="AE353" s="46">
        <v>0.38541666666666669</v>
      </c>
      <c r="AF353" s="42" t="s">
        <v>880</v>
      </c>
      <c r="AG353" s="42" t="s">
        <v>880</v>
      </c>
      <c r="AH353" s="46">
        <v>0.37291666666666662</v>
      </c>
      <c r="AI353" s="42" t="s">
        <v>880</v>
      </c>
      <c r="AJ353" s="42" t="s">
        <v>885</v>
      </c>
      <c r="AK353" s="46" t="s">
        <v>36</v>
      </c>
      <c r="AL353" s="42" t="s">
        <v>885</v>
      </c>
      <c r="AM353" s="42" t="s">
        <v>882</v>
      </c>
      <c r="AN353" s="46" t="s">
        <v>36</v>
      </c>
      <c r="AO353" s="42" t="s">
        <v>882</v>
      </c>
      <c r="AP353" s="42" t="s">
        <v>17</v>
      </c>
      <c r="AQ353" s="42" t="s">
        <v>17</v>
      </c>
      <c r="AR353" s="42" t="s">
        <v>880</v>
      </c>
      <c r="AS353" s="46">
        <v>0.38194444444444442</v>
      </c>
      <c r="AT353" s="46" t="s">
        <v>880</v>
      </c>
      <c r="AU353" s="42" t="s">
        <v>880</v>
      </c>
      <c r="AV353" s="46">
        <v>0.38125000000000003</v>
      </c>
      <c r="AW353" s="46" t="s">
        <v>880</v>
      </c>
      <c r="AX353" s="42" t="s">
        <v>880</v>
      </c>
      <c r="AY353" s="46">
        <v>0.37013888888888885</v>
      </c>
      <c r="AZ353" s="46" t="s">
        <v>880</v>
      </c>
      <c r="BA353" s="42" t="s">
        <v>880</v>
      </c>
      <c r="BB353" s="46">
        <v>0.37152777777777773</v>
      </c>
      <c r="BC353" s="46" t="s">
        <v>880</v>
      </c>
      <c r="BD353" s="42" t="s">
        <v>880</v>
      </c>
      <c r="BE353" s="42" t="s">
        <v>17</v>
      </c>
      <c r="BF353" s="42" t="s">
        <v>17</v>
      </c>
      <c r="BR353" s="1">
        <f t="shared" si="87"/>
        <v>19</v>
      </c>
      <c r="BS353" s="1">
        <f t="shared" si="88"/>
        <v>0</v>
      </c>
      <c r="BT353" s="1">
        <f t="shared" si="89"/>
        <v>6</v>
      </c>
      <c r="BU353" s="1">
        <f t="shared" si="90"/>
        <v>0</v>
      </c>
      <c r="BV353" s="1">
        <f t="shared" si="91"/>
        <v>0</v>
      </c>
      <c r="BW353" s="1">
        <f>SUM(COUNTIFS($S353:$BQ353,{"PAT","MAT"}))</f>
        <v>0</v>
      </c>
      <c r="BX353" s="1">
        <f t="shared" si="92"/>
        <v>0</v>
      </c>
      <c r="BY353" s="1">
        <f t="shared" si="93"/>
        <v>0</v>
      </c>
      <c r="BZ353" s="1">
        <f t="shared" si="94"/>
        <v>0</v>
      </c>
      <c r="CA353" s="1">
        <f t="shared" si="95"/>
        <v>2</v>
      </c>
      <c r="CB353" s="1">
        <f t="shared" si="96"/>
        <v>2</v>
      </c>
      <c r="CC353" s="1">
        <f t="shared" si="97"/>
        <v>0</v>
      </c>
      <c r="CD353" s="1">
        <f t="shared" si="98"/>
        <v>4</v>
      </c>
      <c r="CE353" s="1">
        <f t="shared" si="99"/>
        <v>1</v>
      </c>
      <c r="CF353" s="1">
        <f t="shared" si="100"/>
        <v>1</v>
      </c>
      <c r="CG353" s="1">
        <f>SUM(BR353:CC353)+SUM(COUNTIFS(R353:BQ353,{"TERM","RESIGNED"}))</f>
        <v>29</v>
      </c>
      <c r="CH353" s="1" t="s">
        <v>41</v>
      </c>
      <c r="CI353" s="1" t="s">
        <v>934</v>
      </c>
      <c r="CJ353" s="32"/>
    </row>
    <row r="354" spans="1:88" x14ac:dyDescent="0.25">
      <c r="A354" s="30">
        <f t="shared" si="101"/>
        <v>353</v>
      </c>
      <c r="B354" s="1" t="s">
        <v>163</v>
      </c>
      <c r="C354" s="1">
        <v>105412</v>
      </c>
      <c r="D354" s="25">
        <v>105412</v>
      </c>
      <c r="E354" s="1" t="s">
        <v>863</v>
      </c>
      <c r="F354" s="32" t="s">
        <v>1024</v>
      </c>
      <c r="G354" s="32" t="s">
        <v>154</v>
      </c>
      <c r="H354" s="28">
        <v>45149</v>
      </c>
      <c r="I354" s="28" t="s">
        <v>36</v>
      </c>
      <c r="J354" s="28" t="s">
        <v>36</v>
      </c>
      <c r="K354" s="1">
        <f t="shared" ca="1" si="85"/>
        <v>193</v>
      </c>
      <c r="L354" s="32" t="str">
        <f t="shared" si="86"/>
        <v>Billable</v>
      </c>
      <c r="M354" s="32" t="s">
        <v>118</v>
      </c>
      <c r="N354" s="1" t="s">
        <v>38</v>
      </c>
      <c r="O354" s="1" t="s">
        <v>39</v>
      </c>
      <c r="P354" s="1"/>
      <c r="Q354" s="1"/>
      <c r="R354" s="31" t="s">
        <v>136</v>
      </c>
      <c r="S354" s="42" t="s">
        <v>19</v>
      </c>
      <c r="T354" s="45">
        <v>0.47569444444444442</v>
      </c>
      <c r="U354" s="42" t="s">
        <v>880</v>
      </c>
      <c r="V354" s="42" t="s">
        <v>880</v>
      </c>
      <c r="W354" s="46">
        <v>0.17916666666666667</v>
      </c>
      <c r="X354" s="46" t="s">
        <v>880</v>
      </c>
      <c r="Y354" s="42" t="s">
        <v>17</v>
      </c>
      <c r="Z354" s="42" t="s">
        <v>17</v>
      </c>
      <c r="AA354" s="42" t="s">
        <v>882</v>
      </c>
      <c r="AB354" s="46" t="s">
        <v>36</v>
      </c>
      <c r="AC354" s="42" t="s">
        <v>882</v>
      </c>
      <c r="AD354" s="42" t="s">
        <v>883</v>
      </c>
      <c r="AE354" s="46" t="s">
        <v>36</v>
      </c>
      <c r="AF354" s="42" t="s">
        <v>883</v>
      </c>
      <c r="AG354" s="42" t="s">
        <v>18</v>
      </c>
      <c r="AH354" s="46" t="s">
        <v>36</v>
      </c>
      <c r="AI354" s="42" t="s">
        <v>18</v>
      </c>
      <c r="AJ354" s="42" t="s">
        <v>18</v>
      </c>
      <c r="AK354" s="46" t="s">
        <v>36</v>
      </c>
      <c r="AL354" s="42" t="s">
        <v>18</v>
      </c>
      <c r="AM354" s="42" t="s">
        <v>18</v>
      </c>
      <c r="AN354" s="46" t="s">
        <v>36</v>
      </c>
      <c r="AO354" s="42" t="s">
        <v>18</v>
      </c>
      <c r="AP354" s="42" t="s">
        <v>17</v>
      </c>
      <c r="AQ354" s="42" t="s">
        <v>17</v>
      </c>
      <c r="AR354" s="42" t="s">
        <v>18</v>
      </c>
      <c r="AS354" s="46" t="s">
        <v>36</v>
      </c>
      <c r="AT354" s="46" t="s">
        <v>18</v>
      </c>
      <c r="AU354" s="42" t="s">
        <v>880</v>
      </c>
      <c r="AV354" s="46">
        <v>0.37986111111111115</v>
      </c>
      <c r="AW354" s="46" t="s">
        <v>880</v>
      </c>
      <c r="AX354" s="42" t="s">
        <v>880</v>
      </c>
      <c r="AY354" s="46">
        <v>0.37291666666666662</v>
      </c>
      <c r="AZ354" s="46" t="s">
        <v>880</v>
      </c>
      <c r="BA354" s="42" t="s">
        <v>880</v>
      </c>
      <c r="BB354" s="46">
        <v>0.37083333333333335</v>
      </c>
      <c r="BC354" s="46" t="s">
        <v>880</v>
      </c>
      <c r="BD354" s="42" t="s">
        <v>880</v>
      </c>
      <c r="BE354" s="42" t="s">
        <v>17</v>
      </c>
      <c r="BF354" s="42" t="s">
        <v>17</v>
      </c>
      <c r="BR354" s="1">
        <f t="shared" si="87"/>
        <v>10</v>
      </c>
      <c r="BS354" s="1">
        <f t="shared" si="88"/>
        <v>0</v>
      </c>
      <c r="BT354" s="1">
        <f t="shared" si="89"/>
        <v>6</v>
      </c>
      <c r="BU354" s="1">
        <f t="shared" si="90"/>
        <v>8</v>
      </c>
      <c r="BV354" s="1">
        <f t="shared" si="91"/>
        <v>1</v>
      </c>
      <c r="BW354" s="1">
        <f>SUM(COUNTIFS($S354:$BQ354,{"PAT","MAT"}))</f>
        <v>0</v>
      </c>
      <c r="BX354" s="1">
        <f t="shared" si="92"/>
        <v>0</v>
      </c>
      <c r="BY354" s="1">
        <f t="shared" si="93"/>
        <v>0</v>
      </c>
      <c r="BZ354" s="1">
        <f t="shared" si="94"/>
        <v>2</v>
      </c>
      <c r="CA354" s="1">
        <f t="shared" si="95"/>
        <v>2</v>
      </c>
      <c r="CB354" s="1">
        <f t="shared" si="96"/>
        <v>0</v>
      </c>
      <c r="CC354" s="1">
        <f t="shared" si="97"/>
        <v>0</v>
      </c>
      <c r="CD354" s="1">
        <f t="shared" si="98"/>
        <v>4</v>
      </c>
      <c r="CE354" s="1">
        <f t="shared" si="99"/>
        <v>0</v>
      </c>
      <c r="CF354" s="1">
        <f t="shared" si="100"/>
        <v>0</v>
      </c>
      <c r="CG354" s="1">
        <f>SUM(BR354:CC354)+SUM(COUNTIFS(R354:BQ354,{"TERM","RESIGNED"}))</f>
        <v>29</v>
      </c>
      <c r="CH354" s="1" t="s">
        <v>41</v>
      </c>
      <c r="CI354" s="1" t="s">
        <v>937</v>
      </c>
      <c r="CJ354" s="32"/>
    </row>
    <row r="355" spans="1:88" x14ac:dyDescent="0.25">
      <c r="A355" s="30">
        <f t="shared" si="101"/>
        <v>354</v>
      </c>
      <c r="B355" s="1" t="s">
        <v>163</v>
      </c>
      <c r="C355" s="1">
        <v>105413</v>
      </c>
      <c r="D355" s="25">
        <v>105413</v>
      </c>
      <c r="E355" s="1" t="s">
        <v>862</v>
      </c>
      <c r="F355" s="32" t="s">
        <v>1025</v>
      </c>
      <c r="G355" s="32" t="s">
        <v>154</v>
      </c>
      <c r="H355" s="28">
        <v>45149</v>
      </c>
      <c r="I355" s="28" t="s">
        <v>36</v>
      </c>
      <c r="J355" s="28" t="s">
        <v>36</v>
      </c>
      <c r="K355" s="1">
        <f t="shared" ca="1" si="85"/>
        <v>193</v>
      </c>
      <c r="L355" s="32" t="str">
        <f t="shared" si="86"/>
        <v>Billable</v>
      </c>
      <c r="M355" s="32" t="s">
        <v>118</v>
      </c>
      <c r="N355" s="1" t="s">
        <v>38</v>
      </c>
      <c r="O355" s="1" t="s">
        <v>39</v>
      </c>
      <c r="P355" s="1"/>
      <c r="Q355" s="1"/>
      <c r="R355" s="31" t="s">
        <v>157</v>
      </c>
      <c r="S355" s="42" t="s">
        <v>880</v>
      </c>
      <c r="T355" s="45">
        <v>0.375</v>
      </c>
      <c r="U355" s="42" t="s">
        <v>880</v>
      </c>
      <c r="V355" s="42" t="s">
        <v>880</v>
      </c>
      <c r="W355" s="46">
        <v>0.375</v>
      </c>
      <c r="X355" s="46" t="s">
        <v>880</v>
      </c>
      <c r="Y355" s="42" t="s">
        <v>17</v>
      </c>
      <c r="Z355" s="42" t="s">
        <v>17</v>
      </c>
      <c r="AA355" s="42" t="s">
        <v>882</v>
      </c>
      <c r="AB355" s="46" t="s">
        <v>36</v>
      </c>
      <c r="AC355" s="42" t="s">
        <v>882</v>
      </c>
      <c r="AD355" s="42" t="s">
        <v>880</v>
      </c>
      <c r="AE355" s="46">
        <v>0.37777777777777777</v>
      </c>
      <c r="AF355" s="42" t="s">
        <v>880</v>
      </c>
      <c r="AG355" s="42" t="s">
        <v>880</v>
      </c>
      <c r="AH355" s="46">
        <v>0.37986111111111115</v>
      </c>
      <c r="AI355" s="42" t="s">
        <v>880</v>
      </c>
      <c r="AJ355" s="42" t="s">
        <v>880</v>
      </c>
      <c r="AK355" s="46">
        <v>0.3743055555555555</v>
      </c>
      <c r="AL355" s="42" t="s">
        <v>880</v>
      </c>
      <c r="AM355" s="42" t="s">
        <v>880</v>
      </c>
      <c r="AN355" s="46">
        <v>0.37013888888888885</v>
      </c>
      <c r="AO355" s="42" t="s">
        <v>880</v>
      </c>
      <c r="AP355" s="42" t="s">
        <v>17</v>
      </c>
      <c r="AQ355" s="42" t="s">
        <v>17</v>
      </c>
      <c r="AR355" s="42" t="s">
        <v>880</v>
      </c>
      <c r="AS355" s="46">
        <v>0.38194444444444442</v>
      </c>
      <c r="AT355" s="46" t="s">
        <v>880</v>
      </c>
      <c r="AU355" s="42" t="s">
        <v>880</v>
      </c>
      <c r="AV355" s="46">
        <v>0.37777777777777777</v>
      </c>
      <c r="AW355" s="46" t="s">
        <v>880</v>
      </c>
      <c r="AX355" s="42" t="s">
        <v>880</v>
      </c>
      <c r="AY355" s="46">
        <v>0.37152777777777773</v>
      </c>
      <c r="AZ355" s="46" t="s">
        <v>880</v>
      </c>
      <c r="BA355" s="42" t="s">
        <v>880</v>
      </c>
      <c r="BB355" s="46">
        <v>0.37361111111111112</v>
      </c>
      <c r="BC355" s="46" t="s">
        <v>880</v>
      </c>
      <c r="BD355" s="42" t="s">
        <v>880</v>
      </c>
      <c r="BE355" s="42" t="s">
        <v>17</v>
      </c>
      <c r="BF355" s="42" t="s">
        <v>17</v>
      </c>
      <c r="BR355" s="1">
        <f t="shared" si="87"/>
        <v>21</v>
      </c>
      <c r="BS355" s="1">
        <f t="shared" si="88"/>
        <v>0</v>
      </c>
      <c r="BT355" s="1">
        <f t="shared" si="89"/>
        <v>6</v>
      </c>
      <c r="BU355" s="1">
        <f t="shared" si="90"/>
        <v>0</v>
      </c>
      <c r="BV355" s="1">
        <f t="shared" si="91"/>
        <v>0</v>
      </c>
      <c r="BW355" s="1">
        <f>SUM(COUNTIFS($S355:$BQ355,{"PAT","MAT"}))</f>
        <v>0</v>
      </c>
      <c r="BX355" s="1">
        <f t="shared" si="92"/>
        <v>0</v>
      </c>
      <c r="BY355" s="1">
        <f t="shared" si="93"/>
        <v>0</v>
      </c>
      <c r="BZ355" s="1">
        <f t="shared" si="94"/>
        <v>0</v>
      </c>
      <c r="CA355" s="1">
        <f t="shared" si="95"/>
        <v>2</v>
      </c>
      <c r="CB355" s="1">
        <f t="shared" si="96"/>
        <v>0</v>
      </c>
      <c r="CC355" s="1">
        <f t="shared" si="97"/>
        <v>0</v>
      </c>
      <c r="CD355" s="1">
        <f t="shared" si="98"/>
        <v>2</v>
      </c>
      <c r="CE355" s="1">
        <f t="shared" si="99"/>
        <v>1</v>
      </c>
      <c r="CF355" s="1">
        <f t="shared" si="100"/>
        <v>1</v>
      </c>
      <c r="CG355" s="1">
        <f>SUM(BR355:CC355)+SUM(COUNTIFS(R355:BQ355,{"TERM","RESIGNED"}))</f>
        <v>29</v>
      </c>
      <c r="CH355" s="1" t="s">
        <v>41</v>
      </c>
      <c r="CI355" s="1" t="s">
        <v>937</v>
      </c>
      <c r="CJ355" s="32"/>
    </row>
    <row r="356" spans="1:88" x14ac:dyDescent="0.25">
      <c r="A356" s="30">
        <f t="shared" si="101"/>
        <v>355</v>
      </c>
      <c r="B356" s="1" t="s">
        <v>163</v>
      </c>
      <c r="C356" s="1">
        <v>105414</v>
      </c>
      <c r="D356" s="25">
        <v>105414</v>
      </c>
      <c r="E356" s="1" t="s">
        <v>863</v>
      </c>
      <c r="F356" s="32" t="s">
        <v>1026</v>
      </c>
      <c r="G356" s="32" t="s">
        <v>154</v>
      </c>
      <c r="H356" s="28">
        <v>45149</v>
      </c>
      <c r="I356" s="28" t="s">
        <v>36</v>
      </c>
      <c r="J356" s="28" t="s">
        <v>36</v>
      </c>
      <c r="K356" s="1">
        <f t="shared" ca="1" si="85"/>
        <v>193</v>
      </c>
      <c r="L356" s="32" t="str">
        <f t="shared" si="86"/>
        <v>Billable</v>
      </c>
      <c r="M356" s="32" t="s">
        <v>118</v>
      </c>
      <c r="N356" s="1" t="s">
        <v>38</v>
      </c>
      <c r="O356" s="1" t="s">
        <v>39</v>
      </c>
      <c r="P356" s="1"/>
      <c r="Q356" s="1"/>
      <c r="R356" s="31" t="s">
        <v>157</v>
      </c>
      <c r="S356" s="42" t="s">
        <v>882</v>
      </c>
      <c r="T356" s="45" t="s">
        <v>36</v>
      </c>
      <c r="U356" s="42" t="s">
        <v>882</v>
      </c>
      <c r="V356" s="42" t="s">
        <v>880</v>
      </c>
      <c r="W356" s="46">
        <v>0.36736111111111108</v>
      </c>
      <c r="X356" s="46" t="s">
        <v>880</v>
      </c>
      <c r="Y356" s="42" t="s">
        <v>17</v>
      </c>
      <c r="Z356" s="42" t="s">
        <v>17</v>
      </c>
      <c r="AA356" s="42" t="s">
        <v>880</v>
      </c>
      <c r="AB356" s="46">
        <v>0.37222222222222223</v>
      </c>
      <c r="AC356" s="42" t="s">
        <v>880</v>
      </c>
      <c r="AD356" s="42" t="s">
        <v>881</v>
      </c>
      <c r="AE356" s="46">
        <v>0.27013888888888887</v>
      </c>
      <c r="AF356" s="42" t="s">
        <v>881</v>
      </c>
      <c r="AG356" s="42" t="s">
        <v>880</v>
      </c>
      <c r="AH356" s="46">
        <v>0.3611111111111111</v>
      </c>
      <c r="AI356" s="42" t="s">
        <v>880</v>
      </c>
      <c r="AJ356" s="42" t="s">
        <v>880</v>
      </c>
      <c r="AK356" s="46">
        <v>0.3659722222222222</v>
      </c>
      <c r="AL356" s="42" t="s">
        <v>880</v>
      </c>
      <c r="AM356" s="42" t="s">
        <v>880</v>
      </c>
      <c r="AN356" s="46">
        <v>0.36874999999999997</v>
      </c>
      <c r="AO356" s="42" t="s">
        <v>880</v>
      </c>
      <c r="AP356" s="42" t="s">
        <v>17</v>
      </c>
      <c r="AQ356" s="42" t="s">
        <v>17</v>
      </c>
      <c r="AR356" s="42" t="s">
        <v>881</v>
      </c>
      <c r="AS356" s="46">
        <v>0.24861111111111112</v>
      </c>
      <c r="AT356" s="46" t="s">
        <v>881</v>
      </c>
      <c r="AU356" s="42" t="s">
        <v>883</v>
      </c>
      <c r="AV356" s="46" t="s">
        <v>36</v>
      </c>
      <c r="AW356" s="46" t="s">
        <v>883</v>
      </c>
      <c r="AX356" s="42" t="s">
        <v>880</v>
      </c>
      <c r="AY356" s="46">
        <v>0.3666666666666667</v>
      </c>
      <c r="AZ356" s="46" t="s">
        <v>880</v>
      </c>
      <c r="BA356" s="42" t="s">
        <v>880</v>
      </c>
      <c r="BB356" s="46">
        <v>0.37083333333333335</v>
      </c>
      <c r="BC356" s="46" t="s">
        <v>880</v>
      </c>
      <c r="BD356" s="42" t="s">
        <v>880</v>
      </c>
      <c r="BE356" s="42" t="s">
        <v>17</v>
      </c>
      <c r="BF356" s="42" t="s">
        <v>17</v>
      </c>
      <c r="BR356" s="1">
        <f t="shared" si="87"/>
        <v>15</v>
      </c>
      <c r="BS356" s="1">
        <f t="shared" si="88"/>
        <v>2</v>
      </c>
      <c r="BT356" s="1">
        <f t="shared" si="89"/>
        <v>6</v>
      </c>
      <c r="BU356" s="1">
        <f t="shared" si="90"/>
        <v>0</v>
      </c>
      <c r="BV356" s="1">
        <f t="shared" si="91"/>
        <v>0</v>
      </c>
      <c r="BW356" s="1">
        <f>SUM(COUNTIFS($S356:$BQ356,{"PAT","MAT"}))</f>
        <v>0</v>
      </c>
      <c r="BX356" s="1">
        <f t="shared" si="92"/>
        <v>0</v>
      </c>
      <c r="BY356" s="1">
        <f t="shared" si="93"/>
        <v>0</v>
      </c>
      <c r="BZ356" s="1">
        <f t="shared" si="94"/>
        <v>2</v>
      </c>
      <c r="CA356" s="1">
        <f t="shared" si="95"/>
        <v>2</v>
      </c>
      <c r="CB356" s="1">
        <f t="shared" si="96"/>
        <v>0</v>
      </c>
      <c r="CC356" s="1">
        <f t="shared" si="97"/>
        <v>0</v>
      </c>
      <c r="CD356" s="1">
        <f t="shared" si="98"/>
        <v>4</v>
      </c>
      <c r="CE356" s="1">
        <f t="shared" si="99"/>
        <v>1</v>
      </c>
      <c r="CF356" s="1">
        <f t="shared" si="100"/>
        <v>1</v>
      </c>
      <c r="CG356" s="1">
        <f>SUM(BR356:CC356)+SUM(COUNTIFS(R356:BQ356,{"TERM","RESIGNED"}))</f>
        <v>27</v>
      </c>
      <c r="CH356" s="1" t="s">
        <v>41</v>
      </c>
      <c r="CI356" s="1" t="s">
        <v>934</v>
      </c>
      <c r="CJ356" s="32"/>
    </row>
    <row r="357" spans="1:88" x14ac:dyDescent="0.25">
      <c r="A357" s="30">
        <f t="shared" si="101"/>
        <v>356</v>
      </c>
      <c r="B357" s="1" t="s">
        <v>163</v>
      </c>
      <c r="C357" s="1">
        <v>105418</v>
      </c>
      <c r="D357" s="25">
        <v>105418</v>
      </c>
      <c r="E357" s="1" t="s">
        <v>863</v>
      </c>
      <c r="F357" s="32" t="s">
        <v>1028</v>
      </c>
      <c r="G357" s="32" t="s">
        <v>117</v>
      </c>
      <c r="H357" s="28">
        <v>45149</v>
      </c>
      <c r="I357" s="28" t="s">
        <v>36</v>
      </c>
      <c r="J357" s="28" t="s">
        <v>36</v>
      </c>
      <c r="K357" s="1">
        <f t="shared" ca="1" si="85"/>
        <v>193</v>
      </c>
      <c r="L357" s="32" t="str">
        <f t="shared" si="86"/>
        <v>Billable</v>
      </c>
      <c r="M357" s="32" t="s">
        <v>118</v>
      </c>
      <c r="N357" s="1" t="s">
        <v>38</v>
      </c>
      <c r="O357" s="1" t="s">
        <v>39</v>
      </c>
      <c r="P357" s="1"/>
      <c r="Q357" s="1"/>
      <c r="R357" s="31" t="s">
        <v>1443</v>
      </c>
      <c r="S357" s="42" t="s">
        <v>880</v>
      </c>
      <c r="T357" s="45">
        <v>0.38194444444444442</v>
      </c>
      <c r="U357" s="42" t="s">
        <v>880</v>
      </c>
      <c r="V357" s="42" t="s">
        <v>880</v>
      </c>
      <c r="W357" s="46">
        <v>0.37986111111111115</v>
      </c>
      <c r="X357" s="46" t="s">
        <v>880</v>
      </c>
      <c r="Y357" s="42" t="s">
        <v>17</v>
      </c>
      <c r="Z357" s="42" t="s">
        <v>17</v>
      </c>
      <c r="AA357" s="42" t="s">
        <v>880</v>
      </c>
      <c r="AB357" s="46">
        <v>0.39652777777777781</v>
      </c>
      <c r="AC357" s="42" t="s">
        <v>880</v>
      </c>
      <c r="AD357" s="42" t="s">
        <v>880</v>
      </c>
      <c r="AE357" s="46">
        <v>0.38680555555555557</v>
      </c>
      <c r="AF357" s="42" t="s">
        <v>880</v>
      </c>
      <c r="AG357" s="42" t="s">
        <v>880</v>
      </c>
      <c r="AH357" s="46">
        <v>0.36527777777777781</v>
      </c>
      <c r="AI357" s="42" t="s">
        <v>880</v>
      </c>
      <c r="AJ357" s="42" t="s">
        <v>880</v>
      </c>
      <c r="AK357" s="46">
        <v>0.39513888888888887</v>
      </c>
      <c r="AL357" s="42" t="s">
        <v>880</v>
      </c>
      <c r="AM357" s="42" t="s">
        <v>880</v>
      </c>
      <c r="AN357" s="46">
        <v>0.44444444444444442</v>
      </c>
      <c r="AO357" s="42" t="s">
        <v>880</v>
      </c>
      <c r="AP357" s="42" t="s">
        <v>17</v>
      </c>
      <c r="AQ357" s="42" t="s">
        <v>17</v>
      </c>
      <c r="AR357" s="42" t="s">
        <v>880</v>
      </c>
      <c r="AS357" s="46">
        <v>0.40416666666666662</v>
      </c>
      <c r="AT357" s="46" t="s">
        <v>880</v>
      </c>
      <c r="AU357" s="42" t="s">
        <v>880</v>
      </c>
      <c r="AV357" s="46">
        <v>0.3923611111111111</v>
      </c>
      <c r="AW357" s="46" t="s">
        <v>880</v>
      </c>
      <c r="AX357" s="42" t="s">
        <v>880</v>
      </c>
      <c r="AY357" s="46">
        <v>0.38750000000000001</v>
      </c>
      <c r="AZ357" s="46" t="s">
        <v>880</v>
      </c>
      <c r="BA357" s="42" t="s">
        <v>880</v>
      </c>
      <c r="BB357" s="46">
        <v>0.37013888888888885</v>
      </c>
      <c r="BC357" s="46" t="s">
        <v>880</v>
      </c>
      <c r="BD357" s="42" t="s">
        <v>880</v>
      </c>
      <c r="BE357" s="42" t="s">
        <v>17</v>
      </c>
      <c r="BF357" s="42" t="s">
        <v>17</v>
      </c>
      <c r="BR357" s="1">
        <f t="shared" si="87"/>
        <v>23</v>
      </c>
      <c r="BS357" s="1">
        <f t="shared" si="88"/>
        <v>0</v>
      </c>
      <c r="BT357" s="1">
        <f t="shared" si="89"/>
        <v>6</v>
      </c>
      <c r="BU357" s="1">
        <f t="shared" si="90"/>
        <v>0</v>
      </c>
      <c r="BV357" s="1">
        <f t="shared" si="91"/>
        <v>0</v>
      </c>
      <c r="BW357" s="1">
        <f>SUM(COUNTIFS($S357:$BQ357,{"PAT","MAT"}))</f>
        <v>0</v>
      </c>
      <c r="BX357" s="1">
        <f t="shared" si="92"/>
        <v>0</v>
      </c>
      <c r="BY357" s="1">
        <f t="shared" si="93"/>
        <v>0</v>
      </c>
      <c r="BZ357" s="1">
        <f t="shared" si="94"/>
        <v>0</v>
      </c>
      <c r="CA357" s="1">
        <f t="shared" si="95"/>
        <v>0</v>
      </c>
      <c r="CB357" s="1">
        <f t="shared" si="96"/>
        <v>0</v>
      </c>
      <c r="CC357" s="1">
        <f t="shared" si="97"/>
        <v>0</v>
      </c>
      <c r="CD357" s="1">
        <f t="shared" si="98"/>
        <v>0</v>
      </c>
      <c r="CE357" s="1">
        <f t="shared" si="99"/>
        <v>1</v>
      </c>
      <c r="CF357" s="1">
        <f t="shared" si="100"/>
        <v>1</v>
      </c>
      <c r="CG357" s="1">
        <f>SUM(BR357:CC357)+SUM(COUNTIFS(R357:BQ357,{"TERM","RESIGNED"}))</f>
        <v>29</v>
      </c>
      <c r="CH357" s="1" t="s">
        <v>41</v>
      </c>
      <c r="CI357" s="1" t="s">
        <v>932</v>
      </c>
      <c r="CJ357" s="32"/>
    </row>
    <row r="358" spans="1:88" x14ac:dyDescent="0.25">
      <c r="A358" s="30">
        <f t="shared" si="101"/>
        <v>357</v>
      </c>
      <c r="B358" s="1" t="s">
        <v>163</v>
      </c>
      <c r="C358" s="1">
        <v>105420</v>
      </c>
      <c r="D358" s="25">
        <v>105420</v>
      </c>
      <c r="E358" s="1" t="s">
        <v>863</v>
      </c>
      <c r="F358" s="32" t="s">
        <v>1029</v>
      </c>
      <c r="G358" s="32" t="s">
        <v>177</v>
      </c>
      <c r="H358" s="28">
        <v>45149</v>
      </c>
      <c r="I358" s="28" t="s">
        <v>36</v>
      </c>
      <c r="J358" s="28" t="s">
        <v>36</v>
      </c>
      <c r="K358" s="1">
        <f t="shared" ca="1" si="85"/>
        <v>193</v>
      </c>
      <c r="L358" s="32" t="str">
        <f t="shared" si="86"/>
        <v>Billable</v>
      </c>
      <c r="M358" s="32" t="s">
        <v>178</v>
      </c>
      <c r="N358" s="1" t="s">
        <v>38</v>
      </c>
      <c r="O358" s="1" t="s">
        <v>39</v>
      </c>
      <c r="P358" s="1"/>
      <c r="Q358" s="1"/>
      <c r="R358" s="31" t="s">
        <v>292</v>
      </c>
      <c r="S358" s="42" t="s">
        <v>880</v>
      </c>
      <c r="T358" s="45" t="s">
        <v>36</v>
      </c>
      <c r="U358" s="42" t="s">
        <v>880</v>
      </c>
      <c r="V358" s="42" t="s">
        <v>880</v>
      </c>
      <c r="W358" s="46" t="s">
        <v>36</v>
      </c>
      <c r="X358" s="46" t="s">
        <v>880</v>
      </c>
      <c r="Y358" s="42" t="s">
        <v>17</v>
      </c>
      <c r="Z358" s="42" t="s">
        <v>17</v>
      </c>
      <c r="AA358" s="42" t="s">
        <v>880</v>
      </c>
      <c r="AB358" s="46" t="s">
        <v>36</v>
      </c>
      <c r="AC358" s="42" t="s">
        <v>880</v>
      </c>
      <c r="AD358" s="42" t="s">
        <v>880</v>
      </c>
      <c r="AE358" s="46" t="s">
        <v>36</v>
      </c>
      <c r="AF358" s="42" t="s">
        <v>880</v>
      </c>
      <c r="AG358" s="42" t="s">
        <v>880</v>
      </c>
      <c r="AH358" s="46" t="s">
        <v>36</v>
      </c>
      <c r="AI358" s="42" t="s">
        <v>880</v>
      </c>
      <c r="AJ358" s="42" t="s">
        <v>880</v>
      </c>
      <c r="AK358" s="46" t="s">
        <v>36</v>
      </c>
      <c r="AL358" s="42" t="s">
        <v>880</v>
      </c>
      <c r="AM358" s="42" t="s">
        <v>880</v>
      </c>
      <c r="AN358" s="46" t="s">
        <v>36</v>
      </c>
      <c r="AO358" s="42" t="s">
        <v>880</v>
      </c>
      <c r="AP358" s="42" t="s">
        <v>17</v>
      </c>
      <c r="AQ358" s="42" t="s">
        <v>17</v>
      </c>
      <c r="AR358" s="42" t="s">
        <v>880</v>
      </c>
      <c r="AS358" s="46" t="s">
        <v>36</v>
      </c>
      <c r="AT358" s="46" t="s">
        <v>880</v>
      </c>
      <c r="AU358" s="42" t="s">
        <v>18</v>
      </c>
      <c r="AV358" s="46" t="s">
        <v>36</v>
      </c>
      <c r="AW358" s="46" t="s">
        <v>18</v>
      </c>
      <c r="AX358" s="42" t="s">
        <v>880</v>
      </c>
      <c r="AY358" s="46" t="s">
        <v>36</v>
      </c>
      <c r="AZ358" s="46" t="s">
        <v>880</v>
      </c>
      <c r="BA358" s="42" t="s">
        <v>880</v>
      </c>
      <c r="BB358" s="46" t="s">
        <v>36</v>
      </c>
      <c r="BC358" s="46" t="s">
        <v>880</v>
      </c>
      <c r="BD358" s="42" t="s">
        <v>880</v>
      </c>
      <c r="BE358" s="42" t="s">
        <v>17</v>
      </c>
      <c r="BF358" s="42" t="s">
        <v>17</v>
      </c>
      <c r="BR358" s="1">
        <f t="shared" si="87"/>
        <v>21</v>
      </c>
      <c r="BS358" s="1">
        <f t="shared" si="88"/>
        <v>0</v>
      </c>
      <c r="BT358" s="1">
        <f t="shared" si="89"/>
        <v>6</v>
      </c>
      <c r="BU358" s="1">
        <f t="shared" si="90"/>
        <v>2</v>
      </c>
      <c r="BV358" s="1">
        <f t="shared" si="91"/>
        <v>0</v>
      </c>
      <c r="BW358" s="1">
        <f>SUM(COUNTIFS($S358:$BQ358,{"PAT","MAT"}))</f>
        <v>0</v>
      </c>
      <c r="BX358" s="1">
        <f t="shared" si="92"/>
        <v>0</v>
      </c>
      <c r="BY358" s="1">
        <f t="shared" si="93"/>
        <v>0</v>
      </c>
      <c r="BZ358" s="1">
        <f t="shared" si="94"/>
        <v>0</v>
      </c>
      <c r="CA358" s="1">
        <f t="shared" si="95"/>
        <v>0</v>
      </c>
      <c r="CB358" s="1">
        <f t="shared" si="96"/>
        <v>0</v>
      </c>
      <c r="CC358" s="1">
        <f t="shared" si="97"/>
        <v>0</v>
      </c>
      <c r="CD358" s="1">
        <f t="shared" si="98"/>
        <v>0</v>
      </c>
      <c r="CE358" s="1">
        <f t="shared" si="99"/>
        <v>1</v>
      </c>
      <c r="CF358" s="1">
        <f t="shared" si="100"/>
        <v>1</v>
      </c>
      <c r="CG358" s="1">
        <f>SUM(BR358:CC358)+SUM(COUNTIFS(R358:BQ358,{"TERM","RESIGNED"}))</f>
        <v>29</v>
      </c>
      <c r="CH358" s="1" t="s">
        <v>41</v>
      </c>
      <c r="CI358" s="1" t="s">
        <v>931</v>
      </c>
      <c r="CJ358" s="32"/>
    </row>
    <row r="359" spans="1:88" x14ac:dyDescent="0.25">
      <c r="A359" s="30">
        <f t="shared" si="101"/>
        <v>358</v>
      </c>
      <c r="B359" s="1" t="s">
        <v>163</v>
      </c>
      <c r="C359" s="1">
        <v>60978</v>
      </c>
      <c r="D359" s="25">
        <v>600037</v>
      </c>
      <c r="E359" s="1" t="s">
        <v>863</v>
      </c>
      <c r="F359" s="32" t="s">
        <v>282</v>
      </c>
      <c r="G359" s="32" t="s">
        <v>181</v>
      </c>
      <c r="H359" s="28">
        <v>44287</v>
      </c>
      <c r="I359" s="28">
        <v>43906</v>
      </c>
      <c r="J359" s="28" t="s">
        <v>36</v>
      </c>
      <c r="K359" s="1">
        <f t="shared" ca="1" si="85"/>
        <v>1055</v>
      </c>
      <c r="L359" s="32" t="str">
        <f t="shared" si="86"/>
        <v>Billable</v>
      </c>
      <c r="M359" s="32" t="s">
        <v>178</v>
      </c>
      <c r="N359" s="1" t="s">
        <v>260</v>
      </c>
      <c r="O359" s="1" t="s">
        <v>39</v>
      </c>
      <c r="P359" s="1"/>
      <c r="Q359" s="1"/>
      <c r="R359" s="31" t="s">
        <v>231</v>
      </c>
      <c r="S359" s="42" t="s">
        <v>880</v>
      </c>
      <c r="T359" s="45" t="s">
        <v>36</v>
      </c>
      <c r="U359" s="42" t="s">
        <v>880</v>
      </c>
      <c r="V359" s="42" t="s">
        <v>882</v>
      </c>
      <c r="W359" s="46" t="s">
        <v>36</v>
      </c>
      <c r="X359" s="46" t="s">
        <v>882</v>
      </c>
      <c r="Y359" s="42" t="s">
        <v>17</v>
      </c>
      <c r="Z359" s="42" t="s">
        <v>17</v>
      </c>
      <c r="AA359" s="42" t="s">
        <v>880</v>
      </c>
      <c r="AB359" s="46" t="s">
        <v>36</v>
      </c>
      <c r="AC359" s="42" t="s">
        <v>880</v>
      </c>
      <c r="AD359" s="42" t="s">
        <v>880</v>
      </c>
      <c r="AE359" s="46" t="s">
        <v>36</v>
      </c>
      <c r="AF359" s="42" t="s">
        <v>880</v>
      </c>
      <c r="AG359" s="42" t="s">
        <v>880</v>
      </c>
      <c r="AH359" s="46" t="s">
        <v>36</v>
      </c>
      <c r="AI359" s="42" t="s">
        <v>880</v>
      </c>
      <c r="AJ359" s="42" t="s">
        <v>880</v>
      </c>
      <c r="AK359" s="46" t="s">
        <v>36</v>
      </c>
      <c r="AL359" s="42" t="s">
        <v>880</v>
      </c>
      <c r="AM359" s="42" t="s">
        <v>880</v>
      </c>
      <c r="AN359" s="46" t="s">
        <v>36</v>
      </c>
      <c r="AO359" s="42" t="s">
        <v>880</v>
      </c>
      <c r="AP359" s="42" t="s">
        <v>17</v>
      </c>
      <c r="AQ359" s="42" t="s">
        <v>17</v>
      </c>
      <c r="AR359" s="42" t="s">
        <v>880</v>
      </c>
      <c r="AS359" s="46" t="s">
        <v>36</v>
      </c>
      <c r="AT359" s="46" t="s">
        <v>880</v>
      </c>
      <c r="AU359" s="42" t="s">
        <v>880</v>
      </c>
      <c r="AV359" s="46" t="s">
        <v>36</v>
      </c>
      <c r="AW359" s="46" t="s">
        <v>880</v>
      </c>
      <c r="AX359" s="42" t="s">
        <v>880</v>
      </c>
      <c r="AY359" s="46" t="s">
        <v>36</v>
      </c>
      <c r="AZ359" s="46" t="s">
        <v>880</v>
      </c>
      <c r="BA359" s="42" t="s">
        <v>880</v>
      </c>
      <c r="BB359" s="46" t="s">
        <v>36</v>
      </c>
      <c r="BC359" s="46" t="s">
        <v>880</v>
      </c>
      <c r="BD359" s="42" t="s">
        <v>880</v>
      </c>
      <c r="BE359" s="42" t="s">
        <v>17</v>
      </c>
      <c r="BF359" s="42" t="s">
        <v>17</v>
      </c>
      <c r="BR359" s="1">
        <f t="shared" si="87"/>
        <v>21</v>
      </c>
      <c r="BS359" s="1">
        <f t="shared" si="88"/>
        <v>0</v>
      </c>
      <c r="BT359" s="1">
        <f t="shared" si="89"/>
        <v>6</v>
      </c>
      <c r="BU359" s="1">
        <f t="shared" si="90"/>
        <v>0</v>
      </c>
      <c r="BV359" s="1">
        <f t="shared" si="91"/>
        <v>0</v>
      </c>
      <c r="BW359" s="1">
        <f>SUM(COUNTIFS($S359:$BQ359,{"PAT","MAT"}))</f>
        <v>0</v>
      </c>
      <c r="BX359" s="1">
        <f t="shared" si="92"/>
        <v>0</v>
      </c>
      <c r="BY359" s="1">
        <f t="shared" si="93"/>
        <v>0</v>
      </c>
      <c r="BZ359" s="1">
        <f t="shared" si="94"/>
        <v>0</v>
      </c>
      <c r="CA359" s="1">
        <f t="shared" si="95"/>
        <v>2</v>
      </c>
      <c r="CB359" s="1">
        <f t="shared" si="96"/>
        <v>0</v>
      </c>
      <c r="CC359" s="1">
        <f t="shared" si="97"/>
        <v>0</v>
      </c>
      <c r="CD359" s="1">
        <f t="shared" si="98"/>
        <v>2</v>
      </c>
      <c r="CE359" s="1">
        <f t="shared" si="99"/>
        <v>1</v>
      </c>
      <c r="CF359" s="1">
        <f t="shared" si="100"/>
        <v>1</v>
      </c>
      <c r="CG359" s="1">
        <f>SUM(BR359:CC359)+SUM(COUNTIFS(R359:BQ359,{"TERM","RESIGNED"}))</f>
        <v>29</v>
      </c>
      <c r="CH359" s="1" t="s">
        <v>41</v>
      </c>
      <c r="CI359" s="1" t="s">
        <v>931</v>
      </c>
      <c r="CJ359" s="32"/>
    </row>
    <row r="360" spans="1:88" x14ac:dyDescent="0.25">
      <c r="A360" s="30">
        <f t="shared" si="101"/>
        <v>359</v>
      </c>
      <c r="B360" s="1" t="s">
        <v>163</v>
      </c>
      <c r="C360" s="1">
        <v>60993</v>
      </c>
      <c r="D360" s="25">
        <v>600040</v>
      </c>
      <c r="E360" s="1" t="s">
        <v>863</v>
      </c>
      <c r="F360" s="32" t="s">
        <v>283</v>
      </c>
      <c r="G360" s="32" t="s">
        <v>181</v>
      </c>
      <c r="H360" s="28">
        <v>44287</v>
      </c>
      <c r="I360" s="28">
        <v>44053</v>
      </c>
      <c r="J360" s="28" t="s">
        <v>36</v>
      </c>
      <c r="K360" s="1">
        <f t="shared" ca="1" si="85"/>
        <v>1055</v>
      </c>
      <c r="L360" s="32" t="str">
        <f t="shared" si="86"/>
        <v>Billable</v>
      </c>
      <c r="M360" s="32" t="s">
        <v>178</v>
      </c>
      <c r="N360" s="1" t="s">
        <v>260</v>
      </c>
      <c r="O360" s="1" t="s">
        <v>39</v>
      </c>
      <c r="P360" s="1"/>
      <c r="Q360" s="1"/>
      <c r="R360" s="31" t="s">
        <v>267</v>
      </c>
      <c r="S360" s="42" t="s">
        <v>19</v>
      </c>
      <c r="T360" s="45" t="s">
        <v>36</v>
      </c>
      <c r="U360" s="42" t="s">
        <v>19</v>
      </c>
      <c r="V360" s="42" t="s">
        <v>880</v>
      </c>
      <c r="W360" s="46" t="s">
        <v>36</v>
      </c>
      <c r="X360" s="46" t="s">
        <v>880</v>
      </c>
      <c r="Y360" s="42" t="s">
        <v>17</v>
      </c>
      <c r="Z360" s="42" t="s">
        <v>17</v>
      </c>
      <c r="AA360" s="42" t="s">
        <v>880</v>
      </c>
      <c r="AB360" s="46" t="s">
        <v>36</v>
      </c>
      <c r="AC360" s="42" t="s">
        <v>880</v>
      </c>
      <c r="AD360" s="42" t="s">
        <v>880</v>
      </c>
      <c r="AE360" s="46" t="s">
        <v>36</v>
      </c>
      <c r="AF360" s="42" t="s">
        <v>880</v>
      </c>
      <c r="AG360" s="42" t="s">
        <v>880</v>
      </c>
      <c r="AH360" s="46" t="s">
        <v>36</v>
      </c>
      <c r="AI360" s="42" t="s">
        <v>880</v>
      </c>
      <c r="AJ360" s="42" t="s">
        <v>880</v>
      </c>
      <c r="AK360" s="46" t="s">
        <v>36</v>
      </c>
      <c r="AL360" s="42" t="s">
        <v>880</v>
      </c>
      <c r="AM360" s="42" t="s">
        <v>880</v>
      </c>
      <c r="AN360" s="46" t="s">
        <v>36</v>
      </c>
      <c r="AO360" s="42" t="s">
        <v>880</v>
      </c>
      <c r="AP360" s="42" t="s">
        <v>17</v>
      </c>
      <c r="AQ360" s="42" t="s">
        <v>17</v>
      </c>
      <c r="AR360" s="42" t="s">
        <v>880</v>
      </c>
      <c r="AS360" s="46" t="s">
        <v>36</v>
      </c>
      <c r="AT360" s="46" t="s">
        <v>880</v>
      </c>
      <c r="AU360" s="42" t="s">
        <v>18</v>
      </c>
      <c r="AV360" s="46" t="s">
        <v>36</v>
      </c>
      <c r="AW360" s="46" t="s">
        <v>18</v>
      </c>
      <c r="AX360" s="42" t="s">
        <v>880</v>
      </c>
      <c r="AY360" s="46" t="s">
        <v>36</v>
      </c>
      <c r="AZ360" s="46" t="s">
        <v>880</v>
      </c>
      <c r="BA360" s="42" t="s">
        <v>880</v>
      </c>
      <c r="BB360" s="46" t="s">
        <v>36</v>
      </c>
      <c r="BC360" s="46" t="s">
        <v>880</v>
      </c>
      <c r="BD360" s="42" t="s">
        <v>880</v>
      </c>
      <c r="BE360" s="42" t="s">
        <v>17</v>
      </c>
      <c r="BF360" s="42" t="s">
        <v>17</v>
      </c>
      <c r="BR360" s="1">
        <f t="shared" si="87"/>
        <v>19</v>
      </c>
      <c r="BS360" s="1">
        <f t="shared" si="88"/>
        <v>0</v>
      </c>
      <c r="BT360" s="1">
        <f t="shared" si="89"/>
        <v>6</v>
      </c>
      <c r="BU360" s="1">
        <f t="shared" si="90"/>
        <v>2</v>
      </c>
      <c r="BV360" s="1">
        <f t="shared" si="91"/>
        <v>2</v>
      </c>
      <c r="BW360" s="1">
        <f>SUM(COUNTIFS($S360:$BQ360,{"PAT","MAT"}))</f>
        <v>0</v>
      </c>
      <c r="BX360" s="1">
        <f t="shared" si="92"/>
        <v>0</v>
      </c>
      <c r="BY360" s="1">
        <f t="shared" si="93"/>
        <v>0</v>
      </c>
      <c r="BZ360" s="1">
        <f t="shared" si="94"/>
        <v>0</v>
      </c>
      <c r="CA360" s="1">
        <f t="shared" si="95"/>
        <v>0</v>
      </c>
      <c r="CB360" s="1">
        <f t="shared" si="96"/>
        <v>0</v>
      </c>
      <c r="CC360" s="1">
        <f t="shared" si="97"/>
        <v>0</v>
      </c>
      <c r="CD360" s="1">
        <f t="shared" si="98"/>
        <v>0</v>
      </c>
      <c r="CE360" s="1">
        <f t="shared" si="99"/>
        <v>1</v>
      </c>
      <c r="CF360" s="1">
        <f t="shared" si="100"/>
        <v>1</v>
      </c>
      <c r="CG360" s="1">
        <f>SUM(BR360:CC360)+SUM(COUNTIFS(R360:BQ360,{"TERM","RESIGNED"}))</f>
        <v>29</v>
      </c>
      <c r="CH360" s="1" t="s">
        <v>41</v>
      </c>
      <c r="CI360" s="1" t="s">
        <v>931</v>
      </c>
      <c r="CJ360" s="32"/>
    </row>
    <row r="361" spans="1:88" x14ac:dyDescent="0.25">
      <c r="A361" s="30">
        <f t="shared" si="101"/>
        <v>360</v>
      </c>
      <c r="B361" s="1" t="s">
        <v>163</v>
      </c>
      <c r="C361" s="1">
        <v>600141</v>
      </c>
      <c r="D361" s="25">
        <v>600141</v>
      </c>
      <c r="E361" s="1" t="s">
        <v>863</v>
      </c>
      <c r="F361" s="32" t="s">
        <v>434</v>
      </c>
      <c r="G361" s="32" t="s">
        <v>181</v>
      </c>
      <c r="H361" s="28">
        <v>44474</v>
      </c>
      <c r="I361" s="28" t="s">
        <v>36</v>
      </c>
      <c r="J361" s="28" t="s">
        <v>36</v>
      </c>
      <c r="K361" s="1">
        <f t="shared" ca="1" si="85"/>
        <v>868</v>
      </c>
      <c r="L361" s="32" t="str">
        <f t="shared" si="86"/>
        <v>Billable</v>
      </c>
      <c r="M361" s="32" t="s">
        <v>178</v>
      </c>
      <c r="N361" s="1" t="s">
        <v>260</v>
      </c>
      <c r="O361" s="1" t="s">
        <v>39</v>
      </c>
      <c r="P361" s="1"/>
      <c r="Q361" s="1"/>
      <c r="R361" s="31" t="s">
        <v>267</v>
      </c>
      <c r="S361" s="42" t="s">
        <v>880</v>
      </c>
      <c r="T361" s="45">
        <v>0.36805555555555558</v>
      </c>
      <c r="U361" s="42" t="s">
        <v>880</v>
      </c>
      <c r="V361" s="42" t="s">
        <v>19</v>
      </c>
      <c r="W361" s="46">
        <v>0.34166666666666662</v>
      </c>
      <c r="X361" s="46" t="s">
        <v>19</v>
      </c>
      <c r="Y361" s="42" t="s">
        <v>17</v>
      </c>
      <c r="Z361" s="42" t="s">
        <v>17</v>
      </c>
      <c r="AA361" s="42" t="s">
        <v>880</v>
      </c>
      <c r="AB361" s="46">
        <v>0.37638888888888888</v>
      </c>
      <c r="AC361" s="42" t="s">
        <v>880</v>
      </c>
      <c r="AD361" s="42" t="s">
        <v>880</v>
      </c>
      <c r="AE361" s="46">
        <v>0.36458333333333331</v>
      </c>
      <c r="AF361" s="42" t="s">
        <v>880</v>
      </c>
      <c r="AG361" s="42" t="s">
        <v>880</v>
      </c>
      <c r="AH361" s="46">
        <v>0.37152777777777773</v>
      </c>
      <c r="AI361" s="42" t="s">
        <v>880</v>
      </c>
      <c r="AJ361" s="42" t="s">
        <v>880</v>
      </c>
      <c r="AK361" s="46">
        <v>0.36249999999999999</v>
      </c>
      <c r="AL361" s="42" t="s">
        <v>880</v>
      </c>
      <c r="AM361" s="42" t="s">
        <v>18</v>
      </c>
      <c r="AN361" s="46" t="s">
        <v>36</v>
      </c>
      <c r="AO361" s="42" t="s">
        <v>18</v>
      </c>
      <c r="AP361" s="42" t="s">
        <v>17</v>
      </c>
      <c r="AQ361" s="42" t="s">
        <v>17</v>
      </c>
      <c r="AR361" s="42" t="s">
        <v>880</v>
      </c>
      <c r="AS361" s="46">
        <v>0.36458333333333331</v>
      </c>
      <c r="AT361" s="46" t="s">
        <v>880</v>
      </c>
      <c r="AU361" s="42" t="s">
        <v>880</v>
      </c>
      <c r="AV361" s="46">
        <v>0.37777777777777777</v>
      </c>
      <c r="AW361" s="46" t="s">
        <v>880</v>
      </c>
      <c r="AX361" s="42" t="s">
        <v>880</v>
      </c>
      <c r="AY361" s="46">
        <v>0.36180555555555555</v>
      </c>
      <c r="AZ361" s="46" t="s">
        <v>880</v>
      </c>
      <c r="BA361" s="42" t="s">
        <v>880</v>
      </c>
      <c r="BB361" s="46">
        <v>0.3840277777777778</v>
      </c>
      <c r="BC361" s="46" t="s">
        <v>880</v>
      </c>
      <c r="BD361" s="42" t="s">
        <v>880</v>
      </c>
      <c r="BE361" s="42" t="s">
        <v>17</v>
      </c>
      <c r="BF361" s="42" t="s">
        <v>17</v>
      </c>
      <c r="BR361" s="1">
        <f t="shared" si="87"/>
        <v>19</v>
      </c>
      <c r="BS361" s="1">
        <f t="shared" si="88"/>
        <v>0</v>
      </c>
      <c r="BT361" s="1">
        <f t="shared" si="89"/>
        <v>6</v>
      </c>
      <c r="BU361" s="1">
        <f t="shared" si="90"/>
        <v>2</v>
      </c>
      <c r="BV361" s="1">
        <f t="shared" si="91"/>
        <v>2</v>
      </c>
      <c r="BW361" s="1">
        <f>SUM(COUNTIFS($S361:$BQ361,{"PAT","MAT"}))</f>
        <v>0</v>
      </c>
      <c r="BX361" s="1">
        <f t="shared" si="92"/>
        <v>0</v>
      </c>
      <c r="BY361" s="1">
        <f t="shared" si="93"/>
        <v>0</v>
      </c>
      <c r="BZ361" s="1">
        <f t="shared" si="94"/>
        <v>0</v>
      </c>
      <c r="CA361" s="1">
        <f t="shared" si="95"/>
        <v>0</v>
      </c>
      <c r="CB361" s="1">
        <f t="shared" si="96"/>
        <v>0</v>
      </c>
      <c r="CC361" s="1">
        <f t="shared" si="97"/>
        <v>0</v>
      </c>
      <c r="CD361" s="1">
        <f t="shared" si="98"/>
        <v>0</v>
      </c>
      <c r="CE361" s="1">
        <f t="shared" si="99"/>
        <v>1</v>
      </c>
      <c r="CF361" s="1">
        <f t="shared" si="100"/>
        <v>1</v>
      </c>
      <c r="CG361" s="1">
        <f>SUM(BR361:CC361)+SUM(COUNTIFS(R361:BQ361,{"TERM","RESIGNED"}))</f>
        <v>29</v>
      </c>
      <c r="CH361" s="1" t="s">
        <v>41</v>
      </c>
      <c r="CI361" s="1" t="s">
        <v>931</v>
      </c>
      <c r="CJ361" s="32"/>
    </row>
    <row r="362" spans="1:88" x14ac:dyDescent="0.25">
      <c r="A362" s="30">
        <f t="shared" si="101"/>
        <v>361</v>
      </c>
      <c r="B362" s="1" t="s">
        <v>163</v>
      </c>
      <c r="C362" s="1">
        <v>600171</v>
      </c>
      <c r="D362" s="25">
        <v>600171</v>
      </c>
      <c r="E362" s="1" t="s">
        <v>862</v>
      </c>
      <c r="F362" s="32" t="s">
        <v>495</v>
      </c>
      <c r="G362" s="32" t="s">
        <v>181</v>
      </c>
      <c r="H362" s="28">
        <v>44644</v>
      </c>
      <c r="I362" s="28" t="s">
        <v>36</v>
      </c>
      <c r="J362" s="28" t="s">
        <v>36</v>
      </c>
      <c r="K362" s="1">
        <f t="shared" ca="1" si="85"/>
        <v>698</v>
      </c>
      <c r="L362" s="32" t="str">
        <f t="shared" si="86"/>
        <v>Billable</v>
      </c>
      <c r="M362" s="32" t="s">
        <v>178</v>
      </c>
      <c r="N362" s="1" t="s">
        <v>260</v>
      </c>
      <c r="O362" s="1" t="s">
        <v>39</v>
      </c>
      <c r="P362" s="1"/>
      <c r="Q362" s="1"/>
      <c r="R362" s="31" t="s">
        <v>282</v>
      </c>
      <c r="S362" s="42" t="s">
        <v>880</v>
      </c>
      <c r="T362" s="45">
        <v>0.37152777777777773</v>
      </c>
      <c r="U362" s="42" t="s">
        <v>880</v>
      </c>
      <c r="V362" s="42" t="s">
        <v>880</v>
      </c>
      <c r="W362" s="46">
        <v>0.37361111111111112</v>
      </c>
      <c r="X362" s="46" t="s">
        <v>880</v>
      </c>
      <c r="Y362" s="42" t="s">
        <v>17</v>
      </c>
      <c r="Z362" s="42" t="s">
        <v>17</v>
      </c>
      <c r="AA362" s="42" t="s">
        <v>880</v>
      </c>
      <c r="AB362" s="46">
        <v>0.37916666666666665</v>
      </c>
      <c r="AC362" s="42" t="s">
        <v>880</v>
      </c>
      <c r="AD362" s="42" t="s">
        <v>19</v>
      </c>
      <c r="AE362" s="46">
        <v>0.37291666666666662</v>
      </c>
      <c r="AF362" s="42" t="s">
        <v>19</v>
      </c>
      <c r="AG362" s="42" t="s">
        <v>880</v>
      </c>
      <c r="AH362" s="46">
        <v>0.3756944444444445</v>
      </c>
      <c r="AI362" s="42" t="s">
        <v>880</v>
      </c>
      <c r="AJ362" s="42" t="s">
        <v>880</v>
      </c>
      <c r="AK362" s="46">
        <v>0.36944444444444446</v>
      </c>
      <c r="AL362" s="42" t="s">
        <v>880</v>
      </c>
      <c r="AM362" s="42" t="s">
        <v>880</v>
      </c>
      <c r="AN362" s="46">
        <v>0.37847222222222227</v>
      </c>
      <c r="AO362" s="42" t="s">
        <v>880</v>
      </c>
      <c r="AP362" s="42" t="s">
        <v>17</v>
      </c>
      <c r="AQ362" s="42" t="s">
        <v>17</v>
      </c>
      <c r="AR362" s="42" t="s">
        <v>880</v>
      </c>
      <c r="AS362" s="46">
        <v>0.37361111111111112</v>
      </c>
      <c r="AT362" s="46" t="s">
        <v>880</v>
      </c>
      <c r="AU362" s="42" t="s">
        <v>880</v>
      </c>
      <c r="AV362" s="46">
        <v>0.37916666666666665</v>
      </c>
      <c r="AW362" s="46" t="s">
        <v>880</v>
      </c>
      <c r="AX362" s="42" t="s">
        <v>880</v>
      </c>
      <c r="AY362" s="46">
        <v>0.37916666666666665</v>
      </c>
      <c r="AZ362" s="46" t="s">
        <v>880</v>
      </c>
      <c r="BA362" s="42" t="s">
        <v>19</v>
      </c>
      <c r="BB362" s="46">
        <v>0.3743055555555555</v>
      </c>
      <c r="BC362" s="46" t="s">
        <v>19</v>
      </c>
      <c r="BD362" s="42" t="s">
        <v>880</v>
      </c>
      <c r="BE362" s="42" t="s">
        <v>17</v>
      </c>
      <c r="BF362" s="42" t="s">
        <v>17</v>
      </c>
      <c r="BR362" s="1">
        <f t="shared" si="87"/>
        <v>19</v>
      </c>
      <c r="BS362" s="1">
        <f t="shared" si="88"/>
        <v>0</v>
      </c>
      <c r="BT362" s="1">
        <f t="shared" si="89"/>
        <v>6</v>
      </c>
      <c r="BU362" s="1">
        <f t="shared" si="90"/>
        <v>0</v>
      </c>
      <c r="BV362" s="1">
        <f t="shared" si="91"/>
        <v>4</v>
      </c>
      <c r="BW362" s="1">
        <f>SUM(COUNTIFS($S362:$BQ362,{"PAT","MAT"}))</f>
        <v>0</v>
      </c>
      <c r="BX362" s="1">
        <f t="shared" si="92"/>
        <v>0</v>
      </c>
      <c r="BY362" s="1">
        <f t="shared" si="93"/>
        <v>0</v>
      </c>
      <c r="BZ362" s="1">
        <f t="shared" si="94"/>
        <v>0</v>
      </c>
      <c r="CA362" s="1">
        <f t="shared" si="95"/>
        <v>0</v>
      </c>
      <c r="CB362" s="1">
        <f t="shared" si="96"/>
        <v>0</v>
      </c>
      <c r="CC362" s="1">
        <f t="shared" si="97"/>
        <v>0</v>
      </c>
      <c r="CD362" s="1">
        <f t="shared" si="98"/>
        <v>0</v>
      </c>
      <c r="CE362" s="1">
        <f t="shared" si="99"/>
        <v>1</v>
      </c>
      <c r="CF362" s="1">
        <f t="shared" si="100"/>
        <v>1</v>
      </c>
      <c r="CG362" s="1">
        <f>SUM(BR362:CC362)+SUM(COUNTIFS(R362:BQ362,{"TERM","RESIGNED"}))</f>
        <v>29</v>
      </c>
      <c r="CH362" s="1" t="s">
        <v>41</v>
      </c>
      <c r="CI362" s="1" t="s">
        <v>931</v>
      </c>
      <c r="CJ362" s="32"/>
    </row>
    <row r="363" spans="1:88" x14ac:dyDescent="0.25">
      <c r="A363" s="30">
        <f t="shared" si="101"/>
        <v>362</v>
      </c>
      <c r="B363" s="1" t="s">
        <v>163</v>
      </c>
      <c r="C363" s="1">
        <v>600197</v>
      </c>
      <c r="D363" s="25">
        <v>600197</v>
      </c>
      <c r="E363" s="1" t="s">
        <v>863</v>
      </c>
      <c r="F363" s="32" t="s">
        <v>528</v>
      </c>
      <c r="G363" s="32" t="s">
        <v>181</v>
      </c>
      <c r="H363" s="28">
        <v>44698</v>
      </c>
      <c r="I363" s="28" t="s">
        <v>36</v>
      </c>
      <c r="J363" s="28" t="s">
        <v>36</v>
      </c>
      <c r="K363" s="1">
        <f t="shared" ca="1" si="85"/>
        <v>644</v>
      </c>
      <c r="L363" s="32" t="str">
        <f t="shared" si="86"/>
        <v>Billable</v>
      </c>
      <c r="M363" s="32" t="s">
        <v>178</v>
      </c>
      <c r="N363" s="1" t="s">
        <v>260</v>
      </c>
      <c r="O363" s="1" t="s">
        <v>39</v>
      </c>
      <c r="P363" s="1"/>
      <c r="Q363" s="1"/>
      <c r="R363" s="31" t="s">
        <v>267</v>
      </c>
      <c r="S363" s="42" t="s">
        <v>880</v>
      </c>
      <c r="T363" s="45">
        <v>0.3756944444444445</v>
      </c>
      <c r="U363" s="42" t="s">
        <v>880</v>
      </c>
      <c r="V363" s="42" t="s">
        <v>880</v>
      </c>
      <c r="W363" s="46">
        <v>0.37222222222222223</v>
      </c>
      <c r="X363" s="46" t="s">
        <v>880</v>
      </c>
      <c r="Y363" s="42" t="s">
        <v>17</v>
      </c>
      <c r="Z363" s="42" t="s">
        <v>17</v>
      </c>
      <c r="AA363" s="42" t="s">
        <v>18</v>
      </c>
      <c r="AB363" s="46" t="s">
        <v>36</v>
      </c>
      <c r="AC363" s="42" t="s">
        <v>18</v>
      </c>
      <c r="AD363" s="42" t="s">
        <v>880</v>
      </c>
      <c r="AE363" s="46">
        <v>0.375</v>
      </c>
      <c r="AF363" s="42" t="s">
        <v>880</v>
      </c>
      <c r="AG363" s="42" t="s">
        <v>880</v>
      </c>
      <c r="AH363" s="46">
        <v>0.375</v>
      </c>
      <c r="AI363" s="42" t="s">
        <v>880</v>
      </c>
      <c r="AJ363" s="42" t="s">
        <v>880</v>
      </c>
      <c r="AK363" s="46">
        <v>0.37708333333333338</v>
      </c>
      <c r="AL363" s="42" t="s">
        <v>880</v>
      </c>
      <c r="AM363" s="42" t="s">
        <v>880</v>
      </c>
      <c r="AN363" s="46">
        <v>0.375</v>
      </c>
      <c r="AO363" s="42" t="s">
        <v>880</v>
      </c>
      <c r="AP363" s="42" t="s">
        <v>17</v>
      </c>
      <c r="AQ363" s="42" t="s">
        <v>17</v>
      </c>
      <c r="AR363" s="42" t="s">
        <v>880</v>
      </c>
      <c r="AS363" s="46">
        <v>0.37291666666666662</v>
      </c>
      <c r="AT363" s="46" t="s">
        <v>880</v>
      </c>
      <c r="AU363" s="42" t="s">
        <v>880</v>
      </c>
      <c r="AV363" s="46">
        <v>0.37152777777777773</v>
      </c>
      <c r="AW363" s="46" t="s">
        <v>880</v>
      </c>
      <c r="AX363" s="42" t="s">
        <v>880</v>
      </c>
      <c r="AY363" s="46">
        <v>0.37638888888888888</v>
      </c>
      <c r="AZ363" s="46" t="s">
        <v>880</v>
      </c>
      <c r="BA363" s="42" t="s">
        <v>880</v>
      </c>
      <c r="BB363" s="46">
        <v>0.375</v>
      </c>
      <c r="BC363" s="46" t="s">
        <v>880</v>
      </c>
      <c r="BD363" s="42" t="s">
        <v>880</v>
      </c>
      <c r="BE363" s="42" t="s">
        <v>17</v>
      </c>
      <c r="BF363" s="42" t="s">
        <v>17</v>
      </c>
      <c r="BR363" s="1">
        <f t="shared" si="87"/>
        <v>21</v>
      </c>
      <c r="BS363" s="1">
        <f t="shared" si="88"/>
        <v>0</v>
      </c>
      <c r="BT363" s="1">
        <f t="shared" si="89"/>
        <v>6</v>
      </c>
      <c r="BU363" s="1">
        <f t="shared" si="90"/>
        <v>2</v>
      </c>
      <c r="BV363" s="1">
        <f t="shared" si="91"/>
        <v>0</v>
      </c>
      <c r="BW363" s="1">
        <f>SUM(COUNTIFS($S363:$BQ363,{"PAT","MAT"}))</f>
        <v>0</v>
      </c>
      <c r="BX363" s="1">
        <f t="shared" si="92"/>
        <v>0</v>
      </c>
      <c r="BY363" s="1">
        <f t="shared" si="93"/>
        <v>0</v>
      </c>
      <c r="BZ363" s="1">
        <f t="shared" si="94"/>
        <v>0</v>
      </c>
      <c r="CA363" s="1">
        <f t="shared" si="95"/>
        <v>0</v>
      </c>
      <c r="CB363" s="1">
        <f t="shared" si="96"/>
        <v>0</v>
      </c>
      <c r="CC363" s="1">
        <f t="shared" si="97"/>
        <v>0</v>
      </c>
      <c r="CD363" s="1">
        <f t="shared" si="98"/>
        <v>0</v>
      </c>
      <c r="CE363" s="1">
        <f t="shared" si="99"/>
        <v>1</v>
      </c>
      <c r="CF363" s="1">
        <f t="shared" si="100"/>
        <v>1</v>
      </c>
      <c r="CG363" s="1">
        <f>SUM(BR363:CC363)+SUM(COUNTIFS(R363:BQ363,{"TERM","RESIGNED"}))</f>
        <v>29</v>
      </c>
      <c r="CH363" s="1" t="s">
        <v>41</v>
      </c>
      <c r="CI363" s="1" t="s">
        <v>931</v>
      </c>
      <c r="CJ363" s="32"/>
    </row>
    <row r="364" spans="1:88" x14ac:dyDescent="0.25">
      <c r="A364" s="30">
        <f t="shared" si="101"/>
        <v>363</v>
      </c>
      <c r="B364" s="1" t="s">
        <v>163</v>
      </c>
      <c r="C364" s="1">
        <v>600205</v>
      </c>
      <c r="D364" s="25">
        <v>600205</v>
      </c>
      <c r="E364" s="1" t="s">
        <v>863</v>
      </c>
      <c r="F364" s="32" t="s">
        <v>538</v>
      </c>
      <c r="G364" s="32" t="s">
        <v>181</v>
      </c>
      <c r="H364" s="28">
        <v>44707</v>
      </c>
      <c r="I364" s="28" t="s">
        <v>36</v>
      </c>
      <c r="J364" s="28" t="s">
        <v>36</v>
      </c>
      <c r="K364" s="1">
        <f t="shared" ca="1" si="85"/>
        <v>635</v>
      </c>
      <c r="L364" s="32" t="str">
        <f t="shared" si="86"/>
        <v>Billable</v>
      </c>
      <c r="M364" s="32" t="s">
        <v>178</v>
      </c>
      <c r="N364" s="1" t="s">
        <v>260</v>
      </c>
      <c r="O364" s="1" t="s">
        <v>39</v>
      </c>
      <c r="P364" s="1"/>
      <c r="Q364" s="1"/>
      <c r="R364" s="31" t="s">
        <v>282</v>
      </c>
      <c r="S364" s="42" t="s">
        <v>880</v>
      </c>
      <c r="T364" s="45">
        <v>0.37708333333333338</v>
      </c>
      <c r="U364" s="42" t="s">
        <v>880</v>
      </c>
      <c r="V364" s="42" t="s">
        <v>880</v>
      </c>
      <c r="W364" s="46">
        <v>0.37361111111111112</v>
      </c>
      <c r="X364" s="46" t="s">
        <v>880</v>
      </c>
      <c r="Y364" s="42" t="s">
        <v>17</v>
      </c>
      <c r="Z364" s="42" t="s">
        <v>17</v>
      </c>
      <c r="AA364" s="42" t="s">
        <v>880</v>
      </c>
      <c r="AB364" s="46">
        <v>0.38125000000000003</v>
      </c>
      <c r="AC364" s="42" t="s">
        <v>880</v>
      </c>
      <c r="AD364" s="42" t="s">
        <v>19</v>
      </c>
      <c r="AE364" s="46">
        <v>0.3576388888888889</v>
      </c>
      <c r="AF364" s="42" t="s">
        <v>19</v>
      </c>
      <c r="AG364" s="42" t="s">
        <v>18</v>
      </c>
      <c r="AH364" s="46" t="s">
        <v>36</v>
      </c>
      <c r="AI364" s="42" t="s">
        <v>18</v>
      </c>
      <c r="AJ364" s="42" t="s">
        <v>19</v>
      </c>
      <c r="AK364" s="46">
        <v>8.4722222222222213E-2</v>
      </c>
      <c r="AL364" s="42" t="s">
        <v>19</v>
      </c>
      <c r="AM364" s="42" t="s">
        <v>18</v>
      </c>
      <c r="AN364" s="46" t="s">
        <v>36</v>
      </c>
      <c r="AO364" s="42" t="s">
        <v>18</v>
      </c>
      <c r="AP364" s="42" t="s">
        <v>17</v>
      </c>
      <c r="AQ364" s="42" t="s">
        <v>17</v>
      </c>
      <c r="AR364" s="42" t="s">
        <v>880</v>
      </c>
      <c r="AS364" s="46">
        <v>0.3743055555555555</v>
      </c>
      <c r="AT364" s="46" t="s">
        <v>880</v>
      </c>
      <c r="AU364" s="42" t="s">
        <v>880</v>
      </c>
      <c r="AV364" s="46">
        <v>0.38194444444444442</v>
      </c>
      <c r="AW364" s="46" t="s">
        <v>880</v>
      </c>
      <c r="AX364" s="42" t="s">
        <v>880</v>
      </c>
      <c r="AY364" s="46">
        <v>0.37916666666666665</v>
      </c>
      <c r="AZ364" s="46" t="s">
        <v>880</v>
      </c>
      <c r="BA364" s="42" t="s">
        <v>880</v>
      </c>
      <c r="BB364" s="46">
        <v>0.37777777777777777</v>
      </c>
      <c r="BC364" s="46" t="s">
        <v>880</v>
      </c>
      <c r="BD364" s="42" t="s">
        <v>880</v>
      </c>
      <c r="BE364" s="42" t="s">
        <v>17</v>
      </c>
      <c r="BF364" s="42" t="s">
        <v>17</v>
      </c>
      <c r="BR364" s="1">
        <f t="shared" si="87"/>
        <v>15</v>
      </c>
      <c r="BS364" s="1">
        <f t="shared" si="88"/>
        <v>0</v>
      </c>
      <c r="BT364" s="1">
        <f t="shared" si="89"/>
        <v>6</v>
      </c>
      <c r="BU364" s="1">
        <f t="shared" si="90"/>
        <v>4</v>
      </c>
      <c r="BV364" s="1">
        <f t="shared" si="91"/>
        <v>4</v>
      </c>
      <c r="BW364" s="1">
        <f>SUM(COUNTIFS($S364:$BQ364,{"PAT","MAT"}))</f>
        <v>0</v>
      </c>
      <c r="BX364" s="1">
        <f t="shared" si="92"/>
        <v>0</v>
      </c>
      <c r="BY364" s="1">
        <f t="shared" si="93"/>
        <v>0</v>
      </c>
      <c r="BZ364" s="1">
        <f t="shared" si="94"/>
        <v>0</v>
      </c>
      <c r="CA364" s="1">
        <f t="shared" si="95"/>
        <v>0</v>
      </c>
      <c r="CB364" s="1">
        <f t="shared" si="96"/>
        <v>0</v>
      </c>
      <c r="CC364" s="1">
        <f t="shared" si="97"/>
        <v>0</v>
      </c>
      <c r="CD364" s="1">
        <f t="shared" si="98"/>
        <v>0</v>
      </c>
      <c r="CE364" s="1">
        <f t="shared" si="99"/>
        <v>0</v>
      </c>
      <c r="CF364" s="1">
        <f t="shared" si="100"/>
        <v>1</v>
      </c>
      <c r="CG364" s="1">
        <f>SUM(BR364:CC364)+SUM(COUNTIFS(R364:BQ364,{"TERM","RESIGNED"}))</f>
        <v>29</v>
      </c>
      <c r="CH364" s="1" t="s">
        <v>41</v>
      </c>
      <c r="CI364" s="1" t="s">
        <v>931</v>
      </c>
      <c r="CJ364" s="32"/>
    </row>
    <row r="365" spans="1:88" x14ac:dyDescent="0.25">
      <c r="A365" s="30">
        <f t="shared" si="101"/>
        <v>364</v>
      </c>
      <c r="B365" s="1" t="s">
        <v>163</v>
      </c>
      <c r="C365" s="1">
        <v>600210</v>
      </c>
      <c r="D365" s="25">
        <v>600210</v>
      </c>
      <c r="E365" s="1" t="s">
        <v>863</v>
      </c>
      <c r="F365" s="32" t="s">
        <v>567</v>
      </c>
      <c r="G365" s="32" t="s">
        <v>181</v>
      </c>
      <c r="H365" s="28">
        <v>44727</v>
      </c>
      <c r="I365" s="28" t="s">
        <v>36</v>
      </c>
      <c r="J365" s="28" t="s">
        <v>36</v>
      </c>
      <c r="K365" s="1">
        <f t="shared" ca="1" si="85"/>
        <v>615</v>
      </c>
      <c r="L365" s="32" t="str">
        <f t="shared" si="86"/>
        <v>Billable</v>
      </c>
      <c r="M365" s="32" t="s">
        <v>178</v>
      </c>
      <c r="N365" s="1" t="s">
        <v>260</v>
      </c>
      <c r="O365" s="1" t="s">
        <v>39</v>
      </c>
      <c r="P365" s="1"/>
      <c r="Q365" s="1"/>
      <c r="R365" s="31" t="s">
        <v>267</v>
      </c>
      <c r="S365" s="42" t="s">
        <v>880</v>
      </c>
      <c r="T365" s="45">
        <v>0.38055555555555554</v>
      </c>
      <c r="U365" s="42" t="s">
        <v>880</v>
      </c>
      <c r="V365" s="42" t="s">
        <v>880</v>
      </c>
      <c r="W365" s="46">
        <v>0.37708333333333338</v>
      </c>
      <c r="X365" s="46" t="s">
        <v>880</v>
      </c>
      <c r="Y365" s="42" t="s">
        <v>17</v>
      </c>
      <c r="Z365" s="42" t="s">
        <v>17</v>
      </c>
      <c r="AA365" s="42" t="s">
        <v>880</v>
      </c>
      <c r="AB365" s="46">
        <v>0.38750000000000001</v>
      </c>
      <c r="AC365" s="42" t="s">
        <v>880</v>
      </c>
      <c r="AD365" s="42" t="s">
        <v>880</v>
      </c>
      <c r="AE365" s="46">
        <v>0.37847222222222227</v>
      </c>
      <c r="AF365" s="42" t="s">
        <v>880</v>
      </c>
      <c r="AG365" s="42" t="s">
        <v>880</v>
      </c>
      <c r="AH365" s="46">
        <v>0.38125000000000003</v>
      </c>
      <c r="AI365" s="42" t="s">
        <v>880</v>
      </c>
      <c r="AJ365" s="42" t="s">
        <v>880</v>
      </c>
      <c r="AK365" s="46">
        <v>0.38541666666666669</v>
      </c>
      <c r="AL365" s="42" t="s">
        <v>880</v>
      </c>
      <c r="AM365" s="42" t="s">
        <v>880</v>
      </c>
      <c r="AN365" s="46">
        <v>0.38541666666666669</v>
      </c>
      <c r="AO365" s="42" t="s">
        <v>880</v>
      </c>
      <c r="AP365" s="42" t="s">
        <v>17</v>
      </c>
      <c r="AQ365" s="42" t="s">
        <v>17</v>
      </c>
      <c r="AR365" s="42" t="s">
        <v>880</v>
      </c>
      <c r="AS365" s="46">
        <v>0.3840277777777778</v>
      </c>
      <c r="AT365" s="46" t="s">
        <v>880</v>
      </c>
      <c r="AU365" s="42" t="s">
        <v>883</v>
      </c>
      <c r="AV365" s="46" t="s">
        <v>36</v>
      </c>
      <c r="AW365" s="46" t="s">
        <v>883</v>
      </c>
      <c r="AX365" s="42" t="s">
        <v>880</v>
      </c>
      <c r="AY365" s="46">
        <v>0.38958333333333334</v>
      </c>
      <c r="AZ365" s="46" t="s">
        <v>880</v>
      </c>
      <c r="BA365" s="42" t="s">
        <v>880</v>
      </c>
      <c r="BB365" s="46">
        <v>0.38541666666666669</v>
      </c>
      <c r="BC365" s="46" t="s">
        <v>880</v>
      </c>
      <c r="BD365" s="42" t="s">
        <v>880</v>
      </c>
      <c r="BE365" s="42" t="s">
        <v>17</v>
      </c>
      <c r="BF365" s="42" t="s">
        <v>17</v>
      </c>
      <c r="BR365" s="1">
        <f t="shared" si="87"/>
        <v>21</v>
      </c>
      <c r="BS365" s="1">
        <f t="shared" si="88"/>
        <v>0</v>
      </c>
      <c r="BT365" s="1">
        <f t="shared" si="89"/>
        <v>6</v>
      </c>
      <c r="BU365" s="1">
        <f t="shared" si="90"/>
        <v>0</v>
      </c>
      <c r="BV365" s="1">
        <f t="shared" si="91"/>
        <v>0</v>
      </c>
      <c r="BW365" s="1">
        <f>SUM(COUNTIFS($S365:$BQ365,{"PAT","MAT"}))</f>
        <v>0</v>
      </c>
      <c r="BX365" s="1">
        <f t="shared" si="92"/>
        <v>0</v>
      </c>
      <c r="BY365" s="1">
        <f t="shared" si="93"/>
        <v>0</v>
      </c>
      <c r="BZ365" s="1">
        <f t="shared" si="94"/>
        <v>2</v>
      </c>
      <c r="CA365" s="1">
        <f t="shared" si="95"/>
        <v>0</v>
      </c>
      <c r="CB365" s="1">
        <f t="shared" si="96"/>
        <v>0</v>
      </c>
      <c r="CC365" s="1">
        <f t="shared" si="97"/>
        <v>0</v>
      </c>
      <c r="CD365" s="1">
        <f t="shared" si="98"/>
        <v>2</v>
      </c>
      <c r="CE365" s="1">
        <f t="shared" si="99"/>
        <v>1</v>
      </c>
      <c r="CF365" s="1">
        <f t="shared" si="100"/>
        <v>1</v>
      </c>
      <c r="CG365" s="1">
        <f>SUM(BR365:CC365)+SUM(COUNTIFS(R365:BQ365,{"TERM","RESIGNED"}))</f>
        <v>29</v>
      </c>
      <c r="CH365" s="1" t="s">
        <v>41</v>
      </c>
      <c r="CI365" s="1" t="s">
        <v>931</v>
      </c>
      <c r="CJ365" s="32"/>
    </row>
    <row r="366" spans="1:88" x14ac:dyDescent="0.25">
      <c r="A366" s="30">
        <f t="shared" si="101"/>
        <v>365</v>
      </c>
      <c r="B366" s="1" t="s">
        <v>163</v>
      </c>
      <c r="C366" s="1">
        <v>600220</v>
      </c>
      <c r="D366" s="25">
        <v>600220</v>
      </c>
      <c r="E366" s="1" t="s">
        <v>863</v>
      </c>
      <c r="F366" s="32" t="s">
        <v>600</v>
      </c>
      <c r="G366" s="32" t="s">
        <v>181</v>
      </c>
      <c r="H366" s="28">
        <v>44755</v>
      </c>
      <c r="I366" s="28" t="s">
        <v>36</v>
      </c>
      <c r="J366" s="28" t="s">
        <v>36</v>
      </c>
      <c r="K366" s="1">
        <f t="shared" ca="1" si="85"/>
        <v>587</v>
      </c>
      <c r="L366" s="32" t="str">
        <f t="shared" si="86"/>
        <v>Billable</v>
      </c>
      <c r="M366" s="32" t="s">
        <v>178</v>
      </c>
      <c r="N366" s="1" t="s">
        <v>260</v>
      </c>
      <c r="O366" s="1" t="s">
        <v>39</v>
      </c>
      <c r="P366" s="1"/>
      <c r="Q366" s="1"/>
      <c r="R366" s="31" t="s">
        <v>267</v>
      </c>
      <c r="S366" s="42" t="s">
        <v>880</v>
      </c>
      <c r="T366" s="45">
        <v>0.36944444444444446</v>
      </c>
      <c r="U366" s="42" t="s">
        <v>880</v>
      </c>
      <c r="V366" s="42" t="s">
        <v>880</v>
      </c>
      <c r="W366" s="46">
        <v>0.37222222222222223</v>
      </c>
      <c r="X366" s="46" t="s">
        <v>880</v>
      </c>
      <c r="Y366" s="42" t="s">
        <v>17</v>
      </c>
      <c r="Z366" s="42" t="s">
        <v>17</v>
      </c>
      <c r="AA366" s="42" t="s">
        <v>880</v>
      </c>
      <c r="AB366" s="46">
        <v>0.37638888888888888</v>
      </c>
      <c r="AC366" s="42" t="s">
        <v>880</v>
      </c>
      <c r="AD366" s="42" t="s">
        <v>880</v>
      </c>
      <c r="AE366" s="46">
        <v>0.3659722222222222</v>
      </c>
      <c r="AF366" s="42" t="s">
        <v>880</v>
      </c>
      <c r="AG366" s="42" t="s">
        <v>880</v>
      </c>
      <c r="AH366" s="46">
        <v>0.37291666666666662</v>
      </c>
      <c r="AI366" s="42" t="s">
        <v>880</v>
      </c>
      <c r="AJ366" s="42" t="s">
        <v>880</v>
      </c>
      <c r="AK366" s="46">
        <v>0.37708333333333338</v>
      </c>
      <c r="AL366" s="42" t="s">
        <v>880</v>
      </c>
      <c r="AM366" s="42" t="s">
        <v>880</v>
      </c>
      <c r="AN366" s="46">
        <v>0.3756944444444445</v>
      </c>
      <c r="AO366" s="42" t="s">
        <v>880</v>
      </c>
      <c r="AP366" s="42" t="s">
        <v>17</v>
      </c>
      <c r="AQ366" s="42" t="s">
        <v>17</v>
      </c>
      <c r="AR366" s="42" t="s">
        <v>880</v>
      </c>
      <c r="AS366" s="46">
        <v>0.37152777777777773</v>
      </c>
      <c r="AT366" s="46" t="s">
        <v>880</v>
      </c>
      <c r="AU366" s="42" t="s">
        <v>19</v>
      </c>
      <c r="AV366" s="46">
        <v>0.36319444444444443</v>
      </c>
      <c r="AW366" s="46" t="s">
        <v>19</v>
      </c>
      <c r="AX366" s="42" t="s">
        <v>880</v>
      </c>
      <c r="AY366" s="46">
        <v>0.37777777777777777</v>
      </c>
      <c r="AZ366" s="46" t="s">
        <v>880</v>
      </c>
      <c r="BA366" s="42" t="s">
        <v>880</v>
      </c>
      <c r="BB366" s="46">
        <v>0.375</v>
      </c>
      <c r="BC366" s="46" t="s">
        <v>880</v>
      </c>
      <c r="BD366" s="42" t="s">
        <v>880</v>
      </c>
      <c r="BE366" s="42" t="s">
        <v>17</v>
      </c>
      <c r="BF366" s="42" t="s">
        <v>17</v>
      </c>
      <c r="BR366" s="1">
        <f t="shared" si="87"/>
        <v>21</v>
      </c>
      <c r="BS366" s="1">
        <f t="shared" si="88"/>
        <v>0</v>
      </c>
      <c r="BT366" s="1">
        <f t="shared" si="89"/>
        <v>6</v>
      </c>
      <c r="BU366" s="1">
        <f t="shared" si="90"/>
        <v>0</v>
      </c>
      <c r="BV366" s="1">
        <f t="shared" si="91"/>
        <v>2</v>
      </c>
      <c r="BW366" s="1">
        <f>SUM(COUNTIFS($S366:$BQ366,{"PAT","MAT"}))</f>
        <v>0</v>
      </c>
      <c r="BX366" s="1">
        <f t="shared" si="92"/>
        <v>0</v>
      </c>
      <c r="BY366" s="1">
        <f t="shared" si="93"/>
        <v>0</v>
      </c>
      <c r="BZ366" s="1">
        <f t="shared" si="94"/>
        <v>0</v>
      </c>
      <c r="CA366" s="1">
        <f t="shared" si="95"/>
        <v>0</v>
      </c>
      <c r="CB366" s="1">
        <f t="shared" si="96"/>
        <v>0</v>
      </c>
      <c r="CC366" s="1">
        <f t="shared" si="97"/>
        <v>0</v>
      </c>
      <c r="CD366" s="1">
        <f t="shared" si="98"/>
        <v>0</v>
      </c>
      <c r="CE366" s="1">
        <f t="shared" si="99"/>
        <v>1</v>
      </c>
      <c r="CF366" s="1">
        <f t="shared" si="100"/>
        <v>1</v>
      </c>
      <c r="CG366" s="1">
        <f>SUM(BR366:CC366)+SUM(COUNTIFS(R366:BQ366,{"TERM","RESIGNED"}))</f>
        <v>29</v>
      </c>
      <c r="CH366" s="1" t="s">
        <v>41</v>
      </c>
      <c r="CI366" s="1" t="s">
        <v>931</v>
      </c>
      <c r="CJ366" s="32"/>
    </row>
    <row r="367" spans="1:88" x14ac:dyDescent="0.25">
      <c r="A367" s="30">
        <f t="shared" si="101"/>
        <v>366</v>
      </c>
      <c r="B367" s="1" t="s">
        <v>163</v>
      </c>
      <c r="C367" s="1">
        <v>600228</v>
      </c>
      <c r="D367" s="25">
        <v>600228</v>
      </c>
      <c r="E367" s="1" t="s">
        <v>862</v>
      </c>
      <c r="F367" s="32" t="s">
        <v>636</v>
      </c>
      <c r="G367" s="32" t="s">
        <v>181</v>
      </c>
      <c r="H367" s="28">
        <v>44795</v>
      </c>
      <c r="I367" s="28" t="s">
        <v>36</v>
      </c>
      <c r="J367" s="28" t="s">
        <v>36</v>
      </c>
      <c r="K367" s="1">
        <f t="shared" ca="1" si="85"/>
        <v>547</v>
      </c>
      <c r="L367" s="32" t="str">
        <f t="shared" si="86"/>
        <v>Billable</v>
      </c>
      <c r="M367" s="32" t="s">
        <v>178</v>
      </c>
      <c r="N367" s="1" t="s">
        <v>260</v>
      </c>
      <c r="O367" s="1" t="s">
        <v>39</v>
      </c>
      <c r="P367" s="1"/>
      <c r="Q367" s="1"/>
      <c r="R367" s="31" t="s">
        <v>267</v>
      </c>
      <c r="S367" s="42" t="s">
        <v>880</v>
      </c>
      <c r="T367" s="45">
        <v>0.37777777777777777</v>
      </c>
      <c r="U367" s="42" t="s">
        <v>880</v>
      </c>
      <c r="V367" s="42" t="s">
        <v>880</v>
      </c>
      <c r="W367" s="46">
        <v>0.37291666666666662</v>
      </c>
      <c r="X367" s="46" t="s">
        <v>880</v>
      </c>
      <c r="Y367" s="42" t="s">
        <v>17</v>
      </c>
      <c r="Z367" s="42" t="s">
        <v>17</v>
      </c>
      <c r="AA367" s="42" t="s">
        <v>880</v>
      </c>
      <c r="AB367" s="46">
        <v>0.38125000000000003</v>
      </c>
      <c r="AC367" s="42" t="s">
        <v>880</v>
      </c>
      <c r="AD367" s="42" t="s">
        <v>880</v>
      </c>
      <c r="AE367" s="46">
        <v>0.3833333333333333</v>
      </c>
      <c r="AF367" s="42" t="s">
        <v>880</v>
      </c>
      <c r="AG367" s="42" t="s">
        <v>880</v>
      </c>
      <c r="AH367" s="46">
        <v>0.37708333333333338</v>
      </c>
      <c r="AI367" s="42" t="s">
        <v>880</v>
      </c>
      <c r="AJ367" s="42" t="s">
        <v>880</v>
      </c>
      <c r="AK367" s="46">
        <v>0.37777777777777777</v>
      </c>
      <c r="AL367" s="42" t="s">
        <v>880</v>
      </c>
      <c r="AM367" s="42" t="s">
        <v>880</v>
      </c>
      <c r="AN367" s="46">
        <v>0.37916666666666665</v>
      </c>
      <c r="AO367" s="42" t="s">
        <v>880</v>
      </c>
      <c r="AP367" s="42" t="s">
        <v>17</v>
      </c>
      <c r="AQ367" s="42" t="s">
        <v>17</v>
      </c>
      <c r="AR367" s="42" t="s">
        <v>880</v>
      </c>
      <c r="AS367" s="46">
        <v>0.3743055555555555</v>
      </c>
      <c r="AT367" s="46" t="s">
        <v>880</v>
      </c>
      <c r="AU367" s="42" t="s">
        <v>880</v>
      </c>
      <c r="AV367" s="46">
        <v>0.37847222222222227</v>
      </c>
      <c r="AW367" s="46" t="s">
        <v>880</v>
      </c>
      <c r="AX367" s="42" t="s">
        <v>880</v>
      </c>
      <c r="AY367" s="46">
        <v>0.38125000000000003</v>
      </c>
      <c r="AZ367" s="46" t="s">
        <v>880</v>
      </c>
      <c r="BA367" s="42" t="s">
        <v>880</v>
      </c>
      <c r="BB367" s="46">
        <v>0.375</v>
      </c>
      <c r="BC367" s="46" t="s">
        <v>880</v>
      </c>
      <c r="BD367" s="42" t="s">
        <v>880</v>
      </c>
      <c r="BE367" s="42" t="s">
        <v>17</v>
      </c>
      <c r="BF367" s="42" t="s">
        <v>17</v>
      </c>
      <c r="BR367" s="1">
        <f t="shared" si="87"/>
        <v>23</v>
      </c>
      <c r="BS367" s="1">
        <f t="shared" si="88"/>
        <v>0</v>
      </c>
      <c r="BT367" s="1">
        <f t="shared" si="89"/>
        <v>6</v>
      </c>
      <c r="BU367" s="1">
        <f t="shared" si="90"/>
        <v>0</v>
      </c>
      <c r="BV367" s="1">
        <f t="shared" si="91"/>
        <v>0</v>
      </c>
      <c r="BW367" s="1">
        <f>SUM(COUNTIFS($S367:$BQ367,{"PAT","MAT"}))</f>
        <v>0</v>
      </c>
      <c r="BX367" s="1">
        <f t="shared" si="92"/>
        <v>0</v>
      </c>
      <c r="BY367" s="1">
        <f t="shared" si="93"/>
        <v>0</v>
      </c>
      <c r="BZ367" s="1">
        <f t="shared" si="94"/>
        <v>0</v>
      </c>
      <c r="CA367" s="1">
        <f t="shared" si="95"/>
        <v>0</v>
      </c>
      <c r="CB367" s="1">
        <f t="shared" si="96"/>
        <v>0</v>
      </c>
      <c r="CC367" s="1">
        <f t="shared" si="97"/>
        <v>0</v>
      </c>
      <c r="CD367" s="1">
        <f t="shared" si="98"/>
        <v>0</v>
      </c>
      <c r="CE367" s="1">
        <f t="shared" si="99"/>
        <v>1</v>
      </c>
      <c r="CF367" s="1">
        <f t="shared" si="100"/>
        <v>1</v>
      </c>
      <c r="CG367" s="1">
        <f>SUM(BR367:CC367)+SUM(COUNTIFS(R367:BQ367,{"TERM","RESIGNED"}))</f>
        <v>29</v>
      </c>
      <c r="CH367" s="1" t="s">
        <v>41</v>
      </c>
      <c r="CI367" s="1" t="s">
        <v>931</v>
      </c>
      <c r="CJ367" s="32"/>
    </row>
    <row r="368" spans="1:88" x14ac:dyDescent="0.25">
      <c r="A368" s="30">
        <f t="shared" si="101"/>
        <v>367</v>
      </c>
      <c r="B368" s="1" t="s">
        <v>163</v>
      </c>
      <c r="C368" s="1">
        <v>600234</v>
      </c>
      <c r="D368" s="25">
        <v>600234</v>
      </c>
      <c r="E368" s="1" t="s">
        <v>863</v>
      </c>
      <c r="F368" s="32" t="s">
        <v>651</v>
      </c>
      <c r="G368" s="32" t="s">
        <v>181</v>
      </c>
      <c r="H368" s="28">
        <v>44811</v>
      </c>
      <c r="I368" s="28" t="s">
        <v>36</v>
      </c>
      <c r="J368" s="28" t="s">
        <v>36</v>
      </c>
      <c r="K368" s="1">
        <f t="shared" ca="1" si="85"/>
        <v>531</v>
      </c>
      <c r="L368" s="32" t="str">
        <f t="shared" si="86"/>
        <v>Billable</v>
      </c>
      <c r="M368" s="32" t="s">
        <v>178</v>
      </c>
      <c r="N368" s="1" t="s">
        <v>260</v>
      </c>
      <c r="O368" s="1" t="s">
        <v>39</v>
      </c>
      <c r="P368" s="1"/>
      <c r="Q368" s="1"/>
      <c r="R368" s="31" t="s">
        <v>282</v>
      </c>
      <c r="S368" s="42" t="s">
        <v>883</v>
      </c>
      <c r="T368" s="45" t="s">
        <v>36</v>
      </c>
      <c r="U368" s="42" t="s">
        <v>883</v>
      </c>
      <c r="V368" s="42" t="s">
        <v>883</v>
      </c>
      <c r="W368" s="46" t="s">
        <v>36</v>
      </c>
      <c r="X368" s="46" t="s">
        <v>883</v>
      </c>
      <c r="Y368" s="42" t="s">
        <v>17</v>
      </c>
      <c r="Z368" s="42" t="s">
        <v>17</v>
      </c>
      <c r="AA368" s="42" t="s">
        <v>880</v>
      </c>
      <c r="AB368" s="46">
        <v>0.32916666666666666</v>
      </c>
      <c r="AC368" s="42" t="s">
        <v>880</v>
      </c>
      <c r="AD368" s="42" t="s">
        <v>880</v>
      </c>
      <c r="AE368" s="46">
        <v>0.3743055555555555</v>
      </c>
      <c r="AF368" s="42" t="s">
        <v>880</v>
      </c>
      <c r="AG368" s="42" t="s">
        <v>880</v>
      </c>
      <c r="AH368" s="46">
        <v>0.3756944444444445</v>
      </c>
      <c r="AI368" s="42" t="s">
        <v>880</v>
      </c>
      <c r="AJ368" s="42" t="s">
        <v>880</v>
      </c>
      <c r="AK368" s="46">
        <v>0.37291666666666662</v>
      </c>
      <c r="AL368" s="42" t="s">
        <v>880</v>
      </c>
      <c r="AM368" s="42" t="s">
        <v>880</v>
      </c>
      <c r="AN368" s="46">
        <v>0.37013888888888885</v>
      </c>
      <c r="AO368" s="42" t="s">
        <v>880</v>
      </c>
      <c r="AP368" s="42" t="s">
        <v>17</v>
      </c>
      <c r="AQ368" s="42" t="s">
        <v>17</v>
      </c>
      <c r="AR368" s="42" t="s">
        <v>880</v>
      </c>
      <c r="AS368" s="46">
        <v>0.37291666666666662</v>
      </c>
      <c r="AT368" s="46" t="s">
        <v>880</v>
      </c>
      <c r="AU368" s="42" t="s">
        <v>880</v>
      </c>
      <c r="AV368" s="46">
        <v>0.38055555555555554</v>
      </c>
      <c r="AW368" s="46" t="s">
        <v>880</v>
      </c>
      <c r="AX368" s="42" t="s">
        <v>880</v>
      </c>
      <c r="AY368" s="46">
        <v>0.38541666666666669</v>
      </c>
      <c r="AZ368" s="46" t="s">
        <v>880</v>
      </c>
      <c r="BA368" s="42" t="s">
        <v>880</v>
      </c>
      <c r="BB368" s="46">
        <v>0.37708333333333338</v>
      </c>
      <c r="BC368" s="46" t="s">
        <v>880</v>
      </c>
      <c r="BD368" s="42" t="s">
        <v>880</v>
      </c>
      <c r="BE368" s="42" t="s">
        <v>17</v>
      </c>
      <c r="BF368" s="42" t="s">
        <v>17</v>
      </c>
      <c r="BR368" s="1">
        <f t="shared" si="87"/>
        <v>19</v>
      </c>
      <c r="BS368" s="1">
        <f t="shared" si="88"/>
        <v>0</v>
      </c>
      <c r="BT368" s="1">
        <f t="shared" si="89"/>
        <v>6</v>
      </c>
      <c r="BU368" s="1">
        <f t="shared" si="90"/>
        <v>0</v>
      </c>
      <c r="BV368" s="1">
        <f t="shared" si="91"/>
        <v>0</v>
      </c>
      <c r="BW368" s="1">
        <f>SUM(COUNTIFS($S368:$BQ368,{"PAT","MAT"}))</f>
        <v>0</v>
      </c>
      <c r="BX368" s="1">
        <f t="shared" si="92"/>
        <v>0</v>
      </c>
      <c r="BY368" s="1">
        <f t="shared" si="93"/>
        <v>0</v>
      </c>
      <c r="BZ368" s="1">
        <f t="shared" si="94"/>
        <v>4</v>
      </c>
      <c r="CA368" s="1">
        <f t="shared" si="95"/>
        <v>0</v>
      </c>
      <c r="CB368" s="1">
        <f t="shared" si="96"/>
        <v>0</v>
      </c>
      <c r="CC368" s="1">
        <f t="shared" si="97"/>
        <v>0</v>
      </c>
      <c r="CD368" s="1">
        <f t="shared" si="98"/>
        <v>4</v>
      </c>
      <c r="CE368" s="1">
        <f t="shared" si="99"/>
        <v>1</v>
      </c>
      <c r="CF368" s="1">
        <f t="shared" si="100"/>
        <v>1</v>
      </c>
      <c r="CG368" s="1">
        <f>SUM(BR368:CC368)+SUM(COUNTIFS(R368:BQ368,{"TERM","RESIGNED"}))</f>
        <v>29</v>
      </c>
      <c r="CH368" s="1" t="s">
        <v>41</v>
      </c>
      <c r="CI368" s="1" t="s">
        <v>931</v>
      </c>
      <c r="CJ368" s="32"/>
    </row>
    <row r="369" spans="1:88" x14ac:dyDescent="0.25">
      <c r="A369" s="30">
        <f t="shared" si="101"/>
        <v>368</v>
      </c>
      <c r="B369" s="1" t="s">
        <v>163</v>
      </c>
      <c r="C369" s="1">
        <v>600275</v>
      </c>
      <c r="D369" s="25">
        <v>600275</v>
      </c>
      <c r="E369" s="1" t="s">
        <v>862</v>
      </c>
      <c r="F369" s="32" t="s">
        <v>771</v>
      </c>
      <c r="G369" s="32" t="s">
        <v>181</v>
      </c>
      <c r="H369" s="28">
        <v>44902</v>
      </c>
      <c r="I369" s="28" t="s">
        <v>36</v>
      </c>
      <c r="J369" s="28" t="s">
        <v>36</v>
      </c>
      <c r="K369" s="1">
        <f t="shared" ca="1" si="85"/>
        <v>440</v>
      </c>
      <c r="L369" s="32" t="str">
        <f t="shared" si="86"/>
        <v>Billable</v>
      </c>
      <c r="M369" s="32" t="s">
        <v>178</v>
      </c>
      <c r="N369" s="1" t="s">
        <v>260</v>
      </c>
      <c r="O369" s="1" t="s">
        <v>39</v>
      </c>
      <c r="P369" s="1"/>
      <c r="Q369" s="1"/>
      <c r="R369" s="31" t="s">
        <v>282</v>
      </c>
      <c r="S369" s="42" t="s">
        <v>880</v>
      </c>
      <c r="T369" s="45">
        <v>0.37291666666666662</v>
      </c>
      <c r="U369" s="42" t="s">
        <v>880</v>
      </c>
      <c r="V369" s="42" t="s">
        <v>880</v>
      </c>
      <c r="W369" s="46">
        <v>0.36180555555555555</v>
      </c>
      <c r="X369" s="46" t="s">
        <v>880</v>
      </c>
      <c r="Y369" s="42" t="s">
        <v>17</v>
      </c>
      <c r="Z369" s="42" t="s">
        <v>17</v>
      </c>
      <c r="AA369" s="42" t="s">
        <v>880</v>
      </c>
      <c r="AB369" s="46">
        <v>0.3743055555555555</v>
      </c>
      <c r="AC369" s="42" t="s">
        <v>880</v>
      </c>
      <c r="AD369" s="42" t="s">
        <v>880</v>
      </c>
      <c r="AE369" s="46">
        <v>0.37291666666666662</v>
      </c>
      <c r="AF369" s="42" t="s">
        <v>880</v>
      </c>
      <c r="AG369" s="42" t="s">
        <v>880</v>
      </c>
      <c r="AH369" s="46">
        <v>0.37222222222222223</v>
      </c>
      <c r="AI369" s="42" t="s">
        <v>880</v>
      </c>
      <c r="AJ369" s="42" t="s">
        <v>880</v>
      </c>
      <c r="AK369" s="46">
        <v>0.38125000000000003</v>
      </c>
      <c r="AL369" s="42" t="s">
        <v>880</v>
      </c>
      <c r="AM369" s="42" t="s">
        <v>882</v>
      </c>
      <c r="AN369" s="46" t="s">
        <v>36</v>
      </c>
      <c r="AO369" s="42" t="s">
        <v>882</v>
      </c>
      <c r="AP369" s="42" t="s">
        <v>17</v>
      </c>
      <c r="AQ369" s="42" t="s">
        <v>17</v>
      </c>
      <c r="AR369" s="42" t="s">
        <v>880</v>
      </c>
      <c r="AS369" s="46">
        <v>0.37222222222222223</v>
      </c>
      <c r="AT369" s="46" t="s">
        <v>880</v>
      </c>
      <c r="AU369" s="42" t="s">
        <v>880</v>
      </c>
      <c r="AV369" s="46">
        <v>0.37708333333333338</v>
      </c>
      <c r="AW369" s="46" t="s">
        <v>880</v>
      </c>
      <c r="AX369" s="42" t="s">
        <v>880</v>
      </c>
      <c r="AY369" s="46">
        <v>0.37986111111111115</v>
      </c>
      <c r="AZ369" s="46" t="s">
        <v>880</v>
      </c>
      <c r="BA369" s="42" t="s">
        <v>880</v>
      </c>
      <c r="BB369" s="46">
        <v>0.37222222222222223</v>
      </c>
      <c r="BC369" s="46" t="s">
        <v>880</v>
      </c>
      <c r="BD369" s="42" t="s">
        <v>890</v>
      </c>
      <c r="BE369" s="42" t="s">
        <v>17</v>
      </c>
      <c r="BF369" s="42" t="s">
        <v>17</v>
      </c>
      <c r="BR369" s="1">
        <f t="shared" si="87"/>
        <v>20</v>
      </c>
      <c r="BS369" s="1">
        <f t="shared" si="88"/>
        <v>0</v>
      </c>
      <c r="BT369" s="1">
        <f t="shared" si="89"/>
        <v>6</v>
      </c>
      <c r="BU369" s="1">
        <f t="shared" si="90"/>
        <v>0</v>
      </c>
      <c r="BV369" s="1">
        <f t="shared" si="91"/>
        <v>0</v>
      </c>
      <c r="BW369" s="1">
        <f>SUM(COUNTIFS($S369:$BQ369,{"PAT","MAT"}))</f>
        <v>0</v>
      </c>
      <c r="BX369" s="1">
        <f t="shared" si="92"/>
        <v>0</v>
      </c>
      <c r="BY369" s="1">
        <f t="shared" si="93"/>
        <v>0</v>
      </c>
      <c r="BZ369" s="1">
        <f t="shared" si="94"/>
        <v>0</v>
      </c>
      <c r="CA369" s="1">
        <f t="shared" si="95"/>
        <v>2</v>
      </c>
      <c r="CB369" s="1">
        <f t="shared" si="96"/>
        <v>0</v>
      </c>
      <c r="CC369" s="1">
        <f t="shared" si="97"/>
        <v>0</v>
      </c>
      <c r="CD369" s="1">
        <f t="shared" si="98"/>
        <v>2</v>
      </c>
      <c r="CE369" s="1">
        <f t="shared" si="99"/>
        <v>1</v>
      </c>
      <c r="CF369" s="1">
        <f t="shared" si="100"/>
        <v>1</v>
      </c>
      <c r="CG369" s="1">
        <f>SUM(BR369:CC369)+SUM(COUNTIFS(R369:BQ369,{"TERM","RESIGNED"}))</f>
        <v>29</v>
      </c>
      <c r="CH369" s="1" t="s">
        <v>41</v>
      </c>
      <c r="CI369" s="1" t="s">
        <v>931</v>
      </c>
      <c r="CJ369" s="32"/>
    </row>
    <row r="370" spans="1:88" x14ac:dyDescent="0.25">
      <c r="A370" s="30">
        <f t="shared" si="101"/>
        <v>369</v>
      </c>
      <c r="B370" s="1" t="s">
        <v>163</v>
      </c>
      <c r="C370" s="1">
        <v>600287</v>
      </c>
      <c r="D370" s="25">
        <v>600287</v>
      </c>
      <c r="E370" s="1" t="s">
        <v>863</v>
      </c>
      <c r="F370" s="32" t="s">
        <v>783</v>
      </c>
      <c r="G370" s="32" t="s">
        <v>181</v>
      </c>
      <c r="H370" s="28">
        <v>44909</v>
      </c>
      <c r="I370" s="28" t="s">
        <v>36</v>
      </c>
      <c r="J370" s="28" t="s">
        <v>36</v>
      </c>
      <c r="K370" s="1">
        <f t="shared" ca="1" si="85"/>
        <v>433</v>
      </c>
      <c r="L370" s="32" t="str">
        <f t="shared" si="86"/>
        <v>Billable</v>
      </c>
      <c r="M370" s="32" t="s">
        <v>178</v>
      </c>
      <c r="N370" s="1" t="s">
        <v>260</v>
      </c>
      <c r="O370" s="1" t="s">
        <v>39</v>
      </c>
      <c r="P370" s="1"/>
      <c r="Q370" s="1"/>
      <c r="R370" s="31" t="s">
        <v>282</v>
      </c>
      <c r="S370" s="42" t="s">
        <v>881</v>
      </c>
      <c r="T370" s="45">
        <v>0.23263888888888887</v>
      </c>
      <c r="U370" s="42" t="s">
        <v>881</v>
      </c>
      <c r="V370" s="42" t="s">
        <v>880</v>
      </c>
      <c r="W370" s="46">
        <v>0.3611111111111111</v>
      </c>
      <c r="X370" s="46" t="s">
        <v>880</v>
      </c>
      <c r="Y370" s="42" t="s">
        <v>17</v>
      </c>
      <c r="Z370" s="42" t="s">
        <v>17</v>
      </c>
      <c r="AA370" s="42" t="s">
        <v>880</v>
      </c>
      <c r="AB370" s="46">
        <v>0.37291666666666662</v>
      </c>
      <c r="AC370" s="42" t="s">
        <v>880</v>
      </c>
      <c r="AD370" s="42" t="s">
        <v>18</v>
      </c>
      <c r="AE370" s="46" t="s">
        <v>36</v>
      </c>
      <c r="AF370" s="42" t="s">
        <v>18</v>
      </c>
      <c r="AG370" s="42" t="s">
        <v>880</v>
      </c>
      <c r="AH370" s="46">
        <v>0.37361111111111112</v>
      </c>
      <c r="AI370" s="42" t="s">
        <v>880</v>
      </c>
      <c r="AJ370" s="42" t="s">
        <v>880</v>
      </c>
      <c r="AK370" s="46">
        <v>0.375</v>
      </c>
      <c r="AL370" s="42" t="s">
        <v>880</v>
      </c>
      <c r="AM370" s="42" t="s">
        <v>880</v>
      </c>
      <c r="AN370" s="46">
        <v>0.37152777777777773</v>
      </c>
      <c r="AO370" s="42" t="s">
        <v>880</v>
      </c>
      <c r="AP370" s="42" t="s">
        <v>17</v>
      </c>
      <c r="AQ370" s="42" t="s">
        <v>17</v>
      </c>
      <c r="AR370" s="42" t="s">
        <v>880</v>
      </c>
      <c r="AS370" s="46">
        <v>0.37152777777777773</v>
      </c>
      <c r="AT370" s="46" t="s">
        <v>880</v>
      </c>
      <c r="AU370" s="42" t="s">
        <v>880</v>
      </c>
      <c r="AV370" s="46">
        <v>0.37291666666666662</v>
      </c>
      <c r="AW370" s="46" t="s">
        <v>880</v>
      </c>
      <c r="AX370" s="42" t="s">
        <v>880</v>
      </c>
      <c r="AY370" s="46">
        <v>0.37083333333333335</v>
      </c>
      <c r="AZ370" s="46" t="s">
        <v>880</v>
      </c>
      <c r="BA370" s="42" t="s">
        <v>880</v>
      </c>
      <c r="BB370" s="46">
        <v>0.375</v>
      </c>
      <c r="BC370" s="46" t="s">
        <v>880</v>
      </c>
      <c r="BD370" s="42" t="s">
        <v>880</v>
      </c>
      <c r="BE370" s="42" t="s">
        <v>17</v>
      </c>
      <c r="BF370" s="42" t="s">
        <v>17</v>
      </c>
      <c r="BR370" s="1">
        <f t="shared" si="87"/>
        <v>19</v>
      </c>
      <c r="BS370" s="1">
        <f t="shared" si="88"/>
        <v>1</v>
      </c>
      <c r="BT370" s="1">
        <f t="shared" si="89"/>
        <v>6</v>
      </c>
      <c r="BU370" s="1">
        <f t="shared" si="90"/>
        <v>2</v>
      </c>
      <c r="BV370" s="1">
        <f t="shared" si="91"/>
        <v>0</v>
      </c>
      <c r="BW370" s="1">
        <f>SUM(COUNTIFS($S370:$BQ370,{"PAT","MAT"}))</f>
        <v>0</v>
      </c>
      <c r="BX370" s="1">
        <f t="shared" si="92"/>
        <v>0</v>
      </c>
      <c r="BY370" s="1">
        <f t="shared" si="93"/>
        <v>0</v>
      </c>
      <c r="BZ370" s="1">
        <f t="shared" si="94"/>
        <v>0</v>
      </c>
      <c r="CA370" s="1">
        <f t="shared" si="95"/>
        <v>0</v>
      </c>
      <c r="CB370" s="1">
        <f t="shared" si="96"/>
        <v>0</v>
      </c>
      <c r="CC370" s="1">
        <f t="shared" si="97"/>
        <v>0</v>
      </c>
      <c r="CD370" s="1">
        <f t="shared" si="98"/>
        <v>0</v>
      </c>
      <c r="CE370" s="1">
        <f t="shared" si="99"/>
        <v>1</v>
      </c>
      <c r="CF370" s="1">
        <f t="shared" si="100"/>
        <v>1</v>
      </c>
      <c r="CG370" s="1">
        <f>SUM(BR370:CC370)+SUM(COUNTIFS(R370:BQ370,{"TERM","RESIGNED"}))</f>
        <v>28</v>
      </c>
      <c r="CH370" s="1" t="s">
        <v>41</v>
      </c>
      <c r="CI370" s="1" t="s">
        <v>931</v>
      </c>
      <c r="CJ370" s="32"/>
    </row>
    <row r="371" spans="1:88" x14ac:dyDescent="0.25">
      <c r="A371" s="30">
        <f t="shared" si="101"/>
        <v>370</v>
      </c>
      <c r="B371" s="1" t="s">
        <v>163</v>
      </c>
      <c r="C371" s="1">
        <v>600301</v>
      </c>
      <c r="D371" s="25">
        <v>600301</v>
      </c>
      <c r="E371" s="1" t="s">
        <v>863</v>
      </c>
      <c r="F371" s="32" t="s">
        <v>800</v>
      </c>
      <c r="G371" s="32" t="s">
        <v>181</v>
      </c>
      <c r="H371" s="28">
        <v>44921</v>
      </c>
      <c r="I371" s="28" t="s">
        <v>36</v>
      </c>
      <c r="J371" s="28" t="s">
        <v>36</v>
      </c>
      <c r="K371" s="1">
        <f t="shared" ca="1" si="85"/>
        <v>421</v>
      </c>
      <c r="L371" s="32" t="str">
        <f t="shared" si="86"/>
        <v>Billable</v>
      </c>
      <c r="M371" s="32" t="s">
        <v>178</v>
      </c>
      <c r="N371" s="1" t="s">
        <v>260</v>
      </c>
      <c r="O371" s="1" t="s">
        <v>39</v>
      </c>
      <c r="P371" s="1"/>
      <c r="Q371" s="1"/>
      <c r="R371" s="31" t="s">
        <v>282</v>
      </c>
      <c r="S371" s="42" t="s">
        <v>880</v>
      </c>
      <c r="T371" s="45">
        <v>0.37222222222222223</v>
      </c>
      <c r="U371" s="42" t="s">
        <v>880</v>
      </c>
      <c r="V371" s="42" t="s">
        <v>880</v>
      </c>
      <c r="W371" s="46">
        <v>0.37361111111111112</v>
      </c>
      <c r="X371" s="46" t="s">
        <v>880</v>
      </c>
      <c r="Y371" s="42" t="s">
        <v>17</v>
      </c>
      <c r="Z371" s="42" t="s">
        <v>17</v>
      </c>
      <c r="AA371" s="42" t="s">
        <v>880</v>
      </c>
      <c r="AB371" s="46">
        <v>0.36736111111111108</v>
      </c>
      <c r="AC371" s="42" t="s">
        <v>880</v>
      </c>
      <c r="AD371" s="42" t="s">
        <v>880</v>
      </c>
      <c r="AE371" s="46">
        <v>0.36805555555555558</v>
      </c>
      <c r="AF371" s="42" t="s">
        <v>880</v>
      </c>
      <c r="AG371" s="42" t="s">
        <v>880</v>
      </c>
      <c r="AH371" s="46">
        <v>0.3666666666666667</v>
      </c>
      <c r="AI371" s="42" t="s">
        <v>880</v>
      </c>
      <c r="AJ371" s="42" t="s">
        <v>880</v>
      </c>
      <c r="AK371" s="46">
        <v>0.35486111111111113</v>
      </c>
      <c r="AL371" s="42" t="s">
        <v>880</v>
      </c>
      <c r="AM371" s="42" t="s">
        <v>880</v>
      </c>
      <c r="AN371" s="46">
        <v>0.36527777777777781</v>
      </c>
      <c r="AO371" s="42" t="s">
        <v>880</v>
      </c>
      <c r="AP371" s="42" t="s">
        <v>17</v>
      </c>
      <c r="AQ371" s="42" t="s">
        <v>17</v>
      </c>
      <c r="AR371" s="42" t="s">
        <v>18</v>
      </c>
      <c r="AS371" s="46" t="s">
        <v>36</v>
      </c>
      <c r="AT371" s="46" t="s">
        <v>18</v>
      </c>
      <c r="AU371" s="42" t="s">
        <v>880</v>
      </c>
      <c r="AV371" s="46">
        <v>0.3666666666666667</v>
      </c>
      <c r="AW371" s="46" t="s">
        <v>880</v>
      </c>
      <c r="AX371" s="42" t="s">
        <v>880</v>
      </c>
      <c r="AY371" s="46">
        <v>0.375</v>
      </c>
      <c r="AZ371" s="46" t="s">
        <v>880</v>
      </c>
      <c r="BA371" s="42" t="s">
        <v>880</v>
      </c>
      <c r="BB371" s="46">
        <v>0.36458333333333331</v>
      </c>
      <c r="BC371" s="46" t="s">
        <v>880</v>
      </c>
      <c r="BD371" s="42" t="s">
        <v>880</v>
      </c>
      <c r="BE371" s="42" t="s">
        <v>17</v>
      </c>
      <c r="BF371" s="42" t="s">
        <v>17</v>
      </c>
      <c r="BR371" s="1">
        <f t="shared" si="87"/>
        <v>21</v>
      </c>
      <c r="BS371" s="1">
        <f t="shared" si="88"/>
        <v>0</v>
      </c>
      <c r="BT371" s="1">
        <f t="shared" si="89"/>
        <v>6</v>
      </c>
      <c r="BU371" s="1">
        <f t="shared" si="90"/>
        <v>2</v>
      </c>
      <c r="BV371" s="1">
        <f t="shared" si="91"/>
        <v>0</v>
      </c>
      <c r="BW371" s="1">
        <f>SUM(COUNTIFS($S371:$BQ371,{"PAT","MAT"}))</f>
        <v>0</v>
      </c>
      <c r="BX371" s="1">
        <f t="shared" si="92"/>
        <v>0</v>
      </c>
      <c r="BY371" s="1">
        <f t="shared" si="93"/>
        <v>0</v>
      </c>
      <c r="BZ371" s="1">
        <f t="shared" si="94"/>
        <v>0</v>
      </c>
      <c r="CA371" s="1">
        <f t="shared" si="95"/>
        <v>0</v>
      </c>
      <c r="CB371" s="1">
        <f t="shared" si="96"/>
        <v>0</v>
      </c>
      <c r="CC371" s="1">
        <f t="shared" si="97"/>
        <v>0</v>
      </c>
      <c r="CD371" s="1">
        <f t="shared" si="98"/>
        <v>0</v>
      </c>
      <c r="CE371" s="1">
        <f t="shared" si="99"/>
        <v>1</v>
      </c>
      <c r="CF371" s="1">
        <f t="shared" si="100"/>
        <v>1</v>
      </c>
      <c r="CG371" s="1">
        <f>SUM(BR371:CC371)+SUM(COUNTIFS(R371:BQ371,{"TERM","RESIGNED"}))</f>
        <v>29</v>
      </c>
      <c r="CH371" s="1" t="s">
        <v>41</v>
      </c>
      <c r="CI371" s="1" t="s">
        <v>931</v>
      </c>
      <c r="CJ371" s="32"/>
    </row>
    <row r="372" spans="1:88" x14ac:dyDescent="0.25">
      <c r="A372" s="30">
        <f t="shared" si="101"/>
        <v>371</v>
      </c>
      <c r="B372" s="1" t="s">
        <v>163</v>
      </c>
      <c r="C372" s="1">
        <v>600304</v>
      </c>
      <c r="D372" s="25">
        <v>600304</v>
      </c>
      <c r="E372" s="1" t="s">
        <v>863</v>
      </c>
      <c r="F372" s="32" t="s">
        <v>801</v>
      </c>
      <c r="G372" s="32" t="s">
        <v>181</v>
      </c>
      <c r="H372" s="28">
        <v>44922</v>
      </c>
      <c r="I372" s="28" t="s">
        <v>36</v>
      </c>
      <c r="J372" s="28" t="s">
        <v>36</v>
      </c>
      <c r="K372" s="1">
        <f t="shared" ca="1" si="85"/>
        <v>420</v>
      </c>
      <c r="L372" s="32" t="str">
        <f t="shared" si="86"/>
        <v>Billable</v>
      </c>
      <c r="M372" s="32" t="s">
        <v>178</v>
      </c>
      <c r="N372" s="1" t="s">
        <v>260</v>
      </c>
      <c r="O372" s="1" t="s">
        <v>39</v>
      </c>
      <c r="P372" s="1"/>
      <c r="Q372" s="1"/>
      <c r="R372" s="31" t="s">
        <v>282</v>
      </c>
      <c r="S372" s="42" t="s">
        <v>880</v>
      </c>
      <c r="T372" s="45">
        <v>0.37986111111111115</v>
      </c>
      <c r="U372" s="42" t="s">
        <v>880</v>
      </c>
      <c r="V372" s="42" t="s">
        <v>880</v>
      </c>
      <c r="W372" s="46">
        <v>0.3743055555555555</v>
      </c>
      <c r="X372" s="46" t="s">
        <v>880</v>
      </c>
      <c r="Y372" s="42" t="s">
        <v>17</v>
      </c>
      <c r="Z372" s="42" t="s">
        <v>17</v>
      </c>
      <c r="AA372" s="42" t="s">
        <v>18</v>
      </c>
      <c r="AB372" s="46" t="s">
        <v>36</v>
      </c>
      <c r="AC372" s="42" t="s">
        <v>18</v>
      </c>
      <c r="AD372" s="42" t="s">
        <v>18</v>
      </c>
      <c r="AE372" s="46" t="s">
        <v>36</v>
      </c>
      <c r="AF372" s="42" t="s">
        <v>18</v>
      </c>
      <c r="AG372" s="42" t="s">
        <v>18</v>
      </c>
      <c r="AH372" s="46" t="s">
        <v>36</v>
      </c>
      <c r="AI372" s="42" t="s">
        <v>18</v>
      </c>
      <c r="AJ372" s="42" t="s">
        <v>18</v>
      </c>
      <c r="AK372" s="46" t="s">
        <v>36</v>
      </c>
      <c r="AL372" s="42" t="s">
        <v>18</v>
      </c>
      <c r="AM372" s="42" t="s">
        <v>880</v>
      </c>
      <c r="AN372" s="46">
        <v>0.3756944444444445</v>
      </c>
      <c r="AO372" s="42" t="s">
        <v>880</v>
      </c>
      <c r="AP372" s="42" t="s">
        <v>17</v>
      </c>
      <c r="AQ372" s="42" t="s">
        <v>17</v>
      </c>
      <c r="AR372" s="42" t="s">
        <v>880</v>
      </c>
      <c r="AS372" s="46">
        <v>0.37638888888888888</v>
      </c>
      <c r="AT372" s="46" t="s">
        <v>880</v>
      </c>
      <c r="AU372" s="42" t="s">
        <v>880</v>
      </c>
      <c r="AV372" s="46">
        <v>0.38194444444444442</v>
      </c>
      <c r="AW372" s="46" t="s">
        <v>880</v>
      </c>
      <c r="AX372" s="42" t="s">
        <v>880</v>
      </c>
      <c r="AY372" s="46">
        <v>0.37986111111111115</v>
      </c>
      <c r="AZ372" s="46" t="s">
        <v>880</v>
      </c>
      <c r="BA372" s="42" t="s">
        <v>880</v>
      </c>
      <c r="BB372" s="46">
        <v>0.38055555555555554</v>
      </c>
      <c r="BC372" s="46" t="s">
        <v>880</v>
      </c>
      <c r="BD372" s="42" t="s">
        <v>880</v>
      </c>
      <c r="BE372" s="42" t="s">
        <v>17</v>
      </c>
      <c r="BF372" s="42" t="s">
        <v>17</v>
      </c>
      <c r="BR372" s="1">
        <f t="shared" si="87"/>
        <v>15</v>
      </c>
      <c r="BS372" s="1">
        <f t="shared" si="88"/>
        <v>0</v>
      </c>
      <c r="BT372" s="1">
        <f t="shared" si="89"/>
        <v>6</v>
      </c>
      <c r="BU372" s="1">
        <f t="shared" si="90"/>
        <v>8</v>
      </c>
      <c r="BV372" s="1">
        <f t="shared" si="91"/>
        <v>0</v>
      </c>
      <c r="BW372" s="1">
        <f>SUM(COUNTIFS($S372:$BQ372,{"PAT","MAT"}))</f>
        <v>0</v>
      </c>
      <c r="BX372" s="1">
        <f t="shared" si="92"/>
        <v>0</v>
      </c>
      <c r="BY372" s="1">
        <f t="shared" si="93"/>
        <v>0</v>
      </c>
      <c r="BZ372" s="1">
        <f t="shared" si="94"/>
        <v>0</v>
      </c>
      <c r="CA372" s="1">
        <f t="shared" si="95"/>
        <v>0</v>
      </c>
      <c r="CB372" s="1">
        <f t="shared" si="96"/>
        <v>0</v>
      </c>
      <c r="CC372" s="1">
        <f t="shared" si="97"/>
        <v>0</v>
      </c>
      <c r="CD372" s="1">
        <f t="shared" si="98"/>
        <v>0</v>
      </c>
      <c r="CE372" s="1">
        <f t="shared" si="99"/>
        <v>0</v>
      </c>
      <c r="CF372" s="1">
        <f t="shared" si="100"/>
        <v>1</v>
      </c>
      <c r="CG372" s="1">
        <f>SUM(BR372:CC372)+SUM(COUNTIFS(R372:BQ372,{"TERM","RESIGNED"}))</f>
        <v>29</v>
      </c>
      <c r="CH372" s="1" t="s">
        <v>41</v>
      </c>
      <c r="CI372" s="1" t="s">
        <v>931</v>
      </c>
      <c r="CJ372" s="32"/>
    </row>
    <row r="373" spans="1:88" x14ac:dyDescent="0.25">
      <c r="A373" s="30">
        <f t="shared" si="101"/>
        <v>372</v>
      </c>
      <c r="B373" s="1" t="s">
        <v>163</v>
      </c>
      <c r="C373" s="1">
        <v>600305</v>
      </c>
      <c r="D373" s="25">
        <v>600305</v>
      </c>
      <c r="E373" s="1" t="s">
        <v>863</v>
      </c>
      <c r="F373" s="32" t="s">
        <v>284</v>
      </c>
      <c r="G373" s="32" t="s">
        <v>181</v>
      </c>
      <c r="H373" s="28">
        <v>44925</v>
      </c>
      <c r="I373" s="28" t="s">
        <v>36</v>
      </c>
      <c r="J373" s="28" t="s">
        <v>36</v>
      </c>
      <c r="K373" s="1">
        <f t="shared" ca="1" si="85"/>
        <v>417</v>
      </c>
      <c r="L373" s="32" t="str">
        <f t="shared" si="86"/>
        <v>Billable</v>
      </c>
      <c r="M373" s="32" t="s">
        <v>178</v>
      </c>
      <c r="N373" s="1" t="s">
        <v>260</v>
      </c>
      <c r="O373" s="1" t="s">
        <v>39</v>
      </c>
      <c r="P373" s="1"/>
      <c r="Q373" s="1"/>
      <c r="R373" s="31" t="s">
        <v>267</v>
      </c>
      <c r="S373" s="42" t="s">
        <v>880</v>
      </c>
      <c r="T373" s="45">
        <v>0.37916666666666665</v>
      </c>
      <c r="U373" s="42" t="s">
        <v>880</v>
      </c>
      <c r="V373" s="42" t="s">
        <v>880</v>
      </c>
      <c r="W373" s="46">
        <v>0.38194444444444442</v>
      </c>
      <c r="X373" s="46" t="s">
        <v>880</v>
      </c>
      <c r="Y373" s="42" t="s">
        <v>17</v>
      </c>
      <c r="Z373" s="42" t="s">
        <v>17</v>
      </c>
      <c r="AA373" s="42" t="s">
        <v>883</v>
      </c>
      <c r="AB373" s="46" t="s">
        <v>36</v>
      </c>
      <c r="AC373" s="42" t="s">
        <v>883</v>
      </c>
      <c r="AD373" s="42" t="s">
        <v>883</v>
      </c>
      <c r="AE373" s="46" t="s">
        <v>36</v>
      </c>
      <c r="AF373" s="42" t="s">
        <v>883</v>
      </c>
      <c r="AG373" s="42" t="s">
        <v>883</v>
      </c>
      <c r="AH373" s="46" t="s">
        <v>36</v>
      </c>
      <c r="AI373" s="42" t="s">
        <v>883</v>
      </c>
      <c r="AJ373" s="42" t="s">
        <v>880</v>
      </c>
      <c r="AK373" s="46">
        <v>0.38680555555555557</v>
      </c>
      <c r="AL373" s="42" t="s">
        <v>880</v>
      </c>
      <c r="AM373" s="42" t="s">
        <v>880</v>
      </c>
      <c r="AN373" s="46">
        <v>0.3833333333333333</v>
      </c>
      <c r="AO373" s="42" t="s">
        <v>880</v>
      </c>
      <c r="AP373" s="42" t="s">
        <v>17</v>
      </c>
      <c r="AQ373" s="42" t="s">
        <v>17</v>
      </c>
      <c r="AR373" s="42" t="s">
        <v>880</v>
      </c>
      <c r="AS373" s="46">
        <v>0.38125000000000003</v>
      </c>
      <c r="AT373" s="46" t="s">
        <v>880</v>
      </c>
      <c r="AU373" s="42" t="s">
        <v>880</v>
      </c>
      <c r="AV373" s="46">
        <v>0.39027777777777778</v>
      </c>
      <c r="AW373" s="46" t="s">
        <v>880</v>
      </c>
      <c r="AX373" s="42" t="s">
        <v>18</v>
      </c>
      <c r="AY373" s="46" t="s">
        <v>36</v>
      </c>
      <c r="AZ373" s="46" t="s">
        <v>18</v>
      </c>
      <c r="BA373" s="42" t="s">
        <v>880</v>
      </c>
      <c r="BB373" s="46">
        <v>0.3888888888888889</v>
      </c>
      <c r="BC373" s="46" t="s">
        <v>880</v>
      </c>
      <c r="BD373" s="42" t="s">
        <v>880</v>
      </c>
      <c r="BE373" s="42" t="s">
        <v>17</v>
      </c>
      <c r="BF373" s="42" t="s">
        <v>17</v>
      </c>
      <c r="BR373" s="1">
        <f t="shared" si="87"/>
        <v>15</v>
      </c>
      <c r="BS373" s="1">
        <f t="shared" si="88"/>
        <v>0</v>
      </c>
      <c r="BT373" s="1">
        <f t="shared" si="89"/>
        <v>6</v>
      </c>
      <c r="BU373" s="1">
        <f t="shared" si="90"/>
        <v>2</v>
      </c>
      <c r="BV373" s="1">
        <f t="shared" si="91"/>
        <v>0</v>
      </c>
      <c r="BW373" s="1">
        <f>SUM(COUNTIFS($S373:$BQ373,{"PAT","MAT"}))</f>
        <v>0</v>
      </c>
      <c r="BX373" s="1">
        <f t="shared" si="92"/>
        <v>0</v>
      </c>
      <c r="BY373" s="1">
        <f t="shared" si="93"/>
        <v>0</v>
      </c>
      <c r="BZ373" s="1">
        <f t="shared" si="94"/>
        <v>6</v>
      </c>
      <c r="CA373" s="1">
        <f t="shared" si="95"/>
        <v>0</v>
      </c>
      <c r="CB373" s="1">
        <f t="shared" si="96"/>
        <v>0</v>
      </c>
      <c r="CC373" s="1">
        <f t="shared" si="97"/>
        <v>0</v>
      </c>
      <c r="CD373" s="1">
        <f t="shared" si="98"/>
        <v>6</v>
      </c>
      <c r="CE373" s="1">
        <f t="shared" si="99"/>
        <v>0</v>
      </c>
      <c r="CF373" s="1">
        <f t="shared" si="100"/>
        <v>1</v>
      </c>
      <c r="CG373" s="1">
        <f>SUM(BR373:CC373)+SUM(COUNTIFS(R373:BQ373,{"TERM","RESIGNED"}))</f>
        <v>29</v>
      </c>
      <c r="CH373" s="1" t="s">
        <v>41</v>
      </c>
      <c r="CI373" s="1" t="s">
        <v>931</v>
      </c>
      <c r="CJ373" s="32"/>
    </row>
    <row r="374" spans="1:88" x14ac:dyDescent="0.25">
      <c r="A374" s="30">
        <f t="shared" si="101"/>
        <v>373</v>
      </c>
      <c r="B374" s="1" t="s">
        <v>163</v>
      </c>
      <c r="C374" s="1">
        <v>600310</v>
      </c>
      <c r="D374" s="25">
        <v>600310</v>
      </c>
      <c r="E374" s="1" t="s">
        <v>862</v>
      </c>
      <c r="F374" s="32" t="s">
        <v>804</v>
      </c>
      <c r="G374" s="32" t="s">
        <v>181</v>
      </c>
      <c r="H374" s="28">
        <v>44925</v>
      </c>
      <c r="I374" s="28" t="s">
        <v>36</v>
      </c>
      <c r="J374" s="28" t="s">
        <v>36</v>
      </c>
      <c r="K374" s="1">
        <f t="shared" ca="1" si="85"/>
        <v>417</v>
      </c>
      <c r="L374" s="32" t="str">
        <f t="shared" si="86"/>
        <v>Billable</v>
      </c>
      <c r="M374" s="32" t="s">
        <v>178</v>
      </c>
      <c r="N374" s="1" t="s">
        <v>260</v>
      </c>
      <c r="O374" s="1" t="s">
        <v>39</v>
      </c>
      <c r="P374" s="1"/>
      <c r="Q374" s="1"/>
      <c r="R374" s="31" t="s">
        <v>283</v>
      </c>
      <c r="S374" s="42" t="s">
        <v>880</v>
      </c>
      <c r="T374" s="45">
        <v>0.36736111111111108</v>
      </c>
      <c r="U374" s="42" t="s">
        <v>880</v>
      </c>
      <c r="V374" s="42" t="s">
        <v>19</v>
      </c>
      <c r="W374" s="46">
        <v>0.37222222222222223</v>
      </c>
      <c r="X374" s="46" t="s">
        <v>19</v>
      </c>
      <c r="Y374" s="42" t="s">
        <v>17</v>
      </c>
      <c r="Z374" s="42" t="s">
        <v>17</v>
      </c>
      <c r="AA374" s="42" t="s">
        <v>880</v>
      </c>
      <c r="AB374" s="46">
        <v>0.38194444444444442</v>
      </c>
      <c r="AC374" s="42" t="s">
        <v>880</v>
      </c>
      <c r="AD374" s="42" t="s">
        <v>880</v>
      </c>
      <c r="AE374" s="46">
        <v>0.37708333333333338</v>
      </c>
      <c r="AF374" s="42" t="s">
        <v>880</v>
      </c>
      <c r="AG374" s="42" t="s">
        <v>880</v>
      </c>
      <c r="AH374" s="46">
        <v>0.39374999999999999</v>
      </c>
      <c r="AI374" s="42" t="s">
        <v>880</v>
      </c>
      <c r="AJ374" s="42" t="s">
        <v>880</v>
      </c>
      <c r="AK374" s="46">
        <v>0.3833333333333333</v>
      </c>
      <c r="AL374" s="42" t="s">
        <v>880</v>
      </c>
      <c r="AM374" s="42" t="s">
        <v>880</v>
      </c>
      <c r="AN374" s="46">
        <v>0.3840277777777778</v>
      </c>
      <c r="AO374" s="42" t="s">
        <v>880</v>
      </c>
      <c r="AP374" s="42" t="s">
        <v>17</v>
      </c>
      <c r="AQ374" s="42" t="s">
        <v>17</v>
      </c>
      <c r="AR374" s="42" t="s">
        <v>880</v>
      </c>
      <c r="AS374" s="46">
        <v>0.39513888888888887</v>
      </c>
      <c r="AT374" s="46" t="s">
        <v>880</v>
      </c>
      <c r="AU374" s="42" t="s">
        <v>19</v>
      </c>
      <c r="AV374" s="46">
        <v>0.38263888888888892</v>
      </c>
      <c r="AW374" s="46" t="s">
        <v>19</v>
      </c>
      <c r="AX374" s="42" t="s">
        <v>880</v>
      </c>
      <c r="AY374" s="46">
        <v>0.39305555555555555</v>
      </c>
      <c r="AZ374" s="46" t="s">
        <v>880</v>
      </c>
      <c r="BA374" s="42" t="s">
        <v>18</v>
      </c>
      <c r="BB374" s="46" t="s">
        <v>36</v>
      </c>
      <c r="BC374" s="46" t="s">
        <v>18</v>
      </c>
      <c r="BD374" s="42" t="s">
        <v>880</v>
      </c>
      <c r="BE374" s="42" t="s">
        <v>17</v>
      </c>
      <c r="BF374" s="42" t="s">
        <v>17</v>
      </c>
      <c r="BR374" s="1">
        <f t="shared" si="87"/>
        <v>17</v>
      </c>
      <c r="BS374" s="1">
        <f t="shared" si="88"/>
        <v>0</v>
      </c>
      <c r="BT374" s="1">
        <f t="shared" si="89"/>
        <v>6</v>
      </c>
      <c r="BU374" s="1">
        <f t="shared" si="90"/>
        <v>2</v>
      </c>
      <c r="BV374" s="1">
        <f t="shared" si="91"/>
        <v>4</v>
      </c>
      <c r="BW374" s="1">
        <f>SUM(COUNTIFS($S374:$BQ374,{"PAT","MAT"}))</f>
        <v>0</v>
      </c>
      <c r="BX374" s="1">
        <f t="shared" si="92"/>
        <v>0</v>
      </c>
      <c r="BY374" s="1">
        <f t="shared" si="93"/>
        <v>0</v>
      </c>
      <c r="BZ374" s="1">
        <f t="shared" si="94"/>
        <v>0</v>
      </c>
      <c r="CA374" s="1">
        <f t="shared" si="95"/>
        <v>0</v>
      </c>
      <c r="CB374" s="1">
        <f t="shared" si="96"/>
        <v>0</v>
      </c>
      <c r="CC374" s="1">
        <f t="shared" si="97"/>
        <v>0</v>
      </c>
      <c r="CD374" s="1">
        <f t="shared" si="98"/>
        <v>0</v>
      </c>
      <c r="CE374" s="1">
        <f t="shared" si="99"/>
        <v>1</v>
      </c>
      <c r="CF374" s="1">
        <f t="shared" si="100"/>
        <v>1</v>
      </c>
      <c r="CG374" s="1">
        <f>SUM(BR374:CC374)+SUM(COUNTIFS(R374:BQ374,{"TERM","RESIGNED"}))</f>
        <v>29</v>
      </c>
      <c r="CH374" s="1" t="s">
        <v>41</v>
      </c>
      <c r="CI374" s="1" t="s">
        <v>931</v>
      </c>
      <c r="CJ374" s="32"/>
    </row>
    <row r="375" spans="1:88" x14ac:dyDescent="0.25">
      <c r="A375" s="30">
        <f t="shared" si="101"/>
        <v>374</v>
      </c>
      <c r="B375" s="1" t="s">
        <v>163</v>
      </c>
      <c r="C375" s="1">
        <v>600327</v>
      </c>
      <c r="D375" s="25">
        <v>600327</v>
      </c>
      <c r="E375" s="1" t="s">
        <v>863</v>
      </c>
      <c r="F375" s="32" t="s">
        <v>819</v>
      </c>
      <c r="G375" s="32" t="s">
        <v>181</v>
      </c>
      <c r="H375" s="28">
        <v>44939</v>
      </c>
      <c r="I375" s="28" t="s">
        <v>36</v>
      </c>
      <c r="J375" s="28" t="s">
        <v>36</v>
      </c>
      <c r="K375" s="1">
        <f t="shared" ca="1" si="85"/>
        <v>403</v>
      </c>
      <c r="L375" s="32" t="str">
        <f t="shared" si="86"/>
        <v>Billable</v>
      </c>
      <c r="M375" s="32" t="s">
        <v>178</v>
      </c>
      <c r="N375" s="1" t="s">
        <v>260</v>
      </c>
      <c r="O375" s="1" t="s">
        <v>39</v>
      </c>
      <c r="P375" s="1"/>
      <c r="Q375" s="1"/>
      <c r="R375" s="31" t="s">
        <v>283</v>
      </c>
      <c r="S375" s="42" t="s">
        <v>880</v>
      </c>
      <c r="T375" s="45">
        <v>0.37777777777777777</v>
      </c>
      <c r="U375" s="42" t="s">
        <v>880</v>
      </c>
      <c r="V375" s="42" t="s">
        <v>880</v>
      </c>
      <c r="W375" s="46">
        <v>0.3756944444444445</v>
      </c>
      <c r="X375" s="46" t="s">
        <v>880</v>
      </c>
      <c r="Y375" s="42" t="s">
        <v>17</v>
      </c>
      <c r="Z375" s="42" t="s">
        <v>17</v>
      </c>
      <c r="AA375" s="42" t="s">
        <v>880</v>
      </c>
      <c r="AB375" s="46">
        <v>0.37638888888888888</v>
      </c>
      <c r="AC375" s="42" t="s">
        <v>880</v>
      </c>
      <c r="AD375" s="42" t="s">
        <v>880</v>
      </c>
      <c r="AE375" s="46">
        <v>0.37222222222222223</v>
      </c>
      <c r="AF375" s="42" t="s">
        <v>880</v>
      </c>
      <c r="AG375" s="42" t="s">
        <v>880</v>
      </c>
      <c r="AH375" s="46">
        <v>0.37986111111111115</v>
      </c>
      <c r="AI375" s="42" t="s">
        <v>880</v>
      </c>
      <c r="AJ375" s="42" t="s">
        <v>880</v>
      </c>
      <c r="AK375" s="46">
        <v>0.37291666666666662</v>
      </c>
      <c r="AL375" s="42" t="s">
        <v>880</v>
      </c>
      <c r="AM375" s="42" t="s">
        <v>880</v>
      </c>
      <c r="AN375" s="46">
        <v>0.37361111111111112</v>
      </c>
      <c r="AO375" s="42" t="s">
        <v>880</v>
      </c>
      <c r="AP375" s="42" t="s">
        <v>17</v>
      </c>
      <c r="AQ375" s="42" t="s">
        <v>17</v>
      </c>
      <c r="AR375" s="42" t="s">
        <v>880</v>
      </c>
      <c r="AS375" s="46">
        <v>0.3756944444444445</v>
      </c>
      <c r="AT375" s="46" t="s">
        <v>880</v>
      </c>
      <c r="AU375" s="42" t="s">
        <v>880</v>
      </c>
      <c r="AV375" s="46">
        <v>0.37013888888888885</v>
      </c>
      <c r="AW375" s="46" t="s">
        <v>880</v>
      </c>
      <c r="AX375" s="42" t="s">
        <v>880</v>
      </c>
      <c r="AY375" s="46">
        <v>0.37847222222222227</v>
      </c>
      <c r="AZ375" s="46" t="s">
        <v>880</v>
      </c>
      <c r="BA375" s="42" t="s">
        <v>880</v>
      </c>
      <c r="BB375" s="46">
        <v>0.375</v>
      </c>
      <c r="BC375" s="46" t="s">
        <v>880</v>
      </c>
      <c r="BD375" s="42" t="s">
        <v>880</v>
      </c>
      <c r="BE375" s="42" t="s">
        <v>17</v>
      </c>
      <c r="BF375" s="42" t="s">
        <v>17</v>
      </c>
      <c r="BR375" s="1">
        <f t="shared" si="87"/>
        <v>23</v>
      </c>
      <c r="BS375" s="1">
        <f t="shared" si="88"/>
        <v>0</v>
      </c>
      <c r="BT375" s="1">
        <f t="shared" si="89"/>
        <v>6</v>
      </c>
      <c r="BU375" s="1">
        <f t="shared" si="90"/>
        <v>0</v>
      </c>
      <c r="BV375" s="1">
        <f t="shared" si="91"/>
        <v>0</v>
      </c>
      <c r="BW375" s="1">
        <f>SUM(COUNTIFS($S375:$BQ375,{"PAT","MAT"}))</f>
        <v>0</v>
      </c>
      <c r="BX375" s="1">
        <f t="shared" si="92"/>
        <v>0</v>
      </c>
      <c r="BY375" s="1">
        <f t="shared" si="93"/>
        <v>0</v>
      </c>
      <c r="BZ375" s="1">
        <f t="shared" si="94"/>
        <v>0</v>
      </c>
      <c r="CA375" s="1">
        <f t="shared" si="95"/>
        <v>0</v>
      </c>
      <c r="CB375" s="1">
        <f t="shared" si="96"/>
        <v>0</v>
      </c>
      <c r="CC375" s="1">
        <f t="shared" si="97"/>
        <v>0</v>
      </c>
      <c r="CD375" s="1">
        <f t="shared" si="98"/>
        <v>0</v>
      </c>
      <c r="CE375" s="1">
        <f t="shared" si="99"/>
        <v>1</v>
      </c>
      <c r="CF375" s="1">
        <f t="shared" si="100"/>
        <v>1</v>
      </c>
      <c r="CG375" s="1">
        <f>SUM(BR375:CC375)+SUM(COUNTIFS(R375:BQ375,{"TERM","RESIGNED"}))</f>
        <v>29</v>
      </c>
      <c r="CH375" s="1" t="s">
        <v>41</v>
      </c>
      <c r="CI375" s="1" t="s">
        <v>931</v>
      </c>
      <c r="CJ375" s="32"/>
    </row>
    <row r="376" spans="1:88" x14ac:dyDescent="0.25">
      <c r="A376" s="30">
        <f t="shared" si="101"/>
        <v>375</v>
      </c>
      <c r="B376" s="1" t="s">
        <v>163</v>
      </c>
      <c r="C376" s="1">
        <v>600329</v>
      </c>
      <c r="D376" s="25">
        <v>600329</v>
      </c>
      <c r="E376" s="1" t="s">
        <v>863</v>
      </c>
      <c r="F376" s="32" t="s">
        <v>820</v>
      </c>
      <c r="G376" s="32" t="s">
        <v>181</v>
      </c>
      <c r="H376" s="28">
        <v>44939</v>
      </c>
      <c r="I376" s="28" t="s">
        <v>36</v>
      </c>
      <c r="J376" s="28" t="s">
        <v>36</v>
      </c>
      <c r="K376" s="1">
        <f t="shared" ca="1" si="85"/>
        <v>403</v>
      </c>
      <c r="L376" s="32" t="str">
        <f t="shared" si="86"/>
        <v>Billable</v>
      </c>
      <c r="M376" s="32" t="s">
        <v>178</v>
      </c>
      <c r="N376" s="1" t="s">
        <v>260</v>
      </c>
      <c r="O376" s="1" t="s">
        <v>39</v>
      </c>
      <c r="P376" s="1"/>
      <c r="Q376" s="1"/>
      <c r="R376" s="31" t="s">
        <v>267</v>
      </c>
      <c r="S376" s="42" t="s">
        <v>880</v>
      </c>
      <c r="T376" s="45">
        <v>0.37361111111111112</v>
      </c>
      <c r="U376" s="42" t="s">
        <v>880</v>
      </c>
      <c r="V376" s="42" t="s">
        <v>880</v>
      </c>
      <c r="W376" s="46">
        <v>0.35625000000000001</v>
      </c>
      <c r="X376" s="46" t="s">
        <v>880</v>
      </c>
      <c r="Y376" s="42" t="s">
        <v>17</v>
      </c>
      <c r="Z376" s="42" t="s">
        <v>17</v>
      </c>
      <c r="AA376" s="42" t="s">
        <v>880</v>
      </c>
      <c r="AB376" s="46">
        <v>0.375</v>
      </c>
      <c r="AC376" s="42" t="s">
        <v>880</v>
      </c>
      <c r="AD376" s="42" t="s">
        <v>880</v>
      </c>
      <c r="AE376" s="46">
        <v>0.36527777777777781</v>
      </c>
      <c r="AF376" s="42" t="s">
        <v>880</v>
      </c>
      <c r="AG376" s="42" t="s">
        <v>880</v>
      </c>
      <c r="AH376" s="46">
        <v>0.37638888888888888</v>
      </c>
      <c r="AI376" s="42" t="s">
        <v>880</v>
      </c>
      <c r="AJ376" s="42" t="s">
        <v>880</v>
      </c>
      <c r="AK376" s="46">
        <v>0.3659722222222222</v>
      </c>
      <c r="AL376" s="42" t="s">
        <v>880</v>
      </c>
      <c r="AM376" s="42" t="s">
        <v>880</v>
      </c>
      <c r="AN376" s="46">
        <v>0.3743055555555555</v>
      </c>
      <c r="AO376" s="42" t="s">
        <v>880</v>
      </c>
      <c r="AP376" s="42" t="s">
        <v>17</v>
      </c>
      <c r="AQ376" s="42" t="s">
        <v>17</v>
      </c>
      <c r="AR376" s="42" t="s">
        <v>18</v>
      </c>
      <c r="AS376" s="46" t="s">
        <v>36</v>
      </c>
      <c r="AT376" s="46" t="s">
        <v>18</v>
      </c>
      <c r="AU376" s="42" t="s">
        <v>880</v>
      </c>
      <c r="AV376" s="46">
        <v>0.38472222222222219</v>
      </c>
      <c r="AW376" s="46" t="s">
        <v>880</v>
      </c>
      <c r="AX376" s="42" t="s">
        <v>880</v>
      </c>
      <c r="AY376" s="46">
        <v>0.375</v>
      </c>
      <c r="AZ376" s="46" t="s">
        <v>880</v>
      </c>
      <c r="BA376" s="42" t="s">
        <v>18</v>
      </c>
      <c r="BB376" s="46" t="s">
        <v>36</v>
      </c>
      <c r="BC376" s="46" t="s">
        <v>18</v>
      </c>
      <c r="BD376" s="42" t="s">
        <v>880</v>
      </c>
      <c r="BE376" s="42" t="s">
        <v>17</v>
      </c>
      <c r="BF376" s="42" t="s">
        <v>17</v>
      </c>
      <c r="BR376" s="1">
        <f t="shared" si="87"/>
        <v>19</v>
      </c>
      <c r="BS376" s="1">
        <f t="shared" si="88"/>
        <v>0</v>
      </c>
      <c r="BT376" s="1">
        <f t="shared" si="89"/>
        <v>6</v>
      </c>
      <c r="BU376" s="1">
        <f t="shared" si="90"/>
        <v>4</v>
      </c>
      <c r="BV376" s="1">
        <f t="shared" si="91"/>
        <v>0</v>
      </c>
      <c r="BW376" s="1">
        <f>SUM(COUNTIFS($S376:$BQ376,{"PAT","MAT"}))</f>
        <v>0</v>
      </c>
      <c r="BX376" s="1">
        <f t="shared" si="92"/>
        <v>0</v>
      </c>
      <c r="BY376" s="1">
        <f t="shared" si="93"/>
        <v>0</v>
      </c>
      <c r="BZ376" s="1">
        <f t="shared" si="94"/>
        <v>0</v>
      </c>
      <c r="CA376" s="1">
        <f t="shared" si="95"/>
        <v>0</v>
      </c>
      <c r="CB376" s="1">
        <f t="shared" si="96"/>
        <v>0</v>
      </c>
      <c r="CC376" s="1">
        <f t="shared" si="97"/>
        <v>0</v>
      </c>
      <c r="CD376" s="1">
        <f t="shared" si="98"/>
        <v>0</v>
      </c>
      <c r="CE376" s="1">
        <f t="shared" si="99"/>
        <v>1</v>
      </c>
      <c r="CF376" s="1">
        <f t="shared" si="100"/>
        <v>1</v>
      </c>
      <c r="CG376" s="1">
        <f>SUM(BR376:CC376)+SUM(COUNTIFS(R376:BQ376,{"TERM","RESIGNED"}))</f>
        <v>29</v>
      </c>
      <c r="CH376" s="1" t="s">
        <v>41</v>
      </c>
      <c r="CI376" s="1" t="s">
        <v>931</v>
      </c>
      <c r="CJ376" s="32"/>
    </row>
    <row r="377" spans="1:88" x14ac:dyDescent="0.25">
      <c r="A377" s="30">
        <f t="shared" si="101"/>
        <v>376</v>
      </c>
      <c r="B377" s="1" t="s">
        <v>163</v>
      </c>
      <c r="C377" s="1">
        <v>600378</v>
      </c>
      <c r="D377" s="25">
        <v>600378</v>
      </c>
      <c r="E377" s="1" t="s">
        <v>863</v>
      </c>
      <c r="F377" s="32" t="s">
        <v>865</v>
      </c>
      <c r="G377" s="32" t="s">
        <v>181</v>
      </c>
      <c r="H377" s="28">
        <v>44971</v>
      </c>
      <c r="I377" s="28" t="s">
        <v>36</v>
      </c>
      <c r="J377" s="28" t="s">
        <v>36</v>
      </c>
      <c r="K377" s="1">
        <f t="shared" ca="1" si="85"/>
        <v>371</v>
      </c>
      <c r="L377" s="32" t="str">
        <f t="shared" si="86"/>
        <v>Billable</v>
      </c>
      <c r="M377" s="32" t="s">
        <v>178</v>
      </c>
      <c r="N377" s="1" t="s">
        <v>260</v>
      </c>
      <c r="O377" s="1" t="s">
        <v>39</v>
      </c>
      <c r="P377" s="1"/>
      <c r="Q377" s="1"/>
      <c r="R377" s="31" t="s">
        <v>267</v>
      </c>
      <c r="S377" s="42" t="s">
        <v>880</v>
      </c>
      <c r="T377" s="45">
        <v>0.375</v>
      </c>
      <c r="U377" s="42" t="s">
        <v>880</v>
      </c>
      <c r="V377" s="42" t="s">
        <v>880</v>
      </c>
      <c r="W377" s="46">
        <v>0.37638888888888888</v>
      </c>
      <c r="X377" s="46" t="s">
        <v>880</v>
      </c>
      <c r="Y377" s="42" t="s">
        <v>17</v>
      </c>
      <c r="Z377" s="42" t="s">
        <v>17</v>
      </c>
      <c r="AA377" s="42" t="s">
        <v>880</v>
      </c>
      <c r="AB377" s="46">
        <v>0.37222222222222223</v>
      </c>
      <c r="AC377" s="42" t="s">
        <v>880</v>
      </c>
      <c r="AD377" s="42" t="s">
        <v>880</v>
      </c>
      <c r="AE377" s="46">
        <v>0.3743055555555555</v>
      </c>
      <c r="AF377" s="42" t="s">
        <v>880</v>
      </c>
      <c r="AG377" s="42" t="s">
        <v>880</v>
      </c>
      <c r="AH377" s="46">
        <v>0.3756944444444445</v>
      </c>
      <c r="AI377" s="42" t="s">
        <v>880</v>
      </c>
      <c r="AJ377" s="42" t="s">
        <v>880</v>
      </c>
      <c r="AK377" s="46">
        <v>0.37916666666666665</v>
      </c>
      <c r="AL377" s="42" t="s">
        <v>880</v>
      </c>
      <c r="AM377" s="42" t="s">
        <v>880</v>
      </c>
      <c r="AN377" s="46">
        <v>0.36180555555555555</v>
      </c>
      <c r="AO377" s="42" t="s">
        <v>880</v>
      </c>
      <c r="AP377" s="42" t="s">
        <v>17</v>
      </c>
      <c r="AQ377" s="42" t="s">
        <v>17</v>
      </c>
      <c r="AR377" s="42" t="s">
        <v>880</v>
      </c>
      <c r="AS377" s="46">
        <v>0.37152777777777773</v>
      </c>
      <c r="AT377" s="46" t="s">
        <v>880</v>
      </c>
      <c r="AU377" s="42" t="s">
        <v>880</v>
      </c>
      <c r="AV377" s="46">
        <v>0.38125000000000003</v>
      </c>
      <c r="AW377" s="46" t="s">
        <v>880</v>
      </c>
      <c r="AX377" s="42" t="s">
        <v>880</v>
      </c>
      <c r="AY377" s="46">
        <v>0.38055555555555554</v>
      </c>
      <c r="AZ377" s="46" t="s">
        <v>880</v>
      </c>
      <c r="BA377" s="42" t="s">
        <v>880</v>
      </c>
      <c r="BB377" s="46">
        <v>0.3756944444444445</v>
      </c>
      <c r="BC377" s="46" t="s">
        <v>880</v>
      </c>
      <c r="BD377" s="42" t="s">
        <v>880</v>
      </c>
      <c r="BE377" s="42" t="s">
        <v>17</v>
      </c>
      <c r="BF377" s="42" t="s">
        <v>17</v>
      </c>
      <c r="BR377" s="1">
        <f t="shared" si="87"/>
        <v>23</v>
      </c>
      <c r="BS377" s="1">
        <f t="shared" si="88"/>
        <v>0</v>
      </c>
      <c r="BT377" s="1">
        <f t="shared" si="89"/>
        <v>6</v>
      </c>
      <c r="BU377" s="1">
        <f t="shared" si="90"/>
        <v>0</v>
      </c>
      <c r="BV377" s="1">
        <f t="shared" si="91"/>
        <v>0</v>
      </c>
      <c r="BW377" s="1">
        <f>SUM(COUNTIFS($S377:$BQ377,{"PAT","MAT"}))</f>
        <v>0</v>
      </c>
      <c r="BX377" s="1">
        <f t="shared" si="92"/>
        <v>0</v>
      </c>
      <c r="BY377" s="1">
        <f t="shared" si="93"/>
        <v>0</v>
      </c>
      <c r="BZ377" s="1">
        <f t="shared" si="94"/>
        <v>0</v>
      </c>
      <c r="CA377" s="1">
        <f t="shared" si="95"/>
        <v>0</v>
      </c>
      <c r="CB377" s="1">
        <f t="shared" si="96"/>
        <v>0</v>
      </c>
      <c r="CC377" s="1">
        <f t="shared" si="97"/>
        <v>0</v>
      </c>
      <c r="CD377" s="1">
        <f t="shared" si="98"/>
        <v>0</v>
      </c>
      <c r="CE377" s="1">
        <f t="shared" si="99"/>
        <v>1</v>
      </c>
      <c r="CF377" s="1">
        <f t="shared" si="100"/>
        <v>1</v>
      </c>
      <c r="CG377" s="1">
        <f>SUM(BR377:CC377)+SUM(COUNTIFS(R377:BQ377,{"TERM","RESIGNED"}))</f>
        <v>29</v>
      </c>
      <c r="CH377" s="1" t="s">
        <v>41</v>
      </c>
      <c r="CI377" s="1" t="s">
        <v>931</v>
      </c>
      <c r="CJ377" s="32"/>
    </row>
    <row r="378" spans="1:88" x14ac:dyDescent="0.25">
      <c r="A378" s="30">
        <f t="shared" si="101"/>
        <v>377</v>
      </c>
      <c r="B378" s="1" t="s">
        <v>163</v>
      </c>
      <c r="C378" s="1">
        <v>600384</v>
      </c>
      <c r="D378" s="25">
        <v>600384</v>
      </c>
      <c r="E378" s="1" t="s">
        <v>863</v>
      </c>
      <c r="F378" s="32" t="s">
        <v>878</v>
      </c>
      <c r="G378" s="32" t="s">
        <v>181</v>
      </c>
      <c r="H378" s="28">
        <v>44978</v>
      </c>
      <c r="I378" s="28" t="s">
        <v>36</v>
      </c>
      <c r="J378" s="28" t="s">
        <v>36</v>
      </c>
      <c r="K378" s="1">
        <f t="shared" ca="1" si="85"/>
        <v>364</v>
      </c>
      <c r="L378" s="32" t="str">
        <f t="shared" si="86"/>
        <v>Billable</v>
      </c>
      <c r="M378" s="32" t="s">
        <v>178</v>
      </c>
      <c r="N378" s="1" t="s">
        <v>260</v>
      </c>
      <c r="O378" s="1" t="s">
        <v>39</v>
      </c>
      <c r="P378" s="1"/>
      <c r="Q378" s="1"/>
      <c r="R378" s="31" t="s">
        <v>267</v>
      </c>
      <c r="S378" s="42" t="s">
        <v>880</v>
      </c>
      <c r="T378" s="45">
        <v>0.37013888888888885</v>
      </c>
      <c r="U378" s="42" t="s">
        <v>880</v>
      </c>
      <c r="V378" s="42" t="s">
        <v>880</v>
      </c>
      <c r="W378" s="46">
        <v>0.37291666666666662</v>
      </c>
      <c r="X378" s="46" t="s">
        <v>880</v>
      </c>
      <c r="Y378" s="42" t="s">
        <v>17</v>
      </c>
      <c r="Z378" s="42" t="s">
        <v>17</v>
      </c>
      <c r="AA378" s="42" t="s">
        <v>880</v>
      </c>
      <c r="AB378" s="46">
        <v>0.37847222222222227</v>
      </c>
      <c r="AC378" s="42" t="s">
        <v>880</v>
      </c>
      <c r="AD378" s="42" t="s">
        <v>880</v>
      </c>
      <c r="AE378" s="46">
        <v>0.37777777777777777</v>
      </c>
      <c r="AF378" s="42" t="s">
        <v>880</v>
      </c>
      <c r="AG378" s="42" t="s">
        <v>880</v>
      </c>
      <c r="AH378" s="46">
        <v>0.37777777777777777</v>
      </c>
      <c r="AI378" s="42" t="s">
        <v>880</v>
      </c>
      <c r="AJ378" s="42" t="s">
        <v>880</v>
      </c>
      <c r="AK378" s="46">
        <v>0.37847222222222227</v>
      </c>
      <c r="AL378" s="42" t="s">
        <v>880</v>
      </c>
      <c r="AM378" s="42" t="s">
        <v>880</v>
      </c>
      <c r="AN378" s="46">
        <v>0.37986111111111115</v>
      </c>
      <c r="AO378" s="42" t="s">
        <v>880</v>
      </c>
      <c r="AP378" s="42" t="s">
        <v>17</v>
      </c>
      <c r="AQ378" s="42" t="s">
        <v>17</v>
      </c>
      <c r="AR378" s="42" t="s">
        <v>880</v>
      </c>
      <c r="AS378" s="46">
        <v>0.3743055555555555</v>
      </c>
      <c r="AT378" s="46" t="s">
        <v>880</v>
      </c>
      <c r="AU378" s="42" t="s">
        <v>880</v>
      </c>
      <c r="AV378" s="46">
        <v>0.36736111111111108</v>
      </c>
      <c r="AW378" s="46" t="s">
        <v>880</v>
      </c>
      <c r="AX378" s="42" t="s">
        <v>880</v>
      </c>
      <c r="AY378" s="46">
        <v>0.3833333333333333</v>
      </c>
      <c r="AZ378" s="46" t="s">
        <v>880</v>
      </c>
      <c r="BA378" s="42" t="s">
        <v>880</v>
      </c>
      <c r="BB378" s="46">
        <v>0.37638888888888888</v>
      </c>
      <c r="BC378" s="46" t="s">
        <v>880</v>
      </c>
      <c r="BD378" s="42" t="s">
        <v>880</v>
      </c>
      <c r="BE378" s="42" t="s">
        <v>17</v>
      </c>
      <c r="BF378" s="42" t="s">
        <v>17</v>
      </c>
      <c r="BR378" s="1">
        <f t="shared" si="87"/>
        <v>23</v>
      </c>
      <c r="BS378" s="1">
        <f t="shared" si="88"/>
        <v>0</v>
      </c>
      <c r="BT378" s="1">
        <f t="shared" si="89"/>
        <v>6</v>
      </c>
      <c r="BU378" s="1">
        <f t="shared" si="90"/>
        <v>0</v>
      </c>
      <c r="BV378" s="1">
        <f t="shared" si="91"/>
        <v>0</v>
      </c>
      <c r="BW378" s="1">
        <f>SUM(COUNTIFS($S378:$BQ378,{"PAT","MAT"}))</f>
        <v>0</v>
      </c>
      <c r="BX378" s="1">
        <f t="shared" si="92"/>
        <v>0</v>
      </c>
      <c r="BY378" s="1">
        <f t="shared" si="93"/>
        <v>0</v>
      </c>
      <c r="BZ378" s="1">
        <f t="shared" si="94"/>
        <v>0</v>
      </c>
      <c r="CA378" s="1">
        <f t="shared" si="95"/>
        <v>0</v>
      </c>
      <c r="CB378" s="1">
        <f t="shared" si="96"/>
        <v>0</v>
      </c>
      <c r="CC378" s="1">
        <f t="shared" si="97"/>
        <v>0</v>
      </c>
      <c r="CD378" s="1">
        <f t="shared" si="98"/>
        <v>0</v>
      </c>
      <c r="CE378" s="1">
        <f t="shared" si="99"/>
        <v>1</v>
      </c>
      <c r="CF378" s="1">
        <f t="shared" si="100"/>
        <v>1</v>
      </c>
      <c r="CG378" s="1">
        <f>SUM(BR378:CC378)+SUM(COUNTIFS(R378:BQ378,{"TERM","RESIGNED"}))</f>
        <v>29</v>
      </c>
      <c r="CH378" s="1" t="s">
        <v>41</v>
      </c>
      <c r="CI378" s="1" t="s">
        <v>931</v>
      </c>
      <c r="CJ378" s="32"/>
    </row>
    <row r="379" spans="1:88" x14ac:dyDescent="0.25">
      <c r="A379" s="30">
        <f t="shared" si="101"/>
        <v>378</v>
      </c>
      <c r="B379" s="1" t="s">
        <v>163</v>
      </c>
      <c r="C379" s="1">
        <v>600393</v>
      </c>
      <c r="D379" s="25">
        <v>600393</v>
      </c>
      <c r="E379" s="1" t="s">
        <v>863</v>
      </c>
      <c r="F379" s="32" t="s">
        <v>879</v>
      </c>
      <c r="G379" s="32" t="s">
        <v>181</v>
      </c>
      <c r="H379" s="28">
        <v>44978</v>
      </c>
      <c r="I379" s="28" t="s">
        <v>36</v>
      </c>
      <c r="J379" s="28" t="s">
        <v>36</v>
      </c>
      <c r="K379" s="1">
        <f t="shared" ca="1" si="85"/>
        <v>364</v>
      </c>
      <c r="L379" s="32" t="str">
        <f t="shared" si="86"/>
        <v>Billable</v>
      </c>
      <c r="M379" s="32" t="s">
        <v>178</v>
      </c>
      <c r="N379" s="1" t="s">
        <v>260</v>
      </c>
      <c r="O379" s="1" t="s">
        <v>39</v>
      </c>
      <c r="P379" s="1"/>
      <c r="Q379" s="1"/>
      <c r="R379" s="31" t="s">
        <v>283</v>
      </c>
      <c r="S379" s="42" t="s">
        <v>880</v>
      </c>
      <c r="T379" s="45">
        <v>0.3743055555555555</v>
      </c>
      <c r="U379" s="42" t="s">
        <v>880</v>
      </c>
      <c r="V379" s="42" t="s">
        <v>880</v>
      </c>
      <c r="W379" s="46">
        <v>0.37083333333333335</v>
      </c>
      <c r="X379" s="46" t="s">
        <v>880</v>
      </c>
      <c r="Y379" s="42" t="s">
        <v>17</v>
      </c>
      <c r="Z379" s="42" t="s">
        <v>17</v>
      </c>
      <c r="AA379" s="42" t="s">
        <v>880</v>
      </c>
      <c r="AB379" s="46">
        <v>0.37291666666666662</v>
      </c>
      <c r="AC379" s="42" t="s">
        <v>880</v>
      </c>
      <c r="AD379" s="42" t="s">
        <v>880</v>
      </c>
      <c r="AE379" s="46">
        <v>0.37291666666666662</v>
      </c>
      <c r="AF379" s="42" t="s">
        <v>880</v>
      </c>
      <c r="AG379" s="42" t="s">
        <v>880</v>
      </c>
      <c r="AH379" s="46">
        <v>0.37986111111111115</v>
      </c>
      <c r="AI379" s="42" t="s">
        <v>880</v>
      </c>
      <c r="AJ379" s="42" t="s">
        <v>880</v>
      </c>
      <c r="AK379" s="46">
        <v>0.37222222222222223</v>
      </c>
      <c r="AL379" s="42" t="s">
        <v>880</v>
      </c>
      <c r="AM379" s="42" t="s">
        <v>880</v>
      </c>
      <c r="AN379" s="46">
        <v>0.3659722222222222</v>
      </c>
      <c r="AO379" s="42" t="s">
        <v>880</v>
      </c>
      <c r="AP379" s="42" t="s">
        <v>17</v>
      </c>
      <c r="AQ379" s="42" t="s">
        <v>17</v>
      </c>
      <c r="AR379" s="42" t="s">
        <v>18</v>
      </c>
      <c r="AS379" s="46" t="s">
        <v>36</v>
      </c>
      <c r="AT379" s="46" t="s">
        <v>18</v>
      </c>
      <c r="AU379" s="42" t="s">
        <v>880</v>
      </c>
      <c r="AV379" s="46">
        <v>0.38541666666666669</v>
      </c>
      <c r="AW379" s="46" t="s">
        <v>880</v>
      </c>
      <c r="AX379" s="42" t="s">
        <v>880</v>
      </c>
      <c r="AY379" s="46">
        <v>0.37847222222222227</v>
      </c>
      <c r="AZ379" s="46" t="s">
        <v>880</v>
      </c>
      <c r="BA379" s="42" t="s">
        <v>880</v>
      </c>
      <c r="BB379" s="46">
        <v>0.37222222222222223</v>
      </c>
      <c r="BC379" s="46" t="s">
        <v>880</v>
      </c>
      <c r="BD379" s="42" t="s">
        <v>880</v>
      </c>
      <c r="BE379" s="42" t="s">
        <v>17</v>
      </c>
      <c r="BF379" s="42" t="s">
        <v>17</v>
      </c>
      <c r="BR379" s="1">
        <f t="shared" si="87"/>
        <v>21</v>
      </c>
      <c r="BS379" s="1">
        <f t="shared" si="88"/>
        <v>0</v>
      </c>
      <c r="BT379" s="1">
        <f t="shared" si="89"/>
        <v>6</v>
      </c>
      <c r="BU379" s="1">
        <f t="shared" si="90"/>
        <v>2</v>
      </c>
      <c r="BV379" s="1">
        <f t="shared" si="91"/>
        <v>0</v>
      </c>
      <c r="BW379" s="1">
        <f>SUM(COUNTIFS($S379:$BQ379,{"PAT","MAT"}))</f>
        <v>0</v>
      </c>
      <c r="BX379" s="1">
        <f t="shared" si="92"/>
        <v>0</v>
      </c>
      <c r="BY379" s="1">
        <f t="shared" si="93"/>
        <v>0</v>
      </c>
      <c r="BZ379" s="1">
        <f t="shared" si="94"/>
        <v>0</v>
      </c>
      <c r="CA379" s="1">
        <f t="shared" si="95"/>
        <v>0</v>
      </c>
      <c r="CB379" s="1">
        <f t="shared" si="96"/>
        <v>0</v>
      </c>
      <c r="CC379" s="1">
        <f t="shared" si="97"/>
        <v>0</v>
      </c>
      <c r="CD379" s="1">
        <f t="shared" si="98"/>
        <v>0</v>
      </c>
      <c r="CE379" s="1">
        <f t="shared" si="99"/>
        <v>1</v>
      </c>
      <c r="CF379" s="1">
        <f t="shared" si="100"/>
        <v>1</v>
      </c>
      <c r="CG379" s="1">
        <f>SUM(BR379:CC379)+SUM(COUNTIFS(R379:BQ379,{"TERM","RESIGNED"}))</f>
        <v>29</v>
      </c>
      <c r="CH379" s="1" t="s">
        <v>41</v>
      </c>
      <c r="CI379" s="1" t="s">
        <v>931</v>
      </c>
      <c r="CJ379" s="32"/>
    </row>
    <row r="380" spans="1:88" x14ac:dyDescent="0.25">
      <c r="A380" s="30">
        <f t="shared" si="101"/>
        <v>379</v>
      </c>
      <c r="B380" s="1" t="s">
        <v>163</v>
      </c>
      <c r="C380" s="1">
        <v>600409</v>
      </c>
      <c r="D380" s="25">
        <v>600409</v>
      </c>
      <c r="E380" s="1" t="s">
        <v>863</v>
      </c>
      <c r="F380" s="32" t="s">
        <v>940</v>
      </c>
      <c r="G380" s="32" t="s">
        <v>181</v>
      </c>
      <c r="H380" s="28">
        <v>45085</v>
      </c>
      <c r="I380" s="28" t="s">
        <v>36</v>
      </c>
      <c r="J380" s="28" t="s">
        <v>36</v>
      </c>
      <c r="K380" s="1">
        <f t="shared" ca="1" si="85"/>
        <v>257</v>
      </c>
      <c r="L380" s="32" t="str">
        <f t="shared" si="86"/>
        <v>Billable</v>
      </c>
      <c r="M380" s="32" t="s">
        <v>178</v>
      </c>
      <c r="N380" s="1" t="s">
        <v>260</v>
      </c>
      <c r="O380" s="1" t="s">
        <v>39</v>
      </c>
      <c r="P380" s="1"/>
      <c r="Q380" s="1"/>
      <c r="R380" s="31" t="s">
        <v>283</v>
      </c>
      <c r="S380" s="42" t="s">
        <v>880</v>
      </c>
      <c r="T380" s="45">
        <v>0.375</v>
      </c>
      <c r="U380" s="42" t="s">
        <v>880</v>
      </c>
      <c r="V380" s="42" t="s">
        <v>880</v>
      </c>
      <c r="W380" s="46">
        <v>0.37013888888888885</v>
      </c>
      <c r="X380" s="46" t="s">
        <v>880</v>
      </c>
      <c r="Y380" s="42" t="s">
        <v>17</v>
      </c>
      <c r="Z380" s="42" t="s">
        <v>17</v>
      </c>
      <c r="AA380" s="42" t="s">
        <v>880</v>
      </c>
      <c r="AB380" s="46">
        <v>0.375</v>
      </c>
      <c r="AC380" s="42" t="s">
        <v>880</v>
      </c>
      <c r="AD380" s="42" t="s">
        <v>880</v>
      </c>
      <c r="AE380" s="46">
        <v>0.3756944444444445</v>
      </c>
      <c r="AF380" s="42" t="s">
        <v>880</v>
      </c>
      <c r="AG380" s="42" t="s">
        <v>880</v>
      </c>
      <c r="AH380" s="46">
        <v>0.37847222222222227</v>
      </c>
      <c r="AI380" s="42" t="s">
        <v>880</v>
      </c>
      <c r="AJ380" s="42" t="s">
        <v>880</v>
      </c>
      <c r="AK380" s="46">
        <v>0.375</v>
      </c>
      <c r="AL380" s="42" t="s">
        <v>880</v>
      </c>
      <c r="AM380" s="42" t="s">
        <v>880</v>
      </c>
      <c r="AN380" s="46">
        <v>0.3756944444444445</v>
      </c>
      <c r="AO380" s="42" t="s">
        <v>880</v>
      </c>
      <c r="AP380" s="42" t="s">
        <v>17</v>
      </c>
      <c r="AQ380" s="42" t="s">
        <v>17</v>
      </c>
      <c r="AR380" s="42" t="s">
        <v>886</v>
      </c>
      <c r="AS380" s="46" t="s">
        <v>36</v>
      </c>
      <c r="AT380" s="46" t="s">
        <v>886</v>
      </c>
      <c r="AU380" s="42" t="s">
        <v>886</v>
      </c>
      <c r="AV380" s="46" t="s">
        <v>36</v>
      </c>
      <c r="AW380" s="46" t="s">
        <v>886</v>
      </c>
      <c r="AX380" s="42" t="s">
        <v>886</v>
      </c>
      <c r="AY380" s="46" t="s">
        <v>36</v>
      </c>
      <c r="AZ380" s="46" t="s">
        <v>886</v>
      </c>
      <c r="BA380" s="42" t="s">
        <v>886</v>
      </c>
      <c r="BB380" s="46" t="s">
        <v>36</v>
      </c>
      <c r="BC380" s="46" t="s">
        <v>886</v>
      </c>
      <c r="BD380" s="42" t="s">
        <v>886</v>
      </c>
      <c r="BE380" s="42" t="s">
        <v>17</v>
      </c>
      <c r="BF380" s="42" t="s">
        <v>17</v>
      </c>
      <c r="BR380" s="1">
        <f t="shared" si="87"/>
        <v>14</v>
      </c>
      <c r="BS380" s="1">
        <f t="shared" si="88"/>
        <v>0</v>
      </c>
      <c r="BT380" s="1">
        <f t="shared" si="89"/>
        <v>6</v>
      </c>
      <c r="BU380" s="1">
        <f t="shared" si="90"/>
        <v>0</v>
      </c>
      <c r="BV380" s="1">
        <f t="shared" si="91"/>
        <v>0</v>
      </c>
      <c r="BW380" s="1">
        <f>SUM(COUNTIFS($S380:$BQ380,{"PAT","MAT"}))</f>
        <v>0</v>
      </c>
      <c r="BX380" s="1">
        <f t="shared" si="92"/>
        <v>0</v>
      </c>
      <c r="BY380" s="1">
        <f t="shared" si="93"/>
        <v>0</v>
      </c>
      <c r="BZ380" s="1">
        <f t="shared" si="94"/>
        <v>0</v>
      </c>
      <c r="CA380" s="1">
        <f t="shared" si="95"/>
        <v>0</v>
      </c>
      <c r="CB380" s="1">
        <f t="shared" si="96"/>
        <v>0</v>
      </c>
      <c r="CC380" s="1">
        <f t="shared" si="97"/>
        <v>0</v>
      </c>
      <c r="CD380" s="1">
        <f t="shared" si="98"/>
        <v>0</v>
      </c>
      <c r="CE380" s="1">
        <f t="shared" si="99"/>
        <v>0</v>
      </c>
      <c r="CF380" s="1">
        <f t="shared" si="100"/>
        <v>1</v>
      </c>
      <c r="CG380" s="1">
        <f>SUM(BR380:CC380)+SUM(COUNTIFS(R380:BQ380,{"TERM","RESIGNED"}))</f>
        <v>29</v>
      </c>
      <c r="CH380" s="1" t="s">
        <v>41</v>
      </c>
      <c r="CI380" s="1" t="s">
        <v>931</v>
      </c>
      <c r="CJ380" s="32"/>
    </row>
    <row r="381" spans="1:88" x14ac:dyDescent="0.25">
      <c r="A381" s="30">
        <f t="shared" si="101"/>
        <v>380</v>
      </c>
      <c r="B381" s="1" t="s">
        <v>163</v>
      </c>
      <c r="C381" s="1">
        <v>600411</v>
      </c>
      <c r="D381" s="25">
        <v>600411</v>
      </c>
      <c r="E381" s="1" t="s">
        <v>863</v>
      </c>
      <c r="F381" s="32" t="s">
        <v>941</v>
      </c>
      <c r="G381" s="32" t="s">
        <v>181</v>
      </c>
      <c r="H381" s="28">
        <v>45085</v>
      </c>
      <c r="I381" s="28" t="s">
        <v>36</v>
      </c>
      <c r="J381" s="28" t="s">
        <v>36</v>
      </c>
      <c r="K381" s="1">
        <f t="shared" ca="1" si="85"/>
        <v>257</v>
      </c>
      <c r="L381" s="32" t="str">
        <f t="shared" si="86"/>
        <v>Billable</v>
      </c>
      <c r="M381" s="32" t="s">
        <v>178</v>
      </c>
      <c r="N381" s="1" t="s">
        <v>260</v>
      </c>
      <c r="O381" s="1" t="s">
        <v>39</v>
      </c>
      <c r="P381" s="1"/>
      <c r="Q381" s="1"/>
      <c r="R381" s="31" t="s">
        <v>267</v>
      </c>
      <c r="S381" s="42" t="s">
        <v>880</v>
      </c>
      <c r="T381" s="45">
        <v>0.37083333333333335</v>
      </c>
      <c r="U381" s="42" t="s">
        <v>880</v>
      </c>
      <c r="V381" s="42" t="s">
        <v>880</v>
      </c>
      <c r="W381" s="46">
        <v>0.36805555555555558</v>
      </c>
      <c r="X381" s="46" t="s">
        <v>880</v>
      </c>
      <c r="Y381" s="42" t="s">
        <v>17</v>
      </c>
      <c r="Z381" s="42" t="s">
        <v>17</v>
      </c>
      <c r="AA381" s="42" t="s">
        <v>880</v>
      </c>
      <c r="AB381" s="46">
        <v>0.37222222222222223</v>
      </c>
      <c r="AC381" s="42" t="s">
        <v>880</v>
      </c>
      <c r="AD381" s="42" t="s">
        <v>880</v>
      </c>
      <c r="AE381" s="46">
        <v>0.36458333333333331</v>
      </c>
      <c r="AF381" s="42" t="s">
        <v>880</v>
      </c>
      <c r="AG381" s="42" t="s">
        <v>880</v>
      </c>
      <c r="AH381" s="46">
        <v>0.36874999999999997</v>
      </c>
      <c r="AI381" s="42" t="s">
        <v>880</v>
      </c>
      <c r="AJ381" s="42" t="s">
        <v>880</v>
      </c>
      <c r="AK381" s="46">
        <v>0.36527777777777781</v>
      </c>
      <c r="AL381" s="42" t="s">
        <v>880</v>
      </c>
      <c r="AM381" s="42" t="s">
        <v>880</v>
      </c>
      <c r="AN381" s="46">
        <v>0.37013888888888885</v>
      </c>
      <c r="AO381" s="42" t="s">
        <v>880</v>
      </c>
      <c r="AP381" s="42" t="s">
        <v>17</v>
      </c>
      <c r="AQ381" s="42" t="s">
        <v>17</v>
      </c>
      <c r="AR381" s="42" t="s">
        <v>880</v>
      </c>
      <c r="AS381" s="46">
        <v>0.36874999999999997</v>
      </c>
      <c r="AT381" s="46" t="s">
        <v>880</v>
      </c>
      <c r="AU381" s="42" t="s">
        <v>19</v>
      </c>
      <c r="AV381" s="46">
        <v>0.35625000000000001</v>
      </c>
      <c r="AW381" s="46" t="s">
        <v>19</v>
      </c>
      <c r="AX381" s="42" t="s">
        <v>19</v>
      </c>
      <c r="AY381" s="46">
        <v>0.37777777777777777</v>
      </c>
      <c r="AZ381" s="46" t="s">
        <v>19</v>
      </c>
      <c r="BA381" s="42" t="s">
        <v>880</v>
      </c>
      <c r="BB381" s="46">
        <v>0.3743055555555555</v>
      </c>
      <c r="BC381" s="46" t="s">
        <v>880</v>
      </c>
      <c r="BD381" s="42" t="s">
        <v>880</v>
      </c>
      <c r="BE381" s="42" t="s">
        <v>17</v>
      </c>
      <c r="BF381" s="42" t="s">
        <v>17</v>
      </c>
      <c r="BR381" s="1">
        <f t="shared" si="87"/>
        <v>19</v>
      </c>
      <c r="BS381" s="1">
        <f t="shared" si="88"/>
        <v>0</v>
      </c>
      <c r="BT381" s="1">
        <f t="shared" si="89"/>
        <v>6</v>
      </c>
      <c r="BU381" s="1">
        <f t="shared" si="90"/>
        <v>0</v>
      </c>
      <c r="BV381" s="1">
        <f t="shared" si="91"/>
        <v>4</v>
      </c>
      <c r="BW381" s="1">
        <f>SUM(COUNTIFS($S381:$BQ381,{"PAT","MAT"}))</f>
        <v>0</v>
      </c>
      <c r="BX381" s="1">
        <f t="shared" si="92"/>
        <v>0</v>
      </c>
      <c r="BY381" s="1">
        <f t="shared" si="93"/>
        <v>0</v>
      </c>
      <c r="BZ381" s="1">
        <f t="shared" si="94"/>
        <v>0</v>
      </c>
      <c r="CA381" s="1">
        <f t="shared" si="95"/>
        <v>0</v>
      </c>
      <c r="CB381" s="1">
        <f t="shared" si="96"/>
        <v>0</v>
      </c>
      <c r="CC381" s="1">
        <f t="shared" si="97"/>
        <v>0</v>
      </c>
      <c r="CD381" s="1">
        <f t="shared" si="98"/>
        <v>0</v>
      </c>
      <c r="CE381" s="1">
        <f t="shared" si="99"/>
        <v>1</v>
      </c>
      <c r="CF381" s="1">
        <f t="shared" si="100"/>
        <v>1</v>
      </c>
      <c r="CG381" s="1">
        <f>SUM(BR381:CC381)+SUM(COUNTIFS(R381:BQ381,{"TERM","RESIGNED"}))</f>
        <v>29</v>
      </c>
      <c r="CH381" s="1" t="s">
        <v>41</v>
      </c>
      <c r="CI381" s="1" t="s">
        <v>931</v>
      </c>
      <c r="CJ381" s="32"/>
    </row>
    <row r="382" spans="1:88" x14ac:dyDescent="0.25">
      <c r="A382" s="30">
        <f t="shared" si="101"/>
        <v>381</v>
      </c>
      <c r="B382" s="1" t="s">
        <v>163</v>
      </c>
      <c r="C382" s="1">
        <v>600414</v>
      </c>
      <c r="D382" s="25">
        <v>600414</v>
      </c>
      <c r="E382" s="1" t="s">
        <v>862</v>
      </c>
      <c r="F382" s="32" t="s">
        <v>942</v>
      </c>
      <c r="G382" s="32" t="s">
        <v>181</v>
      </c>
      <c r="H382" s="28">
        <v>45085</v>
      </c>
      <c r="I382" s="28" t="s">
        <v>36</v>
      </c>
      <c r="J382" s="28" t="s">
        <v>36</v>
      </c>
      <c r="K382" s="1">
        <f t="shared" ca="1" si="85"/>
        <v>257</v>
      </c>
      <c r="L382" s="32" t="str">
        <f t="shared" si="86"/>
        <v>Billable</v>
      </c>
      <c r="M382" s="32" t="s">
        <v>178</v>
      </c>
      <c r="N382" s="1" t="s">
        <v>260</v>
      </c>
      <c r="O382" s="1" t="s">
        <v>39</v>
      </c>
      <c r="P382" s="1"/>
      <c r="Q382" s="1"/>
      <c r="R382" s="31" t="s">
        <v>267</v>
      </c>
      <c r="S382" s="42" t="s">
        <v>880</v>
      </c>
      <c r="T382" s="45">
        <v>0.3743055555555555</v>
      </c>
      <c r="U382" s="42" t="s">
        <v>880</v>
      </c>
      <c r="V382" s="42" t="s">
        <v>880</v>
      </c>
      <c r="W382" s="46">
        <v>0.3743055555555555</v>
      </c>
      <c r="X382" s="46" t="s">
        <v>880</v>
      </c>
      <c r="Y382" s="42" t="s">
        <v>17</v>
      </c>
      <c r="Z382" s="42" t="s">
        <v>17</v>
      </c>
      <c r="AA382" s="42" t="s">
        <v>880</v>
      </c>
      <c r="AB382" s="46">
        <v>0.37638888888888888</v>
      </c>
      <c r="AC382" s="42" t="s">
        <v>880</v>
      </c>
      <c r="AD382" s="42" t="s">
        <v>880</v>
      </c>
      <c r="AE382" s="46">
        <v>0.37638888888888888</v>
      </c>
      <c r="AF382" s="42" t="s">
        <v>880</v>
      </c>
      <c r="AG382" s="42" t="s">
        <v>880</v>
      </c>
      <c r="AH382" s="46">
        <v>0.37847222222222227</v>
      </c>
      <c r="AI382" s="42" t="s">
        <v>880</v>
      </c>
      <c r="AJ382" s="42" t="s">
        <v>880</v>
      </c>
      <c r="AK382" s="46">
        <v>0.37916666666666665</v>
      </c>
      <c r="AL382" s="42" t="s">
        <v>880</v>
      </c>
      <c r="AM382" s="42" t="s">
        <v>880</v>
      </c>
      <c r="AN382" s="46">
        <v>0.35694444444444445</v>
      </c>
      <c r="AO382" s="42" t="s">
        <v>880</v>
      </c>
      <c r="AP382" s="42" t="s">
        <v>17</v>
      </c>
      <c r="AQ382" s="42" t="s">
        <v>17</v>
      </c>
      <c r="AR382" s="42" t="s">
        <v>880</v>
      </c>
      <c r="AS382" s="46">
        <v>0.375</v>
      </c>
      <c r="AT382" s="46" t="s">
        <v>880</v>
      </c>
      <c r="AU382" s="42" t="s">
        <v>880</v>
      </c>
      <c r="AV382" s="46">
        <v>0.37916666666666665</v>
      </c>
      <c r="AW382" s="46" t="s">
        <v>880</v>
      </c>
      <c r="AX382" s="42" t="s">
        <v>880</v>
      </c>
      <c r="AY382" s="46">
        <v>0.37986111111111115</v>
      </c>
      <c r="AZ382" s="46" t="s">
        <v>880</v>
      </c>
      <c r="BA382" s="42" t="s">
        <v>880</v>
      </c>
      <c r="BB382" s="46">
        <v>0.37708333333333338</v>
      </c>
      <c r="BC382" s="46" t="s">
        <v>880</v>
      </c>
      <c r="BD382" s="42" t="s">
        <v>880</v>
      </c>
      <c r="BE382" s="42" t="s">
        <v>17</v>
      </c>
      <c r="BF382" s="42" t="s">
        <v>17</v>
      </c>
      <c r="BR382" s="1">
        <f t="shared" si="87"/>
        <v>23</v>
      </c>
      <c r="BS382" s="1">
        <f t="shared" si="88"/>
        <v>0</v>
      </c>
      <c r="BT382" s="1">
        <f t="shared" si="89"/>
        <v>6</v>
      </c>
      <c r="BU382" s="1">
        <f t="shared" si="90"/>
        <v>0</v>
      </c>
      <c r="BV382" s="1">
        <f t="shared" si="91"/>
        <v>0</v>
      </c>
      <c r="BW382" s="1">
        <f>SUM(COUNTIFS($S382:$BQ382,{"PAT","MAT"}))</f>
        <v>0</v>
      </c>
      <c r="BX382" s="1">
        <f t="shared" si="92"/>
        <v>0</v>
      </c>
      <c r="BY382" s="1">
        <f t="shared" si="93"/>
        <v>0</v>
      </c>
      <c r="BZ382" s="1">
        <f t="shared" si="94"/>
        <v>0</v>
      </c>
      <c r="CA382" s="1">
        <f t="shared" si="95"/>
        <v>0</v>
      </c>
      <c r="CB382" s="1">
        <f t="shared" si="96"/>
        <v>0</v>
      </c>
      <c r="CC382" s="1">
        <f t="shared" si="97"/>
        <v>0</v>
      </c>
      <c r="CD382" s="1">
        <f t="shared" si="98"/>
        <v>0</v>
      </c>
      <c r="CE382" s="1">
        <f t="shared" si="99"/>
        <v>1</v>
      </c>
      <c r="CF382" s="1">
        <f t="shared" si="100"/>
        <v>1</v>
      </c>
      <c r="CG382" s="1">
        <f>SUM(BR382:CC382)+SUM(COUNTIFS(R382:BQ382,{"TERM","RESIGNED"}))</f>
        <v>29</v>
      </c>
      <c r="CH382" s="1" t="s">
        <v>41</v>
      </c>
      <c r="CI382" s="1" t="s">
        <v>931</v>
      </c>
      <c r="CJ382" s="32"/>
    </row>
    <row r="383" spans="1:88" x14ac:dyDescent="0.25">
      <c r="A383" s="30">
        <f t="shared" si="101"/>
        <v>382</v>
      </c>
      <c r="B383" s="1" t="s">
        <v>163</v>
      </c>
      <c r="C383" s="1">
        <v>600415</v>
      </c>
      <c r="D383" s="25">
        <v>600415</v>
      </c>
      <c r="E383" s="1" t="s">
        <v>863</v>
      </c>
      <c r="F383" s="32" t="s">
        <v>943</v>
      </c>
      <c r="G383" s="32" t="s">
        <v>181</v>
      </c>
      <c r="H383" s="28">
        <v>45085</v>
      </c>
      <c r="I383" s="28" t="s">
        <v>36</v>
      </c>
      <c r="J383" s="28" t="s">
        <v>36</v>
      </c>
      <c r="K383" s="1">
        <f t="shared" ca="1" si="85"/>
        <v>257</v>
      </c>
      <c r="L383" s="32" t="str">
        <f t="shared" si="86"/>
        <v>Billable</v>
      </c>
      <c r="M383" s="32" t="s">
        <v>178</v>
      </c>
      <c r="N383" s="1" t="s">
        <v>260</v>
      </c>
      <c r="O383" s="1" t="s">
        <v>39</v>
      </c>
      <c r="P383" s="1"/>
      <c r="Q383" s="1"/>
      <c r="R383" s="31" t="s">
        <v>282</v>
      </c>
      <c r="S383" s="42" t="s">
        <v>880</v>
      </c>
      <c r="T383" s="45">
        <v>0.37291666666666662</v>
      </c>
      <c r="U383" s="42" t="s">
        <v>880</v>
      </c>
      <c r="V383" s="42" t="s">
        <v>880</v>
      </c>
      <c r="W383" s="46">
        <v>0.375</v>
      </c>
      <c r="X383" s="46" t="s">
        <v>880</v>
      </c>
      <c r="Y383" s="42" t="s">
        <v>17</v>
      </c>
      <c r="Z383" s="42" t="s">
        <v>17</v>
      </c>
      <c r="AA383" s="42" t="s">
        <v>880</v>
      </c>
      <c r="AB383" s="46">
        <v>0.37013888888888885</v>
      </c>
      <c r="AC383" s="42" t="s">
        <v>880</v>
      </c>
      <c r="AD383" s="42" t="s">
        <v>880</v>
      </c>
      <c r="AE383" s="46">
        <v>0.37152777777777773</v>
      </c>
      <c r="AF383" s="42" t="s">
        <v>880</v>
      </c>
      <c r="AG383" s="42" t="s">
        <v>880</v>
      </c>
      <c r="AH383" s="46">
        <v>0.37291666666666662</v>
      </c>
      <c r="AI383" s="42" t="s">
        <v>880</v>
      </c>
      <c r="AJ383" s="42" t="s">
        <v>880</v>
      </c>
      <c r="AK383" s="46">
        <v>0.35972222222222222</v>
      </c>
      <c r="AL383" s="42" t="s">
        <v>880</v>
      </c>
      <c r="AM383" s="42" t="s">
        <v>880</v>
      </c>
      <c r="AN383" s="46">
        <v>0.36874999999999997</v>
      </c>
      <c r="AO383" s="42" t="s">
        <v>880</v>
      </c>
      <c r="AP383" s="42" t="s">
        <v>17</v>
      </c>
      <c r="AQ383" s="42" t="s">
        <v>17</v>
      </c>
      <c r="AR383" s="42" t="s">
        <v>880</v>
      </c>
      <c r="AS383" s="46">
        <v>0.37013888888888885</v>
      </c>
      <c r="AT383" s="46" t="s">
        <v>880</v>
      </c>
      <c r="AU383" s="42" t="s">
        <v>880</v>
      </c>
      <c r="AV383" s="46">
        <v>0.3666666666666667</v>
      </c>
      <c r="AW383" s="46" t="s">
        <v>880</v>
      </c>
      <c r="AX383" s="42" t="s">
        <v>18</v>
      </c>
      <c r="AY383" s="46">
        <v>0.3444444444444445</v>
      </c>
      <c r="AZ383" s="46" t="s">
        <v>18</v>
      </c>
      <c r="BA383" s="42" t="s">
        <v>19</v>
      </c>
      <c r="BB383" s="46">
        <v>0.36527777777777781</v>
      </c>
      <c r="BC383" s="46" t="s">
        <v>19</v>
      </c>
      <c r="BD383" s="42" t="s">
        <v>880</v>
      </c>
      <c r="BE383" s="42" t="s">
        <v>17</v>
      </c>
      <c r="BF383" s="42" t="s">
        <v>17</v>
      </c>
      <c r="BR383" s="1">
        <f t="shared" si="87"/>
        <v>19</v>
      </c>
      <c r="BS383" s="1">
        <f t="shared" si="88"/>
        <v>0</v>
      </c>
      <c r="BT383" s="1">
        <f t="shared" si="89"/>
        <v>6</v>
      </c>
      <c r="BU383" s="1">
        <f t="shared" si="90"/>
        <v>2</v>
      </c>
      <c r="BV383" s="1">
        <f t="shared" si="91"/>
        <v>2</v>
      </c>
      <c r="BW383" s="1">
        <f>SUM(COUNTIFS($S383:$BQ383,{"PAT","MAT"}))</f>
        <v>0</v>
      </c>
      <c r="BX383" s="1">
        <f t="shared" si="92"/>
        <v>0</v>
      </c>
      <c r="BY383" s="1">
        <f t="shared" si="93"/>
        <v>0</v>
      </c>
      <c r="BZ383" s="1">
        <f t="shared" si="94"/>
        <v>0</v>
      </c>
      <c r="CA383" s="1">
        <f t="shared" si="95"/>
        <v>0</v>
      </c>
      <c r="CB383" s="1">
        <f t="shared" si="96"/>
        <v>0</v>
      </c>
      <c r="CC383" s="1">
        <f t="shared" si="97"/>
        <v>0</v>
      </c>
      <c r="CD383" s="1">
        <f t="shared" si="98"/>
        <v>0</v>
      </c>
      <c r="CE383" s="1">
        <f t="shared" si="99"/>
        <v>1</v>
      </c>
      <c r="CF383" s="1">
        <f t="shared" si="100"/>
        <v>1</v>
      </c>
      <c r="CG383" s="1">
        <f>SUM(BR383:CC383)+SUM(COUNTIFS(R383:BQ383,{"TERM","RESIGNED"}))</f>
        <v>29</v>
      </c>
      <c r="CH383" s="1" t="s">
        <v>41</v>
      </c>
      <c r="CI383" s="1" t="s">
        <v>931</v>
      </c>
      <c r="CJ383" s="32"/>
    </row>
    <row r="384" spans="1:88" x14ac:dyDescent="0.25">
      <c r="A384" s="30">
        <f t="shared" si="101"/>
        <v>383</v>
      </c>
      <c r="B384" s="1" t="s">
        <v>163</v>
      </c>
      <c r="C384" s="1">
        <v>600422</v>
      </c>
      <c r="D384" s="25">
        <v>600422</v>
      </c>
      <c r="E384" s="1" t="s">
        <v>863</v>
      </c>
      <c r="F384" s="32" t="s">
        <v>948</v>
      </c>
      <c r="G384" s="32" t="s">
        <v>181</v>
      </c>
      <c r="H384" s="28">
        <v>45100</v>
      </c>
      <c r="I384" s="28" t="s">
        <v>36</v>
      </c>
      <c r="J384" s="28" t="s">
        <v>36</v>
      </c>
      <c r="K384" s="1">
        <f t="shared" ca="1" si="85"/>
        <v>242</v>
      </c>
      <c r="L384" s="32" t="str">
        <f t="shared" si="86"/>
        <v>Billable</v>
      </c>
      <c r="M384" s="32" t="s">
        <v>178</v>
      </c>
      <c r="N384" s="1" t="s">
        <v>260</v>
      </c>
      <c r="O384" s="1" t="s">
        <v>39</v>
      </c>
      <c r="P384" s="1"/>
      <c r="Q384" s="1"/>
      <c r="R384" s="31" t="s">
        <v>283</v>
      </c>
      <c r="S384" s="42" t="s">
        <v>880</v>
      </c>
      <c r="T384" s="45">
        <v>0.37847222222222227</v>
      </c>
      <c r="U384" s="42" t="s">
        <v>880</v>
      </c>
      <c r="V384" s="42" t="s">
        <v>880</v>
      </c>
      <c r="W384" s="46">
        <v>0.37152777777777773</v>
      </c>
      <c r="X384" s="46" t="s">
        <v>880</v>
      </c>
      <c r="Y384" s="42" t="s">
        <v>17</v>
      </c>
      <c r="Z384" s="42" t="s">
        <v>17</v>
      </c>
      <c r="AA384" s="42" t="s">
        <v>18</v>
      </c>
      <c r="AB384" s="46" t="s">
        <v>36</v>
      </c>
      <c r="AC384" s="42" t="s">
        <v>18</v>
      </c>
      <c r="AD384" s="42" t="s">
        <v>18</v>
      </c>
      <c r="AE384" s="46" t="s">
        <v>36</v>
      </c>
      <c r="AF384" s="42" t="s">
        <v>18</v>
      </c>
      <c r="AG384" s="42" t="s">
        <v>880</v>
      </c>
      <c r="AH384" s="46">
        <v>0.37847222222222227</v>
      </c>
      <c r="AI384" s="42" t="s">
        <v>880</v>
      </c>
      <c r="AJ384" s="42" t="s">
        <v>880</v>
      </c>
      <c r="AK384" s="46">
        <v>0.375</v>
      </c>
      <c r="AL384" s="42" t="s">
        <v>880</v>
      </c>
      <c r="AM384" s="42" t="s">
        <v>880</v>
      </c>
      <c r="AN384" s="46">
        <v>0.37291666666666662</v>
      </c>
      <c r="AO384" s="42" t="s">
        <v>880</v>
      </c>
      <c r="AP384" s="42" t="s">
        <v>17</v>
      </c>
      <c r="AQ384" s="42" t="s">
        <v>17</v>
      </c>
      <c r="AR384" s="42" t="s">
        <v>18</v>
      </c>
      <c r="AS384" s="46" t="s">
        <v>36</v>
      </c>
      <c r="AT384" s="46" t="s">
        <v>18</v>
      </c>
      <c r="AU384" s="42" t="s">
        <v>880</v>
      </c>
      <c r="AV384" s="46">
        <v>0.38472222222222219</v>
      </c>
      <c r="AW384" s="46" t="s">
        <v>880</v>
      </c>
      <c r="AX384" s="42" t="s">
        <v>880</v>
      </c>
      <c r="AY384" s="46">
        <v>0.3833333333333333</v>
      </c>
      <c r="AZ384" s="46" t="s">
        <v>880</v>
      </c>
      <c r="BA384" s="42" t="s">
        <v>880</v>
      </c>
      <c r="BB384" s="46">
        <v>0.3743055555555555</v>
      </c>
      <c r="BC384" s="46" t="s">
        <v>880</v>
      </c>
      <c r="BD384" s="42" t="s">
        <v>880</v>
      </c>
      <c r="BE384" s="42" t="s">
        <v>17</v>
      </c>
      <c r="BF384" s="42" t="s">
        <v>17</v>
      </c>
      <c r="BR384" s="1">
        <f t="shared" si="87"/>
        <v>17</v>
      </c>
      <c r="BS384" s="1">
        <f t="shared" si="88"/>
        <v>0</v>
      </c>
      <c r="BT384" s="1">
        <f t="shared" si="89"/>
        <v>6</v>
      </c>
      <c r="BU384" s="1">
        <f t="shared" si="90"/>
        <v>6</v>
      </c>
      <c r="BV384" s="1">
        <f t="shared" si="91"/>
        <v>0</v>
      </c>
      <c r="BW384" s="1">
        <f>SUM(COUNTIFS($S384:$BQ384,{"PAT","MAT"}))</f>
        <v>0</v>
      </c>
      <c r="BX384" s="1">
        <f t="shared" si="92"/>
        <v>0</v>
      </c>
      <c r="BY384" s="1">
        <f t="shared" si="93"/>
        <v>0</v>
      </c>
      <c r="BZ384" s="1">
        <f t="shared" si="94"/>
        <v>0</v>
      </c>
      <c r="CA384" s="1">
        <f t="shared" si="95"/>
        <v>0</v>
      </c>
      <c r="CB384" s="1">
        <f t="shared" si="96"/>
        <v>0</v>
      </c>
      <c r="CC384" s="1">
        <f t="shared" si="97"/>
        <v>0</v>
      </c>
      <c r="CD384" s="1">
        <f t="shared" si="98"/>
        <v>0</v>
      </c>
      <c r="CE384" s="1">
        <f t="shared" si="99"/>
        <v>1</v>
      </c>
      <c r="CF384" s="1">
        <f t="shared" si="100"/>
        <v>1</v>
      </c>
      <c r="CG384" s="1">
        <f>SUM(BR384:CC384)+SUM(COUNTIFS(R384:BQ384,{"TERM","RESIGNED"}))</f>
        <v>29</v>
      </c>
      <c r="CH384" s="1" t="s">
        <v>41</v>
      </c>
      <c r="CI384" s="1" t="s">
        <v>931</v>
      </c>
      <c r="CJ384" s="32"/>
    </row>
    <row r="385" spans="1:88" x14ac:dyDescent="0.25">
      <c r="A385" s="30">
        <f t="shared" si="101"/>
        <v>384</v>
      </c>
      <c r="B385" s="1" t="s">
        <v>163</v>
      </c>
      <c r="C385" s="1">
        <v>600431</v>
      </c>
      <c r="D385" s="25">
        <v>600431</v>
      </c>
      <c r="E385" s="1" t="s">
        <v>863</v>
      </c>
      <c r="F385" s="32" t="s">
        <v>971</v>
      </c>
      <c r="G385" s="32" t="s">
        <v>177</v>
      </c>
      <c r="H385" s="28">
        <v>45121</v>
      </c>
      <c r="I385" s="28" t="s">
        <v>36</v>
      </c>
      <c r="J385" s="28" t="s">
        <v>36</v>
      </c>
      <c r="K385" s="1">
        <f t="shared" ca="1" si="85"/>
        <v>221</v>
      </c>
      <c r="L385" s="32" t="str">
        <f t="shared" si="86"/>
        <v>Billable</v>
      </c>
      <c r="M385" s="32" t="s">
        <v>178</v>
      </c>
      <c r="N385" s="1" t="s">
        <v>260</v>
      </c>
      <c r="O385" s="1" t="s">
        <v>39</v>
      </c>
      <c r="P385" s="1"/>
      <c r="Q385" s="1"/>
      <c r="R385" s="31" t="s">
        <v>282</v>
      </c>
      <c r="S385" s="42" t="s">
        <v>880</v>
      </c>
      <c r="T385" s="45">
        <v>0.36874999999999997</v>
      </c>
      <c r="U385" s="42" t="s">
        <v>880</v>
      </c>
      <c r="V385" s="42" t="s">
        <v>880</v>
      </c>
      <c r="W385" s="46">
        <v>0.36805555555555558</v>
      </c>
      <c r="X385" s="46" t="s">
        <v>880</v>
      </c>
      <c r="Y385" s="42" t="s">
        <v>17</v>
      </c>
      <c r="Z385" s="42" t="s">
        <v>17</v>
      </c>
      <c r="AA385" s="42" t="s">
        <v>880</v>
      </c>
      <c r="AB385" s="46">
        <v>0.36944444444444446</v>
      </c>
      <c r="AC385" s="42" t="s">
        <v>880</v>
      </c>
      <c r="AD385" s="42" t="s">
        <v>880</v>
      </c>
      <c r="AE385" s="46">
        <v>0.37152777777777773</v>
      </c>
      <c r="AF385" s="42" t="s">
        <v>880</v>
      </c>
      <c r="AG385" s="42" t="s">
        <v>881</v>
      </c>
      <c r="AH385" s="46">
        <v>0.23055555555555554</v>
      </c>
      <c r="AI385" s="42" t="s">
        <v>881</v>
      </c>
      <c r="AJ385" s="42" t="s">
        <v>880</v>
      </c>
      <c r="AK385" s="46">
        <v>0.37013888888888885</v>
      </c>
      <c r="AL385" s="42" t="s">
        <v>880</v>
      </c>
      <c r="AM385" s="42" t="s">
        <v>880</v>
      </c>
      <c r="AN385" s="46">
        <v>0.37013888888888885</v>
      </c>
      <c r="AO385" s="42" t="s">
        <v>880</v>
      </c>
      <c r="AP385" s="42" t="s">
        <v>17</v>
      </c>
      <c r="AQ385" s="42" t="s">
        <v>17</v>
      </c>
      <c r="AR385" s="42" t="s">
        <v>880</v>
      </c>
      <c r="AS385" s="46">
        <v>0.36944444444444446</v>
      </c>
      <c r="AT385" s="46" t="s">
        <v>880</v>
      </c>
      <c r="AU385" s="42" t="s">
        <v>881</v>
      </c>
      <c r="AV385" s="46">
        <v>0.22708333333333333</v>
      </c>
      <c r="AW385" s="46" t="s">
        <v>19</v>
      </c>
      <c r="AX385" s="42" t="s">
        <v>880</v>
      </c>
      <c r="AY385" s="46">
        <v>0.36944444444444446</v>
      </c>
      <c r="AZ385" s="46" t="s">
        <v>880</v>
      </c>
      <c r="BA385" s="42" t="s">
        <v>880</v>
      </c>
      <c r="BB385" s="46">
        <v>0.37152777777777773</v>
      </c>
      <c r="BC385" s="46" t="s">
        <v>880</v>
      </c>
      <c r="BD385" s="42" t="s">
        <v>880</v>
      </c>
      <c r="BE385" s="42" t="s">
        <v>17</v>
      </c>
      <c r="BF385" s="42" t="s">
        <v>17</v>
      </c>
      <c r="BR385" s="1">
        <f t="shared" si="87"/>
        <v>19</v>
      </c>
      <c r="BS385" s="1">
        <f t="shared" si="88"/>
        <v>1.5</v>
      </c>
      <c r="BT385" s="1">
        <f t="shared" si="89"/>
        <v>6</v>
      </c>
      <c r="BU385" s="1">
        <f t="shared" si="90"/>
        <v>0</v>
      </c>
      <c r="BV385" s="1">
        <f t="shared" si="91"/>
        <v>1</v>
      </c>
      <c r="BW385" s="1">
        <f>SUM(COUNTIFS($S385:$BQ385,{"PAT","MAT"}))</f>
        <v>0</v>
      </c>
      <c r="BX385" s="1">
        <f t="shared" si="92"/>
        <v>0</v>
      </c>
      <c r="BY385" s="1">
        <f t="shared" si="93"/>
        <v>0</v>
      </c>
      <c r="BZ385" s="1">
        <f t="shared" si="94"/>
        <v>0</v>
      </c>
      <c r="CA385" s="1">
        <f t="shared" si="95"/>
        <v>0</v>
      </c>
      <c r="CB385" s="1">
        <f t="shared" si="96"/>
        <v>0</v>
      </c>
      <c r="CC385" s="1">
        <f t="shared" si="97"/>
        <v>0</v>
      </c>
      <c r="CD385" s="1">
        <f t="shared" si="98"/>
        <v>0</v>
      </c>
      <c r="CE385" s="1">
        <f t="shared" si="99"/>
        <v>1</v>
      </c>
      <c r="CF385" s="1">
        <f t="shared" si="100"/>
        <v>1</v>
      </c>
      <c r="CG385" s="1">
        <f>SUM(BR385:CC385)+SUM(COUNTIFS(R385:BQ385,{"TERM","RESIGNED"}))</f>
        <v>27.5</v>
      </c>
      <c r="CH385" s="1" t="s">
        <v>41</v>
      </c>
      <c r="CI385" s="1" t="s">
        <v>931</v>
      </c>
      <c r="CJ385" s="32"/>
    </row>
    <row r="386" spans="1:88" x14ac:dyDescent="0.25">
      <c r="A386" s="30">
        <f t="shared" si="101"/>
        <v>385</v>
      </c>
      <c r="B386" s="1" t="s">
        <v>163</v>
      </c>
      <c r="C386" s="1">
        <v>600433</v>
      </c>
      <c r="D386" s="25">
        <v>600433</v>
      </c>
      <c r="E386" s="1" t="s">
        <v>863</v>
      </c>
      <c r="F386" s="32" t="s">
        <v>972</v>
      </c>
      <c r="G386" s="32" t="s">
        <v>181</v>
      </c>
      <c r="H386" s="28">
        <v>45121</v>
      </c>
      <c r="I386" s="28" t="s">
        <v>36</v>
      </c>
      <c r="J386" s="28" t="s">
        <v>36</v>
      </c>
      <c r="K386" s="1">
        <f t="shared" ref="K386:K449" ca="1" si="102">IF(O386="ACTIVE",(TODAY()-H386),(J386-H386))</f>
        <v>221</v>
      </c>
      <c r="L386" s="32" t="str">
        <f t="shared" ref="L386:L449" si="103">IF(OR(M386="Email Verification",M386="Operations",M386="OJT",M386="Bottom Quartile Group",M386="Training"),"Billable","Non Billable")</f>
        <v>Billable</v>
      </c>
      <c r="M386" s="32" t="s">
        <v>178</v>
      </c>
      <c r="N386" s="1" t="s">
        <v>260</v>
      </c>
      <c r="O386" s="1" t="s">
        <v>39</v>
      </c>
      <c r="P386" s="1"/>
      <c r="Q386" s="1"/>
      <c r="R386" s="31" t="s">
        <v>267</v>
      </c>
      <c r="S386" s="42" t="s">
        <v>880</v>
      </c>
      <c r="T386" s="45">
        <v>0.3756944444444445</v>
      </c>
      <c r="U386" s="42" t="s">
        <v>880</v>
      </c>
      <c r="V386" s="42" t="s">
        <v>880</v>
      </c>
      <c r="W386" s="46">
        <v>0.35902777777777778</v>
      </c>
      <c r="X386" s="46" t="s">
        <v>880</v>
      </c>
      <c r="Y386" s="42" t="s">
        <v>17</v>
      </c>
      <c r="Z386" s="42" t="s">
        <v>17</v>
      </c>
      <c r="AA386" s="42" t="s">
        <v>880</v>
      </c>
      <c r="AB386" s="46">
        <v>0.375</v>
      </c>
      <c r="AC386" s="42" t="s">
        <v>880</v>
      </c>
      <c r="AD386" s="42" t="s">
        <v>880</v>
      </c>
      <c r="AE386" s="46">
        <v>0.3743055555555555</v>
      </c>
      <c r="AF386" s="42" t="s">
        <v>880</v>
      </c>
      <c r="AG386" s="42" t="s">
        <v>880</v>
      </c>
      <c r="AH386" s="46">
        <v>0.375</v>
      </c>
      <c r="AI386" s="42" t="s">
        <v>880</v>
      </c>
      <c r="AJ386" s="42" t="s">
        <v>880</v>
      </c>
      <c r="AK386" s="46">
        <v>0.38055555555555554</v>
      </c>
      <c r="AL386" s="42" t="s">
        <v>880</v>
      </c>
      <c r="AM386" s="42" t="s">
        <v>19</v>
      </c>
      <c r="AN386" s="46">
        <v>0.37708333333333338</v>
      </c>
      <c r="AO386" s="42" t="s">
        <v>19</v>
      </c>
      <c r="AP386" s="42" t="s">
        <v>17</v>
      </c>
      <c r="AQ386" s="42" t="s">
        <v>17</v>
      </c>
      <c r="AR386" s="42" t="s">
        <v>880</v>
      </c>
      <c r="AS386" s="46">
        <v>0.37083333333333335</v>
      </c>
      <c r="AT386" s="46" t="s">
        <v>880</v>
      </c>
      <c r="AU386" s="42" t="s">
        <v>880</v>
      </c>
      <c r="AV386" s="46">
        <v>0.3756944444444445</v>
      </c>
      <c r="AW386" s="46" t="s">
        <v>880</v>
      </c>
      <c r="AX386" s="42" t="s">
        <v>880</v>
      </c>
      <c r="AY386" s="46">
        <v>0.3756944444444445</v>
      </c>
      <c r="AZ386" s="46" t="s">
        <v>880</v>
      </c>
      <c r="BA386" s="42" t="s">
        <v>880</v>
      </c>
      <c r="BB386" s="46">
        <v>0.375</v>
      </c>
      <c r="BC386" s="46" t="s">
        <v>880</v>
      </c>
      <c r="BD386" s="42" t="s">
        <v>880</v>
      </c>
      <c r="BE386" s="42" t="s">
        <v>17</v>
      </c>
      <c r="BF386" s="42" t="s">
        <v>17</v>
      </c>
      <c r="BR386" s="1">
        <f t="shared" ref="BR386:BR449" si="104">COUNTIFS($S386:$BQ386,"P")</f>
        <v>21</v>
      </c>
      <c r="BS386" s="1">
        <f t="shared" ref="BS386:BS449" si="105">COUNTIFS($S386:$BQ386,"HD")/2</f>
        <v>0</v>
      </c>
      <c r="BT386" s="1">
        <f t="shared" ref="BT386:BT449" si="106">COUNTIFS($S386:$BQ386,"DO")</f>
        <v>6</v>
      </c>
      <c r="BU386" s="1">
        <f t="shared" ref="BU386:BU449" si="107">COUNTIFS($S386:$BQ386,"UPL")</f>
        <v>0</v>
      </c>
      <c r="BV386" s="1">
        <f t="shared" ref="BV386:BV449" si="108">COUNTIFS($S386:$BQ386,"LWP")</f>
        <v>2</v>
      </c>
      <c r="BW386" s="1">
        <f>SUM(COUNTIFS($S386:$BQ386,{"PAT","MAT"}))</f>
        <v>0</v>
      </c>
      <c r="BX386" s="1">
        <f t="shared" ref="BX386:BX449" si="109">COUNTIFS($S386:$BQ386,"HO")</f>
        <v>0</v>
      </c>
      <c r="BY386" s="1">
        <f t="shared" ref="BY386:BY449" si="110">COUNTIFS($S386:$BQ386,"NA")</f>
        <v>0</v>
      </c>
      <c r="BZ386" s="1">
        <f t="shared" ref="BZ386:BZ449" si="111">COUNTIFS($S386:$BQ386,"PL")</f>
        <v>0</v>
      </c>
      <c r="CA386" s="1">
        <f t="shared" ref="CA386:CA449" si="112">COUNTIFS($S386:$BQ386,"CL")</f>
        <v>0</v>
      </c>
      <c r="CB386" s="1">
        <f t="shared" ref="CB386:CB449" si="113">COUNTIFS($S386:$BQ386,"BL")</f>
        <v>0</v>
      </c>
      <c r="CC386" s="1">
        <f t="shared" ref="CC386:CC449" si="114">COUNTIFS($S386:$BQ386,"CO")</f>
        <v>0</v>
      </c>
      <c r="CD386" s="1">
        <f t="shared" ref="CD386:CD449" si="115">SUM(BZ386:CC386)</f>
        <v>0</v>
      </c>
      <c r="CE386" s="1">
        <f t="shared" ref="CE386:CE449" si="116">IF(SUM(BR386+BS386)&gt;=17,1,0)</f>
        <v>1</v>
      </c>
      <c r="CF386" s="1">
        <f t="shared" ref="CF386:CF449" si="117">IF(SUM(BR386+BS386)&gt;=13,1,0)</f>
        <v>1</v>
      </c>
      <c r="CG386" s="1">
        <f>SUM(BR386:CC386)+SUM(COUNTIFS(R386:BQ386,{"TERM","RESIGNED"}))</f>
        <v>29</v>
      </c>
      <c r="CH386" s="1" t="s">
        <v>41</v>
      </c>
      <c r="CI386" s="1" t="s">
        <v>931</v>
      </c>
      <c r="CJ386" s="32"/>
    </row>
    <row r="387" spans="1:88" x14ac:dyDescent="0.25">
      <c r="A387" s="30">
        <f t="shared" ref="A387:A450" si="118">A386+1</f>
        <v>386</v>
      </c>
      <c r="B387" s="1" t="s">
        <v>163</v>
      </c>
      <c r="C387" s="1">
        <v>600437</v>
      </c>
      <c r="D387" s="25">
        <v>600437</v>
      </c>
      <c r="E387" s="1" t="s">
        <v>863</v>
      </c>
      <c r="F387" s="32" t="s">
        <v>973</v>
      </c>
      <c r="G387" s="32" t="s">
        <v>181</v>
      </c>
      <c r="H387" s="28">
        <v>45121</v>
      </c>
      <c r="I387" s="28" t="s">
        <v>36</v>
      </c>
      <c r="J387" s="28" t="s">
        <v>36</v>
      </c>
      <c r="K387" s="1">
        <f t="shared" ca="1" si="102"/>
        <v>221</v>
      </c>
      <c r="L387" s="32" t="str">
        <f t="shared" si="103"/>
        <v>Billable</v>
      </c>
      <c r="M387" s="32" t="s">
        <v>178</v>
      </c>
      <c r="N387" s="1" t="s">
        <v>260</v>
      </c>
      <c r="O387" s="1" t="s">
        <v>39</v>
      </c>
      <c r="P387" s="1"/>
      <c r="Q387" s="1"/>
      <c r="R387" s="31" t="s">
        <v>282</v>
      </c>
      <c r="S387" s="42" t="s">
        <v>18</v>
      </c>
      <c r="T387" s="45" t="s">
        <v>36</v>
      </c>
      <c r="U387" s="42" t="s">
        <v>18</v>
      </c>
      <c r="V387" s="42" t="s">
        <v>880</v>
      </c>
      <c r="W387" s="46">
        <v>0.36527777777777781</v>
      </c>
      <c r="X387" s="46" t="s">
        <v>880</v>
      </c>
      <c r="Y387" s="42" t="s">
        <v>17</v>
      </c>
      <c r="Z387" s="42" t="s">
        <v>17</v>
      </c>
      <c r="AA387" s="42" t="s">
        <v>880</v>
      </c>
      <c r="AB387" s="46">
        <v>0.37916666666666665</v>
      </c>
      <c r="AC387" s="42" t="s">
        <v>880</v>
      </c>
      <c r="AD387" s="42" t="s">
        <v>880</v>
      </c>
      <c r="AE387" s="46">
        <v>0.37222222222222223</v>
      </c>
      <c r="AF387" s="42" t="s">
        <v>880</v>
      </c>
      <c r="AG387" s="42" t="s">
        <v>881</v>
      </c>
      <c r="AH387" s="46">
        <v>0.22638888888888889</v>
      </c>
      <c r="AI387" s="42" t="s">
        <v>881</v>
      </c>
      <c r="AJ387" s="42" t="s">
        <v>880</v>
      </c>
      <c r="AK387" s="46">
        <v>0.37013888888888885</v>
      </c>
      <c r="AL387" s="42" t="s">
        <v>880</v>
      </c>
      <c r="AM387" s="42" t="s">
        <v>880</v>
      </c>
      <c r="AN387" s="46">
        <v>0.35347222222222219</v>
      </c>
      <c r="AO387" s="42" t="s">
        <v>881</v>
      </c>
      <c r="AP387" s="42" t="s">
        <v>17</v>
      </c>
      <c r="AQ387" s="42" t="s">
        <v>17</v>
      </c>
      <c r="AR387" s="42" t="s">
        <v>880</v>
      </c>
      <c r="AS387" s="46">
        <v>0.36736111111111108</v>
      </c>
      <c r="AT387" s="46" t="s">
        <v>880</v>
      </c>
      <c r="AU387" s="42" t="s">
        <v>18</v>
      </c>
      <c r="AV387" s="46" t="s">
        <v>36</v>
      </c>
      <c r="AW387" s="46" t="s">
        <v>18</v>
      </c>
      <c r="AX387" s="42" t="s">
        <v>18</v>
      </c>
      <c r="AY387" s="46" t="s">
        <v>36</v>
      </c>
      <c r="AZ387" s="46" t="s">
        <v>18</v>
      </c>
      <c r="BA387" s="42" t="s">
        <v>880</v>
      </c>
      <c r="BB387" s="46">
        <v>0.36527777777777781</v>
      </c>
      <c r="BC387" s="46" t="s">
        <v>880</v>
      </c>
      <c r="BD387" s="42" t="s">
        <v>880</v>
      </c>
      <c r="BE387" s="42" t="s">
        <v>17</v>
      </c>
      <c r="BF387" s="42" t="s">
        <v>17</v>
      </c>
      <c r="BR387" s="1">
        <f t="shared" si="104"/>
        <v>14</v>
      </c>
      <c r="BS387" s="1">
        <f t="shared" si="105"/>
        <v>1.5</v>
      </c>
      <c r="BT387" s="1">
        <f t="shared" si="106"/>
        <v>6</v>
      </c>
      <c r="BU387" s="1">
        <f t="shared" si="107"/>
        <v>6</v>
      </c>
      <c r="BV387" s="1">
        <f t="shared" si="108"/>
        <v>0</v>
      </c>
      <c r="BW387" s="1">
        <f>SUM(COUNTIFS($S387:$BQ387,{"PAT","MAT"}))</f>
        <v>0</v>
      </c>
      <c r="BX387" s="1">
        <f t="shared" si="109"/>
        <v>0</v>
      </c>
      <c r="BY387" s="1">
        <f t="shared" si="110"/>
        <v>0</v>
      </c>
      <c r="BZ387" s="1">
        <f t="shared" si="111"/>
        <v>0</v>
      </c>
      <c r="CA387" s="1">
        <f t="shared" si="112"/>
        <v>0</v>
      </c>
      <c r="CB387" s="1">
        <f t="shared" si="113"/>
        <v>0</v>
      </c>
      <c r="CC387" s="1">
        <f t="shared" si="114"/>
        <v>0</v>
      </c>
      <c r="CD387" s="1">
        <f t="shared" si="115"/>
        <v>0</v>
      </c>
      <c r="CE387" s="1">
        <f t="shared" si="116"/>
        <v>0</v>
      </c>
      <c r="CF387" s="1">
        <f t="shared" si="117"/>
        <v>1</v>
      </c>
      <c r="CG387" s="1">
        <f>SUM(BR387:CC387)+SUM(COUNTIFS(R387:BQ387,{"TERM","RESIGNED"}))</f>
        <v>27.5</v>
      </c>
      <c r="CH387" s="1" t="s">
        <v>41</v>
      </c>
      <c r="CI387" s="1" t="s">
        <v>933</v>
      </c>
      <c r="CJ387" s="32"/>
    </row>
    <row r="388" spans="1:88" x14ac:dyDescent="0.25">
      <c r="A388" s="30">
        <f t="shared" si="118"/>
        <v>387</v>
      </c>
      <c r="B388" s="1" t="s">
        <v>163</v>
      </c>
      <c r="C388" s="1">
        <v>105425</v>
      </c>
      <c r="D388" s="25">
        <v>105425</v>
      </c>
      <c r="E388" s="1" t="s">
        <v>862</v>
      </c>
      <c r="F388" s="32" t="s">
        <v>1032</v>
      </c>
      <c r="G388" s="32" t="s">
        <v>181</v>
      </c>
      <c r="H388" s="28">
        <v>45155</v>
      </c>
      <c r="I388" s="28" t="s">
        <v>36</v>
      </c>
      <c r="J388" s="28" t="s">
        <v>36</v>
      </c>
      <c r="K388" s="1">
        <f t="shared" ca="1" si="102"/>
        <v>187</v>
      </c>
      <c r="L388" s="32" t="str">
        <f t="shared" si="103"/>
        <v>Billable</v>
      </c>
      <c r="M388" s="32" t="s">
        <v>178</v>
      </c>
      <c r="N388" s="1" t="s">
        <v>38</v>
      </c>
      <c r="O388" s="1" t="s">
        <v>39</v>
      </c>
      <c r="P388" s="1"/>
      <c r="Q388" s="1"/>
      <c r="R388" s="31" t="s">
        <v>239</v>
      </c>
      <c r="S388" s="42" t="s">
        <v>880</v>
      </c>
      <c r="T388" s="45" t="s">
        <v>36</v>
      </c>
      <c r="U388" s="42" t="s">
        <v>880</v>
      </c>
      <c r="V388" s="42" t="s">
        <v>880</v>
      </c>
      <c r="W388" s="46" t="s">
        <v>36</v>
      </c>
      <c r="X388" s="46" t="s">
        <v>880</v>
      </c>
      <c r="Y388" s="42" t="s">
        <v>17</v>
      </c>
      <c r="Z388" s="42" t="s">
        <v>17</v>
      </c>
      <c r="AA388" s="42" t="s">
        <v>880</v>
      </c>
      <c r="AB388" s="46" t="s">
        <v>36</v>
      </c>
      <c r="AC388" s="42" t="s">
        <v>880</v>
      </c>
      <c r="AD388" s="42" t="s">
        <v>880</v>
      </c>
      <c r="AE388" s="46" t="s">
        <v>36</v>
      </c>
      <c r="AF388" s="42" t="s">
        <v>880</v>
      </c>
      <c r="AG388" s="42" t="s">
        <v>880</v>
      </c>
      <c r="AH388" s="46" t="s">
        <v>36</v>
      </c>
      <c r="AI388" s="42" t="s">
        <v>880</v>
      </c>
      <c r="AJ388" s="42" t="s">
        <v>880</v>
      </c>
      <c r="AK388" s="46" t="s">
        <v>36</v>
      </c>
      <c r="AL388" s="42" t="s">
        <v>880</v>
      </c>
      <c r="AM388" s="42" t="s">
        <v>880</v>
      </c>
      <c r="AN388" s="46" t="s">
        <v>36</v>
      </c>
      <c r="AO388" s="42" t="s">
        <v>880</v>
      </c>
      <c r="AP388" s="42" t="s">
        <v>17</v>
      </c>
      <c r="AQ388" s="42" t="s">
        <v>17</v>
      </c>
      <c r="AR388" s="42" t="s">
        <v>880</v>
      </c>
      <c r="AS388" s="46" t="s">
        <v>36</v>
      </c>
      <c r="AT388" s="46" t="s">
        <v>880</v>
      </c>
      <c r="AU388" s="42" t="s">
        <v>880</v>
      </c>
      <c r="AV388" s="46" t="s">
        <v>36</v>
      </c>
      <c r="AW388" s="46" t="s">
        <v>880</v>
      </c>
      <c r="AX388" s="42" t="s">
        <v>880</v>
      </c>
      <c r="AY388" s="46" t="s">
        <v>36</v>
      </c>
      <c r="AZ388" s="46" t="s">
        <v>880</v>
      </c>
      <c r="BA388" s="42" t="s">
        <v>880</v>
      </c>
      <c r="BB388" s="46" t="s">
        <v>36</v>
      </c>
      <c r="BC388" s="46" t="s">
        <v>880</v>
      </c>
      <c r="BD388" s="42" t="s">
        <v>880</v>
      </c>
      <c r="BE388" s="42" t="s">
        <v>17</v>
      </c>
      <c r="BF388" s="42" t="s">
        <v>17</v>
      </c>
      <c r="BR388" s="1">
        <f t="shared" si="104"/>
        <v>23</v>
      </c>
      <c r="BS388" s="1">
        <f t="shared" si="105"/>
        <v>0</v>
      </c>
      <c r="BT388" s="1">
        <f t="shared" si="106"/>
        <v>6</v>
      </c>
      <c r="BU388" s="1">
        <f t="shared" si="107"/>
        <v>0</v>
      </c>
      <c r="BV388" s="1">
        <f t="shared" si="108"/>
        <v>0</v>
      </c>
      <c r="BW388" s="1">
        <f>SUM(COUNTIFS($S388:$BQ388,{"PAT","MAT"}))</f>
        <v>0</v>
      </c>
      <c r="BX388" s="1">
        <f t="shared" si="109"/>
        <v>0</v>
      </c>
      <c r="BY388" s="1">
        <f t="shared" si="110"/>
        <v>0</v>
      </c>
      <c r="BZ388" s="1">
        <f t="shared" si="111"/>
        <v>0</v>
      </c>
      <c r="CA388" s="1">
        <f t="shared" si="112"/>
        <v>0</v>
      </c>
      <c r="CB388" s="1">
        <f t="shared" si="113"/>
        <v>0</v>
      </c>
      <c r="CC388" s="1">
        <f t="shared" si="114"/>
        <v>0</v>
      </c>
      <c r="CD388" s="1">
        <f t="shared" si="115"/>
        <v>0</v>
      </c>
      <c r="CE388" s="1">
        <f t="shared" si="116"/>
        <v>1</v>
      </c>
      <c r="CF388" s="1">
        <f t="shared" si="117"/>
        <v>1</v>
      </c>
      <c r="CG388" s="1">
        <f>SUM(BR388:CC388)+SUM(COUNTIFS(R388:BQ388,{"TERM","RESIGNED"}))</f>
        <v>29</v>
      </c>
      <c r="CH388" s="1" t="s">
        <v>41</v>
      </c>
      <c r="CI388" s="1" t="s">
        <v>933</v>
      </c>
      <c r="CJ388" s="32"/>
    </row>
    <row r="389" spans="1:88" x14ac:dyDescent="0.25">
      <c r="A389" s="30">
        <f t="shared" si="118"/>
        <v>388</v>
      </c>
      <c r="B389" s="1" t="s">
        <v>163</v>
      </c>
      <c r="C389" s="1">
        <v>105427</v>
      </c>
      <c r="D389" s="25">
        <v>105427</v>
      </c>
      <c r="E389" s="1" t="s">
        <v>862</v>
      </c>
      <c r="F389" s="32" t="s">
        <v>1033</v>
      </c>
      <c r="G389" s="32" t="s">
        <v>181</v>
      </c>
      <c r="H389" s="28">
        <v>45155</v>
      </c>
      <c r="I389" s="28" t="s">
        <v>36</v>
      </c>
      <c r="J389" s="28" t="s">
        <v>36</v>
      </c>
      <c r="K389" s="1">
        <f t="shared" ca="1" si="102"/>
        <v>187</v>
      </c>
      <c r="L389" s="32" t="str">
        <f t="shared" si="103"/>
        <v>Billable</v>
      </c>
      <c r="M389" s="32" t="s">
        <v>178</v>
      </c>
      <c r="N389" s="1" t="s">
        <v>38</v>
      </c>
      <c r="O389" s="1" t="s">
        <v>39</v>
      </c>
      <c r="P389" s="1"/>
      <c r="Q389" s="1"/>
      <c r="R389" s="31" t="s">
        <v>179</v>
      </c>
      <c r="S389" s="42" t="s">
        <v>880</v>
      </c>
      <c r="T389" s="45">
        <v>0.4055555555555555</v>
      </c>
      <c r="U389" s="42" t="s">
        <v>880</v>
      </c>
      <c r="V389" s="42" t="s">
        <v>880</v>
      </c>
      <c r="W389" s="46">
        <v>0.38472222222222219</v>
      </c>
      <c r="X389" s="46" t="s">
        <v>880</v>
      </c>
      <c r="Y389" s="42" t="s">
        <v>17</v>
      </c>
      <c r="Z389" s="42" t="s">
        <v>17</v>
      </c>
      <c r="AA389" s="42" t="s">
        <v>880</v>
      </c>
      <c r="AB389" s="46">
        <v>0.36736111111111108</v>
      </c>
      <c r="AC389" s="42" t="s">
        <v>880</v>
      </c>
      <c r="AD389" s="42" t="s">
        <v>880</v>
      </c>
      <c r="AE389" s="46">
        <v>0.38055555555555554</v>
      </c>
      <c r="AF389" s="42" t="s">
        <v>880</v>
      </c>
      <c r="AG389" s="42" t="s">
        <v>880</v>
      </c>
      <c r="AH389" s="46">
        <v>0.38472222222222219</v>
      </c>
      <c r="AI389" s="42" t="s">
        <v>880</v>
      </c>
      <c r="AJ389" s="42" t="s">
        <v>880</v>
      </c>
      <c r="AK389" s="46">
        <v>0.4145833333333333</v>
      </c>
      <c r="AL389" s="42" t="s">
        <v>880</v>
      </c>
      <c r="AM389" s="42" t="s">
        <v>880</v>
      </c>
      <c r="AN389" s="46">
        <v>0.38958333333333334</v>
      </c>
      <c r="AO389" s="42" t="s">
        <v>880</v>
      </c>
      <c r="AP389" s="42" t="s">
        <v>17</v>
      </c>
      <c r="AQ389" s="42" t="s">
        <v>17</v>
      </c>
      <c r="AR389" s="42" t="s">
        <v>880</v>
      </c>
      <c r="AS389" s="46">
        <v>0.38541666666666669</v>
      </c>
      <c r="AT389" s="46" t="s">
        <v>880</v>
      </c>
      <c r="AU389" s="42" t="s">
        <v>880</v>
      </c>
      <c r="AV389" s="46">
        <v>0.38819444444444445</v>
      </c>
      <c r="AW389" s="46" t="s">
        <v>880</v>
      </c>
      <c r="AX389" s="42" t="s">
        <v>880</v>
      </c>
      <c r="AY389" s="46">
        <v>0.38750000000000001</v>
      </c>
      <c r="AZ389" s="46" t="s">
        <v>880</v>
      </c>
      <c r="BA389" s="42" t="s">
        <v>880</v>
      </c>
      <c r="BB389" s="46">
        <v>0.38125000000000003</v>
      </c>
      <c r="BC389" s="46" t="s">
        <v>880</v>
      </c>
      <c r="BD389" s="42" t="s">
        <v>880</v>
      </c>
      <c r="BE389" s="42" t="s">
        <v>17</v>
      </c>
      <c r="BF389" s="42" t="s">
        <v>17</v>
      </c>
      <c r="BR389" s="1">
        <f t="shared" si="104"/>
        <v>23</v>
      </c>
      <c r="BS389" s="1">
        <f t="shared" si="105"/>
        <v>0</v>
      </c>
      <c r="BT389" s="1">
        <f t="shared" si="106"/>
        <v>6</v>
      </c>
      <c r="BU389" s="1">
        <f t="shared" si="107"/>
        <v>0</v>
      </c>
      <c r="BV389" s="1">
        <f t="shared" si="108"/>
        <v>0</v>
      </c>
      <c r="BW389" s="1">
        <f>SUM(COUNTIFS($S389:$BQ389,{"PAT","MAT"}))</f>
        <v>0</v>
      </c>
      <c r="BX389" s="1">
        <f t="shared" si="109"/>
        <v>0</v>
      </c>
      <c r="BY389" s="1">
        <f t="shared" si="110"/>
        <v>0</v>
      </c>
      <c r="BZ389" s="1">
        <f t="shared" si="111"/>
        <v>0</v>
      </c>
      <c r="CA389" s="1">
        <f t="shared" si="112"/>
        <v>0</v>
      </c>
      <c r="CB389" s="1">
        <f t="shared" si="113"/>
        <v>0</v>
      </c>
      <c r="CC389" s="1">
        <f t="shared" si="114"/>
        <v>0</v>
      </c>
      <c r="CD389" s="1">
        <f t="shared" si="115"/>
        <v>0</v>
      </c>
      <c r="CE389" s="1">
        <f t="shared" si="116"/>
        <v>1</v>
      </c>
      <c r="CF389" s="1">
        <f t="shared" si="117"/>
        <v>1</v>
      </c>
      <c r="CG389" s="1">
        <f>SUM(BR389:CC389)+SUM(COUNTIFS(R389:BQ389,{"TERM","RESIGNED"}))</f>
        <v>29</v>
      </c>
      <c r="CH389" s="1" t="s">
        <v>41</v>
      </c>
      <c r="CI389" s="1" t="s">
        <v>931</v>
      </c>
      <c r="CJ389" s="32"/>
    </row>
    <row r="390" spans="1:88" x14ac:dyDescent="0.25">
      <c r="A390" s="30">
        <f t="shared" si="118"/>
        <v>389</v>
      </c>
      <c r="B390" s="1" t="s">
        <v>163</v>
      </c>
      <c r="C390" s="1">
        <v>105431</v>
      </c>
      <c r="D390" s="25">
        <v>105431</v>
      </c>
      <c r="E390" s="1" t="s">
        <v>863</v>
      </c>
      <c r="F390" s="32" t="s">
        <v>1034</v>
      </c>
      <c r="G390" s="32" t="s">
        <v>117</v>
      </c>
      <c r="H390" s="28">
        <v>45155</v>
      </c>
      <c r="I390" s="28" t="s">
        <v>36</v>
      </c>
      <c r="J390" s="28" t="s">
        <v>36</v>
      </c>
      <c r="K390" s="1">
        <f t="shared" ca="1" si="102"/>
        <v>187</v>
      </c>
      <c r="L390" s="32" t="str">
        <f t="shared" si="103"/>
        <v>Billable</v>
      </c>
      <c r="M390" s="32" t="s">
        <v>118</v>
      </c>
      <c r="N390" s="1" t="s">
        <v>38</v>
      </c>
      <c r="O390" s="1" t="s">
        <v>39</v>
      </c>
      <c r="P390" s="1"/>
      <c r="Q390" s="1"/>
      <c r="R390" s="31" t="s">
        <v>277</v>
      </c>
      <c r="S390" s="42" t="s">
        <v>880</v>
      </c>
      <c r="T390" s="45">
        <v>0.3888888888888889</v>
      </c>
      <c r="U390" s="42" t="s">
        <v>880</v>
      </c>
      <c r="V390" s="42" t="s">
        <v>880</v>
      </c>
      <c r="W390" s="46">
        <v>0.41597222222222219</v>
      </c>
      <c r="X390" s="46" t="s">
        <v>880</v>
      </c>
      <c r="Y390" s="42" t="s">
        <v>17</v>
      </c>
      <c r="Z390" s="42" t="s">
        <v>17</v>
      </c>
      <c r="AA390" s="42" t="s">
        <v>880</v>
      </c>
      <c r="AB390" s="46">
        <v>0.4513888888888889</v>
      </c>
      <c r="AC390" s="42" t="s">
        <v>880</v>
      </c>
      <c r="AD390" s="42" t="s">
        <v>880</v>
      </c>
      <c r="AE390" s="46">
        <v>0.4284722222222222</v>
      </c>
      <c r="AF390" s="42" t="s">
        <v>880</v>
      </c>
      <c r="AG390" s="42" t="s">
        <v>880</v>
      </c>
      <c r="AH390" s="46">
        <v>0.41250000000000003</v>
      </c>
      <c r="AI390" s="42" t="s">
        <v>880</v>
      </c>
      <c r="AJ390" s="42" t="s">
        <v>880</v>
      </c>
      <c r="AK390" s="46">
        <v>0.4055555555555555</v>
      </c>
      <c r="AL390" s="42" t="s">
        <v>880</v>
      </c>
      <c r="AM390" s="42" t="s">
        <v>880</v>
      </c>
      <c r="AN390" s="46">
        <v>0.40972222222222227</v>
      </c>
      <c r="AO390" s="42" t="s">
        <v>880</v>
      </c>
      <c r="AP390" s="42" t="s">
        <v>17</v>
      </c>
      <c r="AQ390" s="42" t="s">
        <v>17</v>
      </c>
      <c r="AR390" s="42" t="s">
        <v>880</v>
      </c>
      <c r="AS390" s="46">
        <v>0.41805555555555557</v>
      </c>
      <c r="AT390" s="46" t="s">
        <v>880</v>
      </c>
      <c r="AU390" s="42" t="s">
        <v>880</v>
      </c>
      <c r="AV390" s="46">
        <v>0.42430555555555555</v>
      </c>
      <c r="AW390" s="46" t="s">
        <v>880</v>
      </c>
      <c r="AX390" s="42" t="s">
        <v>880</v>
      </c>
      <c r="AY390" s="46">
        <v>0.39930555555555558</v>
      </c>
      <c r="AZ390" s="46" t="s">
        <v>880</v>
      </c>
      <c r="BA390" s="42" t="s">
        <v>880</v>
      </c>
      <c r="BB390" s="46">
        <v>0.42291666666666666</v>
      </c>
      <c r="BC390" s="46" t="s">
        <v>880</v>
      </c>
      <c r="BD390" s="42" t="s">
        <v>880</v>
      </c>
      <c r="BE390" s="42" t="s">
        <v>17</v>
      </c>
      <c r="BF390" s="42" t="s">
        <v>17</v>
      </c>
      <c r="BR390" s="1">
        <f t="shared" si="104"/>
        <v>23</v>
      </c>
      <c r="BS390" s="1">
        <f t="shared" si="105"/>
        <v>0</v>
      </c>
      <c r="BT390" s="1">
        <f t="shared" si="106"/>
        <v>6</v>
      </c>
      <c r="BU390" s="1">
        <f t="shared" si="107"/>
        <v>0</v>
      </c>
      <c r="BV390" s="1">
        <f t="shared" si="108"/>
        <v>0</v>
      </c>
      <c r="BW390" s="1">
        <f>SUM(COUNTIFS($S390:$BQ390,{"PAT","MAT"}))</f>
        <v>0</v>
      </c>
      <c r="BX390" s="1">
        <f t="shared" si="109"/>
        <v>0</v>
      </c>
      <c r="BY390" s="1">
        <f t="shared" si="110"/>
        <v>0</v>
      </c>
      <c r="BZ390" s="1">
        <f t="shared" si="111"/>
        <v>0</v>
      </c>
      <c r="CA390" s="1">
        <f t="shared" si="112"/>
        <v>0</v>
      </c>
      <c r="CB390" s="1">
        <f t="shared" si="113"/>
        <v>0</v>
      </c>
      <c r="CC390" s="1">
        <f t="shared" si="114"/>
        <v>0</v>
      </c>
      <c r="CD390" s="1">
        <f t="shared" si="115"/>
        <v>0</v>
      </c>
      <c r="CE390" s="1">
        <f t="shared" si="116"/>
        <v>1</v>
      </c>
      <c r="CF390" s="1">
        <f t="shared" si="117"/>
        <v>1</v>
      </c>
      <c r="CG390" s="1">
        <f>SUM(BR390:CC390)+SUM(COUNTIFS(R390:BQ390,{"TERM","RESIGNED"}))</f>
        <v>29</v>
      </c>
      <c r="CH390" s="1" t="s">
        <v>41</v>
      </c>
      <c r="CI390" s="1" t="s">
        <v>931</v>
      </c>
      <c r="CJ390" s="32"/>
    </row>
    <row r="391" spans="1:88" x14ac:dyDescent="0.25">
      <c r="A391" s="30">
        <f t="shared" si="118"/>
        <v>390</v>
      </c>
      <c r="B391" s="1" t="s">
        <v>163</v>
      </c>
      <c r="C391" s="1">
        <v>105438</v>
      </c>
      <c r="D391" s="25">
        <v>105438</v>
      </c>
      <c r="E391" s="1" t="s">
        <v>863</v>
      </c>
      <c r="F391" s="32" t="s">
        <v>1035</v>
      </c>
      <c r="G391" s="32" t="s">
        <v>117</v>
      </c>
      <c r="H391" s="28">
        <v>45155</v>
      </c>
      <c r="I391" s="28" t="s">
        <v>36</v>
      </c>
      <c r="J391" s="28" t="s">
        <v>36</v>
      </c>
      <c r="K391" s="1">
        <f t="shared" ca="1" si="102"/>
        <v>187</v>
      </c>
      <c r="L391" s="32" t="str">
        <f t="shared" si="103"/>
        <v>Billable</v>
      </c>
      <c r="M391" s="32" t="s">
        <v>118</v>
      </c>
      <c r="N391" s="1" t="s">
        <v>38</v>
      </c>
      <c r="O391" s="1" t="s">
        <v>39</v>
      </c>
      <c r="P391" s="1"/>
      <c r="Q391" s="1"/>
      <c r="R391" s="31" t="s">
        <v>887</v>
      </c>
      <c r="S391" s="42" t="s">
        <v>880</v>
      </c>
      <c r="T391" s="45">
        <v>0.41805555555555557</v>
      </c>
      <c r="U391" s="42" t="s">
        <v>880</v>
      </c>
      <c r="V391" s="42" t="s">
        <v>880</v>
      </c>
      <c r="W391" s="46">
        <v>0.41666666666666669</v>
      </c>
      <c r="X391" s="46" t="s">
        <v>880</v>
      </c>
      <c r="Y391" s="42" t="s">
        <v>17</v>
      </c>
      <c r="Z391" s="42" t="s">
        <v>17</v>
      </c>
      <c r="AA391" s="42" t="s">
        <v>880</v>
      </c>
      <c r="AB391" s="46">
        <v>0.42638888888888887</v>
      </c>
      <c r="AC391" s="42" t="s">
        <v>880</v>
      </c>
      <c r="AD391" s="42" t="s">
        <v>880</v>
      </c>
      <c r="AE391" s="46">
        <v>0.42708333333333331</v>
      </c>
      <c r="AF391" s="42" t="s">
        <v>880</v>
      </c>
      <c r="AG391" s="42" t="s">
        <v>880</v>
      </c>
      <c r="AH391" s="46">
        <v>0.43402777777777773</v>
      </c>
      <c r="AI391" s="42" t="s">
        <v>880</v>
      </c>
      <c r="AJ391" s="42" t="s">
        <v>880</v>
      </c>
      <c r="AK391" s="46">
        <v>0.4055555555555555</v>
      </c>
      <c r="AL391" s="42" t="s">
        <v>880</v>
      </c>
      <c r="AM391" s="42" t="s">
        <v>880</v>
      </c>
      <c r="AN391" s="46">
        <v>0.4069444444444445</v>
      </c>
      <c r="AO391" s="42" t="s">
        <v>880</v>
      </c>
      <c r="AP391" s="42" t="s">
        <v>17</v>
      </c>
      <c r="AQ391" s="42" t="s">
        <v>17</v>
      </c>
      <c r="AR391" s="42" t="s">
        <v>880</v>
      </c>
      <c r="AS391" s="46">
        <v>0.43611111111111112</v>
      </c>
      <c r="AT391" s="46" t="s">
        <v>880</v>
      </c>
      <c r="AU391" s="42" t="s">
        <v>880</v>
      </c>
      <c r="AV391" s="46">
        <v>0.40833333333333338</v>
      </c>
      <c r="AW391" s="46" t="s">
        <v>880</v>
      </c>
      <c r="AX391" s="42" t="s">
        <v>880</v>
      </c>
      <c r="AY391" s="46">
        <v>0.37986111111111115</v>
      </c>
      <c r="AZ391" s="46" t="s">
        <v>880</v>
      </c>
      <c r="BA391" s="42" t="s">
        <v>880</v>
      </c>
      <c r="BB391" s="46">
        <v>0.4291666666666667</v>
      </c>
      <c r="BC391" s="46" t="s">
        <v>880</v>
      </c>
      <c r="BD391" s="42" t="s">
        <v>880</v>
      </c>
      <c r="BE391" s="42" t="s">
        <v>17</v>
      </c>
      <c r="BF391" s="42" t="s">
        <v>17</v>
      </c>
      <c r="BR391" s="1">
        <f t="shared" si="104"/>
        <v>23</v>
      </c>
      <c r="BS391" s="1">
        <f t="shared" si="105"/>
        <v>0</v>
      </c>
      <c r="BT391" s="1">
        <f t="shared" si="106"/>
        <v>6</v>
      </c>
      <c r="BU391" s="1">
        <f t="shared" si="107"/>
        <v>0</v>
      </c>
      <c r="BV391" s="1">
        <f t="shared" si="108"/>
        <v>0</v>
      </c>
      <c r="BW391" s="1">
        <f>SUM(COUNTIFS($S391:$BQ391,{"PAT","MAT"}))</f>
        <v>0</v>
      </c>
      <c r="BX391" s="1">
        <f t="shared" si="109"/>
        <v>0</v>
      </c>
      <c r="BY391" s="1">
        <f t="shared" si="110"/>
        <v>0</v>
      </c>
      <c r="BZ391" s="1">
        <f t="shared" si="111"/>
        <v>0</v>
      </c>
      <c r="CA391" s="1">
        <f t="shared" si="112"/>
        <v>0</v>
      </c>
      <c r="CB391" s="1">
        <f t="shared" si="113"/>
        <v>0</v>
      </c>
      <c r="CC391" s="1">
        <f t="shared" si="114"/>
        <v>0</v>
      </c>
      <c r="CD391" s="1">
        <f t="shared" si="115"/>
        <v>0</v>
      </c>
      <c r="CE391" s="1">
        <f t="shared" si="116"/>
        <v>1</v>
      </c>
      <c r="CF391" s="1">
        <f t="shared" si="117"/>
        <v>1</v>
      </c>
      <c r="CG391" s="1">
        <f>SUM(BR391:CC391)+SUM(COUNTIFS(R391:BQ391,{"TERM","RESIGNED"}))</f>
        <v>29</v>
      </c>
      <c r="CH391" s="1" t="s">
        <v>41</v>
      </c>
      <c r="CI391" s="1" t="s">
        <v>934</v>
      </c>
      <c r="CJ391" s="32"/>
    </row>
    <row r="392" spans="1:88" x14ac:dyDescent="0.25">
      <c r="A392" s="30">
        <f t="shared" si="118"/>
        <v>391</v>
      </c>
      <c r="B392" s="1" t="s">
        <v>163</v>
      </c>
      <c r="C392" s="1">
        <v>105444</v>
      </c>
      <c r="D392" s="25">
        <v>105444</v>
      </c>
      <c r="E392" s="1" t="s">
        <v>863</v>
      </c>
      <c r="F392" s="32" t="s">
        <v>1036</v>
      </c>
      <c r="G392" s="32" t="s">
        <v>117</v>
      </c>
      <c r="H392" s="28">
        <v>45155</v>
      </c>
      <c r="I392" s="28" t="s">
        <v>36</v>
      </c>
      <c r="J392" s="28" t="s">
        <v>36</v>
      </c>
      <c r="K392" s="1">
        <f t="shared" ca="1" si="102"/>
        <v>187</v>
      </c>
      <c r="L392" s="32" t="str">
        <f t="shared" si="103"/>
        <v>Billable</v>
      </c>
      <c r="M392" s="32" t="s">
        <v>118</v>
      </c>
      <c r="N392" s="1" t="s">
        <v>38</v>
      </c>
      <c r="O392" s="1" t="s">
        <v>39</v>
      </c>
      <c r="P392" s="1"/>
      <c r="Q392" s="1"/>
      <c r="R392" s="31" t="s">
        <v>1443</v>
      </c>
      <c r="S392" s="42" t="s">
        <v>880</v>
      </c>
      <c r="T392" s="45">
        <v>0.37083333333333335</v>
      </c>
      <c r="U392" s="42" t="s">
        <v>880</v>
      </c>
      <c r="V392" s="42" t="s">
        <v>880</v>
      </c>
      <c r="W392" s="46">
        <v>0.37083333333333335</v>
      </c>
      <c r="X392" s="46" t="s">
        <v>880</v>
      </c>
      <c r="Y392" s="42" t="s">
        <v>17</v>
      </c>
      <c r="Z392" s="42" t="s">
        <v>17</v>
      </c>
      <c r="AA392" s="42" t="s">
        <v>880</v>
      </c>
      <c r="AB392" s="46">
        <v>0.39444444444444443</v>
      </c>
      <c r="AC392" s="42" t="s">
        <v>880</v>
      </c>
      <c r="AD392" s="42" t="s">
        <v>880</v>
      </c>
      <c r="AE392" s="46">
        <v>0.38680555555555557</v>
      </c>
      <c r="AF392" s="42" t="s">
        <v>880</v>
      </c>
      <c r="AG392" s="42" t="s">
        <v>880</v>
      </c>
      <c r="AH392" s="46">
        <v>0.37013888888888885</v>
      </c>
      <c r="AI392" s="42" t="s">
        <v>880</v>
      </c>
      <c r="AJ392" s="42" t="s">
        <v>880</v>
      </c>
      <c r="AK392" s="46">
        <v>0.40416666666666662</v>
      </c>
      <c r="AL392" s="42" t="s">
        <v>880</v>
      </c>
      <c r="AM392" s="42" t="s">
        <v>18</v>
      </c>
      <c r="AN392" s="46" t="s">
        <v>36</v>
      </c>
      <c r="AO392" s="42" t="s">
        <v>18</v>
      </c>
      <c r="AP392" s="42" t="s">
        <v>17</v>
      </c>
      <c r="AQ392" s="42" t="s">
        <v>17</v>
      </c>
      <c r="AR392" s="42" t="s">
        <v>880</v>
      </c>
      <c r="AS392" s="46">
        <v>0.3972222222222222</v>
      </c>
      <c r="AT392" s="46" t="s">
        <v>880</v>
      </c>
      <c r="AU392" s="42" t="s">
        <v>880</v>
      </c>
      <c r="AV392" s="46">
        <v>0.3923611111111111</v>
      </c>
      <c r="AW392" s="46" t="s">
        <v>880</v>
      </c>
      <c r="AX392" s="42" t="s">
        <v>880</v>
      </c>
      <c r="AY392" s="46">
        <v>0.38680555555555557</v>
      </c>
      <c r="AZ392" s="46" t="s">
        <v>880</v>
      </c>
      <c r="BA392" s="42" t="s">
        <v>880</v>
      </c>
      <c r="BB392" s="46">
        <v>0.37291666666666662</v>
      </c>
      <c r="BC392" s="46" t="s">
        <v>880</v>
      </c>
      <c r="BD392" s="42" t="s">
        <v>880</v>
      </c>
      <c r="BE392" s="42" t="s">
        <v>17</v>
      </c>
      <c r="BF392" s="42" t="s">
        <v>17</v>
      </c>
      <c r="BR392" s="1">
        <f t="shared" si="104"/>
        <v>21</v>
      </c>
      <c r="BS392" s="1">
        <f t="shared" si="105"/>
        <v>0</v>
      </c>
      <c r="BT392" s="1">
        <f t="shared" si="106"/>
        <v>6</v>
      </c>
      <c r="BU392" s="1">
        <f t="shared" si="107"/>
        <v>2</v>
      </c>
      <c r="BV392" s="1">
        <f t="shared" si="108"/>
        <v>0</v>
      </c>
      <c r="BW392" s="1">
        <f>SUM(COUNTIFS($S392:$BQ392,{"PAT","MAT"}))</f>
        <v>0</v>
      </c>
      <c r="BX392" s="1">
        <f t="shared" si="109"/>
        <v>0</v>
      </c>
      <c r="BY392" s="1">
        <f t="shared" si="110"/>
        <v>0</v>
      </c>
      <c r="BZ392" s="1">
        <f t="shared" si="111"/>
        <v>0</v>
      </c>
      <c r="CA392" s="1">
        <f t="shared" si="112"/>
        <v>0</v>
      </c>
      <c r="CB392" s="1">
        <f t="shared" si="113"/>
        <v>0</v>
      </c>
      <c r="CC392" s="1">
        <f t="shared" si="114"/>
        <v>0</v>
      </c>
      <c r="CD392" s="1">
        <f t="shared" si="115"/>
        <v>0</v>
      </c>
      <c r="CE392" s="1">
        <f t="shared" si="116"/>
        <v>1</v>
      </c>
      <c r="CF392" s="1">
        <f t="shared" si="117"/>
        <v>1</v>
      </c>
      <c r="CG392" s="1">
        <f>SUM(BR392:CC392)+SUM(COUNTIFS(R392:BQ392,{"TERM","RESIGNED"}))</f>
        <v>29</v>
      </c>
      <c r="CH392" s="1" t="s">
        <v>41</v>
      </c>
      <c r="CI392" s="1" t="s">
        <v>932</v>
      </c>
      <c r="CJ392" s="32"/>
    </row>
    <row r="393" spans="1:88" x14ac:dyDescent="0.25">
      <c r="A393" s="30">
        <f t="shared" si="118"/>
        <v>392</v>
      </c>
      <c r="B393" s="1" t="s">
        <v>163</v>
      </c>
      <c r="C393" s="1">
        <v>105463</v>
      </c>
      <c r="D393" s="25">
        <v>105463</v>
      </c>
      <c r="E393" s="1" t="s">
        <v>863</v>
      </c>
      <c r="F393" s="32" t="s">
        <v>1044</v>
      </c>
      <c r="G393" s="32" t="s">
        <v>181</v>
      </c>
      <c r="H393" s="28">
        <v>45160</v>
      </c>
      <c r="I393" s="28" t="s">
        <v>36</v>
      </c>
      <c r="J393" s="28" t="s">
        <v>36</v>
      </c>
      <c r="K393" s="1">
        <f t="shared" ca="1" si="102"/>
        <v>182</v>
      </c>
      <c r="L393" s="32" t="str">
        <f t="shared" si="103"/>
        <v>Billable</v>
      </c>
      <c r="M393" s="32" t="s">
        <v>178</v>
      </c>
      <c r="N393" s="1" t="s">
        <v>38</v>
      </c>
      <c r="O393" s="1" t="s">
        <v>39</v>
      </c>
      <c r="P393" s="1"/>
      <c r="Q393" s="1"/>
      <c r="R393" s="31" t="s">
        <v>292</v>
      </c>
      <c r="S393" s="42" t="s">
        <v>18</v>
      </c>
      <c r="T393" s="45" t="s">
        <v>36</v>
      </c>
      <c r="U393" s="42" t="s">
        <v>18</v>
      </c>
      <c r="V393" s="42" t="s">
        <v>880</v>
      </c>
      <c r="W393" s="46" t="s">
        <v>36</v>
      </c>
      <c r="X393" s="46" t="s">
        <v>880</v>
      </c>
      <c r="Y393" s="42" t="s">
        <v>17</v>
      </c>
      <c r="Z393" s="42" t="s">
        <v>17</v>
      </c>
      <c r="AA393" s="42" t="s">
        <v>18</v>
      </c>
      <c r="AB393" s="46" t="s">
        <v>36</v>
      </c>
      <c r="AC393" s="42" t="s">
        <v>18</v>
      </c>
      <c r="AD393" s="42" t="s">
        <v>880</v>
      </c>
      <c r="AE393" s="46" t="s">
        <v>36</v>
      </c>
      <c r="AF393" s="42" t="s">
        <v>880</v>
      </c>
      <c r="AG393" s="42" t="s">
        <v>880</v>
      </c>
      <c r="AH393" s="46" t="s">
        <v>36</v>
      </c>
      <c r="AI393" s="42" t="s">
        <v>880</v>
      </c>
      <c r="AJ393" s="42" t="s">
        <v>880</v>
      </c>
      <c r="AK393" s="46" t="s">
        <v>36</v>
      </c>
      <c r="AL393" s="42" t="s">
        <v>880</v>
      </c>
      <c r="AM393" s="42" t="s">
        <v>880</v>
      </c>
      <c r="AN393" s="46" t="s">
        <v>36</v>
      </c>
      <c r="AO393" s="42" t="s">
        <v>880</v>
      </c>
      <c r="AP393" s="42" t="s">
        <v>17</v>
      </c>
      <c r="AQ393" s="42" t="s">
        <v>17</v>
      </c>
      <c r="AR393" s="42" t="s">
        <v>880</v>
      </c>
      <c r="AS393" s="46" t="s">
        <v>36</v>
      </c>
      <c r="AT393" s="46" t="s">
        <v>880</v>
      </c>
      <c r="AU393" s="42" t="s">
        <v>880</v>
      </c>
      <c r="AV393" s="46" t="s">
        <v>36</v>
      </c>
      <c r="AW393" s="46" t="s">
        <v>880</v>
      </c>
      <c r="AX393" s="42" t="s">
        <v>880</v>
      </c>
      <c r="AY393" s="46" t="s">
        <v>36</v>
      </c>
      <c r="AZ393" s="46" t="s">
        <v>880</v>
      </c>
      <c r="BA393" s="42" t="s">
        <v>880</v>
      </c>
      <c r="BB393" s="46" t="s">
        <v>36</v>
      </c>
      <c r="BC393" s="46" t="s">
        <v>880</v>
      </c>
      <c r="BD393" s="42" t="s">
        <v>880</v>
      </c>
      <c r="BE393" s="42" t="s">
        <v>17</v>
      </c>
      <c r="BF393" s="42" t="s">
        <v>17</v>
      </c>
      <c r="BR393" s="1">
        <f t="shared" si="104"/>
        <v>19</v>
      </c>
      <c r="BS393" s="1">
        <f t="shared" si="105"/>
        <v>0</v>
      </c>
      <c r="BT393" s="1">
        <f t="shared" si="106"/>
        <v>6</v>
      </c>
      <c r="BU393" s="1">
        <f t="shared" si="107"/>
        <v>4</v>
      </c>
      <c r="BV393" s="1">
        <f t="shared" si="108"/>
        <v>0</v>
      </c>
      <c r="BW393" s="1">
        <f>SUM(COUNTIFS($S393:$BQ393,{"PAT","MAT"}))</f>
        <v>0</v>
      </c>
      <c r="BX393" s="1">
        <f t="shared" si="109"/>
        <v>0</v>
      </c>
      <c r="BY393" s="1">
        <f t="shared" si="110"/>
        <v>0</v>
      </c>
      <c r="BZ393" s="1">
        <f t="shared" si="111"/>
        <v>0</v>
      </c>
      <c r="CA393" s="1">
        <f t="shared" si="112"/>
        <v>0</v>
      </c>
      <c r="CB393" s="1">
        <f t="shared" si="113"/>
        <v>0</v>
      </c>
      <c r="CC393" s="1">
        <f t="shared" si="114"/>
        <v>0</v>
      </c>
      <c r="CD393" s="1">
        <f t="shared" si="115"/>
        <v>0</v>
      </c>
      <c r="CE393" s="1">
        <f t="shared" si="116"/>
        <v>1</v>
      </c>
      <c r="CF393" s="1">
        <f t="shared" si="117"/>
        <v>1</v>
      </c>
      <c r="CG393" s="1">
        <f>SUM(BR393:CC393)+SUM(COUNTIFS(R393:BQ393,{"TERM","RESIGNED"}))</f>
        <v>29</v>
      </c>
      <c r="CH393" s="1" t="s">
        <v>41</v>
      </c>
      <c r="CI393" s="1" t="s">
        <v>931</v>
      </c>
      <c r="CJ393" s="32"/>
    </row>
    <row r="394" spans="1:88" x14ac:dyDescent="0.25">
      <c r="A394" s="30">
        <f t="shared" si="118"/>
        <v>393</v>
      </c>
      <c r="B394" s="1" t="s">
        <v>163</v>
      </c>
      <c r="C394" s="1">
        <v>105467</v>
      </c>
      <c r="D394" s="25">
        <v>105467</v>
      </c>
      <c r="E394" s="1" t="s">
        <v>863</v>
      </c>
      <c r="F394" s="32" t="s">
        <v>1045</v>
      </c>
      <c r="G394" s="32" t="s">
        <v>177</v>
      </c>
      <c r="H394" s="28">
        <v>45160</v>
      </c>
      <c r="I394" s="28" t="s">
        <v>36</v>
      </c>
      <c r="J394" s="28" t="s">
        <v>36</v>
      </c>
      <c r="K394" s="1">
        <f t="shared" ca="1" si="102"/>
        <v>182</v>
      </c>
      <c r="L394" s="32" t="str">
        <f t="shared" si="103"/>
        <v>Billable</v>
      </c>
      <c r="M394" s="32" t="s">
        <v>178</v>
      </c>
      <c r="N394" s="1" t="s">
        <v>38</v>
      </c>
      <c r="O394" s="1" t="s">
        <v>39</v>
      </c>
      <c r="P394" s="1"/>
      <c r="Q394" s="1"/>
      <c r="R394" s="31" t="s">
        <v>230</v>
      </c>
      <c r="S394" s="42" t="s">
        <v>882</v>
      </c>
      <c r="T394" s="45" t="s">
        <v>36</v>
      </c>
      <c r="U394" s="42" t="s">
        <v>882</v>
      </c>
      <c r="V394" s="42" t="s">
        <v>880</v>
      </c>
      <c r="W394" s="46">
        <v>0.39027777777777778</v>
      </c>
      <c r="X394" s="46" t="s">
        <v>880</v>
      </c>
      <c r="Y394" s="42" t="s">
        <v>17</v>
      </c>
      <c r="Z394" s="42" t="s">
        <v>17</v>
      </c>
      <c r="AA394" s="42" t="s">
        <v>880</v>
      </c>
      <c r="AB394" s="46">
        <v>0.38750000000000001</v>
      </c>
      <c r="AC394" s="42" t="s">
        <v>880</v>
      </c>
      <c r="AD394" s="42" t="s">
        <v>880</v>
      </c>
      <c r="AE394" s="46">
        <v>0.39652777777777781</v>
      </c>
      <c r="AF394" s="42" t="s">
        <v>880</v>
      </c>
      <c r="AG394" s="42" t="s">
        <v>883</v>
      </c>
      <c r="AH394" s="46" t="s">
        <v>36</v>
      </c>
      <c r="AI394" s="42" t="s">
        <v>883</v>
      </c>
      <c r="AJ394" s="42" t="s">
        <v>880</v>
      </c>
      <c r="AK394" s="46">
        <v>0.39097222222222222</v>
      </c>
      <c r="AL394" s="42" t="s">
        <v>880</v>
      </c>
      <c r="AM394" s="42" t="s">
        <v>880</v>
      </c>
      <c r="AN394" s="46">
        <v>0.43194444444444446</v>
      </c>
      <c r="AO394" s="42" t="s">
        <v>880</v>
      </c>
      <c r="AP394" s="42" t="s">
        <v>17</v>
      </c>
      <c r="AQ394" s="42" t="s">
        <v>17</v>
      </c>
      <c r="AR394" s="42" t="s">
        <v>880</v>
      </c>
      <c r="AS394" s="46">
        <v>0.39097222222222222</v>
      </c>
      <c r="AT394" s="46" t="s">
        <v>880</v>
      </c>
      <c r="AU394" s="42" t="s">
        <v>880</v>
      </c>
      <c r="AV394" s="46">
        <v>0.3833333333333333</v>
      </c>
      <c r="AW394" s="46" t="s">
        <v>880</v>
      </c>
      <c r="AX394" s="42" t="s">
        <v>880</v>
      </c>
      <c r="AY394" s="46">
        <v>0.38819444444444445</v>
      </c>
      <c r="AZ394" s="46" t="s">
        <v>880</v>
      </c>
      <c r="BA394" s="42" t="s">
        <v>880</v>
      </c>
      <c r="BB394" s="46">
        <v>0.39374999999999999</v>
      </c>
      <c r="BC394" s="46" t="s">
        <v>880</v>
      </c>
      <c r="BD394" s="42" t="s">
        <v>880</v>
      </c>
      <c r="BE394" s="42" t="s">
        <v>17</v>
      </c>
      <c r="BF394" s="42" t="s">
        <v>17</v>
      </c>
      <c r="BR394" s="1">
        <f t="shared" si="104"/>
        <v>19</v>
      </c>
      <c r="BS394" s="1">
        <f t="shared" si="105"/>
        <v>0</v>
      </c>
      <c r="BT394" s="1">
        <f t="shared" si="106"/>
        <v>6</v>
      </c>
      <c r="BU394" s="1">
        <f t="shared" si="107"/>
        <v>0</v>
      </c>
      <c r="BV394" s="1">
        <f t="shared" si="108"/>
        <v>0</v>
      </c>
      <c r="BW394" s="1">
        <f>SUM(COUNTIFS($S394:$BQ394,{"PAT","MAT"}))</f>
        <v>0</v>
      </c>
      <c r="BX394" s="1">
        <f t="shared" si="109"/>
        <v>0</v>
      </c>
      <c r="BY394" s="1">
        <f t="shared" si="110"/>
        <v>0</v>
      </c>
      <c r="BZ394" s="1">
        <f t="shared" si="111"/>
        <v>2</v>
      </c>
      <c r="CA394" s="1">
        <f t="shared" si="112"/>
        <v>2</v>
      </c>
      <c r="CB394" s="1">
        <f t="shared" si="113"/>
        <v>0</v>
      </c>
      <c r="CC394" s="1">
        <f t="shared" si="114"/>
        <v>0</v>
      </c>
      <c r="CD394" s="1">
        <f t="shared" si="115"/>
        <v>4</v>
      </c>
      <c r="CE394" s="1">
        <f t="shared" si="116"/>
        <v>1</v>
      </c>
      <c r="CF394" s="1">
        <f t="shared" si="117"/>
        <v>1</v>
      </c>
      <c r="CG394" s="1">
        <f>SUM(BR394:CC394)+SUM(COUNTIFS(R394:BQ394,{"TERM","RESIGNED"}))</f>
        <v>29</v>
      </c>
      <c r="CH394" s="1" t="s">
        <v>41</v>
      </c>
      <c r="CI394" s="1" t="s">
        <v>934</v>
      </c>
      <c r="CJ394" s="32"/>
    </row>
    <row r="395" spans="1:88" x14ac:dyDescent="0.25">
      <c r="A395" s="30">
        <f t="shared" si="118"/>
        <v>394</v>
      </c>
      <c r="B395" s="1" t="s">
        <v>163</v>
      </c>
      <c r="C395" s="1">
        <v>105469</v>
      </c>
      <c r="D395" s="25">
        <v>105469</v>
      </c>
      <c r="E395" s="1" t="s">
        <v>863</v>
      </c>
      <c r="F395" s="32" t="s">
        <v>1046</v>
      </c>
      <c r="G395" s="32" t="s">
        <v>154</v>
      </c>
      <c r="H395" s="28">
        <v>45160</v>
      </c>
      <c r="I395" s="28" t="s">
        <v>36</v>
      </c>
      <c r="J395" s="28" t="s">
        <v>36</v>
      </c>
      <c r="K395" s="1">
        <f t="shared" ca="1" si="102"/>
        <v>182</v>
      </c>
      <c r="L395" s="32" t="str">
        <f t="shared" si="103"/>
        <v>Billable</v>
      </c>
      <c r="M395" s="32" t="s">
        <v>118</v>
      </c>
      <c r="N395" s="1" t="s">
        <v>38</v>
      </c>
      <c r="O395" s="1" t="s">
        <v>39</v>
      </c>
      <c r="P395" s="1"/>
      <c r="Q395" s="1"/>
      <c r="R395" s="31" t="s">
        <v>136</v>
      </c>
      <c r="S395" s="42" t="s">
        <v>880</v>
      </c>
      <c r="T395" s="45">
        <v>0.3743055555555555</v>
      </c>
      <c r="U395" s="42" t="s">
        <v>880</v>
      </c>
      <c r="V395" s="42" t="s">
        <v>880</v>
      </c>
      <c r="W395" s="46">
        <v>0.3666666666666667</v>
      </c>
      <c r="X395" s="46" t="s">
        <v>880</v>
      </c>
      <c r="Y395" s="42" t="s">
        <v>17</v>
      </c>
      <c r="Z395" s="42" t="s">
        <v>17</v>
      </c>
      <c r="AA395" s="42" t="s">
        <v>880</v>
      </c>
      <c r="AB395" s="46">
        <v>0.38958333333333334</v>
      </c>
      <c r="AC395" s="42" t="s">
        <v>880</v>
      </c>
      <c r="AD395" s="42" t="s">
        <v>880</v>
      </c>
      <c r="AE395" s="46">
        <v>0.38055555555555554</v>
      </c>
      <c r="AF395" s="42" t="s">
        <v>880</v>
      </c>
      <c r="AG395" s="42" t="s">
        <v>880</v>
      </c>
      <c r="AH395" s="46">
        <v>0.36805555555555558</v>
      </c>
      <c r="AI395" s="42" t="s">
        <v>880</v>
      </c>
      <c r="AJ395" s="42" t="s">
        <v>880</v>
      </c>
      <c r="AK395" s="46">
        <v>0.3833333333333333</v>
      </c>
      <c r="AL395" s="42" t="s">
        <v>880</v>
      </c>
      <c r="AM395" s="42" t="s">
        <v>880</v>
      </c>
      <c r="AN395" s="46">
        <v>0.42569444444444443</v>
      </c>
      <c r="AO395" s="42" t="s">
        <v>880</v>
      </c>
      <c r="AP395" s="42" t="s">
        <v>17</v>
      </c>
      <c r="AQ395" s="42" t="s">
        <v>17</v>
      </c>
      <c r="AR395" s="42" t="s">
        <v>880</v>
      </c>
      <c r="AS395" s="46">
        <v>0.3972222222222222</v>
      </c>
      <c r="AT395" s="46" t="s">
        <v>880</v>
      </c>
      <c r="AU395" s="42" t="s">
        <v>881</v>
      </c>
      <c r="AV395" s="46">
        <v>0.31388888888888888</v>
      </c>
      <c r="AW395" s="46" t="s">
        <v>881</v>
      </c>
      <c r="AX395" s="42" t="s">
        <v>882</v>
      </c>
      <c r="AY395" s="46" t="s">
        <v>36</v>
      </c>
      <c r="AZ395" s="46" t="s">
        <v>882</v>
      </c>
      <c r="BA395" s="42" t="s">
        <v>880</v>
      </c>
      <c r="BB395" s="46">
        <v>0.37777777777777777</v>
      </c>
      <c r="BC395" s="46" t="s">
        <v>880</v>
      </c>
      <c r="BD395" s="42" t="s">
        <v>880</v>
      </c>
      <c r="BE395" s="42" t="s">
        <v>17</v>
      </c>
      <c r="BF395" s="42" t="s">
        <v>17</v>
      </c>
      <c r="BR395" s="1">
        <f t="shared" si="104"/>
        <v>19</v>
      </c>
      <c r="BS395" s="1">
        <f t="shared" si="105"/>
        <v>1</v>
      </c>
      <c r="BT395" s="1">
        <f t="shared" si="106"/>
        <v>6</v>
      </c>
      <c r="BU395" s="1">
        <f t="shared" si="107"/>
        <v>0</v>
      </c>
      <c r="BV395" s="1">
        <f t="shared" si="108"/>
        <v>0</v>
      </c>
      <c r="BW395" s="1">
        <f>SUM(COUNTIFS($S395:$BQ395,{"PAT","MAT"}))</f>
        <v>0</v>
      </c>
      <c r="BX395" s="1">
        <f t="shared" si="109"/>
        <v>0</v>
      </c>
      <c r="BY395" s="1">
        <f t="shared" si="110"/>
        <v>0</v>
      </c>
      <c r="BZ395" s="1">
        <f t="shared" si="111"/>
        <v>0</v>
      </c>
      <c r="CA395" s="1">
        <f t="shared" si="112"/>
        <v>2</v>
      </c>
      <c r="CB395" s="1">
        <f t="shared" si="113"/>
        <v>0</v>
      </c>
      <c r="CC395" s="1">
        <f t="shared" si="114"/>
        <v>0</v>
      </c>
      <c r="CD395" s="1">
        <f t="shared" si="115"/>
        <v>2</v>
      </c>
      <c r="CE395" s="1">
        <f t="shared" si="116"/>
        <v>1</v>
      </c>
      <c r="CF395" s="1">
        <f t="shared" si="117"/>
        <v>1</v>
      </c>
      <c r="CG395" s="1">
        <f>SUM(BR395:CC395)+SUM(COUNTIFS(R395:BQ395,{"TERM","RESIGNED"}))</f>
        <v>28</v>
      </c>
      <c r="CH395" s="1" t="s">
        <v>41</v>
      </c>
      <c r="CI395" s="1" t="s">
        <v>934</v>
      </c>
      <c r="CJ395" s="32"/>
    </row>
    <row r="396" spans="1:88" x14ac:dyDescent="0.25">
      <c r="A396" s="30">
        <f t="shared" si="118"/>
        <v>395</v>
      </c>
      <c r="B396" s="1" t="s">
        <v>163</v>
      </c>
      <c r="C396" s="1">
        <v>105479</v>
      </c>
      <c r="D396" s="25">
        <v>105479</v>
      </c>
      <c r="E396" s="1" t="s">
        <v>863</v>
      </c>
      <c r="F396" s="32" t="s">
        <v>1048</v>
      </c>
      <c r="G396" s="32" t="s">
        <v>154</v>
      </c>
      <c r="H396" s="28">
        <v>45160</v>
      </c>
      <c r="I396" s="28" t="s">
        <v>36</v>
      </c>
      <c r="J396" s="28" t="s">
        <v>36</v>
      </c>
      <c r="K396" s="1">
        <f t="shared" ca="1" si="102"/>
        <v>182</v>
      </c>
      <c r="L396" s="32" t="str">
        <f t="shared" si="103"/>
        <v>Billable</v>
      </c>
      <c r="M396" s="32" t="s">
        <v>118</v>
      </c>
      <c r="N396" s="1" t="s">
        <v>38</v>
      </c>
      <c r="O396" s="1" t="s">
        <v>39</v>
      </c>
      <c r="P396" s="1"/>
      <c r="Q396" s="1"/>
      <c r="R396" s="31" t="s">
        <v>136</v>
      </c>
      <c r="S396" s="42" t="s">
        <v>880</v>
      </c>
      <c r="T396" s="45">
        <v>0.37291666666666662</v>
      </c>
      <c r="U396" s="42" t="s">
        <v>880</v>
      </c>
      <c r="V396" s="42" t="s">
        <v>880</v>
      </c>
      <c r="W396" s="46">
        <v>0.3923611111111111</v>
      </c>
      <c r="X396" s="46" t="s">
        <v>880</v>
      </c>
      <c r="Y396" s="42" t="s">
        <v>17</v>
      </c>
      <c r="Z396" s="42" t="s">
        <v>17</v>
      </c>
      <c r="AA396" s="42" t="s">
        <v>880</v>
      </c>
      <c r="AB396" s="46">
        <v>0.39583333333333331</v>
      </c>
      <c r="AC396" s="42" t="s">
        <v>880</v>
      </c>
      <c r="AD396" s="42" t="s">
        <v>880</v>
      </c>
      <c r="AE396" s="46">
        <v>0.37916666666666665</v>
      </c>
      <c r="AF396" s="42" t="s">
        <v>880</v>
      </c>
      <c r="AG396" s="42" t="s">
        <v>880</v>
      </c>
      <c r="AH396" s="46">
        <v>0.38263888888888892</v>
      </c>
      <c r="AI396" s="42" t="s">
        <v>880</v>
      </c>
      <c r="AJ396" s="42" t="s">
        <v>880</v>
      </c>
      <c r="AK396" s="46">
        <v>0.37916666666666665</v>
      </c>
      <c r="AL396" s="42" t="s">
        <v>880</v>
      </c>
      <c r="AM396" s="42" t="s">
        <v>880</v>
      </c>
      <c r="AN396" s="46">
        <v>0.45069444444444445</v>
      </c>
      <c r="AO396" s="42" t="s">
        <v>880</v>
      </c>
      <c r="AP396" s="42" t="s">
        <v>17</v>
      </c>
      <c r="AQ396" s="42" t="s">
        <v>17</v>
      </c>
      <c r="AR396" s="42" t="s">
        <v>880</v>
      </c>
      <c r="AS396" s="46">
        <v>0.38263888888888892</v>
      </c>
      <c r="AT396" s="46" t="s">
        <v>880</v>
      </c>
      <c r="AU396" s="42" t="s">
        <v>880</v>
      </c>
      <c r="AV396" s="46">
        <v>0.38055555555555554</v>
      </c>
      <c r="AW396" s="46" t="s">
        <v>880</v>
      </c>
      <c r="AX396" s="42" t="s">
        <v>880</v>
      </c>
      <c r="AY396" s="46">
        <v>0.38680555555555557</v>
      </c>
      <c r="AZ396" s="46" t="s">
        <v>880</v>
      </c>
      <c r="BA396" s="42" t="s">
        <v>880</v>
      </c>
      <c r="BB396" s="46">
        <v>0.37916666666666665</v>
      </c>
      <c r="BC396" s="46" t="s">
        <v>880</v>
      </c>
      <c r="BD396" s="42" t="s">
        <v>880</v>
      </c>
      <c r="BE396" s="42" t="s">
        <v>17</v>
      </c>
      <c r="BF396" s="42" t="s">
        <v>17</v>
      </c>
      <c r="BR396" s="1">
        <f t="shared" si="104"/>
        <v>23</v>
      </c>
      <c r="BS396" s="1">
        <f t="shared" si="105"/>
        <v>0</v>
      </c>
      <c r="BT396" s="1">
        <f t="shared" si="106"/>
        <v>6</v>
      </c>
      <c r="BU396" s="1">
        <f t="shared" si="107"/>
        <v>0</v>
      </c>
      <c r="BV396" s="1">
        <f t="shared" si="108"/>
        <v>0</v>
      </c>
      <c r="BW396" s="1">
        <f>SUM(COUNTIFS($S396:$BQ396,{"PAT","MAT"}))</f>
        <v>0</v>
      </c>
      <c r="BX396" s="1">
        <f t="shared" si="109"/>
        <v>0</v>
      </c>
      <c r="BY396" s="1">
        <f t="shared" si="110"/>
        <v>0</v>
      </c>
      <c r="BZ396" s="1">
        <f t="shared" si="111"/>
        <v>0</v>
      </c>
      <c r="CA396" s="1">
        <f t="shared" si="112"/>
        <v>0</v>
      </c>
      <c r="CB396" s="1">
        <f t="shared" si="113"/>
        <v>0</v>
      </c>
      <c r="CC396" s="1">
        <f t="shared" si="114"/>
        <v>0</v>
      </c>
      <c r="CD396" s="1">
        <f t="shared" si="115"/>
        <v>0</v>
      </c>
      <c r="CE396" s="1">
        <f t="shared" si="116"/>
        <v>1</v>
      </c>
      <c r="CF396" s="1">
        <f t="shared" si="117"/>
        <v>1</v>
      </c>
      <c r="CG396" s="1">
        <f>SUM(BR396:CC396)+SUM(COUNTIFS(R396:BQ396,{"TERM","RESIGNED"}))</f>
        <v>29</v>
      </c>
      <c r="CH396" s="1" t="s">
        <v>41</v>
      </c>
      <c r="CI396" s="1" t="s">
        <v>936</v>
      </c>
      <c r="CJ396" s="32"/>
    </row>
    <row r="397" spans="1:88" x14ac:dyDescent="0.25">
      <c r="A397" s="30">
        <f t="shared" si="118"/>
        <v>396</v>
      </c>
      <c r="B397" s="1" t="s">
        <v>163</v>
      </c>
      <c r="C397" s="1">
        <v>105480</v>
      </c>
      <c r="D397" s="25">
        <v>105480</v>
      </c>
      <c r="E397" s="1" t="s">
        <v>863</v>
      </c>
      <c r="F397" s="32" t="s">
        <v>1049</v>
      </c>
      <c r="G397" s="32" t="s">
        <v>117</v>
      </c>
      <c r="H397" s="28">
        <v>45160</v>
      </c>
      <c r="I397" s="28" t="s">
        <v>36</v>
      </c>
      <c r="J397" s="28" t="s">
        <v>36</v>
      </c>
      <c r="K397" s="1">
        <f t="shared" ca="1" si="102"/>
        <v>182</v>
      </c>
      <c r="L397" s="32" t="str">
        <f t="shared" si="103"/>
        <v>Billable</v>
      </c>
      <c r="M397" s="32" t="s">
        <v>118</v>
      </c>
      <c r="N397" s="1" t="s">
        <v>38</v>
      </c>
      <c r="O397" s="1" t="s">
        <v>39</v>
      </c>
      <c r="P397" s="1"/>
      <c r="Q397" s="1"/>
      <c r="R397" s="31" t="s">
        <v>126</v>
      </c>
      <c r="S397" s="42" t="s">
        <v>880</v>
      </c>
      <c r="T397" s="45">
        <v>0.38194444444444442</v>
      </c>
      <c r="U397" s="42" t="s">
        <v>880</v>
      </c>
      <c r="V397" s="42" t="s">
        <v>880</v>
      </c>
      <c r="W397" s="46">
        <v>0.38194444444444442</v>
      </c>
      <c r="X397" s="46" t="s">
        <v>880</v>
      </c>
      <c r="Y397" s="42" t="s">
        <v>17</v>
      </c>
      <c r="Z397" s="42" t="s">
        <v>17</v>
      </c>
      <c r="AA397" s="42" t="s">
        <v>880</v>
      </c>
      <c r="AB397" s="46">
        <v>0.3756944444444445</v>
      </c>
      <c r="AC397" s="42" t="s">
        <v>880</v>
      </c>
      <c r="AD397" s="42" t="s">
        <v>880</v>
      </c>
      <c r="AE397" s="46">
        <v>0.38541666666666669</v>
      </c>
      <c r="AF397" s="42" t="s">
        <v>880</v>
      </c>
      <c r="AG397" s="42" t="s">
        <v>880</v>
      </c>
      <c r="AH397" s="46">
        <v>0.38750000000000001</v>
      </c>
      <c r="AI397" s="42" t="s">
        <v>880</v>
      </c>
      <c r="AJ397" s="42" t="s">
        <v>880</v>
      </c>
      <c r="AK397" s="46">
        <v>0.36874999999999997</v>
      </c>
      <c r="AL397" s="42" t="s">
        <v>880</v>
      </c>
      <c r="AM397" s="42" t="s">
        <v>880</v>
      </c>
      <c r="AN397" s="46">
        <v>0.38472222222222219</v>
      </c>
      <c r="AO397" s="42" t="s">
        <v>880</v>
      </c>
      <c r="AP397" s="42" t="s">
        <v>17</v>
      </c>
      <c r="AQ397" s="42" t="s">
        <v>17</v>
      </c>
      <c r="AR397" s="42" t="s">
        <v>880</v>
      </c>
      <c r="AS397" s="46">
        <v>0.39861111111111108</v>
      </c>
      <c r="AT397" s="46" t="s">
        <v>880</v>
      </c>
      <c r="AU397" s="42" t="s">
        <v>880</v>
      </c>
      <c r="AV397" s="46">
        <v>0.41736111111111113</v>
      </c>
      <c r="AW397" s="46" t="s">
        <v>880</v>
      </c>
      <c r="AX397" s="42" t="s">
        <v>880</v>
      </c>
      <c r="AY397" s="46">
        <v>0.39097222222222222</v>
      </c>
      <c r="AZ397" s="46" t="s">
        <v>880</v>
      </c>
      <c r="BA397" s="42" t="s">
        <v>880</v>
      </c>
      <c r="BB397" s="46">
        <v>0.37986111111111115</v>
      </c>
      <c r="BC397" s="46" t="s">
        <v>880</v>
      </c>
      <c r="BD397" s="42" t="s">
        <v>880</v>
      </c>
      <c r="BE397" s="42" t="s">
        <v>17</v>
      </c>
      <c r="BF397" s="42" t="s">
        <v>17</v>
      </c>
      <c r="BR397" s="1">
        <f t="shared" si="104"/>
        <v>23</v>
      </c>
      <c r="BS397" s="1">
        <f t="shared" si="105"/>
        <v>0</v>
      </c>
      <c r="BT397" s="1">
        <f t="shared" si="106"/>
        <v>6</v>
      </c>
      <c r="BU397" s="1">
        <f t="shared" si="107"/>
        <v>0</v>
      </c>
      <c r="BV397" s="1">
        <f t="shared" si="108"/>
        <v>0</v>
      </c>
      <c r="BW397" s="1">
        <f>SUM(COUNTIFS($S397:$BQ397,{"PAT","MAT"}))</f>
        <v>0</v>
      </c>
      <c r="BX397" s="1">
        <f t="shared" si="109"/>
        <v>0</v>
      </c>
      <c r="BY397" s="1">
        <f t="shared" si="110"/>
        <v>0</v>
      </c>
      <c r="BZ397" s="1">
        <f t="shared" si="111"/>
        <v>0</v>
      </c>
      <c r="CA397" s="1">
        <f t="shared" si="112"/>
        <v>0</v>
      </c>
      <c r="CB397" s="1">
        <f t="shared" si="113"/>
        <v>0</v>
      </c>
      <c r="CC397" s="1">
        <f t="shared" si="114"/>
        <v>0</v>
      </c>
      <c r="CD397" s="1">
        <f t="shared" si="115"/>
        <v>0</v>
      </c>
      <c r="CE397" s="1">
        <f t="shared" si="116"/>
        <v>1</v>
      </c>
      <c r="CF397" s="1">
        <f t="shared" si="117"/>
        <v>1</v>
      </c>
      <c r="CG397" s="1">
        <f>SUM(BR397:CC397)+SUM(COUNTIFS(R397:BQ397,{"TERM","RESIGNED"}))</f>
        <v>29</v>
      </c>
      <c r="CH397" s="1" t="s">
        <v>41</v>
      </c>
      <c r="CI397" s="1" t="s">
        <v>931</v>
      </c>
      <c r="CJ397" s="32"/>
    </row>
    <row r="398" spans="1:88" x14ac:dyDescent="0.25">
      <c r="A398" s="30">
        <f t="shared" si="118"/>
        <v>397</v>
      </c>
      <c r="B398" s="1" t="s">
        <v>163</v>
      </c>
      <c r="C398" s="1">
        <v>105485</v>
      </c>
      <c r="D398" s="25">
        <v>105485</v>
      </c>
      <c r="E398" s="1" t="s">
        <v>863</v>
      </c>
      <c r="F398" s="32" t="s">
        <v>1050</v>
      </c>
      <c r="G398" s="32" t="s">
        <v>117</v>
      </c>
      <c r="H398" s="28">
        <v>45160</v>
      </c>
      <c r="I398" s="28" t="s">
        <v>36</v>
      </c>
      <c r="J398" s="28" t="s">
        <v>36</v>
      </c>
      <c r="K398" s="1">
        <f t="shared" ca="1" si="102"/>
        <v>182</v>
      </c>
      <c r="L398" s="32" t="str">
        <f t="shared" si="103"/>
        <v>Billable</v>
      </c>
      <c r="M398" s="32" t="s">
        <v>118</v>
      </c>
      <c r="N398" s="1" t="s">
        <v>38</v>
      </c>
      <c r="O398" s="1" t="s">
        <v>39</v>
      </c>
      <c r="P398" s="1"/>
      <c r="Q398" s="1"/>
      <c r="R398" s="31" t="s">
        <v>887</v>
      </c>
      <c r="S398" s="42" t="s">
        <v>880</v>
      </c>
      <c r="T398" s="45">
        <v>0.40069444444444446</v>
      </c>
      <c r="U398" s="42" t="s">
        <v>880</v>
      </c>
      <c r="V398" s="42" t="s">
        <v>880</v>
      </c>
      <c r="W398" s="46">
        <v>0.40208333333333335</v>
      </c>
      <c r="X398" s="46" t="s">
        <v>880</v>
      </c>
      <c r="Y398" s="42" t="s">
        <v>17</v>
      </c>
      <c r="Z398" s="42" t="s">
        <v>17</v>
      </c>
      <c r="AA398" s="42" t="s">
        <v>880</v>
      </c>
      <c r="AB398" s="46">
        <v>0.40277777777777773</v>
      </c>
      <c r="AC398" s="42" t="s">
        <v>880</v>
      </c>
      <c r="AD398" s="42" t="s">
        <v>880</v>
      </c>
      <c r="AE398" s="46">
        <v>0.41319444444444442</v>
      </c>
      <c r="AF398" s="42" t="s">
        <v>880</v>
      </c>
      <c r="AG398" s="42" t="s">
        <v>880</v>
      </c>
      <c r="AH398" s="46">
        <v>0.4201388888888889</v>
      </c>
      <c r="AI398" s="42" t="s">
        <v>880</v>
      </c>
      <c r="AJ398" s="42" t="s">
        <v>880</v>
      </c>
      <c r="AK398" s="46">
        <v>0.38958333333333334</v>
      </c>
      <c r="AL398" s="42" t="s">
        <v>880</v>
      </c>
      <c r="AM398" s="42" t="s">
        <v>880</v>
      </c>
      <c r="AN398" s="46">
        <v>0.42499999999999999</v>
      </c>
      <c r="AO398" s="42" t="s">
        <v>880</v>
      </c>
      <c r="AP398" s="42" t="s">
        <v>17</v>
      </c>
      <c r="AQ398" s="42" t="s">
        <v>17</v>
      </c>
      <c r="AR398" s="42" t="s">
        <v>880</v>
      </c>
      <c r="AS398" s="46">
        <v>0.38194444444444442</v>
      </c>
      <c r="AT398" s="46" t="s">
        <v>880</v>
      </c>
      <c r="AU398" s="42" t="s">
        <v>880</v>
      </c>
      <c r="AV398" s="46">
        <v>0.42083333333333334</v>
      </c>
      <c r="AW398" s="46" t="s">
        <v>880</v>
      </c>
      <c r="AX398" s="42" t="s">
        <v>880</v>
      </c>
      <c r="AY398" s="46">
        <v>0.42291666666666666</v>
      </c>
      <c r="AZ398" s="46" t="s">
        <v>880</v>
      </c>
      <c r="BA398" s="42" t="s">
        <v>880</v>
      </c>
      <c r="BB398" s="46">
        <v>0.41597222222222219</v>
      </c>
      <c r="BC398" s="46" t="s">
        <v>880</v>
      </c>
      <c r="BD398" s="42" t="s">
        <v>880</v>
      </c>
      <c r="BE398" s="42" t="s">
        <v>17</v>
      </c>
      <c r="BF398" s="42" t="s">
        <v>17</v>
      </c>
      <c r="BR398" s="1">
        <f t="shared" si="104"/>
        <v>23</v>
      </c>
      <c r="BS398" s="1">
        <f t="shared" si="105"/>
        <v>0</v>
      </c>
      <c r="BT398" s="1">
        <f t="shared" si="106"/>
        <v>6</v>
      </c>
      <c r="BU398" s="1">
        <f t="shared" si="107"/>
        <v>0</v>
      </c>
      <c r="BV398" s="1">
        <f t="shared" si="108"/>
        <v>0</v>
      </c>
      <c r="BW398" s="1">
        <f>SUM(COUNTIFS($S398:$BQ398,{"PAT","MAT"}))</f>
        <v>0</v>
      </c>
      <c r="BX398" s="1">
        <f t="shared" si="109"/>
        <v>0</v>
      </c>
      <c r="BY398" s="1">
        <f t="shared" si="110"/>
        <v>0</v>
      </c>
      <c r="BZ398" s="1">
        <f t="shared" si="111"/>
        <v>0</v>
      </c>
      <c r="CA398" s="1">
        <f t="shared" si="112"/>
        <v>0</v>
      </c>
      <c r="CB398" s="1">
        <f t="shared" si="113"/>
        <v>0</v>
      </c>
      <c r="CC398" s="1">
        <f t="shared" si="114"/>
        <v>0</v>
      </c>
      <c r="CD398" s="1">
        <f t="shared" si="115"/>
        <v>0</v>
      </c>
      <c r="CE398" s="1">
        <f t="shared" si="116"/>
        <v>1</v>
      </c>
      <c r="CF398" s="1">
        <f t="shared" si="117"/>
        <v>1</v>
      </c>
      <c r="CG398" s="1">
        <f>SUM(BR398:CC398)+SUM(COUNTIFS(R398:BQ398,{"TERM","RESIGNED"}))</f>
        <v>29</v>
      </c>
      <c r="CH398" s="1" t="s">
        <v>41</v>
      </c>
      <c r="CI398" s="1" t="s">
        <v>936</v>
      </c>
      <c r="CJ398" s="32"/>
    </row>
    <row r="399" spans="1:88" x14ac:dyDescent="0.25">
      <c r="A399" s="30">
        <f t="shared" si="118"/>
        <v>398</v>
      </c>
      <c r="B399" s="1" t="s">
        <v>163</v>
      </c>
      <c r="C399" s="1">
        <v>105487</v>
      </c>
      <c r="D399" s="25">
        <v>105487</v>
      </c>
      <c r="E399" s="1" t="s">
        <v>863</v>
      </c>
      <c r="F399" s="32" t="s">
        <v>1051</v>
      </c>
      <c r="G399" s="32" t="s">
        <v>117</v>
      </c>
      <c r="H399" s="28">
        <v>45160</v>
      </c>
      <c r="I399" s="28" t="s">
        <v>36</v>
      </c>
      <c r="J399" s="28" t="s">
        <v>36</v>
      </c>
      <c r="K399" s="1">
        <f t="shared" ca="1" si="102"/>
        <v>182</v>
      </c>
      <c r="L399" s="32" t="str">
        <f t="shared" si="103"/>
        <v>Billable</v>
      </c>
      <c r="M399" s="32" t="s">
        <v>118</v>
      </c>
      <c r="N399" s="1" t="s">
        <v>38</v>
      </c>
      <c r="O399" s="1" t="s">
        <v>39</v>
      </c>
      <c r="P399" s="1"/>
      <c r="Q399" s="1"/>
      <c r="R399" s="31" t="s">
        <v>126</v>
      </c>
      <c r="S399" s="42" t="s">
        <v>880</v>
      </c>
      <c r="T399" s="45">
        <v>0.3833333333333333</v>
      </c>
      <c r="U399" s="42" t="s">
        <v>880</v>
      </c>
      <c r="V399" s="42" t="s">
        <v>19</v>
      </c>
      <c r="W399" s="46">
        <v>0.31875000000000003</v>
      </c>
      <c r="X399" s="46" t="s">
        <v>19</v>
      </c>
      <c r="Y399" s="42" t="s">
        <v>17</v>
      </c>
      <c r="Z399" s="42" t="s">
        <v>17</v>
      </c>
      <c r="AA399" s="42" t="s">
        <v>880</v>
      </c>
      <c r="AB399" s="46">
        <v>0.37291666666666662</v>
      </c>
      <c r="AC399" s="42" t="s">
        <v>880</v>
      </c>
      <c r="AD399" s="42" t="s">
        <v>880</v>
      </c>
      <c r="AE399" s="46">
        <v>0.38263888888888892</v>
      </c>
      <c r="AF399" s="42" t="s">
        <v>880</v>
      </c>
      <c r="AG399" s="42" t="s">
        <v>880</v>
      </c>
      <c r="AH399" s="46">
        <v>0.375</v>
      </c>
      <c r="AI399" s="42" t="s">
        <v>880</v>
      </c>
      <c r="AJ399" s="42" t="s">
        <v>880</v>
      </c>
      <c r="AK399" s="46">
        <v>0.37916666666666665</v>
      </c>
      <c r="AL399" s="42" t="s">
        <v>880</v>
      </c>
      <c r="AM399" s="42" t="s">
        <v>880</v>
      </c>
      <c r="AN399" s="46">
        <v>0.37638888888888888</v>
      </c>
      <c r="AO399" s="42" t="s">
        <v>880</v>
      </c>
      <c r="AP399" s="42" t="s">
        <v>17</v>
      </c>
      <c r="AQ399" s="42" t="s">
        <v>17</v>
      </c>
      <c r="AR399" s="42" t="s">
        <v>880</v>
      </c>
      <c r="AS399" s="46">
        <v>0.39583333333333331</v>
      </c>
      <c r="AT399" s="46" t="s">
        <v>880</v>
      </c>
      <c r="AU399" s="42" t="s">
        <v>880</v>
      </c>
      <c r="AV399" s="46">
        <v>0.41736111111111113</v>
      </c>
      <c r="AW399" s="46" t="s">
        <v>880</v>
      </c>
      <c r="AX399" s="42" t="s">
        <v>880</v>
      </c>
      <c r="AY399" s="46">
        <v>0.39166666666666666</v>
      </c>
      <c r="AZ399" s="46" t="s">
        <v>880</v>
      </c>
      <c r="BA399" s="42" t="s">
        <v>880</v>
      </c>
      <c r="BB399" s="46">
        <v>0.38472222222222219</v>
      </c>
      <c r="BC399" s="46" t="s">
        <v>880</v>
      </c>
      <c r="BD399" s="42" t="s">
        <v>880</v>
      </c>
      <c r="BE399" s="42" t="s">
        <v>17</v>
      </c>
      <c r="BF399" s="42" t="s">
        <v>17</v>
      </c>
      <c r="BR399" s="1">
        <f t="shared" si="104"/>
        <v>21</v>
      </c>
      <c r="BS399" s="1">
        <f t="shared" si="105"/>
        <v>0</v>
      </c>
      <c r="BT399" s="1">
        <f t="shared" si="106"/>
        <v>6</v>
      </c>
      <c r="BU399" s="1">
        <f t="shared" si="107"/>
        <v>0</v>
      </c>
      <c r="BV399" s="1">
        <f t="shared" si="108"/>
        <v>2</v>
      </c>
      <c r="BW399" s="1">
        <f>SUM(COUNTIFS($S399:$BQ399,{"PAT","MAT"}))</f>
        <v>0</v>
      </c>
      <c r="BX399" s="1">
        <f t="shared" si="109"/>
        <v>0</v>
      </c>
      <c r="BY399" s="1">
        <f t="shared" si="110"/>
        <v>0</v>
      </c>
      <c r="BZ399" s="1">
        <f t="shared" si="111"/>
        <v>0</v>
      </c>
      <c r="CA399" s="1">
        <f t="shared" si="112"/>
        <v>0</v>
      </c>
      <c r="CB399" s="1">
        <f t="shared" si="113"/>
        <v>0</v>
      </c>
      <c r="CC399" s="1">
        <f t="shared" si="114"/>
        <v>0</v>
      </c>
      <c r="CD399" s="1">
        <f t="shared" si="115"/>
        <v>0</v>
      </c>
      <c r="CE399" s="1">
        <f t="shared" si="116"/>
        <v>1</v>
      </c>
      <c r="CF399" s="1">
        <f t="shared" si="117"/>
        <v>1</v>
      </c>
      <c r="CG399" s="1">
        <f>SUM(BR399:CC399)+SUM(COUNTIFS(R399:BQ399,{"TERM","RESIGNED"}))</f>
        <v>29</v>
      </c>
      <c r="CH399" s="1" t="s">
        <v>41</v>
      </c>
      <c r="CI399" s="1" t="s">
        <v>936</v>
      </c>
      <c r="CJ399" s="32"/>
    </row>
    <row r="400" spans="1:88" x14ac:dyDescent="0.25">
      <c r="A400" s="30">
        <f t="shared" si="118"/>
        <v>399</v>
      </c>
      <c r="B400" s="1" t="s">
        <v>163</v>
      </c>
      <c r="C400" s="1">
        <v>105492</v>
      </c>
      <c r="D400" s="25">
        <v>105492</v>
      </c>
      <c r="E400" s="1" t="s">
        <v>863</v>
      </c>
      <c r="F400" s="32" t="s">
        <v>1052</v>
      </c>
      <c r="G400" s="32" t="s">
        <v>117</v>
      </c>
      <c r="H400" s="28">
        <v>45160</v>
      </c>
      <c r="I400" s="28" t="s">
        <v>36</v>
      </c>
      <c r="J400" s="28" t="s">
        <v>36</v>
      </c>
      <c r="K400" s="1">
        <f t="shared" ca="1" si="102"/>
        <v>182</v>
      </c>
      <c r="L400" s="32" t="str">
        <f t="shared" si="103"/>
        <v>Billable</v>
      </c>
      <c r="M400" s="32" t="s">
        <v>118</v>
      </c>
      <c r="N400" s="1" t="s">
        <v>38</v>
      </c>
      <c r="O400" s="1" t="s">
        <v>39</v>
      </c>
      <c r="P400" s="1"/>
      <c r="Q400" s="1"/>
      <c r="R400" s="31" t="s">
        <v>126</v>
      </c>
      <c r="S400" s="42" t="s">
        <v>880</v>
      </c>
      <c r="T400" s="45">
        <v>0.38194444444444442</v>
      </c>
      <c r="U400" s="42" t="s">
        <v>880</v>
      </c>
      <c r="V400" s="42" t="s">
        <v>880</v>
      </c>
      <c r="W400" s="46">
        <v>0.37291666666666662</v>
      </c>
      <c r="X400" s="46" t="s">
        <v>880</v>
      </c>
      <c r="Y400" s="42" t="s">
        <v>17</v>
      </c>
      <c r="Z400" s="42" t="s">
        <v>17</v>
      </c>
      <c r="AA400" s="42" t="s">
        <v>880</v>
      </c>
      <c r="AB400" s="46">
        <v>0.37361111111111112</v>
      </c>
      <c r="AC400" s="42" t="s">
        <v>880</v>
      </c>
      <c r="AD400" s="42" t="s">
        <v>880</v>
      </c>
      <c r="AE400" s="46">
        <v>0.3840277777777778</v>
      </c>
      <c r="AF400" s="42" t="s">
        <v>880</v>
      </c>
      <c r="AG400" s="42" t="s">
        <v>880</v>
      </c>
      <c r="AH400" s="46">
        <v>0.38750000000000001</v>
      </c>
      <c r="AI400" s="42" t="s">
        <v>880</v>
      </c>
      <c r="AJ400" s="42" t="s">
        <v>880</v>
      </c>
      <c r="AK400" s="46">
        <v>0.37708333333333338</v>
      </c>
      <c r="AL400" s="42" t="s">
        <v>880</v>
      </c>
      <c r="AM400" s="42" t="s">
        <v>880</v>
      </c>
      <c r="AN400" s="46">
        <v>0.3756944444444445</v>
      </c>
      <c r="AO400" s="42" t="s">
        <v>880</v>
      </c>
      <c r="AP400" s="42" t="s">
        <v>17</v>
      </c>
      <c r="AQ400" s="42" t="s">
        <v>17</v>
      </c>
      <c r="AR400" s="42" t="s">
        <v>880</v>
      </c>
      <c r="AS400" s="46">
        <v>0.3979166666666667</v>
      </c>
      <c r="AT400" s="46" t="s">
        <v>880</v>
      </c>
      <c r="AU400" s="42" t="s">
        <v>880</v>
      </c>
      <c r="AV400" s="46">
        <v>0.41388888888888892</v>
      </c>
      <c r="AW400" s="46" t="s">
        <v>880</v>
      </c>
      <c r="AX400" s="42" t="s">
        <v>880</v>
      </c>
      <c r="AY400" s="46">
        <v>0.39166666666666666</v>
      </c>
      <c r="AZ400" s="46" t="s">
        <v>880</v>
      </c>
      <c r="BA400" s="42" t="s">
        <v>880</v>
      </c>
      <c r="BB400" s="46">
        <v>0.38125000000000003</v>
      </c>
      <c r="BC400" s="46" t="s">
        <v>880</v>
      </c>
      <c r="BD400" s="42" t="s">
        <v>19</v>
      </c>
      <c r="BE400" s="42" t="s">
        <v>17</v>
      </c>
      <c r="BF400" s="42" t="s">
        <v>17</v>
      </c>
      <c r="BR400" s="1">
        <f t="shared" si="104"/>
        <v>22</v>
      </c>
      <c r="BS400" s="1">
        <f t="shared" si="105"/>
        <v>0</v>
      </c>
      <c r="BT400" s="1">
        <f t="shared" si="106"/>
        <v>6</v>
      </c>
      <c r="BU400" s="1">
        <f t="shared" si="107"/>
        <v>0</v>
      </c>
      <c r="BV400" s="1">
        <f t="shared" si="108"/>
        <v>1</v>
      </c>
      <c r="BW400" s="1">
        <f>SUM(COUNTIFS($S400:$BQ400,{"PAT","MAT"}))</f>
        <v>0</v>
      </c>
      <c r="BX400" s="1">
        <f t="shared" si="109"/>
        <v>0</v>
      </c>
      <c r="BY400" s="1">
        <f t="shared" si="110"/>
        <v>0</v>
      </c>
      <c r="BZ400" s="1">
        <f t="shared" si="111"/>
        <v>0</v>
      </c>
      <c r="CA400" s="1">
        <f t="shared" si="112"/>
        <v>0</v>
      </c>
      <c r="CB400" s="1">
        <f t="shared" si="113"/>
        <v>0</v>
      </c>
      <c r="CC400" s="1">
        <f t="shared" si="114"/>
        <v>0</v>
      </c>
      <c r="CD400" s="1">
        <f t="shared" si="115"/>
        <v>0</v>
      </c>
      <c r="CE400" s="1">
        <f t="shared" si="116"/>
        <v>1</v>
      </c>
      <c r="CF400" s="1">
        <f t="shared" si="117"/>
        <v>1</v>
      </c>
      <c r="CG400" s="1">
        <f>SUM(BR400:CC400)+SUM(COUNTIFS(R400:BQ400,{"TERM","RESIGNED"}))</f>
        <v>29</v>
      </c>
      <c r="CH400" s="1" t="s">
        <v>41</v>
      </c>
      <c r="CI400" s="1" t="s">
        <v>932</v>
      </c>
      <c r="CJ400" s="32"/>
    </row>
    <row r="401" spans="1:88" x14ac:dyDescent="0.25">
      <c r="A401" s="30">
        <f t="shared" si="118"/>
        <v>400</v>
      </c>
      <c r="B401" s="1" t="s">
        <v>163</v>
      </c>
      <c r="C401" s="1">
        <v>105497</v>
      </c>
      <c r="D401" s="25">
        <v>105497</v>
      </c>
      <c r="E401" s="1" t="s">
        <v>863</v>
      </c>
      <c r="F401" s="32" t="s">
        <v>1053</v>
      </c>
      <c r="G401" s="32" t="s">
        <v>177</v>
      </c>
      <c r="H401" s="28">
        <v>45160</v>
      </c>
      <c r="I401" s="28" t="s">
        <v>36</v>
      </c>
      <c r="J401" s="28" t="s">
        <v>36</v>
      </c>
      <c r="K401" s="1">
        <f t="shared" ca="1" si="102"/>
        <v>182</v>
      </c>
      <c r="L401" s="32" t="str">
        <f t="shared" si="103"/>
        <v>Billable</v>
      </c>
      <c r="M401" s="32" t="s">
        <v>178</v>
      </c>
      <c r="N401" s="1" t="s">
        <v>38</v>
      </c>
      <c r="O401" s="1" t="s">
        <v>39</v>
      </c>
      <c r="P401" s="1"/>
      <c r="Q401" s="1"/>
      <c r="R401" s="31" t="s">
        <v>292</v>
      </c>
      <c r="S401" s="42" t="s">
        <v>880</v>
      </c>
      <c r="T401" s="45" t="s">
        <v>36</v>
      </c>
      <c r="U401" s="42" t="s">
        <v>880</v>
      </c>
      <c r="V401" s="42" t="s">
        <v>18</v>
      </c>
      <c r="W401" s="46" t="s">
        <v>36</v>
      </c>
      <c r="X401" s="46" t="s">
        <v>18</v>
      </c>
      <c r="Y401" s="42" t="s">
        <v>17</v>
      </c>
      <c r="Z401" s="42" t="s">
        <v>17</v>
      </c>
      <c r="AA401" s="42" t="s">
        <v>880</v>
      </c>
      <c r="AB401" s="46" t="s">
        <v>36</v>
      </c>
      <c r="AC401" s="42" t="s">
        <v>880</v>
      </c>
      <c r="AD401" s="42" t="s">
        <v>880</v>
      </c>
      <c r="AE401" s="46" t="s">
        <v>36</v>
      </c>
      <c r="AF401" s="42" t="s">
        <v>880</v>
      </c>
      <c r="AG401" s="42" t="s">
        <v>880</v>
      </c>
      <c r="AH401" s="46" t="s">
        <v>36</v>
      </c>
      <c r="AI401" s="42" t="s">
        <v>880</v>
      </c>
      <c r="AJ401" s="42" t="s">
        <v>19</v>
      </c>
      <c r="AK401" s="46" t="s">
        <v>36</v>
      </c>
      <c r="AL401" s="42" t="s">
        <v>19</v>
      </c>
      <c r="AM401" s="42" t="s">
        <v>18</v>
      </c>
      <c r="AN401" s="46" t="s">
        <v>36</v>
      </c>
      <c r="AO401" s="42" t="s">
        <v>18</v>
      </c>
      <c r="AP401" s="42" t="s">
        <v>17</v>
      </c>
      <c r="AQ401" s="42" t="s">
        <v>17</v>
      </c>
      <c r="AR401" s="42" t="s">
        <v>880</v>
      </c>
      <c r="AS401" s="46" t="s">
        <v>36</v>
      </c>
      <c r="AT401" s="46" t="s">
        <v>880</v>
      </c>
      <c r="AU401" s="42" t="s">
        <v>880</v>
      </c>
      <c r="AV401" s="46" t="s">
        <v>36</v>
      </c>
      <c r="AW401" s="46" t="s">
        <v>880</v>
      </c>
      <c r="AX401" s="42" t="s">
        <v>880</v>
      </c>
      <c r="AY401" s="46" t="s">
        <v>36</v>
      </c>
      <c r="AZ401" s="46" t="s">
        <v>880</v>
      </c>
      <c r="BA401" s="42" t="s">
        <v>880</v>
      </c>
      <c r="BB401" s="46" t="s">
        <v>36</v>
      </c>
      <c r="BC401" s="46" t="s">
        <v>880</v>
      </c>
      <c r="BD401" s="42" t="s">
        <v>880</v>
      </c>
      <c r="BE401" s="42" t="s">
        <v>17</v>
      </c>
      <c r="BF401" s="42" t="s">
        <v>17</v>
      </c>
      <c r="BR401" s="1">
        <f t="shared" si="104"/>
        <v>17</v>
      </c>
      <c r="BS401" s="1">
        <f t="shared" si="105"/>
        <v>0</v>
      </c>
      <c r="BT401" s="1">
        <f t="shared" si="106"/>
        <v>6</v>
      </c>
      <c r="BU401" s="1">
        <f t="shared" si="107"/>
        <v>4</v>
      </c>
      <c r="BV401" s="1">
        <f t="shared" si="108"/>
        <v>2</v>
      </c>
      <c r="BW401" s="1">
        <f>SUM(COUNTIFS($S401:$BQ401,{"PAT","MAT"}))</f>
        <v>0</v>
      </c>
      <c r="BX401" s="1">
        <f t="shared" si="109"/>
        <v>0</v>
      </c>
      <c r="BY401" s="1">
        <f t="shared" si="110"/>
        <v>0</v>
      </c>
      <c r="BZ401" s="1">
        <f t="shared" si="111"/>
        <v>0</v>
      </c>
      <c r="CA401" s="1">
        <f t="shared" si="112"/>
        <v>0</v>
      </c>
      <c r="CB401" s="1">
        <f t="shared" si="113"/>
        <v>0</v>
      </c>
      <c r="CC401" s="1">
        <f t="shared" si="114"/>
        <v>0</v>
      </c>
      <c r="CD401" s="1">
        <f t="shared" si="115"/>
        <v>0</v>
      </c>
      <c r="CE401" s="1">
        <f t="shared" si="116"/>
        <v>1</v>
      </c>
      <c r="CF401" s="1">
        <f t="shared" si="117"/>
        <v>1</v>
      </c>
      <c r="CG401" s="1">
        <f>SUM(BR401:CC401)+SUM(COUNTIFS(R401:BQ401,{"TERM","RESIGNED"}))</f>
        <v>29</v>
      </c>
      <c r="CH401" s="1" t="s">
        <v>41</v>
      </c>
      <c r="CI401" s="1" t="s">
        <v>934</v>
      </c>
      <c r="CJ401" s="32"/>
    </row>
    <row r="402" spans="1:88" x14ac:dyDescent="0.25">
      <c r="A402" s="30">
        <f t="shared" si="118"/>
        <v>401</v>
      </c>
      <c r="B402" s="1" t="s">
        <v>163</v>
      </c>
      <c r="C402" s="1">
        <v>105499</v>
      </c>
      <c r="D402" s="25">
        <v>105499</v>
      </c>
      <c r="E402" s="1" t="s">
        <v>863</v>
      </c>
      <c r="F402" s="32" t="s">
        <v>1054</v>
      </c>
      <c r="G402" s="32" t="s">
        <v>154</v>
      </c>
      <c r="H402" s="28">
        <v>45160</v>
      </c>
      <c r="I402" s="28" t="s">
        <v>36</v>
      </c>
      <c r="J402" s="28" t="s">
        <v>36</v>
      </c>
      <c r="K402" s="1">
        <f t="shared" ca="1" si="102"/>
        <v>182</v>
      </c>
      <c r="L402" s="32" t="str">
        <f t="shared" si="103"/>
        <v>Billable</v>
      </c>
      <c r="M402" s="32" t="s">
        <v>118</v>
      </c>
      <c r="N402" s="1" t="s">
        <v>38</v>
      </c>
      <c r="O402" s="1" t="s">
        <v>39</v>
      </c>
      <c r="P402" s="1"/>
      <c r="Q402" s="1"/>
      <c r="R402" s="31" t="s">
        <v>136</v>
      </c>
      <c r="S402" s="42" t="s">
        <v>880</v>
      </c>
      <c r="T402" s="45">
        <v>0.3659722222222222</v>
      </c>
      <c r="U402" s="42" t="s">
        <v>880</v>
      </c>
      <c r="V402" s="42" t="s">
        <v>880</v>
      </c>
      <c r="W402" s="46">
        <v>0.42708333333333331</v>
      </c>
      <c r="X402" s="46" t="s">
        <v>880</v>
      </c>
      <c r="Y402" s="42" t="s">
        <v>17</v>
      </c>
      <c r="Z402" s="42" t="s">
        <v>17</v>
      </c>
      <c r="AA402" s="42" t="s">
        <v>880</v>
      </c>
      <c r="AB402" s="46">
        <v>0.35833333333333334</v>
      </c>
      <c r="AC402" s="42" t="s">
        <v>880</v>
      </c>
      <c r="AD402" s="42" t="s">
        <v>880</v>
      </c>
      <c r="AE402" s="46">
        <v>0.38958333333333334</v>
      </c>
      <c r="AF402" s="42" t="s">
        <v>880</v>
      </c>
      <c r="AG402" s="42" t="s">
        <v>880</v>
      </c>
      <c r="AH402" s="46">
        <v>0.36319444444444443</v>
      </c>
      <c r="AI402" s="42" t="s">
        <v>880</v>
      </c>
      <c r="AJ402" s="42" t="s">
        <v>880</v>
      </c>
      <c r="AK402" s="46">
        <v>0.37291666666666662</v>
      </c>
      <c r="AL402" s="42" t="s">
        <v>880</v>
      </c>
      <c r="AM402" s="42" t="s">
        <v>880</v>
      </c>
      <c r="AN402" s="46">
        <v>0.35486111111111113</v>
      </c>
      <c r="AO402" s="42" t="s">
        <v>880</v>
      </c>
      <c r="AP402" s="42" t="s">
        <v>17</v>
      </c>
      <c r="AQ402" s="42" t="s">
        <v>17</v>
      </c>
      <c r="AR402" s="42" t="s">
        <v>880</v>
      </c>
      <c r="AS402" s="46">
        <v>0.36180555555555555</v>
      </c>
      <c r="AT402" s="46" t="s">
        <v>880</v>
      </c>
      <c r="AU402" s="42" t="s">
        <v>885</v>
      </c>
      <c r="AV402" s="46" t="s">
        <v>36</v>
      </c>
      <c r="AW402" s="46" t="s">
        <v>885</v>
      </c>
      <c r="AX402" s="42" t="s">
        <v>882</v>
      </c>
      <c r="AY402" s="46" t="s">
        <v>36</v>
      </c>
      <c r="AZ402" s="46" t="s">
        <v>882</v>
      </c>
      <c r="BA402" s="42" t="s">
        <v>880</v>
      </c>
      <c r="BB402" s="46">
        <v>0.375</v>
      </c>
      <c r="BC402" s="46" t="s">
        <v>880</v>
      </c>
      <c r="BD402" s="42" t="s">
        <v>880</v>
      </c>
      <c r="BE402" s="42" t="s">
        <v>17</v>
      </c>
      <c r="BF402" s="42" t="s">
        <v>17</v>
      </c>
      <c r="BR402" s="1">
        <f t="shared" si="104"/>
        <v>19</v>
      </c>
      <c r="BS402" s="1">
        <f t="shared" si="105"/>
        <v>0</v>
      </c>
      <c r="BT402" s="1">
        <f t="shared" si="106"/>
        <v>6</v>
      </c>
      <c r="BU402" s="1">
        <f t="shared" si="107"/>
        <v>0</v>
      </c>
      <c r="BV402" s="1">
        <f t="shared" si="108"/>
        <v>0</v>
      </c>
      <c r="BW402" s="1">
        <f>SUM(COUNTIFS($S402:$BQ402,{"PAT","MAT"}))</f>
        <v>0</v>
      </c>
      <c r="BX402" s="1">
        <f t="shared" si="109"/>
        <v>0</v>
      </c>
      <c r="BY402" s="1">
        <f t="shared" si="110"/>
        <v>0</v>
      </c>
      <c r="BZ402" s="1">
        <f t="shared" si="111"/>
        <v>0</v>
      </c>
      <c r="CA402" s="1">
        <f t="shared" si="112"/>
        <v>2</v>
      </c>
      <c r="CB402" s="1">
        <f t="shared" si="113"/>
        <v>2</v>
      </c>
      <c r="CC402" s="1">
        <f t="shared" si="114"/>
        <v>0</v>
      </c>
      <c r="CD402" s="1">
        <f t="shared" si="115"/>
        <v>4</v>
      </c>
      <c r="CE402" s="1">
        <f t="shared" si="116"/>
        <v>1</v>
      </c>
      <c r="CF402" s="1">
        <f t="shared" si="117"/>
        <v>1</v>
      </c>
      <c r="CG402" s="1">
        <f>SUM(BR402:CC402)+SUM(COUNTIFS(R402:BQ402,{"TERM","RESIGNED"}))</f>
        <v>29</v>
      </c>
      <c r="CH402" s="1" t="s">
        <v>41</v>
      </c>
      <c r="CI402" s="1" t="s">
        <v>933</v>
      </c>
      <c r="CJ402" s="32"/>
    </row>
    <row r="403" spans="1:88" x14ac:dyDescent="0.25">
      <c r="A403" s="30">
        <f t="shared" si="118"/>
        <v>402</v>
      </c>
      <c r="B403" s="1" t="s">
        <v>163</v>
      </c>
      <c r="C403" s="1">
        <v>105538</v>
      </c>
      <c r="D403" s="25">
        <v>105538</v>
      </c>
      <c r="E403" s="1" t="s">
        <v>863</v>
      </c>
      <c r="F403" s="32" t="s">
        <v>1099</v>
      </c>
      <c r="G403" s="32" t="s">
        <v>154</v>
      </c>
      <c r="H403" s="28">
        <v>45163</v>
      </c>
      <c r="I403" s="28" t="s">
        <v>36</v>
      </c>
      <c r="J403" s="28" t="s">
        <v>36</v>
      </c>
      <c r="K403" s="1">
        <f t="shared" ca="1" si="102"/>
        <v>179</v>
      </c>
      <c r="L403" s="32" t="str">
        <f t="shared" si="103"/>
        <v>Billable</v>
      </c>
      <c r="M403" s="32" t="s">
        <v>118</v>
      </c>
      <c r="N403" s="1" t="s">
        <v>38</v>
      </c>
      <c r="O403" s="1" t="s">
        <v>39</v>
      </c>
      <c r="P403" s="1"/>
      <c r="Q403" s="1"/>
      <c r="R403" s="31" t="s">
        <v>157</v>
      </c>
      <c r="S403" s="42" t="s">
        <v>880</v>
      </c>
      <c r="T403" s="45">
        <v>0.3756944444444445</v>
      </c>
      <c r="U403" s="42" t="s">
        <v>880</v>
      </c>
      <c r="V403" s="42" t="s">
        <v>880</v>
      </c>
      <c r="W403" s="46">
        <v>0.37986111111111115</v>
      </c>
      <c r="X403" s="46" t="s">
        <v>880</v>
      </c>
      <c r="Y403" s="42" t="s">
        <v>17</v>
      </c>
      <c r="Z403" s="42" t="s">
        <v>17</v>
      </c>
      <c r="AA403" s="42" t="s">
        <v>880</v>
      </c>
      <c r="AB403" s="46">
        <v>0.3756944444444445</v>
      </c>
      <c r="AC403" s="42" t="s">
        <v>880</v>
      </c>
      <c r="AD403" s="42" t="s">
        <v>880</v>
      </c>
      <c r="AE403" s="46">
        <v>0.37222222222222223</v>
      </c>
      <c r="AF403" s="42" t="s">
        <v>880</v>
      </c>
      <c r="AG403" s="42" t="s">
        <v>880</v>
      </c>
      <c r="AH403" s="46">
        <v>0.3756944444444445</v>
      </c>
      <c r="AI403" s="42" t="s">
        <v>880</v>
      </c>
      <c r="AJ403" s="42" t="s">
        <v>880</v>
      </c>
      <c r="AK403" s="46">
        <v>0.36249999999999999</v>
      </c>
      <c r="AL403" s="42" t="s">
        <v>880</v>
      </c>
      <c r="AM403" s="42" t="s">
        <v>880</v>
      </c>
      <c r="AN403" s="46">
        <v>0.36736111111111108</v>
      </c>
      <c r="AO403" s="42" t="s">
        <v>880</v>
      </c>
      <c r="AP403" s="42" t="s">
        <v>17</v>
      </c>
      <c r="AQ403" s="42" t="s">
        <v>17</v>
      </c>
      <c r="AR403" s="42" t="s">
        <v>880</v>
      </c>
      <c r="AS403" s="46">
        <v>0.38750000000000001</v>
      </c>
      <c r="AT403" s="46" t="s">
        <v>880</v>
      </c>
      <c r="AU403" s="42" t="s">
        <v>881</v>
      </c>
      <c r="AV403" s="46">
        <v>0.25833333333333336</v>
      </c>
      <c r="AW403" s="46" t="s">
        <v>881</v>
      </c>
      <c r="AX403" s="42" t="s">
        <v>880</v>
      </c>
      <c r="AY403" s="46">
        <v>0.36805555555555558</v>
      </c>
      <c r="AZ403" s="46" t="s">
        <v>880</v>
      </c>
      <c r="BA403" s="42" t="s">
        <v>880</v>
      </c>
      <c r="BB403" s="46">
        <v>0.37083333333333335</v>
      </c>
      <c r="BC403" s="46" t="s">
        <v>880</v>
      </c>
      <c r="BD403" s="42" t="s">
        <v>880</v>
      </c>
      <c r="BE403" s="42" t="s">
        <v>17</v>
      </c>
      <c r="BF403" s="42" t="s">
        <v>17</v>
      </c>
      <c r="BR403" s="1">
        <f t="shared" si="104"/>
        <v>21</v>
      </c>
      <c r="BS403" s="1">
        <f t="shared" si="105"/>
        <v>1</v>
      </c>
      <c r="BT403" s="1">
        <f t="shared" si="106"/>
        <v>6</v>
      </c>
      <c r="BU403" s="1">
        <f t="shared" si="107"/>
        <v>0</v>
      </c>
      <c r="BV403" s="1">
        <f t="shared" si="108"/>
        <v>0</v>
      </c>
      <c r="BW403" s="1">
        <f>SUM(COUNTIFS($S403:$BQ403,{"PAT","MAT"}))</f>
        <v>0</v>
      </c>
      <c r="BX403" s="1">
        <f t="shared" si="109"/>
        <v>0</v>
      </c>
      <c r="BY403" s="1">
        <f t="shared" si="110"/>
        <v>0</v>
      </c>
      <c r="BZ403" s="1">
        <f t="shared" si="111"/>
        <v>0</v>
      </c>
      <c r="CA403" s="1">
        <f t="shared" si="112"/>
        <v>0</v>
      </c>
      <c r="CB403" s="1">
        <f t="shared" si="113"/>
        <v>0</v>
      </c>
      <c r="CC403" s="1">
        <f t="shared" si="114"/>
        <v>0</v>
      </c>
      <c r="CD403" s="1">
        <f t="shared" si="115"/>
        <v>0</v>
      </c>
      <c r="CE403" s="1">
        <f t="shared" si="116"/>
        <v>1</v>
      </c>
      <c r="CF403" s="1">
        <f t="shared" si="117"/>
        <v>1</v>
      </c>
      <c r="CG403" s="1">
        <f>SUM(BR403:CC403)+SUM(COUNTIFS(R403:BQ403,{"TERM","RESIGNED"}))</f>
        <v>28</v>
      </c>
      <c r="CH403" s="1" t="s">
        <v>41</v>
      </c>
      <c r="CI403" s="1" t="s">
        <v>937</v>
      </c>
      <c r="CJ403" s="32"/>
    </row>
    <row r="404" spans="1:88" x14ac:dyDescent="0.25">
      <c r="A404" s="30">
        <f t="shared" si="118"/>
        <v>403</v>
      </c>
      <c r="B404" s="1" t="s">
        <v>163</v>
      </c>
      <c r="C404" s="1">
        <v>105539</v>
      </c>
      <c r="D404" s="25">
        <v>105539</v>
      </c>
      <c r="E404" s="1" t="s">
        <v>863</v>
      </c>
      <c r="F404" s="32" t="s">
        <v>1063</v>
      </c>
      <c r="G404" s="32" t="s">
        <v>154</v>
      </c>
      <c r="H404" s="28">
        <v>45163</v>
      </c>
      <c r="I404" s="28" t="s">
        <v>36</v>
      </c>
      <c r="J404" s="28" t="s">
        <v>36</v>
      </c>
      <c r="K404" s="1">
        <f t="shared" ca="1" si="102"/>
        <v>179</v>
      </c>
      <c r="L404" s="32" t="str">
        <f t="shared" si="103"/>
        <v>Billable</v>
      </c>
      <c r="M404" s="32" t="s">
        <v>118</v>
      </c>
      <c r="N404" s="1" t="s">
        <v>38</v>
      </c>
      <c r="O404" s="1" t="s">
        <v>39</v>
      </c>
      <c r="P404" s="1"/>
      <c r="Q404" s="1"/>
      <c r="R404" s="31" t="s">
        <v>157</v>
      </c>
      <c r="S404" s="42" t="s">
        <v>880</v>
      </c>
      <c r="T404" s="45">
        <v>0.37638888888888888</v>
      </c>
      <c r="U404" s="42" t="s">
        <v>880</v>
      </c>
      <c r="V404" s="42" t="s">
        <v>880</v>
      </c>
      <c r="W404" s="46">
        <v>0.3756944444444445</v>
      </c>
      <c r="X404" s="46" t="s">
        <v>880</v>
      </c>
      <c r="Y404" s="42" t="s">
        <v>17</v>
      </c>
      <c r="Z404" s="42" t="s">
        <v>17</v>
      </c>
      <c r="AA404" s="42" t="s">
        <v>880</v>
      </c>
      <c r="AB404" s="46">
        <v>0.3756944444444445</v>
      </c>
      <c r="AC404" s="42" t="s">
        <v>880</v>
      </c>
      <c r="AD404" s="42" t="s">
        <v>880</v>
      </c>
      <c r="AE404" s="46">
        <v>0.3756944444444445</v>
      </c>
      <c r="AF404" s="42" t="s">
        <v>880</v>
      </c>
      <c r="AG404" s="42" t="s">
        <v>880</v>
      </c>
      <c r="AH404" s="46">
        <v>0.37013888888888885</v>
      </c>
      <c r="AI404" s="42" t="s">
        <v>880</v>
      </c>
      <c r="AJ404" s="42" t="s">
        <v>880</v>
      </c>
      <c r="AK404" s="46">
        <v>0.36805555555555558</v>
      </c>
      <c r="AL404" s="42" t="s">
        <v>880</v>
      </c>
      <c r="AM404" s="42" t="s">
        <v>880</v>
      </c>
      <c r="AN404" s="46">
        <v>0.36388888888888887</v>
      </c>
      <c r="AO404" s="42" t="s">
        <v>880</v>
      </c>
      <c r="AP404" s="42" t="s">
        <v>17</v>
      </c>
      <c r="AQ404" s="42" t="s">
        <v>17</v>
      </c>
      <c r="AR404" s="42" t="s">
        <v>880</v>
      </c>
      <c r="AS404" s="46">
        <v>0.38541666666666669</v>
      </c>
      <c r="AT404" s="46" t="s">
        <v>880</v>
      </c>
      <c r="AU404" s="42" t="s">
        <v>880</v>
      </c>
      <c r="AV404" s="46">
        <v>0.37152777777777773</v>
      </c>
      <c r="AW404" s="46" t="s">
        <v>880</v>
      </c>
      <c r="AX404" s="42" t="s">
        <v>880</v>
      </c>
      <c r="AY404" s="46">
        <v>0.36874999999999997</v>
      </c>
      <c r="AZ404" s="46" t="s">
        <v>880</v>
      </c>
      <c r="BA404" s="42" t="s">
        <v>880</v>
      </c>
      <c r="BB404" s="46">
        <v>0.37083333333333335</v>
      </c>
      <c r="BC404" s="46" t="s">
        <v>880</v>
      </c>
      <c r="BD404" s="42" t="s">
        <v>880</v>
      </c>
      <c r="BE404" s="42" t="s">
        <v>17</v>
      </c>
      <c r="BF404" s="42" t="s">
        <v>17</v>
      </c>
      <c r="BR404" s="1">
        <f t="shared" si="104"/>
        <v>23</v>
      </c>
      <c r="BS404" s="1">
        <f t="shared" si="105"/>
        <v>0</v>
      </c>
      <c r="BT404" s="1">
        <f t="shared" si="106"/>
        <v>6</v>
      </c>
      <c r="BU404" s="1">
        <f t="shared" si="107"/>
        <v>0</v>
      </c>
      <c r="BV404" s="1">
        <f t="shared" si="108"/>
        <v>0</v>
      </c>
      <c r="BW404" s="1">
        <f>SUM(COUNTIFS($S404:$BQ404,{"PAT","MAT"}))</f>
        <v>0</v>
      </c>
      <c r="BX404" s="1">
        <f t="shared" si="109"/>
        <v>0</v>
      </c>
      <c r="BY404" s="1">
        <f t="shared" si="110"/>
        <v>0</v>
      </c>
      <c r="BZ404" s="1">
        <f t="shared" si="111"/>
        <v>0</v>
      </c>
      <c r="CA404" s="1">
        <f t="shared" si="112"/>
        <v>0</v>
      </c>
      <c r="CB404" s="1">
        <f t="shared" si="113"/>
        <v>0</v>
      </c>
      <c r="CC404" s="1">
        <f t="shared" si="114"/>
        <v>0</v>
      </c>
      <c r="CD404" s="1">
        <f t="shared" si="115"/>
        <v>0</v>
      </c>
      <c r="CE404" s="1">
        <f t="shared" si="116"/>
        <v>1</v>
      </c>
      <c r="CF404" s="1">
        <f t="shared" si="117"/>
        <v>1</v>
      </c>
      <c r="CG404" s="1">
        <f>SUM(BR404:CC404)+SUM(COUNTIFS(R404:BQ404,{"TERM","RESIGNED"}))</f>
        <v>29</v>
      </c>
      <c r="CH404" s="1" t="s">
        <v>41</v>
      </c>
      <c r="CI404" s="1" t="s">
        <v>937</v>
      </c>
      <c r="CJ404" s="32"/>
    </row>
    <row r="405" spans="1:88" x14ac:dyDescent="0.25">
      <c r="A405" s="30">
        <f t="shared" si="118"/>
        <v>404</v>
      </c>
      <c r="B405" s="1" t="s">
        <v>163</v>
      </c>
      <c r="C405" s="1">
        <v>105541</v>
      </c>
      <c r="D405" s="25">
        <v>105541</v>
      </c>
      <c r="E405" s="1" t="s">
        <v>862</v>
      </c>
      <c r="F405" s="32" t="s">
        <v>1064</v>
      </c>
      <c r="G405" s="32" t="s">
        <v>154</v>
      </c>
      <c r="H405" s="28">
        <v>45163</v>
      </c>
      <c r="I405" s="28" t="s">
        <v>36</v>
      </c>
      <c r="J405" s="28" t="s">
        <v>36</v>
      </c>
      <c r="K405" s="1">
        <f t="shared" ca="1" si="102"/>
        <v>179</v>
      </c>
      <c r="L405" s="32" t="str">
        <f t="shared" si="103"/>
        <v>Billable</v>
      </c>
      <c r="M405" s="32" t="s">
        <v>118</v>
      </c>
      <c r="N405" s="1" t="s">
        <v>38</v>
      </c>
      <c r="O405" s="1" t="s">
        <v>39</v>
      </c>
      <c r="P405" s="1"/>
      <c r="Q405" s="1"/>
      <c r="R405" s="31" t="s">
        <v>157</v>
      </c>
      <c r="S405" s="42" t="s">
        <v>880</v>
      </c>
      <c r="T405" s="45">
        <v>0.37638888888888888</v>
      </c>
      <c r="U405" s="42" t="s">
        <v>880</v>
      </c>
      <c r="V405" s="42" t="s">
        <v>880</v>
      </c>
      <c r="W405" s="46">
        <v>0.37777777777777777</v>
      </c>
      <c r="X405" s="46" t="s">
        <v>880</v>
      </c>
      <c r="Y405" s="42" t="s">
        <v>17</v>
      </c>
      <c r="Z405" s="42" t="s">
        <v>17</v>
      </c>
      <c r="AA405" s="42" t="s">
        <v>880</v>
      </c>
      <c r="AB405" s="46">
        <v>0.37083333333333335</v>
      </c>
      <c r="AC405" s="42" t="s">
        <v>880</v>
      </c>
      <c r="AD405" s="42" t="s">
        <v>880</v>
      </c>
      <c r="AE405" s="46">
        <v>0.38472222222222219</v>
      </c>
      <c r="AF405" s="42" t="s">
        <v>880</v>
      </c>
      <c r="AG405" s="42" t="s">
        <v>880</v>
      </c>
      <c r="AH405" s="46">
        <v>0.375</v>
      </c>
      <c r="AI405" s="42" t="s">
        <v>880</v>
      </c>
      <c r="AJ405" s="42" t="s">
        <v>880</v>
      </c>
      <c r="AK405" s="46">
        <v>0.375</v>
      </c>
      <c r="AL405" s="42" t="s">
        <v>880</v>
      </c>
      <c r="AM405" s="42" t="s">
        <v>880</v>
      </c>
      <c r="AN405" s="46">
        <v>0.375</v>
      </c>
      <c r="AO405" s="42" t="s">
        <v>880</v>
      </c>
      <c r="AP405" s="42" t="s">
        <v>17</v>
      </c>
      <c r="AQ405" s="42" t="s">
        <v>17</v>
      </c>
      <c r="AR405" s="42" t="s">
        <v>882</v>
      </c>
      <c r="AS405" s="46">
        <v>0.38472222222222219</v>
      </c>
      <c r="AT405" s="46" t="s">
        <v>880</v>
      </c>
      <c r="AU405" s="42" t="s">
        <v>880</v>
      </c>
      <c r="AV405" s="46">
        <v>0.3743055555555555</v>
      </c>
      <c r="AW405" s="46" t="s">
        <v>880</v>
      </c>
      <c r="AX405" s="42" t="s">
        <v>880</v>
      </c>
      <c r="AY405" s="46">
        <v>0.36944444444444446</v>
      </c>
      <c r="AZ405" s="46" t="s">
        <v>880</v>
      </c>
      <c r="BA405" s="42" t="s">
        <v>880</v>
      </c>
      <c r="BB405" s="46">
        <v>0.37777777777777777</v>
      </c>
      <c r="BC405" s="46" t="s">
        <v>880</v>
      </c>
      <c r="BD405" s="42" t="s">
        <v>880</v>
      </c>
      <c r="BE405" s="42" t="s">
        <v>17</v>
      </c>
      <c r="BF405" s="42" t="s">
        <v>17</v>
      </c>
      <c r="BR405" s="1">
        <f t="shared" si="104"/>
        <v>22</v>
      </c>
      <c r="BS405" s="1">
        <f t="shared" si="105"/>
        <v>0</v>
      </c>
      <c r="BT405" s="1">
        <f t="shared" si="106"/>
        <v>6</v>
      </c>
      <c r="BU405" s="1">
        <f t="shared" si="107"/>
        <v>0</v>
      </c>
      <c r="BV405" s="1">
        <f t="shared" si="108"/>
        <v>0</v>
      </c>
      <c r="BW405" s="1">
        <f>SUM(COUNTIFS($S405:$BQ405,{"PAT","MAT"}))</f>
        <v>0</v>
      </c>
      <c r="BX405" s="1">
        <f t="shared" si="109"/>
        <v>0</v>
      </c>
      <c r="BY405" s="1">
        <f t="shared" si="110"/>
        <v>0</v>
      </c>
      <c r="BZ405" s="1">
        <f t="shared" si="111"/>
        <v>0</v>
      </c>
      <c r="CA405" s="1">
        <f t="shared" si="112"/>
        <v>1</v>
      </c>
      <c r="CB405" s="1">
        <f t="shared" si="113"/>
        <v>0</v>
      </c>
      <c r="CC405" s="1">
        <f t="shared" si="114"/>
        <v>0</v>
      </c>
      <c r="CD405" s="1">
        <f t="shared" si="115"/>
        <v>1</v>
      </c>
      <c r="CE405" s="1">
        <f t="shared" si="116"/>
        <v>1</v>
      </c>
      <c r="CF405" s="1">
        <f t="shared" si="117"/>
        <v>1</v>
      </c>
      <c r="CG405" s="1">
        <f>SUM(BR405:CC405)+SUM(COUNTIFS(R405:BQ405,{"TERM","RESIGNED"}))</f>
        <v>29</v>
      </c>
      <c r="CH405" s="1" t="s">
        <v>41</v>
      </c>
      <c r="CI405" s="1" t="s">
        <v>933</v>
      </c>
      <c r="CJ405" s="32"/>
    </row>
    <row r="406" spans="1:88" x14ac:dyDescent="0.25">
      <c r="A406" s="30">
        <f t="shared" si="118"/>
        <v>405</v>
      </c>
      <c r="B406" s="1" t="s">
        <v>163</v>
      </c>
      <c r="C406" s="1">
        <v>105542</v>
      </c>
      <c r="D406" s="25">
        <v>105542</v>
      </c>
      <c r="E406" s="1" t="s">
        <v>863</v>
      </c>
      <c r="F406" s="32" t="s">
        <v>1065</v>
      </c>
      <c r="G406" s="32" t="s">
        <v>154</v>
      </c>
      <c r="H406" s="28">
        <v>45163</v>
      </c>
      <c r="I406" s="28" t="s">
        <v>36</v>
      </c>
      <c r="J406" s="28" t="s">
        <v>36</v>
      </c>
      <c r="K406" s="1">
        <f t="shared" ca="1" si="102"/>
        <v>179</v>
      </c>
      <c r="L406" s="32" t="str">
        <f t="shared" si="103"/>
        <v>Billable</v>
      </c>
      <c r="M406" s="32" t="s">
        <v>118</v>
      </c>
      <c r="N406" s="1" t="s">
        <v>38</v>
      </c>
      <c r="O406" s="1" t="s">
        <v>39</v>
      </c>
      <c r="P406" s="1"/>
      <c r="Q406" s="1"/>
      <c r="R406" s="31" t="s">
        <v>155</v>
      </c>
      <c r="S406" s="42" t="s">
        <v>880</v>
      </c>
      <c r="T406" s="45">
        <v>0.38611111111111113</v>
      </c>
      <c r="U406" s="42" t="s">
        <v>880</v>
      </c>
      <c r="V406" s="42" t="s">
        <v>880</v>
      </c>
      <c r="W406" s="46">
        <v>0.3666666666666667</v>
      </c>
      <c r="X406" s="46" t="s">
        <v>880</v>
      </c>
      <c r="Y406" s="42" t="s">
        <v>17</v>
      </c>
      <c r="Z406" s="42" t="s">
        <v>17</v>
      </c>
      <c r="AA406" s="42" t="s">
        <v>883</v>
      </c>
      <c r="AB406" s="46" t="s">
        <v>36</v>
      </c>
      <c r="AC406" s="42" t="s">
        <v>883</v>
      </c>
      <c r="AD406" s="42" t="s">
        <v>883</v>
      </c>
      <c r="AE406" s="46" t="s">
        <v>36</v>
      </c>
      <c r="AF406" s="42" t="s">
        <v>883</v>
      </c>
      <c r="AG406" s="42" t="s">
        <v>883</v>
      </c>
      <c r="AH406" s="46" t="s">
        <v>36</v>
      </c>
      <c r="AI406" s="42" t="s">
        <v>883</v>
      </c>
      <c r="AJ406" s="42" t="s">
        <v>882</v>
      </c>
      <c r="AK406" s="46" t="s">
        <v>36</v>
      </c>
      <c r="AL406" s="42" t="s">
        <v>882</v>
      </c>
      <c r="AM406" s="42" t="s">
        <v>19</v>
      </c>
      <c r="AN406" s="46" t="s">
        <v>36</v>
      </c>
      <c r="AO406" s="42" t="s">
        <v>19</v>
      </c>
      <c r="AP406" s="42" t="s">
        <v>17</v>
      </c>
      <c r="AQ406" s="42" t="s">
        <v>17</v>
      </c>
      <c r="AR406" s="42" t="s">
        <v>880</v>
      </c>
      <c r="AS406" s="46">
        <v>0.35833333333333334</v>
      </c>
      <c r="AT406" s="46" t="s">
        <v>880</v>
      </c>
      <c r="AU406" s="42" t="s">
        <v>880</v>
      </c>
      <c r="AV406" s="46">
        <v>0.37152777777777773</v>
      </c>
      <c r="AW406" s="46" t="s">
        <v>880</v>
      </c>
      <c r="AX406" s="42" t="s">
        <v>880</v>
      </c>
      <c r="AY406" s="46">
        <v>0.3666666666666667</v>
      </c>
      <c r="AZ406" s="46" t="s">
        <v>880</v>
      </c>
      <c r="BA406" s="42" t="s">
        <v>880</v>
      </c>
      <c r="BB406" s="46">
        <v>0.37083333333333335</v>
      </c>
      <c r="BC406" s="46" t="s">
        <v>880</v>
      </c>
      <c r="BD406" s="42" t="s">
        <v>880</v>
      </c>
      <c r="BE406" s="42" t="s">
        <v>17</v>
      </c>
      <c r="BF406" s="42" t="s">
        <v>17</v>
      </c>
      <c r="BR406" s="1">
        <f t="shared" si="104"/>
        <v>13</v>
      </c>
      <c r="BS406" s="1">
        <f t="shared" si="105"/>
        <v>0</v>
      </c>
      <c r="BT406" s="1">
        <f t="shared" si="106"/>
        <v>6</v>
      </c>
      <c r="BU406" s="1">
        <f t="shared" si="107"/>
        <v>0</v>
      </c>
      <c r="BV406" s="1">
        <f t="shared" si="108"/>
        <v>2</v>
      </c>
      <c r="BW406" s="1">
        <f>SUM(COUNTIFS($S406:$BQ406,{"PAT","MAT"}))</f>
        <v>0</v>
      </c>
      <c r="BX406" s="1">
        <f t="shared" si="109"/>
        <v>0</v>
      </c>
      <c r="BY406" s="1">
        <f t="shared" si="110"/>
        <v>0</v>
      </c>
      <c r="BZ406" s="1">
        <f t="shared" si="111"/>
        <v>6</v>
      </c>
      <c r="CA406" s="1">
        <f t="shared" si="112"/>
        <v>2</v>
      </c>
      <c r="CB406" s="1">
        <f t="shared" si="113"/>
        <v>0</v>
      </c>
      <c r="CC406" s="1">
        <f t="shared" si="114"/>
        <v>0</v>
      </c>
      <c r="CD406" s="1">
        <f t="shared" si="115"/>
        <v>8</v>
      </c>
      <c r="CE406" s="1">
        <f t="shared" si="116"/>
        <v>0</v>
      </c>
      <c r="CF406" s="1">
        <f t="shared" si="117"/>
        <v>1</v>
      </c>
      <c r="CG406" s="1">
        <f>SUM(BR406:CC406)+SUM(COUNTIFS(R406:BQ406,{"TERM","RESIGNED"}))</f>
        <v>29</v>
      </c>
      <c r="CH406" s="1" t="s">
        <v>41</v>
      </c>
      <c r="CI406" s="1" t="s">
        <v>934</v>
      </c>
      <c r="CJ406" s="32"/>
    </row>
    <row r="407" spans="1:88" x14ac:dyDescent="0.25">
      <c r="A407" s="30">
        <f t="shared" si="118"/>
        <v>406</v>
      </c>
      <c r="B407" s="1" t="s">
        <v>163</v>
      </c>
      <c r="C407" s="1">
        <v>105546</v>
      </c>
      <c r="D407" s="25">
        <v>105546</v>
      </c>
      <c r="E407" s="1" t="s">
        <v>863</v>
      </c>
      <c r="F407" s="32" t="s">
        <v>1066</v>
      </c>
      <c r="G407" s="32" t="s">
        <v>154</v>
      </c>
      <c r="H407" s="28">
        <v>45163</v>
      </c>
      <c r="I407" s="28" t="s">
        <v>36</v>
      </c>
      <c r="J407" s="28" t="s">
        <v>36</v>
      </c>
      <c r="K407" s="1">
        <f t="shared" ca="1" si="102"/>
        <v>179</v>
      </c>
      <c r="L407" s="32" t="str">
        <f t="shared" si="103"/>
        <v>Billable</v>
      </c>
      <c r="M407" s="32" t="s">
        <v>118</v>
      </c>
      <c r="N407" s="1" t="s">
        <v>38</v>
      </c>
      <c r="O407" s="1" t="s">
        <v>39</v>
      </c>
      <c r="P407" s="1"/>
      <c r="Q407" s="1"/>
      <c r="R407" s="31" t="s">
        <v>136</v>
      </c>
      <c r="S407" s="42" t="s">
        <v>880</v>
      </c>
      <c r="T407" s="45">
        <v>0.37083333333333335</v>
      </c>
      <c r="U407" s="42" t="s">
        <v>880</v>
      </c>
      <c r="V407" s="42" t="s">
        <v>883</v>
      </c>
      <c r="W407" s="46">
        <v>0.1361111111111111</v>
      </c>
      <c r="X407" s="46" t="s">
        <v>19</v>
      </c>
      <c r="Y407" s="42" t="s">
        <v>17</v>
      </c>
      <c r="Z407" s="42" t="s">
        <v>17</v>
      </c>
      <c r="AA407" s="42" t="s">
        <v>880</v>
      </c>
      <c r="AB407" s="46">
        <v>0.4055555555555555</v>
      </c>
      <c r="AC407" s="42" t="s">
        <v>880</v>
      </c>
      <c r="AD407" s="42" t="s">
        <v>880</v>
      </c>
      <c r="AE407" s="46">
        <v>0.36458333333333331</v>
      </c>
      <c r="AF407" s="42" t="s">
        <v>880</v>
      </c>
      <c r="AG407" s="42" t="s">
        <v>880</v>
      </c>
      <c r="AH407" s="46">
        <v>0.3666666666666667</v>
      </c>
      <c r="AI407" s="42" t="s">
        <v>880</v>
      </c>
      <c r="AJ407" s="42" t="s">
        <v>880</v>
      </c>
      <c r="AK407" s="46">
        <v>0.37777777777777777</v>
      </c>
      <c r="AL407" s="42" t="s">
        <v>880</v>
      </c>
      <c r="AM407" s="42" t="s">
        <v>880</v>
      </c>
      <c r="AN407" s="46">
        <v>0.41388888888888892</v>
      </c>
      <c r="AO407" s="42" t="s">
        <v>880</v>
      </c>
      <c r="AP407" s="42" t="s">
        <v>17</v>
      </c>
      <c r="AQ407" s="42" t="s">
        <v>17</v>
      </c>
      <c r="AR407" s="42" t="s">
        <v>880</v>
      </c>
      <c r="AS407" s="46">
        <v>0.37847222222222227</v>
      </c>
      <c r="AT407" s="46" t="s">
        <v>880</v>
      </c>
      <c r="AU407" s="42" t="s">
        <v>881</v>
      </c>
      <c r="AV407" s="46">
        <v>0.30763888888888891</v>
      </c>
      <c r="AW407" s="46" t="s">
        <v>881</v>
      </c>
      <c r="AX407" s="42" t="s">
        <v>880</v>
      </c>
      <c r="AY407" s="46">
        <v>0.37916666666666665</v>
      </c>
      <c r="AZ407" s="46" t="s">
        <v>880</v>
      </c>
      <c r="BA407" s="42" t="s">
        <v>880</v>
      </c>
      <c r="BB407" s="46">
        <v>0.37638888888888888</v>
      </c>
      <c r="BC407" s="46" t="s">
        <v>880</v>
      </c>
      <c r="BD407" s="42" t="s">
        <v>880</v>
      </c>
      <c r="BE407" s="42" t="s">
        <v>17</v>
      </c>
      <c r="BF407" s="42" t="s">
        <v>17</v>
      </c>
      <c r="BR407" s="1">
        <f t="shared" si="104"/>
        <v>19</v>
      </c>
      <c r="BS407" s="1">
        <f t="shared" si="105"/>
        <v>1</v>
      </c>
      <c r="BT407" s="1">
        <f t="shared" si="106"/>
        <v>6</v>
      </c>
      <c r="BU407" s="1">
        <f t="shared" si="107"/>
        <v>0</v>
      </c>
      <c r="BV407" s="1">
        <f t="shared" si="108"/>
        <v>1</v>
      </c>
      <c r="BW407" s="1">
        <f>SUM(COUNTIFS($S407:$BQ407,{"PAT","MAT"}))</f>
        <v>0</v>
      </c>
      <c r="BX407" s="1">
        <f t="shared" si="109"/>
        <v>0</v>
      </c>
      <c r="BY407" s="1">
        <f t="shared" si="110"/>
        <v>0</v>
      </c>
      <c r="BZ407" s="1">
        <f t="shared" si="111"/>
        <v>1</v>
      </c>
      <c r="CA407" s="1">
        <f t="shared" si="112"/>
        <v>0</v>
      </c>
      <c r="CB407" s="1">
        <f t="shared" si="113"/>
        <v>0</v>
      </c>
      <c r="CC407" s="1">
        <f t="shared" si="114"/>
        <v>0</v>
      </c>
      <c r="CD407" s="1">
        <f t="shared" si="115"/>
        <v>1</v>
      </c>
      <c r="CE407" s="1">
        <f t="shared" si="116"/>
        <v>1</v>
      </c>
      <c r="CF407" s="1">
        <f t="shared" si="117"/>
        <v>1</v>
      </c>
      <c r="CG407" s="1">
        <f>SUM(BR407:CC407)+SUM(COUNTIFS(R407:BQ407,{"TERM","RESIGNED"}))</f>
        <v>28</v>
      </c>
      <c r="CH407" s="1" t="s">
        <v>41</v>
      </c>
      <c r="CI407" s="1" t="s">
        <v>934</v>
      </c>
      <c r="CJ407" s="32"/>
    </row>
    <row r="408" spans="1:88" x14ac:dyDescent="0.25">
      <c r="A408" s="30">
        <f t="shared" si="118"/>
        <v>407</v>
      </c>
      <c r="B408" s="1" t="s">
        <v>163</v>
      </c>
      <c r="C408" s="1">
        <v>105547</v>
      </c>
      <c r="D408" s="25">
        <v>105547</v>
      </c>
      <c r="E408" s="1" t="s">
        <v>863</v>
      </c>
      <c r="F408" s="32" t="s">
        <v>1067</v>
      </c>
      <c r="G408" s="32" t="s">
        <v>154</v>
      </c>
      <c r="H408" s="28">
        <v>45163</v>
      </c>
      <c r="I408" s="28" t="s">
        <v>36</v>
      </c>
      <c r="J408" s="28" t="s">
        <v>36</v>
      </c>
      <c r="K408" s="1">
        <f t="shared" ca="1" si="102"/>
        <v>179</v>
      </c>
      <c r="L408" s="32" t="str">
        <f t="shared" si="103"/>
        <v>Billable</v>
      </c>
      <c r="M408" s="32" t="s">
        <v>118</v>
      </c>
      <c r="N408" s="1" t="s">
        <v>38</v>
      </c>
      <c r="O408" s="1" t="s">
        <v>39</v>
      </c>
      <c r="P408" s="1"/>
      <c r="Q408" s="1"/>
      <c r="R408" s="31" t="s">
        <v>136</v>
      </c>
      <c r="S408" s="42" t="s">
        <v>880</v>
      </c>
      <c r="T408" s="45">
        <v>0.39583333333333331</v>
      </c>
      <c r="U408" s="42" t="s">
        <v>880</v>
      </c>
      <c r="V408" s="42" t="s">
        <v>880</v>
      </c>
      <c r="W408" s="46">
        <v>0.36874999999999997</v>
      </c>
      <c r="X408" s="46" t="s">
        <v>880</v>
      </c>
      <c r="Y408" s="42" t="s">
        <v>17</v>
      </c>
      <c r="Z408" s="42" t="s">
        <v>17</v>
      </c>
      <c r="AA408" s="42" t="s">
        <v>880</v>
      </c>
      <c r="AB408" s="46">
        <v>0.37847222222222227</v>
      </c>
      <c r="AC408" s="42" t="s">
        <v>880</v>
      </c>
      <c r="AD408" s="42" t="s">
        <v>880</v>
      </c>
      <c r="AE408" s="46">
        <v>0.42499999999999999</v>
      </c>
      <c r="AF408" s="42" t="s">
        <v>880</v>
      </c>
      <c r="AG408" s="42" t="s">
        <v>880</v>
      </c>
      <c r="AH408" s="46">
        <v>0.39305555555555555</v>
      </c>
      <c r="AI408" s="42" t="s">
        <v>880</v>
      </c>
      <c r="AJ408" s="42" t="s">
        <v>880</v>
      </c>
      <c r="AK408" s="46">
        <v>0.3756944444444445</v>
      </c>
      <c r="AL408" s="42" t="s">
        <v>880</v>
      </c>
      <c r="AM408" s="42" t="s">
        <v>880</v>
      </c>
      <c r="AN408" s="46">
        <v>0.46458333333333335</v>
      </c>
      <c r="AO408" s="42" t="s">
        <v>880</v>
      </c>
      <c r="AP408" s="42" t="s">
        <v>17</v>
      </c>
      <c r="AQ408" s="42" t="s">
        <v>17</v>
      </c>
      <c r="AR408" s="42" t="s">
        <v>880</v>
      </c>
      <c r="AS408" s="46">
        <v>0.38680555555555557</v>
      </c>
      <c r="AT408" s="46" t="s">
        <v>880</v>
      </c>
      <c r="AU408" s="42" t="s">
        <v>880</v>
      </c>
      <c r="AV408" s="46">
        <v>0.39305555555555555</v>
      </c>
      <c r="AW408" s="46" t="s">
        <v>880</v>
      </c>
      <c r="AX408" s="42" t="s">
        <v>880</v>
      </c>
      <c r="AY408" s="46">
        <v>0.39861111111111108</v>
      </c>
      <c r="AZ408" s="46" t="s">
        <v>880</v>
      </c>
      <c r="BA408" s="42" t="s">
        <v>880</v>
      </c>
      <c r="BB408" s="46">
        <v>0.40902777777777777</v>
      </c>
      <c r="BC408" s="46" t="s">
        <v>880</v>
      </c>
      <c r="BD408" s="42" t="s">
        <v>880</v>
      </c>
      <c r="BE408" s="42" t="s">
        <v>17</v>
      </c>
      <c r="BF408" s="42" t="s">
        <v>17</v>
      </c>
      <c r="BR408" s="1">
        <f t="shared" si="104"/>
        <v>23</v>
      </c>
      <c r="BS408" s="1">
        <f t="shared" si="105"/>
        <v>0</v>
      </c>
      <c r="BT408" s="1">
        <f t="shared" si="106"/>
        <v>6</v>
      </c>
      <c r="BU408" s="1">
        <f t="shared" si="107"/>
        <v>0</v>
      </c>
      <c r="BV408" s="1">
        <f t="shared" si="108"/>
        <v>0</v>
      </c>
      <c r="BW408" s="1">
        <f>SUM(COUNTIFS($S408:$BQ408,{"PAT","MAT"}))</f>
        <v>0</v>
      </c>
      <c r="BX408" s="1">
        <f t="shared" si="109"/>
        <v>0</v>
      </c>
      <c r="BY408" s="1">
        <f t="shared" si="110"/>
        <v>0</v>
      </c>
      <c r="BZ408" s="1">
        <f t="shared" si="111"/>
        <v>0</v>
      </c>
      <c r="CA408" s="1">
        <f t="shared" si="112"/>
        <v>0</v>
      </c>
      <c r="CB408" s="1">
        <f t="shared" si="113"/>
        <v>0</v>
      </c>
      <c r="CC408" s="1">
        <f t="shared" si="114"/>
        <v>0</v>
      </c>
      <c r="CD408" s="1">
        <f t="shared" si="115"/>
        <v>0</v>
      </c>
      <c r="CE408" s="1">
        <f t="shared" si="116"/>
        <v>1</v>
      </c>
      <c r="CF408" s="1">
        <f t="shared" si="117"/>
        <v>1</v>
      </c>
      <c r="CG408" s="1">
        <f>SUM(BR408:CC408)+SUM(COUNTIFS(R408:BQ408,{"TERM","RESIGNED"}))</f>
        <v>29</v>
      </c>
      <c r="CH408" s="1" t="s">
        <v>41</v>
      </c>
      <c r="CI408" s="1" t="s">
        <v>933</v>
      </c>
      <c r="CJ408" s="32"/>
    </row>
    <row r="409" spans="1:88" x14ac:dyDescent="0.25">
      <c r="A409" s="30">
        <f t="shared" si="118"/>
        <v>408</v>
      </c>
      <c r="B409" s="1" t="s">
        <v>163</v>
      </c>
      <c r="C409" s="1">
        <v>105548</v>
      </c>
      <c r="D409" s="25">
        <v>105548</v>
      </c>
      <c r="E409" s="1" t="s">
        <v>863</v>
      </c>
      <c r="F409" s="32" t="s">
        <v>1068</v>
      </c>
      <c r="G409" s="32" t="s">
        <v>154</v>
      </c>
      <c r="H409" s="28">
        <v>45163</v>
      </c>
      <c r="I409" s="28" t="s">
        <v>36</v>
      </c>
      <c r="J409" s="28" t="s">
        <v>36</v>
      </c>
      <c r="K409" s="1">
        <f t="shared" ca="1" si="102"/>
        <v>179</v>
      </c>
      <c r="L409" s="32" t="str">
        <f t="shared" si="103"/>
        <v>Billable</v>
      </c>
      <c r="M409" s="32" t="s">
        <v>118</v>
      </c>
      <c r="N409" s="1" t="s">
        <v>38</v>
      </c>
      <c r="O409" s="1" t="s">
        <v>39</v>
      </c>
      <c r="P409" s="1"/>
      <c r="Q409" s="1"/>
      <c r="R409" s="31" t="s">
        <v>155</v>
      </c>
      <c r="S409" s="42" t="s">
        <v>880</v>
      </c>
      <c r="T409" s="45">
        <v>0.36736111111111108</v>
      </c>
      <c r="U409" s="42" t="s">
        <v>880</v>
      </c>
      <c r="V409" s="42" t="s">
        <v>880</v>
      </c>
      <c r="W409" s="46">
        <v>0.37013888888888885</v>
      </c>
      <c r="X409" s="46" t="s">
        <v>880</v>
      </c>
      <c r="Y409" s="42" t="s">
        <v>17</v>
      </c>
      <c r="Z409" s="42" t="s">
        <v>17</v>
      </c>
      <c r="AA409" s="42" t="s">
        <v>880</v>
      </c>
      <c r="AB409" s="46">
        <v>0.36944444444444446</v>
      </c>
      <c r="AC409" s="42" t="s">
        <v>880</v>
      </c>
      <c r="AD409" s="42" t="s">
        <v>880</v>
      </c>
      <c r="AE409" s="46">
        <v>0.37013888888888885</v>
      </c>
      <c r="AF409" s="42" t="s">
        <v>880</v>
      </c>
      <c r="AG409" s="42" t="s">
        <v>880</v>
      </c>
      <c r="AH409" s="46">
        <v>0.36805555555555558</v>
      </c>
      <c r="AI409" s="42" t="s">
        <v>880</v>
      </c>
      <c r="AJ409" s="42" t="s">
        <v>880</v>
      </c>
      <c r="AK409" s="46">
        <v>0.36805555555555558</v>
      </c>
      <c r="AL409" s="42" t="s">
        <v>880</v>
      </c>
      <c r="AM409" s="42" t="s">
        <v>880</v>
      </c>
      <c r="AN409" s="46">
        <v>0.36736111111111108</v>
      </c>
      <c r="AO409" s="42" t="s">
        <v>880</v>
      </c>
      <c r="AP409" s="42" t="s">
        <v>17</v>
      </c>
      <c r="AQ409" s="42" t="s">
        <v>17</v>
      </c>
      <c r="AR409" s="42" t="s">
        <v>880</v>
      </c>
      <c r="AS409" s="46">
        <v>0.3576388888888889</v>
      </c>
      <c r="AT409" s="46" t="s">
        <v>880</v>
      </c>
      <c r="AU409" s="42" t="s">
        <v>880</v>
      </c>
      <c r="AV409" s="46">
        <v>0.36874999999999997</v>
      </c>
      <c r="AW409" s="46" t="s">
        <v>880</v>
      </c>
      <c r="AX409" s="42" t="s">
        <v>880</v>
      </c>
      <c r="AY409" s="46">
        <v>0.36805555555555558</v>
      </c>
      <c r="AZ409" s="46" t="s">
        <v>880</v>
      </c>
      <c r="BA409" s="42" t="s">
        <v>880</v>
      </c>
      <c r="BB409" s="46">
        <v>0.36874999999999997</v>
      </c>
      <c r="BC409" s="46" t="s">
        <v>880</v>
      </c>
      <c r="BD409" s="42" t="s">
        <v>880</v>
      </c>
      <c r="BE409" s="42" t="s">
        <v>17</v>
      </c>
      <c r="BF409" s="42" t="s">
        <v>17</v>
      </c>
      <c r="BR409" s="1">
        <f t="shared" si="104"/>
        <v>23</v>
      </c>
      <c r="BS409" s="1">
        <f t="shared" si="105"/>
        <v>0</v>
      </c>
      <c r="BT409" s="1">
        <f t="shared" si="106"/>
        <v>6</v>
      </c>
      <c r="BU409" s="1">
        <f t="shared" si="107"/>
        <v>0</v>
      </c>
      <c r="BV409" s="1">
        <f t="shared" si="108"/>
        <v>0</v>
      </c>
      <c r="BW409" s="1">
        <f>SUM(COUNTIFS($S409:$BQ409,{"PAT","MAT"}))</f>
        <v>0</v>
      </c>
      <c r="BX409" s="1">
        <f t="shared" si="109"/>
        <v>0</v>
      </c>
      <c r="BY409" s="1">
        <f t="shared" si="110"/>
        <v>0</v>
      </c>
      <c r="BZ409" s="1">
        <f t="shared" si="111"/>
        <v>0</v>
      </c>
      <c r="CA409" s="1">
        <f t="shared" si="112"/>
        <v>0</v>
      </c>
      <c r="CB409" s="1">
        <f t="shared" si="113"/>
        <v>0</v>
      </c>
      <c r="CC409" s="1">
        <f t="shared" si="114"/>
        <v>0</v>
      </c>
      <c r="CD409" s="1">
        <f t="shared" si="115"/>
        <v>0</v>
      </c>
      <c r="CE409" s="1">
        <f t="shared" si="116"/>
        <v>1</v>
      </c>
      <c r="CF409" s="1">
        <f t="shared" si="117"/>
        <v>1</v>
      </c>
      <c r="CG409" s="1">
        <f>SUM(BR409:CC409)+SUM(COUNTIFS(R409:BQ409,{"TERM","RESIGNED"}))</f>
        <v>29</v>
      </c>
      <c r="CH409" s="1" t="s">
        <v>41</v>
      </c>
      <c r="CI409" s="1" t="s">
        <v>933</v>
      </c>
      <c r="CJ409" s="32"/>
    </row>
    <row r="410" spans="1:88" x14ac:dyDescent="0.25">
      <c r="A410" s="30">
        <f t="shared" si="118"/>
        <v>409</v>
      </c>
      <c r="B410" s="1" t="s">
        <v>163</v>
      </c>
      <c r="C410" s="1">
        <v>105549</v>
      </c>
      <c r="D410" s="25">
        <v>105549</v>
      </c>
      <c r="E410" s="1" t="s">
        <v>862</v>
      </c>
      <c r="F410" s="32" t="s">
        <v>1069</v>
      </c>
      <c r="G410" s="32" t="s">
        <v>154</v>
      </c>
      <c r="H410" s="28">
        <v>45163</v>
      </c>
      <c r="I410" s="28" t="s">
        <v>36</v>
      </c>
      <c r="J410" s="28" t="s">
        <v>36</v>
      </c>
      <c r="K410" s="1">
        <f t="shared" ca="1" si="102"/>
        <v>179</v>
      </c>
      <c r="L410" s="32" t="str">
        <f t="shared" si="103"/>
        <v>Billable</v>
      </c>
      <c r="M410" s="32" t="s">
        <v>118</v>
      </c>
      <c r="N410" s="1" t="s">
        <v>38</v>
      </c>
      <c r="O410" s="1" t="s">
        <v>39</v>
      </c>
      <c r="P410" s="1"/>
      <c r="Q410" s="1"/>
      <c r="R410" s="31" t="s">
        <v>155</v>
      </c>
      <c r="S410" s="42" t="s">
        <v>880</v>
      </c>
      <c r="T410" s="45">
        <v>0.36944444444444446</v>
      </c>
      <c r="U410" s="42" t="s">
        <v>880</v>
      </c>
      <c r="V410" s="42" t="s">
        <v>880</v>
      </c>
      <c r="W410" s="46">
        <v>0.3666666666666667</v>
      </c>
      <c r="X410" s="46" t="s">
        <v>880</v>
      </c>
      <c r="Y410" s="42" t="s">
        <v>17</v>
      </c>
      <c r="Z410" s="42" t="s">
        <v>17</v>
      </c>
      <c r="AA410" s="42" t="s">
        <v>883</v>
      </c>
      <c r="AB410" s="46" t="s">
        <v>36</v>
      </c>
      <c r="AC410" s="42" t="s">
        <v>883</v>
      </c>
      <c r="AD410" s="42" t="s">
        <v>883</v>
      </c>
      <c r="AE410" s="46" t="s">
        <v>36</v>
      </c>
      <c r="AF410" s="42" t="s">
        <v>883</v>
      </c>
      <c r="AG410" s="42" t="s">
        <v>883</v>
      </c>
      <c r="AH410" s="46" t="s">
        <v>36</v>
      </c>
      <c r="AI410" s="42" t="s">
        <v>883</v>
      </c>
      <c r="AJ410" s="42" t="s">
        <v>880</v>
      </c>
      <c r="AK410" s="46">
        <v>0.36388888888888887</v>
      </c>
      <c r="AL410" s="42" t="s">
        <v>880</v>
      </c>
      <c r="AM410" s="42" t="s">
        <v>880</v>
      </c>
      <c r="AN410" s="46">
        <v>0.3666666666666667</v>
      </c>
      <c r="AO410" s="42" t="s">
        <v>880</v>
      </c>
      <c r="AP410" s="42" t="s">
        <v>17</v>
      </c>
      <c r="AQ410" s="42" t="s">
        <v>17</v>
      </c>
      <c r="AR410" s="42" t="s">
        <v>880</v>
      </c>
      <c r="AS410" s="46">
        <v>0.40208333333333335</v>
      </c>
      <c r="AT410" s="46" t="s">
        <v>880</v>
      </c>
      <c r="AU410" s="42" t="s">
        <v>880</v>
      </c>
      <c r="AV410" s="46">
        <v>0.37638888888888888</v>
      </c>
      <c r="AW410" s="46" t="s">
        <v>880</v>
      </c>
      <c r="AX410" s="42" t="s">
        <v>880</v>
      </c>
      <c r="AY410" s="46">
        <v>0.37013888888888885</v>
      </c>
      <c r="AZ410" s="46" t="s">
        <v>880</v>
      </c>
      <c r="BA410" s="42" t="s">
        <v>880</v>
      </c>
      <c r="BB410" s="46">
        <v>0.37013888888888885</v>
      </c>
      <c r="BC410" s="46" t="s">
        <v>880</v>
      </c>
      <c r="BD410" s="42" t="s">
        <v>880</v>
      </c>
      <c r="BE410" s="42" t="s">
        <v>17</v>
      </c>
      <c r="BF410" s="42" t="s">
        <v>17</v>
      </c>
      <c r="BR410" s="1">
        <f t="shared" si="104"/>
        <v>17</v>
      </c>
      <c r="BS410" s="1">
        <f t="shared" si="105"/>
        <v>0</v>
      </c>
      <c r="BT410" s="1">
        <f t="shared" si="106"/>
        <v>6</v>
      </c>
      <c r="BU410" s="1">
        <f t="shared" si="107"/>
        <v>0</v>
      </c>
      <c r="BV410" s="1">
        <f t="shared" si="108"/>
        <v>0</v>
      </c>
      <c r="BW410" s="1">
        <f>SUM(COUNTIFS($S410:$BQ410,{"PAT","MAT"}))</f>
        <v>0</v>
      </c>
      <c r="BX410" s="1">
        <f t="shared" si="109"/>
        <v>0</v>
      </c>
      <c r="BY410" s="1">
        <f t="shared" si="110"/>
        <v>0</v>
      </c>
      <c r="BZ410" s="1">
        <f t="shared" si="111"/>
        <v>6</v>
      </c>
      <c r="CA410" s="1">
        <f t="shared" si="112"/>
        <v>0</v>
      </c>
      <c r="CB410" s="1">
        <f t="shared" si="113"/>
        <v>0</v>
      </c>
      <c r="CC410" s="1">
        <f t="shared" si="114"/>
        <v>0</v>
      </c>
      <c r="CD410" s="1">
        <f t="shared" si="115"/>
        <v>6</v>
      </c>
      <c r="CE410" s="1">
        <f t="shared" si="116"/>
        <v>1</v>
      </c>
      <c r="CF410" s="1">
        <f t="shared" si="117"/>
        <v>1</v>
      </c>
      <c r="CG410" s="1">
        <f>SUM(BR410:CC410)+SUM(COUNTIFS(R410:BQ410,{"TERM","RESIGNED"}))</f>
        <v>29</v>
      </c>
      <c r="CH410" s="1" t="s">
        <v>41</v>
      </c>
      <c r="CI410" s="1" t="s">
        <v>937</v>
      </c>
      <c r="CJ410" s="32"/>
    </row>
    <row r="411" spans="1:88" x14ac:dyDescent="0.25">
      <c r="A411" s="30">
        <f t="shared" si="118"/>
        <v>410</v>
      </c>
      <c r="B411" s="1" t="s">
        <v>163</v>
      </c>
      <c r="C411" s="1">
        <v>105552</v>
      </c>
      <c r="D411" s="25">
        <v>105552</v>
      </c>
      <c r="E411" s="1" t="s">
        <v>862</v>
      </c>
      <c r="F411" s="32" t="s">
        <v>1071</v>
      </c>
      <c r="G411" s="32" t="s">
        <v>154</v>
      </c>
      <c r="H411" s="28">
        <v>45163</v>
      </c>
      <c r="I411" s="28" t="s">
        <v>36</v>
      </c>
      <c r="J411" s="28" t="s">
        <v>36</v>
      </c>
      <c r="K411" s="1">
        <f t="shared" ca="1" si="102"/>
        <v>179</v>
      </c>
      <c r="L411" s="32" t="str">
        <f t="shared" si="103"/>
        <v>Billable</v>
      </c>
      <c r="M411" s="32" t="s">
        <v>118</v>
      </c>
      <c r="N411" s="1" t="s">
        <v>38</v>
      </c>
      <c r="O411" s="1" t="s">
        <v>39</v>
      </c>
      <c r="P411" s="1"/>
      <c r="Q411" s="1"/>
      <c r="R411" s="31" t="s">
        <v>157</v>
      </c>
      <c r="S411" s="42" t="s">
        <v>880</v>
      </c>
      <c r="T411" s="45">
        <v>0.37222222222222223</v>
      </c>
      <c r="U411" s="42" t="s">
        <v>880</v>
      </c>
      <c r="V411" s="42" t="s">
        <v>880</v>
      </c>
      <c r="W411" s="46">
        <v>0.37083333333333335</v>
      </c>
      <c r="X411" s="46" t="s">
        <v>880</v>
      </c>
      <c r="Y411" s="42" t="s">
        <v>17</v>
      </c>
      <c r="Z411" s="42" t="s">
        <v>17</v>
      </c>
      <c r="AA411" s="42" t="s">
        <v>880</v>
      </c>
      <c r="AB411" s="46">
        <v>0.37013888888888885</v>
      </c>
      <c r="AC411" s="42" t="s">
        <v>880</v>
      </c>
      <c r="AD411" s="42" t="s">
        <v>880</v>
      </c>
      <c r="AE411" s="46">
        <v>0.37291666666666662</v>
      </c>
      <c r="AF411" s="42" t="s">
        <v>880</v>
      </c>
      <c r="AG411" s="42" t="s">
        <v>880</v>
      </c>
      <c r="AH411" s="46">
        <v>0.37083333333333335</v>
      </c>
      <c r="AI411" s="42" t="s">
        <v>880</v>
      </c>
      <c r="AJ411" s="42" t="s">
        <v>880</v>
      </c>
      <c r="AK411" s="46">
        <v>0.36874999999999997</v>
      </c>
      <c r="AL411" s="42" t="s">
        <v>880</v>
      </c>
      <c r="AM411" s="42" t="s">
        <v>880</v>
      </c>
      <c r="AN411" s="46">
        <v>0.36736111111111108</v>
      </c>
      <c r="AO411" s="42" t="s">
        <v>880</v>
      </c>
      <c r="AP411" s="42" t="s">
        <v>17</v>
      </c>
      <c r="AQ411" s="42" t="s">
        <v>17</v>
      </c>
      <c r="AR411" s="42" t="s">
        <v>880</v>
      </c>
      <c r="AS411" s="46">
        <v>0.38541666666666669</v>
      </c>
      <c r="AT411" s="46" t="s">
        <v>880</v>
      </c>
      <c r="AU411" s="42" t="s">
        <v>880</v>
      </c>
      <c r="AV411" s="46">
        <v>0.37291666666666662</v>
      </c>
      <c r="AW411" s="46" t="s">
        <v>880</v>
      </c>
      <c r="AX411" s="42" t="s">
        <v>880</v>
      </c>
      <c r="AY411" s="46">
        <v>0.36736111111111108</v>
      </c>
      <c r="AZ411" s="46" t="s">
        <v>880</v>
      </c>
      <c r="BA411" s="42" t="s">
        <v>880</v>
      </c>
      <c r="BB411" s="46">
        <v>0.36736111111111108</v>
      </c>
      <c r="BC411" s="46" t="s">
        <v>880</v>
      </c>
      <c r="BD411" s="42" t="s">
        <v>880</v>
      </c>
      <c r="BE411" s="42" t="s">
        <v>17</v>
      </c>
      <c r="BF411" s="42" t="s">
        <v>17</v>
      </c>
      <c r="BR411" s="1">
        <f t="shared" si="104"/>
        <v>23</v>
      </c>
      <c r="BS411" s="1">
        <f t="shared" si="105"/>
        <v>0</v>
      </c>
      <c r="BT411" s="1">
        <f t="shared" si="106"/>
        <v>6</v>
      </c>
      <c r="BU411" s="1">
        <f t="shared" si="107"/>
        <v>0</v>
      </c>
      <c r="BV411" s="1">
        <f t="shared" si="108"/>
        <v>0</v>
      </c>
      <c r="BW411" s="1">
        <f>SUM(COUNTIFS($S411:$BQ411,{"PAT","MAT"}))</f>
        <v>0</v>
      </c>
      <c r="BX411" s="1">
        <f t="shared" si="109"/>
        <v>0</v>
      </c>
      <c r="BY411" s="1">
        <f t="shared" si="110"/>
        <v>0</v>
      </c>
      <c r="BZ411" s="1">
        <f t="shared" si="111"/>
        <v>0</v>
      </c>
      <c r="CA411" s="1">
        <f t="shared" si="112"/>
        <v>0</v>
      </c>
      <c r="CB411" s="1">
        <f t="shared" si="113"/>
        <v>0</v>
      </c>
      <c r="CC411" s="1">
        <f t="shared" si="114"/>
        <v>0</v>
      </c>
      <c r="CD411" s="1">
        <f t="shared" si="115"/>
        <v>0</v>
      </c>
      <c r="CE411" s="1">
        <f t="shared" si="116"/>
        <v>1</v>
      </c>
      <c r="CF411" s="1">
        <f t="shared" si="117"/>
        <v>1</v>
      </c>
      <c r="CG411" s="1">
        <f>SUM(BR411:CC411)+SUM(COUNTIFS(R411:BQ411,{"TERM","RESIGNED"}))</f>
        <v>29</v>
      </c>
      <c r="CH411" s="1" t="s">
        <v>41</v>
      </c>
      <c r="CI411" s="1" t="s">
        <v>937</v>
      </c>
      <c r="CJ411" s="32"/>
    </row>
    <row r="412" spans="1:88" x14ac:dyDescent="0.25">
      <c r="A412" s="30">
        <f t="shared" si="118"/>
        <v>411</v>
      </c>
      <c r="B412" s="1" t="s">
        <v>163</v>
      </c>
      <c r="C412" s="1">
        <v>105554</v>
      </c>
      <c r="D412" s="25">
        <v>105554</v>
      </c>
      <c r="E412" s="1" t="s">
        <v>862</v>
      </c>
      <c r="F412" s="32" t="s">
        <v>1100</v>
      </c>
      <c r="G412" s="32" t="s">
        <v>154</v>
      </c>
      <c r="H412" s="28">
        <v>45163</v>
      </c>
      <c r="I412" s="28" t="s">
        <v>36</v>
      </c>
      <c r="J412" s="28" t="s">
        <v>36</v>
      </c>
      <c r="K412" s="1">
        <f t="shared" ca="1" si="102"/>
        <v>179</v>
      </c>
      <c r="L412" s="32" t="str">
        <f t="shared" si="103"/>
        <v>Billable</v>
      </c>
      <c r="M412" s="32" t="s">
        <v>118</v>
      </c>
      <c r="N412" s="1" t="s">
        <v>38</v>
      </c>
      <c r="O412" s="1" t="s">
        <v>39</v>
      </c>
      <c r="P412" s="1"/>
      <c r="Q412" s="1"/>
      <c r="R412" s="31" t="s">
        <v>157</v>
      </c>
      <c r="S412" s="42" t="s">
        <v>883</v>
      </c>
      <c r="T412" s="45" t="s">
        <v>36</v>
      </c>
      <c r="U412" s="42" t="s">
        <v>883</v>
      </c>
      <c r="V412" s="42" t="s">
        <v>883</v>
      </c>
      <c r="W412" s="46" t="s">
        <v>36</v>
      </c>
      <c r="X412" s="46" t="s">
        <v>883</v>
      </c>
      <c r="Y412" s="42" t="s">
        <v>17</v>
      </c>
      <c r="Z412" s="42" t="s">
        <v>17</v>
      </c>
      <c r="AA412" s="42" t="s">
        <v>882</v>
      </c>
      <c r="AB412" s="46" t="s">
        <v>36</v>
      </c>
      <c r="AC412" s="42" t="s">
        <v>882</v>
      </c>
      <c r="AD412" s="42" t="s">
        <v>883</v>
      </c>
      <c r="AE412" s="46" t="s">
        <v>36</v>
      </c>
      <c r="AF412" s="42" t="s">
        <v>883</v>
      </c>
      <c r="AG412" s="42" t="s">
        <v>883</v>
      </c>
      <c r="AH412" s="46" t="s">
        <v>36</v>
      </c>
      <c r="AI412" s="42" t="s">
        <v>883</v>
      </c>
      <c r="AJ412" s="42" t="s">
        <v>880</v>
      </c>
      <c r="AK412" s="46">
        <v>0.37777777777777777</v>
      </c>
      <c r="AL412" s="42" t="s">
        <v>880</v>
      </c>
      <c r="AM412" s="42" t="s">
        <v>19</v>
      </c>
      <c r="AN412" s="46">
        <v>0.37638888888888888</v>
      </c>
      <c r="AO412" s="42" t="s">
        <v>19</v>
      </c>
      <c r="AP412" s="42" t="s">
        <v>17</v>
      </c>
      <c r="AQ412" s="42" t="s">
        <v>17</v>
      </c>
      <c r="AR412" s="42" t="s">
        <v>880</v>
      </c>
      <c r="AS412" s="46">
        <v>0.38263888888888892</v>
      </c>
      <c r="AT412" s="46" t="s">
        <v>880</v>
      </c>
      <c r="AU412" s="42" t="s">
        <v>880</v>
      </c>
      <c r="AV412" s="46">
        <v>0.38263888888888892</v>
      </c>
      <c r="AW412" s="46" t="s">
        <v>880</v>
      </c>
      <c r="AX412" s="42" t="s">
        <v>880</v>
      </c>
      <c r="AY412" s="46">
        <v>0.37083333333333335</v>
      </c>
      <c r="AZ412" s="46" t="s">
        <v>880</v>
      </c>
      <c r="BA412" s="42" t="s">
        <v>880</v>
      </c>
      <c r="BB412" s="46">
        <v>0.38125000000000003</v>
      </c>
      <c r="BC412" s="46" t="s">
        <v>880</v>
      </c>
      <c r="BD412" s="42" t="s">
        <v>880</v>
      </c>
      <c r="BE412" s="42" t="s">
        <v>17</v>
      </c>
      <c r="BF412" s="42" t="s">
        <v>17</v>
      </c>
      <c r="BR412" s="1">
        <f t="shared" si="104"/>
        <v>11</v>
      </c>
      <c r="BS412" s="1">
        <f t="shared" si="105"/>
        <v>0</v>
      </c>
      <c r="BT412" s="1">
        <f t="shared" si="106"/>
        <v>6</v>
      </c>
      <c r="BU412" s="1">
        <f t="shared" si="107"/>
        <v>0</v>
      </c>
      <c r="BV412" s="1">
        <f t="shared" si="108"/>
        <v>2</v>
      </c>
      <c r="BW412" s="1">
        <f>SUM(COUNTIFS($S412:$BQ412,{"PAT","MAT"}))</f>
        <v>0</v>
      </c>
      <c r="BX412" s="1">
        <f t="shared" si="109"/>
        <v>0</v>
      </c>
      <c r="BY412" s="1">
        <f t="shared" si="110"/>
        <v>0</v>
      </c>
      <c r="BZ412" s="1">
        <f t="shared" si="111"/>
        <v>8</v>
      </c>
      <c r="CA412" s="1">
        <f t="shared" si="112"/>
        <v>2</v>
      </c>
      <c r="CB412" s="1">
        <f t="shared" si="113"/>
        <v>0</v>
      </c>
      <c r="CC412" s="1">
        <f t="shared" si="114"/>
        <v>0</v>
      </c>
      <c r="CD412" s="1">
        <f t="shared" si="115"/>
        <v>10</v>
      </c>
      <c r="CE412" s="1">
        <f t="shared" si="116"/>
        <v>0</v>
      </c>
      <c r="CF412" s="1">
        <f t="shared" si="117"/>
        <v>0</v>
      </c>
      <c r="CG412" s="1">
        <f>SUM(BR412:CC412)+SUM(COUNTIFS(R412:BQ412,{"TERM","RESIGNED"}))</f>
        <v>29</v>
      </c>
      <c r="CH412" s="1" t="s">
        <v>41</v>
      </c>
      <c r="CI412" s="1" t="s">
        <v>937</v>
      </c>
      <c r="CJ412" s="32"/>
    </row>
    <row r="413" spans="1:88" x14ac:dyDescent="0.25">
      <c r="A413" s="30">
        <f t="shared" si="118"/>
        <v>412</v>
      </c>
      <c r="B413" s="1" t="s">
        <v>163</v>
      </c>
      <c r="C413" s="1">
        <v>105564</v>
      </c>
      <c r="D413" s="25">
        <v>105564</v>
      </c>
      <c r="E413" s="1" t="s">
        <v>863</v>
      </c>
      <c r="F413" s="32" t="s">
        <v>1073</v>
      </c>
      <c r="G413" s="32" t="s">
        <v>154</v>
      </c>
      <c r="H413" s="28">
        <v>45163</v>
      </c>
      <c r="I413" s="28" t="s">
        <v>36</v>
      </c>
      <c r="J413" s="28" t="s">
        <v>36</v>
      </c>
      <c r="K413" s="1">
        <f t="shared" ca="1" si="102"/>
        <v>179</v>
      </c>
      <c r="L413" s="32" t="str">
        <f t="shared" si="103"/>
        <v>Billable</v>
      </c>
      <c r="M413" s="32" t="s">
        <v>118</v>
      </c>
      <c r="N413" s="1" t="s">
        <v>38</v>
      </c>
      <c r="O413" s="1" t="s">
        <v>39</v>
      </c>
      <c r="P413" s="1"/>
      <c r="Q413" s="1"/>
      <c r="R413" s="31" t="s">
        <v>157</v>
      </c>
      <c r="S413" s="42" t="s">
        <v>880</v>
      </c>
      <c r="T413" s="45">
        <v>0.3840277777777778</v>
      </c>
      <c r="U413" s="42" t="s">
        <v>880</v>
      </c>
      <c r="V413" s="42" t="s">
        <v>882</v>
      </c>
      <c r="W413" s="46" t="s">
        <v>36</v>
      </c>
      <c r="X413" s="46" t="s">
        <v>882</v>
      </c>
      <c r="Y413" s="42" t="s">
        <v>17</v>
      </c>
      <c r="Z413" s="42" t="s">
        <v>17</v>
      </c>
      <c r="AA413" s="42" t="s">
        <v>880</v>
      </c>
      <c r="AB413" s="46">
        <v>0.37847222222222227</v>
      </c>
      <c r="AC413" s="42" t="s">
        <v>880</v>
      </c>
      <c r="AD413" s="42" t="s">
        <v>880</v>
      </c>
      <c r="AE413" s="46">
        <v>0.37777777777777777</v>
      </c>
      <c r="AF413" s="42" t="s">
        <v>880</v>
      </c>
      <c r="AG413" s="42" t="s">
        <v>883</v>
      </c>
      <c r="AH413" s="46" t="s">
        <v>36</v>
      </c>
      <c r="AI413" s="42" t="s">
        <v>883</v>
      </c>
      <c r="AJ413" s="42" t="s">
        <v>880</v>
      </c>
      <c r="AK413" s="46">
        <v>0.38263888888888892</v>
      </c>
      <c r="AL413" s="42" t="s">
        <v>880</v>
      </c>
      <c r="AM413" s="42" t="s">
        <v>880</v>
      </c>
      <c r="AN413" s="46">
        <v>0.3833333333333333</v>
      </c>
      <c r="AO413" s="42" t="s">
        <v>880</v>
      </c>
      <c r="AP413" s="42" t="s">
        <v>17</v>
      </c>
      <c r="AQ413" s="42" t="s">
        <v>17</v>
      </c>
      <c r="AR413" s="42" t="s">
        <v>880</v>
      </c>
      <c r="AS413" s="46">
        <v>0.39861111111111108</v>
      </c>
      <c r="AT413" s="46" t="s">
        <v>880</v>
      </c>
      <c r="AU413" s="42" t="s">
        <v>880</v>
      </c>
      <c r="AV413" s="46">
        <v>0.3840277777777778</v>
      </c>
      <c r="AW413" s="46" t="s">
        <v>880</v>
      </c>
      <c r="AX413" s="42" t="s">
        <v>880</v>
      </c>
      <c r="AY413" s="46">
        <v>0.38680555555555557</v>
      </c>
      <c r="AZ413" s="46" t="s">
        <v>880</v>
      </c>
      <c r="BA413" s="42" t="s">
        <v>880</v>
      </c>
      <c r="BB413" s="46">
        <v>0.38819444444444445</v>
      </c>
      <c r="BC413" s="46" t="s">
        <v>880</v>
      </c>
      <c r="BD413" s="42" t="s">
        <v>881</v>
      </c>
      <c r="BE413" s="42" t="s">
        <v>17</v>
      </c>
      <c r="BF413" s="42" t="s">
        <v>17</v>
      </c>
      <c r="BR413" s="1">
        <f t="shared" si="104"/>
        <v>18</v>
      </c>
      <c r="BS413" s="1">
        <f t="shared" si="105"/>
        <v>0.5</v>
      </c>
      <c r="BT413" s="1">
        <f t="shared" si="106"/>
        <v>6</v>
      </c>
      <c r="BU413" s="1">
        <f t="shared" si="107"/>
        <v>0</v>
      </c>
      <c r="BV413" s="1">
        <f t="shared" si="108"/>
        <v>0</v>
      </c>
      <c r="BW413" s="1">
        <f>SUM(COUNTIFS($S413:$BQ413,{"PAT","MAT"}))</f>
        <v>0</v>
      </c>
      <c r="BX413" s="1">
        <f t="shared" si="109"/>
        <v>0</v>
      </c>
      <c r="BY413" s="1">
        <f t="shared" si="110"/>
        <v>0</v>
      </c>
      <c r="BZ413" s="1">
        <f t="shared" si="111"/>
        <v>2</v>
      </c>
      <c r="CA413" s="1">
        <f t="shared" si="112"/>
        <v>2</v>
      </c>
      <c r="CB413" s="1">
        <f t="shared" si="113"/>
        <v>0</v>
      </c>
      <c r="CC413" s="1">
        <f t="shared" si="114"/>
        <v>0</v>
      </c>
      <c r="CD413" s="1">
        <f t="shared" si="115"/>
        <v>4</v>
      </c>
      <c r="CE413" s="1">
        <f t="shared" si="116"/>
        <v>1</v>
      </c>
      <c r="CF413" s="1">
        <f t="shared" si="117"/>
        <v>1</v>
      </c>
      <c r="CG413" s="1">
        <f>SUM(BR413:CC413)+SUM(COUNTIFS(R413:BQ413,{"TERM","RESIGNED"}))</f>
        <v>28.5</v>
      </c>
      <c r="CH413" s="1" t="s">
        <v>41</v>
      </c>
      <c r="CI413" s="1" t="s">
        <v>933</v>
      </c>
      <c r="CJ413" s="32"/>
    </row>
    <row r="414" spans="1:88" x14ac:dyDescent="0.25">
      <c r="A414" s="30">
        <f t="shared" si="118"/>
        <v>413</v>
      </c>
      <c r="B414" s="1" t="s">
        <v>163</v>
      </c>
      <c r="C414" s="1">
        <v>105570</v>
      </c>
      <c r="D414" s="25">
        <v>105570</v>
      </c>
      <c r="E414" s="1" t="s">
        <v>863</v>
      </c>
      <c r="F414" s="32" t="s">
        <v>1075</v>
      </c>
      <c r="G414" s="32" t="s">
        <v>154</v>
      </c>
      <c r="H414" s="28">
        <v>45163</v>
      </c>
      <c r="I414" s="28" t="s">
        <v>36</v>
      </c>
      <c r="J414" s="28" t="s">
        <v>36</v>
      </c>
      <c r="K414" s="1">
        <f t="shared" ca="1" si="102"/>
        <v>179</v>
      </c>
      <c r="L414" s="32" t="str">
        <f t="shared" si="103"/>
        <v>Billable</v>
      </c>
      <c r="M414" s="32" t="s">
        <v>118</v>
      </c>
      <c r="N414" s="1" t="s">
        <v>38</v>
      </c>
      <c r="O414" s="1" t="s">
        <v>39</v>
      </c>
      <c r="P414" s="1"/>
      <c r="Q414" s="1"/>
      <c r="R414" s="31" t="s">
        <v>155</v>
      </c>
      <c r="S414" s="42" t="s">
        <v>880</v>
      </c>
      <c r="T414" s="45">
        <v>0.36319444444444443</v>
      </c>
      <c r="U414" s="42" t="s">
        <v>880</v>
      </c>
      <c r="V414" s="42" t="s">
        <v>880</v>
      </c>
      <c r="W414" s="46">
        <v>0.36944444444444446</v>
      </c>
      <c r="X414" s="46" t="s">
        <v>880</v>
      </c>
      <c r="Y414" s="42" t="s">
        <v>17</v>
      </c>
      <c r="Z414" s="42" t="s">
        <v>17</v>
      </c>
      <c r="AA414" s="42" t="s">
        <v>880</v>
      </c>
      <c r="AB414" s="46">
        <v>0.3756944444444445</v>
      </c>
      <c r="AC414" s="42" t="s">
        <v>880</v>
      </c>
      <c r="AD414" s="42" t="s">
        <v>880</v>
      </c>
      <c r="AE414" s="46">
        <v>0.375</v>
      </c>
      <c r="AF414" s="42" t="s">
        <v>880</v>
      </c>
      <c r="AG414" s="42" t="s">
        <v>880</v>
      </c>
      <c r="AH414" s="46">
        <v>0.34583333333333338</v>
      </c>
      <c r="AI414" s="42" t="s">
        <v>880</v>
      </c>
      <c r="AJ414" s="42" t="s">
        <v>880</v>
      </c>
      <c r="AK414" s="46">
        <v>0.37152777777777773</v>
      </c>
      <c r="AL414" s="42" t="s">
        <v>880</v>
      </c>
      <c r="AM414" s="42" t="s">
        <v>880</v>
      </c>
      <c r="AN414" s="46">
        <v>0.35972222222222222</v>
      </c>
      <c r="AO414" s="42" t="s">
        <v>880</v>
      </c>
      <c r="AP414" s="42" t="s">
        <v>17</v>
      </c>
      <c r="AQ414" s="42" t="s">
        <v>17</v>
      </c>
      <c r="AR414" s="42" t="s">
        <v>885</v>
      </c>
      <c r="AS414" s="46" t="s">
        <v>36</v>
      </c>
      <c r="AT414" s="46" t="s">
        <v>885</v>
      </c>
      <c r="AU414" s="42" t="s">
        <v>882</v>
      </c>
      <c r="AV414" s="46" t="s">
        <v>36</v>
      </c>
      <c r="AW414" s="46" t="s">
        <v>882</v>
      </c>
      <c r="AX414" s="42" t="s">
        <v>880</v>
      </c>
      <c r="AY414" s="46">
        <v>0.39583333333333331</v>
      </c>
      <c r="AZ414" s="46" t="s">
        <v>880</v>
      </c>
      <c r="BA414" s="42" t="s">
        <v>880</v>
      </c>
      <c r="BB414" s="46">
        <v>0.36249999999999999</v>
      </c>
      <c r="BC414" s="46" t="s">
        <v>880</v>
      </c>
      <c r="BD414" s="42" t="s">
        <v>880</v>
      </c>
      <c r="BE414" s="42" t="s">
        <v>17</v>
      </c>
      <c r="BF414" s="42" t="s">
        <v>17</v>
      </c>
      <c r="BR414" s="1">
        <f t="shared" si="104"/>
        <v>19</v>
      </c>
      <c r="BS414" s="1">
        <f t="shared" si="105"/>
        <v>0</v>
      </c>
      <c r="BT414" s="1">
        <f t="shared" si="106"/>
        <v>6</v>
      </c>
      <c r="BU414" s="1">
        <f t="shared" si="107"/>
        <v>0</v>
      </c>
      <c r="BV414" s="1">
        <f t="shared" si="108"/>
        <v>0</v>
      </c>
      <c r="BW414" s="1">
        <f>SUM(COUNTIFS($S414:$BQ414,{"PAT","MAT"}))</f>
        <v>0</v>
      </c>
      <c r="BX414" s="1">
        <f t="shared" si="109"/>
        <v>0</v>
      </c>
      <c r="BY414" s="1">
        <f t="shared" si="110"/>
        <v>0</v>
      </c>
      <c r="BZ414" s="1">
        <f t="shared" si="111"/>
        <v>0</v>
      </c>
      <c r="CA414" s="1">
        <f t="shared" si="112"/>
        <v>2</v>
      </c>
      <c r="CB414" s="1">
        <f t="shared" si="113"/>
        <v>2</v>
      </c>
      <c r="CC414" s="1">
        <f t="shared" si="114"/>
        <v>0</v>
      </c>
      <c r="CD414" s="1">
        <f t="shared" si="115"/>
        <v>4</v>
      </c>
      <c r="CE414" s="1">
        <f t="shared" si="116"/>
        <v>1</v>
      </c>
      <c r="CF414" s="1">
        <f t="shared" si="117"/>
        <v>1</v>
      </c>
      <c r="CG414" s="1">
        <f>SUM(BR414:CC414)+SUM(COUNTIFS(R414:BQ414,{"TERM","RESIGNED"}))</f>
        <v>29</v>
      </c>
      <c r="CH414" s="1" t="s">
        <v>41</v>
      </c>
      <c r="CI414" s="1" t="s">
        <v>931</v>
      </c>
      <c r="CJ414" s="32"/>
    </row>
    <row r="415" spans="1:88" x14ac:dyDescent="0.25">
      <c r="A415" s="30">
        <f t="shared" si="118"/>
        <v>414</v>
      </c>
      <c r="B415" s="1" t="s">
        <v>163</v>
      </c>
      <c r="C415" s="1">
        <v>105502</v>
      </c>
      <c r="D415" s="25">
        <v>105502</v>
      </c>
      <c r="E415" s="1" t="s">
        <v>862</v>
      </c>
      <c r="F415" s="32" t="s">
        <v>1056</v>
      </c>
      <c r="G415" s="32" t="s">
        <v>117</v>
      </c>
      <c r="H415" s="28">
        <v>45160</v>
      </c>
      <c r="I415" s="28" t="s">
        <v>36</v>
      </c>
      <c r="J415" s="28" t="s">
        <v>36</v>
      </c>
      <c r="K415" s="1">
        <f t="shared" ca="1" si="102"/>
        <v>182</v>
      </c>
      <c r="L415" s="32" t="str">
        <f t="shared" si="103"/>
        <v>Billable</v>
      </c>
      <c r="M415" s="32" t="s">
        <v>118</v>
      </c>
      <c r="N415" s="1" t="s">
        <v>38</v>
      </c>
      <c r="O415" s="1" t="s">
        <v>39</v>
      </c>
      <c r="P415" s="1"/>
      <c r="Q415" s="1"/>
      <c r="R415" s="31" t="s">
        <v>277</v>
      </c>
      <c r="S415" s="42" t="s">
        <v>880</v>
      </c>
      <c r="T415" s="45">
        <v>0.40902777777777777</v>
      </c>
      <c r="U415" s="42" t="s">
        <v>880</v>
      </c>
      <c r="V415" s="42" t="s">
        <v>880</v>
      </c>
      <c r="W415" s="46">
        <v>0.3888888888888889</v>
      </c>
      <c r="X415" s="46" t="s">
        <v>880</v>
      </c>
      <c r="Y415" s="42" t="s">
        <v>17</v>
      </c>
      <c r="Z415" s="42" t="s">
        <v>17</v>
      </c>
      <c r="AA415" s="42" t="s">
        <v>880</v>
      </c>
      <c r="AB415" s="46">
        <v>0.43124999999999997</v>
      </c>
      <c r="AC415" s="42" t="s">
        <v>880</v>
      </c>
      <c r="AD415" s="42" t="s">
        <v>880</v>
      </c>
      <c r="AE415" s="46">
        <v>0.39652777777777781</v>
      </c>
      <c r="AF415" s="42" t="s">
        <v>880</v>
      </c>
      <c r="AG415" s="42" t="s">
        <v>880</v>
      </c>
      <c r="AH415" s="46">
        <v>0.39374999999999999</v>
      </c>
      <c r="AI415" s="42" t="s">
        <v>880</v>
      </c>
      <c r="AJ415" s="42" t="s">
        <v>880</v>
      </c>
      <c r="AK415" s="46">
        <v>0.3888888888888889</v>
      </c>
      <c r="AL415" s="42" t="s">
        <v>880</v>
      </c>
      <c r="AM415" s="42" t="s">
        <v>880</v>
      </c>
      <c r="AN415" s="46">
        <v>0.40486111111111112</v>
      </c>
      <c r="AO415" s="42" t="s">
        <v>880</v>
      </c>
      <c r="AP415" s="42" t="s">
        <v>17</v>
      </c>
      <c r="AQ415" s="42" t="s">
        <v>17</v>
      </c>
      <c r="AR415" s="42" t="s">
        <v>880</v>
      </c>
      <c r="AS415" s="46">
        <v>0.4152777777777778</v>
      </c>
      <c r="AT415" s="46" t="s">
        <v>880</v>
      </c>
      <c r="AU415" s="42" t="s">
        <v>880</v>
      </c>
      <c r="AV415" s="46">
        <v>0.4201388888888889</v>
      </c>
      <c r="AW415" s="46" t="s">
        <v>880</v>
      </c>
      <c r="AX415" s="42" t="s">
        <v>19</v>
      </c>
      <c r="AY415" s="46">
        <v>0.4291666666666667</v>
      </c>
      <c r="AZ415" s="46" t="s">
        <v>19</v>
      </c>
      <c r="BA415" s="42" t="s">
        <v>880</v>
      </c>
      <c r="BB415" s="46">
        <v>0.39861111111111108</v>
      </c>
      <c r="BC415" s="46" t="s">
        <v>880</v>
      </c>
      <c r="BD415" s="42" t="s">
        <v>19</v>
      </c>
      <c r="BE415" s="42" t="s">
        <v>17</v>
      </c>
      <c r="BF415" s="42" t="s">
        <v>17</v>
      </c>
      <c r="BR415" s="1">
        <f t="shared" si="104"/>
        <v>20</v>
      </c>
      <c r="BS415" s="1">
        <f t="shared" si="105"/>
        <v>0</v>
      </c>
      <c r="BT415" s="1">
        <f t="shared" si="106"/>
        <v>6</v>
      </c>
      <c r="BU415" s="1">
        <f t="shared" si="107"/>
        <v>0</v>
      </c>
      <c r="BV415" s="1">
        <f t="shared" si="108"/>
        <v>3</v>
      </c>
      <c r="BW415" s="1">
        <f>SUM(COUNTIFS($S415:$BQ415,{"PAT","MAT"}))</f>
        <v>0</v>
      </c>
      <c r="BX415" s="1">
        <f t="shared" si="109"/>
        <v>0</v>
      </c>
      <c r="BY415" s="1">
        <f t="shared" si="110"/>
        <v>0</v>
      </c>
      <c r="BZ415" s="1">
        <f t="shared" si="111"/>
        <v>0</v>
      </c>
      <c r="CA415" s="1">
        <f t="shared" si="112"/>
        <v>0</v>
      </c>
      <c r="CB415" s="1">
        <f t="shared" si="113"/>
        <v>0</v>
      </c>
      <c r="CC415" s="1">
        <f t="shared" si="114"/>
        <v>0</v>
      </c>
      <c r="CD415" s="1">
        <f t="shared" si="115"/>
        <v>0</v>
      </c>
      <c r="CE415" s="1">
        <f t="shared" si="116"/>
        <v>1</v>
      </c>
      <c r="CF415" s="1">
        <f t="shared" si="117"/>
        <v>1</v>
      </c>
      <c r="CG415" s="1">
        <f>SUM(BR415:CC415)+SUM(COUNTIFS(R415:BQ415,{"TERM","RESIGNED"}))</f>
        <v>29</v>
      </c>
      <c r="CH415" s="1" t="s">
        <v>41</v>
      </c>
      <c r="CI415" s="1" t="s">
        <v>934</v>
      </c>
      <c r="CJ415" s="32"/>
    </row>
    <row r="416" spans="1:88" x14ac:dyDescent="0.25">
      <c r="A416" s="30">
        <f t="shared" si="118"/>
        <v>415</v>
      </c>
      <c r="B416" s="1" t="s">
        <v>163</v>
      </c>
      <c r="C416" s="1">
        <v>105505</v>
      </c>
      <c r="D416" s="25">
        <v>105505</v>
      </c>
      <c r="E416" s="1" t="s">
        <v>862</v>
      </c>
      <c r="F416" s="32" t="s">
        <v>1057</v>
      </c>
      <c r="G416" s="32" t="s">
        <v>117</v>
      </c>
      <c r="H416" s="28">
        <v>45160</v>
      </c>
      <c r="I416" s="28" t="s">
        <v>36</v>
      </c>
      <c r="J416" s="28" t="s">
        <v>36</v>
      </c>
      <c r="K416" s="1">
        <f t="shared" ca="1" si="102"/>
        <v>182</v>
      </c>
      <c r="L416" s="32" t="str">
        <f t="shared" si="103"/>
        <v>Billable</v>
      </c>
      <c r="M416" s="32" t="s">
        <v>118</v>
      </c>
      <c r="N416" s="1" t="s">
        <v>38</v>
      </c>
      <c r="O416" s="1" t="s">
        <v>39</v>
      </c>
      <c r="P416" s="1"/>
      <c r="Q416" s="1"/>
      <c r="R416" s="31" t="s">
        <v>887</v>
      </c>
      <c r="S416" s="42" t="s">
        <v>19</v>
      </c>
      <c r="T416" s="45">
        <v>0.39999999999999997</v>
      </c>
      <c r="U416" s="42" t="s">
        <v>19</v>
      </c>
      <c r="V416" s="42" t="s">
        <v>880</v>
      </c>
      <c r="W416" s="46">
        <v>0.39097222222222222</v>
      </c>
      <c r="X416" s="46" t="s">
        <v>880</v>
      </c>
      <c r="Y416" s="42" t="s">
        <v>17</v>
      </c>
      <c r="Z416" s="42" t="s">
        <v>17</v>
      </c>
      <c r="AA416" s="42" t="s">
        <v>880</v>
      </c>
      <c r="AB416" s="46">
        <v>0.40347222222222223</v>
      </c>
      <c r="AC416" s="42" t="s">
        <v>880</v>
      </c>
      <c r="AD416" s="42" t="s">
        <v>880</v>
      </c>
      <c r="AE416" s="46">
        <v>0.38958333333333334</v>
      </c>
      <c r="AF416" s="42" t="s">
        <v>880</v>
      </c>
      <c r="AG416" s="42" t="s">
        <v>880</v>
      </c>
      <c r="AH416" s="46">
        <v>0.3840277777777778</v>
      </c>
      <c r="AI416" s="42" t="s">
        <v>880</v>
      </c>
      <c r="AJ416" s="42" t="s">
        <v>880</v>
      </c>
      <c r="AK416" s="46">
        <v>0.37986111111111115</v>
      </c>
      <c r="AL416" s="42" t="s">
        <v>880</v>
      </c>
      <c r="AM416" s="42" t="s">
        <v>880</v>
      </c>
      <c r="AN416" s="46">
        <v>0.39097222222222222</v>
      </c>
      <c r="AO416" s="42" t="s">
        <v>880</v>
      </c>
      <c r="AP416" s="42" t="s">
        <v>17</v>
      </c>
      <c r="AQ416" s="42" t="s">
        <v>17</v>
      </c>
      <c r="AR416" s="42" t="s">
        <v>880</v>
      </c>
      <c r="AS416" s="46">
        <v>0.41388888888888892</v>
      </c>
      <c r="AT416" s="46" t="s">
        <v>880</v>
      </c>
      <c r="AU416" s="42" t="s">
        <v>880</v>
      </c>
      <c r="AV416" s="46">
        <v>0.37708333333333338</v>
      </c>
      <c r="AW416" s="46" t="s">
        <v>880</v>
      </c>
      <c r="AX416" s="42" t="s">
        <v>880</v>
      </c>
      <c r="AY416" s="46">
        <v>0.38055555555555554</v>
      </c>
      <c r="AZ416" s="46" t="s">
        <v>880</v>
      </c>
      <c r="BA416" s="42" t="s">
        <v>880</v>
      </c>
      <c r="BB416" s="46">
        <v>0.3979166666666667</v>
      </c>
      <c r="BC416" s="46" t="s">
        <v>880</v>
      </c>
      <c r="BD416" s="42" t="s">
        <v>880</v>
      </c>
      <c r="BE416" s="42" t="s">
        <v>17</v>
      </c>
      <c r="BF416" s="42" t="s">
        <v>17</v>
      </c>
      <c r="BR416" s="1">
        <f t="shared" si="104"/>
        <v>21</v>
      </c>
      <c r="BS416" s="1">
        <f t="shared" si="105"/>
        <v>0</v>
      </c>
      <c r="BT416" s="1">
        <f t="shared" si="106"/>
        <v>6</v>
      </c>
      <c r="BU416" s="1">
        <f t="shared" si="107"/>
        <v>0</v>
      </c>
      <c r="BV416" s="1">
        <f t="shared" si="108"/>
        <v>2</v>
      </c>
      <c r="BW416" s="1">
        <f>SUM(COUNTIFS($S416:$BQ416,{"PAT","MAT"}))</f>
        <v>0</v>
      </c>
      <c r="BX416" s="1">
        <f t="shared" si="109"/>
        <v>0</v>
      </c>
      <c r="BY416" s="1">
        <f t="shared" si="110"/>
        <v>0</v>
      </c>
      <c r="BZ416" s="1">
        <f t="shared" si="111"/>
        <v>0</v>
      </c>
      <c r="CA416" s="1">
        <f t="shared" si="112"/>
        <v>0</v>
      </c>
      <c r="CB416" s="1">
        <f t="shared" si="113"/>
        <v>0</v>
      </c>
      <c r="CC416" s="1">
        <f t="shared" si="114"/>
        <v>0</v>
      </c>
      <c r="CD416" s="1">
        <f t="shared" si="115"/>
        <v>0</v>
      </c>
      <c r="CE416" s="1">
        <f t="shared" si="116"/>
        <v>1</v>
      </c>
      <c r="CF416" s="1">
        <f t="shared" si="117"/>
        <v>1</v>
      </c>
      <c r="CG416" s="1">
        <f>SUM(BR416:CC416)+SUM(COUNTIFS(R416:BQ416,{"TERM","RESIGNED"}))</f>
        <v>29</v>
      </c>
      <c r="CH416" s="1" t="s">
        <v>41</v>
      </c>
      <c r="CI416" s="1" t="s">
        <v>934</v>
      </c>
      <c r="CJ416" s="32"/>
    </row>
    <row r="417" spans="1:88" x14ac:dyDescent="0.25">
      <c r="A417" s="30">
        <f t="shared" si="118"/>
        <v>416</v>
      </c>
      <c r="B417" s="1" t="s">
        <v>163</v>
      </c>
      <c r="C417" s="1">
        <v>105593</v>
      </c>
      <c r="D417" s="25">
        <v>105593</v>
      </c>
      <c r="E417" s="1" t="s">
        <v>863</v>
      </c>
      <c r="F417" s="32" t="s">
        <v>1080</v>
      </c>
      <c r="G417" s="32" t="s">
        <v>154</v>
      </c>
      <c r="H417" s="28">
        <v>45167</v>
      </c>
      <c r="I417" s="28" t="s">
        <v>36</v>
      </c>
      <c r="J417" s="28" t="s">
        <v>36</v>
      </c>
      <c r="K417" s="1">
        <f t="shared" ca="1" si="102"/>
        <v>175</v>
      </c>
      <c r="L417" s="32" t="str">
        <f t="shared" si="103"/>
        <v>Billable</v>
      </c>
      <c r="M417" s="32" t="s">
        <v>118</v>
      </c>
      <c r="N417" s="1" t="s">
        <v>38</v>
      </c>
      <c r="O417" s="1" t="s">
        <v>39</v>
      </c>
      <c r="P417" s="1"/>
      <c r="Q417" s="1"/>
      <c r="R417" s="31" t="s">
        <v>136</v>
      </c>
      <c r="S417" s="42" t="s">
        <v>880</v>
      </c>
      <c r="T417" s="45">
        <v>0.40972222222222227</v>
      </c>
      <c r="U417" s="42" t="s">
        <v>880</v>
      </c>
      <c r="V417" s="42" t="s">
        <v>880</v>
      </c>
      <c r="W417" s="46">
        <v>0.3659722222222222</v>
      </c>
      <c r="X417" s="46" t="s">
        <v>880</v>
      </c>
      <c r="Y417" s="42" t="s">
        <v>17</v>
      </c>
      <c r="Z417" s="42" t="s">
        <v>17</v>
      </c>
      <c r="AA417" s="42" t="s">
        <v>880</v>
      </c>
      <c r="AB417" s="46">
        <v>0.3833333333333333</v>
      </c>
      <c r="AC417" s="42" t="s">
        <v>880</v>
      </c>
      <c r="AD417" s="42" t="s">
        <v>880</v>
      </c>
      <c r="AE417" s="46">
        <v>0.37083333333333335</v>
      </c>
      <c r="AF417" s="42" t="s">
        <v>880</v>
      </c>
      <c r="AG417" s="42" t="s">
        <v>880</v>
      </c>
      <c r="AH417" s="46">
        <v>0.375</v>
      </c>
      <c r="AI417" s="42" t="s">
        <v>880</v>
      </c>
      <c r="AJ417" s="42" t="s">
        <v>880</v>
      </c>
      <c r="AK417" s="46">
        <v>0.37847222222222227</v>
      </c>
      <c r="AL417" s="42" t="s">
        <v>880</v>
      </c>
      <c r="AM417" s="42" t="s">
        <v>880</v>
      </c>
      <c r="AN417" s="46">
        <v>0.44930555555555557</v>
      </c>
      <c r="AO417" s="42" t="s">
        <v>880</v>
      </c>
      <c r="AP417" s="42" t="s">
        <v>17</v>
      </c>
      <c r="AQ417" s="42" t="s">
        <v>17</v>
      </c>
      <c r="AR417" s="42" t="s">
        <v>880</v>
      </c>
      <c r="AS417" s="46">
        <v>0.36944444444444446</v>
      </c>
      <c r="AT417" s="46" t="s">
        <v>880</v>
      </c>
      <c r="AU417" s="42" t="s">
        <v>880</v>
      </c>
      <c r="AV417" s="46">
        <v>0.37083333333333335</v>
      </c>
      <c r="AW417" s="46" t="s">
        <v>880</v>
      </c>
      <c r="AX417" s="42" t="s">
        <v>880</v>
      </c>
      <c r="AY417" s="46">
        <v>0.3666666666666667</v>
      </c>
      <c r="AZ417" s="46" t="s">
        <v>880</v>
      </c>
      <c r="BA417" s="42" t="s">
        <v>18</v>
      </c>
      <c r="BB417" s="46" t="s">
        <v>36</v>
      </c>
      <c r="BC417" s="46" t="s">
        <v>18</v>
      </c>
      <c r="BD417" s="42" t="s">
        <v>18</v>
      </c>
      <c r="BE417" s="42" t="s">
        <v>17</v>
      </c>
      <c r="BF417" s="42" t="s">
        <v>17</v>
      </c>
      <c r="BR417" s="1">
        <f t="shared" si="104"/>
        <v>20</v>
      </c>
      <c r="BS417" s="1">
        <f t="shared" si="105"/>
        <v>0</v>
      </c>
      <c r="BT417" s="1">
        <f t="shared" si="106"/>
        <v>6</v>
      </c>
      <c r="BU417" s="1">
        <f t="shared" si="107"/>
        <v>3</v>
      </c>
      <c r="BV417" s="1">
        <f t="shared" si="108"/>
        <v>0</v>
      </c>
      <c r="BW417" s="1">
        <f>SUM(COUNTIFS($S417:$BQ417,{"PAT","MAT"}))</f>
        <v>0</v>
      </c>
      <c r="BX417" s="1">
        <f t="shared" si="109"/>
        <v>0</v>
      </c>
      <c r="BY417" s="1">
        <f t="shared" si="110"/>
        <v>0</v>
      </c>
      <c r="BZ417" s="1">
        <f t="shared" si="111"/>
        <v>0</v>
      </c>
      <c r="CA417" s="1">
        <f t="shared" si="112"/>
        <v>0</v>
      </c>
      <c r="CB417" s="1">
        <f t="shared" si="113"/>
        <v>0</v>
      </c>
      <c r="CC417" s="1">
        <f t="shared" si="114"/>
        <v>0</v>
      </c>
      <c r="CD417" s="1">
        <f t="shared" si="115"/>
        <v>0</v>
      </c>
      <c r="CE417" s="1">
        <f t="shared" si="116"/>
        <v>1</v>
      </c>
      <c r="CF417" s="1">
        <f t="shared" si="117"/>
        <v>1</v>
      </c>
      <c r="CG417" s="1">
        <f>SUM(BR417:CC417)+SUM(COUNTIFS(R417:BQ417,{"TERM","RESIGNED"}))</f>
        <v>29</v>
      </c>
      <c r="CH417" s="1" t="s">
        <v>41</v>
      </c>
      <c r="CI417" s="1" t="s">
        <v>934</v>
      </c>
      <c r="CJ417" s="32"/>
    </row>
    <row r="418" spans="1:88" x14ac:dyDescent="0.25">
      <c r="A418" s="30">
        <f t="shared" si="118"/>
        <v>417</v>
      </c>
      <c r="B418" s="1" t="s">
        <v>163</v>
      </c>
      <c r="C418" s="1">
        <v>105594</v>
      </c>
      <c r="D418" s="25">
        <v>105594</v>
      </c>
      <c r="E418" s="1" t="s">
        <v>863</v>
      </c>
      <c r="F418" s="32" t="s">
        <v>1081</v>
      </c>
      <c r="G418" s="32" t="s">
        <v>154</v>
      </c>
      <c r="H418" s="28">
        <v>45167</v>
      </c>
      <c r="I418" s="28" t="s">
        <v>36</v>
      </c>
      <c r="J418" s="28" t="s">
        <v>36</v>
      </c>
      <c r="K418" s="1">
        <f t="shared" ca="1" si="102"/>
        <v>175</v>
      </c>
      <c r="L418" s="32" t="str">
        <f t="shared" si="103"/>
        <v>Billable</v>
      </c>
      <c r="M418" s="32" t="s">
        <v>118</v>
      </c>
      <c r="N418" s="1" t="s">
        <v>38</v>
      </c>
      <c r="O418" s="1" t="s">
        <v>39</v>
      </c>
      <c r="P418" s="1"/>
      <c r="Q418" s="1"/>
      <c r="R418" s="31" t="s">
        <v>136</v>
      </c>
      <c r="S418" s="42" t="s">
        <v>880</v>
      </c>
      <c r="T418" s="45">
        <v>0.3840277777777778</v>
      </c>
      <c r="U418" s="42" t="s">
        <v>880</v>
      </c>
      <c r="V418" s="42" t="s">
        <v>880</v>
      </c>
      <c r="W418" s="46">
        <v>0.42569444444444443</v>
      </c>
      <c r="X418" s="46" t="s">
        <v>880</v>
      </c>
      <c r="Y418" s="42" t="s">
        <v>17</v>
      </c>
      <c r="Z418" s="42" t="s">
        <v>17</v>
      </c>
      <c r="AA418" s="42" t="s">
        <v>882</v>
      </c>
      <c r="AB418" s="46" t="s">
        <v>36</v>
      </c>
      <c r="AC418" s="42" t="s">
        <v>882</v>
      </c>
      <c r="AD418" s="42" t="s">
        <v>880</v>
      </c>
      <c r="AE418" s="46">
        <v>0.3743055555555555</v>
      </c>
      <c r="AF418" s="42" t="s">
        <v>880</v>
      </c>
      <c r="AG418" s="42" t="s">
        <v>880</v>
      </c>
      <c r="AH418" s="46">
        <v>0.38680555555555557</v>
      </c>
      <c r="AI418" s="42" t="s">
        <v>880</v>
      </c>
      <c r="AJ418" s="42" t="s">
        <v>880</v>
      </c>
      <c r="AK418" s="46">
        <v>0.36944444444444446</v>
      </c>
      <c r="AL418" s="42" t="s">
        <v>880</v>
      </c>
      <c r="AM418" s="42" t="s">
        <v>18</v>
      </c>
      <c r="AN418" s="46" t="s">
        <v>36</v>
      </c>
      <c r="AO418" s="42" t="s">
        <v>18</v>
      </c>
      <c r="AP418" s="42" t="s">
        <v>17</v>
      </c>
      <c r="AQ418" s="42" t="s">
        <v>17</v>
      </c>
      <c r="AR418" s="42" t="s">
        <v>880</v>
      </c>
      <c r="AS418" s="46">
        <v>0.38194444444444442</v>
      </c>
      <c r="AT418" s="46" t="s">
        <v>880</v>
      </c>
      <c r="AU418" s="42" t="s">
        <v>880</v>
      </c>
      <c r="AV418" s="46">
        <v>0.3840277777777778</v>
      </c>
      <c r="AW418" s="46" t="s">
        <v>880</v>
      </c>
      <c r="AX418" s="42" t="s">
        <v>880</v>
      </c>
      <c r="AY418" s="46">
        <v>0.37638888888888888</v>
      </c>
      <c r="AZ418" s="46" t="s">
        <v>880</v>
      </c>
      <c r="BA418" s="42" t="s">
        <v>880</v>
      </c>
      <c r="BB418" s="46">
        <v>0.27430555555555552</v>
      </c>
      <c r="BC418" s="46" t="s">
        <v>881</v>
      </c>
      <c r="BD418" s="42" t="s">
        <v>880</v>
      </c>
      <c r="BE418" s="42" t="s">
        <v>17</v>
      </c>
      <c r="BF418" s="42" t="s">
        <v>17</v>
      </c>
      <c r="BR418" s="1">
        <f t="shared" si="104"/>
        <v>18</v>
      </c>
      <c r="BS418" s="1">
        <f t="shared" si="105"/>
        <v>0.5</v>
      </c>
      <c r="BT418" s="1">
        <f t="shared" si="106"/>
        <v>6</v>
      </c>
      <c r="BU418" s="1">
        <f t="shared" si="107"/>
        <v>2</v>
      </c>
      <c r="BV418" s="1">
        <f t="shared" si="108"/>
        <v>0</v>
      </c>
      <c r="BW418" s="1">
        <f>SUM(COUNTIFS($S418:$BQ418,{"PAT","MAT"}))</f>
        <v>0</v>
      </c>
      <c r="BX418" s="1">
        <f t="shared" si="109"/>
        <v>0</v>
      </c>
      <c r="BY418" s="1">
        <f t="shared" si="110"/>
        <v>0</v>
      </c>
      <c r="BZ418" s="1">
        <f t="shared" si="111"/>
        <v>0</v>
      </c>
      <c r="CA418" s="1">
        <f t="shared" si="112"/>
        <v>2</v>
      </c>
      <c r="CB418" s="1">
        <f t="shared" si="113"/>
        <v>0</v>
      </c>
      <c r="CC418" s="1">
        <f t="shared" si="114"/>
        <v>0</v>
      </c>
      <c r="CD418" s="1">
        <f t="shared" si="115"/>
        <v>2</v>
      </c>
      <c r="CE418" s="1">
        <f t="shared" si="116"/>
        <v>1</v>
      </c>
      <c r="CF418" s="1">
        <f t="shared" si="117"/>
        <v>1</v>
      </c>
      <c r="CG418" s="1">
        <f>SUM(BR418:CC418)+SUM(COUNTIFS(R418:BQ418,{"TERM","RESIGNED"}))</f>
        <v>28.5</v>
      </c>
      <c r="CH418" s="1" t="s">
        <v>41</v>
      </c>
      <c r="CI418" s="1" t="s">
        <v>933</v>
      </c>
      <c r="CJ418" s="32"/>
    </row>
    <row r="419" spans="1:88" x14ac:dyDescent="0.25">
      <c r="A419" s="30">
        <f t="shared" si="118"/>
        <v>418</v>
      </c>
      <c r="B419" s="1" t="s">
        <v>163</v>
      </c>
      <c r="C419" s="1">
        <v>105596</v>
      </c>
      <c r="D419" s="25">
        <v>105596</v>
      </c>
      <c r="E419" s="1" t="s">
        <v>862</v>
      </c>
      <c r="F419" s="32" t="s">
        <v>1082</v>
      </c>
      <c r="G419" s="32" t="s">
        <v>154</v>
      </c>
      <c r="H419" s="28">
        <v>45167</v>
      </c>
      <c r="I419" s="28" t="s">
        <v>36</v>
      </c>
      <c r="J419" s="28" t="s">
        <v>36</v>
      </c>
      <c r="K419" s="1">
        <f t="shared" ca="1" si="102"/>
        <v>175</v>
      </c>
      <c r="L419" s="32" t="str">
        <f t="shared" si="103"/>
        <v>Billable</v>
      </c>
      <c r="M419" s="32" t="s">
        <v>118</v>
      </c>
      <c r="N419" s="1" t="s">
        <v>38</v>
      </c>
      <c r="O419" s="1" t="s">
        <v>39</v>
      </c>
      <c r="P419" s="1"/>
      <c r="Q419" s="1"/>
      <c r="R419" s="31" t="s">
        <v>155</v>
      </c>
      <c r="S419" s="42" t="s">
        <v>880</v>
      </c>
      <c r="T419" s="45">
        <v>0.36736111111111108</v>
      </c>
      <c r="U419" s="42" t="s">
        <v>880</v>
      </c>
      <c r="V419" s="42" t="s">
        <v>880</v>
      </c>
      <c r="W419" s="46">
        <v>0.37152777777777773</v>
      </c>
      <c r="X419" s="46" t="s">
        <v>880</v>
      </c>
      <c r="Y419" s="42" t="s">
        <v>17</v>
      </c>
      <c r="Z419" s="42" t="s">
        <v>17</v>
      </c>
      <c r="AA419" s="42" t="s">
        <v>880</v>
      </c>
      <c r="AB419" s="46">
        <v>0.3666666666666667</v>
      </c>
      <c r="AC419" s="42" t="s">
        <v>880</v>
      </c>
      <c r="AD419" s="42" t="s">
        <v>880</v>
      </c>
      <c r="AE419" s="46">
        <v>0.3659722222222222</v>
      </c>
      <c r="AF419" s="42" t="s">
        <v>880</v>
      </c>
      <c r="AG419" s="42" t="s">
        <v>880</v>
      </c>
      <c r="AH419" s="46">
        <v>0.3666666666666667</v>
      </c>
      <c r="AI419" s="42" t="s">
        <v>880</v>
      </c>
      <c r="AJ419" s="42" t="s">
        <v>880</v>
      </c>
      <c r="AK419" s="46">
        <v>0.36527777777777781</v>
      </c>
      <c r="AL419" s="42" t="s">
        <v>880</v>
      </c>
      <c r="AM419" s="42" t="s">
        <v>880</v>
      </c>
      <c r="AN419" s="46">
        <v>0.3659722222222222</v>
      </c>
      <c r="AO419" s="42" t="s">
        <v>880</v>
      </c>
      <c r="AP419" s="42" t="s">
        <v>17</v>
      </c>
      <c r="AQ419" s="42" t="s">
        <v>17</v>
      </c>
      <c r="AR419" s="42" t="s">
        <v>19</v>
      </c>
      <c r="AS419" s="46">
        <v>0.21944444444444444</v>
      </c>
      <c r="AT419" s="46" t="s">
        <v>19</v>
      </c>
      <c r="AU419" s="42" t="s">
        <v>880</v>
      </c>
      <c r="AV419" s="46">
        <v>0.3659722222222222</v>
      </c>
      <c r="AW419" s="46" t="s">
        <v>880</v>
      </c>
      <c r="AX419" s="42" t="s">
        <v>880</v>
      </c>
      <c r="AY419" s="46">
        <v>0.3659722222222222</v>
      </c>
      <c r="AZ419" s="46" t="s">
        <v>880</v>
      </c>
      <c r="BA419" s="42" t="s">
        <v>880</v>
      </c>
      <c r="BB419" s="46">
        <v>0.36458333333333331</v>
      </c>
      <c r="BC419" s="46" t="s">
        <v>880</v>
      </c>
      <c r="BD419" s="42" t="s">
        <v>880</v>
      </c>
      <c r="BE419" s="42" t="s">
        <v>17</v>
      </c>
      <c r="BF419" s="42" t="s">
        <v>17</v>
      </c>
      <c r="BR419" s="1">
        <f t="shared" si="104"/>
        <v>21</v>
      </c>
      <c r="BS419" s="1">
        <f t="shared" si="105"/>
        <v>0</v>
      </c>
      <c r="BT419" s="1">
        <f t="shared" si="106"/>
        <v>6</v>
      </c>
      <c r="BU419" s="1">
        <f t="shared" si="107"/>
        <v>0</v>
      </c>
      <c r="BV419" s="1">
        <f t="shared" si="108"/>
        <v>2</v>
      </c>
      <c r="BW419" s="1">
        <f>SUM(COUNTIFS($S419:$BQ419,{"PAT","MAT"}))</f>
        <v>0</v>
      </c>
      <c r="BX419" s="1">
        <f t="shared" si="109"/>
        <v>0</v>
      </c>
      <c r="BY419" s="1">
        <f t="shared" si="110"/>
        <v>0</v>
      </c>
      <c r="BZ419" s="1">
        <f t="shared" si="111"/>
        <v>0</v>
      </c>
      <c r="CA419" s="1">
        <f t="shared" si="112"/>
        <v>0</v>
      </c>
      <c r="CB419" s="1">
        <f t="shared" si="113"/>
        <v>0</v>
      </c>
      <c r="CC419" s="1">
        <f t="shared" si="114"/>
        <v>0</v>
      </c>
      <c r="CD419" s="1">
        <f t="shared" si="115"/>
        <v>0</v>
      </c>
      <c r="CE419" s="1">
        <f t="shared" si="116"/>
        <v>1</v>
      </c>
      <c r="CF419" s="1">
        <f t="shared" si="117"/>
        <v>1</v>
      </c>
      <c r="CG419" s="1">
        <f>SUM(BR419:CC419)+SUM(COUNTIFS(R419:BQ419,{"TERM","RESIGNED"}))</f>
        <v>29</v>
      </c>
      <c r="CH419" s="1" t="s">
        <v>41</v>
      </c>
      <c r="CI419" s="1" t="s">
        <v>934</v>
      </c>
      <c r="CJ419" s="32"/>
    </row>
    <row r="420" spans="1:88" x14ac:dyDescent="0.25">
      <c r="A420" s="30">
        <f t="shared" si="118"/>
        <v>419</v>
      </c>
      <c r="B420" s="1" t="s">
        <v>163</v>
      </c>
      <c r="C420" s="1">
        <v>105597</v>
      </c>
      <c r="D420" s="25">
        <v>105597</v>
      </c>
      <c r="E420" s="1" t="s">
        <v>862</v>
      </c>
      <c r="F420" s="32" t="s">
        <v>1083</v>
      </c>
      <c r="G420" s="32" t="s">
        <v>154</v>
      </c>
      <c r="H420" s="28">
        <v>45167</v>
      </c>
      <c r="I420" s="28" t="s">
        <v>36</v>
      </c>
      <c r="J420" s="28" t="s">
        <v>36</v>
      </c>
      <c r="K420" s="1">
        <f t="shared" ca="1" si="102"/>
        <v>175</v>
      </c>
      <c r="L420" s="32" t="str">
        <f t="shared" si="103"/>
        <v>Billable</v>
      </c>
      <c r="M420" s="32" t="s">
        <v>118</v>
      </c>
      <c r="N420" s="1" t="s">
        <v>38</v>
      </c>
      <c r="O420" s="1" t="s">
        <v>39</v>
      </c>
      <c r="P420" s="1"/>
      <c r="Q420" s="1"/>
      <c r="R420" s="31" t="s">
        <v>136</v>
      </c>
      <c r="S420" s="42" t="s">
        <v>880</v>
      </c>
      <c r="T420" s="45">
        <v>0.44791666666666669</v>
      </c>
      <c r="U420" s="42" t="s">
        <v>880</v>
      </c>
      <c r="V420" s="42" t="s">
        <v>880</v>
      </c>
      <c r="W420" s="46">
        <v>0.37222222222222223</v>
      </c>
      <c r="X420" s="46" t="s">
        <v>880</v>
      </c>
      <c r="Y420" s="42" t="s">
        <v>17</v>
      </c>
      <c r="Z420" s="42" t="s">
        <v>17</v>
      </c>
      <c r="AA420" s="42" t="s">
        <v>880</v>
      </c>
      <c r="AB420" s="46">
        <v>0.40972222222222227</v>
      </c>
      <c r="AC420" s="42" t="s">
        <v>880</v>
      </c>
      <c r="AD420" s="42" t="s">
        <v>880</v>
      </c>
      <c r="AE420" s="46">
        <v>0.39930555555555558</v>
      </c>
      <c r="AF420" s="42" t="s">
        <v>880</v>
      </c>
      <c r="AG420" s="42" t="s">
        <v>880</v>
      </c>
      <c r="AH420" s="46">
        <v>0.38680555555555557</v>
      </c>
      <c r="AI420" s="42" t="s">
        <v>880</v>
      </c>
      <c r="AJ420" s="42" t="s">
        <v>880</v>
      </c>
      <c r="AK420" s="46">
        <v>0.37847222222222227</v>
      </c>
      <c r="AL420" s="42" t="s">
        <v>880</v>
      </c>
      <c r="AM420" s="42" t="s">
        <v>880</v>
      </c>
      <c r="AN420" s="46">
        <v>0.42083333333333334</v>
      </c>
      <c r="AO420" s="42" t="s">
        <v>880</v>
      </c>
      <c r="AP420" s="42" t="s">
        <v>17</v>
      </c>
      <c r="AQ420" s="42" t="s">
        <v>17</v>
      </c>
      <c r="AR420" s="42" t="s">
        <v>880</v>
      </c>
      <c r="AS420" s="46">
        <v>0.38611111111111113</v>
      </c>
      <c r="AT420" s="46" t="s">
        <v>880</v>
      </c>
      <c r="AU420" s="42" t="s">
        <v>880</v>
      </c>
      <c r="AV420" s="46">
        <v>0.38680555555555557</v>
      </c>
      <c r="AW420" s="46" t="s">
        <v>880</v>
      </c>
      <c r="AX420" s="42" t="s">
        <v>880</v>
      </c>
      <c r="AY420" s="46">
        <v>0.37222222222222223</v>
      </c>
      <c r="AZ420" s="46" t="s">
        <v>880</v>
      </c>
      <c r="BA420" s="42" t="s">
        <v>880</v>
      </c>
      <c r="BB420" s="46">
        <v>0.38750000000000001</v>
      </c>
      <c r="BC420" s="46" t="s">
        <v>880</v>
      </c>
      <c r="BD420" s="42" t="s">
        <v>880</v>
      </c>
      <c r="BE420" s="42" t="s">
        <v>17</v>
      </c>
      <c r="BF420" s="42" t="s">
        <v>17</v>
      </c>
      <c r="BR420" s="1">
        <f t="shared" si="104"/>
        <v>23</v>
      </c>
      <c r="BS420" s="1">
        <f t="shared" si="105"/>
        <v>0</v>
      </c>
      <c r="BT420" s="1">
        <f t="shared" si="106"/>
        <v>6</v>
      </c>
      <c r="BU420" s="1">
        <f t="shared" si="107"/>
        <v>0</v>
      </c>
      <c r="BV420" s="1">
        <f t="shared" si="108"/>
        <v>0</v>
      </c>
      <c r="BW420" s="1">
        <f>SUM(COUNTIFS($S420:$BQ420,{"PAT","MAT"}))</f>
        <v>0</v>
      </c>
      <c r="BX420" s="1">
        <f t="shared" si="109"/>
        <v>0</v>
      </c>
      <c r="BY420" s="1">
        <f t="shared" si="110"/>
        <v>0</v>
      </c>
      <c r="BZ420" s="1">
        <f t="shared" si="111"/>
        <v>0</v>
      </c>
      <c r="CA420" s="1">
        <f t="shared" si="112"/>
        <v>0</v>
      </c>
      <c r="CB420" s="1">
        <f t="shared" si="113"/>
        <v>0</v>
      </c>
      <c r="CC420" s="1">
        <f t="shared" si="114"/>
        <v>0</v>
      </c>
      <c r="CD420" s="1">
        <f t="shared" si="115"/>
        <v>0</v>
      </c>
      <c r="CE420" s="1">
        <f t="shared" si="116"/>
        <v>1</v>
      </c>
      <c r="CF420" s="1">
        <f t="shared" si="117"/>
        <v>1</v>
      </c>
      <c r="CG420" s="1">
        <f>SUM(BR420:CC420)+SUM(COUNTIFS(R420:BQ420,{"TERM","RESIGNED"}))</f>
        <v>29</v>
      </c>
      <c r="CH420" s="1" t="s">
        <v>41</v>
      </c>
      <c r="CI420" s="1" t="s">
        <v>933</v>
      </c>
      <c r="CJ420" s="32"/>
    </row>
    <row r="421" spans="1:88" x14ac:dyDescent="0.25">
      <c r="A421" s="30">
        <f t="shared" si="118"/>
        <v>420</v>
      </c>
      <c r="B421" s="1" t="s">
        <v>163</v>
      </c>
      <c r="C421" s="1">
        <v>105599</v>
      </c>
      <c r="D421" s="25">
        <v>105599</v>
      </c>
      <c r="E421" s="1" t="s">
        <v>863</v>
      </c>
      <c r="F421" s="32" t="s">
        <v>1084</v>
      </c>
      <c r="G421" s="32" t="s">
        <v>154</v>
      </c>
      <c r="H421" s="28">
        <v>45167</v>
      </c>
      <c r="I421" s="28" t="s">
        <v>36</v>
      </c>
      <c r="J421" s="28" t="s">
        <v>36</v>
      </c>
      <c r="K421" s="1">
        <f t="shared" ca="1" si="102"/>
        <v>175</v>
      </c>
      <c r="L421" s="32" t="str">
        <f t="shared" si="103"/>
        <v>Billable</v>
      </c>
      <c r="M421" s="32" t="s">
        <v>118</v>
      </c>
      <c r="N421" s="1" t="s">
        <v>38</v>
      </c>
      <c r="O421" s="1" t="s">
        <v>39</v>
      </c>
      <c r="P421" s="1"/>
      <c r="Q421" s="1"/>
      <c r="R421" s="31" t="s">
        <v>155</v>
      </c>
      <c r="S421" s="42" t="s">
        <v>880</v>
      </c>
      <c r="T421" s="45">
        <v>0.36874999999999997</v>
      </c>
      <c r="U421" s="42" t="s">
        <v>880</v>
      </c>
      <c r="V421" s="42" t="s">
        <v>880</v>
      </c>
      <c r="W421" s="46">
        <v>0.36805555555555558</v>
      </c>
      <c r="X421" s="46" t="s">
        <v>880</v>
      </c>
      <c r="Y421" s="42" t="s">
        <v>17</v>
      </c>
      <c r="Z421" s="42" t="s">
        <v>17</v>
      </c>
      <c r="AA421" s="42" t="s">
        <v>880</v>
      </c>
      <c r="AB421" s="46">
        <v>0.37152777777777773</v>
      </c>
      <c r="AC421" s="42" t="s">
        <v>880</v>
      </c>
      <c r="AD421" s="42" t="s">
        <v>880</v>
      </c>
      <c r="AE421" s="46">
        <v>0.36736111111111108</v>
      </c>
      <c r="AF421" s="42" t="s">
        <v>880</v>
      </c>
      <c r="AG421" s="42" t="s">
        <v>880</v>
      </c>
      <c r="AH421" s="46">
        <v>0.36736111111111108</v>
      </c>
      <c r="AI421" s="42" t="s">
        <v>880</v>
      </c>
      <c r="AJ421" s="42" t="s">
        <v>880</v>
      </c>
      <c r="AK421" s="46">
        <v>0.36805555555555558</v>
      </c>
      <c r="AL421" s="42" t="s">
        <v>880</v>
      </c>
      <c r="AM421" s="42" t="s">
        <v>880</v>
      </c>
      <c r="AN421" s="46">
        <v>0.36736111111111108</v>
      </c>
      <c r="AO421" s="42" t="s">
        <v>880</v>
      </c>
      <c r="AP421" s="42" t="s">
        <v>17</v>
      </c>
      <c r="AQ421" s="42" t="s">
        <v>17</v>
      </c>
      <c r="AR421" s="42" t="s">
        <v>880</v>
      </c>
      <c r="AS421" s="46">
        <v>0.35694444444444445</v>
      </c>
      <c r="AT421" s="46" t="s">
        <v>880</v>
      </c>
      <c r="AU421" s="42" t="s">
        <v>880</v>
      </c>
      <c r="AV421" s="46">
        <v>0.36736111111111108</v>
      </c>
      <c r="AW421" s="46" t="s">
        <v>880</v>
      </c>
      <c r="AX421" s="42" t="s">
        <v>880</v>
      </c>
      <c r="AY421" s="46">
        <v>0.3666666666666667</v>
      </c>
      <c r="AZ421" s="46" t="s">
        <v>880</v>
      </c>
      <c r="BA421" s="42" t="s">
        <v>880</v>
      </c>
      <c r="BB421" s="46">
        <v>0.36805555555555558</v>
      </c>
      <c r="BC421" s="46" t="s">
        <v>880</v>
      </c>
      <c r="BD421" s="42" t="s">
        <v>880</v>
      </c>
      <c r="BE421" s="42" t="s">
        <v>17</v>
      </c>
      <c r="BF421" s="42" t="s">
        <v>17</v>
      </c>
      <c r="BR421" s="1">
        <f t="shared" si="104"/>
        <v>23</v>
      </c>
      <c r="BS421" s="1">
        <f t="shared" si="105"/>
        <v>0</v>
      </c>
      <c r="BT421" s="1">
        <f t="shared" si="106"/>
        <v>6</v>
      </c>
      <c r="BU421" s="1">
        <f t="shared" si="107"/>
        <v>0</v>
      </c>
      <c r="BV421" s="1">
        <f t="shared" si="108"/>
        <v>0</v>
      </c>
      <c r="BW421" s="1">
        <f>SUM(COUNTIFS($S421:$BQ421,{"PAT","MAT"}))</f>
        <v>0</v>
      </c>
      <c r="BX421" s="1">
        <f t="shared" si="109"/>
        <v>0</v>
      </c>
      <c r="BY421" s="1">
        <f t="shared" si="110"/>
        <v>0</v>
      </c>
      <c r="BZ421" s="1">
        <f t="shared" si="111"/>
        <v>0</v>
      </c>
      <c r="CA421" s="1">
        <f t="shared" si="112"/>
        <v>0</v>
      </c>
      <c r="CB421" s="1">
        <f t="shared" si="113"/>
        <v>0</v>
      </c>
      <c r="CC421" s="1">
        <f t="shared" si="114"/>
        <v>0</v>
      </c>
      <c r="CD421" s="1">
        <f t="shared" si="115"/>
        <v>0</v>
      </c>
      <c r="CE421" s="1">
        <f t="shared" si="116"/>
        <v>1</v>
      </c>
      <c r="CF421" s="1">
        <f t="shared" si="117"/>
        <v>1</v>
      </c>
      <c r="CG421" s="1">
        <f>SUM(BR421:CC421)+SUM(COUNTIFS(R421:BQ421,{"TERM","RESIGNED"}))</f>
        <v>29</v>
      </c>
      <c r="CH421" s="1" t="s">
        <v>41</v>
      </c>
      <c r="CI421" s="1" t="s">
        <v>933</v>
      </c>
      <c r="CJ421" s="32"/>
    </row>
    <row r="422" spans="1:88" x14ac:dyDescent="0.25">
      <c r="A422" s="30">
        <f t="shared" si="118"/>
        <v>421</v>
      </c>
      <c r="B422" s="1" t="s">
        <v>163</v>
      </c>
      <c r="C422" s="1">
        <v>105602</v>
      </c>
      <c r="D422" s="25">
        <v>105602</v>
      </c>
      <c r="E422" s="1" t="s">
        <v>863</v>
      </c>
      <c r="F422" s="32" t="s">
        <v>1086</v>
      </c>
      <c r="G422" s="32" t="s">
        <v>154</v>
      </c>
      <c r="H422" s="28">
        <v>45167</v>
      </c>
      <c r="I422" s="28" t="s">
        <v>36</v>
      </c>
      <c r="J422" s="28" t="s">
        <v>36</v>
      </c>
      <c r="K422" s="1">
        <f t="shared" ca="1" si="102"/>
        <v>175</v>
      </c>
      <c r="L422" s="32" t="str">
        <f t="shared" si="103"/>
        <v>Billable</v>
      </c>
      <c r="M422" s="32" t="s">
        <v>118</v>
      </c>
      <c r="N422" s="1" t="s">
        <v>38</v>
      </c>
      <c r="O422" s="1" t="s">
        <v>39</v>
      </c>
      <c r="P422" s="1"/>
      <c r="Q422" s="1"/>
      <c r="R422" s="31" t="s">
        <v>155</v>
      </c>
      <c r="S422" s="42" t="s">
        <v>880</v>
      </c>
      <c r="T422" s="45">
        <v>0.38125000000000003</v>
      </c>
      <c r="U422" s="42" t="s">
        <v>880</v>
      </c>
      <c r="V422" s="42" t="s">
        <v>880</v>
      </c>
      <c r="W422" s="46">
        <v>0.37847222222222227</v>
      </c>
      <c r="X422" s="46" t="s">
        <v>880</v>
      </c>
      <c r="Y422" s="42" t="s">
        <v>17</v>
      </c>
      <c r="Z422" s="42" t="s">
        <v>17</v>
      </c>
      <c r="AA422" s="42" t="s">
        <v>880</v>
      </c>
      <c r="AB422" s="46">
        <v>0.38680555555555557</v>
      </c>
      <c r="AC422" s="42" t="s">
        <v>880</v>
      </c>
      <c r="AD422" s="42" t="s">
        <v>880</v>
      </c>
      <c r="AE422" s="46">
        <v>0.38055555555555554</v>
      </c>
      <c r="AF422" s="42" t="s">
        <v>880</v>
      </c>
      <c r="AG422" s="42" t="s">
        <v>880</v>
      </c>
      <c r="AH422" s="46">
        <v>0.38194444444444442</v>
      </c>
      <c r="AI422" s="42" t="s">
        <v>880</v>
      </c>
      <c r="AJ422" s="42" t="s">
        <v>880</v>
      </c>
      <c r="AK422" s="46">
        <v>0.37916666666666665</v>
      </c>
      <c r="AL422" s="42" t="s">
        <v>880</v>
      </c>
      <c r="AM422" s="42" t="s">
        <v>880</v>
      </c>
      <c r="AN422" s="46">
        <v>0.37847222222222227</v>
      </c>
      <c r="AO422" s="42" t="s">
        <v>880</v>
      </c>
      <c r="AP422" s="42" t="s">
        <v>17</v>
      </c>
      <c r="AQ422" s="42" t="s">
        <v>17</v>
      </c>
      <c r="AR422" s="42" t="s">
        <v>880</v>
      </c>
      <c r="AS422" s="46">
        <v>0.38472222222222219</v>
      </c>
      <c r="AT422" s="46" t="s">
        <v>880</v>
      </c>
      <c r="AU422" s="42" t="s">
        <v>880</v>
      </c>
      <c r="AV422" s="46">
        <v>0.3833333333333333</v>
      </c>
      <c r="AW422" s="46" t="s">
        <v>880</v>
      </c>
      <c r="AX422" s="42" t="s">
        <v>880</v>
      </c>
      <c r="AY422" s="46">
        <v>0.38125000000000003</v>
      </c>
      <c r="AZ422" s="46" t="s">
        <v>880</v>
      </c>
      <c r="BA422" s="42" t="s">
        <v>880</v>
      </c>
      <c r="BB422" s="46">
        <v>0.3840277777777778</v>
      </c>
      <c r="BC422" s="46" t="s">
        <v>880</v>
      </c>
      <c r="BD422" s="42" t="s">
        <v>18</v>
      </c>
      <c r="BE422" s="42" t="s">
        <v>17</v>
      </c>
      <c r="BF422" s="42" t="s">
        <v>17</v>
      </c>
      <c r="BR422" s="1">
        <f t="shared" si="104"/>
        <v>22</v>
      </c>
      <c r="BS422" s="1">
        <f t="shared" si="105"/>
        <v>0</v>
      </c>
      <c r="BT422" s="1">
        <f t="shared" si="106"/>
        <v>6</v>
      </c>
      <c r="BU422" s="1">
        <f t="shared" si="107"/>
        <v>1</v>
      </c>
      <c r="BV422" s="1">
        <f t="shared" si="108"/>
        <v>0</v>
      </c>
      <c r="BW422" s="1">
        <f>SUM(COUNTIFS($S422:$BQ422,{"PAT","MAT"}))</f>
        <v>0</v>
      </c>
      <c r="BX422" s="1">
        <f t="shared" si="109"/>
        <v>0</v>
      </c>
      <c r="BY422" s="1">
        <f t="shared" si="110"/>
        <v>0</v>
      </c>
      <c r="BZ422" s="1">
        <f t="shared" si="111"/>
        <v>0</v>
      </c>
      <c r="CA422" s="1">
        <f t="shared" si="112"/>
        <v>0</v>
      </c>
      <c r="CB422" s="1">
        <f t="shared" si="113"/>
        <v>0</v>
      </c>
      <c r="CC422" s="1">
        <f t="shared" si="114"/>
        <v>0</v>
      </c>
      <c r="CD422" s="1">
        <f t="shared" si="115"/>
        <v>0</v>
      </c>
      <c r="CE422" s="1">
        <f t="shared" si="116"/>
        <v>1</v>
      </c>
      <c r="CF422" s="1">
        <f t="shared" si="117"/>
        <v>1</v>
      </c>
      <c r="CG422" s="1">
        <f>SUM(BR422:CC422)+SUM(COUNTIFS(R422:BQ422,{"TERM","RESIGNED"}))</f>
        <v>29</v>
      </c>
      <c r="CH422" s="1" t="s">
        <v>41</v>
      </c>
      <c r="CI422" s="1" t="s">
        <v>933</v>
      </c>
      <c r="CJ422" s="32"/>
    </row>
    <row r="423" spans="1:88" x14ac:dyDescent="0.25">
      <c r="A423" s="30">
        <f t="shared" si="118"/>
        <v>422</v>
      </c>
      <c r="B423" s="1" t="s">
        <v>163</v>
      </c>
      <c r="C423" s="1">
        <v>105603</v>
      </c>
      <c r="D423" s="25">
        <v>105603</v>
      </c>
      <c r="E423" s="1" t="s">
        <v>863</v>
      </c>
      <c r="F423" s="32" t="s">
        <v>1087</v>
      </c>
      <c r="G423" s="32" t="s">
        <v>154</v>
      </c>
      <c r="H423" s="28">
        <v>45167</v>
      </c>
      <c r="I423" s="28" t="s">
        <v>36</v>
      </c>
      <c r="J423" s="28" t="s">
        <v>36</v>
      </c>
      <c r="K423" s="1">
        <f t="shared" ca="1" si="102"/>
        <v>175</v>
      </c>
      <c r="L423" s="32" t="str">
        <f t="shared" si="103"/>
        <v>Billable</v>
      </c>
      <c r="M423" s="32" t="s">
        <v>118</v>
      </c>
      <c r="N423" s="1" t="s">
        <v>38</v>
      </c>
      <c r="O423" s="1" t="s">
        <v>39</v>
      </c>
      <c r="P423" s="1"/>
      <c r="Q423" s="1"/>
      <c r="R423" s="31" t="s">
        <v>155</v>
      </c>
      <c r="S423" s="42" t="s">
        <v>880</v>
      </c>
      <c r="T423" s="45">
        <v>0.3833333333333333</v>
      </c>
      <c r="U423" s="42" t="s">
        <v>880</v>
      </c>
      <c r="V423" s="42" t="s">
        <v>880</v>
      </c>
      <c r="W423" s="46">
        <v>0.3756944444444445</v>
      </c>
      <c r="X423" s="46" t="s">
        <v>880</v>
      </c>
      <c r="Y423" s="42" t="s">
        <v>17</v>
      </c>
      <c r="Z423" s="42" t="s">
        <v>17</v>
      </c>
      <c r="AA423" s="42" t="s">
        <v>880</v>
      </c>
      <c r="AB423" s="46">
        <v>0.38055555555555554</v>
      </c>
      <c r="AC423" s="42" t="s">
        <v>880</v>
      </c>
      <c r="AD423" s="42" t="s">
        <v>880</v>
      </c>
      <c r="AE423" s="46">
        <v>0.38055555555555554</v>
      </c>
      <c r="AF423" s="42" t="s">
        <v>880</v>
      </c>
      <c r="AG423" s="42" t="s">
        <v>880</v>
      </c>
      <c r="AH423" s="46">
        <v>0.38055555555555554</v>
      </c>
      <c r="AI423" s="42" t="s">
        <v>880</v>
      </c>
      <c r="AJ423" s="42" t="s">
        <v>880</v>
      </c>
      <c r="AK423" s="46">
        <v>0.38194444444444442</v>
      </c>
      <c r="AL423" s="42" t="s">
        <v>880</v>
      </c>
      <c r="AM423" s="42" t="s">
        <v>880</v>
      </c>
      <c r="AN423" s="46">
        <v>0.37638888888888888</v>
      </c>
      <c r="AO423" s="42" t="s">
        <v>880</v>
      </c>
      <c r="AP423" s="42" t="s">
        <v>17</v>
      </c>
      <c r="AQ423" s="42" t="s">
        <v>17</v>
      </c>
      <c r="AR423" s="42" t="s">
        <v>880</v>
      </c>
      <c r="AS423" s="46">
        <v>0.39444444444444443</v>
      </c>
      <c r="AT423" s="46" t="s">
        <v>880</v>
      </c>
      <c r="AU423" s="42" t="s">
        <v>880</v>
      </c>
      <c r="AV423" s="46">
        <v>0.38472222222222219</v>
      </c>
      <c r="AW423" s="46" t="s">
        <v>880</v>
      </c>
      <c r="AX423" s="42" t="s">
        <v>880</v>
      </c>
      <c r="AY423" s="46">
        <v>0.3833333333333333</v>
      </c>
      <c r="AZ423" s="46" t="s">
        <v>880</v>
      </c>
      <c r="BA423" s="42" t="s">
        <v>882</v>
      </c>
      <c r="BB423" s="46" t="s">
        <v>36</v>
      </c>
      <c r="BC423" s="46" t="s">
        <v>882</v>
      </c>
      <c r="BD423" s="42" t="s">
        <v>880</v>
      </c>
      <c r="BE423" s="42" t="s">
        <v>17</v>
      </c>
      <c r="BF423" s="42" t="s">
        <v>17</v>
      </c>
      <c r="BR423" s="1">
        <f t="shared" si="104"/>
        <v>21</v>
      </c>
      <c r="BS423" s="1">
        <f t="shared" si="105"/>
        <v>0</v>
      </c>
      <c r="BT423" s="1">
        <f t="shared" si="106"/>
        <v>6</v>
      </c>
      <c r="BU423" s="1">
        <f t="shared" si="107"/>
        <v>0</v>
      </c>
      <c r="BV423" s="1">
        <f t="shared" si="108"/>
        <v>0</v>
      </c>
      <c r="BW423" s="1">
        <f>SUM(COUNTIFS($S423:$BQ423,{"PAT","MAT"}))</f>
        <v>0</v>
      </c>
      <c r="BX423" s="1">
        <f t="shared" si="109"/>
        <v>0</v>
      </c>
      <c r="BY423" s="1">
        <f t="shared" si="110"/>
        <v>0</v>
      </c>
      <c r="BZ423" s="1">
        <f t="shared" si="111"/>
        <v>0</v>
      </c>
      <c r="CA423" s="1">
        <f t="shared" si="112"/>
        <v>2</v>
      </c>
      <c r="CB423" s="1">
        <f t="shared" si="113"/>
        <v>0</v>
      </c>
      <c r="CC423" s="1">
        <f t="shared" si="114"/>
        <v>0</v>
      </c>
      <c r="CD423" s="1">
        <f t="shared" si="115"/>
        <v>2</v>
      </c>
      <c r="CE423" s="1">
        <f t="shared" si="116"/>
        <v>1</v>
      </c>
      <c r="CF423" s="1">
        <f t="shared" si="117"/>
        <v>1</v>
      </c>
      <c r="CG423" s="1">
        <f>SUM(BR423:CC423)+SUM(COUNTIFS(R423:BQ423,{"TERM","RESIGNED"}))</f>
        <v>29</v>
      </c>
      <c r="CH423" s="1" t="s">
        <v>41</v>
      </c>
      <c r="CI423" s="1" t="s">
        <v>933</v>
      </c>
      <c r="CJ423" s="32"/>
    </row>
    <row r="424" spans="1:88" x14ac:dyDescent="0.25">
      <c r="A424" s="30">
        <f t="shared" si="118"/>
        <v>423</v>
      </c>
      <c r="B424" s="1" t="s">
        <v>163</v>
      </c>
      <c r="C424" s="1">
        <v>103032</v>
      </c>
      <c r="D424" s="25">
        <v>103032</v>
      </c>
      <c r="E424" s="1" t="s">
        <v>863</v>
      </c>
      <c r="F424" s="32" t="s">
        <v>539</v>
      </c>
      <c r="G424" s="32" t="s">
        <v>154</v>
      </c>
      <c r="H424" s="28">
        <v>44708</v>
      </c>
      <c r="I424" s="28" t="s">
        <v>36</v>
      </c>
      <c r="J424" s="28" t="s">
        <v>36</v>
      </c>
      <c r="K424" s="1">
        <f t="shared" ca="1" si="102"/>
        <v>634</v>
      </c>
      <c r="L424" s="32" t="str">
        <f t="shared" si="103"/>
        <v>Billable</v>
      </c>
      <c r="M424" s="32" t="s">
        <v>118</v>
      </c>
      <c r="N424" s="1" t="s">
        <v>38</v>
      </c>
      <c r="O424" s="1" t="s">
        <v>39</v>
      </c>
      <c r="P424" s="1"/>
      <c r="Q424" s="1"/>
      <c r="R424" s="31" t="s">
        <v>155</v>
      </c>
      <c r="S424" s="42" t="s">
        <v>880</v>
      </c>
      <c r="T424" s="45">
        <v>0.37083333333333335</v>
      </c>
      <c r="U424" s="42" t="s">
        <v>880</v>
      </c>
      <c r="V424" s="42" t="s">
        <v>880</v>
      </c>
      <c r="W424" s="46">
        <v>0.37222222222222223</v>
      </c>
      <c r="X424" s="46" t="s">
        <v>880</v>
      </c>
      <c r="Y424" s="42" t="s">
        <v>17</v>
      </c>
      <c r="Z424" s="42" t="s">
        <v>17</v>
      </c>
      <c r="AA424" s="42" t="s">
        <v>880</v>
      </c>
      <c r="AB424" s="46">
        <v>0.375</v>
      </c>
      <c r="AC424" s="42" t="s">
        <v>880</v>
      </c>
      <c r="AD424" s="42" t="s">
        <v>880</v>
      </c>
      <c r="AE424" s="46">
        <v>0.36805555555555558</v>
      </c>
      <c r="AF424" s="42" t="s">
        <v>880</v>
      </c>
      <c r="AG424" s="42" t="s">
        <v>880</v>
      </c>
      <c r="AH424" s="46">
        <v>0.375</v>
      </c>
      <c r="AI424" s="42" t="s">
        <v>880</v>
      </c>
      <c r="AJ424" s="42" t="s">
        <v>880</v>
      </c>
      <c r="AK424" s="46">
        <v>0.3666666666666667</v>
      </c>
      <c r="AL424" s="42" t="s">
        <v>880</v>
      </c>
      <c r="AM424" s="42" t="s">
        <v>880</v>
      </c>
      <c r="AN424" s="46">
        <v>0.3756944444444445</v>
      </c>
      <c r="AO424" s="42" t="s">
        <v>880</v>
      </c>
      <c r="AP424" s="42" t="s">
        <v>17</v>
      </c>
      <c r="AQ424" s="42" t="s">
        <v>17</v>
      </c>
      <c r="AR424" s="42" t="s">
        <v>880</v>
      </c>
      <c r="AS424" s="46">
        <v>0.38680555555555557</v>
      </c>
      <c r="AT424" s="46" t="s">
        <v>880</v>
      </c>
      <c r="AU424" s="42" t="s">
        <v>880</v>
      </c>
      <c r="AV424" s="46">
        <v>0.37083333333333335</v>
      </c>
      <c r="AW424" s="46" t="s">
        <v>880</v>
      </c>
      <c r="AX424" s="42" t="s">
        <v>880</v>
      </c>
      <c r="AY424" s="46">
        <v>0.36805555555555558</v>
      </c>
      <c r="AZ424" s="46" t="s">
        <v>880</v>
      </c>
      <c r="BA424" s="42" t="s">
        <v>880</v>
      </c>
      <c r="BB424" s="46">
        <v>0.36944444444444446</v>
      </c>
      <c r="BC424" s="46" t="s">
        <v>880</v>
      </c>
      <c r="BD424" s="42" t="s">
        <v>880</v>
      </c>
      <c r="BE424" s="42" t="s">
        <v>17</v>
      </c>
      <c r="BF424" s="42" t="s">
        <v>17</v>
      </c>
      <c r="BR424" s="1">
        <f t="shared" si="104"/>
        <v>23</v>
      </c>
      <c r="BS424" s="1">
        <f t="shared" si="105"/>
        <v>0</v>
      </c>
      <c r="BT424" s="1">
        <f t="shared" si="106"/>
        <v>6</v>
      </c>
      <c r="BU424" s="1">
        <f t="shared" si="107"/>
        <v>0</v>
      </c>
      <c r="BV424" s="1">
        <f t="shared" si="108"/>
        <v>0</v>
      </c>
      <c r="BW424" s="1">
        <f>SUM(COUNTIFS($S424:$BQ424,{"PAT","MAT"}))</f>
        <v>0</v>
      </c>
      <c r="BX424" s="1">
        <f t="shared" si="109"/>
        <v>0</v>
      </c>
      <c r="BY424" s="1">
        <f t="shared" si="110"/>
        <v>0</v>
      </c>
      <c r="BZ424" s="1">
        <f t="shared" si="111"/>
        <v>0</v>
      </c>
      <c r="CA424" s="1">
        <f t="shared" si="112"/>
        <v>0</v>
      </c>
      <c r="CB424" s="1">
        <f t="shared" si="113"/>
        <v>0</v>
      </c>
      <c r="CC424" s="1">
        <f t="shared" si="114"/>
        <v>0</v>
      </c>
      <c r="CD424" s="1">
        <f t="shared" si="115"/>
        <v>0</v>
      </c>
      <c r="CE424" s="1">
        <f t="shared" si="116"/>
        <v>1</v>
      </c>
      <c r="CF424" s="1">
        <f t="shared" si="117"/>
        <v>1</v>
      </c>
      <c r="CG424" s="1">
        <f>SUM(BR424:CC424)+SUM(COUNTIFS(R424:BQ424,{"TERM","RESIGNED"}))</f>
        <v>29</v>
      </c>
      <c r="CH424" s="1" t="s">
        <v>41</v>
      </c>
      <c r="CI424" s="1" t="s">
        <v>933</v>
      </c>
      <c r="CJ424" s="32"/>
    </row>
    <row r="425" spans="1:88" x14ac:dyDescent="0.25">
      <c r="A425" s="30">
        <f t="shared" si="118"/>
        <v>424</v>
      </c>
      <c r="B425" s="1" t="s">
        <v>163</v>
      </c>
      <c r="C425" s="1">
        <v>103035</v>
      </c>
      <c r="D425" s="25">
        <v>103035</v>
      </c>
      <c r="E425" s="1" t="s">
        <v>862</v>
      </c>
      <c r="F425" s="32" t="s">
        <v>540</v>
      </c>
      <c r="G425" s="32" t="s">
        <v>154</v>
      </c>
      <c r="H425" s="28">
        <v>44708</v>
      </c>
      <c r="I425" s="28" t="s">
        <v>36</v>
      </c>
      <c r="J425" s="28" t="s">
        <v>36</v>
      </c>
      <c r="K425" s="1">
        <f t="shared" ca="1" si="102"/>
        <v>634</v>
      </c>
      <c r="L425" s="32" t="str">
        <f t="shared" si="103"/>
        <v>Billable</v>
      </c>
      <c r="M425" s="32" t="s">
        <v>118</v>
      </c>
      <c r="N425" s="1" t="s">
        <v>38</v>
      </c>
      <c r="O425" s="1" t="s">
        <v>39</v>
      </c>
      <c r="P425" s="1"/>
      <c r="Q425" s="1"/>
      <c r="R425" s="31" t="s">
        <v>155</v>
      </c>
      <c r="S425" s="42" t="s">
        <v>880</v>
      </c>
      <c r="T425" s="45">
        <v>0.37083333333333335</v>
      </c>
      <c r="U425" s="42" t="s">
        <v>880</v>
      </c>
      <c r="V425" s="42" t="s">
        <v>880</v>
      </c>
      <c r="W425" s="46">
        <v>0.37013888888888885</v>
      </c>
      <c r="X425" s="46" t="s">
        <v>880</v>
      </c>
      <c r="Y425" s="42" t="s">
        <v>17</v>
      </c>
      <c r="Z425" s="42" t="s">
        <v>17</v>
      </c>
      <c r="AA425" s="42" t="s">
        <v>880</v>
      </c>
      <c r="AB425" s="46">
        <v>0.37013888888888885</v>
      </c>
      <c r="AC425" s="42" t="s">
        <v>880</v>
      </c>
      <c r="AD425" s="42" t="s">
        <v>880</v>
      </c>
      <c r="AE425" s="46">
        <v>0.36874999999999997</v>
      </c>
      <c r="AF425" s="42" t="s">
        <v>880</v>
      </c>
      <c r="AG425" s="42" t="s">
        <v>880</v>
      </c>
      <c r="AH425" s="46">
        <v>0.37222222222222223</v>
      </c>
      <c r="AI425" s="42" t="s">
        <v>880</v>
      </c>
      <c r="AJ425" s="42" t="s">
        <v>880</v>
      </c>
      <c r="AK425" s="46">
        <v>0.37083333333333335</v>
      </c>
      <c r="AL425" s="42" t="s">
        <v>880</v>
      </c>
      <c r="AM425" s="42" t="s">
        <v>880</v>
      </c>
      <c r="AN425" s="46">
        <v>0.36944444444444446</v>
      </c>
      <c r="AO425" s="42" t="s">
        <v>880</v>
      </c>
      <c r="AP425" s="42" t="s">
        <v>17</v>
      </c>
      <c r="AQ425" s="42" t="s">
        <v>17</v>
      </c>
      <c r="AR425" s="42" t="s">
        <v>882</v>
      </c>
      <c r="AS425" s="46" t="s">
        <v>36</v>
      </c>
      <c r="AT425" s="46" t="s">
        <v>882</v>
      </c>
      <c r="AU425" s="42" t="s">
        <v>880</v>
      </c>
      <c r="AV425" s="46">
        <v>0.37291666666666662</v>
      </c>
      <c r="AW425" s="46" t="s">
        <v>880</v>
      </c>
      <c r="AX425" s="42" t="s">
        <v>880</v>
      </c>
      <c r="AY425" s="46">
        <v>0.36736111111111108</v>
      </c>
      <c r="AZ425" s="46" t="s">
        <v>880</v>
      </c>
      <c r="BA425" s="42" t="s">
        <v>880</v>
      </c>
      <c r="BB425" s="46">
        <v>0.37708333333333338</v>
      </c>
      <c r="BC425" s="46" t="s">
        <v>880</v>
      </c>
      <c r="BD425" s="42" t="s">
        <v>880</v>
      </c>
      <c r="BE425" s="42" t="s">
        <v>17</v>
      </c>
      <c r="BF425" s="42" t="s">
        <v>17</v>
      </c>
      <c r="BR425" s="1">
        <f t="shared" si="104"/>
        <v>21</v>
      </c>
      <c r="BS425" s="1">
        <f t="shared" si="105"/>
        <v>0</v>
      </c>
      <c r="BT425" s="1">
        <f t="shared" si="106"/>
        <v>6</v>
      </c>
      <c r="BU425" s="1">
        <f t="shared" si="107"/>
        <v>0</v>
      </c>
      <c r="BV425" s="1">
        <f t="shared" si="108"/>
        <v>0</v>
      </c>
      <c r="BW425" s="1">
        <f>SUM(COUNTIFS($S425:$BQ425,{"PAT","MAT"}))</f>
        <v>0</v>
      </c>
      <c r="BX425" s="1">
        <f t="shared" si="109"/>
        <v>0</v>
      </c>
      <c r="BY425" s="1">
        <f t="shared" si="110"/>
        <v>0</v>
      </c>
      <c r="BZ425" s="1">
        <f t="shared" si="111"/>
        <v>0</v>
      </c>
      <c r="CA425" s="1">
        <f t="shared" si="112"/>
        <v>2</v>
      </c>
      <c r="CB425" s="1">
        <f t="shared" si="113"/>
        <v>0</v>
      </c>
      <c r="CC425" s="1">
        <f t="shared" si="114"/>
        <v>0</v>
      </c>
      <c r="CD425" s="1">
        <f t="shared" si="115"/>
        <v>2</v>
      </c>
      <c r="CE425" s="1">
        <f t="shared" si="116"/>
        <v>1</v>
      </c>
      <c r="CF425" s="1">
        <f t="shared" si="117"/>
        <v>1</v>
      </c>
      <c r="CG425" s="1">
        <f>SUM(BR425:CC425)+SUM(COUNTIFS(R425:BQ425,{"TERM","RESIGNED"}))</f>
        <v>29</v>
      </c>
      <c r="CH425" s="1" t="s">
        <v>41</v>
      </c>
      <c r="CI425" s="1" t="s">
        <v>933</v>
      </c>
      <c r="CJ425" s="32"/>
    </row>
    <row r="426" spans="1:88" x14ac:dyDescent="0.25">
      <c r="A426" s="30">
        <f t="shared" si="118"/>
        <v>425</v>
      </c>
      <c r="B426" s="1" t="s">
        <v>163</v>
      </c>
      <c r="C426" s="1">
        <v>103765</v>
      </c>
      <c r="D426" s="25">
        <v>103765</v>
      </c>
      <c r="E426" s="1" t="s">
        <v>862</v>
      </c>
      <c r="F426" s="32" t="s">
        <v>609</v>
      </c>
      <c r="G426" s="32" t="s">
        <v>154</v>
      </c>
      <c r="H426" s="28">
        <v>44771</v>
      </c>
      <c r="I426" s="28" t="s">
        <v>36</v>
      </c>
      <c r="J426" s="28" t="s">
        <v>36</v>
      </c>
      <c r="K426" s="1">
        <f t="shared" ca="1" si="102"/>
        <v>571</v>
      </c>
      <c r="L426" s="32" t="str">
        <f t="shared" si="103"/>
        <v>Billable</v>
      </c>
      <c r="M426" s="32" t="s">
        <v>118</v>
      </c>
      <c r="N426" s="1" t="s">
        <v>38</v>
      </c>
      <c r="O426" s="1" t="s">
        <v>39</v>
      </c>
      <c r="P426" s="1"/>
      <c r="Q426" s="1"/>
      <c r="R426" s="31" t="s">
        <v>155</v>
      </c>
      <c r="S426" s="42" t="s">
        <v>880</v>
      </c>
      <c r="T426" s="45">
        <v>0.38472222222222219</v>
      </c>
      <c r="U426" s="42" t="s">
        <v>880</v>
      </c>
      <c r="V426" s="42" t="s">
        <v>880</v>
      </c>
      <c r="W426" s="46">
        <v>0.37638888888888888</v>
      </c>
      <c r="X426" s="46" t="s">
        <v>880</v>
      </c>
      <c r="Y426" s="42" t="s">
        <v>17</v>
      </c>
      <c r="Z426" s="42" t="s">
        <v>17</v>
      </c>
      <c r="AA426" s="42" t="s">
        <v>880</v>
      </c>
      <c r="AB426" s="46">
        <v>0.38611111111111113</v>
      </c>
      <c r="AC426" s="42" t="s">
        <v>880</v>
      </c>
      <c r="AD426" s="42" t="s">
        <v>880</v>
      </c>
      <c r="AE426" s="46">
        <v>0.38611111111111113</v>
      </c>
      <c r="AF426" s="42" t="s">
        <v>880</v>
      </c>
      <c r="AG426" s="42" t="s">
        <v>880</v>
      </c>
      <c r="AH426" s="46">
        <v>0.3888888888888889</v>
      </c>
      <c r="AI426" s="42" t="s">
        <v>880</v>
      </c>
      <c r="AJ426" s="42" t="s">
        <v>880</v>
      </c>
      <c r="AK426" s="46">
        <v>0.3833333333333333</v>
      </c>
      <c r="AL426" s="42" t="s">
        <v>880</v>
      </c>
      <c r="AM426" s="42" t="s">
        <v>880</v>
      </c>
      <c r="AN426" s="46">
        <v>0.40625</v>
      </c>
      <c r="AO426" s="42" t="s">
        <v>880</v>
      </c>
      <c r="AP426" s="42" t="s">
        <v>17</v>
      </c>
      <c r="AQ426" s="42" t="s">
        <v>17</v>
      </c>
      <c r="AR426" s="42" t="s">
        <v>880</v>
      </c>
      <c r="AS426" s="46">
        <v>0.39583333333333331</v>
      </c>
      <c r="AT426" s="46" t="s">
        <v>880</v>
      </c>
      <c r="AU426" s="42" t="s">
        <v>880</v>
      </c>
      <c r="AV426" s="46">
        <v>0.38541666666666669</v>
      </c>
      <c r="AW426" s="46" t="s">
        <v>880</v>
      </c>
      <c r="AX426" s="42" t="s">
        <v>880</v>
      </c>
      <c r="AY426" s="46">
        <v>0.3923611111111111</v>
      </c>
      <c r="AZ426" s="46" t="s">
        <v>880</v>
      </c>
      <c r="BA426" s="42" t="s">
        <v>880</v>
      </c>
      <c r="BB426" s="46">
        <v>0.43472222222222223</v>
      </c>
      <c r="BC426" s="46" t="s">
        <v>880</v>
      </c>
      <c r="BD426" s="42" t="s">
        <v>18</v>
      </c>
      <c r="BE426" s="42" t="s">
        <v>17</v>
      </c>
      <c r="BF426" s="42" t="s">
        <v>17</v>
      </c>
      <c r="BR426" s="1">
        <f t="shared" si="104"/>
        <v>22</v>
      </c>
      <c r="BS426" s="1">
        <f t="shared" si="105"/>
        <v>0</v>
      </c>
      <c r="BT426" s="1">
        <f t="shared" si="106"/>
        <v>6</v>
      </c>
      <c r="BU426" s="1">
        <f t="shared" si="107"/>
        <v>1</v>
      </c>
      <c r="BV426" s="1">
        <f t="shared" si="108"/>
        <v>0</v>
      </c>
      <c r="BW426" s="1">
        <f>SUM(COUNTIFS($S426:$BQ426,{"PAT","MAT"}))</f>
        <v>0</v>
      </c>
      <c r="BX426" s="1">
        <f t="shared" si="109"/>
        <v>0</v>
      </c>
      <c r="BY426" s="1">
        <f t="shared" si="110"/>
        <v>0</v>
      </c>
      <c r="BZ426" s="1">
        <f t="shared" si="111"/>
        <v>0</v>
      </c>
      <c r="CA426" s="1">
        <f t="shared" si="112"/>
        <v>0</v>
      </c>
      <c r="CB426" s="1">
        <f t="shared" si="113"/>
        <v>0</v>
      </c>
      <c r="CC426" s="1">
        <f t="shared" si="114"/>
        <v>0</v>
      </c>
      <c r="CD426" s="1">
        <f t="shared" si="115"/>
        <v>0</v>
      </c>
      <c r="CE426" s="1">
        <f t="shared" si="116"/>
        <v>1</v>
      </c>
      <c r="CF426" s="1">
        <f t="shared" si="117"/>
        <v>1</v>
      </c>
      <c r="CG426" s="1">
        <f>SUM(BR426:CC426)+SUM(COUNTIFS(R426:BQ426,{"TERM","RESIGNED"}))</f>
        <v>29</v>
      </c>
      <c r="CH426" s="1" t="s">
        <v>41</v>
      </c>
      <c r="CI426" s="1" t="s">
        <v>933</v>
      </c>
      <c r="CJ426" s="32"/>
    </row>
    <row r="427" spans="1:88" x14ac:dyDescent="0.25">
      <c r="A427" s="30">
        <f t="shared" si="118"/>
        <v>426</v>
      </c>
      <c r="B427" s="1" t="s">
        <v>163</v>
      </c>
      <c r="C427" s="1">
        <v>103775</v>
      </c>
      <c r="D427" s="25">
        <v>103775</v>
      </c>
      <c r="E427" s="1" t="s">
        <v>863</v>
      </c>
      <c r="F427" s="32" t="s">
        <v>611</v>
      </c>
      <c r="G427" s="32" t="s">
        <v>154</v>
      </c>
      <c r="H427" s="28">
        <v>44771</v>
      </c>
      <c r="I427" s="28" t="s">
        <v>36</v>
      </c>
      <c r="J427" s="28" t="s">
        <v>36</v>
      </c>
      <c r="K427" s="1">
        <f t="shared" ca="1" si="102"/>
        <v>571</v>
      </c>
      <c r="L427" s="32" t="str">
        <f t="shared" si="103"/>
        <v>Billable</v>
      </c>
      <c r="M427" s="32" t="s">
        <v>118</v>
      </c>
      <c r="N427" s="1" t="s">
        <v>38</v>
      </c>
      <c r="O427" s="1" t="s">
        <v>39</v>
      </c>
      <c r="P427" s="1"/>
      <c r="Q427" s="1"/>
      <c r="R427" s="31" t="s">
        <v>155</v>
      </c>
      <c r="S427" s="42" t="s">
        <v>880</v>
      </c>
      <c r="T427" s="45">
        <v>0.37638888888888888</v>
      </c>
      <c r="U427" s="42" t="s">
        <v>880</v>
      </c>
      <c r="V427" s="42" t="s">
        <v>880</v>
      </c>
      <c r="W427" s="46">
        <v>0.37708333333333338</v>
      </c>
      <c r="X427" s="46" t="s">
        <v>880</v>
      </c>
      <c r="Y427" s="42" t="s">
        <v>17</v>
      </c>
      <c r="Z427" s="42" t="s">
        <v>17</v>
      </c>
      <c r="AA427" s="42" t="s">
        <v>880</v>
      </c>
      <c r="AB427" s="46">
        <v>0.3833333333333333</v>
      </c>
      <c r="AC427" s="42" t="s">
        <v>880</v>
      </c>
      <c r="AD427" s="42" t="s">
        <v>880</v>
      </c>
      <c r="AE427" s="46">
        <v>0.39166666666666666</v>
      </c>
      <c r="AF427" s="42" t="s">
        <v>880</v>
      </c>
      <c r="AG427" s="42" t="s">
        <v>880</v>
      </c>
      <c r="AH427" s="46">
        <v>0.38472222222222219</v>
      </c>
      <c r="AI427" s="42" t="s">
        <v>880</v>
      </c>
      <c r="AJ427" s="42" t="s">
        <v>880</v>
      </c>
      <c r="AK427" s="46">
        <v>0.38541666666666669</v>
      </c>
      <c r="AL427" s="42" t="s">
        <v>880</v>
      </c>
      <c r="AM427" s="42" t="s">
        <v>880</v>
      </c>
      <c r="AN427" s="46">
        <v>0.39305555555555555</v>
      </c>
      <c r="AO427" s="42" t="s">
        <v>880</v>
      </c>
      <c r="AP427" s="42" t="s">
        <v>17</v>
      </c>
      <c r="AQ427" s="42" t="s">
        <v>17</v>
      </c>
      <c r="AR427" s="42" t="s">
        <v>880</v>
      </c>
      <c r="AS427" s="46">
        <v>0.39861111111111108</v>
      </c>
      <c r="AT427" s="46" t="s">
        <v>880</v>
      </c>
      <c r="AU427" s="42" t="s">
        <v>880</v>
      </c>
      <c r="AV427" s="46">
        <v>0.39374999999999999</v>
      </c>
      <c r="AW427" s="46" t="s">
        <v>880</v>
      </c>
      <c r="AX427" s="42" t="s">
        <v>880</v>
      </c>
      <c r="AY427" s="46">
        <v>0.3756944444444445</v>
      </c>
      <c r="AZ427" s="46" t="s">
        <v>880</v>
      </c>
      <c r="BA427" s="42" t="s">
        <v>880</v>
      </c>
      <c r="BB427" s="46">
        <v>0.38472222222222219</v>
      </c>
      <c r="BC427" s="46" t="s">
        <v>880</v>
      </c>
      <c r="BD427" s="42" t="s">
        <v>880</v>
      </c>
      <c r="BE427" s="42" t="s">
        <v>17</v>
      </c>
      <c r="BF427" s="42" t="s">
        <v>17</v>
      </c>
      <c r="BR427" s="1">
        <f t="shared" si="104"/>
        <v>23</v>
      </c>
      <c r="BS427" s="1">
        <f t="shared" si="105"/>
        <v>0</v>
      </c>
      <c r="BT427" s="1">
        <f t="shared" si="106"/>
        <v>6</v>
      </c>
      <c r="BU427" s="1">
        <f t="shared" si="107"/>
        <v>0</v>
      </c>
      <c r="BV427" s="1">
        <f t="shared" si="108"/>
        <v>0</v>
      </c>
      <c r="BW427" s="1">
        <f>SUM(COUNTIFS($S427:$BQ427,{"PAT","MAT"}))</f>
        <v>0</v>
      </c>
      <c r="BX427" s="1">
        <f t="shared" si="109"/>
        <v>0</v>
      </c>
      <c r="BY427" s="1">
        <f t="shared" si="110"/>
        <v>0</v>
      </c>
      <c r="BZ427" s="1">
        <f t="shared" si="111"/>
        <v>0</v>
      </c>
      <c r="CA427" s="1">
        <f t="shared" si="112"/>
        <v>0</v>
      </c>
      <c r="CB427" s="1">
        <f t="shared" si="113"/>
        <v>0</v>
      </c>
      <c r="CC427" s="1">
        <f t="shared" si="114"/>
        <v>0</v>
      </c>
      <c r="CD427" s="1">
        <f t="shared" si="115"/>
        <v>0</v>
      </c>
      <c r="CE427" s="1">
        <f t="shared" si="116"/>
        <v>1</v>
      </c>
      <c r="CF427" s="1">
        <f t="shared" si="117"/>
        <v>1</v>
      </c>
      <c r="CG427" s="1">
        <f>SUM(BR427:CC427)+SUM(COUNTIFS(R427:BQ427,{"TERM","RESIGNED"}))</f>
        <v>29</v>
      </c>
      <c r="CH427" s="1" t="s">
        <v>41</v>
      </c>
      <c r="CI427" s="1" t="s">
        <v>933</v>
      </c>
      <c r="CJ427" s="32"/>
    </row>
    <row r="428" spans="1:88" x14ac:dyDescent="0.25">
      <c r="A428" s="30">
        <f t="shared" si="118"/>
        <v>427</v>
      </c>
      <c r="B428" s="1" t="s">
        <v>163</v>
      </c>
      <c r="C428" s="1">
        <v>104782</v>
      </c>
      <c r="D428" s="25">
        <v>104782</v>
      </c>
      <c r="E428" s="1" t="s">
        <v>862</v>
      </c>
      <c r="F428" s="32" t="s">
        <v>810</v>
      </c>
      <c r="G428" s="32" t="s">
        <v>117</v>
      </c>
      <c r="H428" s="28">
        <v>44930</v>
      </c>
      <c r="I428" s="28" t="s">
        <v>36</v>
      </c>
      <c r="J428" s="28" t="s">
        <v>36</v>
      </c>
      <c r="K428" s="1">
        <f t="shared" ca="1" si="102"/>
        <v>412</v>
      </c>
      <c r="L428" s="32" t="str">
        <f t="shared" si="103"/>
        <v>Billable</v>
      </c>
      <c r="M428" s="32" t="s">
        <v>118</v>
      </c>
      <c r="N428" s="1" t="s">
        <v>38</v>
      </c>
      <c r="O428" s="1" t="s">
        <v>39</v>
      </c>
      <c r="P428" s="1"/>
      <c r="Q428" s="1"/>
      <c r="R428" s="31" t="s">
        <v>155</v>
      </c>
      <c r="S428" s="42" t="s">
        <v>883</v>
      </c>
      <c r="T428" s="45" t="s">
        <v>36</v>
      </c>
      <c r="U428" s="42" t="s">
        <v>883</v>
      </c>
      <c r="V428" s="42" t="s">
        <v>880</v>
      </c>
      <c r="W428" s="46">
        <v>0.37013888888888885</v>
      </c>
      <c r="X428" s="46" t="s">
        <v>880</v>
      </c>
      <c r="Y428" s="42" t="s">
        <v>17</v>
      </c>
      <c r="Z428" s="42" t="s">
        <v>17</v>
      </c>
      <c r="AA428" s="42" t="s">
        <v>880</v>
      </c>
      <c r="AB428" s="46">
        <v>0.37013888888888885</v>
      </c>
      <c r="AC428" s="42" t="s">
        <v>880</v>
      </c>
      <c r="AD428" s="42" t="s">
        <v>880</v>
      </c>
      <c r="AE428" s="46">
        <v>0.36874999999999997</v>
      </c>
      <c r="AF428" s="42" t="s">
        <v>880</v>
      </c>
      <c r="AG428" s="42" t="s">
        <v>880</v>
      </c>
      <c r="AH428" s="46">
        <v>0.3743055555555555</v>
      </c>
      <c r="AI428" s="42" t="s">
        <v>880</v>
      </c>
      <c r="AJ428" s="42" t="s">
        <v>880</v>
      </c>
      <c r="AK428" s="46">
        <v>0.37083333333333335</v>
      </c>
      <c r="AL428" s="42" t="s">
        <v>880</v>
      </c>
      <c r="AM428" s="42" t="s">
        <v>880</v>
      </c>
      <c r="AN428" s="46">
        <v>0.36874999999999997</v>
      </c>
      <c r="AO428" s="42" t="s">
        <v>880</v>
      </c>
      <c r="AP428" s="42" t="s">
        <v>17</v>
      </c>
      <c r="AQ428" s="42" t="s">
        <v>17</v>
      </c>
      <c r="AR428" s="42" t="s">
        <v>880</v>
      </c>
      <c r="AS428" s="46">
        <v>0.38263888888888892</v>
      </c>
      <c r="AT428" s="46" t="s">
        <v>880</v>
      </c>
      <c r="AU428" s="42" t="s">
        <v>880</v>
      </c>
      <c r="AV428" s="46">
        <v>0.36736111111111108</v>
      </c>
      <c r="AW428" s="46" t="s">
        <v>880</v>
      </c>
      <c r="AX428" s="42" t="s">
        <v>880</v>
      </c>
      <c r="AY428" s="46">
        <v>0.3666666666666667</v>
      </c>
      <c r="AZ428" s="46" t="s">
        <v>880</v>
      </c>
      <c r="BA428" s="42" t="s">
        <v>880</v>
      </c>
      <c r="BB428" s="46">
        <v>0.37847222222222227</v>
      </c>
      <c r="BC428" s="46" t="s">
        <v>880</v>
      </c>
      <c r="BD428" s="42" t="s">
        <v>880</v>
      </c>
      <c r="BE428" s="42" t="s">
        <v>17</v>
      </c>
      <c r="BF428" s="42" t="s">
        <v>17</v>
      </c>
      <c r="BR428" s="1">
        <f t="shared" si="104"/>
        <v>21</v>
      </c>
      <c r="BS428" s="1">
        <f t="shared" si="105"/>
        <v>0</v>
      </c>
      <c r="BT428" s="1">
        <f t="shared" si="106"/>
        <v>6</v>
      </c>
      <c r="BU428" s="1">
        <f t="shared" si="107"/>
        <v>0</v>
      </c>
      <c r="BV428" s="1">
        <f t="shared" si="108"/>
        <v>0</v>
      </c>
      <c r="BW428" s="1">
        <f>SUM(COUNTIFS($S428:$BQ428,{"PAT","MAT"}))</f>
        <v>0</v>
      </c>
      <c r="BX428" s="1">
        <f t="shared" si="109"/>
        <v>0</v>
      </c>
      <c r="BY428" s="1">
        <f t="shared" si="110"/>
        <v>0</v>
      </c>
      <c r="BZ428" s="1">
        <f t="shared" si="111"/>
        <v>2</v>
      </c>
      <c r="CA428" s="1">
        <f t="shared" si="112"/>
        <v>0</v>
      </c>
      <c r="CB428" s="1">
        <f t="shared" si="113"/>
        <v>0</v>
      </c>
      <c r="CC428" s="1">
        <f t="shared" si="114"/>
        <v>0</v>
      </c>
      <c r="CD428" s="1">
        <f t="shared" si="115"/>
        <v>2</v>
      </c>
      <c r="CE428" s="1">
        <f t="shared" si="116"/>
        <v>1</v>
      </c>
      <c r="CF428" s="1">
        <f t="shared" si="117"/>
        <v>1</v>
      </c>
      <c r="CG428" s="1">
        <f>SUM(BR428:CC428)+SUM(COUNTIFS(R428:BQ428,{"TERM","RESIGNED"}))</f>
        <v>29</v>
      </c>
      <c r="CH428" s="1" t="s">
        <v>41</v>
      </c>
      <c r="CI428" s="1" t="s">
        <v>933</v>
      </c>
      <c r="CJ428" s="32"/>
    </row>
    <row r="429" spans="1:88" x14ac:dyDescent="0.25">
      <c r="A429" s="30">
        <f t="shared" si="118"/>
        <v>428</v>
      </c>
      <c r="B429" s="1" t="s">
        <v>163</v>
      </c>
      <c r="C429" s="1">
        <v>105517</v>
      </c>
      <c r="D429" s="25">
        <v>105517</v>
      </c>
      <c r="E429" s="1" t="s">
        <v>863</v>
      </c>
      <c r="F429" s="32" t="s">
        <v>1059</v>
      </c>
      <c r="G429" s="32" t="s">
        <v>117</v>
      </c>
      <c r="H429" s="28">
        <v>45163</v>
      </c>
      <c r="I429" s="28" t="s">
        <v>36</v>
      </c>
      <c r="J429" s="28" t="s">
        <v>36</v>
      </c>
      <c r="K429" s="1">
        <f t="shared" ca="1" si="102"/>
        <v>179</v>
      </c>
      <c r="L429" s="32" t="str">
        <f t="shared" si="103"/>
        <v>Billable</v>
      </c>
      <c r="M429" s="32" t="s">
        <v>118</v>
      </c>
      <c r="N429" s="1" t="s">
        <v>38</v>
      </c>
      <c r="O429" s="1" t="s">
        <v>39</v>
      </c>
      <c r="P429" s="1"/>
      <c r="Q429" s="1"/>
      <c r="R429" s="31" t="s">
        <v>355</v>
      </c>
      <c r="S429" s="42" t="s">
        <v>880</v>
      </c>
      <c r="T429" s="45">
        <v>0.44722222222222219</v>
      </c>
      <c r="U429" s="42" t="s">
        <v>880</v>
      </c>
      <c r="V429" s="42" t="s">
        <v>880</v>
      </c>
      <c r="W429" s="46">
        <v>0.24791666666666667</v>
      </c>
      <c r="X429" s="46" t="s">
        <v>880</v>
      </c>
      <c r="Y429" s="42" t="s">
        <v>17</v>
      </c>
      <c r="Z429" s="42" t="s">
        <v>17</v>
      </c>
      <c r="AA429" s="42" t="s">
        <v>882</v>
      </c>
      <c r="AB429" s="46" t="s">
        <v>36</v>
      </c>
      <c r="AC429" s="42" t="s">
        <v>882</v>
      </c>
      <c r="AD429" s="42" t="s">
        <v>880</v>
      </c>
      <c r="AE429" s="46">
        <v>0.41041666666666665</v>
      </c>
      <c r="AF429" s="42" t="s">
        <v>880</v>
      </c>
      <c r="AG429" s="42" t="s">
        <v>880</v>
      </c>
      <c r="AH429" s="46">
        <v>0.38125000000000003</v>
      </c>
      <c r="AI429" s="42" t="s">
        <v>880</v>
      </c>
      <c r="AJ429" s="42" t="s">
        <v>880</v>
      </c>
      <c r="AK429" s="46">
        <v>0.39444444444444443</v>
      </c>
      <c r="AL429" s="42" t="s">
        <v>880</v>
      </c>
      <c r="AM429" s="42" t="s">
        <v>880</v>
      </c>
      <c r="AN429" s="46">
        <v>0.37638888888888888</v>
      </c>
      <c r="AO429" s="42" t="s">
        <v>880</v>
      </c>
      <c r="AP429" s="42" t="s">
        <v>17</v>
      </c>
      <c r="AQ429" s="42" t="s">
        <v>17</v>
      </c>
      <c r="AR429" s="42" t="s">
        <v>880</v>
      </c>
      <c r="AS429" s="46">
        <v>0.3979166666666667</v>
      </c>
      <c r="AT429" s="46" t="s">
        <v>880</v>
      </c>
      <c r="AU429" s="42" t="s">
        <v>880</v>
      </c>
      <c r="AV429" s="46">
        <v>0.3923611111111111</v>
      </c>
      <c r="AW429" s="46" t="s">
        <v>880</v>
      </c>
      <c r="AX429" s="42" t="s">
        <v>880</v>
      </c>
      <c r="AY429" s="46">
        <v>0.39930555555555558</v>
      </c>
      <c r="AZ429" s="46" t="s">
        <v>880</v>
      </c>
      <c r="BA429" s="42" t="s">
        <v>880</v>
      </c>
      <c r="BB429" s="46">
        <v>0.38194444444444442</v>
      </c>
      <c r="BC429" s="46" t="s">
        <v>880</v>
      </c>
      <c r="BD429" s="42" t="s">
        <v>880</v>
      </c>
      <c r="BE429" s="42" t="s">
        <v>17</v>
      </c>
      <c r="BF429" s="42" t="s">
        <v>17</v>
      </c>
      <c r="BR429" s="1">
        <f t="shared" si="104"/>
        <v>21</v>
      </c>
      <c r="BS429" s="1">
        <f t="shared" si="105"/>
        <v>0</v>
      </c>
      <c r="BT429" s="1">
        <f t="shared" si="106"/>
        <v>6</v>
      </c>
      <c r="BU429" s="1">
        <f t="shared" si="107"/>
        <v>0</v>
      </c>
      <c r="BV429" s="1">
        <f t="shared" si="108"/>
        <v>0</v>
      </c>
      <c r="BW429" s="1">
        <f>SUM(COUNTIFS($S429:$BQ429,{"PAT","MAT"}))</f>
        <v>0</v>
      </c>
      <c r="BX429" s="1">
        <f t="shared" si="109"/>
        <v>0</v>
      </c>
      <c r="BY429" s="1">
        <f t="shared" si="110"/>
        <v>0</v>
      </c>
      <c r="BZ429" s="1">
        <f t="shared" si="111"/>
        <v>0</v>
      </c>
      <c r="CA429" s="1">
        <f t="shared" si="112"/>
        <v>2</v>
      </c>
      <c r="CB429" s="1">
        <f t="shared" si="113"/>
        <v>0</v>
      </c>
      <c r="CC429" s="1">
        <f t="shared" si="114"/>
        <v>0</v>
      </c>
      <c r="CD429" s="1">
        <f t="shared" si="115"/>
        <v>2</v>
      </c>
      <c r="CE429" s="1">
        <f t="shared" si="116"/>
        <v>1</v>
      </c>
      <c r="CF429" s="1">
        <f t="shared" si="117"/>
        <v>1</v>
      </c>
      <c r="CG429" s="1">
        <f>SUM(BR429:CC429)+SUM(COUNTIFS(R429:BQ429,{"TERM","RESIGNED"}))</f>
        <v>29</v>
      </c>
      <c r="CH429" s="1" t="s">
        <v>41</v>
      </c>
      <c r="CI429" s="1" t="s">
        <v>931</v>
      </c>
      <c r="CJ429" s="32"/>
    </row>
    <row r="430" spans="1:88" x14ac:dyDescent="0.25">
      <c r="A430" s="30">
        <f t="shared" si="118"/>
        <v>429</v>
      </c>
      <c r="B430" s="1" t="s">
        <v>163</v>
      </c>
      <c r="C430" s="1">
        <v>105523</v>
      </c>
      <c r="D430" s="25">
        <v>105523</v>
      </c>
      <c r="E430" s="1" t="s">
        <v>863</v>
      </c>
      <c r="F430" s="32" t="s">
        <v>1060</v>
      </c>
      <c r="G430" s="32" t="s">
        <v>117</v>
      </c>
      <c r="H430" s="28">
        <v>45163</v>
      </c>
      <c r="I430" s="28" t="s">
        <v>36</v>
      </c>
      <c r="J430" s="28" t="s">
        <v>36</v>
      </c>
      <c r="K430" s="1">
        <f t="shared" ca="1" si="102"/>
        <v>179</v>
      </c>
      <c r="L430" s="32" t="str">
        <f t="shared" si="103"/>
        <v>Billable</v>
      </c>
      <c r="M430" s="32" t="s">
        <v>118</v>
      </c>
      <c r="N430" s="1" t="s">
        <v>38</v>
      </c>
      <c r="O430" s="1" t="s">
        <v>39</v>
      </c>
      <c r="P430" s="1"/>
      <c r="Q430" s="1"/>
      <c r="R430" s="31" t="s">
        <v>887</v>
      </c>
      <c r="S430" s="42" t="s">
        <v>18</v>
      </c>
      <c r="T430" s="45" t="s">
        <v>36</v>
      </c>
      <c r="U430" s="42" t="s">
        <v>18</v>
      </c>
      <c r="V430" s="42" t="s">
        <v>18</v>
      </c>
      <c r="W430" s="46" t="s">
        <v>36</v>
      </c>
      <c r="X430" s="46" t="s">
        <v>18</v>
      </c>
      <c r="Y430" s="42" t="s">
        <v>17</v>
      </c>
      <c r="Z430" s="42" t="s">
        <v>17</v>
      </c>
      <c r="AA430" s="42" t="s">
        <v>880</v>
      </c>
      <c r="AB430" s="46">
        <v>0.3979166666666667</v>
      </c>
      <c r="AC430" s="42" t="s">
        <v>880</v>
      </c>
      <c r="AD430" s="42" t="s">
        <v>880</v>
      </c>
      <c r="AE430" s="46">
        <v>0.35625000000000001</v>
      </c>
      <c r="AF430" s="42" t="s">
        <v>880</v>
      </c>
      <c r="AG430" s="42" t="s">
        <v>880</v>
      </c>
      <c r="AH430" s="46">
        <v>0.40972222222222227</v>
      </c>
      <c r="AI430" s="42" t="s">
        <v>880</v>
      </c>
      <c r="AJ430" s="42" t="s">
        <v>880</v>
      </c>
      <c r="AK430" s="46">
        <v>0.35138888888888892</v>
      </c>
      <c r="AL430" s="42" t="s">
        <v>881</v>
      </c>
      <c r="AM430" s="42" t="s">
        <v>880</v>
      </c>
      <c r="AN430" s="46">
        <v>0.4236111111111111</v>
      </c>
      <c r="AO430" s="42" t="s">
        <v>880</v>
      </c>
      <c r="AP430" s="42" t="s">
        <v>17</v>
      </c>
      <c r="AQ430" s="42" t="s">
        <v>17</v>
      </c>
      <c r="AR430" s="42" t="s">
        <v>880</v>
      </c>
      <c r="AS430" s="46">
        <v>0.3979166666666667</v>
      </c>
      <c r="AT430" s="46" t="s">
        <v>880</v>
      </c>
      <c r="AU430" s="42" t="s">
        <v>880</v>
      </c>
      <c r="AV430" s="46">
        <v>0.41319444444444442</v>
      </c>
      <c r="AW430" s="46" t="s">
        <v>880</v>
      </c>
      <c r="AX430" s="42" t="s">
        <v>18</v>
      </c>
      <c r="AY430" s="46" t="s">
        <v>36</v>
      </c>
      <c r="AZ430" s="46" t="s">
        <v>18</v>
      </c>
      <c r="BA430" s="42" t="s">
        <v>18</v>
      </c>
      <c r="BB430" s="46" t="s">
        <v>36</v>
      </c>
      <c r="BC430" s="46" t="s">
        <v>18</v>
      </c>
      <c r="BD430" s="42" t="s">
        <v>18</v>
      </c>
      <c r="BE430" s="42" t="s">
        <v>17</v>
      </c>
      <c r="BF430" s="42" t="s">
        <v>17</v>
      </c>
      <c r="BR430" s="1">
        <f t="shared" si="104"/>
        <v>13</v>
      </c>
      <c r="BS430" s="1">
        <f t="shared" si="105"/>
        <v>0.5</v>
      </c>
      <c r="BT430" s="1">
        <f t="shared" si="106"/>
        <v>6</v>
      </c>
      <c r="BU430" s="1">
        <f t="shared" si="107"/>
        <v>9</v>
      </c>
      <c r="BV430" s="1">
        <f t="shared" si="108"/>
        <v>0</v>
      </c>
      <c r="BW430" s="1">
        <f>SUM(COUNTIFS($S430:$BQ430,{"PAT","MAT"}))</f>
        <v>0</v>
      </c>
      <c r="BX430" s="1">
        <f t="shared" si="109"/>
        <v>0</v>
      </c>
      <c r="BY430" s="1">
        <f t="shared" si="110"/>
        <v>0</v>
      </c>
      <c r="BZ430" s="1">
        <f t="shared" si="111"/>
        <v>0</v>
      </c>
      <c r="CA430" s="1">
        <f t="shared" si="112"/>
        <v>0</v>
      </c>
      <c r="CB430" s="1">
        <f t="shared" si="113"/>
        <v>0</v>
      </c>
      <c r="CC430" s="1">
        <f t="shared" si="114"/>
        <v>0</v>
      </c>
      <c r="CD430" s="1">
        <f t="shared" si="115"/>
        <v>0</v>
      </c>
      <c r="CE430" s="1">
        <f t="shared" si="116"/>
        <v>0</v>
      </c>
      <c r="CF430" s="1">
        <f t="shared" si="117"/>
        <v>1</v>
      </c>
      <c r="CG430" s="1">
        <f>SUM(BR430:CC430)+SUM(COUNTIFS(R430:BQ430,{"TERM","RESIGNED"}))</f>
        <v>28.5</v>
      </c>
      <c r="CH430" s="1" t="s">
        <v>41</v>
      </c>
      <c r="CI430" s="1" t="s">
        <v>931</v>
      </c>
      <c r="CJ430" s="32"/>
    </row>
    <row r="431" spans="1:88" x14ac:dyDescent="0.25">
      <c r="A431" s="30">
        <f t="shared" si="118"/>
        <v>430</v>
      </c>
      <c r="B431" s="1" t="s">
        <v>163</v>
      </c>
      <c r="C431" s="1">
        <v>105525</v>
      </c>
      <c r="D431" s="25">
        <v>105525</v>
      </c>
      <c r="E431" s="1" t="s">
        <v>862</v>
      </c>
      <c r="F431" s="32" t="s">
        <v>1061</v>
      </c>
      <c r="G431" s="32" t="s">
        <v>117</v>
      </c>
      <c r="H431" s="28">
        <v>45163</v>
      </c>
      <c r="I431" s="28" t="s">
        <v>36</v>
      </c>
      <c r="J431" s="28" t="s">
        <v>36</v>
      </c>
      <c r="K431" s="1">
        <f t="shared" ca="1" si="102"/>
        <v>179</v>
      </c>
      <c r="L431" s="32" t="str">
        <f t="shared" si="103"/>
        <v>Billable</v>
      </c>
      <c r="M431" s="32" t="s">
        <v>118</v>
      </c>
      <c r="N431" s="1" t="s">
        <v>38</v>
      </c>
      <c r="O431" s="1" t="s">
        <v>39</v>
      </c>
      <c r="P431" s="1"/>
      <c r="Q431" s="1"/>
      <c r="R431" s="31" t="s">
        <v>233</v>
      </c>
      <c r="S431" s="42" t="s">
        <v>19</v>
      </c>
      <c r="T431" s="45" t="s">
        <v>36</v>
      </c>
      <c r="U431" s="42" t="s">
        <v>19</v>
      </c>
      <c r="V431" s="42" t="s">
        <v>19</v>
      </c>
      <c r="W431" s="46" t="s">
        <v>36</v>
      </c>
      <c r="X431" s="46" t="s">
        <v>19</v>
      </c>
      <c r="Y431" s="42" t="s">
        <v>17</v>
      </c>
      <c r="Z431" s="42" t="s">
        <v>17</v>
      </c>
      <c r="AA431" s="42" t="s">
        <v>880</v>
      </c>
      <c r="AB431" s="46">
        <v>0.40277777777777773</v>
      </c>
      <c r="AC431" s="42" t="s">
        <v>880</v>
      </c>
      <c r="AD431" s="42" t="s">
        <v>880</v>
      </c>
      <c r="AE431" s="46">
        <v>0.38750000000000001</v>
      </c>
      <c r="AF431" s="42" t="s">
        <v>880</v>
      </c>
      <c r="AG431" s="42" t="s">
        <v>883</v>
      </c>
      <c r="AH431" s="46" t="s">
        <v>36</v>
      </c>
      <c r="AI431" s="42" t="s">
        <v>883</v>
      </c>
      <c r="AJ431" s="42" t="s">
        <v>883</v>
      </c>
      <c r="AK431" s="46" t="s">
        <v>36</v>
      </c>
      <c r="AL431" s="42" t="s">
        <v>883</v>
      </c>
      <c r="AM431" s="42" t="s">
        <v>19</v>
      </c>
      <c r="AN431" s="46" t="s">
        <v>36</v>
      </c>
      <c r="AO431" s="42" t="s">
        <v>19</v>
      </c>
      <c r="AP431" s="42" t="s">
        <v>17</v>
      </c>
      <c r="AQ431" s="42" t="s">
        <v>17</v>
      </c>
      <c r="AR431" s="42" t="s">
        <v>880</v>
      </c>
      <c r="AS431" s="46">
        <v>0.45</v>
      </c>
      <c r="AT431" s="46" t="s">
        <v>880</v>
      </c>
      <c r="AU431" s="42" t="s">
        <v>880</v>
      </c>
      <c r="AV431" s="46">
        <v>0.45069444444444445</v>
      </c>
      <c r="AW431" s="46" t="s">
        <v>880</v>
      </c>
      <c r="AX431" s="42" t="s">
        <v>880</v>
      </c>
      <c r="AY431" s="46">
        <v>0.42638888888888887</v>
      </c>
      <c r="AZ431" s="46" t="s">
        <v>880</v>
      </c>
      <c r="BA431" s="42" t="s">
        <v>18</v>
      </c>
      <c r="BB431" s="46" t="s">
        <v>36</v>
      </c>
      <c r="BC431" s="46" t="s">
        <v>18</v>
      </c>
      <c r="BD431" s="42" t="s">
        <v>18</v>
      </c>
      <c r="BE431" s="42" t="s">
        <v>17</v>
      </c>
      <c r="BF431" s="42" t="s">
        <v>17</v>
      </c>
      <c r="BR431" s="1">
        <f t="shared" si="104"/>
        <v>10</v>
      </c>
      <c r="BS431" s="1">
        <f t="shared" si="105"/>
        <v>0</v>
      </c>
      <c r="BT431" s="1">
        <f t="shared" si="106"/>
        <v>6</v>
      </c>
      <c r="BU431" s="1">
        <f t="shared" si="107"/>
        <v>3</v>
      </c>
      <c r="BV431" s="1">
        <f t="shared" si="108"/>
        <v>6</v>
      </c>
      <c r="BW431" s="1">
        <f>SUM(COUNTIFS($S431:$BQ431,{"PAT","MAT"}))</f>
        <v>0</v>
      </c>
      <c r="BX431" s="1">
        <f t="shared" si="109"/>
        <v>0</v>
      </c>
      <c r="BY431" s="1">
        <f t="shared" si="110"/>
        <v>0</v>
      </c>
      <c r="BZ431" s="1">
        <f t="shared" si="111"/>
        <v>4</v>
      </c>
      <c r="CA431" s="1">
        <f t="shared" si="112"/>
        <v>0</v>
      </c>
      <c r="CB431" s="1">
        <f t="shared" si="113"/>
        <v>0</v>
      </c>
      <c r="CC431" s="1">
        <f t="shared" si="114"/>
        <v>0</v>
      </c>
      <c r="CD431" s="1">
        <f t="shared" si="115"/>
        <v>4</v>
      </c>
      <c r="CE431" s="1">
        <f t="shared" si="116"/>
        <v>0</v>
      </c>
      <c r="CF431" s="1">
        <f t="shared" si="117"/>
        <v>0</v>
      </c>
      <c r="CG431" s="1">
        <f>SUM(BR431:CC431)+SUM(COUNTIFS(R431:BQ431,{"TERM","RESIGNED"}))</f>
        <v>29</v>
      </c>
      <c r="CH431" s="1" t="s">
        <v>41</v>
      </c>
      <c r="CI431" s="1" t="s">
        <v>936</v>
      </c>
      <c r="CJ431" s="32"/>
    </row>
    <row r="432" spans="1:88" x14ac:dyDescent="0.25">
      <c r="A432" s="30">
        <f t="shared" si="118"/>
        <v>431</v>
      </c>
      <c r="B432" s="1" t="s">
        <v>163</v>
      </c>
      <c r="C432" s="1">
        <v>105526</v>
      </c>
      <c r="D432" s="25">
        <v>105526</v>
      </c>
      <c r="E432" s="1" t="s">
        <v>863</v>
      </c>
      <c r="F432" s="32" t="s">
        <v>1062</v>
      </c>
      <c r="G432" s="32" t="s">
        <v>117</v>
      </c>
      <c r="H432" s="28">
        <v>45163</v>
      </c>
      <c r="I432" s="28" t="s">
        <v>36</v>
      </c>
      <c r="J432" s="28" t="s">
        <v>36</v>
      </c>
      <c r="K432" s="1">
        <f t="shared" ca="1" si="102"/>
        <v>179</v>
      </c>
      <c r="L432" s="32" t="str">
        <f t="shared" si="103"/>
        <v>Billable</v>
      </c>
      <c r="M432" s="32" t="s">
        <v>118</v>
      </c>
      <c r="N432" s="1" t="s">
        <v>38</v>
      </c>
      <c r="O432" s="1" t="s">
        <v>39</v>
      </c>
      <c r="P432" s="1"/>
      <c r="Q432" s="1"/>
      <c r="R432" s="31" t="s">
        <v>126</v>
      </c>
      <c r="S432" s="42" t="s">
        <v>880</v>
      </c>
      <c r="T432" s="45">
        <v>0.40069444444444446</v>
      </c>
      <c r="U432" s="42" t="s">
        <v>880</v>
      </c>
      <c r="V432" s="42" t="s">
        <v>880</v>
      </c>
      <c r="W432" s="46">
        <v>0.39305555555555555</v>
      </c>
      <c r="X432" s="46" t="s">
        <v>880</v>
      </c>
      <c r="Y432" s="42" t="s">
        <v>17</v>
      </c>
      <c r="Z432" s="42" t="s">
        <v>17</v>
      </c>
      <c r="AA432" s="42" t="s">
        <v>883</v>
      </c>
      <c r="AB432" s="46" t="s">
        <v>36</v>
      </c>
      <c r="AC432" s="42" t="s">
        <v>883</v>
      </c>
      <c r="AD432" s="42" t="s">
        <v>880</v>
      </c>
      <c r="AE432" s="46">
        <v>0.39583333333333331</v>
      </c>
      <c r="AF432" s="42" t="s">
        <v>880</v>
      </c>
      <c r="AG432" s="42" t="s">
        <v>880</v>
      </c>
      <c r="AH432" s="46">
        <v>0.39374999999999999</v>
      </c>
      <c r="AI432" s="42" t="s">
        <v>880</v>
      </c>
      <c r="AJ432" s="42" t="s">
        <v>880</v>
      </c>
      <c r="AK432" s="46">
        <v>0.39097222222222222</v>
      </c>
      <c r="AL432" s="42" t="s">
        <v>880</v>
      </c>
      <c r="AM432" s="42" t="s">
        <v>880</v>
      </c>
      <c r="AN432" s="46">
        <v>0.39374999999999999</v>
      </c>
      <c r="AO432" s="42" t="s">
        <v>880</v>
      </c>
      <c r="AP432" s="42" t="s">
        <v>17</v>
      </c>
      <c r="AQ432" s="42" t="s">
        <v>17</v>
      </c>
      <c r="AR432" s="42" t="s">
        <v>18</v>
      </c>
      <c r="AS432" s="46" t="s">
        <v>36</v>
      </c>
      <c r="AT432" s="46" t="s">
        <v>18</v>
      </c>
      <c r="AU432" s="42" t="s">
        <v>880</v>
      </c>
      <c r="AV432" s="46">
        <v>0.42430555555555555</v>
      </c>
      <c r="AW432" s="46" t="s">
        <v>880</v>
      </c>
      <c r="AX432" s="42" t="s">
        <v>880</v>
      </c>
      <c r="AY432" s="46">
        <v>0.39999999999999997</v>
      </c>
      <c r="AZ432" s="46" t="s">
        <v>880</v>
      </c>
      <c r="BA432" s="42" t="s">
        <v>880</v>
      </c>
      <c r="BB432" s="46">
        <v>0.39513888888888887</v>
      </c>
      <c r="BC432" s="46" t="s">
        <v>880</v>
      </c>
      <c r="BD432" s="42" t="s">
        <v>880</v>
      </c>
      <c r="BE432" s="42" t="s">
        <v>17</v>
      </c>
      <c r="BF432" s="42" t="s">
        <v>17</v>
      </c>
      <c r="BR432" s="1">
        <f t="shared" si="104"/>
        <v>19</v>
      </c>
      <c r="BS432" s="1">
        <f t="shared" si="105"/>
        <v>0</v>
      </c>
      <c r="BT432" s="1">
        <f t="shared" si="106"/>
        <v>6</v>
      </c>
      <c r="BU432" s="1">
        <f t="shared" si="107"/>
        <v>2</v>
      </c>
      <c r="BV432" s="1">
        <f t="shared" si="108"/>
        <v>0</v>
      </c>
      <c r="BW432" s="1">
        <f>SUM(COUNTIFS($S432:$BQ432,{"PAT","MAT"}))</f>
        <v>0</v>
      </c>
      <c r="BX432" s="1">
        <f t="shared" si="109"/>
        <v>0</v>
      </c>
      <c r="BY432" s="1">
        <f t="shared" si="110"/>
        <v>0</v>
      </c>
      <c r="BZ432" s="1">
        <f t="shared" si="111"/>
        <v>2</v>
      </c>
      <c r="CA432" s="1">
        <f t="shared" si="112"/>
        <v>0</v>
      </c>
      <c r="CB432" s="1">
        <f t="shared" si="113"/>
        <v>0</v>
      </c>
      <c r="CC432" s="1">
        <f t="shared" si="114"/>
        <v>0</v>
      </c>
      <c r="CD432" s="1">
        <f t="shared" si="115"/>
        <v>2</v>
      </c>
      <c r="CE432" s="1">
        <f t="shared" si="116"/>
        <v>1</v>
      </c>
      <c r="CF432" s="1">
        <f t="shared" si="117"/>
        <v>1</v>
      </c>
      <c r="CG432" s="1">
        <f>SUM(BR432:CC432)+SUM(COUNTIFS(R432:BQ432,{"TERM","RESIGNED"}))</f>
        <v>29</v>
      </c>
      <c r="CH432" s="1" t="s">
        <v>41</v>
      </c>
      <c r="CI432" s="1" t="s">
        <v>933</v>
      </c>
      <c r="CJ432" s="32"/>
    </row>
    <row r="433" spans="1:88" x14ac:dyDescent="0.25">
      <c r="A433" s="30">
        <f t="shared" si="118"/>
        <v>432</v>
      </c>
      <c r="B433" s="1" t="s">
        <v>163</v>
      </c>
      <c r="C433" s="1">
        <v>105529</v>
      </c>
      <c r="D433" s="25">
        <v>105529</v>
      </c>
      <c r="E433" s="1" t="s">
        <v>863</v>
      </c>
      <c r="F433" s="32" t="s">
        <v>1097</v>
      </c>
      <c r="G433" s="32" t="s">
        <v>117</v>
      </c>
      <c r="H433" s="28">
        <v>45163</v>
      </c>
      <c r="I433" s="28" t="s">
        <v>36</v>
      </c>
      <c r="J433" s="28" t="s">
        <v>36</v>
      </c>
      <c r="K433" s="1">
        <f t="shared" ca="1" si="102"/>
        <v>179</v>
      </c>
      <c r="L433" s="32" t="str">
        <f t="shared" si="103"/>
        <v>Billable</v>
      </c>
      <c r="M433" s="32" t="s">
        <v>118</v>
      </c>
      <c r="N433" s="1" t="s">
        <v>38</v>
      </c>
      <c r="O433" s="1" t="s">
        <v>39</v>
      </c>
      <c r="P433" s="1"/>
      <c r="Q433" s="1"/>
      <c r="R433" s="31" t="s">
        <v>293</v>
      </c>
      <c r="S433" s="42" t="s">
        <v>880</v>
      </c>
      <c r="T433" s="45">
        <v>0.41180555555555554</v>
      </c>
      <c r="U433" s="42" t="s">
        <v>880</v>
      </c>
      <c r="V433" s="42" t="s">
        <v>880</v>
      </c>
      <c r="W433" s="46">
        <v>0.42222222222222222</v>
      </c>
      <c r="X433" s="46" t="s">
        <v>880</v>
      </c>
      <c r="Y433" s="42" t="s">
        <v>17</v>
      </c>
      <c r="Z433" s="42" t="s">
        <v>17</v>
      </c>
      <c r="AA433" s="42" t="s">
        <v>880</v>
      </c>
      <c r="AB433" s="46">
        <v>0.41944444444444445</v>
      </c>
      <c r="AC433" s="42" t="s">
        <v>880</v>
      </c>
      <c r="AD433" s="42" t="s">
        <v>880</v>
      </c>
      <c r="AE433" s="46">
        <v>0.41319444444444442</v>
      </c>
      <c r="AF433" s="42" t="s">
        <v>880</v>
      </c>
      <c r="AG433" s="42" t="s">
        <v>880</v>
      </c>
      <c r="AH433" s="46">
        <v>0.3840277777777778</v>
      </c>
      <c r="AI433" s="42" t="s">
        <v>880</v>
      </c>
      <c r="AJ433" s="42" t="s">
        <v>880</v>
      </c>
      <c r="AK433" s="46">
        <v>0.42638888888888887</v>
      </c>
      <c r="AL433" s="42" t="s">
        <v>880</v>
      </c>
      <c r="AM433" s="42" t="s">
        <v>880</v>
      </c>
      <c r="AN433" s="46">
        <v>0.42222222222222222</v>
      </c>
      <c r="AO433" s="42" t="s">
        <v>880</v>
      </c>
      <c r="AP433" s="42" t="s">
        <v>17</v>
      </c>
      <c r="AQ433" s="42" t="s">
        <v>17</v>
      </c>
      <c r="AR433" s="42" t="s">
        <v>880</v>
      </c>
      <c r="AS433" s="46">
        <v>0.42986111111111108</v>
      </c>
      <c r="AT433" s="46" t="s">
        <v>880</v>
      </c>
      <c r="AU433" s="42" t="s">
        <v>880</v>
      </c>
      <c r="AV433" s="46">
        <v>0.41180555555555554</v>
      </c>
      <c r="AW433" s="46" t="s">
        <v>880</v>
      </c>
      <c r="AX433" s="42" t="s">
        <v>880</v>
      </c>
      <c r="AY433" s="46">
        <v>0.41388888888888892</v>
      </c>
      <c r="AZ433" s="46" t="s">
        <v>880</v>
      </c>
      <c r="BA433" s="42" t="s">
        <v>880</v>
      </c>
      <c r="BB433" s="46">
        <v>0.40486111111111112</v>
      </c>
      <c r="BC433" s="46" t="s">
        <v>880</v>
      </c>
      <c r="BD433" s="42" t="s">
        <v>880</v>
      </c>
      <c r="BE433" s="42" t="s">
        <v>17</v>
      </c>
      <c r="BF433" s="42" t="s">
        <v>17</v>
      </c>
      <c r="BR433" s="1">
        <f t="shared" si="104"/>
        <v>23</v>
      </c>
      <c r="BS433" s="1">
        <f t="shared" si="105"/>
        <v>0</v>
      </c>
      <c r="BT433" s="1">
        <f t="shared" si="106"/>
        <v>6</v>
      </c>
      <c r="BU433" s="1">
        <f t="shared" si="107"/>
        <v>0</v>
      </c>
      <c r="BV433" s="1">
        <f t="shared" si="108"/>
        <v>0</v>
      </c>
      <c r="BW433" s="1">
        <f>SUM(COUNTIFS($S433:$BQ433,{"PAT","MAT"}))</f>
        <v>0</v>
      </c>
      <c r="BX433" s="1">
        <f t="shared" si="109"/>
        <v>0</v>
      </c>
      <c r="BY433" s="1">
        <f t="shared" si="110"/>
        <v>0</v>
      </c>
      <c r="BZ433" s="1">
        <f t="shared" si="111"/>
        <v>0</v>
      </c>
      <c r="CA433" s="1">
        <f t="shared" si="112"/>
        <v>0</v>
      </c>
      <c r="CB433" s="1">
        <f t="shared" si="113"/>
        <v>0</v>
      </c>
      <c r="CC433" s="1">
        <f t="shared" si="114"/>
        <v>0</v>
      </c>
      <c r="CD433" s="1">
        <f t="shared" si="115"/>
        <v>0</v>
      </c>
      <c r="CE433" s="1">
        <f t="shared" si="116"/>
        <v>1</v>
      </c>
      <c r="CF433" s="1">
        <f t="shared" si="117"/>
        <v>1</v>
      </c>
      <c r="CG433" s="1">
        <f>SUM(BR433:CC433)+SUM(COUNTIFS(R433:BQ433,{"TERM","RESIGNED"}))</f>
        <v>29</v>
      </c>
      <c r="CH433" s="1" t="s">
        <v>41</v>
      </c>
      <c r="CI433" s="1" t="s">
        <v>936</v>
      </c>
      <c r="CJ433" s="32"/>
    </row>
    <row r="434" spans="1:88" x14ac:dyDescent="0.25">
      <c r="A434" s="30">
        <f t="shared" si="118"/>
        <v>433</v>
      </c>
      <c r="B434" s="1" t="s">
        <v>163</v>
      </c>
      <c r="C434" s="1">
        <v>105530</v>
      </c>
      <c r="D434" s="25">
        <v>105530</v>
      </c>
      <c r="E434" s="1" t="s">
        <v>863</v>
      </c>
      <c r="F434" s="32" t="s">
        <v>1098</v>
      </c>
      <c r="G434" s="32" t="s">
        <v>117</v>
      </c>
      <c r="H434" s="28">
        <v>45163</v>
      </c>
      <c r="I434" s="28" t="s">
        <v>36</v>
      </c>
      <c r="J434" s="28" t="s">
        <v>36</v>
      </c>
      <c r="K434" s="1">
        <f t="shared" ca="1" si="102"/>
        <v>179</v>
      </c>
      <c r="L434" s="32" t="str">
        <f t="shared" si="103"/>
        <v>Billable</v>
      </c>
      <c r="M434" s="32" t="s">
        <v>118</v>
      </c>
      <c r="N434" s="1" t="s">
        <v>38</v>
      </c>
      <c r="O434" s="1" t="s">
        <v>39</v>
      </c>
      <c r="P434" s="1"/>
      <c r="Q434" s="1"/>
      <c r="R434" s="31" t="s">
        <v>126</v>
      </c>
      <c r="S434" s="42" t="s">
        <v>880</v>
      </c>
      <c r="T434" s="45">
        <v>0.375</v>
      </c>
      <c r="U434" s="42" t="s">
        <v>880</v>
      </c>
      <c r="V434" s="42" t="s">
        <v>880</v>
      </c>
      <c r="W434" s="46">
        <v>0.37222222222222223</v>
      </c>
      <c r="X434" s="46" t="s">
        <v>880</v>
      </c>
      <c r="Y434" s="42" t="s">
        <v>17</v>
      </c>
      <c r="Z434" s="42" t="s">
        <v>17</v>
      </c>
      <c r="AA434" s="42" t="s">
        <v>880</v>
      </c>
      <c r="AB434" s="46">
        <v>0.3743055555555555</v>
      </c>
      <c r="AC434" s="42" t="s">
        <v>880</v>
      </c>
      <c r="AD434" s="42" t="s">
        <v>880</v>
      </c>
      <c r="AE434" s="46">
        <v>0.37777777777777777</v>
      </c>
      <c r="AF434" s="42" t="s">
        <v>880</v>
      </c>
      <c r="AG434" s="42" t="s">
        <v>880</v>
      </c>
      <c r="AH434" s="46">
        <v>0.38194444444444442</v>
      </c>
      <c r="AI434" s="42" t="s">
        <v>880</v>
      </c>
      <c r="AJ434" s="42" t="s">
        <v>880</v>
      </c>
      <c r="AK434" s="46">
        <v>0.38611111111111113</v>
      </c>
      <c r="AL434" s="42" t="s">
        <v>880</v>
      </c>
      <c r="AM434" s="42" t="s">
        <v>880</v>
      </c>
      <c r="AN434" s="46">
        <v>0.38819444444444445</v>
      </c>
      <c r="AO434" s="42" t="s">
        <v>880</v>
      </c>
      <c r="AP434" s="42" t="s">
        <v>17</v>
      </c>
      <c r="AQ434" s="42" t="s">
        <v>17</v>
      </c>
      <c r="AR434" s="42" t="s">
        <v>880</v>
      </c>
      <c r="AS434" s="46">
        <v>0.40833333333333338</v>
      </c>
      <c r="AT434" s="46" t="s">
        <v>880</v>
      </c>
      <c r="AU434" s="42" t="s">
        <v>880</v>
      </c>
      <c r="AV434" s="46">
        <v>0.41388888888888892</v>
      </c>
      <c r="AW434" s="46" t="s">
        <v>880</v>
      </c>
      <c r="AX434" s="42" t="s">
        <v>880</v>
      </c>
      <c r="AY434" s="46">
        <v>0.37916666666666665</v>
      </c>
      <c r="AZ434" s="46" t="s">
        <v>880</v>
      </c>
      <c r="BA434" s="42" t="s">
        <v>880</v>
      </c>
      <c r="BB434" s="46">
        <v>0.38125000000000003</v>
      </c>
      <c r="BC434" s="46" t="s">
        <v>880</v>
      </c>
      <c r="BD434" s="42" t="s">
        <v>880</v>
      </c>
      <c r="BE434" s="42" t="s">
        <v>17</v>
      </c>
      <c r="BF434" s="42" t="s">
        <v>17</v>
      </c>
      <c r="BR434" s="1">
        <f t="shared" si="104"/>
        <v>23</v>
      </c>
      <c r="BS434" s="1">
        <f t="shared" si="105"/>
        <v>0</v>
      </c>
      <c r="BT434" s="1">
        <f t="shared" si="106"/>
        <v>6</v>
      </c>
      <c r="BU434" s="1">
        <f t="shared" si="107"/>
        <v>0</v>
      </c>
      <c r="BV434" s="1">
        <f t="shared" si="108"/>
        <v>0</v>
      </c>
      <c r="BW434" s="1">
        <f>SUM(COUNTIFS($S434:$BQ434,{"PAT","MAT"}))</f>
        <v>0</v>
      </c>
      <c r="BX434" s="1">
        <f t="shared" si="109"/>
        <v>0</v>
      </c>
      <c r="BY434" s="1">
        <f t="shared" si="110"/>
        <v>0</v>
      </c>
      <c r="BZ434" s="1">
        <f t="shared" si="111"/>
        <v>0</v>
      </c>
      <c r="CA434" s="1">
        <f t="shared" si="112"/>
        <v>0</v>
      </c>
      <c r="CB434" s="1">
        <f t="shared" si="113"/>
        <v>0</v>
      </c>
      <c r="CC434" s="1">
        <f t="shared" si="114"/>
        <v>0</v>
      </c>
      <c r="CD434" s="1">
        <f t="shared" si="115"/>
        <v>0</v>
      </c>
      <c r="CE434" s="1">
        <f t="shared" si="116"/>
        <v>1</v>
      </c>
      <c r="CF434" s="1">
        <f t="shared" si="117"/>
        <v>1</v>
      </c>
      <c r="CG434" s="1">
        <f>SUM(BR434:CC434)+SUM(COUNTIFS(R434:BQ434,{"TERM","RESIGNED"}))</f>
        <v>29</v>
      </c>
      <c r="CH434" s="1" t="s">
        <v>41</v>
      </c>
      <c r="CI434" s="1" t="s">
        <v>933</v>
      </c>
      <c r="CJ434" s="32"/>
    </row>
    <row r="435" spans="1:88" x14ac:dyDescent="0.25">
      <c r="A435" s="30">
        <f t="shared" si="118"/>
        <v>434</v>
      </c>
      <c r="B435" s="1" t="s">
        <v>163</v>
      </c>
      <c r="C435" s="1">
        <v>105558</v>
      </c>
      <c r="D435" s="25">
        <v>105558</v>
      </c>
      <c r="E435" s="1" t="s">
        <v>863</v>
      </c>
      <c r="F435" s="32" t="s">
        <v>1072</v>
      </c>
      <c r="G435" s="32" t="s">
        <v>177</v>
      </c>
      <c r="H435" s="28">
        <v>45163</v>
      </c>
      <c r="I435" s="28" t="s">
        <v>36</v>
      </c>
      <c r="J435" s="28" t="s">
        <v>36</v>
      </c>
      <c r="K435" s="1">
        <f t="shared" ca="1" si="102"/>
        <v>179</v>
      </c>
      <c r="L435" s="32" t="str">
        <f t="shared" si="103"/>
        <v>Billable</v>
      </c>
      <c r="M435" s="32" t="s">
        <v>178</v>
      </c>
      <c r="N435" s="1" t="s">
        <v>38</v>
      </c>
      <c r="O435" s="1" t="s">
        <v>39</v>
      </c>
      <c r="P435" s="1"/>
      <c r="Q435" s="1"/>
      <c r="R435" s="31" t="s">
        <v>239</v>
      </c>
      <c r="S435" s="42" t="s">
        <v>880</v>
      </c>
      <c r="T435" s="45" t="s">
        <v>36</v>
      </c>
      <c r="U435" s="42" t="s">
        <v>880</v>
      </c>
      <c r="V435" s="42" t="s">
        <v>880</v>
      </c>
      <c r="W435" s="46" t="s">
        <v>36</v>
      </c>
      <c r="X435" s="46" t="s">
        <v>880</v>
      </c>
      <c r="Y435" s="42" t="s">
        <v>17</v>
      </c>
      <c r="Z435" s="42" t="s">
        <v>17</v>
      </c>
      <c r="AA435" s="42" t="s">
        <v>880</v>
      </c>
      <c r="AB435" s="46" t="s">
        <v>36</v>
      </c>
      <c r="AC435" s="42" t="s">
        <v>880</v>
      </c>
      <c r="AD435" s="42" t="s">
        <v>880</v>
      </c>
      <c r="AE435" s="46" t="s">
        <v>36</v>
      </c>
      <c r="AF435" s="42" t="s">
        <v>880</v>
      </c>
      <c r="AG435" s="42" t="s">
        <v>880</v>
      </c>
      <c r="AH435" s="46" t="s">
        <v>36</v>
      </c>
      <c r="AI435" s="42" t="s">
        <v>880</v>
      </c>
      <c r="AJ435" s="42" t="s">
        <v>880</v>
      </c>
      <c r="AK435" s="46" t="s">
        <v>36</v>
      </c>
      <c r="AL435" s="42" t="s">
        <v>19</v>
      </c>
      <c r="AM435" s="42" t="s">
        <v>880</v>
      </c>
      <c r="AN435" s="46" t="s">
        <v>36</v>
      </c>
      <c r="AO435" s="42" t="s">
        <v>880</v>
      </c>
      <c r="AP435" s="42" t="s">
        <v>17</v>
      </c>
      <c r="AQ435" s="42" t="s">
        <v>17</v>
      </c>
      <c r="AR435" s="42" t="s">
        <v>882</v>
      </c>
      <c r="AS435" s="46" t="s">
        <v>36</v>
      </c>
      <c r="AT435" s="46" t="s">
        <v>18</v>
      </c>
      <c r="AU435" s="42" t="s">
        <v>883</v>
      </c>
      <c r="AV435" s="46" t="s">
        <v>36</v>
      </c>
      <c r="AW435" s="46" t="s">
        <v>18</v>
      </c>
      <c r="AX435" s="42" t="s">
        <v>880</v>
      </c>
      <c r="AY435" s="46" t="s">
        <v>36</v>
      </c>
      <c r="AZ435" s="46" t="s">
        <v>880</v>
      </c>
      <c r="BA435" s="42" t="s">
        <v>18</v>
      </c>
      <c r="BB435" s="46" t="s">
        <v>36</v>
      </c>
      <c r="BC435" s="46" t="s">
        <v>18</v>
      </c>
      <c r="BD435" s="42" t="s">
        <v>880</v>
      </c>
      <c r="BE435" s="42" t="s">
        <v>17</v>
      </c>
      <c r="BF435" s="42" t="s">
        <v>17</v>
      </c>
      <c r="BR435" s="1">
        <f t="shared" si="104"/>
        <v>16</v>
      </c>
      <c r="BS435" s="1">
        <f t="shared" si="105"/>
        <v>0</v>
      </c>
      <c r="BT435" s="1">
        <f t="shared" si="106"/>
        <v>6</v>
      </c>
      <c r="BU435" s="1">
        <f t="shared" si="107"/>
        <v>4</v>
      </c>
      <c r="BV435" s="1">
        <f t="shared" si="108"/>
        <v>1</v>
      </c>
      <c r="BW435" s="1">
        <f>SUM(COUNTIFS($S435:$BQ435,{"PAT","MAT"}))</f>
        <v>0</v>
      </c>
      <c r="BX435" s="1">
        <f t="shared" si="109"/>
        <v>0</v>
      </c>
      <c r="BY435" s="1">
        <f t="shared" si="110"/>
        <v>0</v>
      </c>
      <c r="BZ435" s="1">
        <f t="shared" si="111"/>
        <v>1</v>
      </c>
      <c r="CA435" s="1">
        <f t="shared" si="112"/>
        <v>1</v>
      </c>
      <c r="CB435" s="1">
        <f t="shared" si="113"/>
        <v>0</v>
      </c>
      <c r="CC435" s="1">
        <f t="shared" si="114"/>
        <v>0</v>
      </c>
      <c r="CD435" s="1">
        <f t="shared" si="115"/>
        <v>2</v>
      </c>
      <c r="CE435" s="1">
        <f t="shared" si="116"/>
        <v>0</v>
      </c>
      <c r="CF435" s="1">
        <f t="shared" si="117"/>
        <v>1</v>
      </c>
      <c r="CG435" s="1">
        <f>SUM(BR435:CC435)+SUM(COUNTIFS(R435:BQ435,{"TERM","RESIGNED"}))</f>
        <v>29</v>
      </c>
      <c r="CH435" s="1" t="s">
        <v>41</v>
      </c>
      <c r="CI435" s="1" t="s">
        <v>934</v>
      </c>
      <c r="CJ435" s="32"/>
    </row>
    <row r="436" spans="1:88" x14ac:dyDescent="0.25">
      <c r="A436" s="30">
        <f t="shared" si="118"/>
        <v>435</v>
      </c>
      <c r="B436" s="1" t="s">
        <v>163</v>
      </c>
      <c r="C436" s="1">
        <v>105566</v>
      </c>
      <c r="D436" s="25">
        <v>105566</v>
      </c>
      <c r="E436" s="1" t="s">
        <v>863</v>
      </c>
      <c r="F436" s="32" t="s">
        <v>1074</v>
      </c>
      <c r="G436" s="32" t="s">
        <v>117</v>
      </c>
      <c r="H436" s="28">
        <v>45163</v>
      </c>
      <c r="I436" s="28" t="s">
        <v>36</v>
      </c>
      <c r="J436" s="28" t="s">
        <v>36</v>
      </c>
      <c r="K436" s="1">
        <f t="shared" ca="1" si="102"/>
        <v>179</v>
      </c>
      <c r="L436" s="32" t="str">
        <f t="shared" si="103"/>
        <v>Billable</v>
      </c>
      <c r="M436" s="32" t="s">
        <v>118</v>
      </c>
      <c r="N436" s="1" t="s">
        <v>38</v>
      </c>
      <c r="O436" s="1" t="s">
        <v>39</v>
      </c>
      <c r="P436" s="1"/>
      <c r="Q436" s="1"/>
      <c r="R436" s="31" t="s">
        <v>120</v>
      </c>
      <c r="S436" s="42" t="s">
        <v>880</v>
      </c>
      <c r="T436" s="45">
        <v>0.37291666666666662</v>
      </c>
      <c r="U436" s="42" t="s">
        <v>880</v>
      </c>
      <c r="V436" s="42" t="s">
        <v>880</v>
      </c>
      <c r="W436" s="46">
        <v>0.40208333333333335</v>
      </c>
      <c r="X436" s="46" t="s">
        <v>880</v>
      </c>
      <c r="Y436" s="42" t="s">
        <v>17</v>
      </c>
      <c r="Z436" s="42" t="s">
        <v>17</v>
      </c>
      <c r="AA436" s="42" t="s">
        <v>880</v>
      </c>
      <c r="AB436" s="46">
        <v>0.38194444444444442</v>
      </c>
      <c r="AC436" s="42" t="s">
        <v>880</v>
      </c>
      <c r="AD436" s="42" t="s">
        <v>19</v>
      </c>
      <c r="AE436" s="46">
        <v>0.37638888888888888</v>
      </c>
      <c r="AF436" s="42" t="s">
        <v>19</v>
      </c>
      <c r="AG436" s="42" t="s">
        <v>19</v>
      </c>
      <c r="AH436" s="46">
        <v>4.5833333333333337E-2</v>
      </c>
      <c r="AI436" s="42" t="s">
        <v>19</v>
      </c>
      <c r="AJ436" s="42" t="s">
        <v>19</v>
      </c>
      <c r="AK436" s="46">
        <v>0.36944444444444446</v>
      </c>
      <c r="AL436" s="42" t="s">
        <v>19</v>
      </c>
      <c r="AM436" s="42" t="s">
        <v>880</v>
      </c>
      <c r="AN436" s="46">
        <v>0.38194444444444442</v>
      </c>
      <c r="AO436" s="42" t="s">
        <v>880</v>
      </c>
      <c r="AP436" s="42" t="s">
        <v>17</v>
      </c>
      <c r="AQ436" s="42" t="s">
        <v>17</v>
      </c>
      <c r="AR436" s="42" t="s">
        <v>880</v>
      </c>
      <c r="AS436" s="46">
        <v>0.39583333333333331</v>
      </c>
      <c r="AT436" s="46" t="s">
        <v>880</v>
      </c>
      <c r="AU436" s="42" t="s">
        <v>880</v>
      </c>
      <c r="AV436" s="46">
        <v>0.3840277777777778</v>
      </c>
      <c r="AW436" s="46" t="s">
        <v>880</v>
      </c>
      <c r="AX436" s="42" t="s">
        <v>880</v>
      </c>
      <c r="AY436" s="46">
        <v>0.38125000000000003</v>
      </c>
      <c r="AZ436" s="46" t="s">
        <v>880</v>
      </c>
      <c r="BA436" s="42" t="s">
        <v>880</v>
      </c>
      <c r="BB436" s="46">
        <v>0.40625</v>
      </c>
      <c r="BC436" s="46" t="s">
        <v>880</v>
      </c>
      <c r="BD436" s="42" t="s">
        <v>880</v>
      </c>
      <c r="BE436" s="42" t="s">
        <v>17</v>
      </c>
      <c r="BF436" s="42" t="s">
        <v>17</v>
      </c>
      <c r="BR436" s="1">
        <f t="shared" si="104"/>
        <v>17</v>
      </c>
      <c r="BS436" s="1">
        <f t="shared" si="105"/>
        <v>0</v>
      </c>
      <c r="BT436" s="1">
        <f t="shared" si="106"/>
        <v>6</v>
      </c>
      <c r="BU436" s="1">
        <f t="shared" si="107"/>
        <v>0</v>
      </c>
      <c r="BV436" s="1">
        <f t="shared" si="108"/>
        <v>6</v>
      </c>
      <c r="BW436" s="1">
        <f>SUM(COUNTIFS($S436:$BQ436,{"PAT","MAT"}))</f>
        <v>0</v>
      </c>
      <c r="BX436" s="1">
        <f t="shared" si="109"/>
        <v>0</v>
      </c>
      <c r="BY436" s="1">
        <f t="shared" si="110"/>
        <v>0</v>
      </c>
      <c r="BZ436" s="1">
        <f t="shared" si="111"/>
        <v>0</v>
      </c>
      <c r="CA436" s="1">
        <f t="shared" si="112"/>
        <v>0</v>
      </c>
      <c r="CB436" s="1">
        <f t="shared" si="113"/>
        <v>0</v>
      </c>
      <c r="CC436" s="1">
        <f t="shared" si="114"/>
        <v>0</v>
      </c>
      <c r="CD436" s="1">
        <f t="shared" si="115"/>
        <v>0</v>
      </c>
      <c r="CE436" s="1">
        <f t="shared" si="116"/>
        <v>1</v>
      </c>
      <c r="CF436" s="1">
        <f t="shared" si="117"/>
        <v>1</v>
      </c>
      <c r="CG436" s="1">
        <f>SUM(BR436:CC436)+SUM(COUNTIFS(R436:BQ436,{"TERM","RESIGNED"}))</f>
        <v>29</v>
      </c>
      <c r="CH436" s="1" t="s">
        <v>41</v>
      </c>
      <c r="CI436" s="1" t="s">
        <v>931</v>
      </c>
      <c r="CJ436" s="32"/>
    </row>
    <row r="437" spans="1:88" x14ac:dyDescent="0.25">
      <c r="A437" s="30">
        <f t="shared" si="118"/>
        <v>436</v>
      </c>
      <c r="B437" s="1" t="s">
        <v>163</v>
      </c>
      <c r="C437" s="1">
        <v>600456</v>
      </c>
      <c r="D437" s="25">
        <v>600456</v>
      </c>
      <c r="E437" s="1" t="s">
        <v>863</v>
      </c>
      <c r="F437" s="32" t="s">
        <v>1076</v>
      </c>
      <c r="G437" s="32" t="s">
        <v>181</v>
      </c>
      <c r="H437" s="28">
        <v>45163</v>
      </c>
      <c r="I437" s="28" t="s">
        <v>36</v>
      </c>
      <c r="J437" s="28" t="s">
        <v>36</v>
      </c>
      <c r="K437" s="1">
        <f t="shared" ca="1" si="102"/>
        <v>179</v>
      </c>
      <c r="L437" s="32" t="str">
        <f t="shared" si="103"/>
        <v>Billable</v>
      </c>
      <c r="M437" s="32" t="s">
        <v>178</v>
      </c>
      <c r="N437" s="1" t="s">
        <v>260</v>
      </c>
      <c r="O437" s="1" t="s">
        <v>39</v>
      </c>
      <c r="P437" s="1"/>
      <c r="Q437" s="1"/>
      <c r="R437" s="31" t="s">
        <v>282</v>
      </c>
      <c r="S437" s="42" t="s">
        <v>880</v>
      </c>
      <c r="T437" s="45">
        <v>0.3743055555555555</v>
      </c>
      <c r="U437" s="42" t="s">
        <v>880</v>
      </c>
      <c r="V437" s="42" t="s">
        <v>880</v>
      </c>
      <c r="W437" s="46">
        <v>0.37847222222222227</v>
      </c>
      <c r="X437" s="46" t="s">
        <v>880</v>
      </c>
      <c r="Y437" s="42" t="s">
        <v>17</v>
      </c>
      <c r="Z437" s="42" t="s">
        <v>17</v>
      </c>
      <c r="AA437" s="42" t="s">
        <v>880</v>
      </c>
      <c r="AB437" s="46">
        <v>0.3743055555555555</v>
      </c>
      <c r="AC437" s="42" t="s">
        <v>880</v>
      </c>
      <c r="AD437" s="42" t="s">
        <v>882</v>
      </c>
      <c r="AE437" s="46" t="s">
        <v>36</v>
      </c>
      <c r="AF437" s="42" t="s">
        <v>882</v>
      </c>
      <c r="AG437" s="42" t="s">
        <v>880</v>
      </c>
      <c r="AH437" s="46">
        <v>0.37361111111111112</v>
      </c>
      <c r="AI437" s="42" t="s">
        <v>880</v>
      </c>
      <c r="AJ437" s="42" t="s">
        <v>880</v>
      </c>
      <c r="AK437" s="46">
        <v>0.36736111111111108</v>
      </c>
      <c r="AL437" s="42" t="s">
        <v>880</v>
      </c>
      <c r="AM437" s="42" t="s">
        <v>880</v>
      </c>
      <c r="AN437" s="46">
        <v>0.37361111111111112</v>
      </c>
      <c r="AO437" s="42" t="s">
        <v>880</v>
      </c>
      <c r="AP437" s="42" t="s">
        <v>17</v>
      </c>
      <c r="AQ437" s="42" t="s">
        <v>17</v>
      </c>
      <c r="AR437" s="42" t="s">
        <v>880</v>
      </c>
      <c r="AS437" s="46">
        <v>0.37152777777777773</v>
      </c>
      <c r="AT437" s="46" t="s">
        <v>880</v>
      </c>
      <c r="AU437" s="42" t="s">
        <v>880</v>
      </c>
      <c r="AV437" s="46">
        <v>0.36944444444444446</v>
      </c>
      <c r="AW437" s="46" t="s">
        <v>880</v>
      </c>
      <c r="AX437" s="42" t="s">
        <v>880</v>
      </c>
      <c r="AY437" s="46">
        <v>0.36249999999999999</v>
      </c>
      <c r="AZ437" s="46" t="s">
        <v>880</v>
      </c>
      <c r="BA437" s="42" t="s">
        <v>880</v>
      </c>
      <c r="BB437" s="46">
        <v>0.36874999999999997</v>
      </c>
      <c r="BC437" s="46" t="s">
        <v>880</v>
      </c>
      <c r="BD437" s="42" t="s">
        <v>18</v>
      </c>
      <c r="BE437" s="42" t="s">
        <v>17</v>
      </c>
      <c r="BF437" s="42" t="s">
        <v>17</v>
      </c>
      <c r="BR437" s="1">
        <f t="shared" si="104"/>
        <v>20</v>
      </c>
      <c r="BS437" s="1">
        <f t="shared" si="105"/>
        <v>0</v>
      </c>
      <c r="BT437" s="1">
        <f t="shared" si="106"/>
        <v>6</v>
      </c>
      <c r="BU437" s="1">
        <f t="shared" si="107"/>
        <v>1</v>
      </c>
      <c r="BV437" s="1">
        <f t="shared" si="108"/>
        <v>0</v>
      </c>
      <c r="BW437" s="1">
        <f>SUM(COUNTIFS($S437:$BQ437,{"PAT","MAT"}))</f>
        <v>0</v>
      </c>
      <c r="BX437" s="1">
        <f t="shared" si="109"/>
        <v>0</v>
      </c>
      <c r="BY437" s="1">
        <f t="shared" si="110"/>
        <v>0</v>
      </c>
      <c r="BZ437" s="1">
        <f t="shared" si="111"/>
        <v>0</v>
      </c>
      <c r="CA437" s="1">
        <f t="shared" si="112"/>
        <v>2</v>
      </c>
      <c r="CB437" s="1">
        <f t="shared" si="113"/>
        <v>0</v>
      </c>
      <c r="CC437" s="1">
        <f t="shared" si="114"/>
        <v>0</v>
      </c>
      <c r="CD437" s="1">
        <f t="shared" si="115"/>
        <v>2</v>
      </c>
      <c r="CE437" s="1">
        <f t="shared" si="116"/>
        <v>1</v>
      </c>
      <c r="CF437" s="1">
        <f t="shared" si="117"/>
        <v>1</v>
      </c>
      <c r="CG437" s="1">
        <f>SUM(BR437:CC437)+SUM(COUNTIFS(R437:BQ437,{"TERM","RESIGNED"}))</f>
        <v>29</v>
      </c>
      <c r="CH437" s="1" t="s">
        <v>41</v>
      </c>
      <c r="CI437" s="1" t="s">
        <v>931</v>
      </c>
      <c r="CJ437" s="32"/>
    </row>
    <row r="438" spans="1:88" x14ac:dyDescent="0.25">
      <c r="A438" s="30">
        <f t="shared" si="118"/>
        <v>437</v>
      </c>
      <c r="B438" s="1" t="s">
        <v>163</v>
      </c>
      <c r="C438" s="1">
        <v>600458</v>
      </c>
      <c r="D438" s="25">
        <v>600458</v>
      </c>
      <c r="E438" s="1" t="s">
        <v>863</v>
      </c>
      <c r="F438" s="32" t="s">
        <v>1077</v>
      </c>
      <c r="G438" s="32" t="s">
        <v>181</v>
      </c>
      <c r="H438" s="28">
        <v>45163</v>
      </c>
      <c r="I438" s="28" t="s">
        <v>36</v>
      </c>
      <c r="J438" s="28" t="s">
        <v>36</v>
      </c>
      <c r="K438" s="1">
        <f t="shared" ca="1" si="102"/>
        <v>179</v>
      </c>
      <c r="L438" s="32" t="str">
        <f t="shared" si="103"/>
        <v>Billable</v>
      </c>
      <c r="M438" s="32" t="s">
        <v>178</v>
      </c>
      <c r="N438" s="1" t="s">
        <v>260</v>
      </c>
      <c r="O438" s="1" t="s">
        <v>39</v>
      </c>
      <c r="P438" s="1"/>
      <c r="Q438" s="1"/>
      <c r="R438" s="31" t="s">
        <v>282</v>
      </c>
      <c r="S438" s="42" t="s">
        <v>883</v>
      </c>
      <c r="T438" s="45" t="s">
        <v>36</v>
      </c>
      <c r="U438" s="42" t="s">
        <v>883</v>
      </c>
      <c r="V438" s="42" t="s">
        <v>883</v>
      </c>
      <c r="W438" s="46" t="s">
        <v>36</v>
      </c>
      <c r="X438" s="46" t="s">
        <v>883</v>
      </c>
      <c r="Y438" s="42" t="s">
        <v>17</v>
      </c>
      <c r="Z438" s="42" t="s">
        <v>17</v>
      </c>
      <c r="AA438" s="42" t="s">
        <v>883</v>
      </c>
      <c r="AB438" s="46" t="s">
        <v>36</v>
      </c>
      <c r="AC438" s="42" t="s">
        <v>883</v>
      </c>
      <c r="AD438" s="42" t="s">
        <v>883</v>
      </c>
      <c r="AE438" s="46" t="s">
        <v>36</v>
      </c>
      <c r="AF438" s="42" t="s">
        <v>883</v>
      </c>
      <c r="AG438" s="42" t="s">
        <v>880</v>
      </c>
      <c r="AH438" s="46">
        <v>0.37708333333333338</v>
      </c>
      <c r="AI438" s="42" t="s">
        <v>880</v>
      </c>
      <c r="AJ438" s="42" t="s">
        <v>880</v>
      </c>
      <c r="AK438" s="46">
        <v>0.375</v>
      </c>
      <c r="AL438" s="42" t="s">
        <v>880</v>
      </c>
      <c r="AM438" s="42" t="s">
        <v>880</v>
      </c>
      <c r="AN438" s="46">
        <v>0.37222222222222223</v>
      </c>
      <c r="AO438" s="42" t="s">
        <v>880</v>
      </c>
      <c r="AP438" s="42" t="s">
        <v>17</v>
      </c>
      <c r="AQ438" s="42" t="s">
        <v>17</v>
      </c>
      <c r="AR438" s="42" t="s">
        <v>880</v>
      </c>
      <c r="AS438" s="46">
        <v>0.35833333333333334</v>
      </c>
      <c r="AT438" s="46" t="s">
        <v>880</v>
      </c>
      <c r="AU438" s="42" t="s">
        <v>880</v>
      </c>
      <c r="AV438" s="46">
        <v>0.37916666666666665</v>
      </c>
      <c r="AW438" s="46" t="s">
        <v>880</v>
      </c>
      <c r="AX438" s="42" t="s">
        <v>880</v>
      </c>
      <c r="AY438" s="46">
        <v>0.37916666666666665</v>
      </c>
      <c r="AZ438" s="46" t="s">
        <v>880</v>
      </c>
      <c r="BA438" s="42" t="s">
        <v>880</v>
      </c>
      <c r="BB438" s="46">
        <v>0.3611111111111111</v>
      </c>
      <c r="BC438" s="46" t="s">
        <v>880</v>
      </c>
      <c r="BD438" s="42" t="s">
        <v>880</v>
      </c>
      <c r="BE438" s="42" t="s">
        <v>17</v>
      </c>
      <c r="BF438" s="42" t="s">
        <v>17</v>
      </c>
      <c r="BR438" s="1">
        <f t="shared" si="104"/>
        <v>15</v>
      </c>
      <c r="BS438" s="1">
        <f t="shared" si="105"/>
        <v>0</v>
      </c>
      <c r="BT438" s="1">
        <f t="shared" si="106"/>
        <v>6</v>
      </c>
      <c r="BU438" s="1">
        <f t="shared" si="107"/>
        <v>0</v>
      </c>
      <c r="BV438" s="1">
        <f t="shared" si="108"/>
        <v>0</v>
      </c>
      <c r="BW438" s="1">
        <f>SUM(COUNTIFS($S438:$BQ438,{"PAT","MAT"}))</f>
        <v>0</v>
      </c>
      <c r="BX438" s="1">
        <f t="shared" si="109"/>
        <v>0</v>
      </c>
      <c r="BY438" s="1">
        <f t="shared" si="110"/>
        <v>0</v>
      </c>
      <c r="BZ438" s="1">
        <f t="shared" si="111"/>
        <v>8</v>
      </c>
      <c r="CA438" s="1">
        <f t="shared" si="112"/>
        <v>0</v>
      </c>
      <c r="CB438" s="1">
        <f t="shared" si="113"/>
        <v>0</v>
      </c>
      <c r="CC438" s="1">
        <f t="shared" si="114"/>
        <v>0</v>
      </c>
      <c r="CD438" s="1">
        <f t="shared" si="115"/>
        <v>8</v>
      </c>
      <c r="CE438" s="1">
        <f t="shared" si="116"/>
        <v>0</v>
      </c>
      <c r="CF438" s="1">
        <f t="shared" si="117"/>
        <v>1</v>
      </c>
      <c r="CG438" s="1">
        <f>SUM(BR438:CC438)+SUM(COUNTIFS(R438:BQ438,{"TERM","RESIGNED"}))</f>
        <v>29</v>
      </c>
      <c r="CH438" s="1" t="s">
        <v>41</v>
      </c>
      <c r="CI438" s="1" t="s">
        <v>931</v>
      </c>
      <c r="CJ438" s="32"/>
    </row>
    <row r="439" spans="1:88" x14ac:dyDescent="0.25">
      <c r="A439" s="30">
        <f t="shared" si="118"/>
        <v>438</v>
      </c>
      <c r="B439" s="1" t="s">
        <v>163</v>
      </c>
      <c r="C439" s="1">
        <v>105573</v>
      </c>
      <c r="D439" s="25">
        <v>105573</v>
      </c>
      <c r="E439" s="1" t="s">
        <v>862</v>
      </c>
      <c r="F439" s="32" t="s">
        <v>1078</v>
      </c>
      <c r="G439" s="32" t="s">
        <v>181</v>
      </c>
      <c r="H439" s="28">
        <v>45167</v>
      </c>
      <c r="I439" s="28" t="s">
        <v>36</v>
      </c>
      <c r="J439" s="28" t="s">
        <v>36</v>
      </c>
      <c r="K439" s="1">
        <f t="shared" ca="1" si="102"/>
        <v>175</v>
      </c>
      <c r="L439" s="32" t="str">
        <f t="shared" si="103"/>
        <v>Billable</v>
      </c>
      <c r="M439" s="32" t="s">
        <v>178</v>
      </c>
      <c r="N439" s="1" t="s">
        <v>38</v>
      </c>
      <c r="O439" s="1" t="s">
        <v>39</v>
      </c>
      <c r="P439" s="1"/>
      <c r="Q439" s="1"/>
      <c r="R439" s="31" t="s">
        <v>179</v>
      </c>
      <c r="S439" s="42" t="s">
        <v>880</v>
      </c>
      <c r="T439" s="45">
        <v>0.41111111111111115</v>
      </c>
      <c r="U439" s="42" t="s">
        <v>880</v>
      </c>
      <c r="V439" s="42" t="s">
        <v>880</v>
      </c>
      <c r="W439" s="46">
        <v>0.39097222222222222</v>
      </c>
      <c r="X439" s="46" t="s">
        <v>880</v>
      </c>
      <c r="Y439" s="42" t="s">
        <v>17</v>
      </c>
      <c r="Z439" s="42" t="s">
        <v>17</v>
      </c>
      <c r="AA439" s="42" t="s">
        <v>880</v>
      </c>
      <c r="AB439" s="46">
        <v>0.3840277777777778</v>
      </c>
      <c r="AC439" s="42" t="s">
        <v>880</v>
      </c>
      <c r="AD439" s="42" t="s">
        <v>18</v>
      </c>
      <c r="AE439" s="46" t="s">
        <v>36</v>
      </c>
      <c r="AF439" s="42" t="s">
        <v>18</v>
      </c>
      <c r="AG439" s="42" t="s">
        <v>18</v>
      </c>
      <c r="AH439" s="46" t="s">
        <v>36</v>
      </c>
      <c r="AI439" s="42" t="s">
        <v>18</v>
      </c>
      <c r="AJ439" s="42" t="s">
        <v>880</v>
      </c>
      <c r="AK439" s="46">
        <v>0.43194444444444446</v>
      </c>
      <c r="AL439" s="42" t="s">
        <v>880</v>
      </c>
      <c r="AM439" s="42" t="s">
        <v>880</v>
      </c>
      <c r="AN439" s="46">
        <v>0.39027777777777778</v>
      </c>
      <c r="AO439" s="42" t="s">
        <v>880</v>
      </c>
      <c r="AP439" s="42" t="s">
        <v>17</v>
      </c>
      <c r="AQ439" s="42" t="s">
        <v>17</v>
      </c>
      <c r="AR439" s="42" t="s">
        <v>18</v>
      </c>
      <c r="AS439" s="46" t="s">
        <v>36</v>
      </c>
      <c r="AT439" s="46" t="s">
        <v>18</v>
      </c>
      <c r="AU439" s="42" t="s">
        <v>880</v>
      </c>
      <c r="AV439" s="46">
        <v>0.39583333333333331</v>
      </c>
      <c r="AW439" s="46" t="s">
        <v>880</v>
      </c>
      <c r="AX439" s="42" t="s">
        <v>880</v>
      </c>
      <c r="AY439" s="46">
        <v>0.38055555555555554</v>
      </c>
      <c r="AZ439" s="46" t="s">
        <v>880</v>
      </c>
      <c r="BA439" s="42" t="s">
        <v>880</v>
      </c>
      <c r="BB439" s="46">
        <v>0.37847222222222227</v>
      </c>
      <c r="BC439" s="46" t="s">
        <v>880</v>
      </c>
      <c r="BD439" s="42" t="s">
        <v>880</v>
      </c>
      <c r="BE439" s="42" t="s">
        <v>17</v>
      </c>
      <c r="BF439" s="42" t="s">
        <v>17</v>
      </c>
      <c r="BR439" s="1">
        <f t="shared" si="104"/>
        <v>17</v>
      </c>
      <c r="BS439" s="1">
        <f t="shared" si="105"/>
        <v>0</v>
      </c>
      <c r="BT439" s="1">
        <f t="shared" si="106"/>
        <v>6</v>
      </c>
      <c r="BU439" s="1">
        <f t="shared" si="107"/>
        <v>6</v>
      </c>
      <c r="BV439" s="1">
        <f t="shared" si="108"/>
        <v>0</v>
      </c>
      <c r="BW439" s="1">
        <f>SUM(COUNTIFS($S439:$BQ439,{"PAT","MAT"}))</f>
        <v>0</v>
      </c>
      <c r="BX439" s="1">
        <f t="shared" si="109"/>
        <v>0</v>
      </c>
      <c r="BY439" s="1">
        <f t="shared" si="110"/>
        <v>0</v>
      </c>
      <c r="BZ439" s="1">
        <f t="shared" si="111"/>
        <v>0</v>
      </c>
      <c r="CA439" s="1">
        <f t="shared" si="112"/>
        <v>0</v>
      </c>
      <c r="CB439" s="1">
        <f t="shared" si="113"/>
        <v>0</v>
      </c>
      <c r="CC439" s="1">
        <f t="shared" si="114"/>
        <v>0</v>
      </c>
      <c r="CD439" s="1">
        <f t="shared" si="115"/>
        <v>0</v>
      </c>
      <c r="CE439" s="1">
        <f t="shared" si="116"/>
        <v>1</v>
      </c>
      <c r="CF439" s="1">
        <f t="shared" si="117"/>
        <v>1</v>
      </c>
      <c r="CG439" s="1">
        <f>SUM(BR439:CC439)+SUM(COUNTIFS(R439:BQ439,{"TERM","RESIGNED"}))</f>
        <v>29</v>
      </c>
      <c r="CH439" s="1" t="s">
        <v>41</v>
      </c>
      <c r="CI439" s="1" t="s">
        <v>933</v>
      </c>
      <c r="CJ439" s="32"/>
    </row>
    <row r="440" spans="1:88" x14ac:dyDescent="0.25">
      <c r="A440" s="30">
        <f t="shared" si="118"/>
        <v>439</v>
      </c>
      <c r="B440" s="1" t="s">
        <v>163</v>
      </c>
      <c r="C440" s="1">
        <v>105582</v>
      </c>
      <c r="D440" s="25">
        <v>105582</v>
      </c>
      <c r="E440" s="1" t="s">
        <v>863</v>
      </c>
      <c r="F440" s="32" t="s">
        <v>1079</v>
      </c>
      <c r="G440" s="32" t="s">
        <v>117</v>
      </c>
      <c r="H440" s="28">
        <v>45167</v>
      </c>
      <c r="I440" s="28" t="s">
        <v>36</v>
      </c>
      <c r="J440" s="28" t="s">
        <v>36</v>
      </c>
      <c r="K440" s="1">
        <f t="shared" ca="1" si="102"/>
        <v>175</v>
      </c>
      <c r="L440" s="32" t="str">
        <f t="shared" si="103"/>
        <v>Billable</v>
      </c>
      <c r="M440" s="32" t="s">
        <v>118</v>
      </c>
      <c r="N440" s="1" t="s">
        <v>38</v>
      </c>
      <c r="O440" s="1" t="s">
        <v>39</v>
      </c>
      <c r="P440" s="1"/>
      <c r="Q440" s="1"/>
      <c r="R440" s="31" t="s">
        <v>293</v>
      </c>
      <c r="S440" s="42" t="s">
        <v>880</v>
      </c>
      <c r="T440" s="45">
        <v>0.40902777777777777</v>
      </c>
      <c r="U440" s="42" t="s">
        <v>880</v>
      </c>
      <c r="V440" s="42" t="s">
        <v>880</v>
      </c>
      <c r="W440" s="46">
        <v>0.42152777777777778</v>
      </c>
      <c r="X440" s="46" t="s">
        <v>880</v>
      </c>
      <c r="Y440" s="42" t="s">
        <v>17</v>
      </c>
      <c r="Z440" s="42" t="s">
        <v>17</v>
      </c>
      <c r="AA440" s="42" t="s">
        <v>880</v>
      </c>
      <c r="AB440" s="46">
        <v>0.38611111111111113</v>
      </c>
      <c r="AC440" s="42" t="s">
        <v>880</v>
      </c>
      <c r="AD440" s="42" t="s">
        <v>880</v>
      </c>
      <c r="AE440" s="46">
        <v>0.4055555555555555</v>
      </c>
      <c r="AF440" s="42" t="s">
        <v>880</v>
      </c>
      <c r="AG440" s="42" t="s">
        <v>880</v>
      </c>
      <c r="AH440" s="46">
        <v>0.38472222222222219</v>
      </c>
      <c r="AI440" s="42" t="s">
        <v>880</v>
      </c>
      <c r="AJ440" s="42" t="s">
        <v>880</v>
      </c>
      <c r="AK440" s="46">
        <v>0.42499999999999999</v>
      </c>
      <c r="AL440" s="42" t="s">
        <v>880</v>
      </c>
      <c r="AM440" s="42" t="s">
        <v>880</v>
      </c>
      <c r="AN440" s="46">
        <v>0.42083333333333334</v>
      </c>
      <c r="AO440" s="42" t="s">
        <v>880</v>
      </c>
      <c r="AP440" s="42" t="s">
        <v>17</v>
      </c>
      <c r="AQ440" s="42" t="s">
        <v>17</v>
      </c>
      <c r="AR440" s="42" t="s">
        <v>880</v>
      </c>
      <c r="AS440" s="46">
        <v>0.42777777777777781</v>
      </c>
      <c r="AT440" s="46" t="s">
        <v>880</v>
      </c>
      <c r="AU440" s="42" t="s">
        <v>880</v>
      </c>
      <c r="AV440" s="46">
        <v>0.4069444444444445</v>
      </c>
      <c r="AW440" s="46" t="s">
        <v>880</v>
      </c>
      <c r="AX440" s="42" t="s">
        <v>880</v>
      </c>
      <c r="AY440" s="46">
        <v>0.41319444444444442</v>
      </c>
      <c r="AZ440" s="46" t="s">
        <v>880</v>
      </c>
      <c r="BA440" s="42" t="s">
        <v>880</v>
      </c>
      <c r="BB440" s="46">
        <v>0.39999999999999997</v>
      </c>
      <c r="BC440" s="46" t="s">
        <v>880</v>
      </c>
      <c r="BD440" s="42" t="s">
        <v>880</v>
      </c>
      <c r="BE440" s="42" t="s">
        <v>17</v>
      </c>
      <c r="BF440" s="42" t="s">
        <v>17</v>
      </c>
      <c r="BR440" s="1">
        <f t="shared" si="104"/>
        <v>23</v>
      </c>
      <c r="BS440" s="1">
        <f t="shared" si="105"/>
        <v>0</v>
      </c>
      <c r="BT440" s="1">
        <f t="shared" si="106"/>
        <v>6</v>
      </c>
      <c r="BU440" s="1">
        <f t="shared" si="107"/>
        <v>0</v>
      </c>
      <c r="BV440" s="1">
        <f t="shared" si="108"/>
        <v>0</v>
      </c>
      <c r="BW440" s="1">
        <f>SUM(COUNTIFS($S440:$BQ440,{"PAT","MAT"}))</f>
        <v>0</v>
      </c>
      <c r="BX440" s="1">
        <f t="shared" si="109"/>
        <v>0</v>
      </c>
      <c r="BY440" s="1">
        <f t="shared" si="110"/>
        <v>0</v>
      </c>
      <c r="BZ440" s="1">
        <f t="shared" si="111"/>
        <v>0</v>
      </c>
      <c r="CA440" s="1">
        <f t="shared" si="112"/>
        <v>0</v>
      </c>
      <c r="CB440" s="1">
        <f t="shared" si="113"/>
        <v>0</v>
      </c>
      <c r="CC440" s="1">
        <f t="shared" si="114"/>
        <v>0</v>
      </c>
      <c r="CD440" s="1">
        <f t="shared" si="115"/>
        <v>0</v>
      </c>
      <c r="CE440" s="1">
        <f t="shared" si="116"/>
        <v>1</v>
      </c>
      <c r="CF440" s="1">
        <f t="shared" si="117"/>
        <v>1</v>
      </c>
      <c r="CG440" s="1">
        <f>SUM(BR440:CC440)+SUM(COUNTIFS(R440:BQ440,{"TERM","RESIGNED"}))</f>
        <v>29</v>
      </c>
      <c r="CH440" s="1" t="s">
        <v>41</v>
      </c>
      <c r="CI440" s="1" t="s">
        <v>931</v>
      </c>
      <c r="CJ440" s="32"/>
    </row>
    <row r="441" spans="1:88" x14ac:dyDescent="0.25">
      <c r="A441" s="30">
        <f t="shared" si="118"/>
        <v>440</v>
      </c>
      <c r="B441" s="1" t="s">
        <v>163</v>
      </c>
      <c r="C441" s="1">
        <v>105601</v>
      </c>
      <c r="D441" s="25">
        <v>105601</v>
      </c>
      <c r="E441" s="1" t="s">
        <v>863</v>
      </c>
      <c r="F441" s="32" t="s">
        <v>1085</v>
      </c>
      <c r="G441" s="32" t="s">
        <v>117</v>
      </c>
      <c r="H441" s="28">
        <v>45167</v>
      </c>
      <c r="I441" s="28" t="s">
        <v>36</v>
      </c>
      <c r="J441" s="28" t="s">
        <v>36</v>
      </c>
      <c r="K441" s="1">
        <f t="shared" ca="1" si="102"/>
        <v>175</v>
      </c>
      <c r="L441" s="32" t="str">
        <f t="shared" si="103"/>
        <v>Billable</v>
      </c>
      <c r="M441" s="32" t="s">
        <v>118</v>
      </c>
      <c r="N441" s="1" t="s">
        <v>38</v>
      </c>
      <c r="O441" s="1" t="s">
        <v>39</v>
      </c>
      <c r="P441" s="1"/>
      <c r="Q441" s="1"/>
      <c r="R441" s="31" t="s">
        <v>89</v>
      </c>
      <c r="S441" s="42" t="s">
        <v>880</v>
      </c>
      <c r="T441" s="45">
        <v>0.38819444444444445</v>
      </c>
      <c r="U441" s="42" t="s">
        <v>880</v>
      </c>
      <c r="V441" s="42" t="s">
        <v>880</v>
      </c>
      <c r="W441" s="46">
        <v>0.40277777777777773</v>
      </c>
      <c r="X441" s="46" t="s">
        <v>880</v>
      </c>
      <c r="Y441" s="42" t="s">
        <v>17</v>
      </c>
      <c r="Z441" s="42" t="s">
        <v>17</v>
      </c>
      <c r="AA441" s="42" t="s">
        <v>882</v>
      </c>
      <c r="AB441" s="46" t="s">
        <v>36</v>
      </c>
      <c r="AC441" s="42" t="s">
        <v>882</v>
      </c>
      <c r="AD441" s="42" t="s">
        <v>880</v>
      </c>
      <c r="AE441" s="46">
        <v>0.38541666666666669</v>
      </c>
      <c r="AF441" s="42" t="s">
        <v>880</v>
      </c>
      <c r="AG441" s="42" t="s">
        <v>880</v>
      </c>
      <c r="AH441" s="46">
        <v>0.38263888888888892</v>
      </c>
      <c r="AI441" s="42" t="s">
        <v>880</v>
      </c>
      <c r="AJ441" s="42" t="s">
        <v>880</v>
      </c>
      <c r="AK441" s="46">
        <v>0.38055555555555554</v>
      </c>
      <c r="AL441" s="42" t="s">
        <v>880</v>
      </c>
      <c r="AM441" s="42" t="s">
        <v>880</v>
      </c>
      <c r="AN441" s="46">
        <v>0.38194444444444442</v>
      </c>
      <c r="AO441" s="42" t="s">
        <v>880</v>
      </c>
      <c r="AP441" s="42" t="s">
        <v>17</v>
      </c>
      <c r="AQ441" s="42" t="s">
        <v>17</v>
      </c>
      <c r="AR441" s="42" t="s">
        <v>883</v>
      </c>
      <c r="AS441" s="46" t="s">
        <v>36</v>
      </c>
      <c r="AT441" s="46" t="s">
        <v>883</v>
      </c>
      <c r="AU441" s="42" t="s">
        <v>880</v>
      </c>
      <c r="AV441" s="46">
        <v>0.18819444444444444</v>
      </c>
      <c r="AW441" s="46" t="s">
        <v>19</v>
      </c>
      <c r="AX441" s="42" t="s">
        <v>880</v>
      </c>
      <c r="AY441" s="46">
        <v>0.38194444444444442</v>
      </c>
      <c r="AZ441" s="46" t="s">
        <v>880</v>
      </c>
      <c r="BA441" s="42" t="s">
        <v>880</v>
      </c>
      <c r="BB441" s="46">
        <v>0.38819444444444445</v>
      </c>
      <c r="BC441" s="46" t="s">
        <v>880</v>
      </c>
      <c r="BD441" s="42" t="s">
        <v>880</v>
      </c>
      <c r="BE441" s="42" t="s">
        <v>17</v>
      </c>
      <c r="BF441" s="42" t="s">
        <v>17</v>
      </c>
      <c r="BR441" s="1">
        <f t="shared" si="104"/>
        <v>18</v>
      </c>
      <c r="BS441" s="1">
        <f t="shared" si="105"/>
        <v>0</v>
      </c>
      <c r="BT441" s="1">
        <f t="shared" si="106"/>
        <v>6</v>
      </c>
      <c r="BU441" s="1">
        <f t="shared" si="107"/>
        <v>0</v>
      </c>
      <c r="BV441" s="1">
        <f t="shared" si="108"/>
        <v>1</v>
      </c>
      <c r="BW441" s="1">
        <f>SUM(COUNTIFS($S441:$BQ441,{"PAT","MAT"}))</f>
        <v>0</v>
      </c>
      <c r="BX441" s="1">
        <f t="shared" si="109"/>
        <v>0</v>
      </c>
      <c r="BY441" s="1">
        <f t="shared" si="110"/>
        <v>0</v>
      </c>
      <c r="BZ441" s="1">
        <f t="shared" si="111"/>
        <v>2</v>
      </c>
      <c r="CA441" s="1">
        <f t="shared" si="112"/>
        <v>2</v>
      </c>
      <c r="CB441" s="1">
        <f t="shared" si="113"/>
        <v>0</v>
      </c>
      <c r="CC441" s="1">
        <f t="shared" si="114"/>
        <v>0</v>
      </c>
      <c r="CD441" s="1">
        <f t="shared" si="115"/>
        <v>4</v>
      </c>
      <c r="CE441" s="1">
        <f t="shared" si="116"/>
        <v>1</v>
      </c>
      <c r="CF441" s="1">
        <f t="shared" si="117"/>
        <v>1</v>
      </c>
      <c r="CG441" s="1">
        <f>SUM(BR441:CC441)+SUM(COUNTIFS(R441:BQ441,{"TERM","RESIGNED"}))</f>
        <v>29</v>
      </c>
      <c r="CH441" s="1" t="s">
        <v>41</v>
      </c>
      <c r="CI441" s="1" t="s">
        <v>933</v>
      </c>
      <c r="CJ441" s="32"/>
    </row>
    <row r="442" spans="1:88" x14ac:dyDescent="0.25">
      <c r="A442" s="30">
        <f t="shared" si="118"/>
        <v>441</v>
      </c>
      <c r="B442" s="1" t="s">
        <v>163</v>
      </c>
      <c r="C442" s="1">
        <v>105606</v>
      </c>
      <c r="D442" s="25">
        <v>105606</v>
      </c>
      <c r="E442" s="1" t="s">
        <v>863</v>
      </c>
      <c r="F442" s="32" t="s">
        <v>1088</v>
      </c>
      <c r="G442" s="32" t="s">
        <v>181</v>
      </c>
      <c r="H442" s="28">
        <v>45167</v>
      </c>
      <c r="I442" s="28" t="s">
        <v>36</v>
      </c>
      <c r="J442" s="28" t="s">
        <v>36</v>
      </c>
      <c r="K442" s="1">
        <f t="shared" ca="1" si="102"/>
        <v>175</v>
      </c>
      <c r="L442" s="32" t="str">
        <f t="shared" si="103"/>
        <v>Billable</v>
      </c>
      <c r="M442" s="32" t="s">
        <v>178</v>
      </c>
      <c r="N442" s="1" t="s">
        <v>38</v>
      </c>
      <c r="O442" s="1" t="s">
        <v>39</v>
      </c>
      <c r="P442" s="1"/>
      <c r="Q442" s="1"/>
      <c r="R442" s="31" t="s">
        <v>239</v>
      </c>
      <c r="S442" s="42" t="s">
        <v>880</v>
      </c>
      <c r="T442" s="45" t="s">
        <v>36</v>
      </c>
      <c r="U442" s="42" t="s">
        <v>880</v>
      </c>
      <c r="V442" s="42" t="s">
        <v>880</v>
      </c>
      <c r="W442" s="46" t="s">
        <v>36</v>
      </c>
      <c r="X442" s="46" t="s">
        <v>880</v>
      </c>
      <c r="Y442" s="42" t="s">
        <v>17</v>
      </c>
      <c r="Z442" s="42" t="s">
        <v>17</v>
      </c>
      <c r="AA442" s="42" t="s">
        <v>880</v>
      </c>
      <c r="AB442" s="46" t="s">
        <v>36</v>
      </c>
      <c r="AC442" s="42" t="s">
        <v>880</v>
      </c>
      <c r="AD442" s="42" t="s">
        <v>880</v>
      </c>
      <c r="AE442" s="46" t="s">
        <v>36</v>
      </c>
      <c r="AF442" s="42" t="s">
        <v>880</v>
      </c>
      <c r="AG442" s="42" t="s">
        <v>880</v>
      </c>
      <c r="AH442" s="46" t="s">
        <v>36</v>
      </c>
      <c r="AI442" s="42" t="s">
        <v>19</v>
      </c>
      <c r="AJ442" s="42" t="s">
        <v>880</v>
      </c>
      <c r="AK442" s="46" t="s">
        <v>36</v>
      </c>
      <c r="AL442" s="42" t="s">
        <v>880</v>
      </c>
      <c r="AM442" s="42" t="s">
        <v>880</v>
      </c>
      <c r="AN442" s="46" t="s">
        <v>36</v>
      </c>
      <c r="AO442" s="42" t="s">
        <v>880</v>
      </c>
      <c r="AP442" s="42" t="s">
        <v>17</v>
      </c>
      <c r="AQ442" s="42" t="s">
        <v>17</v>
      </c>
      <c r="AR442" s="42" t="s">
        <v>880</v>
      </c>
      <c r="AS442" s="46" t="s">
        <v>36</v>
      </c>
      <c r="AT442" s="46" t="s">
        <v>880</v>
      </c>
      <c r="AU442" s="42" t="s">
        <v>880</v>
      </c>
      <c r="AV442" s="46" t="s">
        <v>36</v>
      </c>
      <c r="AW442" s="46" t="s">
        <v>880</v>
      </c>
      <c r="AX442" s="42" t="s">
        <v>880</v>
      </c>
      <c r="AY442" s="46" t="s">
        <v>36</v>
      </c>
      <c r="AZ442" s="46" t="s">
        <v>880</v>
      </c>
      <c r="BA442" s="42" t="s">
        <v>880</v>
      </c>
      <c r="BB442" s="46" t="s">
        <v>36</v>
      </c>
      <c r="BC442" s="46" t="s">
        <v>880</v>
      </c>
      <c r="BD442" s="42" t="s">
        <v>880</v>
      </c>
      <c r="BE442" s="42" t="s">
        <v>17</v>
      </c>
      <c r="BF442" s="42" t="s">
        <v>17</v>
      </c>
      <c r="BR442" s="1">
        <f t="shared" si="104"/>
        <v>22</v>
      </c>
      <c r="BS442" s="1">
        <f t="shared" si="105"/>
        <v>0</v>
      </c>
      <c r="BT442" s="1">
        <f t="shared" si="106"/>
        <v>6</v>
      </c>
      <c r="BU442" s="1">
        <f t="shared" si="107"/>
        <v>0</v>
      </c>
      <c r="BV442" s="1">
        <f t="shared" si="108"/>
        <v>1</v>
      </c>
      <c r="BW442" s="1">
        <f>SUM(COUNTIFS($S442:$BQ442,{"PAT","MAT"}))</f>
        <v>0</v>
      </c>
      <c r="BX442" s="1">
        <f t="shared" si="109"/>
        <v>0</v>
      </c>
      <c r="BY442" s="1">
        <f t="shared" si="110"/>
        <v>0</v>
      </c>
      <c r="BZ442" s="1">
        <f t="shared" si="111"/>
        <v>0</v>
      </c>
      <c r="CA442" s="1">
        <f t="shared" si="112"/>
        <v>0</v>
      </c>
      <c r="CB442" s="1">
        <f t="shared" si="113"/>
        <v>0</v>
      </c>
      <c r="CC442" s="1">
        <f t="shared" si="114"/>
        <v>0</v>
      </c>
      <c r="CD442" s="1">
        <f t="shared" si="115"/>
        <v>0</v>
      </c>
      <c r="CE442" s="1">
        <f t="shared" si="116"/>
        <v>1</v>
      </c>
      <c r="CF442" s="1">
        <f t="shared" si="117"/>
        <v>1</v>
      </c>
      <c r="CG442" s="1">
        <f>SUM(BR442:CC442)+SUM(COUNTIFS(R442:BQ442,{"TERM","RESIGNED"}))</f>
        <v>29</v>
      </c>
      <c r="CH442" s="1" t="s">
        <v>41</v>
      </c>
      <c r="CI442" s="1" t="s">
        <v>933</v>
      </c>
      <c r="CJ442" s="32"/>
    </row>
    <row r="443" spans="1:88" x14ac:dyDescent="0.25">
      <c r="A443" s="30">
        <f t="shared" si="118"/>
        <v>442</v>
      </c>
      <c r="B443" s="1" t="s">
        <v>33</v>
      </c>
      <c r="C443" s="1">
        <v>18139</v>
      </c>
      <c r="D443" s="25">
        <v>18139</v>
      </c>
      <c r="E443" s="1" t="s">
        <v>863</v>
      </c>
      <c r="F443" s="32" t="s">
        <v>156</v>
      </c>
      <c r="G443" s="32" t="s">
        <v>874</v>
      </c>
      <c r="H443" s="28">
        <v>44181</v>
      </c>
      <c r="I443" s="28" t="s">
        <v>36</v>
      </c>
      <c r="J443" s="28" t="s">
        <v>36</v>
      </c>
      <c r="K443" s="1">
        <f t="shared" ca="1" si="102"/>
        <v>1161</v>
      </c>
      <c r="L443" s="32" t="str">
        <f t="shared" si="103"/>
        <v>Billable</v>
      </c>
      <c r="M443" s="32" t="s">
        <v>118</v>
      </c>
      <c r="N443" s="1" t="s">
        <v>38</v>
      </c>
      <c r="O443" s="1" t="s">
        <v>39</v>
      </c>
      <c r="P443" s="1"/>
      <c r="Q443" s="1"/>
      <c r="R443" s="31" t="s">
        <v>155</v>
      </c>
      <c r="S443" s="42" t="s">
        <v>881</v>
      </c>
      <c r="T443" s="45">
        <v>0.32291666666666669</v>
      </c>
      <c r="U443" s="42" t="s">
        <v>881</v>
      </c>
      <c r="V443" s="42" t="s">
        <v>880</v>
      </c>
      <c r="W443" s="46">
        <v>0.37291666666666662</v>
      </c>
      <c r="X443" s="46" t="s">
        <v>880</v>
      </c>
      <c r="Y443" s="42" t="s">
        <v>17</v>
      </c>
      <c r="Z443" s="42" t="s">
        <v>17</v>
      </c>
      <c r="AA443" s="42" t="s">
        <v>880</v>
      </c>
      <c r="AB443" s="46">
        <v>0.3743055555555555</v>
      </c>
      <c r="AC443" s="42" t="s">
        <v>880</v>
      </c>
      <c r="AD443" s="42" t="s">
        <v>880</v>
      </c>
      <c r="AE443" s="46">
        <v>0.3743055555555555</v>
      </c>
      <c r="AF443" s="42" t="s">
        <v>880</v>
      </c>
      <c r="AG443" s="42" t="s">
        <v>880</v>
      </c>
      <c r="AH443" s="46">
        <v>0.37777777777777777</v>
      </c>
      <c r="AI443" s="42" t="s">
        <v>880</v>
      </c>
      <c r="AJ443" s="42" t="s">
        <v>880</v>
      </c>
      <c r="AK443" s="46">
        <v>0.3743055555555555</v>
      </c>
      <c r="AL443" s="42" t="s">
        <v>880</v>
      </c>
      <c r="AM443" s="42" t="s">
        <v>880</v>
      </c>
      <c r="AN443" s="46">
        <v>0.3756944444444445</v>
      </c>
      <c r="AO443" s="42" t="s">
        <v>880</v>
      </c>
      <c r="AP443" s="42" t="s">
        <v>17</v>
      </c>
      <c r="AQ443" s="42" t="s">
        <v>17</v>
      </c>
      <c r="AR443" s="42" t="s">
        <v>880</v>
      </c>
      <c r="AS443" s="46">
        <v>0.39166666666666666</v>
      </c>
      <c r="AT443" s="46" t="s">
        <v>880</v>
      </c>
      <c r="AU443" s="42" t="s">
        <v>880</v>
      </c>
      <c r="AV443" s="46">
        <v>0.37152777777777773</v>
      </c>
      <c r="AW443" s="46" t="s">
        <v>880</v>
      </c>
      <c r="AX443" s="42" t="s">
        <v>880</v>
      </c>
      <c r="AY443" s="46">
        <v>0.37083333333333335</v>
      </c>
      <c r="AZ443" s="46" t="s">
        <v>880</v>
      </c>
      <c r="BA443" s="42" t="s">
        <v>880</v>
      </c>
      <c r="BB443" s="46">
        <v>0.3756944444444445</v>
      </c>
      <c r="BC443" s="46" t="s">
        <v>880</v>
      </c>
      <c r="BD443" s="42" t="s">
        <v>880</v>
      </c>
      <c r="BE443" s="42" t="s">
        <v>17</v>
      </c>
      <c r="BF443" s="42" t="s">
        <v>17</v>
      </c>
      <c r="BR443" s="1">
        <f t="shared" si="104"/>
        <v>21</v>
      </c>
      <c r="BS443" s="1">
        <f t="shared" si="105"/>
        <v>1</v>
      </c>
      <c r="BT443" s="1">
        <f t="shared" si="106"/>
        <v>6</v>
      </c>
      <c r="BU443" s="1">
        <f t="shared" si="107"/>
        <v>0</v>
      </c>
      <c r="BV443" s="1">
        <f t="shared" si="108"/>
        <v>0</v>
      </c>
      <c r="BW443" s="1">
        <f>SUM(COUNTIFS($S443:$BQ443,{"PAT","MAT"}))</f>
        <v>0</v>
      </c>
      <c r="BX443" s="1">
        <f t="shared" si="109"/>
        <v>0</v>
      </c>
      <c r="BY443" s="1">
        <f t="shared" si="110"/>
        <v>0</v>
      </c>
      <c r="BZ443" s="1">
        <f t="shared" si="111"/>
        <v>0</v>
      </c>
      <c r="CA443" s="1">
        <f t="shared" si="112"/>
        <v>0</v>
      </c>
      <c r="CB443" s="1">
        <f t="shared" si="113"/>
        <v>0</v>
      </c>
      <c r="CC443" s="1">
        <f t="shared" si="114"/>
        <v>0</v>
      </c>
      <c r="CD443" s="1">
        <f t="shared" si="115"/>
        <v>0</v>
      </c>
      <c r="CE443" s="1">
        <f t="shared" si="116"/>
        <v>1</v>
      </c>
      <c r="CF443" s="1">
        <f t="shared" si="117"/>
        <v>1</v>
      </c>
      <c r="CG443" s="1">
        <f>SUM(BR443:CC443)+SUM(COUNTIFS(R443:BQ443,{"TERM","RESIGNED"}))</f>
        <v>28</v>
      </c>
      <c r="CH443" s="1" t="s">
        <v>41</v>
      </c>
      <c r="CI443" s="1" t="s">
        <v>933</v>
      </c>
      <c r="CJ443" s="32"/>
    </row>
    <row r="444" spans="1:88" x14ac:dyDescent="0.25">
      <c r="A444" s="30">
        <f t="shared" si="118"/>
        <v>443</v>
      </c>
      <c r="B444" s="1" t="s">
        <v>163</v>
      </c>
      <c r="C444" s="1">
        <v>105611</v>
      </c>
      <c r="D444" s="25">
        <v>105611</v>
      </c>
      <c r="E444" s="1" t="s">
        <v>863</v>
      </c>
      <c r="F444" s="32" t="s">
        <v>1104</v>
      </c>
      <c r="G444" s="32" t="s">
        <v>177</v>
      </c>
      <c r="H444" s="28">
        <v>45170</v>
      </c>
      <c r="I444" s="28" t="s">
        <v>36</v>
      </c>
      <c r="J444" s="28" t="s">
        <v>36</v>
      </c>
      <c r="K444" s="1">
        <f t="shared" ca="1" si="102"/>
        <v>172</v>
      </c>
      <c r="L444" s="32" t="str">
        <f t="shared" si="103"/>
        <v>Billable</v>
      </c>
      <c r="M444" s="32" t="s">
        <v>178</v>
      </c>
      <c r="N444" s="1" t="s">
        <v>38</v>
      </c>
      <c r="O444" s="1" t="s">
        <v>39</v>
      </c>
      <c r="P444" s="1"/>
      <c r="Q444" s="1"/>
      <c r="R444" s="31" t="s">
        <v>239</v>
      </c>
      <c r="S444" s="42" t="s">
        <v>880</v>
      </c>
      <c r="T444" s="45" t="s">
        <v>36</v>
      </c>
      <c r="U444" s="42" t="s">
        <v>880</v>
      </c>
      <c r="V444" s="42" t="s">
        <v>880</v>
      </c>
      <c r="W444" s="46" t="s">
        <v>36</v>
      </c>
      <c r="X444" s="46" t="s">
        <v>880</v>
      </c>
      <c r="Y444" s="42" t="s">
        <v>17</v>
      </c>
      <c r="Z444" s="42" t="s">
        <v>17</v>
      </c>
      <c r="AA444" s="42" t="s">
        <v>882</v>
      </c>
      <c r="AB444" s="46" t="s">
        <v>36</v>
      </c>
      <c r="AC444" s="42" t="s">
        <v>882</v>
      </c>
      <c r="AD444" s="42" t="s">
        <v>883</v>
      </c>
      <c r="AE444" s="46" t="s">
        <v>36</v>
      </c>
      <c r="AF444" s="42" t="s">
        <v>883</v>
      </c>
      <c r="AG444" s="42" t="s">
        <v>18</v>
      </c>
      <c r="AH444" s="46" t="s">
        <v>36</v>
      </c>
      <c r="AI444" s="42" t="s">
        <v>18</v>
      </c>
      <c r="AJ444" s="42" t="s">
        <v>880</v>
      </c>
      <c r="AK444" s="46" t="s">
        <v>36</v>
      </c>
      <c r="AL444" s="42" t="s">
        <v>880</v>
      </c>
      <c r="AM444" s="42" t="s">
        <v>880</v>
      </c>
      <c r="AN444" s="46" t="s">
        <v>36</v>
      </c>
      <c r="AO444" s="42" t="s">
        <v>880</v>
      </c>
      <c r="AP444" s="42" t="s">
        <v>17</v>
      </c>
      <c r="AQ444" s="42" t="s">
        <v>17</v>
      </c>
      <c r="AR444" s="42" t="s">
        <v>880</v>
      </c>
      <c r="AS444" s="46" t="s">
        <v>36</v>
      </c>
      <c r="AT444" s="46" t="s">
        <v>880</v>
      </c>
      <c r="AU444" s="42" t="s">
        <v>880</v>
      </c>
      <c r="AV444" s="46" t="s">
        <v>36</v>
      </c>
      <c r="AW444" s="46" t="s">
        <v>880</v>
      </c>
      <c r="AX444" s="42" t="s">
        <v>880</v>
      </c>
      <c r="AY444" s="46" t="s">
        <v>36</v>
      </c>
      <c r="AZ444" s="46" t="s">
        <v>880</v>
      </c>
      <c r="BA444" s="42" t="s">
        <v>880</v>
      </c>
      <c r="BB444" s="46" t="s">
        <v>36</v>
      </c>
      <c r="BC444" s="46" t="s">
        <v>880</v>
      </c>
      <c r="BD444" s="42" t="s">
        <v>880</v>
      </c>
      <c r="BE444" s="42" t="s">
        <v>17</v>
      </c>
      <c r="BF444" s="42" t="s">
        <v>17</v>
      </c>
      <c r="BR444" s="1">
        <f t="shared" si="104"/>
        <v>17</v>
      </c>
      <c r="BS444" s="1">
        <f t="shared" si="105"/>
        <v>0</v>
      </c>
      <c r="BT444" s="1">
        <f t="shared" si="106"/>
        <v>6</v>
      </c>
      <c r="BU444" s="1">
        <f t="shared" si="107"/>
        <v>2</v>
      </c>
      <c r="BV444" s="1">
        <f t="shared" si="108"/>
        <v>0</v>
      </c>
      <c r="BW444" s="1">
        <f>SUM(COUNTIFS($S444:$BQ444,{"PAT","MAT"}))</f>
        <v>0</v>
      </c>
      <c r="BX444" s="1">
        <f t="shared" si="109"/>
        <v>0</v>
      </c>
      <c r="BY444" s="1">
        <f t="shared" si="110"/>
        <v>0</v>
      </c>
      <c r="BZ444" s="1">
        <f t="shared" si="111"/>
        <v>2</v>
      </c>
      <c r="CA444" s="1">
        <f t="shared" si="112"/>
        <v>2</v>
      </c>
      <c r="CB444" s="1">
        <f t="shared" si="113"/>
        <v>0</v>
      </c>
      <c r="CC444" s="1">
        <f t="shared" si="114"/>
        <v>0</v>
      </c>
      <c r="CD444" s="1">
        <f t="shared" si="115"/>
        <v>4</v>
      </c>
      <c r="CE444" s="1">
        <f t="shared" si="116"/>
        <v>1</v>
      </c>
      <c r="CF444" s="1">
        <f t="shared" si="117"/>
        <v>1</v>
      </c>
      <c r="CG444" s="1">
        <f>SUM(BR444:CC444)+SUM(COUNTIFS(R444:BQ444,{"TERM","RESIGNED"}))</f>
        <v>29</v>
      </c>
      <c r="CH444" s="1" t="s">
        <v>41</v>
      </c>
      <c r="CI444" s="1" t="s">
        <v>933</v>
      </c>
    </row>
    <row r="445" spans="1:88" x14ac:dyDescent="0.25">
      <c r="A445" s="30">
        <f t="shared" si="118"/>
        <v>444</v>
      </c>
      <c r="B445" s="1" t="s">
        <v>163</v>
      </c>
      <c r="C445" s="1">
        <v>105622</v>
      </c>
      <c r="D445" s="25">
        <v>105622</v>
      </c>
      <c r="E445" s="1" t="s">
        <v>863</v>
      </c>
      <c r="F445" s="32" t="s">
        <v>1105</v>
      </c>
      <c r="G445" s="32" t="s">
        <v>117</v>
      </c>
      <c r="H445" s="28">
        <v>45170</v>
      </c>
      <c r="I445" s="28" t="s">
        <v>36</v>
      </c>
      <c r="J445" s="28" t="s">
        <v>36</v>
      </c>
      <c r="K445" s="1">
        <f t="shared" ca="1" si="102"/>
        <v>172</v>
      </c>
      <c r="L445" s="32" t="str">
        <f t="shared" si="103"/>
        <v>Billable</v>
      </c>
      <c r="M445" s="32" t="s">
        <v>118</v>
      </c>
      <c r="N445" s="1" t="s">
        <v>38</v>
      </c>
      <c r="O445" s="1" t="s">
        <v>39</v>
      </c>
      <c r="P445" s="1"/>
      <c r="Q445" s="1"/>
      <c r="R445" s="31" t="s">
        <v>355</v>
      </c>
      <c r="S445" s="42" t="s">
        <v>880</v>
      </c>
      <c r="T445" s="45">
        <v>0.43472222222222223</v>
      </c>
      <c r="U445" s="42" t="s">
        <v>880</v>
      </c>
      <c r="V445" s="42" t="s">
        <v>18</v>
      </c>
      <c r="W445" s="46" t="s">
        <v>36</v>
      </c>
      <c r="X445" s="46" t="s">
        <v>18</v>
      </c>
      <c r="Y445" s="42" t="s">
        <v>17</v>
      </c>
      <c r="Z445" s="42" t="s">
        <v>17</v>
      </c>
      <c r="AA445" s="42" t="s">
        <v>880</v>
      </c>
      <c r="AB445" s="46">
        <v>0.41388888888888892</v>
      </c>
      <c r="AC445" s="42" t="s">
        <v>880</v>
      </c>
      <c r="AD445" s="42" t="s">
        <v>880</v>
      </c>
      <c r="AE445" s="46">
        <v>0.41388888888888892</v>
      </c>
      <c r="AF445" s="42" t="s">
        <v>880</v>
      </c>
      <c r="AG445" s="42" t="s">
        <v>880</v>
      </c>
      <c r="AH445" s="46">
        <v>0.41388888888888892</v>
      </c>
      <c r="AI445" s="42" t="s">
        <v>880</v>
      </c>
      <c r="AJ445" s="42" t="s">
        <v>880</v>
      </c>
      <c r="AK445" s="46">
        <v>0.39027777777777778</v>
      </c>
      <c r="AL445" s="42" t="s">
        <v>880</v>
      </c>
      <c r="AM445" s="42" t="s">
        <v>880</v>
      </c>
      <c r="AN445" s="46">
        <v>0.37152777777777773</v>
      </c>
      <c r="AO445" s="42" t="s">
        <v>880</v>
      </c>
      <c r="AP445" s="42" t="s">
        <v>17</v>
      </c>
      <c r="AQ445" s="42" t="s">
        <v>17</v>
      </c>
      <c r="AR445" s="42" t="s">
        <v>880</v>
      </c>
      <c r="AS445" s="46">
        <v>0.38750000000000001</v>
      </c>
      <c r="AT445" s="46" t="s">
        <v>880</v>
      </c>
      <c r="AU445" s="42" t="s">
        <v>880</v>
      </c>
      <c r="AV445" s="46">
        <v>0.37986111111111115</v>
      </c>
      <c r="AW445" s="46" t="s">
        <v>880</v>
      </c>
      <c r="AX445" s="42" t="s">
        <v>880</v>
      </c>
      <c r="AY445" s="46">
        <v>0.40486111111111112</v>
      </c>
      <c r="AZ445" s="46" t="s">
        <v>880</v>
      </c>
      <c r="BA445" s="42" t="s">
        <v>880</v>
      </c>
      <c r="BB445" s="46">
        <v>0.38680555555555557</v>
      </c>
      <c r="BC445" s="46" t="s">
        <v>880</v>
      </c>
      <c r="BD445" s="42" t="s">
        <v>880</v>
      </c>
      <c r="BE445" s="42" t="s">
        <v>17</v>
      </c>
      <c r="BF445" s="42" t="s">
        <v>17</v>
      </c>
      <c r="BR445" s="1">
        <f t="shared" si="104"/>
        <v>21</v>
      </c>
      <c r="BS445" s="1">
        <f t="shared" si="105"/>
        <v>0</v>
      </c>
      <c r="BT445" s="1">
        <f t="shared" si="106"/>
        <v>6</v>
      </c>
      <c r="BU445" s="1">
        <f t="shared" si="107"/>
        <v>2</v>
      </c>
      <c r="BV445" s="1">
        <f t="shared" si="108"/>
        <v>0</v>
      </c>
      <c r="BW445" s="1">
        <f>SUM(COUNTIFS($S445:$BQ445,{"PAT","MAT"}))</f>
        <v>0</v>
      </c>
      <c r="BX445" s="1">
        <f t="shared" si="109"/>
        <v>0</v>
      </c>
      <c r="BY445" s="1">
        <f t="shared" si="110"/>
        <v>0</v>
      </c>
      <c r="BZ445" s="1">
        <f t="shared" si="111"/>
        <v>0</v>
      </c>
      <c r="CA445" s="1">
        <f t="shared" si="112"/>
        <v>0</v>
      </c>
      <c r="CB445" s="1">
        <f t="shared" si="113"/>
        <v>0</v>
      </c>
      <c r="CC445" s="1">
        <f t="shared" si="114"/>
        <v>0</v>
      </c>
      <c r="CD445" s="1">
        <f t="shared" si="115"/>
        <v>0</v>
      </c>
      <c r="CE445" s="1">
        <f t="shared" si="116"/>
        <v>1</v>
      </c>
      <c r="CF445" s="1">
        <f t="shared" si="117"/>
        <v>1</v>
      </c>
      <c r="CG445" s="1">
        <f>SUM(BR445:CC445)+SUM(COUNTIFS(R445:BQ445,{"TERM","RESIGNED"}))</f>
        <v>29</v>
      </c>
      <c r="CH445" s="1" t="s">
        <v>41</v>
      </c>
      <c r="CI445" s="1" t="s">
        <v>934</v>
      </c>
    </row>
    <row r="446" spans="1:88" x14ac:dyDescent="0.25">
      <c r="A446" s="30">
        <f t="shared" si="118"/>
        <v>445</v>
      </c>
      <c r="B446" s="1" t="s">
        <v>163</v>
      </c>
      <c r="C446" s="1">
        <v>105628</v>
      </c>
      <c r="D446" s="25">
        <v>105628</v>
      </c>
      <c r="E446" s="1" t="s">
        <v>862</v>
      </c>
      <c r="F446" s="32" t="s">
        <v>1106</v>
      </c>
      <c r="G446" s="32" t="s">
        <v>117</v>
      </c>
      <c r="H446" s="28">
        <v>45170</v>
      </c>
      <c r="I446" s="28" t="s">
        <v>36</v>
      </c>
      <c r="J446" s="28" t="s">
        <v>36</v>
      </c>
      <c r="K446" s="1">
        <f t="shared" ca="1" si="102"/>
        <v>172</v>
      </c>
      <c r="L446" s="32" t="str">
        <f t="shared" si="103"/>
        <v>Billable</v>
      </c>
      <c r="M446" s="32" t="s">
        <v>118</v>
      </c>
      <c r="N446" s="1" t="s">
        <v>38</v>
      </c>
      <c r="O446" s="1" t="s">
        <v>39</v>
      </c>
      <c r="P446" s="1"/>
      <c r="Q446" s="1"/>
      <c r="R446" s="31" t="s">
        <v>353</v>
      </c>
      <c r="S446" s="42" t="s">
        <v>880</v>
      </c>
      <c r="T446" s="45">
        <v>0.39930555555555558</v>
      </c>
      <c r="U446" s="42" t="s">
        <v>880</v>
      </c>
      <c r="V446" s="42" t="s">
        <v>880</v>
      </c>
      <c r="W446" s="46">
        <v>0.39305555555555555</v>
      </c>
      <c r="X446" s="46" t="s">
        <v>880</v>
      </c>
      <c r="Y446" s="42" t="s">
        <v>17</v>
      </c>
      <c r="Z446" s="42" t="s">
        <v>17</v>
      </c>
      <c r="AA446" s="42" t="s">
        <v>880</v>
      </c>
      <c r="AB446" s="46">
        <v>0.40625</v>
      </c>
      <c r="AC446" s="42" t="s">
        <v>880</v>
      </c>
      <c r="AD446" s="42" t="s">
        <v>880</v>
      </c>
      <c r="AE446" s="46">
        <v>0.43402777777777773</v>
      </c>
      <c r="AF446" s="42" t="s">
        <v>880</v>
      </c>
      <c r="AG446" s="42" t="s">
        <v>880</v>
      </c>
      <c r="AH446" s="46">
        <v>0.4055555555555555</v>
      </c>
      <c r="AI446" s="42" t="s">
        <v>880</v>
      </c>
      <c r="AJ446" s="42" t="s">
        <v>880</v>
      </c>
      <c r="AK446" s="46">
        <v>0.3923611111111111</v>
      </c>
      <c r="AL446" s="42" t="s">
        <v>880</v>
      </c>
      <c r="AM446" s="42" t="s">
        <v>882</v>
      </c>
      <c r="AN446" s="46" t="s">
        <v>36</v>
      </c>
      <c r="AO446" s="42" t="s">
        <v>18</v>
      </c>
      <c r="AP446" s="42" t="s">
        <v>17</v>
      </c>
      <c r="AQ446" s="42" t="s">
        <v>17</v>
      </c>
      <c r="AR446" s="42" t="s">
        <v>883</v>
      </c>
      <c r="AS446" s="46" t="s">
        <v>36</v>
      </c>
      <c r="AT446" s="46" t="s">
        <v>18</v>
      </c>
      <c r="AU446" s="42" t="s">
        <v>883</v>
      </c>
      <c r="AV446" s="46" t="s">
        <v>36</v>
      </c>
      <c r="AW446" s="46" t="s">
        <v>18</v>
      </c>
      <c r="AX446" s="42" t="s">
        <v>883</v>
      </c>
      <c r="AY446" s="46" t="s">
        <v>36</v>
      </c>
      <c r="AZ446" s="46" t="s">
        <v>18</v>
      </c>
      <c r="BA446" s="42" t="s">
        <v>18</v>
      </c>
      <c r="BB446" s="46" t="s">
        <v>36</v>
      </c>
      <c r="BC446" s="46" t="s">
        <v>18</v>
      </c>
      <c r="BD446" s="42" t="s">
        <v>18</v>
      </c>
      <c r="BE446" s="42" t="s">
        <v>17</v>
      </c>
      <c r="BF446" s="42" t="s">
        <v>17</v>
      </c>
      <c r="BR446" s="1">
        <f t="shared" si="104"/>
        <v>12</v>
      </c>
      <c r="BS446" s="1">
        <f t="shared" si="105"/>
        <v>0</v>
      </c>
      <c r="BT446" s="1">
        <f t="shared" si="106"/>
        <v>6</v>
      </c>
      <c r="BU446" s="1">
        <f t="shared" si="107"/>
        <v>7</v>
      </c>
      <c r="BV446" s="1">
        <f t="shared" si="108"/>
        <v>0</v>
      </c>
      <c r="BW446" s="1">
        <f>SUM(COUNTIFS($S446:$BQ446,{"PAT","MAT"}))</f>
        <v>0</v>
      </c>
      <c r="BX446" s="1">
        <f t="shared" si="109"/>
        <v>0</v>
      </c>
      <c r="BY446" s="1">
        <f t="shared" si="110"/>
        <v>0</v>
      </c>
      <c r="BZ446" s="1">
        <f t="shared" si="111"/>
        <v>3</v>
      </c>
      <c r="CA446" s="1">
        <f t="shared" si="112"/>
        <v>1</v>
      </c>
      <c r="CB446" s="1">
        <f t="shared" si="113"/>
        <v>0</v>
      </c>
      <c r="CC446" s="1">
        <f t="shared" si="114"/>
        <v>0</v>
      </c>
      <c r="CD446" s="1">
        <f t="shared" si="115"/>
        <v>4</v>
      </c>
      <c r="CE446" s="1">
        <f t="shared" si="116"/>
        <v>0</v>
      </c>
      <c r="CF446" s="1">
        <f t="shared" si="117"/>
        <v>0</v>
      </c>
      <c r="CG446" s="1">
        <f>SUM(BR446:CC446)+SUM(COUNTIFS(R446:BQ446,{"TERM","RESIGNED"}))</f>
        <v>29</v>
      </c>
      <c r="CH446" s="1" t="s">
        <v>41</v>
      </c>
      <c r="CI446" s="1" t="s">
        <v>934</v>
      </c>
    </row>
    <row r="447" spans="1:88" x14ac:dyDescent="0.25">
      <c r="A447" s="30">
        <f t="shared" si="118"/>
        <v>446</v>
      </c>
      <c r="B447" s="1" t="s">
        <v>163</v>
      </c>
      <c r="C447" s="1">
        <v>105652</v>
      </c>
      <c r="D447" s="25">
        <v>105652</v>
      </c>
      <c r="E447" s="1" t="s">
        <v>863</v>
      </c>
      <c r="F447" s="32" t="s">
        <v>1108</v>
      </c>
      <c r="G447" s="32" t="s">
        <v>117</v>
      </c>
      <c r="H447" s="28">
        <v>45174</v>
      </c>
      <c r="I447" s="28" t="s">
        <v>36</v>
      </c>
      <c r="J447" s="28" t="s">
        <v>36</v>
      </c>
      <c r="K447" s="1">
        <f t="shared" ca="1" si="102"/>
        <v>168</v>
      </c>
      <c r="L447" s="32" t="str">
        <f t="shared" si="103"/>
        <v>Billable</v>
      </c>
      <c r="M447" s="32" t="s">
        <v>118</v>
      </c>
      <c r="N447" s="1" t="s">
        <v>38</v>
      </c>
      <c r="O447" s="1" t="s">
        <v>39</v>
      </c>
      <c r="P447" s="1"/>
      <c r="Q447" s="1"/>
      <c r="R447" s="31" t="s">
        <v>353</v>
      </c>
      <c r="S447" s="42" t="s">
        <v>880</v>
      </c>
      <c r="T447" s="45">
        <v>0.39861111111111108</v>
      </c>
      <c r="U447" s="42" t="s">
        <v>880</v>
      </c>
      <c r="V447" s="42" t="s">
        <v>880</v>
      </c>
      <c r="W447" s="46">
        <v>0.39027777777777778</v>
      </c>
      <c r="X447" s="46" t="s">
        <v>880</v>
      </c>
      <c r="Y447" s="42" t="s">
        <v>17</v>
      </c>
      <c r="Z447" s="42" t="s">
        <v>17</v>
      </c>
      <c r="AA447" s="42" t="s">
        <v>880</v>
      </c>
      <c r="AB447" s="46">
        <v>0.3979166666666667</v>
      </c>
      <c r="AC447" s="42" t="s">
        <v>880</v>
      </c>
      <c r="AD447" s="42" t="s">
        <v>880</v>
      </c>
      <c r="AE447" s="46">
        <v>0.42986111111111108</v>
      </c>
      <c r="AF447" s="42" t="s">
        <v>880</v>
      </c>
      <c r="AG447" s="42" t="s">
        <v>880</v>
      </c>
      <c r="AH447" s="46">
        <v>0.45624999999999999</v>
      </c>
      <c r="AI447" s="42" t="s">
        <v>880</v>
      </c>
      <c r="AJ447" s="42" t="s">
        <v>880</v>
      </c>
      <c r="AK447" s="46">
        <v>0.39027777777777778</v>
      </c>
      <c r="AL447" s="42" t="s">
        <v>880</v>
      </c>
      <c r="AM447" s="42" t="s">
        <v>880</v>
      </c>
      <c r="AN447" s="46">
        <v>0.38611111111111113</v>
      </c>
      <c r="AO447" s="42" t="s">
        <v>880</v>
      </c>
      <c r="AP447" s="42" t="s">
        <v>17</v>
      </c>
      <c r="AQ447" s="42" t="s">
        <v>17</v>
      </c>
      <c r="AR447" s="42" t="s">
        <v>880</v>
      </c>
      <c r="AS447" s="46">
        <v>0.39097222222222222</v>
      </c>
      <c r="AT447" s="46" t="s">
        <v>880</v>
      </c>
      <c r="AU447" s="42" t="s">
        <v>880</v>
      </c>
      <c r="AV447" s="46">
        <v>0.40347222222222223</v>
      </c>
      <c r="AW447" s="46" t="s">
        <v>880</v>
      </c>
      <c r="AX447" s="42" t="s">
        <v>880</v>
      </c>
      <c r="AY447" s="46">
        <v>0.39583333333333331</v>
      </c>
      <c r="AZ447" s="46" t="s">
        <v>880</v>
      </c>
      <c r="BA447" s="42" t="s">
        <v>880</v>
      </c>
      <c r="BB447" s="46">
        <v>0.40486111111111112</v>
      </c>
      <c r="BC447" s="46" t="s">
        <v>880</v>
      </c>
      <c r="BD447" s="42" t="s">
        <v>880</v>
      </c>
      <c r="BE447" s="42" t="s">
        <v>17</v>
      </c>
      <c r="BF447" s="42" t="s">
        <v>17</v>
      </c>
      <c r="BR447" s="1">
        <f t="shared" si="104"/>
        <v>23</v>
      </c>
      <c r="BS447" s="1">
        <f t="shared" si="105"/>
        <v>0</v>
      </c>
      <c r="BT447" s="1">
        <f t="shared" si="106"/>
        <v>6</v>
      </c>
      <c r="BU447" s="1">
        <f t="shared" si="107"/>
        <v>0</v>
      </c>
      <c r="BV447" s="1">
        <f t="shared" si="108"/>
        <v>0</v>
      </c>
      <c r="BW447" s="1">
        <f>SUM(COUNTIFS($S447:$BQ447,{"PAT","MAT"}))</f>
        <v>0</v>
      </c>
      <c r="BX447" s="1">
        <f t="shared" si="109"/>
        <v>0</v>
      </c>
      <c r="BY447" s="1">
        <f t="shared" si="110"/>
        <v>0</v>
      </c>
      <c r="BZ447" s="1">
        <f t="shared" si="111"/>
        <v>0</v>
      </c>
      <c r="CA447" s="1">
        <f t="shared" si="112"/>
        <v>0</v>
      </c>
      <c r="CB447" s="1">
        <f t="shared" si="113"/>
        <v>0</v>
      </c>
      <c r="CC447" s="1">
        <f t="shared" si="114"/>
        <v>0</v>
      </c>
      <c r="CD447" s="1">
        <f t="shared" si="115"/>
        <v>0</v>
      </c>
      <c r="CE447" s="1">
        <f t="shared" si="116"/>
        <v>1</v>
      </c>
      <c r="CF447" s="1">
        <f t="shared" si="117"/>
        <v>1</v>
      </c>
      <c r="CG447" s="1">
        <f>SUM(BR447:CC447)+SUM(COUNTIFS(R447:BQ447,{"TERM","RESIGNED"}))</f>
        <v>29</v>
      </c>
      <c r="CH447" s="1" t="s">
        <v>41</v>
      </c>
      <c r="CI447" s="1" t="s">
        <v>936</v>
      </c>
    </row>
    <row r="448" spans="1:88" x14ac:dyDescent="0.25">
      <c r="A448" s="30">
        <f t="shared" si="118"/>
        <v>447</v>
      </c>
      <c r="B448" s="1" t="s">
        <v>163</v>
      </c>
      <c r="C448" s="1">
        <v>105662</v>
      </c>
      <c r="D448" s="25">
        <v>105662</v>
      </c>
      <c r="E448" s="1" t="s">
        <v>863</v>
      </c>
      <c r="F448" s="32" t="s">
        <v>1110</v>
      </c>
      <c r="G448" s="32" t="s">
        <v>117</v>
      </c>
      <c r="H448" s="28">
        <v>45174</v>
      </c>
      <c r="I448" s="28" t="s">
        <v>36</v>
      </c>
      <c r="J448" s="28" t="s">
        <v>36</v>
      </c>
      <c r="K448" s="1">
        <f t="shared" ca="1" si="102"/>
        <v>168</v>
      </c>
      <c r="L448" s="32" t="str">
        <f t="shared" si="103"/>
        <v>Billable</v>
      </c>
      <c r="M448" s="32" t="s">
        <v>118</v>
      </c>
      <c r="N448" s="1" t="s">
        <v>38</v>
      </c>
      <c r="O448" s="1" t="s">
        <v>39</v>
      </c>
      <c r="P448" s="1"/>
      <c r="Q448" s="1"/>
      <c r="R448" s="31" t="s">
        <v>189</v>
      </c>
      <c r="S448" s="42" t="s">
        <v>880</v>
      </c>
      <c r="T448" s="45">
        <v>0.39374999999999999</v>
      </c>
      <c r="U448" s="42" t="s">
        <v>880</v>
      </c>
      <c r="V448" s="42" t="s">
        <v>880</v>
      </c>
      <c r="W448" s="46">
        <v>0.37013888888888885</v>
      </c>
      <c r="X448" s="46" t="s">
        <v>880</v>
      </c>
      <c r="Y448" s="42" t="s">
        <v>17</v>
      </c>
      <c r="Z448" s="42" t="s">
        <v>17</v>
      </c>
      <c r="AA448" s="42" t="s">
        <v>19</v>
      </c>
      <c r="AB448" s="46">
        <v>0.40625</v>
      </c>
      <c r="AC448" s="42" t="s">
        <v>19</v>
      </c>
      <c r="AD448" s="42" t="s">
        <v>19</v>
      </c>
      <c r="AE448" s="46">
        <v>0.36736111111111108</v>
      </c>
      <c r="AF448" s="42" t="s">
        <v>19</v>
      </c>
      <c r="AG448" s="42" t="s">
        <v>880</v>
      </c>
      <c r="AH448" s="46">
        <v>0.38263888888888892</v>
      </c>
      <c r="AI448" s="42" t="s">
        <v>880</v>
      </c>
      <c r="AJ448" s="42" t="s">
        <v>880</v>
      </c>
      <c r="AK448" s="46">
        <v>0.40347222222222223</v>
      </c>
      <c r="AL448" s="42" t="s">
        <v>880</v>
      </c>
      <c r="AM448" s="42" t="s">
        <v>880</v>
      </c>
      <c r="AN448" s="46">
        <v>0.38680555555555557</v>
      </c>
      <c r="AO448" s="42" t="s">
        <v>880</v>
      </c>
      <c r="AP448" s="42" t="s">
        <v>17</v>
      </c>
      <c r="AQ448" s="42" t="s">
        <v>17</v>
      </c>
      <c r="AR448" s="42" t="s">
        <v>880</v>
      </c>
      <c r="AS448" s="46">
        <v>0.37638888888888888</v>
      </c>
      <c r="AT448" s="46" t="s">
        <v>880</v>
      </c>
      <c r="AU448" s="42" t="s">
        <v>880</v>
      </c>
      <c r="AV448" s="46">
        <v>0.3840277777777778</v>
      </c>
      <c r="AW448" s="46" t="s">
        <v>880</v>
      </c>
      <c r="AX448" s="42" t="s">
        <v>880</v>
      </c>
      <c r="AY448" s="46">
        <v>0.3979166666666667</v>
      </c>
      <c r="AZ448" s="46" t="s">
        <v>880</v>
      </c>
      <c r="BA448" s="42" t="s">
        <v>880</v>
      </c>
      <c r="BB448" s="46">
        <v>0.3923611111111111</v>
      </c>
      <c r="BC448" s="46" t="s">
        <v>880</v>
      </c>
      <c r="BD448" s="42" t="s">
        <v>880</v>
      </c>
      <c r="BE448" s="42" t="s">
        <v>17</v>
      </c>
      <c r="BF448" s="42" t="s">
        <v>17</v>
      </c>
      <c r="BR448" s="1">
        <f t="shared" si="104"/>
        <v>19</v>
      </c>
      <c r="BS448" s="1">
        <f t="shared" si="105"/>
        <v>0</v>
      </c>
      <c r="BT448" s="1">
        <f t="shared" si="106"/>
        <v>6</v>
      </c>
      <c r="BU448" s="1">
        <f t="shared" si="107"/>
        <v>0</v>
      </c>
      <c r="BV448" s="1">
        <f t="shared" si="108"/>
        <v>4</v>
      </c>
      <c r="BW448" s="1">
        <f>SUM(COUNTIFS($S448:$BQ448,{"PAT","MAT"}))</f>
        <v>0</v>
      </c>
      <c r="BX448" s="1">
        <f t="shared" si="109"/>
        <v>0</v>
      </c>
      <c r="BY448" s="1">
        <f t="shared" si="110"/>
        <v>0</v>
      </c>
      <c r="BZ448" s="1">
        <f t="shared" si="111"/>
        <v>0</v>
      </c>
      <c r="CA448" s="1">
        <f t="shared" si="112"/>
        <v>0</v>
      </c>
      <c r="CB448" s="1">
        <f t="shared" si="113"/>
        <v>0</v>
      </c>
      <c r="CC448" s="1">
        <f t="shared" si="114"/>
        <v>0</v>
      </c>
      <c r="CD448" s="1">
        <f t="shared" si="115"/>
        <v>0</v>
      </c>
      <c r="CE448" s="1">
        <f t="shared" si="116"/>
        <v>1</v>
      </c>
      <c r="CF448" s="1">
        <f t="shared" si="117"/>
        <v>1</v>
      </c>
      <c r="CG448" s="1">
        <f>SUM(BR448:CC448)+SUM(COUNTIFS(R448:BQ448,{"TERM","RESIGNED"}))</f>
        <v>29</v>
      </c>
      <c r="CH448" s="1" t="s">
        <v>41</v>
      </c>
      <c r="CI448" s="1" t="s">
        <v>936</v>
      </c>
    </row>
    <row r="449" spans="1:87" x14ac:dyDescent="0.25">
      <c r="A449" s="30">
        <f t="shared" si="118"/>
        <v>448</v>
      </c>
      <c r="B449" s="1" t="s">
        <v>163</v>
      </c>
      <c r="C449" s="1">
        <v>105663</v>
      </c>
      <c r="D449" s="25">
        <v>105663</v>
      </c>
      <c r="E449" s="1" t="s">
        <v>863</v>
      </c>
      <c r="F449" s="32" t="s">
        <v>1111</v>
      </c>
      <c r="G449" s="32" t="s">
        <v>117</v>
      </c>
      <c r="H449" s="28">
        <v>45174</v>
      </c>
      <c r="I449" s="28" t="s">
        <v>36</v>
      </c>
      <c r="J449" s="28" t="s">
        <v>36</v>
      </c>
      <c r="K449" s="1">
        <f t="shared" ca="1" si="102"/>
        <v>168</v>
      </c>
      <c r="L449" s="32" t="str">
        <f t="shared" si="103"/>
        <v>Billable</v>
      </c>
      <c r="M449" s="32" t="s">
        <v>118</v>
      </c>
      <c r="N449" s="1" t="s">
        <v>38</v>
      </c>
      <c r="O449" s="1" t="s">
        <v>39</v>
      </c>
      <c r="P449" s="1"/>
      <c r="Q449" s="1"/>
      <c r="R449" s="31" t="s">
        <v>189</v>
      </c>
      <c r="S449" s="42" t="s">
        <v>880</v>
      </c>
      <c r="T449" s="45">
        <v>0.40069444444444446</v>
      </c>
      <c r="U449" s="42" t="s">
        <v>880</v>
      </c>
      <c r="V449" s="42" t="s">
        <v>880</v>
      </c>
      <c r="W449" s="46">
        <v>0.38125000000000003</v>
      </c>
      <c r="X449" s="46" t="s">
        <v>880</v>
      </c>
      <c r="Y449" s="42" t="s">
        <v>17</v>
      </c>
      <c r="Z449" s="42" t="s">
        <v>17</v>
      </c>
      <c r="AA449" s="42" t="s">
        <v>880</v>
      </c>
      <c r="AB449" s="46">
        <v>0.40833333333333338</v>
      </c>
      <c r="AC449" s="42" t="s">
        <v>880</v>
      </c>
      <c r="AD449" s="42" t="s">
        <v>880</v>
      </c>
      <c r="AE449" s="46">
        <v>0.37986111111111115</v>
      </c>
      <c r="AF449" s="42" t="s">
        <v>880</v>
      </c>
      <c r="AG449" s="42" t="s">
        <v>880</v>
      </c>
      <c r="AH449" s="46">
        <v>0.38472222222222219</v>
      </c>
      <c r="AI449" s="42" t="s">
        <v>880</v>
      </c>
      <c r="AJ449" s="42" t="s">
        <v>880</v>
      </c>
      <c r="AK449" s="46">
        <v>0.3888888888888889</v>
      </c>
      <c r="AL449" s="42" t="s">
        <v>880</v>
      </c>
      <c r="AM449" s="42" t="s">
        <v>880</v>
      </c>
      <c r="AN449" s="46">
        <v>0.39305555555555555</v>
      </c>
      <c r="AO449" s="42" t="s">
        <v>880</v>
      </c>
      <c r="AP449" s="42" t="s">
        <v>17</v>
      </c>
      <c r="AQ449" s="42" t="s">
        <v>17</v>
      </c>
      <c r="AR449" s="42" t="s">
        <v>880</v>
      </c>
      <c r="AS449" s="46">
        <v>0.38611111111111113</v>
      </c>
      <c r="AT449" s="46" t="s">
        <v>880</v>
      </c>
      <c r="AU449" s="42" t="s">
        <v>880</v>
      </c>
      <c r="AV449" s="46">
        <v>0.38472222222222219</v>
      </c>
      <c r="AW449" s="46" t="s">
        <v>880</v>
      </c>
      <c r="AX449" s="42" t="s">
        <v>880</v>
      </c>
      <c r="AY449" s="46">
        <v>0.40347222222222223</v>
      </c>
      <c r="AZ449" s="46" t="s">
        <v>880</v>
      </c>
      <c r="BA449" s="42" t="s">
        <v>880</v>
      </c>
      <c r="BB449" s="46">
        <v>0.39513888888888887</v>
      </c>
      <c r="BC449" s="46" t="s">
        <v>880</v>
      </c>
      <c r="BD449" s="42" t="s">
        <v>880</v>
      </c>
      <c r="BE449" s="42" t="s">
        <v>17</v>
      </c>
      <c r="BF449" s="42" t="s">
        <v>17</v>
      </c>
      <c r="BR449" s="1">
        <f t="shared" si="104"/>
        <v>23</v>
      </c>
      <c r="BS449" s="1">
        <f t="shared" si="105"/>
        <v>0</v>
      </c>
      <c r="BT449" s="1">
        <f t="shared" si="106"/>
        <v>6</v>
      </c>
      <c r="BU449" s="1">
        <f t="shared" si="107"/>
        <v>0</v>
      </c>
      <c r="BV449" s="1">
        <f t="shared" si="108"/>
        <v>0</v>
      </c>
      <c r="BW449" s="1">
        <f>SUM(COUNTIFS($S449:$BQ449,{"PAT","MAT"}))</f>
        <v>0</v>
      </c>
      <c r="BX449" s="1">
        <f t="shared" si="109"/>
        <v>0</v>
      </c>
      <c r="BY449" s="1">
        <f t="shared" si="110"/>
        <v>0</v>
      </c>
      <c r="BZ449" s="1">
        <f t="shared" si="111"/>
        <v>0</v>
      </c>
      <c r="CA449" s="1">
        <f t="shared" si="112"/>
        <v>0</v>
      </c>
      <c r="CB449" s="1">
        <f t="shared" si="113"/>
        <v>0</v>
      </c>
      <c r="CC449" s="1">
        <f t="shared" si="114"/>
        <v>0</v>
      </c>
      <c r="CD449" s="1">
        <f t="shared" si="115"/>
        <v>0</v>
      </c>
      <c r="CE449" s="1">
        <f t="shared" si="116"/>
        <v>1</v>
      </c>
      <c r="CF449" s="1">
        <f t="shared" si="117"/>
        <v>1</v>
      </c>
      <c r="CG449" s="1">
        <f>SUM(BR449:CC449)+SUM(COUNTIFS(R449:BQ449,{"TERM","RESIGNED"}))</f>
        <v>29</v>
      </c>
      <c r="CH449" s="1" t="s">
        <v>41</v>
      </c>
      <c r="CI449" s="1" t="s">
        <v>934</v>
      </c>
    </row>
    <row r="450" spans="1:87" x14ac:dyDescent="0.25">
      <c r="A450" s="30">
        <f t="shared" si="118"/>
        <v>449</v>
      </c>
      <c r="B450" s="1" t="s">
        <v>163</v>
      </c>
      <c r="C450" s="1">
        <v>105669</v>
      </c>
      <c r="D450" s="25">
        <v>105669</v>
      </c>
      <c r="E450" s="1" t="s">
        <v>863</v>
      </c>
      <c r="F450" s="32" t="s">
        <v>1114</v>
      </c>
      <c r="G450" s="32" t="s">
        <v>117</v>
      </c>
      <c r="H450" s="28">
        <v>45174</v>
      </c>
      <c r="I450" s="28" t="s">
        <v>36</v>
      </c>
      <c r="J450" s="28" t="s">
        <v>36</v>
      </c>
      <c r="K450" s="1">
        <f t="shared" ref="K450:K513" ca="1" si="119">IF(O450="ACTIVE",(TODAY()-H450),(J450-H450))</f>
        <v>168</v>
      </c>
      <c r="L450" s="32" t="str">
        <f t="shared" ref="L450:L513" si="120">IF(OR(M450="Email Verification",M450="Operations",M450="OJT",M450="Bottom Quartile Group",M450="Training"),"Billable","Non Billable")</f>
        <v>Billable</v>
      </c>
      <c r="M450" s="32" t="s">
        <v>118</v>
      </c>
      <c r="N450" s="1" t="s">
        <v>38</v>
      </c>
      <c r="O450" s="1" t="s">
        <v>39</v>
      </c>
      <c r="P450" s="1"/>
      <c r="Q450" s="1"/>
      <c r="R450" s="31" t="s">
        <v>120</v>
      </c>
      <c r="S450" s="42" t="s">
        <v>880</v>
      </c>
      <c r="T450" s="45">
        <v>0.38680555555555557</v>
      </c>
      <c r="U450" s="42" t="s">
        <v>880</v>
      </c>
      <c r="V450" s="42" t="s">
        <v>880</v>
      </c>
      <c r="W450" s="46">
        <v>0.41319444444444442</v>
      </c>
      <c r="X450" s="46" t="s">
        <v>880</v>
      </c>
      <c r="Y450" s="42" t="s">
        <v>17</v>
      </c>
      <c r="Z450" s="42" t="s">
        <v>17</v>
      </c>
      <c r="AA450" s="42" t="s">
        <v>880</v>
      </c>
      <c r="AB450" s="46">
        <v>0.3833333333333333</v>
      </c>
      <c r="AC450" s="42" t="s">
        <v>880</v>
      </c>
      <c r="AD450" s="42" t="s">
        <v>880</v>
      </c>
      <c r="AE450" s="46">
        <v>0.3840277777777778</v>
      </c>
      <c r="AF450" s="42" t="s">
        <v>880</v>
      </c>
      <c r="AG450" s="42" t="s">
        <v>18</v>
      </c>
      <c r="AH450" s="46" t="s">
        <v>36</v>
      </c>
      <c r="AI450" s="42" t="s">
        <v>18</v>
      </c>
      <c r="AJ450" s="42" t="s">
        <v>880</v>
      </c>
      <c r="AK450" s="46">
        <v>0.3840277777777778</v>
      </c>
      <c r="AL450" s="42" t="s">
        <v>880</v>
      </c>
      <c r="AM450" s="42" t="s">
        <v>880</v>
      </c>
      <c r="AN450" s="46">
        <v>0.39652777777777781</v>
      </c>
      <c r="AO450" s="42" t="s">
        <v>880</v>
      </c>
      <c r="AP450" s="42" t="s">
        <v>17</v>
      </c>
      <c r="AQ450" s="42" t="s">
        <v>17</v>
      </c>
      <c r="AR450" s="42" t="s">
        <v>880</v>
      </c>
      <c r="AS450" s="46">
        <v>0.39930555555555558</v>
      </c>
      <c r="AT450" s="46" t="s">
        <v>880</v>
      </c>
      <c r="AU450" s="42" t="s">
        <v>880</v>
      </c>
      <c r="AV450" s="46">
        <v>0.3923611111111111</v>
      </c>
      <c r="AW450" s="46" t="s">
        <v>880</v>
      </c>
      <c r="AX450" s="42" t="s">
        <v>880</v>
      </c>
      <c r="AY450" s="46">
        <v>0.3833333333333333</v>
      </c>
      <c r="AZ450" s="46" t="s">
        <v>880</v>
      </c>
      <c r="BA450" s="42" t="s">
        <v>880</v>
      </c>
      <c r="BB450" s="46">
        <v>0.40486111111111112</v>
      </c>
      <c r="BC450" s="46" t="s">
        <v>880</v>
      </c>
      <c r="BD450" s="42" t="s">
        <v>880</v>
      </c>
      <c r="BE450" s="42" t="s">
        <v>17</v>
      </c>
      <c r="BF450" s="42" t="s">
        <v>17</v>
      </c>
      <c r="BR450" s="1">
        <f t="shared" ref="BR450:BR513" si="121">COUNTIFS($S450:$BQ450,"P")</f>
        <v>21</v>
      </c>
      <c r="BS450" s="1">
        <f t="shared" ref="BS450:BS513" si="122">COUNTIFS($S450:$BQ450,"HD")/2</f>
        <v>0</v>
      </c>
      <c r="BT450" s="1">
        <f t="shared" ref="BT450:BT513" si="123">COUNTIFS($S450:$BQ450,"DO")</f>
        <v>6</v>
      </c>
      <c r="BU450" s="1">
        <f t="shared" ref="BU450:BU513" si="124">COUNTIFS($S450:$BQ450,"UPL")</f>
        <v>2</v>
      </c>
      <c r="BV450" s="1">
        <f t="shared" ref="BV450:BV513" si="125">COUNTIFS($S450:$BQ450,"LWP")</f>
        <v>0</v>
      </c>
      <c r="BW450" s="1">
        <f>SUM(COUNTIFS($S450:$BQ450,{"PAT","MAT"}))</f>
        <v>0</v>
      </c>
      <c r="BX450" s="1">
        <f t="shared" ref="BX450:BX513" si="126">COUNTIFS($S450:$BQ450,"HO")</f>
        <v>0</v>
      </c>
      <c r="BY450" s="1">
        <f t="shared" ref="BY450:BY513" si="127">COUNTIFS($S450:$BQ450,"NA")</f>
        <v>0</v>
      </c>
      <c r="BZ450" s="1">
        <f t="shared" ref="BZ450:BZ513" si="128">COUNTIFS($S450:$BQ450,"PL")</f>
        <v>0</v>
      </c>
      <c r="CA450" s="1">
        <f t="shared" ref="CA450:CA513" si="129">COUNTIFS($S450:$BQ450,"CL")</f>
        <v>0</v>
      </c>
      <c r="CB450" s="1">
        <f t="shared" ref="CB450:CB513" si="130">COUNTIFS($S450:$BQ450,"BL")</f>
        <v>0</v>
      </c>
      <c r="CC450" s="1">
        <f t="shared" ref="CC450:CC513" si="131">COUNTIFS($S450:$BQ450,"CO")</f>
        <v>0</v>
      </c>
      <c r="CD450" s="1">
        <f t="shared" ref="CD450:CD513" si="132">SUM(BZ450:CC450)</f>
        <v>0</v>
      </c>
      <c r="CE450" s="1">
        <f t="shared" ref="CE450:CE513" si="133">IF(SUM(BR450+BS450)&gt;=17,1,0)</f>
        <v>1</v>
      </c>
      <c r="CF450" s="1">
        <f t="shared" ref="CF450:CF513" si="134">IF(SUM(BR450+BS450)&gt;=13,1,0)</f>
        <v>1</v>
      </c>
      <c r="CG450" s="1">
        <f>SUM(BR450:CC450)+SUM(COUNTIFS(R450:BQ450,{"TERM","RESIGNED"}))</f>
        <v>29</v>
      </c>
      <c r="CH450" s="1" t="s">
        <v>41</v>
      </c>
      <c r="CI450" s="1" t="s">
        <v>934</v>
      </c>
    </row>
    <row r="451" spans="1:87" x14ac:dyDescent="0.25">
      <c r="A451" s="30">
        <f t="shared" ref="A451:A514" si="135">A450+1</f>
        <v>450</v>
      </c>
      <c r="B451" s="1" t="s">
        <v>163</v>
      </c>
      <c r="C451" s="1">
        <v>105671</v>
      </c>
      <c r="D451" s="25">
        <v>105671</v>
      </c>
      <c r="E451" s="1" t="s">
        <v>862</v>
      </c>
      <c r="F451" s="32" t="s">
        <v>1116</v>
      </c>
      <c r="G451" s="32" t="s">
        <v>117</v>
      </c>
      <c r="H451" s="28">
        <v>45174</v>
      </c>
      <c r="I451" s="28" t="s">
        <v>36</v>
      </c>
      <c r="J451" s="28" t="s">
        <v>36</v>
      </c>
      <c r="K451" s="1">
        <f t="shared" ca="1" si="119"/>
        <v>168</v>
      </c>
      <c r="L451" s="32" t="str">
        <f t="shared" si="120"/>
        <v>Billable</v>
      </c>
      <c r="M451" s="32" t="s">
        <v>118</v>
      </c>
      <c r="N451" s="1" t="s">
        <v>38</v>
      </c>
      <c r="O451" s="1" t="s">
        <v>39</v>
      </c>
      <c r="P451" s="1"/>
      <c r="Q451" s="1"/>
      <c r="R451" s="31" t="s">
        <v>120</v>
      </c>
      <c r="S451" s="42" t="s">
        <v>880</v>
      </c>
      <c r="T451" s="45">
        <v>0.38263888888888892</v>
      </c>
      <c r="U451" s="42" t="s">
        <v>880</v>
      </c>
      <c r="V451" s="42" t="s">
        <v>880</v>
      </c>
      <c r="W451" s="46">
        <v>0.39374999999999999</v>
      </c>
      <c r="X451" s="46" t="s">
        <v>880</v>
      </c>
      <c r="Y451" s="42" t="s">
        <v>17</v>
      </c>
      <c r="Z451" s="42" t="s">
        <v>17</v>
      </c>
      <c r="AA451" s="42" t="s">
        <v>880</v>
      </c>
      <c r="AB451" s="46">
        <v>0.38055555555555554</v>
      </c>
      <c r="AC451" s="42" t="s">
        <v>880</v>
      </c>
      <c r="AD451" s="42" t="s">
        <v>880</v>
      </c>
      <c r="AE451" s="46">
        <v>0.38194444444444442</v>
      </c>
      <c r="AF451" s="42" t="s">
        <v>880</v>
      </c>
      <c r="AG451" s="42" t="s">
        <v>880</v>
      </c>
      <c r="AH451" s="46">
        <v>0.44861111111111113</v>
      </c>
      <c r="AI451" s="42" t="s">
        <v>880</v>
      </c>
      <c r="AJ451" s="42" t="s">
        <v>880</v>
      </c>
      <c r="AK451" s="46">
        <v>0.3756944444444445</v>
      </c>
      <c r="AL451" s="42" t="s">
        <v>880</v>
      </c>
      <c r="AM451" s="42" t="s">
        <v>880</v>
      </c>
      <c r="AN451" s="46">
        <v>0.3923611111111111</v>
      </c>
      <c r="AO451" s="42" t="s">
        <v>880</v>
      </c>
      <c r="AP451" s="42" t="s">
        <v>17</v>
      </c>
      <c r="AQ451" s="42" t="s">
        <v>17</v>
      </c>
      <c r="AR451" s="42" t="s">
        <v>880</v>
      </c>
      <c r="AS451" s="46">
        <v>0.39583333333333331</v>
      </c>
      <c r="AT451" s="46" t="s">
        <v>880</v>
      </c>
      <c r="AU451" s="42" t="s">
        <v>880</v>
      </c>
      <c r="AV451" s="46">
        <v>0.39097222222222222</v>
      </c>
      <c r="AW451" s="46" t="s">
        <v>880</v>
      </c>
      <c r="AX451" s="42" t="s">
        <v>880</v>
      </c>
      <c r="AY451" s="46">
        <v>0.38680555555555557</v>
      </c>
      <c r="AZ451" s="46" t="s">
        <v>880</v>
      </c>
      <c r="BA451" s="42" t="s">
        <v>880</v>
      </c>
      <c r="BB451" s="46">
        <v>0.40416666666666662</v>
      </c>
      <c r="BC451" s="46" t="s">
        <v>880</v>
      </c>
      <c r="BD451" s="42" t="s">
        <v>880</v>
      </c>
      <c r="BE451" s="42" t="s">
        <v>17</v>
      </c>
      <c r="BF451" s="42" t="s">
        <v>17</v>
      </c>
      <c r="BR451" s="1">
        <f t="shared" si="121"/>
        <v>23</v>
      </c>
      <c r="BS451" s="1">
        <f t="shared" si="122"/>
        <v>0</v>
      </c>
      <c r="BT451" s="1">
        <f t="shared" si="123"/>
        <v>6</v>
      </c>
      <c r="BU451" s="1">
        <f t="shared" si="124"/>
        <v>0</v>
      </c>
      <c r="BV451" s="1">
        <f t="shared" si="125"/>
        <v>0</v>
      </c>
      <c r="BW451" s="1">
        <f>SUM(COUNTIFS($S451:$BQ451,{"PAT","MAT"}))</f>
        <v>0</v>
      </c>
      <c r="BX451" s="1">
        <f t="shared" si="126"/>
        <v>0</v>
      </c>
      <c r="BY451" s="1">
        <f t="shared" si="127"/>
        <v>0</v>
      </c>
      <c r="BZ451" s="1">
        <f t="shared" si="128"/>
        <v>0</v>
      </c>
      <c r="CA451" s="1">
        <f t="shared" si="129"/>
        <v>0</v>
      </c>
      <c r="CB451" s="1">
        <f t="shared" si="130"/>
        <v>0</v>
      </c>
      <c r="CC451" s="1">
        <f t="shared" si="131"/>
        <v>0</v>
      </c>
      <c r="CD451" s="1">
        <f t="shared" si="132"/>
        <v>0</v>
      </c>
      <c r="CE451" s="1">
        <f t="shared" si="133"/>
        <v>1</v>
      </c>
      <c r="CF451" s="1">
        <f t="shared" si="134"/>
        <v>1</v>
      </c>
      <c r="CG451" s="1">
        <f>SUM(BR451:CC451)+SUM(COUNTIFS(R451:BQ451,{"TERM","RESIGNED"}))</f>
        <v>29</v>
      </c>
      <c r="CH451" s="1" t="s">
        <v>41</v>
      </c>
      <c r="CI451" s="1" t="s">
        <v>934</v>
      </c>
    </row>
    <row r="452" spans="1:87" x14ac:dyDescent="0.25">
      <c r="A452" s="30">
        <f t="shared" si="135"/>
        <v>451</v>
      </c>
      <c r="B452" s="1" t="s">
        <v>163</v>
      </c>
      <c r="C452" s="1">
        <v>105656</v>
      </c>
      <c r="D452" s="25">
        <v>105656</v>
      </c>
      <c r="E452" s="1" t="s">
        <v>863</v>
      </c>
      <c r="F452" s="32" t="s">
        <v>1109</v>
      </c>
      <c r="G452" s="32" t="s">
        <v>117</v>
      </c>
      <c r="H452" s="28">
        <v>45174</v>
      </c>
      <c r="I452" s="28" t="s">
        <v>36</v>
      </c>
      <c r="J452" s="28" t="s">
        <v>36</v>
      </c>
      <c r="K452" s="1">
        <f t="shared" ca="1" si="119"/>
        <v>168</v>
      </c>
      <c r="L452" s="32" t="str">
        <f t="shared" si="120"/>
        <v>Billable</v>
      </c>
      <c r="M452" s="32" t="s">
        <v>118</v>
      </c>
      <c r="N452" s="1" t="s">
        <v>38</v>
      </c>
      <c r="O452" s="1" t="s">
        <v>39</v>
      </c>
      <c r="P452" s="1"/>
      <c r="Q452" s="1"/>
      <c r="R452" s="31" t="s">
        <v>353</v>
      </c>
      <c r="S452" s="42" t="s">
        <v>880</v>
      </c>
      <c r="T452" s="45">
        <v>0.39444444444444443</v>
      </c>
      <c r="U452" s="42" t="s">
        <v>880</v>
      </c>
      <c r="V452" s="42" t="s">
        <v>880</v>
      </c>
      <c r="W452" s="46">
        <v>0.39027777777777778</v>
      </c>
      <c r="X452" s="46" t="s">
        <v>880</v>
      </c>
      <c r="Y452" s="42" t="s">
        <v>17</v>
      </c>
      <c r="Z452" s="42" t="s">
        <v>17</v>
      </c>
      <c r="AA452" s="42" t="s">
        <v>880</v>
      </c>
      <c r="AB452" s="46">
        <v>0.40069444444444446</v>
      </c>
      <c r="AC452" s="42" t="s">
        <v>880</v>
      </c>
      <c r="AD452" s="42" t="s">
        <v>880</v>
      </c>
      <c r="AE452" s="46">
        <v>0.39861111111111108</v>
      </c>
      <c r="AF452" s="42" t="s">
        <v>880</v>
      </c>
      <c r="AG452" s="42" t="s">
        <v>19</v>
      </c>
      <c r="AH452" s="46">
        <v>0.37708333333333338</v>
      </c>
      <c r="AI452" s="42" t="s">
        <v>19</v>
      </c>
      <c r="AJ452" s="42" t="s">
        <v>880</v>
      </c>
      <c r="AK452" s="46">
        <v>0.38819444444444445</v>
      </c>
      <c r="AL452" s="42" t="s">
        <v>880</v>
      </c>
      <c r="AM452" s="42" t="s">
        <v>18</v>
      </c>
      <c r="AN452" s="46" t="s">
        <v>36</v>
      </c>
      <c r="AO452" s="42" t="s">
        <v>18</v>
      </c>
      <c r="AP452" s="42" t="s">
        <v>17</v>
      </c>
      <c r="AQ452" s="42" t="s">
        <v>17</v>
      </c>
      <c r="AR452" s="42" t="s">
        <v>880</v>
      </c>
      <c r="AS452" s="46">
        <v>0.33333333333333331</v>
      </c>
      <c r="AT452" s="46" t="s">
        <v>881</v>
      </c>
      <c r="AU452" s="42" t="s">
        <v>881</v>
      </c>
      <c r="AV452" s="46">
        <v>0.3659722222222222</v>
      </c>
      <c r="AW452" s="46" t="s">
        <v>881</v>
      </c>
      <c r="AX452" s="42" t="s">
        <v>881</v>
      </c>
      <c r="AY452" s="46">
        <v>0.4069444444444445</v>
      </c>
      <c r="AZ452" s="46" t="s">
        <v>881</v>
      </c>
      <c r="BA452" s="42" t="s">
        <v>18</v>
      </c>
      <c r="BB452" s="46" t="s">
        <v>36</v>
      </c>
      <c r="BC452" s="46" t="s">
        <v>18</v>
      </c>
      <c r="BD452" s="42" t="s">
        <v>881</v>
      </c>
      <c r="BE452" s="42" t="s">
        <v>17</v>
      </c>
      <c r="BF452" s="42" t="s">
        <v>17</v>
      </c>
      <c r="BR452" s="1">
        <f t="shared" si="121"/>
        <v>11</v>
      </c>
      <c r="BS452" s="1">
        <f t="shared" si="122"/>
        <v>3</v>
      </c>
      <c r="BT452" s="1">
        <f t="shared" si="123"/>
        <v>6</v>
      </c>
      <c r="BU452" s="1">
        <f t="shared" si="124"/>
        <v>4</v>
      </c>
      <c r="BV452" s="1">
        <f t="shared" si="125"/>
        <v>2</v>
      </c>
      <c r="BW452" s="1">
        <f>SUM(COUNTIFS($S452:$BQ452,{"PAT","MAT"}))</f>
        <v>0</v>
      </c>
      <c r="BX452" s="1">
        <f t="shared" si="126"/>
        <v>0</v>
      </c>
      <c r="BY452" s="1">
        <f t="shared" si="127"/>
        <v>0</v>
      </c>
      <c r="BZ452" s="1">
        <f t="shared" si="128"/>
        <v>0</v>
      </c>
      <c r="CA452" s="1">
        <f t="shared" si="129"/>
        <v>0</v>
      </c>
      <c r="CB452" s="1">
        <f t="shared" si="130"/>
        <v>0</v>
      </c>
      <c r="CC452" s="1">
        <f t="shared" si="131"/>
        <v>0</v>
      </c>
      <c r="CD452" s="1">
        <f t="shared" si="132"/>
        <v>0</v>
      </c>
      <c r="CE452" s="1">
        <f t="shared" si="133"/>
        <v>0</v>
      </c>
      <c r="CF452" s="1">
        <f t="shared" si="134"/>
        <v>1</v>
      </c>
      <c r="CG452" s="1">
        <f>SUM(BR452:CC452)+SUM(COUNTIFS(R452:BQ452,{"TERM","RESIGNED"}))</f>
        <v>26</v>
      </c>
      <c r="CH452" s="1" t="s">
        <v>41</v>
      </c>
      <c r="CI452" s="1" t="s">
        <v>934</v>
      </c>
    </row>
    <row r="453" spans="1:87" x14ac:dyDescent="0.25">
      <c r="A453" s="30">
        <f t="shared" si="135"/>
        <v>452</v>
      </c>
      <c r="B453" s="1" t="s">
        <v>163</v>
      </c>
      <c r="C453" s="1">
        <v>105664</v>
      </c>
      <c r="D453" s="25">
        <v>105664</v>
      </c>
      <c r="E453" s="1" t="s">
        <v>863</v>
      </c>
      <c r="F453" s="32" t="s">
        <v>1112</v>
      </c>
      <c r="G453" s="32" t="s">
        <v>117</v>
      </c>
      <c r="H453" s="28">
        <v>45174</v>
      </c>
      <c r="I453" s="28" t="s">
        <v>36</v>
      </c>
      <c r="J453" s="28" t="s">
        <v>36</v>
      </c>
      <c r="K453" s="1">
        <f t="shared" ca="1" si="119"/>
        <v>168</v>
      </c>
      <c r="L453" s="32" t="str">
        <f t="shared" si="120"/>
        <v>Billable</v>
      </c>
      <c r="M453" s="32" t="s">
        <v>118</v>
      </c>
      <c r="N453" s="1" t="s">
        <v>38</v>
      </c>
      <c r="O453" s="1" t="s">
        <v>39</v>
      </c>
      <c r="P453" s="1"/>
      <c r="Q453" s="1"/>
      <c r="R453" s="31" t="s">
        <v>353</v>
      </c>
      <c r="S453" s="42" t="s">
        <v>880</v>
      </c>
      <c r="T453" s="45">
        <v>0.3833333333333333</v>
      </c>
      <c r="U453" s="42" t="s">
        <v>880</v>
      </c>
      <c r="V453" s="42" t="s">
        <v>880</v>
      </c>
      <c r="W453" s="46">
        <v>0.3840277777777778</v>
      </c>
      <c r="X453" s="46" t="s">
        <v>880</v>
      </c>
      <c r="Y453" s="42" t="s">
        <v>17</v>
      </c>
      <c r="Z453" s="42" t="s">
        <v>17</v>
      </c>
      <c r="AA453" s="42" t="s">
        <v>880</v>
      </c>
      <c r="AB453" s="46">
        <v>0.37847222222222227</v>
      </c>
      <c r="AC453" s="42" t="s">
        <v>880</v>
      </c>
      <c r="AD453" s="42" t="s">
        <v>880</v>
      </c>
      <c r="AE453" s="46">
        <v>0.37361111111111112</v>
      </c>
      <c r="AF453" s="42" t="s">
        <v>880</v>
      </c>
      <c r="AG453" s="42" t="s">
        <v>880</v>
      </c>
      <c r="AH453" s="46">
        <v>0.38819444444444445</v>
      </c>
      <c r="AI453" s="42" t="s">
        <v>880</v>
      </c>
      <c r="AJ453" s="42" t="s">
        <v>880</v>
      </c>
      <c r="AK453" s="46">
        <v>0.38611111111111113</v>
      </c>
      <c r="AL453" s="42" t="s">
        <v>880</v>
      </c>
      <c r="AM453" s="42" t="s">
        <v>880</v>
      </c>
      <c r="AN453" s="46">
        <v>0.38958333333333334</v>
      </c>
      <c r="AO453" s="42" t="s">
        <v>880</v>
      </c>
      <c r="AP453" s="42" t="s">
        <v>17</v>
      </c>
      <c r="AQ453" s="42" t="s">
        <v>17</v>
      </c>
      <c r="AR453" s="42" t="s">
        <v>880</v>
      </c>
      <c r="AS453" s="46">
        <v>0.38055555555555554</v>
      </c>
      <c r="AT453" s="46" t="s">
        <v>880</v>
      </c>
      <c r="AU453" s="42" t="s">
        <v>880</v>
      </c>
      <c r="AV453" s="46">
        <v>0.39166666666666666</v>
      </c>
      <c r="AW453" s="46" t="s">
        <v>880</v>
      </c>
      <c r="AX453" s="42" t="s">
        <v>880</v>
      </c>
      <c r="AY453" s="46">
        <v>0.38819444444444445</v>
      </c>
      <c r="AZ453" s="46" t="s">
        <v>880</v>
      </c>
      <c r="BA453" s="42" t="s">
        <v>880</v>
      </c>
      <c r="BB453" s="46">
        <v>0.40416666666666662</v>
      </c>
      <c r="BC453" s="46" t="s">
        <v>880</v>
      </c>
      <c r="BD453" s="42" t="s">
        <v>880</v>
      </c>
      <c r="BE453" s="42" t="s">
        <v>17</v>
      </c>
      <c r="BF453" s="42" t="s">
        <v>17</v>
      </c>
      <c r="BR453" s="1">
        <f t="shared" si="121"/>
        <v>23</v>
      </c>
      <c r="BS453" s="1">
        <f t="shared" si="122"/>
        <v>0</v>
      </c>
      <c r="BT453" s="1">
        <f t="shared" si="123"/>
        <v>6</v>
      </c>
      <c r="BU453" s="1">
        <f t="shared" si="124"/>
        <v>0</v>
      </c>
      <c r="BV453" s="1">
        <f t="shared" si="125"/>
        <v>0</v>
      </c>
      <c r="BW453" s="1">
        <f>SUM(COUNTIFS($S453:$BQ453,{"PAT","MAT"}))</f>
        <v>0</v>
      </c>
      <c r="BX453" s="1">
        <f t="shared" si="126"/>
        <v>0</v>
      </c>
      <c r="BY453" s="1">
        <f t="shared" si="127"/>
        <v>0</v>
      </c>
      <c r="BZ453" s="1">
        <f t="shared" si="128"/>
        <v>0</v>
      </c>
      <c r="CA453" s="1">
        <f t="shared" si="129"/>
        <v>0</v>
      </c>
      <c r="CB453" s="1">
        <f t="shared" si="130"/>
        <v>0</v>
      </c>
      <c r="CC453" s="1">
        <f t="shared" si="131"/>
        <v>0</v>
      </c>
      <c r="CD453" s="1">
        <f t="shared" si="132"/>
        <v>0</v>
      </c>
      <c r="CE453" s="1">
        <f t="shared" si="133"/>
        <v>1</v>
      </c>
      <c r="CF453" s="1">
        <f t="shared" si="134"/>
        <v>1</v>
      </c>
      <c r="CG453" s="1">
        <f>SUM(BR453:CC453)+SUM(COUNTIFS(R453:BQ453,{"TERM","RESIGNED"}))</f>
        <v>29</v>
      </c>
      <c r="CH453" s="1" t="s">
        <v>41</v>
      </c>
      <c r="CI453" s="1" t="s">
        <v>934</v>
      </c>
    </row>
    <row r="454" spans="1:87" x14ac:dyDescent="0.25">
      <c r="A454" s="30">
        <f t="shared" si="135"/>
        <v>453</v>
      </c>
      <c r="B454" s="1" t="s">
        <v>163</v>
      </c>
      <c r="C454" s="1">
        <v>105687</v>
      </c>
      <c r="D454" s="25">
        <v>105687</v>
      </c>
      <c r="E454" s="1" t="s">
        <v>863</v>
      </c>
      <c r="F454" s="32" t="s">
        <v>1123</v>
      </c>
      <c r="G454" s="32" t="s">
        <v>117</v>
      </c>
      <c r="H454" s="28">
        <v>45177</v>
      </c>
      <c r="I454" s="28" t="s">
        <v>36</v>
      </c>
      <c r="J454" s="28" t="s">
        <v>36</v>
      </c>
      <c r="K454" s="1">
        <f t="shared" ca="1" si="119"/>
        <v>165</v>
      </c>
      <c r="L454" s="32" t="str">
        <f t="shared" si="120"/>
        <v>Billable</v>
      </c>
      <c r="M454" s="32" t="s">
        <v>118</v>
      </c>
      <c r="N454" s="1" t="s">
        <v>38</v>
      </c>
      <c r="O454" s="1" t="s">
        <v>39</v>
      </c>
      <c r="P454" s="1"/>
      <c r="Q454" s="1"/>
      <c r="R454" s="31" t="s">
        <v>120</v>
      </c>
      <c r="S454" s="42" t="s">
        <v>880</v>
      </c>
      <c r="T454" s="45">
        <v>0.39166666666666666</v>
      </c>
      <c r="U454" s="42" t="s">
        <v>880</v>
      </c>
      <c r="V454" s="42" t="s">
        <v>880</v>
      </c>
      <c r="W454" s="46">
        <v>0.41319444444444442</v>
      </c>
      <c r="X454" s="46" t="s">
        <v>880</v>
      </c>
      <c r="Y454" s="42" t="s">
        <v>17</v>
      </c>
      <c r="Z454" s="42" t="s">
        <v>17</v>
      </c>
      <c r="AA454" s="42" t="s">
        <v>880</v>
      </c>
      <c r="AB454" s="46">
        <v>0.40069444444444446</v>
      </c>
      <c r="AC454" s="42" t="s">
        <v>880</v>
      </c>
      <c r="AD454" s="42" t="s">
        <v>880</v>
      </c>
      <c r="AE454" s="46">
        <v>0.39027777777777778</v>
      </c>
      <c r="AF454" s="42" t="s">
        <v>880</v>
      </c>
      <c r="AG454" s="42" t="s">
        <v>880</v>
      </c>
      <c r="AH454" s="46">
        <v>0.44305555555555554</v>
      </c>
      <c r="AI454" s="42" t="s">
        <v>880</v>
      </c>
      <c r="AJ454" s="42" t="s">
        <v>880</v>
      </c>
      <c r="AK454" s="46">
        <v>0.37638888888888888</v>
      </c>
      <c r="AL454" s="42" t="s">
        <v>880</v>
      </c>
      <c r="AM454" s="42" t="s">
        <v>880</v>
      </c>
      <c r="AN454" s="46">
        <v>0.40416666666666662</v>
      </c>
      <c r="AO454" s="42" t="s">
        <v>880</v>
      </c>
      <c r="AP454" s="42" t="s">
        <v>17</v>
      </c>
      <c r="AQ454" s="42" t="s">
        <v>17</v>
      </c>
      <c r="AR454" s="42" t="s">
        <v>880</v>
      </c>
      <c r="AS454" s="46">
        <v>0.39861111111111108</v>
      </c>
      <c r="AT454" s="46" t="s">
        <v>880</v>
      </c>
      <c r="AU454" s="42" t="s">
        <v>880</v>
      </c>
      <c r="AV454" s="46">
        <v>0.38194444444444442</v>
      </c>
      <c r="AW454" s="46" t="s">
        <v>880</v>
      </c>
      <c r="AX454" s="42" t="s">
        <v>880</v>
      </c>
      <c r="AY454" s="46">
        <v>0.3923611111111111</v>
      </c>
      <c r="AZ454" s="46" t="s">
        <v>880</v>
      </c>
      <c r="BA454" s="42" t="s">
        <v>880</v>
      </c>
      <c r="BB454" s="46">
        <v>0.40972222222222227</v>
      </c>
      <c r="BC454" s="46" t="s">
        <v>880</v>
      </c>
      <c r="BD454" s="42" t="s">
        <v>880</v>
      </c>
      <c r="BE454" s="42" t="s">
        <v>17</v>
      </c>
      <c r="BF454" s="42" t="s">
        <v>17</v>
      </c>
      <c r="BR454" s="1">
        <f t="shared" si="121"/>
        <v>23</v>
      </c>
      <c r="BS454" s="1">
        <f t="shared" si="122"/>
        <v>0</v>
      </c>
      <c r="BT454" s="1">
        <f t="shared" si="123"/>
        <v>6</v>
      </c>
      <c r="BU454" s="1">
        <f t="shared" si="124"/>
        <v>0</v>
      </c>
      <c r="BV454" s="1">
        <f t="shared" si="125"/>
        <v>0</v>
      </c>
      <c r="BW454" s="1">
        <f>SUM(COUNTIFS($S454:$BQ454,{"PAT","MAT"}))</f>
        <v>0</v>
      </c>
      <c r="BX454" s="1">
        <f t="shared" si="126"/>
        <v>0</v>
      </c>
      <c r="BY454" s="1">
        <f t="shared" si="127"/>
        <v>0</v>
      </c>
      <c r="BZ454" s="1">
        <f t="shared" si="128"/>
        <v>0</v>
      </c>
      <c r="CA454" s="1">
        <f t="shared" si="129"/>
        <v>0</v>
      </c>
      <c r="CB454" s="1">
        <f t="shared" si="130"/>
        <v>0</v>
      </c>
      <c r="CC454" s="1">
        <f t="shared" si="131"/>
        <v>0</v>
      </c>
      <c r="CD454" s="1">
        <f t="shared" si="132"/>
        <v>0</v>
      </c>
      <c r="CE454" s="1">
        <f t="shared" si="133"/>
        <v>1</v>
      </c>
      <c r="CF454" s="1">
        <f t="shared" si="134"/>
        <v>1</v>
      </c>
      <c r="CG454" s="1">
        <f>SUM(BR454:CC454)+SUM(COUNTIFS(R454:BQ454,{"TERM","RESIGNED"}))</f>
        <v>29</v>
      </c>
      <c r="CH454" s="1" t="s">
        <v>41</v>
      </c>
      <c r="CI454" s="1" t="s">
        <v>934</v>
      </c>
    </row>
    <row r="455" spans="1:87" x14ac:dyDescent="0.25">
      <c r="A455" s="30">
        <f t="shared" si="135"/>
        <v>454</v>
      </c>
      <c r="B455" s="1" t="s">
        <v>163</v>
      </c>
      <c r="C455" s="1">
        <v>105693</v>
      </c>
      <c r="D455" s="25">
        <v>105693</v>
      </c>
      <c r="E455" s="1" t="s">
        <v>863</v>
      </c>
      <c r="F455" s="32" t="s">
        <v>1124</v>
      </c>
      <c r="G455" s="32" t="s">
        <v>117</v>
      </c>
      <c r="H455" s="28">
        <v>45177</v>
      </c>
      <c r="I455" s="28" t="s">
        <v>36</v>
      </c>
      <c r="J455" s="28" t="s">
        <v>36</v>
      </c>
      <c r="K455" s="1">
        <f t="shared" ca="1" si="119"/>
        <v>165</v>
      </c>
      <c r="L455" s="32" t="str">
        <f t="shared" si="120"/>
        <v>Billable</v>
      </c>
      <c r="M455" s="32" t="s">
        <v>118</v>
      </c>
      <c r="N455" s="1" t="s">
        <v>38</v>
      </c>
      <c r="O455" s="1" t="s">
        <v>39</v>
      </c>
      <c r="P455" s="1"/>
      <c r="Q455" s="1"/>
      <c r="R455" s="31" t="s">
        <v>353</v>
      </c>
      <c r="S455" s="42" t="s">
        <v>880</v>
      </c>
      <c r="T455" s="45">
        <v>0.38541666666666669</v>
      </c>
      <c r="U455" s="42" t="s">
        <v>880</v>
      </c>
      <c r="V455" s="42" t="s">
        <v>880</v>
      </c>
      <c r="W455" s="46">
        <v>0.38541666666666669</v>
      </c>
      <c r="X455" s="46" t="s">
        <v>880</v>
      </c>
      <c r="Y455" s="42" t="s">
        <v>17</v>
      </c>
      <c r="Z455" s="42" t="s">
        <v>17</v>
      </c>
      <c r="AA455" s="42" t="s">
        <v>880</v>
      </c>
      <c r="AB455" s="46">
        <v>0.38194444444444442</v>
      </c>
      <c r="AC455" s="42" t="s">
        <v>880</v>
      </c>
      <c r="AD455" s="42" t="s">
        <v>880</v>
      </c>
      <c r="AE455" s="46">
        <v>0.43124999999999997</v>
      </c>
      <c r="AF455" s="42" t="s">
        <v>880</v>
      </c>
      <c r="AG455" s="42" t="s">
        <v>880</v>
      </c>
      <c r="AH455" s="46">
        <v>0.39652777777777781</v>
      </c>
      <c r="AI455" s="42" t="s">
        <v>880</v>
      </c>
      <c r="AJ455" s="42" t="s">
        <v>880</v>
      </c>
      <c r="AK455" s="46">
        <v>0.38055555555555554</v>
      </c>
      <c r="AL455" s="42" t="s">
        <v>880</v>
      </c>
      <c r="AM455" s="42" t="s">
        <v>880</v>
      </c>
      <c r="AN455" s="46">
        <v>0.37916666666666665</v>
      </c>
      <c r="AO455" s="42" t="s">
        <v>880</v>
      </c>
      <c r="AP455" s="42" t="s">
        <v>17</v>
      </c>
      <c r="AQ455" s="42" t="s">
        <v>17</v>
      </c>
      <c r="AR455" s="42" t="s">
        <v>880</v>
      </c>
      <c r="AS455" s="46">
        <v>0.37638888888888888</v>
      </c>
      <c r="AT455" s="46" t="s">
        <v>880</v>
      </c>
      <c r="AU455" s="42" t="s">
        <v>880</v>
      </c>
      <c r="AV455" s="46">
        <v>0.39444444444444443</v>
      </c>
      <c r="AW455" s="46" t="s">
        <v>880</v>
      </c>
      <c r="AX455" s="42" t="s">
        <v>880</v>
      </c>
      <c r="AY455" s="46">
        <v>0.40138888888888885</v>
      </c>
      <c r="AZ455" s="46" t="s">
        <v>880</v>
      </c>
      <c r="BA455" s="42" t="s">
        <v>880</v>
      </c>
      <c r="BB455" s="46">
        <v>0.31736111111111115</v>
      </c>
      <c r="BC455" s="46" t="s">
        <v>881</v>
      </c>
      <c r="BD455" s="42" t="s">
        <v>880</v>
      </c>
      <c r="BE455" s="42" t="s">
        <v>17</v>
      </c>
      <c r="BF455" s="42" t="s">
        <v>17</v>
      </c>
      <c r="BR455" s="1">
        <f t="shared" si="121"/>
        <v>22</v>
      </c>
      <c r="BS455" s="1">
        <f t="shared" si="122"/>
        <v>0.5</v>
      </c>
      <c r="BT455" s="1">
        <f t="shared" si="123"/>
        <v>6</v>
      </c>
      <c r="BU455" s="1">
        <f t="shared" si="124"/>
        <v>0</v>
      </c>
      <c r="BV455" s="1">
        <f t="shared" si="125"/>
        <v>0</v>
      </c>
      <c r="BW455" s="1">
        <f>SUM(COUNTIFS($S455:$BQ455,{"PAT","MAT"}))</f>
        <v>0</v>
      </c>
      <c r="BX455" s="1">
        <f t="shared" si="126"/>
        <v>0</v>
      </c>
      <c r="BY455" s="1">
        <f t="shared" si="127"/>
        <v>0</v>
      </c>
      <c r="BZ455" s="1">
        <f t="shared" si="128"/>
        <v>0</v>
      </c>
      <c r="CA455" s="1">
        <f t="shared" si="129"/>
        <v>0</v>
      </c>
      <c r="CB455" s="1">
        <f t="shared" si="130"/>
        <v>0</v>
      </c>
      <c r="CC455" s="1">
        <f t="shared" si="131"/>
        <v>0</v>
      </c>
      <c r="CD455" s="1">
        <f t="shared" si="132"/>
        <v>0</v>
      </c>
      <c r="CE455" s="1">
        <f t="shared" si="133"/>
        <v>1</v>
      </c>
      <c r="CF455" s="1">
        <f t="shared" si="134"/>
        <v>1</v>
      </c>
      <c r="CG455" s="1">
        <f>SUM(BR455:CC455)+SUM(COUNTIFS(R455:BQ455,{"TERM","RESIGNED"}))</f>
        <v>28.5</v>
      </c>
      <c r="CH455" s="1" t="s">
        <v>41</v>
      </c>
      <c r="CI455" s="1" t="s">
        <v>936</v>
      </c>
    </row>
    <row r="456" spans="1:87" x14ac:dyDescent="0.25">
      <c r="A456" s="30">
        <f t="shared" si="135"/>
        <v>455</v>
      </c>
      <c r="B456" s="1" t="s">
        <v>163</v>
      </c>
      <c r="C456" s="1">
        <v>105695</v>
      </c>
      <c r="D456" s="25">
        <v>105695</v>
      </c>
      <c r="E456" s="1" t="s">
        <v>863</v>
      </c>
      <c r="F456" s="32" t="s">
        <v>1125</v>
      </c>
      <c r="G456" s="32" t="s">
        <v>117</v>
      </c>
      <c r="H456" s="28">
        <v>45177</v>
      </c>
      <c r="I456" s="28" t="s">
        <v>36</v>
      </c>
      <c r="J456" s="28" t="s">
        <v>36</v>
      </c>
      <c r="K456" s="1">
        <f t="shared" ca="1" si="119"/>
        <v>165</v>
      </c>
      <c r="L456" s="32" t="str">
        <f t="shared" si="120"/>
        <v>Billable</v>
      </c>
      <c r="M456" s="32" t="s">
        <v>118</v>
      </c>
      <c r="N456" s="1" t="s">
        <v>38</v>
      </c>
      <c r="O456" s="1" t="s">
        <v>39</v>
      </c>
      <c r="P456" s="1"/>
      <c r="Q456" s="1"/>
      <c r="R456" s="31" t="s">
        <v>189</v>
      </c>
      <c r="S456" s="42" t="s">
        <v>880</v>
      </c>
      <c r="T456" s="45">
        <v>0.40416666666666662</v>
      </c>
      <c r="U456" s="42" t="s">
        <v>880</v>
      </c>
      <c r="V456" s="42" t="s">
        <v>880</v>
      </c>
      <c r="W456" s="46">
        <v>0.37083333333333335</v>
      </c>
      <c r="X456" s="46" t="s">
        <v>880</v>
      </c>
      <c r="Y456" s="42" t="s">
        <v>17</v>
      </c>
      <c r="Z456" s="42" t="s">
        <v>17</v>
      </c>
      <c r="AA456" s="42" t="s">
        <v>880</v>
      </c>
      <c r="AB456" s="46">
        <v>0.42222222222222222</v>
      </c>
      <c r="AC456" s="42" t="s">
        <v>880</v>
      </c>
      <c r="AD456" s="42" t="s">
        <v>880</v>
      </c>
      <c r="AE456" s="46">
        <v>0.3743055555555555</v>
      </c>
      <c r="AF456" s="42" t="s">
        <v>880</v>
      </c>
      <c r="AG456" s="42" t="s">
        <v>883</v>
      </c>
      <c r="AH456" s="46" t="s">
        <v>36</v>
      </c>
      <c r="AI456" s="42" t="s">
        <v>883</v>
      </c>
      <c r="AJ456" s="42" t="s">
        <v>880</v>
      </c>
      <c r="AK456" s="46">
        <v>0.3888888888888889</v>
      </c>
      <c r="AL456" s="42" t="s">
        <v>880</v>
      </c>
      <c r="AM456" s="42" t="s">
        <v>880</v>
      </c>
      <c r="AN456" s="46">
        <v>0.38472222222222219</v>
      </c>
      <c r="AO456" s="42" t="s">
        <v>880</v>
      </c>
      <c r="AP456" s="42" t="s">
        <v>17</v>
      </c>
      <c r="AQ456" s="42" t="s">
        <v>17</v>
      </c>
      <c r="AR456" s="42" t="s">
        <v>880</v>
      </c>
      <c r="AS456" s="46">
        <v>0.35416666666666669</v>
      </c>
      <c r="AT456" s="46" t="s">
        <v>880</v>
      </c>
      <c r="AU456" s="42" t="s">
        <v>880</v>
      </c>
      <c r="AV456" s="46">
        <v>0.38472222222222219</v>
      </c>
      <c r="AW456" s="46" t="s">
        <v>880</v>
      </c>
      <c r="AX456" s="42" t="s">
        <v>880</v>
      </c>
      <c r="AY456" s="46" t="s">
        <v>36</v>
      </c>
      <c r="AZ456" s="46" t="s">
        <v>880</v>
      </c>
      <c r="BA456" s="42" t="s">
        <v>880</v>
      </c>
      <c r="BB456" s="46">
        <v>0.38611111111111113</v>
      </c>
      <c r="BC456" s="46" t="s">
        <v>880</v>
      </c>
      <c r="BD456" s="42" t="s">
        <v>880</v>
      </c>
      <c r="BE456" s="42" t="s">
        <v>17</v>
      </c>
      <c r="BF456" s="42" t="s">
        <v>17</v>
      </c>
      <c r="BR456" s="1">
        <f t="shared" si="121"/>
        <v>21</v>
      </c>
      <c r="BS456" s="1">
        <f t="shared" si="122"/>
        <v>0</v>
      </c>
      <c r="BT456" s="1">
        <f t="shared" si="123"/>
        <v>6</v>
      </c>
      <c r="BU456" s="1">
        <f t="shared" si="124"/>
        <v>0</v>
      </c>
      <c r="BV456" s="1">
        <f t="shared" si="125"/>
        <v>0</v>
      </c>
      <c r="BW456" s="1">
        <f>SUM(COUNTIFS($S456:$BQ456,{"PAT","MAT"}))</f>
        <v>0</v>
      </c>
      <c r="BX456" s="1">
        <f t="shared" si="126"/>
        <v>0</v>
      </c>
      <c r="BY456" s="1">
        <f t="shared" si="127"/>
        <v>0</v>
      </c>
      <c r="BZ456" s="1">
        <f t="shared" si="128"/>
        <v>2</v>
      </c>
      <c r="CA456" s="1">
        <f t="shared" si="129"/>
        <v>0</v>
      </c>
      <c r="CB456" s="1">
        <f t="shared" si="130"/>
        <v>0</v>
      </c>
      <c r="CC456" s="1">
        <f t="shared" si="131"/>
        <v>0</v>
      </c>
      <c r="CD456" s="1">
        <f t="shared" si="132"/>
        <v>2</v>
      </c>
      <c r="CE456" s="1">
        <f t="shared" si="133"/>
        <v>1</v>
      </c>
      <c r="CF456" s="1">
        <f t="shared" si="134"/>
        <v>1</v>
      </c>
      <c r="CG456" s="1">
        <f>SUM(BR456:CC456)+SUM(COUNTIFS(R456:BQ456,{"TERM","RESIGNED"}))</f>
        <v>29</v>
      </c>
      <c r="CH456" s="1" t="s">
        <v>41</v>
      </c>
      <c r="CI456" s="1" t="s">
        <v>931</v>
      </c>
    </row>
    <row r="457" spans="1:87" x14ac:dyDescent="0.25">
      <c r="A457" s="30">
        <f t="shared" si="135"/>
        <v>456</v>
      </c>
      <c r="B457" s="1" t="s">
        <v>163</v>
      </c>
      <c r="C457" s="1">
        <v>105696</v>
      </c>
      <c r="D457" s="25">
        <v>105696</v>
      </c>
      <c r="E457" s="1" t="s">
        <v>863</v>
      </c>
      <c r="F457" s="32" t="s">
        <v>1126</v>
      </c>
      <c r="G457" s="32" t="s">
        <v>117</v>
      </c>
      <c r="H457" s="28">
        <v>45177</v>
      </c>
      <c r="I457" s="28" t="s">
        <v>36</v>
      </c>
      <c r="J457" s="28" t="s">
        <v>36</v>
      </c>
      <c r="K457" s="1">
        <f t="shared" ca="1" si="119"/>
        <v>165</v>
      </c>
      <c r="L457" s="32" t="str">
        <f t="shared" si="120"/>
        <v>Billable</v>
      </c>
      <c r="M457" s="32" t="s">
        <v>118</v>
      </c>
      <c r="N457" s="1" t="s">
        <v>38</v>
      </c>
      <c r="O457" s="1" t="s">
        <v>39</v>
      </c>
      <c r="P457" s="1"/>
      <c r="Q457" s="1"/>
      <c r="R457" s="31" t="s">
        <v>244</v>
      </c>
      <c r="S457" s="42" t="s">
        <v>18</v>
      </c>
      <c r="T457" s="45" t="s">
        <v>36</v>
      </c>
      <c r="U457" s="42" t="s">
        <v>18</v>
      </c>
      <c r="V457" s="42" t="s">
        <v>18</v>
      </c>
      <c r="W457" s="46" t="s">
        <v>36</v>
      </c>
      <c r="X457" s="46" t="s">
        <v>18</v>
      </c>
      <c r="Y457" s="42" t="s">
        <v>17</v>
      </c>
      <c r="Z457" s="42" t="s">
        <v>17</v>
      </c>
      <c r="AA457" s="42" t="s">
        <v>18</v>
      </c>
      <c r="AB457" s="46">
        <v>0.38194444444444442</v>
      </c>
      <c r="AC457" s="42" t="s">
        <v>18</v>
      </c>
      <c r="AD457" s="42" t="s">
        <v>880</v>
      </c>
      <c r="AE457" s="46">
        <v>0.37222222222222223</v>
      </c>
      <c r="AF457" s="42" t="s">
        <v>880</v>
      </c>
      <c r="AG457" s="42" t="s">
        <v>880</v>
      </c>
      <c r="AH457" s="46">
        <v>0.37638888888888888</v>
      </c>
      <c r="AI457" s="42" t="s">
        <v>880</v>
      </c>
      <c r="AJ457" s="42" t="s">
        <v>18</v>
      </c>
      <c r="AK457" s="46">
        <v>0.36805555555555558</v>
      </c>
      <c r="AL457" s="42" t="s">
        <v>18</v>
      </c>
      <c r="AM457" s="42" t="s">
        <v>880</v>
      </c>
      <c r="AN457" s="46">
        <v>0.37222222222222223</v>
      </c>
      <c r="AO457" s="42" t="s">
        <v>880</v>
      </c>
      <c r="AP457" s="42" t="s">
        <v>17</v>
      </c>
      <c r="AQ457" s="42" t="s">
        <v>17</v>
      </c>
      <c r="AR457" s="42" t="s">
        <v>880</v>
      </c>
      <c r="AS457" s="46">
        <v>0.4055555555555555</v>
      </c>
      <c r="AT457" s="46" t="s">
        <v>880</v>
      </c>
      <c r="AU457" s="42" t="s">
        <v>18</v>
      </c>
      <c r="AV457" s="46">
        <v>0.37777777777777777</v>
      </c>
      <c r="AW457" s="46" t="s">
        <v>18</v>
      </c>
      <c r="AX457" s="42" t="s">
        <v>880</v>
      </c>
      <c r="AY457" s="46">
        <v>0.38125000000000003</v>
      </c>
      <c r="AZ457" s="46" t="s">
        <v>880</v>
      </c>
      <c r="BA457" s="42" t="s">
        <v>19</v>
      </c>
      <c r="BB457" s="46">
        <v>0.37222222222222223</v>
      </c>
      <c r="BC457" s="46" t="s">
        <v>19</v>
      </c>
      <c r="BD457" s="42" t="s">
        <v>18</v>
      </c>
      <c r="BE457" s="42" t="s">
        <v>17</v>
      </c>
      <c r="BF457" s="42" t="s">
        <v>17</v>
      </c>
      <c r="BR457" s="1">
        <f t="shared" si="121"/>
        <v>10</v>
      </c>
      <c r="BS457" s="1">
        <f t="shared" si="122"/>
        <v>0</v>
      </c>
      <c r="BT457" s="1">
        <f t="shared" si="123"/>
        <v>6</v>
      </c>
      <c r="BU457" s="1">
        <f t="shared" si="124"/>
        <v>11</v>
      </c>
      <c r="BV457" s="1">
        <f t="shared" si="125"/>
        <v>2</v>
      </c>
      <c r="BW457" s="1">
        <f>SUM(COUNTIFS($S457:$BQ457,{"PAT","MAT"}))</f>
        <v>0</v>
      </c>
      <c r="BX457" s="1">
        <f t="shared" si="126"/>
        <v>0</v>
      </c>
      <c r="BY457" s="1">
        <f t="shared" si="127"/>
        <v>0</v>
      </c>
      <c r="BZ457" s="1">
        <f t="shared" si="128"/>
        <v>0</v>
      </c>
      <c r="CA457" s="1">
        <f t="shared" si="129"/>
        <v>0</v>
      </c>
      <c r="CB457" s="1">
        <f t="shared" si="130"/>
        <v>0</v>
      </c>
      <c r="CC457" s="1">
        <f t="shared" si="131"/>
        <v>0</v>
      </c>
      <c r="CD457" s="1">
        <f t="shared" si="132"/>
        <v>0</v>
      </c>
      <c r="CE457" s="1">
        <f t="shared" si="133"/>
        <v>0</v>
      </c>
      <c r="CF457" s="1">
        <f t="shared" si="134"/>
        <v>0</v>
      </c>
      <c r="CG457" s="1">
        <f>SUM(BR457:CC457)+SUM(COUNTIFS(R457:BQ457,{"TERM","RESIGNED"}))</f>
        <v>29</v>
      </c>
      <c r="CH457" s="1" t="s">
        <v>41</v>
      </c>
      <c r="CI457" s="1" t="s">
        <v>934</v>
      </c>
    </row>
    <row r="458" spans="1:87" x14ac:dyDescent="0.25">
      <c r="A458" s="30">
        <f t="shared" si="135"/>
        <v>457</v>
      </c>
      <c r="B458" s="1" t="s">
        <v>163</v>
      </c>
      <c r="C458" s="1">
        <v>105698</v>
      </c>
      <c r="D458" s="25">
        <v>105698</v>
      </c>
      <c r="E458" s="1" t="s">
        <v>863</v>
      </c>
      <c r="F458" s="32" t="s">
        <v>1127</v>
      </c>
      <c r="G458" s="32" t="s">
        <v>117</v>
      </c>
      <c r="H458" s="28">
        <v>45177</v>
      </c>
      <c r="I458" s="28" t="s">
        <v>36</v>
      </c>
      <c r="J458" s="28" t="s">
        <v>36</v>
      </c>
      <c r="K458" s="1">
        <f t="shared" ca="1" si="119"/>
        <v>165</v>
      </c>
      <c r="L458" s="32" t="str">
        <f t="shared" si="120"/>
        <v>Billable</v>
      </c>
      <c r="M458" s="32" t="s">
        <v>118</v>
      </c>
      <c r="N458" s="1" t="s">
        <v>38</v>
      </c>
      <c r="O458" s="1" t="s">
        <v>39</v>
      </c>
      <c r="P458" s="1"/>
      <c r="Q458" s="1"/>
      <c r="R458" s="31" t="s">
        <v>353</v>
      </c>
      <c r="S458" s="42" t="s">
        <v>880</v>
      </c>
      <c r="T458" s="45">
        <v>0.38125000000000003</v>
      </c>
      <c r="U458" s="42" t="s">
        <v>880</v>
      </c>
      <c r="V458" s="42" t="s">
        <v>880</v>
      </c>
      <c r="W458" s="46">
        <v>0.38750000000000001</v>
      </c>
      <c r="X458" s="46" t="s">
        <v>880</v>
      </c>
      <c r="Y458" s="42" t="s">
        <v>17</v>
      </c>
      <c r="Z458" s="42" t="s">
        <v>17</v>
      </c>
      <c r="AA458" s="42" t="s">
        <v>880</v>
      </c>
      <c r="AB458" s="46">
        <v>0.41805555555555557</v>
      </c>
      <c r="AC458" s="42" t="s">
        <v>880</v>
      </c>
      <c r="AD458" s="42" t="s">
        <v>880</v>
      </c>
      <c r="AE458" s="46">
        <v>0.39930555555555558</v>
      </c>
      <c r="AF458" s="42" t="s">
        <v>880</v>
      </c>
      <c r="AG458" s="42" t="s">
        <v>880</v>
      </c>
      <c r="AH458" s="46">
        <v>0.40069444444444446</v>
      </c>
      <c r="AI458" s="42" t="s">
        <v>880</v>
      </c>
      <c r="AJ458" s="42" t="s">
        <v>880</v>
      </c>
      <c r="AK458" s="46">
        <v>0.38194444444444442</v>
      </c>
      <c r="AL458" s="42" t="s">
        <v>880</v>
      </c>
      <c r="AM458" s="42" t="s">
        <v>880</v>
      </c>
      <c r="AN458" s="46">
        <v>0.38055555555555554</v>
      </c>
      <c r="AO458" s="42" t="s">
        <v>880</v>
      </c>
      <c r="AP458" s="42" t="s">
        <v>17</v>
      </c>
      <c r="AQ458" s="42" t="s">
        <v>17</v>
      </c>
      <c r="AR458" s="42" t="s">
        <v>880</v>
      </c>
      <c r="AS458" s="46">
        <v>0.37708333333333338</v>
      </c>
      <c r="AT458" s="46" t="s">
        <v>880</v>
      </c>
      <c r="AU458" s="42" t="s">
        <v>880</v>
      </c>
      <c r="AV458" s="46">
        <v>0.39374999999999999</v>
      </c>
      <c r="AW458" s="46" t="s">
        <v>880</v>
      </c>
      <c r="AX458" s="42" t="s">
        <v>880</v>
      </c>
      <c r="AY458" s="46">
        <v>0.40625</v>
      </c>
      <c r="AZ458" s="46" t="s">
        <v>880</v>
      </c>
      <c r="BA458" s="42" t="s">
        <v>880</v>
      </c>
      <c r="BB458" s="46">
        <v>0.40486111111111112</v>
      </c>
      <c r="BC458" s="46" t="s">
        <v>880</v>
      </c>
      <c r="BD458" s="42" t="s">
        <v>880</v>
      </c>
      <c r="BE458" s="42" t="s">
        <v>17</v>
      </c>
      <c r="BF458" s="42" t="s">
        <v>17</v>
      </c>
      <c r="BR458" s="1">
        <f t="shared" si="121"/>
        <v>23</v>
      </c>
      <c r="BS458" s="1">
        <f t="shared" si="122"/>
        <v>0</v>
      </c>
      <c r="BT458" s="1">
        <f t="shared" si="123"/>
        <v>6</v>
      </c>
      <c r="BU458" s="1">
        <f t="shared" si="124"/>
        <v>0</v>
      </c>
      <c r="BV458" s="1">
        <f t="shared" si="125"/>
        <v>0</v>
      </c>
      <c r="BW458" s="1">
        <f>SUM(COUNTIFS($S458:$BQ458,{"PAT","MAT"}))</f>
        <v>0</v>
      </c>
      <c r="BX458" s="1">
        <f t="shared" si="126"/>
        <v>0</v>
      </c>
      <c r="BY458" s="1">
        <f t="shared" si="127"/>
        <v>0</v>
      </c>
      <c r="BZ458" s="1">
        <f t="shared" si="128"/>
        <v>0</v>
      </c>
      <c r="CA458" s="1">
        <f t="shared" si="129"/>
        <v>0</v>
      </c>
      <c r="CB458" s="1">
        <f t="shared" si="130"/>
        <v>0</v>
      </c>
      <c r="CC458" s="1">
        <f t="shared" si="131"/>
        <v>0</v>
      </c>
      <c r="CD458" s="1">
        <f t="shared" si="132"/>
        <v>0</v>
      </c>
      <c r="CE458" s="1">
        <f t="shared" si="133"/>
        <v>1</v>
      </c>
      <c r="CF458" s="1">
        <f t="shared" si="134"/>
        <v>1</v>
      </c>
      <c r="CG458" s="1">
        <f>SUM(BR458:CC458)+SUM(COUNTIFS(R458:BQ458,{"TERM","RESIGNED"}))</f>
        <v>29</v>
      </c>
      <c r="CH458" s="1" t="s">
        <v>41</v>
      </c>
      <c r="CI458" s="1" t="s">
        <v>934</v>
      </c>
    </row>
    <row r="459" spans="1:87" x14ac:dyDescent="0.25">
      <c r="A459" s="30">
        <f t="shared" si="135"/>
        <v>458</v>
      </c>
      <c r="B459" s="1" t="s">
        <v>163</v>
      </c>
      <c r="C459" s="1">
        <v>105700</v>
      </c>
      <c r="D459" s="25">
        <v>105700</v>
      </c>
      <c r="E459" s="1" t="s">
        <v>863</v>
      </c>
      <c r="F459" s="32" t="s">
        <v>1113</v>
      </c>
      <c r="G459" s="32" t="s">
        <v>117</v>
      </c>
      <c r="H459" s="28">
        <v>45177</v>
      </c>
      <c r="I459" s="28" t="s">
        <v>36</v>
      </c>
      <c r="J459" s="28" t="s">
        <v>36</v>
      </c>
      <c r="K459" s="1">
        <f t="shared" ca="1" si="119"/>
        <v>165</v>
      </c>
      <c r="L459" s="32" t="str">
        <f t="shared" si="120"/>
        <v>Billable</v>
      </c>
      <c r="M459" s="32" t="s">
        <v>118</v>
      </c>
      <c r="N459" s="1" t="s">
        <v>38</v>
      </c>
      <c r="O459" s="1" t="s">
        <v>39</v>
      </c>
      <c r="P459" s="1"/>
      <c r="Q459" s="1"/>
      <c r="R459" s="31" t="s">
        <v>353</v>
      </c>
      <c r="S459" s="42" t="s">
        <v>880</v>
      </c>
      <c r="T459" s="45">
        <v>0.3756944444444445</v>
      </c>
      <c r="U459" s="42" t="s">
        <v>880</v>
      </c>
      <c r="V459" s="42" t="s">
        <v>880</v>
      </c>
      <c r="W459" s="46">
        <v>0.39305555555555555</v>
      </c>
      <c r="X459" s="46" t="s">
        <v>880</v>
      </c>
      <c r="Y459" s="42" t="s">
        <v>17</v>
      </c>
      <c r="Z459" s="42" t="s">
        <v>17</v>
      </c>
      <c r="AA459" s="42" t="s">
        <v>880</v>
      </c>
      <c r="AB459" s="46">
        <v>0.41597222222222219</v>
      </c>
      <c r="AC459" s="42" t="s">
        <v>880</v>
      </c>
      <c r="AD459" s="42" t="s">
        <v>880</v>
      </c>
      <c r="AE459" s="46">
        <v>0.43611111111111112</v>
      </c>
      <c r="AF459" s="42" t="s">
        <v>880</v>
      </c>
      <c r="AG459" s="42" t="s">
        <v>880</v>
      </c>
      <c r="AH459" s="46">
        <v>0.40486111111111112</v>
      </c>
      <c r="AI459" s="42" t="s">
        <v>880</v>
      </c>
      <c r="AJ459" s="42" t="s">
        <v>880</v>
      </c>
      <c r="AK459" s="46">
        <v>0.38680555555555557</v>
      </c>
      <c r="AL459" s="42" t="s">
        <v>880</v>
      </c>
      <c r="AM459" s="42" t="s">
        <v>880</v>
      </c>
      <c r="AN459" s="46">
        <v>0.3840277777777778</v>
      </c>
      <c r="AO459" s="42" t="s">
        <v>880</v>
      </c>
      <c r="AP459" s="42" t="s">
        <v>17</v>
      </c>
      <c r="AQ459" s="42" t="s">
        <v>17</v>
      </c>
      <c r="AR459" s="42" t="s">
        <v>882</v>
      </c>
      <c r="AS459" s="46" t="s">
        <v>36</v>
      </c>
      <c r="AT459" s="46" t="s">
        <v>882</v>
      </c>
      <c r="AU459" s="42" t="s">
        <v>883</v>
      </c>
      <c r="AV459" s="46" t="s">
        <v>36</v>
      </c>
      <c r="AW459" s="46" t="s">
        <v>883</v>
      </c>
      <c r="AX459" s="42" t="s">
        <v>18</v>
      </c>
      <c r="AY459" s="46" t="s">
        <v>36</v>
      </c>
      <c r="AZ459" s="46" t="s">
        <v>18</v>
      </c>
      <c r="BA459" s="42" t="s">
        <v>18</v>
      </c>
      <c r="BB459" s="46" t="s">
        <v>36</v>
      </c>
      <c r="BC459" s="46" t="s">
        <v>18</v>
      </c>
      <c r="BD459" s="42" t="s">
        <v>18</v>
      </c>
      <c r="BE459" s="42" t="s">
        <v>17</v>
      </c>
      <c r="BF459" s="42" t="s">
        <v>17</v>
      </c>
      <c r="BR459" s="1">
        <f t="shared" si="121"/>
        <v>14</v>
      </c>
      <c r="BS459" s="1">
        <f t="shared" si="122"/>
        <v>0</v>
      </c>
      <c r="BT459" s="1">
        <f t="shared" si="123"/>
        <v>6</v>
      </c>
      <c r="BU459" s="1">
        <f t="shared" si="124"/>
        <v>5</v>
      </c>
      <c r="BV459" s="1">
        <f t="shared" si="125"/>
        <v>0</v>
      </c>
      <c r="BW459" s="1">
        <f>SUM(COUNTIFS($S459:$BQ459,{"PAT","MAT"}))</f>
        <v>0</v>
      </c>
      <c r="BX459" s="1">
        <f t="shared" si="126"/>
        <v>0</v>
      </c>
      <c r="BY459" s="1">
        <f t="shared" si="127"/>
        <v>0</v>
      </c>
      <c r="BZ459" s="1">
        <f t="shared" si="128"/>
        <v>2</v>
      </c>
      <c r="CA459" s="1">
        <f t="shared" si="129"/>
        <v>2</v>
      </c>
      <c r="CB459" s="1">
        <f t="shared" si="130"/>
        <v>0</v>
      </c>
      <c r="CC459" s="1">
        <f t="shared" si="131"/>
        <v>0</v>
      </c>
      <c r="CD459" s="1">
        <f t="shared" si="132"/>
        <v>4</v>
      </c>
      <c r="CE459" s="1">
        <f t="shared" si="133"/>
        <v>0</v>
      </c>
      <c r="CF459" s="1">
        <f t="shared" si="134"/>
        <v>1</v>
      </c>
      <c r="CG459" s="1">
        <f>SUM(BR459:CC459)+SUM(COUNTIFS(R459:BQ459,{"TERM","RESIGNED"}))</f>
        <v>29</v>
      </c>
      <c r="CH459" s="1" t="s">
        <v>41</v>
      </c>
      <c r="CI459" s="1" t="s">
        <v>931</v>
      </c>
    </row>
    <row r="460" spans="1:87" x14ac:dyDescent="0.25">
      <c r="A460" s="30">
        <f t="shared" si="135"/>
        <v>459</v>
      </c>
      <c r="B460" s="1" t="s">
        <v>163</v>
      </c>
      <c r="C460" s="1">
        <v>105701</v>
      </c>
      <c r="D460" s="25">
        <v>105701</v>
      </c>
      <c r="E460" s="1" t="s">
        <v>863</v>
      </c>
      <c r="F460" s="32" t="s">
        <v>1128</v>
      </c>
      <c r="G460" s="32" t="s">
        <v>117</v>
      </c>
      <c r="H460" s="28">
        <v>45177</v>
      </c>
      <c r="I460" s="28" t="s">
        <v>36</v>
      </c>
      <c r="J460" s="28" t="s">
        <v>36</v>
      </c>
      <c r="K460" s="1">
        <f t="shared" ca="1" si="119"/>
        <v>165</v>
      </c>
      <c r="L460" s="32" t="str">
        <f t="shared" si="120"/>
        <v>Billable</v>
      </c>
      <c r="M460" s="32" t="s">
        <v>118</v>
      </c>
      <c r="N460" s="1" t="s">
        <v>38</v>
      </c>
      <c r="O460" s="1" t="s">
        <v>39</v>
      </c>
      <c r="P460" s="1"/>
      <c r="Q460" s="1"/>
      <c r="R460" s="31" t="s">
        <v>244</v>
      </c>
      <c r="S460" s="42" t="s">
        <v>880</v>
      </c>
      <c r="T460" s="45">
        <v>0.38472222222222219</v>
      </c>
      <c r="U460" s="42" t="s">
        <v>880</v>
      </c>
      <c r="V460" s="42" t="s">
        <v>880</v>
      </c>
      <c r="W460" s="46">
        <v>0.39930555555555558</v>
      </c>
      <c r="X460" s="46" t="s">
        <v>880</v>
      </c>
      <c r="Y460" s="42" t="s">
        <v>17</v>
      </c>
      <c r="Z460" s="42" t="s">
        <v>17</v>
      </c>
      <c r="AA460" s="42" t="s">
        <v>880</v>
      </c>
      <c r="AB460" s="46">
        <v>0.3923611111111111</v>
      </c>
      <c r="AC460" s="42" t="s">
        <v>880</v>
      </c>
      <c r="AD460" s="42" t="s">
        <v>880</v>
      </c>
      <c r="AE460" s="46">
        <v>0.37916666666666665</v>
      </c>
      <c r="AF460" s="42" t="s">
        <v>880</v>
      </c>
      <c r="AG460" s="42" t="s">
        <v>880</v>
      </c>
      <c r="AH460" s="46">
        <v>0.3840277777777778</v>
      </c>
      <c r="AI460" s="42" t="s">
        <v>880</v>
      </c>
      <c r="AJ460" s="42" t="s">
        <v>880</v>
      </c>
      <c r="AK460" s="46">
        <v>0.375</v>
      </c>
      <c r="AL460" s="42" t="s">
        <v>880</v>
      </c>
      <c r="AM460" s="42" t="s">
        <v>880</v>
      </c>
      <c r="AN460" s="46">
        <v>0.38472222222222219</v>
      </c>
      <c r="AO460" s="42" t="s">
        <v>880</v>
      </c>
      <c r="AP460" s="42" t="s">
        <v>17</v>
      </c>
      <c r="AQ460" s="42" t="s">
        <v>17</v>
      </c>
      <c r="AR460" s="42" t="s">
        <v>880</v>
      </c>
      <c r="AS460" s="46">
        <v>0.40902777777777777</v>
      </c>
      <c r="AT460" s="46" t="s">
        <v>880</v>
      </c>
      <c r="AU460" s="42" t="s">
        <v>880</v>
      </c>
      <c r="AV460" s="46">
        <v>0.4055555555555555</v>
      </c>
      <c r="AW460" s="46" t="s">
        <v>880</v>
      </c>
      <c r="AX460" s="42" t="s">
        <v>880</v>
      </c>
      <c r="AY460" s="46">
        <v>0.38611111111111113</v>
      </c>
      <c r="AZ460" s="46" t="s">
        <v>880</v>
      </c>
      <c r="BA460" s="42" t="s">
        <v>880</v>
      </c>
      <c r="BB460" s="46">
        <v>0.3979166666666667</v>
      </c>
      <c r="BC460" s="46" t="s">
        <v>880</v>
      </c>
      <c r="BD460" s="42" t="s">
        <v>880</v>
      </c>
      <c r="BE460" s="42" t="s">
        <v>17</v>
      </c>
      <c r="BF460" s="42" t="s">
        <v>17</v>
      </c>
      <c r="BR460" s="1">
        <f t="shared" si="121"/>
        <v>23</v>
      </c>
      <c r="BS460" s="1">
        <f t="shared" si="122"/>
        <v>0</v>
      </c>
      <c r="BT460" s="1">
        <f t="shared" si="123"/>
        <v>6</v>
      </c>
      <c r="BU460" s="1">
        <f t="shared" si="124"/>
        <v>0</v>
      </c>
      <c r="BV460" s="1">
        <f t="shared" si="125"/>
        <v>0</v>
      </c>
      <c r="BW460" s="1">
        <f>SUM(COUNTIFS($S460:$BQ460,{"PAT","MAT"}))</f>
        <v>0</v>
      </c>
      <c r="BX460" s="1">
        <f t="shared" si="126"/>
        <v>0</v>
      </c>
      <c r="BY460" s="1">
        <f t="shared" si="127"/>
        <v>0</v>
      </c>
      <c r="BZ460" s="1">
        <f t="shared" si="128"/>
        <v>0</v>
      </c>
      <c r="CA460" s="1">
        <f t="shared" si="129"/>
        <v>0</v>
      </c>
      <c r="CB460" s="1">
        <f t="shared" si="130"/>
        <v>0</v>
      </c>
      <c r="CC460" s="1">
        <f t="shared" si="131"/>
        <v>0</v>
      </c>
      <c r="CD460" s="1">
        <f t="shared" si="132"/>
        <v>0</v>
      </c>
      <c r="CE460" s="1">
        <f t="shared" si="133"/>
        <v>1</v>
      </c>
      <c r="CF460" s="1">
        <f t="shared" si="134"/>
        <v>1</v>
      </c>
      <c r="CG460" s="1">
        <f>SUM(BR460:CC460)+SUM(COUNTIFS(R460:BQ460,{"TERM","RESIGNED"}))</f>
        <v>29</v>
      </c>
      <c r="CH460" s="1" t="s">
        <v>41</v>
      </c>
      <c r="CI460" s="1" t="s">
        <v>934</v>
      </c>
    </row>
    <row r="461" spans="1:87" x14ac:dyDescent="0.25">
      <c r="A461" s="30">
        <f t="shared" si="135"/>
        <v>460</v>
      </c>
      <c r="B461" s="1" t="s">
        <v>163</v>
      </c>
      <c r="C461" s="1">
        <v>105702</v>
      </c>
      <c r="D461" s="25">
        <v>105702</v>
      </c>
      <c r="E461" s="1" t="s">
        <v>863</v>
      </c>
      <c r="F461" s="32" t="s">
        <v>1129</v>
      </c>
      <c r="G461" s="32" t="s">
        <v>117</v>
      </c>
      <c r="H461" s="28">
        <v>45177</v>
      </c>
      <c r="I461" s="28" t="s">
        <v>36</v>
      </c>
      <c r="J461" s="28" t="s">
        <v>36</v>
      </c>
      <c r="K461" s="1">
        <f t="shared" ca="1" si="119"/>
        <v>165</v>
      </c>
      <c r="L461" s="32" t="str">
        <f t="shared" si="120"/>
        <v>Billable</v>
      </c>
      <c r="M461" s="32" t="s">
        <v>118</v>
      </c>
      <c r="N461" s="1" t="s">
        <v>38</v>
      </c>
      <c r="O461" s="1" t="s">
        <v>39</v>
      </c>
      <c r="P461" s="1"/>
      <c r="Q461" s="1"/>
      <c r="R461" s="31" t="s">
        <v>120</v>
      </c>
      <c r="S461" s="42" t="s">
        <v>880</v>
      </c>
      <c r="T461" s="45">
        <v>0.38055555555555554</v>
      </c>
      <c r="U461" s="42" t="s">
        <v>880</v>
      </c>
      <c r="V461" s="42" t="s">
        <v>880</v>
      </c>
      <c r="W461" s="46">
        <v>0.41666666666666669</v>
      </c>
      <c r="X461" s="46" t="s">
        <v>880</v>
      </c>
      <c r="Y461" s="42" t="s">
        <v>17</v>
      </c>
      <c r="Z461" s="42" t="s">
        <v>17</v>
      </c>
      <c r="AA461" s="42" t="s">
        <v>880</v>
      </c>
      <c r="AB461" s="46">
        <v>0.3979166666666667</v>
      </c>
      <c r="AC461" s="42" t="s">
        <v>880</v>
      </c>
      <c r="AD461" s="42" t="s">
        <v>880</v>
      </c>
      <c r="AE461" s="46">
        <v>0.37986111111111115</v>
      </c>
      <c r="AF461" s="42" t="s">
        <v>880</v>
      </c>
      <c r="AG461" s="42" t="s">
        <v>18</v>
      </c>
      <c r="AH461" s="46" t="s">
        <v>36</v>
      </c>
      <c r="AI461" s="42" t="s">
        <v>18</v>
      </c>
      <c r="AJ461" s="42" t="s">
        <v>880</v>
      </c>
      <c r="AK461" s="46">
        <v>0.3743055555555555</v>
      </c>
      <c r="AL461" s="42" t="s">
        <v>880</v>
      </c>
      <c r="AM461" s="42" t="s">
        <v>880</v>
      </c>
      <c r="AN461" s="46">
        <v>0.40625</v>
      </c>
      <c r="AO461" s="42" t="s">
        <v>880</v>
      </c>
      <c r="AP461" s="42" t="s">
        <v>17</v>
      </c>
      <c r="AQ461" s="42" t="s">
        <v>17</v>
      </c>
      <c r="AR461" s="42" t="s">
        <v>880</v>
      </c>
      <c r="AS461" s="46">
        <v>0.39444444444444443</v>
      </c>
      <c r="AT461" s="46" t="s">
        <v>880</v>
      </c>
      <c r="AU461" s="42" t="s">
        <v>880</v>
      </c>
      <c r="AV461" s="46">
        <v>0.41041666666666665</v>
      </c>
      <c r="AW461" s="46" t="s">
        <v>880</v>
      </c>
      <c r="AX461" s="42" t="s">
        <v>880</v>
      </c>
      <c r="AY461" s="46">
        <v>0.38611111111111113</v>
      </c>
      <c r="AZ461" s="46" t="s">
        <v>880</v>
      </c>
      <c r="BA461" s="42" t="s">
        <v>880</v>
      </c>
      <c r="BB461" s="46">
        <v>0.4055555555555555</v>
      </c>
      <c r="BC461" s="46" t="s">
        <v>880</v>
      </c>
      <c r="BD461" s="42" t="s">
        <v>880</v>
      </c>
      <c r="BE461" s="42" t="s">
        <v>17</v>
      </c>
      <c r="BF461" s="42" t="s">
        <v>17</v>
      </c>
      <c r="BR461" s="1">
        <f t="shared" si="121"/>
        <v>21</v>
      </c>
      <c r="BS461" s="1">
        <f t="shared" si="122"/>
        <v>0</v>
      </c>
      <c r="BT461" s="1">
        <f t="shared" si="123"/>
        <v>6</v>
      </c>
      <c r="BU461" s="1">
        <f t="shared" si="124"/>
        <v>2</v>
      </c>
      <c r="BV461" s="1">
        <f t="shared" si="125"/>
        <v>0</v>
      </c>
      <c r="BW461" s="1">
        <f>SUM(COUNTIFS($S461:$BQ461,{"PAT","MAT"}))</f>
        <v>0</v>
      </c>
      <c r="BX461" s="1">
        <f t="shared" si="126"/>
        <v>0</v>
      </c>
      <c r="BY461" s="1">
        <f t="shared" si="127"/>
        <v>0</v>
      </c>
      <c r="BZ461" s="1">
        <f t="shared" si="128"/>
        <v>0</v>
      </c>
      <c r="CA461" s="1">
        <f t="shared" si="129"/>
        <v>0</v>
      </c>
      <c r="CB461" s="1">
        <f t="shared" si="130"/>
        <v>0</v>
      </c>
      <c r="CC461" s="1">
        <f t="shared" si="131"/>
        <v>0</v>
      </c>
      <c r="CD461" s="1">
        <f t="shared" si="132"/>
        <v>0</v>
      </c>
      <c r="CE461" s="1">
        <f t="shared" si="133"/>
        <v>1</v>
      </c>
      <c r="CF461" s="1">
        <f t="shared" si="134"/>
        <v>1</v>
      </c>
      <c r="CG461" s="1">
        <f>SUM(BR461:CC461)+SUM(COUNTIFS(R461:BQ461,{"TERM","RESIGNED"}))</f>
        <v>29</v>
      </c>
      <c r="CH461" s="1" t="s">
        <v>41</v>
      </c>
      <c r="CI461" s="1" t="s">
        <v>931</v>
      </c>
    </row>
    <row r="462" spans="1:87" x14ac:dyDescent="0.25">
      <c r="A462" s="30">
        <f t="shared" si="135"/>
        <v>461</v>
      </c>
      <c r="B462" s="1" t="s">
        <v>163</v>
      </c>
      <c r="C462" s="1">
        <v>105712</v>
      </c>
      <c r="D462" s="25">
        <v>105712</v>
      </c>
      <c r="E462" s="1" t="s">
        <v>862</v>
      </c>
      <c r="F462" s="32" t="s">
        <v>1134</v>
      </c>
      <c r="G462" s="32" t="s">
        <v>181</v>
      </c>
      <c r="H462" s="28">
        <v>45181</v>
      </c>
      <c r="I462" s="28" t="s">
        <v>36</v>
      </c>
      <c r="J462" s="28" t="s">
        <v>36</v>
      </c>
      <c r="K462" s="1">
        <f t="shared" ca="1" si="119"/>
        <v>161</v>
      </c>
      <c r="L462" s="32" t="str">
        <f t="shared" si="120"/>
        <v>Billable</v>
      </c>
      <c r="M462" s="32" t="s">
        <v>178</v>
      </c>
      <c r="N462" s="1" t="s">
        <v>38</v>
      </c>
      <c r="O462" s="1" t="s">
        <v>39</v>
      </c>
      <c r="P462" s="1"/>
      <c r="Q462" s="1"/>
      <c r="R462" s="31" t="s">
        <v>425</v>
      </c>
      <c r="S462" s="42" t="s">
        <v>880</v>
      </c>
      <c r="T462" s="45">
        <v>0.38055555555555554</v>
      </c>
      <c r="U462" s="42" t="s">
        <v>880</v>
      </c>
      <c r="V462" s="42" t="s">
        <v>880</v>
      </c>
      <c r="W462" s="46">
        <v>0.3888888888888889</v>
      </c>
      <c r="X462" s="46" t="s">
        <v>880</v>
      </c>
      <c r="Y462" s="42" t="s">
        <v>17</v>
      </c>
      <c r="Z462" s="42" t="s">
        <v>17</v>
      </c>
      <c r="AA462" s="42" t="s">
        <v>880</v>
      </c>
      <c r="AB462" s="46">
        <v>0.38194444444444442</v>
      </c>
      <c r="AC462" s="42" t="s">
        <v>880</v>
      </c>
      <c r="AD462" s="42" t="s">
        <v>880</v>
      </c>
      <c r="AE462" s="46">
        <v>0.3888888888888889</v>
      </c>
      <c r="AF462" s="42" t="s">
        <v>880</v>
      </c>
      <c r="AG462" s="42" t="s">
        <v>880</v>
      </c>
      <c r="AH462" s="46">
        <v>0.42430555555555555</v>
      </c>
      <c r="AI462" s="42" t="s">
        <v>880</v>
      </c>
      <c r="AJ462" s="42" t="s">
        <v>880</v>
      </c>
      <c r="AK462" s="46">
        <v>0.38680555555555557</v>
      </c>
      <c r="AL462" s="42" t="s">
        <v>880</v>
      </c>
      <c r="AM462" s="42" t="s">
        <v>880</v>
      </c>
      <c r="AN462" s="46">
        <v>0.41111111111111115</v>
      </c>
      <c r="AO462" s="42" t="s">
        <v>880</v>
      </c>
      <c r="AP462" s="42" t="s">
        <v>17</v>
      </c>
      <c r="AQ462" s="42" t="s">
        <v>17</v>
      </c>
      <c r="AR462" s="42" t="s">
        <v>880</v>
      </c>
      <c r="AS462" s="46">
        <v>0.40347222222222223</v>
      </c>
      <c r="AT462" s="46" t="s">
        <v>880</v>
      </c>
      <c r="AU462" s="42" t="s">
        <v>18</v>
      </c>
      <c r="AV462" s="46" t="s">
        <v>36</v>
      </c>
      <c r="AW462" s="46" t="s">
        <v>18</v>
      </c>
      <c r="AX462" s="42" t="s">
        <v>880</v>
      </c>
      <c r="AY462" s="46">
        <v>0.37986111111111115</v>
      </c>
      <c r="AZ462" s="46" t="s">
        <v>880</v>
      </c>
      <c r="BA462" s="42" t="s">
        <v>880</v>
      </c>
      <c r="BB462" s="46">
        <v>0.37847222222222227</v>
      </c>
      <c r="BC462" s="46" t="s">
        <v>880</v>
      </c>
      <c r="BD462" s="42" t="s">
        <v>880</v>
      </c>
      <c r="BE462" s="42" t="s">
        <v>17</v>
      </c>
      <c r="BF462" s="42" t="s">
        <v>17</v>
      </c>
      <c r="BR462" s="1">
        <f t="shared" si="121"/>
        <v>21</v>
      </c>
      <c r="BS462" s="1">
        <f t="shared" si="122"/>
        <v>0</v>
      </c>
      <c r="BT462" s="1">
        <f t="shared" si="123"/>
        <v>6</v>
      </c>
      <c r="BU462" s="1">
        <f t="shared" si="124"/>
        <v>2</v>
      </c>
      <c r="BV462" s="1">
        <f t="shared" si="125"/>
        <v>0</v>
      </c>
      <c r="BW462" s="1">
        <f>SUM(COUNTIFS($S462:$BQ462,{"PAT","MAT"}))</f>
        <v>0</v>
      </c>
      <c r="BX462" s="1">
        <f t="shared" si="126"/>
        <v>0</v>
      </c>
      <c r="BY462" s="1">
        <f t="shared" si="127"/>
        <v>0</v>
      </c>
      <c r="BZ462" s="1">
        <f t="shared" si="128"/>
        <v>0</v>
      </c>
      <c r="CA462" s="1">
        <f t="shared" si="129"/>
        <v>0</v>
      </c>
      <c r="CB462" s="1">
        <f t="shared" si="130"/>
        <v>0</v>
      </c>
      <c r="CC462" s="1">
        <f t="shared" si="131"/>
        <v>0</v>
      </c>
      <c r="CD462" s="1">
        <f t="shared" si="132"/>
        <v>0</v>
      </c>
      <c r="CE462" s="1">
        <f t="shared" si="133"/>
        <v>1</v>
      </c>
      <c r="CF462" s="1">
        <f t="shared" si="134"/>
        <v>1</v>
      </c>
      <c r="CG462" s="1">
        <f>SUM(BR462:CC462)+SUM(COUNTIFS(R462:BQ462,{"TERM","RESIGNED"}))</f>
        <v>29</v>
      </c>
      <c r="CH462" s="1" t="s">
        <v>41</v>
      </c>
      <c r="CI462" s="1" t="s">
        <v>931</v>
      </c>
    </row>
    <row r="463" spans="1:87" x14ac:dyDescent="0.25">
      <c r="A463" s="30">
        <f t="shared" si="135"/>
        <v>462</v>
      </c>
      <c r="B463" s="1" t="s">
        <v>163</v>
      </c>
      <c r="C463" s="1">
        <v>105714</v>
      </c>
      <c r="D463" s="25">
        <v>105714</v>
      </c>
      <c r="E463" s="1" t="s">
        <v>863</v>
      </c>
      <c r="F463" s="32" t="s">
        <v>1135</v>
      </c>
      <c r="G463" s="32" t="s">
        <v>177</v>
      </c>
      <c r="H463" s="28">
        <v>45181</v>
      </c>
      <c r="I463" s="28" t="s">
        <v>36</v>
      </c>
      <c r="J463" s="28" t="s">
        <v>36</v>
      </c>
      <c r="K463" s="1">
        <f t="shared" ca="1" si="119"/>
        <v>161</v>
      </c>
      <c r="L463" s="32" t="str">
        <f t="shared" si="120"/>
        <v>Billable</v>
      </c>
      <c r="M463" s="32" t="s">
        <v>178</v>
      </c>
      <c r="N463" s="1" t="s">
        <v>38</v>
      </c>
      <c r="O463" s="1" t="s">
        <v>39</v>
      </c>
      <c r="P463" s="1"/>
      <c r="Q463" s="1"/>
      <c r="R463" s="31" t="s">
        <v>226</v>
      </c>
      <c r="S463" s="42" t="s">
        <v>18</v>
      </c>
      <c r="T463" s="45" t="s">
        <v>36</v>
      </c>
      <c r="U463" s="42" t="s">
        <v>18</v>
      </c>
      <c r="V463" s="42" t="s">
        <v>18</v>
      </c>
      <c r="W463" s="46" t="s">
        <v>36</v>
      </c>
      <c r="X463" s="46" t="s">
        <v>18</v>
      </c>
      <c r="Y463" s="42" t="s">
        <v>17</v>
      </c>
      <c r="Z463" s="42" t="s">
        <v>17</v>
      </c>
      <c r="AA463" s="42" t="s">
        <v>18</v>
      </c>
      <c r="AB463" s="46" t="s">
        <v>36</v>
      </c>
      <c r="AC463" s="42" t="s">
        <v>18</v>
      </c>
      <c r="AD463" s="42" t="s">
        <v>19</v>
      </c>
      <c r="AE463" s="46">
        <v>0.3888888888888889</v>
      </c>
      <c r="AF463" s="42" t="s">
        <v>19</v>
      </c>
      <c r="AG463" s="42" t="s">
        <v>880</v>
      </c>
      <c r="AH463" s="46">
        <v>0.3833333333333333</v>
      </c>
      <c r="AI463" s="42" t="s">
        <v>880</v>
      </c>
      <c r="AJ463" s="42" t="s">
        <v>880</v>
      </c>
      <c r="AK463" s="46">
        <v>0.38263888888888892</v>
      </c>
      <c r="AL463" s="42" t="s">
        <v>880</v>
      </c>
      <c r="AM463" s="42" t="s">
        <v>880</v>
      </c>
      <c r="AN463" s="46">
        <v>0.43263888888888885</v>
      </c>
      <c r="AO463" s="42" t="s">
        <v>880</v>
      </c>
      <c r="AP463" s="42" t="s">
        <v>17</v>
      </c>
      <c r="AQ463" s="42" t="s">
        <v>17</v>
      </c>
      <c r="AR463" s="42" t="s">
        <v>880</v>
      </c>
      <c r="AS463" s="46">
        <v>0.38472222222222219</v>
      </c>
      <c r="AT463" s="46" t="s">
        <v>880</v>
      </c>
      <c r="AU463" s="42" t="s">
        <v>880</v>
      </c>
      <c r="AV463" s="46">
        <v>0.39930555555555558</v>
      </c>
      <c r="AW463" s="46" t="s">
        <v>880</v>
      </c>
      <c r="AX463" s="42" t="s">
        <v>880</v>
      </c>
      <c r="AY463" s="46">
        <v>0.38125000000000003</v>
      </c>
      <c r="AZ463" s="46" t="s">
        <v>880</v>
      </c>
      <c r="BA463" s="42" t="s">
        <v>880</v>
      </c>
      <c r="BB463" s="46">
        <v>0.40486111111111112</v>
      </c>
      <c r="BC463" s="46" t="s">
        <v>880</v>
      </c>
      <c r="BD463" s="42" t="s">
        <v>880</v>
      </c>
      <c r="BE463" s="42" t="s">
        <v>17</v>
      </c>
      <c r="BF463" s="42" t="s">
        <v>17</v>
      </c>
      <c r="BR463" s="1">
        <f t="shared" si="121"/>
        <v>15</v>
      </c>
      <c r="BS463" s="1">
        <f t="shared" si="122"/>
        <v>0</v>
      </c>
      <c r="BT463" s="1">
        <f t="shared" si="123"/>
        <v>6</v>
      </c>
      <c r="BU463" s="1">
        <f t="shared" si="124"/>
        <v>6</v>
      </c>
      <c r="BV463" s="1">
        <f t="shared" si="125"/>
        <v>2</v>
      </c>
      <c r="BW463" s="1">
        <f>SUM(COUNTIFS($S463:$BQ463,{"PAT","MAT"}))</f>
        <v>0</v>
      </c>
      <c r="BX463" s="1">
        <f t="shared" si="126"/>
        <v>0</v>
      </c>
      <c r="BY463" s="1">
        <f t="shared" si="127"/>
        <v>0</v>
      </c>
      <c r="BZ463" s="1">
        <f t="shared" si="128"/>
        <v>0</v>
      </c>
      <c r="CA463" s="1">
        <f t="shared" si="129"/>
        <v>0</v>
      </c>
      <c r="CB463" s="1">
        <f t="shared" si="130"/>
        <v>0</v>
      </c>
      <c r="CC463" s="1">
        <f t="shared" si="131"/>
        <v>0</v>
      </c>
      <c r="CD463" s="1">
        <f t="shared" si="132"/>
        <v>0</v>
      </c>
      <c r="CE463" s="1">
        <f t="shared" si="133"/>
        <v>0</v>
      </c>
      <c r="CF463" s="1">
        <f t="shared" si="134"/>
        <v>1</v>
      </c>
      <c r="CG463" s="1">
        <f>SUM(BR463:CC463)+SUM(COUNTIFS(R463:BQ463,{"TERM","RESIGNED"}))</f>
        <v>29</v>
      </c>
      <c r="CH463" s="1" t="s">
        <v>41</v>
      </c>
      <c r="CI463" s="1" t="s">
        <v>931</v>
      </c>
    </row>
    <row r="464" spans="1:87" x14ac:dyDescent="0.25">
      <c r="A464" s="30">
        <f t="shared" si="135"/>
        <v>463</v>
      </c>
      <c r="B464" s="1" t="s">
        <v>163</v>
      </c>
      <c r="C464" s="1">
        <v>105715</v>
      </c>
      <c r="D464" s="25">
        <v>105715</v>
      </c>
      <c r="E464" s="1" t="s">
        <v>862</v>
      </c>
      <c r="F464" s="32" t="s">
        <v>1136</v>
      </c>
      <c r="G464" s="32" t="s">
        <v>177</v>
      </c>
      <c r="H464" s="28">
        <v>45181</v>
      </c>
      <c r="I464" s="28" t="s">
        <v>36</v>
      </c>
      <c r="J464" s="28" t="s">
        <v>36</v>
      </c>
      <c r="K464" s="1">
        <f t="shared" ca="1" si="119"/>
        <v>161</v>
      </c>
      <c r="L464" s="32" t="str">
        <f t="shared" si="120"/>
        <v>Billable</v>
      </c>
      <c r="M464" s="32" t="s">
        <v>178</v>
      </c>
      <c r="N464" s="1" t="s">
        <v>38</v>
      </c>
      <c r="O464" s="1" t="s">
        <v>39</v>
      </c>
      <c r="P464" s="1"/>
      <c r="Q464" s="1"/>
      <c r="R464" s="31" t="s">
        <v>230</v>
      </c>
      <c r="S464" s="42" t="s">
        <v>880</v>
      </c>
      <c r="T464" s="45">
        <v>0.39166666666666666</v>
      </c>
      <c r="U464" s="42" t="s">
        <v>880</v>
      </c>
      <c r="V464" s="42" t="s">
        <v>880</v>
      </c>
      <c r="W464" s="46">
        <v>0.39305555555555555</v>
      </c>
      <c r="X464" s="46" t="s">
        <v>880</v>
      </c>
      <c r="Y464" s="42" t="s">
        <v>17</v>
      </c>
      <c r="Z464" s="42" t="s">
        <v>17</v>
      </c>
      <c r="AA464" s="42" t="s">
        <v>880</v>
      </c>
      <c r="AB464" s="46">
        <v>0.3833333333333333</v>
      </c>
      <c r="AC464" s="42" t="s">
        <v>880</v>
      </c>
      <c r="AD464" s="42" t="s">
        <v>880</v>
      </c>
      <c r="AE464" s="46">
        <v>0.38125000000000003</v>
      </c>
      <c r="AF464" s="42" t="s">
        <v>880</v>
      </c>
      <c r="AG464" s="42" t="s">
        <v>880</v>
      </c>
      <c r="AH464" s="46">
        <v>0.39027777777777778</v>
      </c>
      <c r="AI464" s="42" t="s">
        <v>880</v>
      </c>
      <c r="AJ464" s="42" t="s">
        <v>880</v>
      </c>
      <c r="AK464" s="46">
        <v>0.37916666666666665</v>
      </c>
      <c r="AL464" s="42" t="s">
        <v>880</v>
      </c>
      <c r="AM464" s="42" t="s">
        <v>880</v>
      </c>
      <c r="AN464" s="46">
        <v>0.42430555555555555</v>
      </c>
      <c r="AO464" s="42" t="s">
        <v>880</v>
      </c>
      <c r="AP464" s="42" t="s">
        <v>17</v>
      </c>
      <c r="AQ464" s="42" t="s">
        <v>17</v>
      </c>
      <c r="AR464" s="42" t="s">
        <v>880</v>
      </c>
      <c r="AS464" s="46">
        <v>0.38125000000000003</v>
      </c>
      <c r="AT464" s="46" t="s">
        <v>19</v>
      </c>
      <c r="AU464" s="42" t="s">
        <v>880</v>
      </c>
      <c r="AV464" s="46">
        <v>0.3972222222222222</v>
      </c>
      <c r="AW464" s="46" t="s">
        <v>19</v>
      </c>
      <c r="AX464" s="42" t="s">
        <v>880</v>
      </c>
      <c r="AY464" s="46">
        <v>0.37986111111111115</v>
      </c>
      <c r="AZ464" s="46" t="s">
        <v>880</v>
      </c>
      <c r="BA464" s="42" t="s">
        <v>880</v>
      </c>
      <c r="BB464" s="46">
        <v>0.39027777777777778</v>
      </c>
      <c r="BC464" s="46" t="s">
        <v>880</v>
      </c>
      <c r="BD464" s="42" t="s">
        <v>880</v>
      </c>
      <c r="BE464" s="42" t="s">
        <v>17</v>
      </c>
      <c r="BF464" s="42" t="s">
        <v>17</v>
      </c>
      <c r="BR464" s="1">
        <f t="shared" si="121"/>
        <v>21</v>
      </c>
      <c r="BS464" s="1">
        <f t="shared" si="122"/>
        <v>0</v>
      </c>
      <c r="BT464" s="1">
        <f t="shared" si="123"/>
        <v>6</v>
      </c>
      <c r="BU464" s="1">
        <f t="shared" si="124"/>
        <v>0</v>
      </c>
      <c r="BV464" s="1">
        <f t="shared" si="125"/>
        <v>2</v>
      </c>
      <c r="BW464" s="1">
        <f>SUM(COUNTIFS($S464:$BQ464,{"PAT","MAT"}))</f>
        <v>0</v>
      </c>
      <c r="BX464" s="1">
        <f t="shared" si="126"/>
        <v>0</v>
      </c>
      <c r="BY464" s="1">
        <f t="shared" si="127"/>
        <v>0</v>
      </c>
      <c r="BZ464" s="1">
        <f t="shared" si="128"/>
        <v>0</v>
      </c>
      <c r="CA464" s="1">
        <f t="shared" si="129"/>
        <v>0</v>
      </c>
      <c r="CB464" s="1">
        <f t="shared" si="130"/>
        <v>0</v>
      </c>
      <c r="CC464" s="1">
        <f t="shared" si="131"/>
        <v>0</v>
      </c>
      <c r="CD464" s="1">
        <f t="shared" si="132"/>
        <v>0</v>
      </c>
      <c r="CE464" s="1">
        <f t="shared" si="133"/>
        <v>1</v>
      </c>
      <c r="CF464" s="1">
        <f t="shared" si="134"/>
        <v>1</v>
      </c>
      <c r="CG464" s="1">
        <f>SUM(BR464:CC464)+SUM(COUNTIFS(R464:BQ464,{"TERM","RESIGNED"}))</f>
        <v>29</v>
      </c>
      <c r="CH464" s="1" t="s">
        <v>41</v>
      </c>
      <c r="CI464" s="1" t="s">
        <v>931</v>
      </c>
    </row>
    <row r="465" spans="1:87" x14ac:dyDescent="0.25">
      <c r="A465" s="30">
        <f t="shared" si="135"/>
        <v>464</v>
      </c>
      <c r="B465" s="1" t="s">
        <v>163</v>
      </c>
      <c r="C465" s="1">
        <v>105723</v>
      </c>
      <c r="D465" s="25">
        <v>105723</v>
      </c>
      <c r="E465" s="1" t="s">
        <v>863</v>
      </c>
      <c r="F465" s="32" t="s">
        <v>1138</v>
      </c>
      <c r="G465" s="32" t="s">
        <v>117</v>
      </c>
      <c r="H465" s="28">
        <v>45181</v>
      </c>
      <c r="I465" s="28" t="s">
        <v>36</v>
      </c>
      <c r="J465" s="28" t="s">
        <v>36</v>
      </c>
      <c r="K465" s="1">
        <f t="shared" ca="1" si="119"/>
        <v>161</v>
      </c>
      <c r="L465" s="32" t="str">
        <f t="shared" si="120"/>
        <v>Billable</v>
      </c>
      <c r="M465" s="32" t="s">
        <v>118</v>
      </c>
      <c r="N465" s="1" t="s">
        <v>38</v>
      </c>
      <c r="O465" s="1" t="s">
        <v>39</v>
      </c>
      <c r="P465" s="1"/>
      <c r="Q465" s="1"/>
      <c r="R465" s="31" t="s">
        <v>244</v>
      </c>
      <c r="S465" s="42" t="s">
        <v>880</v>
      </c>
      <c r="T465" s="45">
        <v>0.39097222222222222</v>
      </c>
      <c r="U465" s="42" t="s">
        <v>880</v>
      </c>
      <c r="V465" s="42" t="s">
        <v>880</v>
      </c>
      <c r="W465" s="46">
        <v>0.39861111111111108</v>
      </c>
      <c r="X465" s="46" t="s">
        <v>880</v>
      </c>
      <c r="Y465" s="42" t="s">
        <v>17</v>
      </c>
      <c r="Z465" s="42" t="s">
        <v>17</v>
      </c>
      <c r="AA465" s="42" t="s">
        <v>880</v>
      </c>
      <c r="AB465" s="46">
        <v>0.38680555555555557</v>
      </c>
      <c r="AC465" s="42" t="s">
        <v>880</v>
      </c>
      <c r="AD465" s="42" t="s">
        <v>880</v>
      </c>
      <c r="AE465" s="46">
        <v>0.37916666666666665</v>
      </c>
      <c r="AF465" s="42" t="s">
        <v>880</v>
      </c>
      <c r="AG465" s="42" t="s">
        <v>880</v>
      </c>
      <c r="AH465" s="46">
        <v>0.38125000000000003</v>
      </c>
      <c r="AI465" s="42" t="s">
        <v>880</v>
      </c>
      <c r="AJ465" s="42" t="s">
        <v>880</v>
      </c>
      <c r="AK465" s="46">
        <v>0.39027777777777778</v>
      </c>
      <c r="AL465" s="42" t="s">
        <v>880</v>
      </c>
      <c r="AM465" s="42" t="s">
        <v>880</v>
      </c>
      <c r="AN465" s="46">
        <v>0.40138888888888885</v>
      </c>
      <c r="AO465" s="42" t="s">
        <v>880</v>
      </c>
      <c r="AP465" s="42" t="s">
        <v>17</v>
      </c>
      <c r="AQ465" s="42" t="s">
        <v>17</v>
      </c>
      <c r="AR465" s="42" t="s">
        <v>880</v>
      </c>
      <c r="AS465" s="46">
        <v>0.41041666666666665</v>
      </c>
      <c r="AT465" s="46" t="s">
        <v>880</v>
      </c>
      <c r="AU465" s="42" t="s">
        <v>880</v>
      </c>
      <c r="AV465" s="46">
        <v>0.3888888888888889</v>
      </c>
      <c r="AW465" s="46" t="s">
        <v>880</v>
      </c>
      <c r="AX465" s="42" t="s">
        <v>880</v>
      </c>
      <c r="AY465" s="46">
        <v>0.39097222222222222</v>
      </c>
      <c r="AZ465" s="46" t="s">
        <v>880</v>
      </c>
      <c r="BA465" s="42" t="s">
        <v>880</v>
      </c>
      <c r="BB465" s="46">
        <v>0.3923611111111111</v>
      </c>
      <c r="BC465" s="46" t="s">
        <v>880</v>
      </c>
      <c r="BD465" s="42" t="s">
        <v>880</v>
      </c>
      <c r="BE465" s="42" t="s">
        <v>17</v>
      </c>
      <c r="BF465" s="42" t="s">
        <v>17</v>
      </c>
      <c r="BR465" s="1">
        <f t="shared" si="121"/>
        <v>23</v>
      </c>
      <c r="BS465" s="1">
        <f t="shared" si="122"/>
        <v>0</v>
      </c>
      <c r="BT465" s="1">
        <f t="shared" si="123"/>
        <v>6</v>
      </c>
      <c r="BU465" s="1">
        <f t="shared" si="124"/>
        <v>0</v>
      </c>
      <c r="BV465" s="1">
        <f t="shared" si="125"/>
        <v>0</v>
      </c>
      <c r="BW465" s="1">
        <f>SUM(COUNTIFS($S465:$BQ465,{"PAT","MAT"}))</f>
        <v>0</v>
      </c>
      <c r="BX465" s="1">
        <f t="shared" si="126"/>
        <v>0</v>
      </c>
      <c r="BY465" s="1">
        <f t="shared" si="127"/>
        <v>0</v>
      </c>
      <c r="BZ465" s="1">
        <f t="shared" si="128"/>
        <v>0</v>
      </c>
      <c r="CA465" s="1">
        <f t="shared" si="129"/>
        <v>0</v>
      </c>
      <c r="CB465" s="1">
        <f t="shared" si="130"/>
        <v>0</v>
      </c>
      <c r="CC465" s="1">
        <f t="shared" si="131"/>
        <v>0</v>
      </c>
      <c r="CD465" s="1">
        <f t="shared" si="132"/>
        <v>0</v>
      </c>
      <c r="CE465" s="1">
        <f t="shared" si="133"/>
        <v>1</v>
      </c>
      <c r="CF465" s="1">
        <f t="shared" si="134"/>
        <v>1</v>
      </c>
      <c r="CG465" s="1">
        <f>SUM(BR465:CC465)+SUM(COUNTIFS(R465:BQ465,{"TERM","RESIGNED"}))</f>
        <v>29</v>
      </c>
      <c r="CH465" s="1" t="s">
        <v>41</v>
      </c>
      <c r="CI465" s="1" t="s">
        <v>931</v>
      </c>
    </row>
    <row r="466" spans="1:87" x14ac:dyDescent="0.25">
      <c r="A466" s="30">
        <f t="shared" si="135"/>
        <v>465</v>
      </c>
      <c r="B466" s="1" t="s">
        <v>163</v>
      </c>
      <c r="C466" s="1">
        <v>105726</v>
      </c>
      <c r="D466" s="25">
        <v>105726</v>
      </c>
      <c r="E466" s="1" t="s">
        <v>863</v>
      </c>
      <c r="F466" s="32" t="s">
        <v>1139</v>
      </c>
      <c r="G466" s="32" t="s">
        <v>117</v>
      </c>
      <c r="H466" s="28">
        <v>45181</v>
      </c>
      <c r="I466" s="28" t="s">
        <v>36</v>
      </c>
      <c r="J466" s="28" t="s">
        <v>36</v>
      </c>
      <c r="K466" s="1">
        <f t="shared" ca="1" si="119"/>
        <v>161</v>
      </c>
      <c r="L466" s="32" t="str">
        <f t="shared" si="120"/>
        <v>Billable</v>
      </c>
      <c r="M466" s="32" t="s">
        <v>118</v>
      </c>
      <c r="N466" s="1" t="s">
        <v>38</v>
      </c>
      <c r="O466" s="1" t="s">
        <v>39</v>
      </c>
      <c r="P466" s="1"/>
      <c r="Q466" s="1"/>
      <c r="R466" s="31" t="s">
        <v>244</v>
      </c>
      <c r="S466" s="42" t="s">
        <v>880</v>
      </c>
      <c r="T466" s="45">
        <v>0.39305555555555555</v>
      </c>
      <c r="U466" s="42" t="s">
        <v>880</v>
      </c>
      <c r="V466" s="42" t="s">
        <v>880</v>
      </c>
      <c r="W466" s="46">
        <v>0.39583333333333331</v>
      </c>
      <c r="X466" s="46" t="s">
        <v>880</v>
      </c>
      <c r="Y466" s="42" t="s">
        <v>17</v>
      </c>
      <c r="Z466" s="42" t="s">
        <v>17</v>
      </c>
      <c r="AA466" s="42" t="s">
        <v>880</v>
      </c>
      <c r="AB466" s="46">
        <v>0.38819444444444445</v>
      </c>
      <c r="AC466" s="42" t="s">
        <v>880</v>
      </c>
      <c r="AD466" s="42" t="s">
        <v>880</v>
      </c>
      <c r="AE466" s="46">
        <v>0.38125000000000003</v>
      </c>
      <c r="AF466" s="42" t="s">
        <v>880</v>
      </c>
      <c r="AG466" s="42" t="s">
        <v>880</v>
      </c>
      <c r="AH466" s="46">
        <v>0.38472222222222219</v>
      </c>
      <c r="AI466" s="42" t="s">
        <v>880</v>
      </c>
      <c r="AJ466" s="42" t="s">
        <v>880</v>
      </c>
      <c r="AK466" s="46">
        <v>0.36180555555555555</v>
      </c>
      <c r="AL466" s="42" t="s">
        <v>880</v>
      </c>
      <c r="AM466" s="42" t="s">
        <v>880</v>
      </c>
      <c r="AN466" s="46">
        <v>0.38263888888888892</v>
      </c>
      <c r="AO466" s="42" t="s">
        <v>880</v>
      </c>
      <c r="AP466" s="42" t="s">
        <v>17</v>
      </c>
      <c r="AQ466" s="42" t="s">
        <v>17</v>
      </c>
      <c r="AR466" s="42" t="s">
        <v>880</v>
      </c>
      <c r="AS466" s="46">
        <v>0.41180555555555554</v>
      </c>
      <c r="AT466" s="46" t="s">
        <v>880</v>
      </c>
      <c r="AU466" s="42" t="s">
        <v>880</v>
      </c>
      <c r="AV466" s="46">
        <v>0.39097222222222222</v>
      </c>
      <c r="AW466" s="46" t="s">
        <v>880</v>
      </c>
      <c r="AX466" s="42" t="s">
        <v>880</v>
      </c>
      <c r="AY466" s="46">
        <v>0.38611111111111113</v>
      </c>
      <c r="AZ466" s="46" t="s">
        <v>880</v>
      </c>
      <c r="BA466" s="42" t="s">
        <v>880</v>
      </c>
      <c r="BB466" s="46">
        <v>0.41180555555555554</v>
      </c>
      <c r="BC466" s="46" t="s">
        <v>880</v>
      </c>
      <c r="BD466" s="42" t="s">
        <v>880</v>
      </c>
      <c r="BE466" s="42" t="s">
        <v>17</v>
      </c>
      <c r="BF466" s="42" t="s">
        <v>17</v>
      </c>
      <c r="BR466" s="1">
        <f t="shared" si="121"/>
        <v>23</v>
      </c>
      <c r="BS466" s="1">
        <f t="shared" si="122"/>
        <v>0</v>
      </c>
      <c r="BT466" s="1">
        <f t="shared" si="123"/>
        <v>6</v>
      </c>
      <c r="BU466" s="1">
        <f t="shared" si="124"/>
        <v>0</v>
      </c>
      <c r="BV466" s="1">
        <f t="shared" si="125"/>
        <v>0</v>
      </c>
      <c r="BW466" s="1">
        <f>SUM(COUNTIFS($S466:$BQ466,{"PAT","MAT"}))</f>
        <v>0</v>
      </c>
      <c r="BX466" s="1">
        <f t="shared" si="126"/>
        <v>0</v>
      </c>
      <c r="BY466" s="1">
        <f t="shared" si="127"/>
        <v>0</v>
      </c>
      <c r="BZ466" s="1">
        <f t="shared" si="128"/>
        <v>0</v>
      </c>
      <c r="CA466" s="1">
        <f t="shared" si="129"/>
        <v>0</v>
      </c>
      <c r="CB466" s="1">
        <f t="shared" si="130"/>
        <v>0</v>
      </c>
      <c r="CC466" s="1">
        <f t="shared" si="131"/>
        <v>0</v>
      </c>
      <c r="CD466" s="1">
        <f t="shared" si="132"/>
        <v>0</v>
      </c>
      <c r="CE466" s="1">
        <f t="shared" si="133"/>
        <v>1</v>
      </c>
      <c r="CF466" s="1">
        <f t="shared" si="134"/>
        <v>1</v>
      </c>
      <c r="CG466" s="1">
        <f>SUM(BR466:CC466)+SUM(COUNTIFS(R466:BQ466,{"TERM","RESIGNED"}))</f>
        <v>29</v>
      </c>
      <c r="CH466" s="1" t="s">
        <v>41</v>
      </c>
      <c r="CI466" s="1" t="s">
        <v>934</v>
      </c>
    </row>
    <row r="467" spans="1:87" x14ac:dyDescent="0.25">
      <c r="A467" s="30">
        <f t="shared" si="135"/>
        <v>466</v>
      </c>
      <c r="B467" s="1" t="s">
        <v>163</v>
      </c>
      <c r="C467" s="1">
        <v>105727</v>
      </c>
      <c r="D467" s="25">
        <v>105727</v>
      </c>
      <c r="E467" s="1" t="s">
        <v>863</v>
      </c>
      <c r="F467" s="32" t="s">
        <v>1140</v>
      </c>
      <c r="G467" s="32" t="s">
        <v>117</v>
      </c>
      <c r="H467" s="28">
        <v>45181</v>
      </c>
      <c r="I467" s="28" t="s">
        <v>36</v>
      </c>
      <c r="J467" s="28" t="s">
        <v>36</v>
      </c>
      <c r="K467" s="1">
        <f t="shared" ca="1" si="119"/>
        <v>161</v>
      </c>
      <c r="L467" s="32" t="str">
        <f t="shared" si="120"/>
        <v>Billable</v>
      </c>
      <c r="M467" s="32" t="s">
        <v>118</v>
      </c>
      <c r="N467" s="1" t="s">
        <v>38</v>
      </c>
      <c r="O467" s="1" t="s">
        <v>39</v>
      </c>
      <c r="P467" s="1"/>
      <c r="Q467" s="1"/>
      <c r="R467" s="31" t="s">
        <v>244</v>
      </c>
      <c r="S467" s="42" t="s">
        <v>880</v>
      </c>
      <c r="T467" s="45">
        <v>0.38055555555555554</v>
      </c>
      <c r="U467" s="42" t="s">
        <v>880</v>
      </c>
      <c r="V467" s="42" t="s">
        <v>880</v>
      </c>
      <c r="W467" s="46">
        <v>0.3840277777777778</v>
      </c>
      <c r="X467" s="46" t="s">
        <v>880</v>
      </c>
      <c r="Y467" s="42" t="s">
        <v>17</v>
      </c>
      <c r="Z467" s="42" t="s">
        <v>17</v>
      </c>
      <c r="AA467" s="42" t="s">
        <v>880</v>
      </c>
      <c r="AB467" s="46">
        <v>0.39583333333333331</v>
      </c>
      <c r="AC467" s="42" t="s">
        <v>880</v>
      </c>
      <c r="AD467" s="42" t="s">
        <v>880</v>
      </c>
      <c r="AE467" s="46">
        <v>0.38611111111111113</v>
      </c>
      <c r="AF467" s="42" t="s">
        <v>880</v>
      </c>
      <c r="AG467" s="42" t="s">
        <v>880</v>
      </c>
      <c r="AH467" s="46">
        <v>0.39027777777777778</v>
      </c>
      <c r="AI467" s="42" t="s">
        <v>880</v>
      </c>
      <c r="AJ467" s="42" t="s">
        <v>880</v>
      </c>
      <c r="AK467" s="46">
        <v>0.36874999999999997</v>
      </c>
      <c r="AL467" s="42" t="s">
        <v>880</v>
      </c>
      <c r="AM467" s="42" t="s">
        <v>880</v>
      </c>
      <c r="AN467" s="46">
        <v>0.37638888888888888</v>
      </c>
      <c r="AO467" s="42" t="s">
        <v>880</v>
      </c>
      <c r="AP467" s="42" t="s">
        <v>17</v>
      </c>
      <c r="AQ467" s="42" t="s">
        <v>17</v>
      </c>
      <c r="AR467" s="42" t="s">
        <v>882</v>
      </c>
      <c r="AS467" s="46" t="s">
        <v>36</v>
      </c>
      <c r="AT467" s="46" t="s">
        <v>882</v>
      </c>
      <c r="AU467" s="42" t="s">
        <v>19</v>
      </c>
      <c r="AV467" s="46">
        <v>0.39999999999999997</v>
      </c>
      <c r="AW467" s="46" t="s">
        <v>19</v>
      </c>
      <c r="AX467" s="42" t="s">
        <v>880</v>
      </c>
      <c r="AY467" s="46">
        <v>0.38958333333333334</v>
      </c>
      <c r="AZ467" s="46" t="s">
        <v>880</v>
      </c>
      <c r="BA467" s="42" t="s">
        <v>880</v>
      </c>
      <c r="BB467" s="46">
        <v>0.38194444444444442</v>
      </c>
      <c r="BC467" s="46" t="s">
        <v>880</v>
      </c>
      <c r="BD467" s="42" t="s">
        <v>880</v>
      </c>
      <c r="BE467" s="42" t="s">
        <v>17</v>
      </c>
      <c r="BF467" s="42" t="s">
        <v>17</v>
      </c>
      <c r="BR467" s="1">
        <f t="shared" si="121"/>
        <v>19</v>
      </c>
      <c r="BS467" s="1">
        <f t="shared" si="122"/>
        <v>0</v>
      </c>
      <c r="BT467" s="1">
        <f t="shared" si="123"/>
        <v>6</v>
      </c>
      <c r="BU467" s="1">
        <f t="shared" si="124"/>
        <v>0</v>
      </c>
      <c r="BV467" s="1">
        <f t="shared" si="125"/>
        <v>2</v>
      </c>
      <c r="BW467" s="1">
        <f>SUM(COUNTIFS($S467:$BQ467,{"PAT","MAT"}))</f>
        <v>0</v>
      </c>
      <c r="BX467" s="1">
        <f t="shared" si="126"/>
        <v>0</v>
      </c>
      <c r="BY467" s="1">
        <f t="shared" si="127"/>
        <v>0</v>
      </c>
      <c r="BZ467" s="1">
        <f t="shared" si="128"/>
        <v>0</v>
      </c>
      <c r="CA467" s="1">
        <f t="shared" si="129"/>
        <v>2</v>
      </c>
      <c r="CB467" s="1">
        <f t="shared" si="130"/>
        <v>0</v>
      </c>
      <c r="CC467" s="1">
        <f t="shared" si="131"/>
        <v>0</v>
      </c>
      <c r="CD467" s="1">
        <f t="shared" si="132"/>
        <v>2</v>
      </c>
      <c r="CE467" s="1">
        <f t="shared" si="133"/>
        <v>1</v>
      </c>
      <c r="CF467" s="1">
        <f t="shared" si="134"/>
        <v>1</v>
      </c>
      <c r="CG467" s="1">
        <f>SUM(BR467:CC467)+SUM(COUNTIFS(R467:BQ467,{"TERM","RESIGNED"}))</f>
        <v>29</v>
      </c>
      <c r="CH467" s="1" t="s">
        <v>41</v>
      </c>
      <c r="CI467" s="1" t="s">
        <v>931</v>
      </c>
    </row>
    <row r="468" spans="1:87" x14ac:dyDescent="0.25">
      <c r="A468" s="30">
        <f t="shared" si="135"/>
        <v>467</v>
      </c>
      <c r="B468" s="1" t="s">
        <v>163</v>
      </c>
      <c r="C468" s="1">
        <v>105730</v>
      </c>
      <c r="D468" s="25">
        <v>105730</v>
      </c>
      <c r="E468" s="1" t="s">
        <v>863</v>
      </c>
      <c r="F468" s="32" t="s">
        <v>1141</v>
      </c>
      <c r="G468" s="32" t="s">
        <v>117</v>
      </c>
      <c r="H468" s="28">
        <v>45181</v>
      </c>
      <c r="I468" s="28" t="s">
        <v>36</v>
      </c>
      <c r="J468" s="28" t="s">
        <v>36</v>
      </c>
      <c r="K468" s="1">
        <f t="shared" ca="1" si="119"/>
        <v>161</v>
      </c>
      <c r="L468" s="32" t="str">
        <f t="shared" si="120"/>
        <v>Billable</v>
      </c>
      <c r="M468" s="32" t="s">
        <v>118</v>
      </c>
      <c r="N468" s="1" t="s">
        <v>38</v>
      </c>
      <c r="O468" s="1" t="s">
        <v>39</v>
      </c>
      <c r="P468" s="1"/>
      <c r="Q468" s="1"/>
      <c r="R468" s="31" t="s">
        <v>244</v>
      </c>
      <c r="S468" s="42" t="s">
        <v>880</v>
      </c>
      <c r="T468" s="45">
        <v>0.3833333333333333</v>
      </c>
      <c r="U468" s="42" t="s">
        <v>880</v>
      </c>
      <c r="V468" s="42" t="s">
        <v>880</v>
      </c>
      <c r="W468" s="46">
        <v>0.38958333333333334</v>
      </c>
      <c r="X468" s="46" t="s">
        <v>880</v>
      </c>
      <c r="Y468" s="42" t="s">
        <v>17</v>
      </c>
      <c r="Z468" s="42" t="s">
        <v>17</v>
      </c>
      <c r="AA468" s="42" t="s">
        <v>880</v>
      </c>
      <c r="AB468" s="46">
        <v>0.39027777777777778</v>
      </c>
      <c r="AC468" s="42" t="s">
        <v>880</v>
      </c>
      <c r="AD468" s="42" t="s">
        <v>880</v>
      </c>
      <c r="AE468" s="46">
        <v>0.37638888888888888</v>
      </c>
      <c r="AF468" s="42" t="s">
        <v>880</v>
      </c>
      <c r="AG468" s="42" t="s">
        <v>880</v>
      </c>
      <c r="AH468" s="46">
        <v>0.37361111111111112</v>
      </c>
      <c r="AI468" s="42" t="s">
        <v>880</v>
      </c>
      <c r="AJ468" s="42" t="s">
        <v>880</v>
      </c>
      <c r="AK468" s="46">
        <v>0.38263888888888892</v>
      </c>
      <c r="AL468" s="42" t="s">
        <v>880</v>
      </c>
      <c r="AM468" s="42" t="s">
        <v>880</v>
      </c>
      <c r="AN468" s="46">
        <v>0.39583333333333331</v>
      </c>
      <c r="AO468" s="42" t="s">
        <v>880</v>
      </c>
      <c r="AP468" s="42" t="s">
        <v>17</v>
      </c>
      <c r="AQ468" s="42" t="s">
        <v>17</v>
      </c>
      <c r="AR468" s="42" t="s">
        <v>880</v>
      </c>
      <c r="AS468" s="46">
        <v>0.41041666666666665</v>
      </c>
      <c r="AT468" s="46" t="s">
        <v>880</v>
      </c>
      <c r="AU468" s="42" t="s">
        <v>880</v>
      </c>
      <c r="AV468" s="46">
        <v>0.39513888888888887</v>
      </c>
      <c r="AW468" s="46" t="s">
        <v>880</v>
      </c>
      <c r="AX468" s="42" t="s">
        <v>880</v>
      </c>
      <c r="AY468" s="46">
        <v>0.39097222222222222</v>
      </c>
      <c r="AZ468" s="46" t="s">
        <v>880</v>
      </c>
      <c r="BA468" s="42" t="s">
        <v>880</v>
      </c>
      <c r="BB468" s="46">
        <v>0.40138888888888885</v>
      </c>
      <c r="BC468" s="46" t="s">
        <v>880</v>
      </c>
      <c r="BD468" s="42" t="s">
        <v>880</v>
      </c>
      <c r="BE468" s="42" t="s">
        <v>17</v>
      </c>
      <c r="BF468" s="42" t="s">
        <v>17</v>
      </c>
      <c r="BR468" s="1">
        <f t="shared" si="121"/>
        <v>23</v>
      </c>
      <c r="BS468" s="1">
        <f t="shared" si="122"/>
        <v>0</v>
      </c>
      <c r="BT468" s="1">
        <f t="shared" si="123"/>
        <v>6</v>
      </c>
      <c r="BU468" s="1">
        <f t="shared" si="124"/>
        <v>0</v>
      </c>
      <c r="BV468" s="1">
        <f t="shared" si="125"/>
        <v>0</v>
      </c>
      <c r="BW468" s="1">
        <f>SUM(COUNTIFS($S468:$BQ468,{"PAT","MAT"}))</f>
        <v>0</v>
      </c>
      <c r="BX468" s="1">
        <f t="shared" si="126"/>
        <v>0</v>
      </c>
      <c r="BY468" s="1">
        <f t="shared" si="127"/>
        <v>0</v>
      </c>
      <c r="BZ468" s="1">
        <f t="shared" si="128"/>
        <v>0</v>
      </c>
      <c r="CA468" s="1">
        <f t="shared" si="129"/>
        <v>0</v>
      </c>
      <c r="CB468" s="1">
        <f t="shared" si="130"/>
        <v>0</v>
      </c>
      <c r="CC468" s="1">
        <f t="shared" si="131"/>
        <v>0</v>
      </c>
      <c r="CD468" s="1">
        <f t="shared" si="132"/>
        <v>0</v>
      </c>
      <c r="CE468" s="1">
        <f t="shared" si="133"/>
        <v>1</v>
      </c>
      <c r="CF468" s="1">
        <f t="shared" si="134"/>
        <v>1</v>
      </c>
      <c r="CG468" s="1">
        <f>SUM(BR468:CC468)+SUM(COUNTIFS(R468:BQ468,{"TERM","RESIGNED"}))</f>
        <v>29</v>
      </c>
      <c r="CH468" s="1" t="s">
        <v>41</v>
      </c>
      <c r="CI468" s="1" t="s">
        <v>931</v>
      </c>
    </row>
    <row r="469" spans="1:87" x14ac:dyDescent="0.25">
      <c r="A469" s="30">
        <f t="shared" si="135"/>
        <v>468</v>
      </c>
      <c r="B469" s="1" t="s">
        <v>163</v>
      </c>
      <c r="C469" s="1">
        <v>105735</v>
      </c>
      <c r="D469" s="25">
        <v>105735</v>
      </c>
      <c r="E469" s="1" t="s">
        <v>863</v>
      </c>
      <c r="F469" s="32" t="s">
        <v>1145</v>
      </c>
      <c r="G469" s="32" t="s">
        <v>117</v>
      </c>
      <c r="H469" s="28">
        <v>45181</v>
      </c>
      <c r="I469" s="28" t="s">
        <v>36</v>
      </c>
      <c r="J469" s="28" t="s">
        <v>36</v>
      </c>
      <c r="K469" s="1">
        <f t="shared" ca="1" si="119"/>
        <v>161</v>
      </c>
      <c r="L469" s="32" t="str">
        <f t="shared" si="120"/>
        <v>Billable</v>
      </c>
      <c r="M469" s="32" t="s">
        <v>118</v>
      </c>
      <c r="N469" s="1" t="s">
        <v>38</v>
      </c>
      <c r="O469" s="1" t="s">
        <v>39</v>
      </c>
      <c r="P469" s="1"/>
      <c r="Q469" s="1"/>
      <c r="R469" s="31" t="s">
        <v>244</v>
      </c>
      <c r="S469" s="42" t="s">
        <v>880</v>
      </c>
      <c r="T469" s="45">
        <v>0.38263888888888892</v>
      </c>
      <c r="U469" s="42" t="s">
        <v>880</v>
      </c>
      <c r="V469" s="42" t="s">
        <v>880</v>
      </c>
      <c r="W469" s="46">
        <v>0.39374999999999999</v>
      </c>
      <c r="X469" s="46" t="s">
        <v>880</v>
      </c>
      <c r="Y469" s="42" t="s">
        <v>17</v>
      </c>
      <c r="Z469" s="42" t="s">
        <v>17</v>
      </c>
      <c r="AA469" s="42" t="s">
        <v>880</v>
      </c>
      <c r="AB469" s="46">
        <v>0.39444444444444443</v>
      </c>
      <c r="AC469" s="42" t="s">
        <v>880</v>
      </c>
      <c r="AD469" s="42" t="s">
        <v>880</v>
      </c>
      <c r="AE469" s="46">
        <v>0.37708333333333338</v>
      </c>
      <c r="AF469" s="42" t="s">
        <v>880</v>
      </c>
      <c r="AG469" s="42" t="s">
        <v>880</v>
      </c>
      <c r="AH469" s="46">
        <v>0.38611111111111113</v>
      </c>
      <c r="AI469" s="42" t="s">
        <v>880</v>
      </c>
      <c r="AJ469" s="42" t="s">
        <v>880</v>
      </c>
      <c r="AK469" s="46">
        <v>0.37777777777777777</v>
      </c>
      <c r="AL469" s="42" t="s">
        <v>880</v>
      </c>
      <c r="AM469" s="42" t="s">
        <v>880</v>
      </c>
      <c r="AN469" s="46">
        <v>0.37777777777777777</v>
      </c>
      <c r="AO469" s="42" t="s">
        <v>880</v>
      </c>
      <c r="AP469" s="42" t="s">
        <v>17</v>
      </c>
      <c r="AQ469" s="42" t="s">
        <v>17</v>
      </c>
      <c r="AR469" s="42" t="s">
        <v>880</v>
      </c>
      <c r="AS469" s="46">
        <v>0.4145833333333333</v>
      </c>
      <c r="AT469" s="46" t="s">
        <v>19</v>
      </c>
      <c r="AU469" s="42" t="s">
        <v>880</v>
      </c>
      <c r="AV469" s="46">
        <v>0.38819444444444445</v>
      </c>
      <c r="AW469" s="46" t="s">
        <v>880</v>
      </c>
      <c r="AX469" s="42" t="s">
        <v>880</v>
      </c>
      <c r="AY469" s="46">
        <v>0.38611111111111113</v>
      </c>
      <c r="AZ469" s="46" t="s">
        <v>880</v>
      </c>
      <c r="BA469" s="42" t="s">
        <v>880</v>
      </c>
      <c r="BB469" s="46">
        <v>0.41388888888888892</v>
      </c>
      <c r="BC469" s="46" t="s">
        <v>880</v>
      </c>
      <c r="BD469" s="42" t="s">
        <v>880</v>
      </c>
      <c r="BE469" s="42" t="s">
        <v>17</v>
      </c>
      <c r="BF469" s="42" t="s">
        <v>17</v>
      </c>
      <c r="BR469" s="1">
        <f t="shared" si="121"/>
        <v>22</v>
      </c>
      <c r="BS469" s="1">
        <f t="shared" si="122"/>
        <v>0</v>
      </c>
      <c r="BT469" s="1">
        <f t="shared" si="123"/>
        <v>6</v>
      </c>
      <c r="BU469" s="1">
        <f t="shared" si="124"/>
        <v>0</v>
      </c>
      <c r="BV469" s="1">
        <f t="shared" si="125"/>
        <v>1</v>
      </c>
      <c r="BW469" s="1">
        <f>SUM(COUNTIFS($S469:$BQ469,{"PAT","MAT"}))</f>
        <v>0</v>
      </c>
      <c r="BX469" s="1">
        <f t="shared" si="126"/>
        <v>0</v>
      </c>
      <c r="BY469" s="1">
        <f t="shared" si="127"/>
        <v>0</v>
      </c>
      <c r="BZ469" s="1">
        <f t="shared" si="128"/>
        <v>0</v>
      </c>
      <c r="CA469" s="1">
        <f t="shared" si="129"/>
        <v>0</v>
      </c>
      <c r="CB469" s="1">
        <f t="shared" si="130"/>
        <v>0</v>
      </c>
      <c r="CC469" s="1">
        <f t="shared" si="131"/>
        <v>0</v>
      </c>
      <c r="CD469" s="1">
        <f t="shared" si="132"/>
        <v>0</v>
      </c>
      <c r="CE469" s="1">
        <f t="shared" si="133"/>
        <v>1</v>
      </c>
      <c r="CF469" s="1">
        <f t="shared" si="134"/>
        <v>1</v>
      </c>
      <c r="CG469" s="1">
        <f>SUM(BR469:CC469)+SUM(COUNTIFS(R469:BQ469,{"TERM","RESIGNED"}))</f>
        <v>29</v>
      </c>
      <c r="CH469" s="1" t="s">
        <v>41</v>
      </c>
      <c r="CI469" s="1" t="s">
        <v>934</v>
      </c>
    </row>
    <row r="470" spans="1:87" x14ac:dyDescent="0.25">
      <c r="A470" s="30">
        <f t="shared" si="135"/>
        <v>469</v>
      </c>
      <c r="B470" s="1" t="s">
        <v>163</v>
      </c>
      <c r="C470" s="1">
        <v>105736</v>
      </c>
      <c r="D470" s="25">
        <v>105736</v>
      </c>
      <c r="E470" s="1" t="s">
        <v>863</v>
      </c>
      <c r="F470" s="32" t="s">
        <v>1146</v>
      </c>
      <c r="G470" s="32" t="s">
        <v>181</v>
      </c>
      <c r="H470" s="28">
        <v>45181</v>
      </c>
      <c r="I470" s="28" t="s">
        <v>36</v>
      </c>
      <c r="J470" s="28" t="s">
        <v>36</v>
      </c>
      <c r="K470" s="1">
        <f t="shared" ca="1" si="119"/>
        <v>161</v>
      </c>
      <c r="L470" s="32" t="str">
        <f t="shared" si="120"/>
        <v>Billable</v>
      </c>
      <c r="M470" s="32" t="s">
        <v>178</v>
      </c>
      <c r="N470" s="1" t="s">
        <v>38</v>
      </c>
      <c r="O470" s="1" t="s">
        <v>39</v>
      </c>
      <c r="P470" s="1"/>
      <c r="Q470" s="1"/>
      <c r="R470" s="31" t="s">
        <v>301</v>
      </c>
      <c r="S470" s="42" t="s">
        <v>880</v>
      </c>
      <c r="T470" s="45">
        <v>0.38472222222222219</v>
      </c>
      <c r="U470" s="42" t="s">
        <v>880</v>
      </c>
      <c r="V470" s="42" t="s">
        <v>880</v>
      </c>
      <c r="W470" s="46">
        <v>0.37916666666666665</v>
      </c>
      <c r="X470" s="46" t="s">
        <v>880</v>
      </c>
      <c r="Y470" s="42" t="s">
        <v>17</v>
      </c>
      <c r="Z470" s="42" t="s">
        <v>17</v>
      </c>
      <c r="AA470" s="42" t="s">
        <v>18</v>
      </c>
      <c r="AB470" s="46" t="s">
        <v>36</v>
      </c>
      <c r="AC470" s="42" t="s">
        <v>18</v>
      </c>
      <c r="AD470" s="42" t="s">
        <v>880</v>
      </c>
      <c r="AE470" s="46">
        <v>0.37708333333333338</v>
      </c>
      <c r="AF470" s="42" t="s">
        <v>880</v>
      </c>
      <c r="AG470" s="42" t="s">
        <v>880</v>
      </c>
      <c r="AH470" s="46">
        <v>0.38541666666666669</v>
      </c>
      <c r="AI470" s="42" t="s">
        <v>880</v>
      </c>
      <c r="AJ470" s="42" t="s">
        <v>881</v>
      </c>
      <c r="AK470" s="46">
        <v>0.26527777777777778</v>
      </c>
      <c r="AL470" s="42" t="s">
        <v>881</v>
      </c>
      <c r="AM470" s="42" t="s">
        <v>18</v>
      </c>
      <c r="AN470" s="46" t="s">
        <v>36</v>
      </c>
      <c r="AO470" s="42" t="s">
        <v>18</v>
      </c>
      <c r="AP470" s="42" t="s">
        <v>17</v>
      </c>
      <c r="AQ470" s="42" t="s">
        <v>17</v>
      </c>
      <c r="AR470" s="42" t="s">
        <v>880</v>
      </c>
      <c r="AS470" s="46">
        <v>0.37291666666666662</v>
      </c>
      <c r="AT470" s="46" t="s">
        <v>880</v>
      </c>
      <c r="AU470" s="42" t="s">
        <v>18</v>
      </c>
      <c r="AV470" s="46" t="s">
        <v>36</v>
      </c>
      <c r="AW470" s="46" t="s">
        <v>18</v>
      </c>
      <c r="AX470" s="42" t="s">
        <v>18</v>
      </c>
      <c r="AY470" s="46" t="s">
        <v>36</v>
      </c>
      <c r="AZ470" s="46" t="s">
        <v>18</v>
      </c>
      <c r="BA470" s="42" t="s">
        <v>18</v>
      </c>
      <c r="BB470" s="46" t="s">
        <v>36</v>
      </c>
      <c r="BC470" s="46" t="s">
        <v>18</v>
      </c>
      <c r="BD470" s="42" t="s">
        <v>18</v>
      </c>
      <c r="BE470" s="42" t="s">
        <v>17</v>
      </c>
      <c r="BF470" s="42" t="s">
        <v>17</v>
      </c>
      <c r="BR470" s="1">
        <f t="shared" si="121"/>
        <v>10</v>
      </c>
      <c r="BS470" s="1">
        <f t="shared" si="122"/>
        <v>1</v>
      </c>
      <c r="BT470" s="1">
        <f t="shared" si="123"/>
        <v>6</v>
      </c>
      <c r="BU470" s="1">
        <f t="shared" si="124"/>
        <v>11</v>
      </c>
      <c r="BV470" s="1">
        <f t="shared" si="125"/>
        <v>0</v>
      </c>
      <c r="BW470" s="1">
        <f>SUM(COUNTIFS($S470:$BQ470,{"PAT","MAT"}))</f>
        <v>0</v>
      </c>
      <c r="BX470" s="1">
        <f t="shared" si="126"/>
        <v>0</v>
      </c>
      <c r="BY470" s="1">
        <f t="shared" si="127"/>
        <v>0</v>
      </c>
      <c r="BZ470" s="1">
        <f t="shared" si="128"/>
        <v>0</v>
      </c>
      <c r="CA470" s="1">
        <f t="shared" si="129"/>
        <v>0</v>
      </c>
      <c r="CB470" s="1">
        <f t="shared" si="130"/>
        <v>0</v>
      </c>
      <c r="CC470" s="1">
        <f t="shared" si="131"/>
        <v>0</v>
      </c>
      <c r="CD470" s="1">
        <f t="shared" si="132"/>
        <v>0</v>
      </c>
      <c r="CE470" s="1">
        <f t="shared" si="133"/>
        <v>0</v>
      </c>
      <c r="CF470" s="1">
        <f t="shared" si="134"/>
        <v>0</v>
      </c>
      <c r="CG470" s="1">
        <f>SUM(BR470:CC470)+SUM(COUNTIFS(R470:BQ470,{"TERM","RESIGNED"}))</f>
        <v>28</v>
      </c>
      <c r="CH470" s="1" t="s">
        <v>41</v>
      </c>
      <c r="CI470" s="1" t="s">
        <v>934</v>
      </c>
    </row>
    <row r="471" spans="1:87" x14ac:dyDescent="0.25">
      <c r="A471" s="30">
        <f t="shared" si="135"/>
        <v>470</v>
      </c>
      <c r="B471" s="1" t="s">
        <v>163</v>
      </c>
      <c r="C471" s="1">
        <v>105743</v>
      </c>
      <c r="D471" s="25">
        <v>105743</v>
      </c>
      <c r="E471" s="1" t="s">
        <v>863</v>
      </c>
      <c r="F471" s="32" t="s">
        <v>1149</v>
      </c>
      <c r="G471" s="32" t="s">
        <v>181</v>
      </c>
      <c r="H471" s="28">
        <v>45184</v>
      </c>
      <c r="I471" s="28" t="s">
        <v>36</v>
      </c>
      <c r="J471" s="28" t="s">
        <v>36</v>
      </c>
      <c r="K471" s="1">
        <f t="shared" ca="1" si="119"/>
        <v>158</v>
      </c>
      <c r="L471" s="32" t="str">
        <f t="shared" si="120"/>
        <v>Billable</v>
      </c>
      <c r="M471" s="32" t="s">
        <v>178</v>
      </c>
      <c r="N471" s="1" t="s">
        <v>38</v>
      </c>
      <c r="O471" s="1" t="s">
        <v>39</v>
      </c>
      <c r="P471" s="1"/>
      <c r="Q471" s="1"/>
      <c r="R471" s="31" t="s">
        <v>225</v>
      </c>
      <c r="S471" s="42" t="s">
        <v>880</v>
      </c>
      <c r="T471" s="45">
        <v>0.41875000000000001</v>
      </c>
      <c r="U471" s="42" t="s">
        <v>880</v>
      </c>
      <c r="V471" s="42" t="s">
        <v>880</v>
      </c>
      <c r="W471" s="46">
        <v>0.41666666666666669</v>
      </c>
      <c r="X471" s="46" t="s">
        <v>880</v>
      </c>
      <c r="Y471" s="42" t="s">
        <v>17</v>
      </c>
      <c r="Z471" s="42" t="s">
        <v>17</v>
      </c>
      <c r="AA471" s="42" t="s">
        <v>880</v>
      </c>
      <c r="AB471" s="46">
        <v>0.38611111111111113</v>
      </c>
      <c r="AC471" s="42" t="s">
        <v>880</v>
      </c>
      <c r="AD471" s="42" t="s">
        <v>880</v>
      </c>
      <c r="AE471" s="46">
        <v>0.38680555555555557</v>
      </c>
      <c r="AF471" s="42" t="s">
        <v>880</v>
      </c>
      <c r="AG471" s="42" t="s">
        <v>880</v>
      </c>
      <c r="AH471" s="46">
        <v>0.39513888888888887</v>
      </c>
      <c r="AI471" s="42" t="s">
        <v>880</v>
      </c>
      <c r="AJ471" s="42" t="s">
        <v>880</v>
      </c>
      <c r="AK471" s="46">
        <v>0.39583333333333331</v>
      </c>
      <c r="AL471" s="42" t="s">
        <v>880</v>
      </c>
      <c r="AM471" s="42" t="s">
        <v>880</v>
      </c>
      <c r="AN471" s="46">
        <v>0.39513888888888887</v>
      </c>
      <c r="AO471" s="42" t="s">
        <v>880</v>
      </c>
      <c r="AP471" s="42" t="s">
        <v>17</v>
      </c>
      <c r="AQ471" s="42" t="s">
        <v>17</v>
      </c>
      <c r="AR471" s="42" t="s">
        <v>880</v>
      </c>
      <c r="AS471" s="46">
        <v>0.39027777777777778</v>
      </c>
      <c r="AT471" s="46" t="s">
        <v>880</v>
      </c>
      <c r="AU471" s="42" t="s">
        <v>880</v>
      </c>
      <c r="AV471" s="46">
        <v>0.38125000000000003</v>
      </c>
      <c r="AW471" s="46" t="s">
        <v>880</v>
      </c>
      <c r="AX471" s="42" t="s">
        <v>880</v>
      </c>
      <c r="AY471" s="46">
        <v>0.37986111111111115</v>
      </c>
      <c r="AZ471" s="46" t="s">
        <v>880</v>
      </c>
      <c r="BA471" s="42" t="s">
        <v>880</v>
      </c>
      <c r="BB471" s="46">
        <v>0.38263888888888892</v>
      </c>
      <c r="BC471" s="46" t="s">
        <v>880</v>
      </c>
      <c r="BD471" s="42" t="s">
        <v>880</v>
      </c>
      <c r="BE471" s="42" t="s">
        <v>17</v>
      </c>
      <c r="BF471" s="42" t="s">
        <v>17</v>
      </c>
      <c r="BR471" s="1">
        <f t="shared" si="121"/>
        <v>23</v>
      </c>
      <c r="BS471" s="1">
        <f t="shared" si="122"/>
        <v>0</v>
      </c>
      <c r="BT471" s="1">
        <f t="shared" si="123"/>
        <v>6</v>
      </c>
      <c r="BU471" s="1">
        <f t="shared" si="124"/>
        <v>0</v>
      </c>
      <c r="BV471" s="1">
        <f t="shared" si="125"/>
        <v>0</v>
      </c>
      <c r="BW471" s="1">
        <f>SUM(COUNTIFS($S471:$BQ471,{"PAT","MAT"}))</f>
        <v>0</v>
      </c>
      <c r="BX471" s="1">
        <f t="shared" si="126"/>
        <v>0</v>
      </c>
      <c r="BY471" s="1">
        <f t="shared" si="127"/>
        <v>0</v>
      </c>
      <c r="BZ471" s="1">
        <f t="shared" si="128"/>
        <v>0</v>
      </c>
      <c r="CA471" s="1">
        <f t="shared" si="129"/>
        <v>0</v>
      </c>
      <c r="CB471" s="1">
        <f t="shared" si="130"/>
        <v>0</v>
      </c>
      <c r="CC471" s="1">
        <f t="shared" si="131"/>
        <v>0</v>
      </c>
      <c r="CD471" s="1">
        <f t="shared" si="132"/>
        <v>0</v>
      </c>
      <c r="CE471" s="1">
        <f t="shared" si="133"/>
        <v>1</v>
      </c>
      <c r="CF471" s="1">
        <f t="shared" si="134"/>
        <v>1</v>
      </c>
      <c r="CG471" s="1">
        <f>SUM(BR471:CC471)+SUM(COUNTIFS(R471:BQ471,{"TERM","RESIGNED"}))</f>
        <v>29</v>
      </c>
      <c r="CH471" s="1" t="s">
        <v>41</v>
      </c>
      <c r="CI471" s="1" t="s">
        <v>931</v>
      </c>
    </row>
    <row r="472" spans="1:87" x14ac:dyDescent="0.25">
      <c r="A472" s="30">
        <f t="shared" si="135"/>
        <v>471</v>
      </c>
      <c r="B472" s="1" t="s">
        <v>163</v>
      </c>
      <c r="C472" s="1">
        <v>105750</v>
      </c>
      <c r="D472" s="25">
        <v>105750</v>
      </c>
      <c r="E472" s="1" t="s">
        <v>863</v>
      </c>
      <c r="F472" s="32" t="s">
        <v>1150</v>
      </c>
      <c r="G472" s="32" t="s">
        <v>177</v>
      </c>
      <c r="H472" s="28">
        <v>45184</v>
      </c>
      <c r="I472" s="28" t="s">
        <v>36</v>
      </c>
      <c r="J472" s="28" t="s">
        <v>36</v>
      </c>
      <c r="K472" s="1">
        <f t="shared" ca="1" si="119"/>
        <v>158</v>
      </c>
      <c r="L472" s="32" t="str">
        <f t="shared" si="120"/>
        <v>Billable</v>
      </c>
      <c r="M472" s="32" t="s">
        <v>178</v>
      </c>
      <c r="N472" s="1" t="s">
        <v>38</v>
      </c>
      <c r="O472" s="1" t="s">
        <v>39</v>
      </c>
      <c r="P472" s="1"/>
      <c r="Q472" s="1"/>
      <c r="R472" s="31" t="s">
        <v>425</v>
      </c>
      <c r="S472" s="42" t="s">
        <v>880</v>
      </c>
      <c r="T472" s="45">
        <v>0.37708333333333338</v>
      </c>
      <c r="U472" s="42" t="s">
        <v>880</v>
      </c>
      <c r="V472" s="42" t="s">
        <v>18</v>
      </c>
      <c r="W472" s="46" t="s">
        <v>36</v>
      </c>
      <c r="X472" s="46" t="s">
        <v>18</v>
      </c>
      <c r="Y472" s="42" t="s">
        <v>17</v>
      </c>
      <c r="Z472" s="42" t="s">
        <v>17</v>
      </c>
      <c r="AA472" s="42" t="s">
        <v>880</v>
      </c>
      <c r="AB472" s="46">
        <v>0.39374999999999999</v>
      </c>
      <c r="AC472" s="42" t="s">
        <v>880</v>
      </c>
      <c r="AD472" s="42" t="s">
        <v>880</v>
      </c>
      <c r="AE472" s="46">
        <v>0.38263888888888892</v>
      </c>
      <c r="AF472" s="42" t="s">
        <v>880</v>
      </c>
      <c r="AG472" s="42" t="s">
        <v>19</v>
      </c>
      <c r="AH472" s="46">
        <v>0.3923611111111111</v>
      </c>
      <c r="AI472" s="42" t="s">
        <v>19</v>
      </c>
      <c r="AJ472" s="42" t="s">
        <v>880</v>
      </c>
      <c r="AK472" s="46">
        <v>0.3840277777777778</v>
      </c>
      <c r="AL472" s="42" t="s">
        <v>880</v>
      </c>
      <c r="AM472" s="42" t="s">
        <v>19</v>
      </c>
      <c r="AN472" s="46">
        <v>0.40069444444444446</v>
      </c>
      <c r="AO472" s="42" t="s">
        <v>19</v>
      </c>
      <c r="AP472" s="42" t="s">
        <v>17</v>
      </c>
      <c r="AQ472" s="42" t="s">
        <v>17</v>
      </c>
      <c r="AR472" s="42" t="s">
        <v>880</v>
      </c>
      <c r="AS472" s="46">
        <v>0.375</v>
      </c>
      <c r="AT472" s="46" t="s">
        <v>880</v>
      </c>
      <c r="AU472" s="42" t="s">
        <v>880</v>
      </c>
      <c r="AV472" s="46">
        <v>0.38125000000000003</v>
      </c>
      <c r="AW472" s="46" t="s">
        <v>880</v>
      </c>
      <c r="AX472" s="42" t="s">
        <v>18</v>
      </c>
      <c r="AY472" s="46" t="s">
        <v>36</v>
      </c>
      <c r="AZ472" s="46" t="s">
        <v>18</v>
      </c>
      <c r="BA472" s="42" t="s">
        <v>880</v>
      </c>
      <c r="BB472" s="46">
        <v>0.37708333333333338</v>
      </c>
      <c r="BC472" s="46" t="s">
        <v>880</v>
      </c>
      <c r="BD472" s="42" t="s">
        <v>880</v>
      </c>
      <c r="BE472" s="42" t="s">
        <v>17</v>
      </c>
      <c r="BF472" s="42" t="s">
        <v>17</v>
      </c>
      <c r="BR472" s="1">
        <f t="shared" si="121"/>
        <v>15</v>
      </c>
      <c r="BS472" s="1">
        <f t="shared" si="122"/>
        <v>0</v>
      </c>
      <c r="BT472" s="1">
        <f t="shared" si="123"/>
        <v>6</v>
      </c>
      <c r="BU472" s="1">
        <f t="shared" si="124"/>
        <v>4</v>
      </c>
      <c r="BV472" s="1">
        <f t="shared" si="125"/>
        <v>4</v>
      </c>
      <c r="BW472" s="1">
        <f>SUM(COUNTIFS($S472:$BQ472,{"PAT","MAT"}))</f>
        <v>0</v>
      </c>
      <c r="BX472" s="1">
        <f t="shared" si="126"/>
        <v>0</v>
      </c>
      <c r="BY472" s="1">
        <f t="shared" si="127"/>
        <v>0</v>
      </c>
      <c r="BZ472" s="1">
        <f t="shared" si="128"/>
        <v>0</v>
      </c>
      <c r="CA472" s="1">
        <f t="shared" si="129"/>
        <v>0</v>
      </c>
      <c r="CB472" s="1">
        <f t="shared" si="130"/>
        <v>0</v>
      </c>
      <c r="CC472" s="1">
        <f t="shared" si="131"/>
        <v>0</v>
      </c>
      <c r="CD472" s="1">
        <f t="shared" si="132"/>
        <v>0</v>
      </c>
      <c r="CE472" s="1">
        <f t="shared" si="133"/>
        <v>0</v>
      </c>
      <c r="CF472" s="1">
        <f t="shared" si="134"/>
        <v>1</v>
      </c>
      <c r="CG472" s="1">
        <f>SUM(BR472:CC472)+SUM(COUNTIFS(R472:BQ472,{"TERM","RESIGNED"}))</f>
        <v>29</v>
      </c>
      <c r="CH472" s="1" t="s">
        <v>41</v>
      </c>
      <c r="CI472" s="1" t="s">
        <v>931</v>
      </c>
    </row>
    <row r="473" spans="1:87" x14ac:dyDescent="0.25">
      <c r="A473" s="30">
        <f t="shared" si="135"/>
        <v>472</v>
      </c>
      <c r="B473" s="1" t="s">
        <v>163</v>
      </c>
      <c r="C473" s="1">
        <v>105752</v>
      </c>
      <c r="D473" s="25">
        <v>105752</v>
      </c>
      <c r="E473" s="1" t="s">
        <v>863</v>
      </c>
      <c r="F473" s="32" t="s">
        <v>1151</v>
      </c>
      <c r="G473" s="32" t="s">
        <v>117</v>
      </c>
      <c r="H473" s="28">
        <v>45184</v>
      </c>
      <c r="I473" s="28" t="s">
        <v>36</v>
      </c>
      <c r="J473" s="28" t="s">
        <v>36</v>
      </c>
      <c r="K473" s="1">
        <f t="shared" ca="1" si="119"/>
        <v>158</v>
      </c>
      <c r="L473" s="32" t="str">
        <f t="shared" si="120"/>
        <v>Billable</v>
      </c>
      <c r="M473" s="32" t="s">
        <v>118</v>
      </c>
      <c r="N473" s="1" t="s">
        <v>38</v>
      </c>
      <c r="O473" s="1" t="s">
        <v>39</v>
      </c>
      <c r="P473" s="1"/>
      <c r="Q473" s="1"/>
      <c r="R473" s="31" t="s">
        <v>60</v>
      </c>
      <c r="S473" s="42" t="s">
        <v>19</v>
      </c>
      <c r="T473" s="45">
        <v>0.39166666666666666</v>
      </c>
      <c r="U473" s="42" t="s">
        <v>19</v>
      </c>
      <c r="V473" s="42" t="s">
        <v>880</v>
      </c>
      <c r="W473" s="46">
        <v>0.42222222222222222</v>
      </c>
      <c r="X473" s="46" t="s">
        <v>880</v>
      </c>
      <c r="Y473" s="42" t="s">
        <v>17</v>
      </c>
      <c r="Z473" s="42" t="s">
        <v>17</v>
      </c>
      <c r="AA473" s="42" t="s">
        <v>880</v>
      </c>
      <c r="AB473" s="46">
        <v>0.37361111111111112</v>
      </c>
      <c r="AC473" s="42" t="s">
        <v>880</v>
      </c>
      <c r="AD473" s="42" t="s">
        <v>880</v>
      </c>
      <c r="AE473" s="46">
        <v>0.38541666666666669</v>
      </c>
      <c r="AF473" s="42" t="s">
        <v>880</v>
      </c>
      <c r="AG473" s="42" t="s">
        <v>880</v>
      </c>
      <c r="AH473" s="46">
        <v>0.37847222222222227</v>
      </c>
      <c r="AI473" s="42" t="s">
        <v>880</v>
      </c>
      <c r="AJ473" s="42" t="s">
        <v>880</v>
      </c>
      <c r="AK473" s="46">
        <v>0.38541666666666669</v>
      </c>
      <c r="AL473" s="42" t="s">
        <v>880</v>
      </c>
      <c r="AM473" s="42" t="s">
        <v>880</v>
      </c>
      <c r="AN473" s="46">
        <v>0.47083333333333338</v>
      </c>
      <c r="AO473" s="42" t="s">
        <v>880</v>
      </c>
      <c r="AP473" s="42" t="s">
        <v>17</v>
      </c>
      <c r="AQ473" s="42" t="s">
        <v>17</v>
      </c>
      <c r="AR473" s="42" t="s">
        <v>880</v>
      </c>
      <c r="AS473" s="46">
        <v>0.3840277777777778</v>
      </c>
      <c r="AT473" s="46" t="s">
        <v>880</v>
      </c>
      <c r="AU473" s="42" t="s">
        <v>880</v>
      </c>
      <c r="AV473" s="46">
        <v>0.41180555555555554</v>
      </c>
      <c r="AW473" s="46" t="s">
        <v>880</v>
      </c>
      <c r="AX473" s="42" t="s">
        <v>880</v>
      </c>
      <c r="AY473" s="46">
        <v>0.41388888888888892</v>
      </c>
      <c r="AZ473" s="46" t="s">
        <v>880</v>
      </c>
      <c r="BA473" s="42" t="s">
        <v>880</v>
      </c>
      <c r="BB473" s="46">
        <v>0.41736111111111113</v>
      </c>
      <c r="BC473" s="46" t="s">
        <v>880</v>
      </c>
      <c r="BD473" s="42" t="s">
        <v>880</v>
      </c>
      <c r="BE473" s="42" t="s">
        <v>17</v>
      </c>
      <c r="BF473" s="42" t="s">
        <v>17</v>
      </c>
      <c r="BR473" s="1">
        <f t="shared" si="121"/>
        <v>21</v>
      </c>
      <c r="BS473" s="1">
        <f t="shared" si="122"/>
        <v>0</v>
      </c>
      <c r="BT473" s="1">
        <f t="shared" si="123"/>
        <v>6</v>
      </c>
      <c r="BU473" s="1">
        <f t="shared" si="124"/>
        <v>0</v>
      </c>
      <c r="BV473" s="1">
        <f t="shared" si="125"/>
        <v>2</v>
      </c>
      <c r="BW473" s="1">
        <f>SUM(COUNTIFS($S473:$BQ473,{"PAT","MAT"}))</f>
        <v>0</v>
      </c>
      <c r="BX473" s="1">
        <f t="shared" si="126"/>
        <v>0</v>
      </c>
      <c r="BY473" s="1">
        <f t="shared" si="127"/>
        <v>0</v>
      </c>
      <c r="BZ473" s="1">
        <f t="shared" si="128"/>
        <v>0</v>
      </c>
      <c r="CA473" s="1">
        <f t="shared" si="129"/>
        <v>0</v>
      </c>
      <c r="CB473" s="1">
        <f t="shared" si="130"/>
        <v>0</v>
      </c>
      <c r="CC473" s="1">
        <f t="shared" si="131"/>
        <v>0</v>
      </c>
      <c r="CD473" s="1">
        <f t="shared" si="132"/>
        <v>0</v>
      </c>
      <c r="CE473" s="1">
        <f t="shared" si="133"/>
        <v>1</v>
      </c>
      <c r="CF473" s="1">
        <f t="shared" si="134"/>
        <v>1</v>
      </c>
      <c r="CG473" s="1">
        <f>SUM(BR473:CC473)+SUM(COUNTIFS(R473:BQ473,{"TERM","RESIGNED"}))</f>
        <v>29</v>
      </c>
      <c r="CH473" s="1" t="s">
        <v>41</v>
      </c>
      <c r="CI473" s="1" t="s">
        <v>934</v>
      </c>
    </row>
    <row r="474" spans="1:87" x14ac:dyDescent="0.25">
      <c r="A474" s="30">
        <f t="shared" si="135"/>
        <v>473</v>
      </c>
      <c r="B474" s="1" t="s">
        <v>163</v>
      </c>
      <c r="C474" s="1">
        <v>105757</v>
      </c>
      <c r="D474" s="25">
        <v>105757</v>
      </c>
      <c r="E474" s="1" t="s">
        <v>863</v>
      </c>
      <c r="F474" s="32" t="s">
        <v>1152</v>
      </c>
      <c r="G474" s="32" t="s">
        <v>117</v>
      </c>
      <c r="H474" s="28">
        <v>45184</v>
      </c>
      <c r="I474" s="28" t="s">
        <v>36</v>
      </c>
      <c r="J474" s="28" t="s">
        <v>36</v>
      </c>
      <c r="K474" s="1">
        <f t="shared" ca="1" si="119"/>
        <v>158</v>
      </c>
      <c r="L474" s="32" t="str">
        <f t="shared" si="120"/>
        <v>Billable</v>
      </c>
      <c r="M474" s="32" t="s">
        <v>118</v>
      </c>
      <c r="N474" s="1" t="s">
        <v>38</v>
      </c>
      <c r="O474" s="1" t="s">
        <v>39</v>
      </c>
      <c r="P474" s="1"/>
      <c r="Q474" s="1"/>
      <c r="R474" s="31" t="s">
        <v>353</v>
      </c>
      <c r="S474" s="42" t="s">
        <v>880</v>
      </c>
      <c r="T474" s="45">
        <v>0.40277777777777773</v>
      </c>
      <c r="U474" s="42" t="s">
        <v>880</v>
      </c>
      <c r="V474" s="42" t="s">
        <v>882</v>
      </c>
      <c r="W474" s="46">
        <v>1.3888888888888888E-2</v>
      </c>
      <c r="X474" s="46" t="s">
        <v>19</v>
      </c>
      <c r="Y474" s="42" t="s">
        <v>17</v>
      </c>
      <c r="Z474" s="42" t="s">
        <v>17</v>
      </c>
      <c r="AA474" s="42" t="s">
        <v>883</v>
      </c>
      <c r="AB474" s="46">
        <v>0</v>
      </c>
      <c r="AC474" s="42" t="s">
        <v>19</v>
      </c>
      <c r="AD474" s="42" t="s">
        <v>880</v>
      </c>
      <c r="AE474" s="46">
        <v>0.4458333333333333</v>
      </c>
      <c r="AF474" s="42" t="s">
        <v>880</v>
      </c>
      <c r="AG474" s="42" t="s">
        <v>880</v>
      </c>
      <c r="AH474" s="46">
        <v>0.40763888888888888</v>
      </c>
      <c r="AI474" s="42" t="s">
        <v>880</v>
      </c>
      <c r="AJ474" s="42" t="s">
        <v>880</v>
      </c>
      <c r="AK474" s="46">
        <v>0.38194444444444442</v>
      </c>
      <c r="AL474" s="42" t="s">
        <v>880</v>
      </c>
      <c r="AM474" s="42" t="s">
        <v>880</v>
      </c>
      <c r="AN474" s="46">
        <v>0.38611111111111113</v>
      </c>
      <c r="AO474" s="42" t="s">
        <v>880</v>
      </c>
      <c r="AP474" s="42" t="s">
        <v>17</v>
      </c>
      <c r="AQ474" s="42" t="s">
        <v>17</v>
      </c>
      <c r="AR474" s="42" t="s">
        <v>880</v>
      </c>
      <c r="AS474" s="46">
        <v>0.4284722222222222</v>
      </c>
      <c r="AT474" s="46" t="s">
        <v>880</v>
      </c>
      <c r="AU474" s="42" t="s">
        <v>880</v>
      </c>
      <c r="AV474" s="46">
        <v>0.4069444444444445</v>
      </c>
      <c r="AW474" s="46" t="s">
        <v>880</v>
      </c>
      <c r="AX474" s="42" t="s">
        <v>880</v>
      </c>
      <c r="AY474" s="46">
        <v>0.28888888888888892</v>
      </c>
      <c r="AZ474" s="46" t="s">
        <v>881</v>
      </c>
      <c r="BA474" s="42" t="s">
        <v>880</v>
      </c>
      <c r="BB474" s="46">
        <v>0.40208333333333335</v>
      </c>
      <c r="BC474" s="46" t="s">
        <v>880</v>
      </c>
      <c r="BD474" s="42" t="s">
        <v>880</v>
      </c>
      <c r="BE474" s="42" t="s">
        <v>17</v>
      </c>
      <c r="BF474" s="42" t="s">
        <v>17</v>
      </c>
      <c r="BR474" s="1">
        <f t="shared" si="121"/>
        <v>18</v>
      </c>
      <c r="BS474" s="1">
        <f t="shared" si="122"/>
        <v>0.5</v>
      </c>
      <c r="BT474" s="1">
        <f t="shared" si="123"/>
        <v>6</v>
      </c>
      <c r="BU474" s="1">
        <f t="shared" si="124"/>
        <v>0</v>
      </c>
      <c r="BV474" s="1">
        <f t="shared" si="125"/>
        <v>2</v>
      </c>
      <c r="BW474" s="1">
        <f>SUM(COUNTIFS($S474:$BQ474,{"PAT","MAT"}))</f>
        <v>0</v>
      </c>
      <c r="BX474" s="1">
        <f t="shared" si="126"/>
        <v>0</v>
      </c>
      <c r="BY474" s="1">
        <f t="shared" si="127"/>
        <v>0</v>
      </c>
      <c r="BZ474" s="1">
        <f t="shared" si="128"/>
        <v>1</v>
      </c>
      <c r="CA474" s="1">
        <f t="shared" si="129"/>
        <v>1</v>
      </c>
      <c r="CB474" s="1">
        <f t="shared" si="130"/>
        <v>0</v>
      </c>
      <c r="CC474" s="1">
        <f t="shared" si="131"/>
        <v>0</v>
      </c>
      <c r="CD474" s="1">
        <f t="shared" si="132"/>
        <v>2</v>
      </c>
      <c r="CE474" s="1">
        <f t="shared" si="133"/>
        <v>1</v>
      </c>
      <c r="CF474" s="1">
        <f t="shared" si="134"/>
        <v>1</v>
      </c>
      <c r="CG474" s="1">
        <f>SUM(BR474:CC474)+SUM(COUNTIFS(R474:BQ474,{"TERM","RESIGNED"}))</f>
        <v>28.5</v>
      </c>
      <c r="CH474" s="1" t="s">
        <v>41</v>
      </c>
      <c r="CI474" s="1" t="s">
        <v>934</v>
      </c>
    </row>
    <row r="475" spans="1:87" x14ac:dyDescent="0.25">
      <c r="A475" s="30">
        <f t="shared" si="135"/>
        <v>474</v>
      </c>
      <c r="B475" s="1" t="s">
        <v>163</v>
      </c>
      <c r="C475" s="1">
        <v>105765</v>
      </c>
      <c r="D475" s="25">
        <v>105765</v>
      </c>
      <c r="E475" s="1" t="s">
        <v>863</v>
      </c>
      <c r="F475" s="32" t="s">
        <v>1153</v>
      </c>
      <c r="G475" s="32" t="s">
        <v>117</v>
      </c>
      <c r="H475" s="28">
        <v>45184</v>
      </c>
      <c r="I475" s="28" t="s">
        <v>36</v>
      </c>
      <c r="J475" s="28" t="s">
        <v>36</v>
      </c>
      <c r="K475" s="1">
        <f t="shared" ca="1" si="119"/>
        <v>158</v>
      </c>
      <c r="L475" s="32" t="str">
        <f t="shared" si="120"/>
        <v>Billable</v>
      </c>
      <c r="M475" s="32" t="s">
        <v>118</v>
      </c>
      <c r="N475" s="1" t="s">
        <v>38</v>
      </c>
      <c r="O475" s="1" t="s">
        <v>39</v>
      </c>
      <c r="P475" s="1"/>
      <c r="Q475" s="1"/>
      <c r="R475" s="31" t="s">
        <v>353</v>
      </c>
      <c r="S475" s="42" t="s">
        <v>880</v>
      </c>
      <c r="T475" s="45">
        <v>0.39166666666666666</v>
      </c>
      <c r="U475" s="42" t="s">
        <v>880</v>
      </c>
      <c r="V475" s="42" t="s">
        <v>880</v>
      </c>
      <c r="W475" s="46">
        <v>0.38472222222222219</v>
      </c>
      <c r="X475" s="46" t="s">
        <v>880</v>
      </c>
      <c r="Y475" s="42" t="s">
        <v>17</v>
      </c>
      <c r="Z475" s="42" t="s">
        <v>17</v>
      </c>
      <c r="AA475" s="42" t="s">
        <v>882</v>
      </c>
      <c r="AB475" s="46" t="s">
        <v>36</v>
      </c>
      <c r="AC475" s="42" t="s">
        <v>882</v>
      </c>
      <c r="AD475" s="42" t="s">
        <v>880</v>
      </c>
      <c r="AE475" s="46">
        <v>0.4381944444444445</v>
      </c>
      <c r="AF475" s="42" t="s">
        <v>880</v>
      </c>
      <c r="AG475" s="42" t="s">
        <v>883</v>
      </c>
      <c r="AH475" s="46" t="s">
        <v>36</v>
      </c>
      <c r="AI475" s="42" t="s">
        <v>883</v>
      </c>
      <c r="AJ475" s="42" t="s">
        <v>880</v>
      </c>
      <c r="AK475" s="46">
        <v>0.3923611111111111</v>
      </c>
      <c r="AL475" s="42" t="s">
        <v>880</v>
      </c>
      <c r="AM475" s="42" t="s">
        <v>880</v>
      </c>
      <c r="AN475" s="46">
        <v>0.38750000000000001</v>
      </c>
      <c r="AO475" s="42" t="s">
        <v>880</v>
      </c>
      <c r="AP475" s="42" t="s">
        <v>17</v>
      </c>
      <c r="AQ475" s="42" t="s">
        <v>17</v>
      </c>
      <c r="AR475" s="42" t="s">
        <v>880</v>
      </c>
      <c r="AS475" s="46">
        <v>0.40902777777777777</v>
      </c>
      <c r="AT475" s="46" t="s">
        <v>880</v>
      </c>
      <c r="AU475" s="42" t="s">
        <v>880</v>
      </c>
      <c r="AV475" s="46">
        <v>0.40069444444444446</v>
      </c>
      <c r="AW475" s="46" t="s">
        <v>880</v>
      </c>
      <c r="AX475" s="42" t="s">
        <v>880</v>
      </c>
      <c r="AY475" s="46">
        <v>0.36527777777777781</v>
      </c>
      <c r="AZ475" s="46" t="s">
        <v>880</v>
      </c>
      <c r="BA475" s="42" t="s">
        <v>880</v>
      </c>
      <c r="BB475" s="46">
        <v>0.40416666666666662</v>
      </c>
      <c r="BC475" s="46" t="s">
        <v>880</v>
      </c>
      <c r="BD475" s="42" t="s">
        <v>880</v>
      </c>
      <c r="BE475" s="42" t="s">
        <v>17</v>
      </c>
      <c r="BF475" s="42" t="s">
        <v>17</v>
      </c>
      <c r="BR475" s="1">
        <f t="shared" si="121"/>
        <v>19</v>
      </c>
      <c r="BS475" s="1">
        <f t="shared" si="122"/>
        <v>0</v>
      </c>
      <c r="BT475" s="1">
        <f t="shared" si="123"/>
        <v>6</v>
      </c>
      <c r="BU475" s="1">
        <f t="shared" si="124"/>
        <v>0</v>
      </c>
      <c r="BV475" s="1">
        <f t="shared" si="125"/>
        <v>0</v>
      </c>
      <c r="BW475" s="1">
        <f>SUM(COUNTIFS($S475:$BQ475,{"PAT","MAT"}))</f>
        <v>0</v>
      </c>
      <c r="BX475" s="1">
        <f t="shared" si="126"/>
        <v>0</v>
      </c>
      <c r="BY475" s="1">
        <f t="shared" si="127"/>
        <v>0</v>
      </c>
      <c r="BZ475" s="1">
        <f t="shared" si="128"/>
        <v>2</v>
      </c>
      <c r="CA475" s="1">
        <f t="shared" si="129"/>
        <v>2</v>
      </c>
      <c r="CB475" s="1">
        <f t="shared" si="130"/>
        <v>0</v>
      </c>
      <c r="CC475" s="1">
        <f t="shared" si="131"/>
        <v>0</v>
      </c>
      <c r="CD475" s="1">
        <f t="shared" si="132"/>
        <v>4</v>
      </c>
      <c r="CE475" s="1">
        <f t="shared" si="133"/>
        <v>1</v>
      </c>
      <c r="CF475" s="1">
        <f t="shared" si="134"/>
        <v>1</v>
      </c>
      <c r="CG475" s="1">
        <f>SUM(BR475:CC475)+SUM(COUNTIFS(R475:BQ475,{"TERM","RESIGNED"}))</f>
        <v>29</v>
      </c>
      <c r="CH475" s="1" t="s">
        <v>41</v>
      </c>
      <c r="CI475" s="1" t="s">
        <v>931</v>
      </c>
    </row>
    <row r="476" spans="1:87" x14ac:dyDescent="0.25">
      <c r="A476" s="30">
        <f t="shared" si="135"/>
        <v>475</v>
      </c>
      <c r="B476" s="1" t="s">
        <v>163</v>
      </c>
      <c r="C476" s="1">
        <v>105767</v>
      </c>
      <c r="D476" s="25">
        <v>105767</v>
      </c>
      <c r="E476" s="1" t="s">
        <v>863</v>
      </c>
      <c r="F476" s="32" t="s">
        <v>1154</v>
      </c>
      <c r="G476" s="32" t="s">
        <v>117</v>
      </c>
      <c r="H476" s="28">
        <v>45184</v>
      </c>
      <c r="I476" s="28" t="s">
        <v>36</v>
      </c>
      <c r="J476" s="28" t="s">
        <v>36</v>
      </c>
      <c r="K476" s="1">
        <f t="shared" ca="1" si="119"/>
        <v>158</v>
      </c>
      <c r="L476" s="32" t="str">
        <f t="shared" si="120"/>
        <v>Billable</v>
      </c>
      <c r="M476" s="32" t="s">
        <v>118</v>
      </c>
      <c r="N476" s="1" t="s">
        <v>38</v>
      </c>
      <c r="O476" s="1" t="s">
        <v>39</v>
      </c>
      <c r="P476" s="1"/>
      <c r="Q476" s="1"/>
      <c r="R476" s="31" t="s">
        <v>60</v>
      </c>
      <c r="S476" s="42" t="s">
        <v>18</v>
      </c>
      <c r="T476" s="45" t="s">
        <v>36</v>
      </c>
      <c r="U476" s="42" t="s">
        <v>18</v>
      </c>
      <c r="V476" s="42" t="s">
        <v>18</v>
      </c>
      <c r="W476" s="46" t="s">
        <v>36</v>
      </c>
      <c r="X476" s="46" t="s">
        <v>18</v>
      </c>
      <c r="Y476" s="42" t="s">
        <v>17</v>
      </c>
      <c r="Z476" s="42" t="s">
        <v>17</v>
      </c>
      <c r="AA476" s="42" t="s">
        <v>880</v>
      </c>
      <c r="AB476" s="46">
        <v>0.37152777777777773</v>
      </c>
      <c r="AC476" s="42" t="s">
        <v>880</v>
      </c>
      <c r="AD476" s="42" t="s">
        <v>880</v>
      </c>
      <c r="AE476" s="46">
        <v>0.35694444444444445</v>
      </c>
      <c r="AF476" s="42" t="s">
        <v>880</v>
      </c>
      <c r="AG476" s="42" t="s">
        <v>880</v>
      </c>
      <c r="AH476" s="46">
        <v>0.37083333333333335</v>
      </c>
      <c r="AI476" s="42" t="s">
        <v>880</v>
      </c>
      <c r="AJ476" s="42" t="s">
        <v>880</v>
      </c>
      <c r="AK476" s="46">
        <v>0.38750000000000001</v>
      </c>
      <c r="AL476" s="42" t="s">
        <v>880</v>
      </c>
      <c r="AM476" s="42" t="s">
        <v>18</v>
      </c>
      <c r="AN476" s="46" t="s">
        <v>36</v>
      </c>
      <c r="AO476" s="42" t="s">
        <v>18</v>
      </c>
      <c r="AP476" s="42" t="s">
        <v>17</v>
      </c>
      <c r="AQ476" s="42" t="s">
        <v>17</v>
      </c>
      <c r="AR476" s="42" t="s">
        <v>880</v>
      </c>
      <c r="AS476" s="46">
        <v>0.34930555555555554</v>
      </c>
      <c r="AT476" s="46" t="s">
        <v>881</v>
      </c>
      <c r="AU476" s="42" t="s">
        <v>880</v>
      </c>
      <c r="AV476" s="46">
        <v>0.37777777777777777</v>
      </c>
      <c r="AW476" s="46" t="s">
        <v>880</v>
      </c>
      <c r="AX476" s="42" t="s">
        <v>880</v>
      </c>
      <c r="AY476" s="46">
        <v>0.37847222222222227</v>
      </c>
      <c r="AZ476" s="46" t="s">
        <v>880</v>
      </c>
      <c r="BA476" s="42" t="s">
        <v>18</v>
      </c>
      <c r="BB476" s="46" t="s">
        <v>36</v>
      </c>
      <c r="BC476" s="46" t="s">
        <v>18</v>
      </c>
      <c r="BD476" s="42" t="s">
        <v>18</v>
      </c>
      <c r="BE476" s="42" t="s">
        <v>17</v>
      </c>
      <c r="BF476" s="42" t="s">
        <v>17</v>
      </c>
      <c r="BR476" s="1">
        <f t="shared" si="121"/>
        <v>13</v>
      </c>
      <c r="BS476" s="1">
        <f t="shared" si="122"/>
        <v>0.5</v>
      </c>
      <c r="BT476" s="1">
        <f t="shared" si="123"/>
        <v>6</v>
      </c>
      <c r="BU476" s="1">
        <f t="shared" si="124"/>
        <v>9</v>
      </c>
      <c r="BV476" s="1">
        <f t="shared" si="125"/>
        <v>0</v>
      </c>
      <c r="BW476" s="1">
        <f>SUM(COUNTIFS($S476:$BQ476,{"PAT","MAT"}))</f>
        <v>0</v>
      </c>
      <c r="BX476" s="1">
        <f t="shared" si="126"/>
        <v>0</v>
      </c>
      <c r="BY476" s="1">
        <f t="shared" si="127"/>
        <v>0</v>
      </c>
      <c r="BZ476" s="1">
        <f t="shared" si="128"/>
        <v>0</v>
      </c>
      <c r="CA476" s="1">
        <f t="shared" si="129"/>
        <v>0</v>
      </c>
      <c r="CB476" s="1">
        <f t="shared" si="130"/>
        <v>0</v>
      </c>
      <c r="CC476" s="1">
        <f t="shared" si="131"/>
        <v>0</v>
      </c>
      <c r="CD476" s="1">
        <f t="shared" si="132"/>
        <v>0</v>
      </c>
      <c r="CE476" s="1">
        <f t="shared" si="133"/>
        <v>0</v>
      </c>
      <c r="CF476" s="1">
        <f t="shared" si="134"/>
        <v>1</v>
      </c>
      <c r="CG476" s="1">
        <f>SUM(BR476:CC476)+SUM(COUNTIFS(R476:BQ476,{"TERM","RESIGNED"}))</f>
        <v>28.5</v>
      </c>
      <c r="CH476" s="1" t="s">
        <v>41</v>
      </c>
      <c r="CI476" s="1" t="s">
        <v>931</v>
      </c>
    </row>
    <row r="477" spans="1:87" x14ac:dyDescent="0.25">
      <c r="A477" s="30">
        <f t="shared" si="135"/>
        <v>476</v>
      </c>
      <c r="B477" s="1" t="s">
        <v>163</v>
      </c>
      <c r="C477" s="1">
        <v>105775</v>
      </c>
      <c r="D477" s="25">
        <v>105775</v>
      </c>
      <c r="E477" s="1" t="s">
        <v>863</v>
      </c>
      <c r="F477" s="32" t="s">
        <v>1155</v>
      </c>
      <c r="G477" s="32" t="s">
        <v>117</v>
      </c>
      <c r="H477" s="28">
        <v>45190</v>
      </c>
      <c r="I477" s="28" t="s">
        <v>36</v>
      </c>
      <c r="J477" s="28" t="s">
        <v>36</v>
      </c>
      <c r="K477" s="1">
        <f t="shared" ca="1" si="119"/>
        <v>152</v>
      </c>
      <c r="L477" s="32" t="str">
        <f t="shared" si="120"/>
        <v>Billable</v>
      </c>
      <c r="M477" s="32" t="s">
        <v>118</v>
      </c>
      <c r="N477" s="1" t="s">
        <v>38</v>
      </c>
      <c r="O477" s="1" t="s">
        <v>39</v>
      </c>
      <c r="P477" s="1"/>
      <c r="Q477" s="1"/>
      <c r="R477" s="31" t="s">
        <v>60</v>
      </c>
      <c r="S477" s="42" t="s">
        <v>880</v>
      </c>
      <c r="T477" s="45">
        <v>0.38750000000000001</v>
      </c>
      <c r="U477" s="42" t="s">
        <v>880</v>
      </c>
      <c r="V477" s="42" t="s">
        <v>19</v>
      </c>
      <c r="W477" s="46">
        <v>0.3972222222222222</v>
      </c>
      <c r="X477" s="46" t="s">
        <v>19</v>
      </c>
      <c r="Y477" s="42" t="s">
        <v>17</v>
      </c>
      <c r="Z477" s="42" t="s">
        <v>17</v>
      </c>
      <c r="AA477" s="42" t="s">
        <v>880</v>
      </c>
      <c r="AB477" s="46">
        <v>0.36874999999999997</v>
      </c>
      <c r="AC477" s="42" t="s">
        <v>880</v>
      </c>
      <c r="AD477" s="42" t="s">
        <v>880</v>
      </c>
      <c r="AE477" s="46">
        <v>0.38194444444444442</v>
      </c>
      <c r="AF477" s="42" t="s">
        <v>880</v>
      </c>
      <c r="AG477" s="42" t="s">
        <v>880</v>
      </c>
      <c r="AH477" s="46">
        <v>0.3840277777777778</v>
      </c>
      <c r="AI477" s="42" t="s">
        <v>880</v>
      </c>
      <c r="AJ477" s="42" t="s">
        <v>880</v>
      </c>
      <c r="AK477" s="46">
        <v>0.37916666666666665</v>
      </c>
      <c r="AL477" s="42" t="s">
        <v>880</v>
      </c>
      <c r="AM477" s="42" t="s">
        <v>880</v>
      </c>
      <c r="AN477" s="46">
        <v>0.4604166666666667</v>
      </c>
      <c r="AO477" s="42" t="s">
        <v>880</v>
      </c>
      <c r="AP477" s="42" t="s">
        <v>17</v>
      </c>
      <c r="AQ477" s="42" t="s">
        <v>17</v>
      </c>
      <c r="AR477" s="42" t="s">
        <v>19</v>
      </c>
      <c r="AS477" s="46">
        <v>0.36319444444444443</v>
      </c>
      <c r="AT477" s="46" t="s">
        <v>19</v>
      </c>
      <c r="AU477" s="42" t="s">
        <v>880</v>
      </c>
      <c r="AV477" s="46">
        <v>0.37361111111111112</v>
      </c>
      <c r="AW477" s="46" t="s">
        <v>880</v>
      </c>
      <c r="AX477" s="42" t="s">
        <v>880</v>
      </c>
      <c r="AY477" s="46">
        <v>0.37986111111111115</v>
      </c>
      <c r="AZ477" s="46" t="s">
        <v>880</v>
      </c>
      <c r="BA477" s="42" t="s">
        <v>18</v>
      </c>
      <c r="BB477" s="46" t="s">
        <v>36</v>
      </c>
      <c r="BC477" s="46" t="s">
        <v>18</v>
      </c>
      <c r="BD477" s="42" t="s">
        <v>880</v>
      </c>
      <c r="BE477" s="42" t="s">
        <v>17</v>
      </c>
      <c r="BF477" s="42" t="s">
        <v>17</v>
      </c>
      <c r="BR477" s="1">
        <f t="shared" si="121"/>
        <v>17</v>
      </c>
      <c r="BS477" s="1">
        <f t="shared" si="122"/>
        <v>0</v>
      </c>
      <c r="BT477" s="1">
        <f t="shared" si="123"/>
        <v>6</v>
      </c>
      <c r="BU477" s="1">
        <f t="shared" si="124"/>
        <v>2</v>
      </c>
      <c r="BV477" s="1">
        <f t="shared" si="125"/>
        <v>4</v>
      </c>
      <c r="BW477" s="1">
        <f>SUM(COUNTIFS($S477:$BQ477,{"PAT","MAT"}))</f>
        <v>0</v>
      </c>
      <c r="BX477" s="1">
        <f t="shared" si="126"/>
        <v>0</v>
      </c>
      <c r="BY477" s="1">
        <f t="shared" si="127"/>
        <v>0</v>
      </c>
      <c r="BZ477" s="1">
        <f t="shared" si="128"/>
        <v>0</v>
      </c>
      <c r="CA477" s="1">
        <f t="shared" si="129"/>
        <v>0</v>
      </c>
      <c r="CB477" s="1">
        <f t="shared" si="130"/>
        <v>0</v>
      </c>
      <c r="CC477" s="1">
        <f t="shared" si="131"/>
        <v>0</v>
      </c>
      <c r="CD477" s="1">
        <f t="shared" si="132"/>
        <v>0</v>
      </c>
      <c r="CE477" s="1">
        <f t="shared" si="133"/>
        <v>1</v>
      </c>
      <c r="CF477" s="1">
        <f t="shared" si="134"/>
        <v>1</v>
      </c>
      <c r="CG477" s="1">
        <f>SUM(BR477:CC477)+SUM(COUNTIFS(R477:BQ477,{"TERM","RESIGNED"}))</f>
        <v>29</v>
      </c>
      <c r="CH477" s="1" t="s">
        <v>41</v>
      </c>
      <c r="CI477" s="1" t="s">
        <v>934</v>
      </c>
    </row>
    <row r="478" spans="1:87" x14ac:dyDescent="0.25">
      <c r="A478" s="30">
        <f t="shared" si="135"/>
        <v>477</v>
      </c>
      <c r="B478" s="1" t="s">
        <v>163</v>
      </c>
      <c r="C478" s="1">
        <v>105778</v>
      </c>
      <c r="D478" s="25">
        <v>105778</v>
      </c>
      <c r="E478" s="1" t="s">
        <v>863</v>
      </c>
      <c r="F478" s="32" t="s">
        <v>1156</v>
      </c>
      <c r="G478" s="32" t="s">
        <v>117</v>
      </c>
      <c r="H478" s="28">
        <v>45190</v>
      </c>
      <c r="I478" s="28" t="s">
        <v>36</v>
      </c>
      <c r="J478" s="28" t="s">
        <v>36</v>
      </c>
      <c r="K478" s="1">
        <f t="shared" ca="1" si="119"/>
        <v>152</v>
      </c>
      <c r="L478" s="32" t="str">
        <f t="shared" si="120"/>
        <v>Billable</v>
      </c>
      <c r="M478" s="32" t="s">
        <v>118</v>
      </c>
      <c r="N478" s="1" t="s">
        <v>38</v>
      </c>
      <c r="O478" s="1" t="s">
        <v>39</v>
      </c>
      <c r="P478" s="1"/>
      <c r="Q478" s="1"/>
      <c r="R478" s="31" t="s">
        <v>353</v>
      </c>
      <c r="S478" s="42" t="s">
        <v>880</v>
      </c>
      <c r="T478" s="45">
        <v>0.39444444444444443</v>
      </c>
      <c r="U478" s="42" t="s">
        <v>880</v>
      </c>
      <c r="V478" s="42" t="s">
        <v>880</v>
      </c>
      <c r="W478" s="46">
        <v>0.38750000000000001</v>
      </c>
      <c r="X478" s="46" t="s">
        <v>880</v>
      </c>
      <c r="Y478" s="42" t="s">
        <v>17</v>
      </c>
      <c r="Z478" s="42" t="s">
        <v>17</v>
      </c>
      <c r="AA478" s="42" t="s">
        <v>880</v>
      </c>
      <c r="AB478" s="46">
        <v>0.38819444444444445</v>
      </c>
      <c r="AC478" s="42" t="s">
        <v>880</v>
      </c>
      <c r="AD478" s="42" t="s">
        <v>880</v>
      </c>
      <c r="AE478" s="46">
        <v>0.41180555555555554</v>
      </c>
      <c r="AF478" s="42" t="s">
        <v>880</v>
      </c>
      <c r="AG478" s="42" t="s">
        <v>880</v>
      </c>
      <c r="AH478" s="46">
        <v>0.40069444444444446</v>
      </c>
      <c r="AI478" s="42" t="s">
        <v>880</v>
      </c>
      <c r="AJ478" s="42" t="s">
        <v>880</v>
      </c>
      <c r="AK478" s="46">
        <v>0.39166666666666666</v>
      </c>
      <c r="AL478" s="42" t="s">
        <v>880</v>
      </c>
      <c r="AM478" s="42" t="s">
        <v>882</v>
      </c>
      <c r="AN478" s="46" t="s">
        <v>36</v>
      </c>
      <c r="AO478" s="42" t="s">
        <v>882</v>
      </c>
      <c r="AP478" s="42" t="s">
        <v>17</v>
      </c>
      <c r="AQ478" s="42" t="s">
        <v>17</v>
      </c>
      <c r="AR478" s="42" t="s">
        <v>880</v>
      </c>
      <c r="AS478" s="46">
        <v>0.38541666666666669</v>
      </c>
      <c r="AT478" s="46" t="s">
        <v>880</v>
      </c>
      <c r="AU478" s="42" t="s">
        <v>880</v>
      </c>
      <c r="AV478" s="46">
        <v>0.4055555555555555</v>
      </c>
      <c r="AW478" s="46" t="s">
        <v>880</v>
      </c>
      <c r="AX478" s="42" t="s">
        <v>880</v>
      </c>
      <c r="AY478" s="46">
        <v>0.40138888888888885</v>
      </c>
      <c r="AZ478" s="46" t="s">
        <v>880</v>
      </c>
      <c r="BA478" s="42" t="s">
        <v>880</v>
      </c>
      <c r="BB478" s="46">
        <v>0.4069444444444445</v>
      </c>
      <c r="BC478" s="46" t="s">
        <v>880</v>
      </c>
      <c r="BD478" s="42" t="s">
        <v>880</v>
      </c>
      <c r="BE478" s="42" t="s">
        <v>17</v>
      </c>
      <c r="BF478" s="42" t="s">
        <v>17</v>
      </c>
      <c r="BR478" s="1">
        <f t="shared" si="121"/>
        <v>21</v>
      </c>
      <c r="BS478" s="1">
        <f t="shared" si="122"/>
        <v>0</v>
      </c>
      <c r="BT478" s="1">
        <f t="shared" si="123"/>
        <v>6</v>
      </c>
      <c r="BU478" s="1">
        <f t="shared" si="124"/>
        <v>0</v>
      </c>
      <c r="BV478" s="1">
        <f t="shared" si="125"/>
        <v>0</v>
      </c>
      <c r="BW478" s="1">
        <f>SUM(COUNTIFS($S478:$BQ478,{"PAT","MAT"}))</f>
        <v>0</v>
      </c>
      <c r="BX478" s="1">
        <f t="shared" si="126"/>
        <v>0</v>
      </c>
      <c r="BY478" s="1">
        <f t="shared" si="127"/>
        <v>0</v>
      </c>
      <c r="BZ478" s="1">
        <f t="shared" si="128"/>
        <v>0</v>
      </c>
      <c r="CA478" s="1">
        <f t="shared" si="129"/>
        <v>2</v>
      </c>
      <c r="CB478" s="1">
        <f t="shared" si="130"/>
        <v>0</v>
      </c>
      <c r="CC478" s="1">
        <f t="shared" si="131"/>
        <v>0</v>
      </c>
      <c r="CD478" s="1">
        <f t="shared" si="132"/>
        <v>2</v>
      </c>
      <c r="CE478" s="1">
        <f t="shared" si="133"/>
        <v>1</v>
      </c>
      <c r="CF478" s="1">
        <f t="shared" si="134"/>
        <v>1</v>
      </c>
      <c r="CG478" s="1">
        <f>SUM(BR478:CC478)+SUM(COUNTIFS(R478:BQ478,{"TERM","RESIGNED"}))</f>
        <v>29</v>
      </c>
      <c r="CH478" s="1" t="s">
        <v>41</v>
      </c>
      <c r="CI478" s="1" t="s">
        <v>931</v>
      </c>
    </row>
    <row r="479" spans="1:87" x14ac:dyDescent="0.25">
      <c r="A479" s="30">
        <f t="shared" si="135"/>
        <v>478</v>
      </c>
      <c r="B479" s="1" t="s">
        <v>163</v>
      </c>
      <c r="C479" s="1">
        <v>105781</v>
      </c>
      <c r="D479" s="25">
        <v>105781</v>
      </c>
      <c r="E479" s="1" t="s">
        <v>863</v>
      </c>
      <c r="F479" s="32" t="s">
        <v>1160</v>
      </c>
      <c r="G479" s="32" t="s">
        <v>117</v>
      </c>
      <c r="H479" s="28">
        <v>45190</v>
      </c>
      <c r="I479" s="28" t="s">
        <v>36</v>
      </c>
      <c r="J479" s="28" t="s">
        <v>36</v>
      </c>
      <c r="K479" s="1">
        <f t="shared" ca="1" si="119"/>
        <v>152</v>
      </c>
      <c r="L479" s="32" t="str">
        <f t="shared" si="120"/>
        <v>Billable</v>
      </c>
      <c r="M479" s="32" t="s">
        <v>118</v>
      </c>
      <c r="N479" s="1" t="s">
        <v>38</v>
      </c>
      <c r="O479" s="1" t="s">
        <v>39</v>
      </c>
      <c r="P479" s="1"/>
      <c r="Q479" s="1"/>
      <c r="R479" s="31" t="s">
        <v>129</v>
      </c>
      <c r="S479" s="42" t="s">
        <v>880</v>
      </c>
      <c r="T479" s="45">
        <v>0.3659722222222222</v>
      </c>
      <c r="U479" s="42" t="s">
        <v>880</v>
      </c>
      <c r="V479" s="42" t="s">
        <v>880</v>
      </c>
      <c r="W479" s="46">
        <v>0.39930555555555558</v>
      </c>
      <c r="X479" s="46" t="s">
        <v>880</v>
      </c>
      <c r="Y479" s="42" t="s">
        <v>17</v>
      </c>
      <c r="Z479" s="42" t="s">
        <v>17</v>
      </c>
      <c r="AA479" s="42" t="s">
        <v>880</v>
      </c>
      <c r="AB479" s="46">
        <v>0.36805555555555558</v>
      </c>
      <c r="AC479" s="42" t="s">
        <v>880</v>
      </c>
      <c r="AD479" s="42" t="s">
        <v>880</v>
      </c>
      <c r="AE479" s="46">
        <v>0.3833333333333333</v>
      </c>
      <c r="AF479" s="42" t="s">
        <v>880</v>
      </c>
      <c r="AG479" s="42" t="s">
        <v>880</v>
      </c>
      <c r="AH479" s="46">
        <v>0.38611111111111113</v>
      </c>
      <c r="AI479" s="42" t="s">
        <v>880</v>
      </c>
      <c r="AJ479" s="42" t="s">
        <v>880</v>
      </c>
      <c r="AK479" s="46">
        <v>0.38541666666666669</v>
      </c>
      <c r="AL479" s="42" t="s">
        <v>880</v>
      </c>
      <c r="AM479" s="42" t="s">
        <v>880</v>
      </c>
      <c r="AN479" s="46">
        <v>0.46249999999999997</v>
      </c>
      <c r="AO479" s="42" t="s">
        <v>880</v>
      </c>
      <c r="AP479" s="42" t="s">
        <v>17</v>
      </c>
      <c r="AQ479" s="42" t="s">
        <v>17</v>
      </c>
      <c r="AR479" s="42" t="s">
        <v>880</v>
      </c>
      <c r="AS479" s="46">
        <v>0.36527777777777781</v>
      </c>
      <c r="AT479" s="46" t="s">
        <v>880</v>
      </c>
      <c r="AU479" s="42" t="s">
        <v>19</v>
      </c>
      <c r="AV479" s="46">
        <v>0.3743055555555555</v>
      </c>
      <c r="AW479" s="46" t="s">
        <v>19</v>
      </c>
      <c r="AX479" s="42" t="s">
        <v>880</v>
      </c>
      <c r="AY479" s="46">
        <v>0.38750000000000001</v>
      </c>
      <c r="AZ479" s="46" t="s">
        <v>880</v>
      </c>
      <c r="BA479" s="42" t="s">
        <v>18</v>
      </c>
      <c r="BB479" s="46" t="s">
        <v>36</v>
      </c>
      <c r="BC479" s="46" t="s">
        <v>18</v>
      </c>
      <c r="BD479" s="42" t="s">
        <v>880</v>
      </c>
      <c r="BE479" s="42" t="s">
        <v>17</v>
      </c>
      <c r="BF479" s="42" t="s">
        <v>17</v>
      </c>
      <c r="BR479" s="1">
        <f t="shared" si="121"/>
        <v>19</v>
      </c>
      <c r="BS479" s="1">
        <f t="shared" si="122"/>
        <v>0</v>
      </c>
      <c r="BT479" s="1">
        <f t="shared" si="123"/>
        <v>6</v>
      </c>
      <c r="BU479" s="1">
        <f t="shared" si="124"/>
        <v>2</v>
      </c>
      <c r="BV479" s="1">
        <f t="shared" si="125"/>
        <v>2</v>
      </c>
      <c r="BW479" s="1">
        <f>SUM(COUNTIFS($S479:$BQ479,{"PAT","MAT"}))</f>
        <v>0</v>
      </c>
      <c r="BX479" s="1">
        <f t="shared" si="126"/>
        <v>0</v>
      </c>
      <c r="BY479" s="1">
        <f t="shared" si="127"/>
        <v>0</v>
      </c>
      <c r="BZ479" s="1">
        <f t="shared" si="128"/>
        <v>0</v>
      </c>
      <c r="CA479" s="1">
        <f t="shared" si="129"/>
        <v>0</v>
      </c>
      <c r="CB479" s="1">
        <f t="shared" si="130"/>
        <v>0</v>
      </c>
      <c r="CC479" s="1">
        <f t="shared" si="131"/>
        <v>0</v>
      </c>
      <c r="CD479" s="1">
        <f t="shared" si="132"/>
        <v>0</v>
      </c>
      <c r="CE479" s="1">
        <f t="shared" si="133"/>
        <v>1</v>
      </c>
      <c r="CF479" s="1">
        <f t="shared" si="134"/>
        <v>1</v>
      </c>
      <c r="CG479" s="1">
        <f>SUM(BR479:CC479)+SUM(COUNTIFS(R479:BQ479,{"TERM","RESIGNED"}))</f>
        <v>29</v>
      </c>
      <c r="CH479" s="1" t="s">
        <v>41</v>
      </c>
      <c r="CI479" s="1" t="s">
        <v>931</v>
      </c>
    </row>
    <row r="480" spans="1:87" x14ac:dyDescent="0.25">
      <c r="A480" s="30">
        <f t="shared" si="135"/>
        <v>479</v>
      </c>
      <c r="B480" s="1" t="s">
        <v>163</v>
      </c>
      <c r="C480" s="1">
        <v>105782</v>
      </c>
      <c r="D480" s="25">
        <v>105782</v>
      </c>
      <c r="E480" s="1" t="s">
        <v>862</v>
      </c>
      <c r="F480" s="32" t="s">
        <v>1157</v>
      </c>
      <c r="G480" s="32" t="s">
        <v>117</v>
      </c>
      <c r="H480" s="28">
        <v>45190</v>
      </c>
      <c r="I480" s="28" t="s">
        <v>36</v>
      </c>
      <c r="J480" s="28" t="s">
        <v>36</v>
      </c>
      <c r="K480" s="1">
        <f t="shared" ca="1" si="119"/>
        <v>152</v>
      </c>
      <c r="L480" s="32" t="str">
        <f t="shared" si="120"/>
        <v>Billable</v>
      </c>
      <c r="M480" s="32" t="s">
        <v>118</v>
      </c>
      <c r="N480" s="1" t="s">
        <v>38</v>
      </c>
      <c r="O480" s="1" t="s">
        <v>39</v>
      </c>
      <c r="P480" s="1"/>
      <c r="Q480" s="1"/>
      <c r="R480" s="31" t="s">
        <v>60</v>
      </c>
      <c r="S480" s="42" t="s">
        <v>880</v>
      </c>
      <c r="T480" s="45">
        <v>0.40833333333333338</v>
      </c>
      <c r="U480" s="42" t="s">
        <v>880</v>
      </c>
      <c r="V480" s="42" t="s">
        <v>880</v>
      </c>
      <c r="W480" s="46">
        <v>0.39374999999999999</v>
      </c>
      <c r="X480" s="46" t="s">
        <v>880</v>
      </c>
      <c r="Y480" s="42" t="s">
        <v>17</v>
      </c>
      <c r="Z480" s="42" t="s">
        <v>17</v>
      </c>
      <c r="AA480" s="42" t="s">
        <v>18</v>
      </c>
      <c r="AB480" s="46" t="s">
        <v>36</v>
      </c>
      <c r="AC480" s="42" t="s">
        <v>18</v>
      </c>
      <c r="AD480" s="42" t="s">
        <v>880</v>
      </c>
      <c r="AE480" s="46">
        <v>0.38611111111111113</v>
      </c>
      <c r="AF480" s="42" t="s">
        <v>880</v>
      </c>
      <c r="AG480" s="42" t="s">
        <v>880</v>
      </c>
      <c r="AH480" s="46">
        <v>0.39999999999999997</v>
      </c>
      <c r="AI480" s="42" t="s">
        <v>880</v>
      </c>
      <c r="AJ480" s="42" t="s">
        <v>880</v>
      </c>
      <c r="AK480" s="46">
        <v>0.39513888888888887</v>
      </c>
      <c r="AL480" s="42" t="s">
        <v>880</v>
      </c>
      <c r="AM480" s="42" t="s">
        <v>18</v>
      </c>
      <c r="AN480" s="46" t="s">
        <v>36</v>
      </c>
      <c r="AO480" s="42" t="s">
        <v>18</v>
      </c>
      <c r="AP480" s="42" t="s">
        <v>17</v>
      </c>
      <c r="AQ480" s="42" t="s">
        <v>17</v>
      </c>
      <c r="AR480" s="42" t="s">
        <v>18</v>
      </c>
      <c r="AS480" s="46" t="s">
        <v>36</v>
      </c>
      <c r="AT480" s="46" t="s">
        <v>18</v>
      </c>
      <c r="AU480" s="42" t="s">
        <v>880</v>
      </c>
      <c r="AV480" s="46">
        <v>0.41180555555555554</v>
      </c>
      <c r="AW480" s="46" t="s">
        <v>880</v>
      </c>
      <c r="AX480" s="42" t="s">
        <v>880</v>
      </c>
      <c r="AY480" s="46">
        <v>0.39999999999999997</v>
      </c>
      <c r="AZ480" s="46" t="s">
        <v>880</v>
      </c>
      <c r="BA480" s="42" t="s">
        <v>880</v>
      </c>
      <c r="BB480" s="46">
        <v>0.41944444444444445</v>
      </c>
      <c r="BC480" s="46" t="s">
        <v>880</v>
      </c>
      <c r="BD480" s="42" t="s">
        <v>880</v>
      </c>
      <c r="BE480" s="42" t="s">
        <v>17</v>
      </c>
      <c r="BF480" s="42" t="s">
        <v>17</v>
      </c>
      <c r="BR480" s="1">
        <f t="shared" si="121"/>
        <v>17</v>
      </c>
      <c r="BS480" s="1">
        <f t="shared" si="122"/>
        <v>0</v>
      </c>
      <c r="BT480" s="1">
        <f t="shared" si="123"/>
        <v>6</v>
      </c>
      <c r="BU480" s="1">
        <f t="shared" si="124"/>
        <v>6</v>
      </c>
      <c r="BV480" s="1">
        <f t="shared" si="125"/>
        <v>0</v>
      </c>
      <c r="BW480" s="1">
        <f>SUM(COUNTIFS($S480:$BQ480,{"PAT","MAT"}))</f>
        <v>0</v>
      </c>
      <c r="BX480" s="1">
        <f t="shared" si="126"/>
        <v>0</v>
      </c>
      <c r="BY480" s="1">
        <f t="shared" si="127"/>
        <v>0</v>
      </c>
      <c r="BZ480" s="1">
        <f t="shared" si="128"/>
        <v>0</v>
      </c>
      <c r="CA480" s="1">
        <f t="shared" si="129"/>
        <v>0</v>
      </c>
      <c r="CB480" s="1">
        <f t="shared" si="130"/>
        <v>0</v>
      </c>
      <c r="CC480" s="1">
        <f t="shared" si="131"/>
        <v>0</v>
      </c>
      <c r="CD480" s="1">
        <f t="shared" si="132"/>
        <v>0</v>
      </c>
      <c r="CE480" s="1">
        <f t="shared" si="133"/>
        <v>1</v>
      </c>
      <c r="CF480" s="1">
        <f t="shared" si="134"/>
        <v>1</v>
      </c>
      <c r="CG480" s="1">
        <f>SUM(BR480:CC480)+SUM(COUNTIFS(R480:BQ480,{"TERM","RESIGNED"}))</f>
        <v>29</v>
      </c>
      <c r="CH480" s="1" t="s">
        <v>41</v>
      </c>
      <c r="CI480" s="1" t="s">
        <v>931</v>
      </c>
    </row>
    <row r="481" spans="1:87" x14ac:dyDescent="0.25">
      <c r="A481" s="30">
        <f t="shared" si="135"/>
        <v>480</v>
      </c>
      <c r="B481" s="1" t="s">
        <v>163</v>
      </c>
      <c r="C481" s="1">
        <v>105788</v>
      </c>
      <c r="D481" s="25">
        <v>105788</v>
      </c>
      <c r="E481" s="1" t="s">
        <v>863</v>
      </c>
      <c r="F481" s="32" t="s">
        <v>1161</v>
      </c>
      <c r="G481" s="32" t="s">
        <v>181</v>
      </c>
      <c r="H481" s="28">
        <v>45190</v>
      </c>
      <c r="I481" s="28" t="s">
        <v>36</v>
      </c>
      <c r="J481" s="28" t="s">
        <v>36</v>
      </c>
      <c r="K481" s="1">
        <f t="shared" ca="1" si="119"/>
        <v>152</v>
      </c>
      <c r="L481" s="32" t="str">
        <f t="shared" si="120"/>
        <v>Billable</v>
      </c>
      <c r="M481" s="32" t="s">
        <v>178</v>
      </c>
      <c r="N481" s="1" t="s">
        <v>38</v>
      </c>
      <c r="O481" s="1" t="s">
        <v>39</v>
      </c>
      <c r="P481" s="1"/>
      <c r="Q481" s="1"/>
      <c r="R481" s="31" t="s">
        <v>246</v>
      </c>
      <c r="S481" s="42" t="s">
        <v>880</v>
      </c>
      <c r="T481" s="45">
        <v>0.3833333333333333</v>
      </c>
      <c r="U481" s="42" t="s">
        <v>880</v>
      </c>
      <c r="V481" s="42" t="s">
        <v>880</v>
      </c>
      <c r="W481" s="46">
        <v>0.39027777777777778</v>
      </c>
      <c r="X481" s="46" t="s">
        <v>880</v>
      </c>
      <c r="Y481" s="42" t="s">
        <v>17</v>
      </c>
      <c r="Z481" s="42" t="s">
        <v>17</v>
      </c>
      <c r="AA481" s="42" t="s">
        <v>880</v>
      </c>
      <c r="AB481" s="46">
        <v>0.39444444444444443</v>
      </c>
      <c r="AC481" s="42" t="s">
        <v>880</v>
      </c>
      <c r="AD481" s="42" t="s">
        <v>880</v>
      </c>
      <c r="AE481" s="46">
        <v>0.37986111111111115</v>
      </c>
      <c r="AF481" s="42" t="s">
        <v>880</v>
      </c>
      <c r="AG481" s="42" t="s">
        <v>880</v>
      </c>
      <c r="AH481" s="46">
        <v>0.38472222222222219</v>
      </c>
      <c r="AI481" s="42" t="s">
        <v>880</v>
      </c>
      <c r="AJ481" s="42" t="s">
        <v>880</v>
      </c>
      <c r="AK481" s="46">
        <v>0.3756944444444445</v>
      </c>
      <c r="AL481" s="42" t="s">
        <v>880</v>
      </c>
      <c r="AM481" s="42" t="s">
        <v>880</v>
      </c>
      <c r="AN481" s="46">
        <v>0.38125000000000003</v>
      </c>
      <c r="AO481" s="42" t="s">
        <v>880</v>
      </c>
      <c r="AP481" s="42" t="s">
        <v>17</v>
      </c>
      <c r="AQ481" s="42" t="s">
        <v>17</v>
      </c>
      <c r="AR481" s="42" t="s">
        <v>883</v>
      </c>
      <c r="AS481" s="46" t="s">
        <v>36</v>
      </c>
      <c r="AT481" s="46" t="s">
        <v>18</v>
      </c>
      <c r="AU481" s="42" t="s">
        <v>883</v>
      </c>
      <c r="AV481" s="46" t="s">
        <v>36</v>
      </c>
      <c r="AW481" s="46" t="s">
        <v>18</v>
      </c>
      <c r="AX481" s="42" t="s">
        <v>881</v>
      </c>
      <c r="AY481" s="46">
        <v>0.23402777777777781</v>
      </c>
      <c r="AZ481" s="46" t="s">
        <v>881</v>
      </c>
      <c r="BA481" s="42" t="s">
        <v>882</v>
      </c>
      <c r="BB481" s="46" t="s">
        <v>36</v>
      </c>
      <c r="BC481" s="46" t="s">
        <v>18</v>
      </c>
      <c r="BD481" s="42" t="s">
        <v>880</v>
      </c>
      <c r="BE481" s="42" t="s">
        <v>17</v>
      </c>
      <c r="BF481" s="42" t="s">
        <v>17</v>
      </c>
      <c r="BR481" s="1">
        <f t="shared" si="121"/>
        <v>15</v>
      </c>
      <c r="BS481" s="1">
        <f t="shared" si="122"/>
        <v>1</v>
      </c>
      <c r="BT481" s="1">
        <f t="shared" si="123"/>
        <v>6</v>
      </c>
      <c r="BU481" s="1">
        <f t="shared" si="124"/>
        <v>3</v>
      </c>
      <c r="BV481" s="1">
        <f t="shared" si="125"/>
        <v>0</v>
      </c>
      <c r="BW481" s="1">
        <f>SUM(COUNTIFS($S481:$BQ481,{"PAT","MAT"}))</f>
        <v>0</v>
      </c>
      <c r="BX481" s="1">
        <f t="shared" si="126"/>
        <v>0</v>
      </c>
      <c r="BY481" s="1">
        <f t="shared" si="127"/>
        <v>0</v>
      </c>
      <c r="BZ481" s="1">
        <f t="shared" si="128"/>
        <v>2</v>
      </c>
      <c r="CA481" s="1">
        <f t="shared" si="129"/>
        <v>1</v>
      </c>
      <c r="CB481" s="1">
        <f t="shared" si="130"/>
        <v>0</v>
      </c>
      <c r="CC481" s="1">
        <f t="shared" si="131"/>
        <v>0</v>
      </c>
      <c r="CD481" s="1">
        <f t="shared" si="132"/>
        <v>3</v>
      </c>
      <c r="CE481" s="1">
        <f t="shared" si="133"/>
        <v>0</v>
      </c>
      <c r="CF481" s="1">
        <f t="shared" si="134"/>
        <v>1</v>
      </c>
      <c r="CG481" s="1">
        <f>SUM(BR481:CC481)+SUM(COUNTIFS(R481:BQ481,{"TERM","RESIGNED"}))</f>
        <v>28</v>
      </c>
      <c r="CH481" s="1" t="s">
        <v>41</v>
      </c>
      <c r="CI481" s="1" t="s">
        <v>936</v>
      </c>
    </row>
    <row r="482" spans="1:87" x14ac:dyDescent="0.25">
      <c r="A482" s="30">
        <f t="shared" si="135"/>
        <v>481</v>
      </c>
      <c r="B482" s="1" t="s">
        <v>163</v>
      </c>
      <c r="C482" s="1">
        <v>105793</v>
      </c>
      <c r="D482" s="25">
        <v>105793</v>
      </c>
      <c r="E482" s="1" t="s">
        <v>863</v>
      </c>
      <c r="F482" s="32" t="s">
        <v>1158</v>
      </c>
      <c r="G482" s="32" t="s">
        <v>181</v>
      </c>
      <c r="H482" s="28">
        <v>45190</v>
      </c>
      <c r="I482" s="28" t="s">
        <v>36</v>
      </c>
      <c r="J482" s="28" t="s">
        <v>36</v>
      </c>
      <c r="K482" s="1">
        <f t="shared" ca="1" si="119"/>
        <v>152</v>
      </c>
      <c r="L482" s="32" t="str">
        <f t="shared" si="120"/>
        <v>Billable</v>
      </c>
      <c r="M482" s="32" t="s">
        <v>178</v>
      </c>
      <c r="N482" s="1" t="s">
        <v>38</v>
      </c>
      <c r="O482" s="1" t="s">
        <v>39</v>
      </c>
      <c r="P482" s="1"/>
      <c r="Q482" s="1"/>
      <c r="R482" s="31" t="s">
        <v>294</v>
      </c>
      <c r="S482" s="42" t="s">
        <v>880</v>
      </c>
      <c r="T482" s="45">
        <v>0.42708333333333331</v>
      </c>
      <c r="U482" s="42" t="s">
        <v>880</v>
      </c>
      <c r="V482" s="42" t="s">
        <v>880</v>
      </c>
      <c r="W482" s="46">
        <v>0.45347222222222222</v>
      </c>
      <c r="X482" s="46" t="s">
        <v>880</v>
      </c>
      <c r="Y482" s="42" t="s">
        <v>17</v>
      </c>
      <c r="Z482" s="42" t="s">
        <v>17</v>
      </c>
      <c r="AA482" s="42" t="s">
        <v>882</v>
      </c>
      <c r="AB482" s="46" t="s">
        <v>36</v>
      </c>
      <c r="AC482" s="42" t="s">
        <v>882</v>
      </c>
      <c r="AD482" s="42" t="s">
        <v>880</v>
      </c>
      <c r="AE482" s="46">
        <v>0.4236111111111111</v>
      </c>
      <c r="AF482" s="42" t="s">
        <v>880</v>
      </c>
      <c r="AG482" s="42" t="s">
        <v>880</v>
      </c>
      <c r="AH482" s="46">
        <v>0.42222222222222222</v>
      </c>
      <c r="AI482" s="42" t="s">
        <v>880</v>
      </c>
      <c r="AJ482" s="42" t="s">
        <v>880</v>
      </c>
      <c r="AK482" s="46">
        <v>0.41111111111111115</v>
      </c>
      <c r="AL482" s="42" t="s">
        <v>880</v>
      </c>
      <c r="AM482" s="42" t="s">
        <v>880</v>
      </c>
      <c r="AN482" s="46">
        <v>0.47291666666666665</v>
      </c>
      <c r="AO482" s="42" t="s">
        <v>880</v>
      </c>
      <c r="AP482" s="42" t="s">
        <v>17</v>
      </c>
      <c r="AQ482" s="42" t="s">
        <v>17</v>
      </c>
      <c r="AR482" s="42" t="s">
        <v>880</v>
      </c>
      <c r="AS482" s="46">
        <v>0.40208333333333335</v>
      </c>
      <c r="AT482" s="46" t="s">
        <v>880</v>
      </c>
      <c r="AU482" s="42" t="s">
        <v>880</v>
      </c>
      <c r="AV482" s="46">
        <v>0.4152777777777778</v>
      </c>
      <c r="AW482" s="46" t="s">
        <v>880</v>
      </c>
      <c r="AX482" s="42" t="s">
        <v>19</v>
      </c>
      <c r="AY482" s="46">
        <v>0.42083333333333334</v>
      </c>
      <c r="AZ482" s="46" t="s">
        <v>19</v>
      </c>
      <c r="BA482" s="42" t="s">
        <v>880</v>
      </c>
      <c r="BB482" s="46">
        <v>0.41805555555555557</v>
      </c>
      <c r="BC482" s="46" t="s">
        <v>880</v>
      </c>
      <c r="BD482" s="42" t="s">
        <v>880</v>
      </c>
      <c r="BE482" s="42" t="s">
        <v>17</v>
      </c>
      <c r="BF482" s="42" t="s">
        <v>17</v>
      </c>
      <c r="BR482" s="1">
        <f t="shared" si="121"/>
        <v>19</v>
      </c>
      <c r="BS482" s="1">
        <f t="shared" si="122"/>
        <v>0</v>
      </c>
      <c r="BT482" s="1">
        <f t="shared" si="123"/>
        <v>6</v>
      </c>
      <c r="BU482" s="1">
        <f t="shared" si="124"/>
        <v>0</v>
      </c>
      <c r="BV482" s="1">
        <f t="shared" si="125"/>
        <v>2</v>
      </c>
      <c r="BW482" s="1">
        <f>SUM(COUNTIFS($S482:$BQ482,{"PAT","MAT"}))</f>
        <v>0</v>
      </c>
      <c r="BX482" s="1">
        <f t="shared" si="126"/>
        <v>0</v>
      </c>
      <c r="BY482" s="1">
        <f t="shared" si="127"/>
        <v>0</v>
      </c>
      <c r="BZ482" s="1">
        <f t="shared" si="128"/>
        <v>0</v>
      </c>
      <c r="CA482" s="1">
        <f t="shared" si="129"/>
        <v>2</v>
      </c>
      <c r="CB482" s="1">
        <f t="shared" si="130"/>
        <v>0</v>
      </c>
      <c r="CC482" s="1">
        <f t="shared" si="131"/>
        <v>0</v>
      </c>
      <c r="CD482" s="1">
        <f t="shared" si="132"/>
        <v>2</v>
      </c>
      <c r="CE482" s="1">
        <f t="shared" si="133"/>
        <v>1</v>
      </c>
      <c r="CF482" s="1">
        <f t="shared" si="134"/>
        <v>1</v>
      </c>
      <c r="CG482" s="1">
        <f>SUM(BR482:CC482)+SUM(COUNTIFS(R482:BQ482,{"TERM","RESIGNED"}))</f>
        <v>29</v>
      </c>
      <c r="CH482" s="1" t="s">
        <v>41</v>
      </c>
      <c r="CI482" s="1" t="s">
        <v>931</v>
      </c>
    </row>
    <row r="483" spans="1:87" x14ac:dyDescent="0.25">
      <c r="A483" s="30">
        <f t="shared" si="135"/>
        <v>482</v>
      </c>
      <c r="B483" s="1" t="s">
        <v>163</v>
      </c>
      <c r="C483" s="1">
        <v>600476</v>
      </c>
      <c r="D483" s="25">
        <v>600476</v>
      </c>
      <c r="E483" s="1" t="s">
        <v>863</v>
      </c>
      <c r="F483" s="32" t="s">
        <v>1168</v>
      </c>
      <c r="G483" s="32" t="s">
        <v>181</v>
      </c>
      <c r="H483" s="28">
        <v>45196</v>
      </c>
      <c r="I483" s="28" t="s">
        <v>36</v>
      </c>
      <c r="J483" s="28" t="s">
        <v>36</v>
      </c>
      <c r="K483" s="1">
        <f t="shared" ca="1" si="119"/>
        <v>146</v>
      </c>
      <c r="L483" s="32" t="str">
        <f t="shared" si="120"/>
        <v>Billable</v>
      </c>
      <c r="M483" s="32" t="s">
        <v>178</v>
      </c>
      <c r="N483" s="1" t="s">
        <v>260</v>
      </c>
      <c r="O483" s="1" t="s">
        <v>39</v>
      </c>
      <c r="P483" s="1"/>
      <c r="Q483" s="1"/>
      <c r="R483" s="31" t="s">
        <v>267</v>
      </c>
      <c r="S483" s="42" t="s">
        <v>880</v>
      </c>
      <c r="T483" s="45">
        <v>0.37083333333333335</v>
      </c>
      <c r="U483" s="42" t="s">
        <v>880</v>
      </c>
      <c r="V483" s="42" t="s">
        <v>882</v>
      </c>
      <c r="W483" s="46" t="s">
        <v>36</v>
      </c>
      <c r="X483" s="46" t="s">
        <v>882</v>
      </c>
      <c r="Y483" s="42" t="s">
        <v>17</v>
      </c>
      <c r="Z483" s="42" t="s">
        <v>17</v>
      </c>
      <c r="AA483" s="42" t="s">
        <v>880</v>
      </c>
      <c r="AB483" s="46">
        <v>0.37222222222222223</v>
      </c>
      <c r="AC483" s="42" t="s">
        <v>880</v>
      </c>
      <c r="AD483" s="42" t="s">
        <v>880</v>
      </c>
      <c r="AE483" s="46">
        <v>0.37777777777777777</v>
      </c>
      <c r="AF483" s="42" t="s">
        <v>880</v>
      </c>
      <c r="AG483" s="42" t="s">
        <v>881</v>
      </c>
      <c r="AH483" s="46">
        <v>0.22847222222222222</v>
      </c>
      <c r="AI483" s="42" t="s">
        <v>881</v>
      </c>
      <c r="AJ483" s="42" t="s">
        <v>880</v>
      </c>
      <c r="AK483" s="46">
        <v>0.38125000000000003</v>
      </c>
      <c r="AL483" s="42" t="s">
        <v>880</v>
      </c>
      <c r="AM483" s="42" t="s">
        <v>881</v>
      </c>
      <c r="AN483" s="46">
        <v>0.23124999999999998</v>
      </c>
      <c r="AO483" s="42" t="s">
        <v>881</v>
      </c>
      <c r="AP483" s="42" t="s">
        <v>17</v>
      </c>
      <c r="AQ483" s="42" t="s">
        <v>17</v>
      </c>
      <c r="AR483" s="42" t="s">
        <v>880</v>
      </c>
      <c r="AS483" s="46">
        <v>0.375</v>
      </c>
      <c r="AT483" s="46" t="s">
        <v>880</v>
      </c>
      <c r="AU483" s="42" t="s">
        <v>880</v>
      </c>
      <c r="AV483" s="46">
        <v>0.37847222222222227</v>
      </c>
      <c r="AW483" s="46" t="s">
        <v>880</v>
      </c>
      <c r="AX483" s="42" t="s">
        <v>881</v>
      </c>
      <c r="AY483" s="46">
        <v>0.22361111111111109</v>
      </c>
      <c r="AZ483" s="46" t="s">
        <v>19</v>
      </c>
      <c r="BA483" s="42" t="s">
        <v>880</v>
      </c>
      <c r="BB483" s="46">
        <v>0.37222222222222223</v>
      </c>
      <c r="BC483" s="46" t="s">
        <v>880</v>
      </c>
      <c r="BD483" s="42" t="s">
        <v>18</v>
      </c>
      <c r="BE483" s="42" t="s">
        <v>17</v>
      </c>
      <c r="BF483" s="42" t="s">
        <v>17</v>
      </c>
      <c r="BR483" s="1">
        <f t="shared" si="121"/>
        <v>14</v>
      </c>
      <c r="BS483" s="1">
        <f t="shared" si="122"/>
        <v>2.5</v>
      </c>
      <c r="BT483" s="1">
        <f t="shared" si="123"/>
        <v>6</v>
      </c>
      <c r="BU483" s="1">
        <f t="shared" si="124"/>
        <v>1</v>
      </c>
      <c r="BV483" s="1">
        <f t="shared" si="125"/>
        <v>1</v>
      </c>
      <c r="BW483" s="1">
        <f>SUM(COUNTIFS($S483:$BQ483,{"PAT","MAT"}))</f>
        <v>0</v>
      </c>
      <c r="BX483" s="1">
        <f t="shared" si="126"/>
        <v>0</v>
      </c>
      <c r="BY483" s="1">
        <f t="shared" si="127"/>
        <v>0</v>
      </c>
      <c r="BZ483" s="1">
        <f t="shared" si="128"/>
        <v>0</v>
      </c>
      <c r="CA483" s="1">
        <f t="shared" si="129"/>
        <v>2</v>
      </c>
      <c r="CB483" s="1">
        <f t="shared" si="130"/>
        <v>0</v>
      </c>
      <c r="CC483" s="1">
        <f t="shared" si="131"/>
        <v>0</v>
      </c>
      <c r="CD483" s="1">
        <f t="shared" si="132"/>
        <v>2</v>
      </c>
      <c r="CE483" s="1">
        <f t="shared" si="133"/>
        <v>0</v>
      </c>
      <c r="CF483" s="1">
        <f t="shared" si="134"/>
        <v>1</v>
      </c>
      <c r="CG483" s="1">
        <f>SUM(BR483:CC483)+SUM(COUNTIFS(R483:BQ483,{"TERM","RESIGNED"}))</f>
        <v>26.5</v>
      </c>
      <c r="CH483" s="1" t="s">
        <v>41</v>
      </c>
      <c r="CI483" s="1" t="s">
        <v>931</v>
      </c>
    </row>
    <row r="484" spans="1:87" x14ac:dyDescent="0.25">
      <c r="A484" s="30">
        <f t="shared" si="135"/>
        <v>483</v>
      </c>
      <c r="B484" s="1" t="s">
        <v>163</v>
      </c>
      <c r="C484" s="1">
        <v>600477</v>
      </c>
      <c r="D484" s="25">
        <v>600477</v>
      </c>
      <c r="E484" s="1" t="s">
        <v>863</v>
      </c>
      <c r="F484" s="32" t="s">
        <v>1169</v>
      </c>
      <c r="G484" s="32" t="s">
        <v>181</v>
      </c>
      <c r="H484" s="28">
        <v>45196</v>
      </c>
      <c r="I484" s="28" t="s">
        <v>36</v>
      </c>
      <c r="J484" s="28" t="s">
        <v>36</v>
      </c>
      <c r="K484" s="1">
        <f t="shared" ca="1" si="119"/>
        <v>146</v>
      </c>
      <c r="L484" s="32" t="str">
        <f t="shared" si="120"/>
        <v>Billable</v>
      </c>
      <c r="M484" s="32" t="s">
        <v>178</v>
      </c>
      <c r="N484" s="1" t="s">
        <v>260</v>
      </c>
      <c r="O484" s="1" t="s">
        <v>39</v>
      </c>
      <c r="P484" s="1"/>
      <c r="Q484" s="1"/>
      <c r="R484" s="31" t="s">
        <v>267</v>
      </c>
      <c r="S484" s="42" t="s">
        <v>880</v>
      </c>
      <c r="T484" s="45">
        <v>0.3743055555555555</v>
      </c>
      <c r="U484" s="42" t="s">
        <v>880</v>
      </c>
      <c r="V484" s="42" t="s">
        <v>880</v>
      </c>
      <c r="W484" s="46">
        <v>0.36874999999999997</v>
      </c>
      <c r="X484" s="46" t="s">
        <v>880</v>
      </c>
      <c r="Y484" s="42" t="s">
        <v>17</v>
      </c>
      <c r="Z484" s="42" t="s">
        <v>17</v>
      </c>
      <c r="AA484" s="42" t="s">
        <v>18</v>
      </c>
      <c r="AB484" s="46" t="s">
        <v>36</v>
      </c>
      <c r="AC484" s="42" t="s">
        <v>18</v>
      </c>
      <c r="AD484" s="42" t="s">
        <v>880</v>
      </c>
      <c r="AE484" s="46">
        <v>0.36527777777777781</v>
      </c>
      <c r="AF484" s="42" t="s">
        <v>880</v>
      </c>
      <c r="AG484" s="42" t="s">
        <v>880</v>
      </c>
      <c r="AH484" s="46">
        <v>0.3743055555555555</v>
      </c>
      <c r="AI484" s="42" t="s">
        <v>880</v>
      </c>
      <c r="AJ484" s="42" t="s">
        <v>880</v>
      </c>
      <c r="AK484" s="46">
        <v>0.3756944444444445</v>
      </c>
      <c r="AL484" s="42" t="s">
        <v>880</v>
      </c>
      <c r="AM484" s="42" t="s">
        <v>880</v>
      </c>
      <c r="AN484" s="46">
        <v>0.3756944444444445</v>
      </c>
      <c r="AO484" s="42" t="s">
        <v>880</v>
      </c>
      <c r="AP484" s="42" t="s">
        <v>17</v>
      </c>
      <c r="AQ484" s="42" t="s">
        <v>17</v>
      </c>
      <c r="AR484" s="42" t="s">
        <v>880</v>
      </c>
      <c r="AS484" s="46">
        <v>0.37083333333333335</v>
      </c>
      <c r="AT484" s="46" t="s">
        <v>880</v>
      </c>
      <c r="AU484" s="42" t="s">
        <v>880</v>
      </c>
      <c r="AV484" s="46">
        <v>0.37777777777777777</v>
      </c>
      <c r="AW484" s="46" t="s">
        <v>880</v>
      </c>
      <c r="AX484" s="42" t="s">
        <v>880</v>
      </c>
      <c r="AY484" s="46">
        <v>0.37083333333333335</v>
      </c>
      <c r="AZ484" s="46" t="s">
        <v>880</v>
      </c>
      <c r="BA484" s="42" t="s">
        <v>880</v>
      </c>
      <c r="BB484" s="46">
        <v>0.375</v>
      </c>
      <c r="BC484" s="46" t="s">
        <v>880</v>
      </c>
      <c r="BD484" s="42" t="s">
        <v>880</v>
      </c>
      <c r="BE484" s="42" t="s">
        <v>17</v>
      </c>
      <c r="BF484" s="42" t="s">
        <v>17</v>
      </c>
      <c r="BR484" s="1">
        <f t="shared" si="121"/>
        <v>21</v>
      </c>
      <c r="BS484" s="1">
        <f t="shared" si="122"/>
        <v>0</v>
      </c>
      <c r="BT484" s="1">
        <f t="shared" si="123"/>
        <v>6</v>
      </c>
      <c r="BU484" s="1">
        <f t="shared" si="124"/>
        <v>2</v>
      </c>
      <c r="BV484" s="1">
        <f t="shared" si="125"/>
        <v>0</v>
      </c>
      <c r="BW484" s="1">
        <f>SUM(COUNTIFS($S484:$BQ484,{"PAT","MAT"}))</f>
        <v>0</v>
      </c>
      <c r="BX484" s="1">
        <f t="shared" si="126"/>
        <v>0</v>
      </c>
      <c r="BY484" s="1">
        <f t="shared" si="127"/>
        <v>0</v>
      </c>
      <c r="BZ484" s="1">
        <f t="shared" si="128"/>
        <v>0</v>
      </c>
      <c r="CA484" s="1">
        <f t="shared" si="129"/>
        <v>0</v>
      </c>
      <c r="CB484" s="1">
        <f t="shared" si="130"/>
        <v>0</v>
      </c>
      <c r="CC484" s="1">
        <f t="shared" si="131"/>
        <v>0</v>
      </c>
      <c r="CD484" s="1">
        <f t="shared" si="132"/>
        <v>0</v>
      </c>
      <c r="CE484" s="1">
        <f t="shared" si="133"/>
        <v>1</v>
      </c>
      <c r="CF484" s="1">
        <f t="shared" si="134"/>
        <v>1</v>
      </c>
      <c r="CG484" s="1">
        <f>SUM(BR484:CC484)+SUM(COUNTIFS(R484:BQ484,{"TERM","RESIGNED"}))</f>
        <v>29</v>
      </c>
      <c r="CH484" s="1" t="s">
        <v>41</v>
      </c>
      <c r="CI484" s="1" t="s">
        <v>933</v>
      </c>
    </row>
    <row r="485" spans="1:87" x14ac:dyDescent="0.25">
      <c r="A485" s="30">
        <f t="shared" si="135"/>
        <v>484</v>
      </c>
      <c r="B485" s="1" t="s">
        <v>163</v>
      </c>
      <c r="C485" s="1">
        <v>105704</v>
      </c>
      <c r="D485" s="25">
        <v>105704</v>
      </c>
      <c r="E485" s="1" t="s">
        <v>863</v>
      </c>
      <c r="F485" s="32" t="s">
        <v>1131</v>
      </c>
      <c r="G485" s="32" t="s">
        <v>117</v>
      </c>
      <c r="H485" s="28">
        <v>45177</v>
      </c>
      <c r="I485" s="28" t="s">
        <v>36</v>
      </c>
      <c r="J485" s="28" t="s">
        <v>36</v>
      </c>
      <c r="K485" s="1">
        <f t="shared" ca="1" si="119"/>
        <v>165</v>
      </c>
      <c r="L485" s="32" t="str">
        <f t="shared" si="120"/>
        <v>Billable</v>
      </c>
      <c r="M485" s="32" t="s">
        <v>118</v>
      </c>
      <c r="N485" s="1" t="s">
        <v>38</v>
      </c>
      <c r="O485" s="1" t="s">
        <v>39</v>
      </c>
      <c r="P485" s="1"/>
      <c r="Q485" s="1"/>
      <c r="R485" s="31" t="s">
        <v>355</v>
      </c>
      <c r="S485" s="42" t="s">
        <v>880</v>
      </c>
      <c r="T485" s="45">
        <v>0.38125000000000003</v>
      </c>
      <c r="U485" s="42" t="s">
        <v>880</v>
      </c>
      <c r="V485" s="42" t="s">
        <v>880</v>
      </c>
      <c r="W485" s="46">
        <v>0.42638888888888887</v>
      </c>
      <c r="X485" s="46" t="s">
        <v>880</v>
      </c>
      <c r="Y485" s="42" t="s">
        <v>17</v>
      </c>
      <c r="Z485" s="42" t="s">
        <v>17</v>
      </c>
      <c r="AA485" s="42" t="s">
        <v>880</v>
      </c>
      <c r="AB485" s="46">
        <v>0.40763888888888888</v>
      </c>
      <c r="AC485" s="42" t="s">
        <v>880</v>
      </c>
      <c r="AD485" s="42" t="s">
        <v>880</v>
      </c>
      <c r="AE485" s="46">
        <v>0.40416666666666662</v>
      </c>
      <c r="AF485" s="42" t="s">
        <v>880</v>
      </c>
      <c r="AG485" s="42" t="s">
        <v>880</v>
      </c>
      <c r="AH485" s="46">
        <v>0.42708333333333331</v>
      </c>
      <c r="AI485" s="42" t="s">
        <v>880</v>
      </c>
      <c r="AJ485" s="42" t="s">
        <v>880</v>
      </c>
      <c r="AK485" s="46">
        <v>0.39652777777777781</v>
      </c>
      <c r="AL485" s="42" t="s">
        <v>880</v>
      </c>
      <c r="AM485" s="42" t="s">
        <v>880</v>
      </c>
      <c r="AN485" s="46">
        <v>0.38958333333333334</v>
      </c>
      <c r="AO485" s="42" t="s">
        <v>880</v>
      </c>
      <c r="AP485" s="42" t="s">
        <v>17</v>
      </c>
      <c r="AQ485" s="42" t="s">
        <v>17</v>
      </c>
      <c r="AR485" s="42" t="s">
        <v>880</v>
      </c>
      <c r="AS485" s="46">
        <v>0.40277777777777773</v>
      </c>
      <c r="AT485" s="46" t="s">
        <v>880</v>
      </c>
      <c r="AU485" s="42" t="s">
        <v>880</v>
      </c>
      <c r="AV485" s="46">
        <v>0.39097222222222222</v>
      </c>
      <c r="AW485" s="46" t="s">
        <v>880</v>
      </c>
      <c r="AX485" s="42" t="s">
        <v>880</v>
      </c>
      <c r="AY485" s="46">
        <v>0.41180555555555554</v>
      </c>
      <c r="AZ485" s="46" t="s">
        <v>880</v>
      </c>
      <c r="BA485" s="42" t="s">
        <v>880</v>
      </c>
      <c r="BB485" s="46">
        <v>0.3923611111111111</v>
      </c>
      <c r="BC485" s="46" t="s">
        <v>880</v>
      </c>
      <c r="BD485" s="42" t="s">
        <v>18</v>
      </c>
      <c r="BE485" s="42" t="s">
        <v>17</v>
      </c>
      <c r="BF485" s="42" t="s">
        <v>17</v>
      </c>
      <c r="BR485" s="1">
        <f t="shared" si="121"/>
        <v>22</v>
      </c>
      <c r="BS485" s="1">
        <f t="shared" si="122"/>
        <v>0</v>
      </c>
      <c r="BT485" s="1">
        <f t="shared" si="123"/>
        <v>6</v>
      </c>
      <c r="BU485" s="1">
        <f t="shared" si="124"/>
        <v>1</v>
      </c>
      <c r="BV485" s="1">
        <f t="shared" si="125"/>
        <v>0</v>
      </c>
      <c r="BW485" s="1">
        <f>SUM(COUNTIFS($S485:$BQ485,{"PAT","MAT"}))</f>
        <v>0</v>
      </c>
      <c r="BX485" s="1">
        <f t="shared" si="126"/>
        <v>0</v>
      </c>
      <c r="BY485" s="1">
        <f t="shared" si="127"/>
        <v>0</v>
      </c>
      <c r="BZ485" s="1">
        <f t="shared" si="128"/>
        <v>0</v>
      </c>
      <c r="CA485" s="1">
        <f t="shared" si="129"/>
        <v>0</v>
      </c>
      <c r="CB485" s="1">
        <f t="shared" si="130"/>
        <v>0</v>
      </c>
      <c r="CC485" s="1">
        <f t="shared" si="131"/>
        <v>0</v>
      </c>
      <c r="CD485" s="1">
        <f t="shared" si="132"/>
        <v>0</v>
      </c>
      <c r="CE485" s="1">
        <f t="shared" si="133"/>
        <v>1</v>
      </c>
      <c r="CF485" s="1">
        <f t="shared" si="134"/>
        <v>1</v>
      </c>
      <c r="CG485" s="1">
        <f>SUM(BR485:CC485)+SUM(COUNTIFS(R485:BQ485,{"TERM","RESIGNED"}))</f>
        <v>29</v>
      </c>
      <c r="CH485" s="1" t="s">
        <v>41</v>
      </c>
      <c r="CI485" s="1" t="s">
        <v>931</v>
      </c>
    </row>
    <row r="486" spans="1:87" x14ac:dyDescent="0.25">
      <c r="A486" s="30">
        <f t="shared" si="135"/>
        <v>485</v>
      </c>
      <c r="B486" s="1" t="s">
        <v>163</v>
      </c>
      <c r="C486" s="1">
        <v>105801</v>
      </c>
      <c r="D486" s="25">
        <v>105801</v>
      </c>
      <c r="E486" s="1" t="s">
        <v>862</v>
      </c>
      <c r="F486" s="32" t="s">
        <v>1162</v>
      </c>
      <c r="G486" s="32" t="s">
        <v>177</v>
      </c>
      <c r="H486" s="28">
        <v>45195</v>
      </c>
      <c r="I486" s="28" t="s">
        <v>36</v>
      </c>
      <c r="J486" s="28" t="s">
        <v>36</v>
      </c>
      <c r="K486" s="1">
        <f t="shared" ca="1" si="119"/>
        <v>147</v>
      </c>
      <c r="L486" s="32" t="str">
        <f t="shared" si="120"/>
        <v>Billable</v>
      </c>
      <c r="M486" s="32" t="s">
        <v>178</v>
      </c>
      <c r="N486" s="1" t="s">
        <v>38</v>
      </c>
      <c r="O486" s="1" t="s">
        <v>39</v>
      </c>
      <c r="P486" s="1"/>
      <c r="Q486" s="1"/>
      <c r="R486" s="31" t="s">
        <v>230</v>
      </c>
      <c r="S486" s="42" t="s">
        <v>880</v>
      </c>
      <c r="T486" s="45">
        <v>0.39166666666666666</v>
      </c>
      <c r="U486" s="42" t="s">
        <v>880</v>
      </c>
      <c r="V486" s="42" t="s">
        <v>880</v>
      </c>
      <c r="W486" s="46">
        <v>0.39305555555555555</v>
      </c>
      <c r="X486" s="46" t="s">
        <v>880</v>
      </c>
      <c r="Y486" s="42" t="s">
        <v>17</v>
      </c>
      <c r="Z486" s="42" t="s">
        <v>17</v>
      </c>
      <c r="AA486" s="42" t="s">
        <v>880</v>
      </c>
      <c r="AB486" s="46">
        <v>0.39097222222222222</v>
      </c>
      <c r="AC486" s="42" t="s">
        <v>880</v>
      </c>
      <c r="AD486" s="42" t="s">
        <v>880</v>
      </c>
      <c r="AE486" s="46">
        <v>0.38819444444444445</v>
      </c>
      <c r="AF486" s="42" t="s">
        <v>880</v>
      </c>
      <c r="AG486" s="42" t="s">
        <v>880</v>
      </c>
      <c r="AH486" s="46">
        <v>0.38263888888888892</v>
      </c>
      <c r="AI486" s="42" t="s">
        <v>880</v>
      </c>
      <c r="AJ486" s="42" t="s">
        <v>880</v>
      </c>
      <c r="AK486" s="46">
        <v>0.38541666666666669</v>
      </c>
      <c r="AL486" s="42" t="s">
        <v>880</v>
      </c>
      <c r="AM486" s="42" t="s">
        <v>880</v>
      </c>
      <c r="AN486" s="46">
        <v>0.4375</v>
      </c>
      <c r="AO486" s="42" t="s">
        <v>880</v>
      </c>
      <c r="AP486" s="42" t="s">
        <v>17</v>
      </c>
      <c r="AQ486" s="42" t="s">
        <v>17</v>
      </c>
      <c r="AR486" s="42" t="s">
        <v>883</v>
      </c>
      <c r="AS486" s="46" t="s">
        <v>36</v>
      </c>
      <c r="AT486" s="46" t="s">
        <v>883</v>
      </c>
      <c r="AU486" s="42" t="s">
        <v>880</v>
      </c>
      <c r="AV486" s="46">
        <v>0.3840277777777778</v>
      </c>
      <c r="AW486" s="46" t="s">
        <v>880</v>
      </c>
      <c r="AX486" s="42" t="s">
        <v>880</v>
      </c>
      <c r="AY486" s="46">
        <v>0.38055555555555554</v>
      </c>
      <c r="AZ486" s="46" t="s">
        <v>880</v>
      </c>
      <c r="BA486" s="42" t="s">
        <v>880</v>
      </c>
      <c r="BB486" s="46">
        <v>0.39444444444444443</v>
      </c>
      <c r="BC486" s="46" t="s">
        <v>880</v>
      </c>
      <c r="BD486" s="42" t="s">
        <v>880</v>
      </c>
      <c r="BE486" s="42" t="s">
        <v>17</v>
      </c>
      <c r="BF486" s="42" t="s">
        <v>17</v>
      </c>
      <c r="BR486" s="1">
        <f t="shared" si="121"/>
        <v>21</v>
      </c>
      <c r="BS486" s="1">
        <f t="shared" si="122"/>
        <v>0</v>
      </c>
      <c r="BT486" s="1">
        <f t="shared" si="123"/>
        <v>6</v>
      </c>
      <c r="BU486" s="1">
        <f t="shared" si="124"/>
        <v>0</v>
      </c>
      <c r="BV486" s="1">
        <f t="shared" si="125"/>
        <v>0</v>
      </c>
      <c r="BW486" s="1">
        <f>SUM(COUNTIFS($S486:$BQ486,{"PAT","MAT"}))</f>
        <v>0</v>
      </c>
      <c r="BX486" s="1">
        <f t="shared" si="126"/>
        <v>0</v>
      </c>
      <c r="BY486" s="1">
        <f t="shared" si="127"/>
        <v>0</v>
      </c>
      <c r="BZ486" s="1">
        <f t="shared" si="128"/>
        <v>2</v>
      </c>
      <c r="CA486" s="1">
        <f t="shared" si="129"/>
        <v>0</v>
      </c>
      <c r="CB486" s="1">
        <f t="shared" si="130"/>
        <v>0</v>
      </c>
      <c r="CC486" s="1">
        <f t="shared" si="131"/>
        <v>0</v>
      </c>
      <c r="CD486" s="1">
        <f t="shared" si="132"/>
        <v>2</v>
      </c>
      <c r="CE486" s="1">
        <f t="shared" si="133"/>
        <v>1</v>
      </c>
      <c r="CF486" s="1">
        <f t="shared" si="134"/>
        <v>1</v>
      </c>
      <c r="CG486" s="1">
        <f>SUM(BR486:CC486)+SUM(COUNTIFS(R486:BQ486,{"TERM","RESIGNED"}))</f>
        <v>29</v>
      </c>
      <c r="CH486" s="1" t="s">
        <v>41</v>
      </c>
      <c r="CI486" s="1" t="s">
        <v>931</v>
      </c>
    </row>
    <row r="487" spans="1:87" x14ac:dyDescent="0.25">
      <c r="A487" s="30">
        <f t="shared" si="135"/>
        <v>486</v>
      </c>
      <c r="B487" s="1" t="s">
        <v>163</v>
      </c>
      <c r="C487" s="1">
        <v>105804</v>
      </c>
      <c r="D487" s="25">
        <v>105804</v>
      </c>
      <c r="E487" s="1" t="s">
        <v>863</v>
      </c>
      <c r="F487" s="32" t="s">
        <v>1130</v>
      </c>
      <c r="G487" s="32" t="s">
        <v>117</v>
      </c>
      <c r="H487" s="28">
        <v>45195</v>
      </c>
      <c r="I487" s="28" t="s">
        <v>36</v>
      </c>
      <c r="J487" s="28" t="s">
        <v>36</v>
      </c>
      <c r="K487" s="1">
        <f t="shared" ca="1" si="119"/>
        <v>147</v>
      </c>
      <c r="L487" s="32" t="str">
        <f t="shared" si="120"/>
        <v>Billable</v>
      </c>
      <c r="M487" s="32" t="s">
        <v>118</v>
      </c>
      <c r="N487" s="1" t="s">
        <v>38</v>
      </c>
      <c r="O487" s="1" t="s">
        <v>39</v>
      </c>
      <c r="P487" s="1"/>
      <c r="Q487" s="1"/>
      <c r="R487" s="31" t="s">
        <v>129</v>
      </c>
      <c r="S487" s="42" t="s">
        <v>19</v>
      </c>
      <c r="T487" s="45">
        <v>0.40347222222222223</v>
      </c>
      <c r="U487" s="42" t="s">
        <v>19</v>
      </c>
      <c r="V487" s="42" t="s">
        <v>880</v>
      </c>
      <c r="W487" s="46">
        <v>0.39444444444444443</v>
      </c>
      <c r="X487" s="46" t="s">
        <v>880</v>
      </c>
      <c r="Y487" s="42" t="s">
        <v>17</v>
      </c>
      <c r="Z487" s="42" t="s">
        <v>17</v>
      </c>
      <c r="AA487" s="42" t="s">
        <v>18</v>
      </c>
      <c r="AB487" s="46" t="s">
        <v>36</v>
      </c>
      <c r="AC487" s="42" t="s">
        <v>18</v>
      </c>
      <c r="AD487" s="42" t="s">
        <v>19</v>
      </c>
      <c r="AE487" s="46">
        <v>0.40138888888888885</v>
      </c>
      <c r="AF487" s="42" t="s">
        <v>19</v>
      </c>
      <c r="AG487" s="42" t="s">
        <v>880</v>
      </c>
      <c r="AH487" s="46">
        <v>0.37986111111111115</v>
      </c>
      <c r="AI487" s="42" t="s">
        <v>880</v>
      </c>
      <c r="AJ487" s="42" t="s">
        <v>880</v>
      </c>
      <c r="AK487" s="46">
        <v>0.38472222222222219</v>
      </c>
      <c r="AL487" s="42" t="s">
        <v>880</v>
      </c>
      <c r="AM487" s="42" t="s">
        <v>880</v>
      </c>
      <c r="AN487" s="46">
        <v>0.45902777777777781</v>
      </c>
      <c r="AO487" s="42" t="s">
        <v>880</v>
      </c>
      <c r="AP487" s="42" t="s">
        <v>17</v>
      </c>
      <c r="AQ487" s="42" t="s">
        <v>17</v>
      </c>
      <c r="AR487" s="42" t="s">
        <v>18</v>
      </c>
      <c r="AS487" s="46" t="s">
        <v>36</v>
      </c>
      <c r="AT487" s="46" t="s">
        <v>18</v>
      </c>
      <c r="AU487" s="42" t="s">
        <v>18</v>
      </c>
      <c r="AV487" s="46" t="s">
        <v>36</v>
      </c>
      <c r="AW487" s="46" t="s">
        <v>18</v>
      </c>
      <c r="AX487" s="42" t="s">
        <v>19</v>
      </c>
      <c r="AY487" s="46">
        <v>0.375</v>
      </c>
      <c r="AZ487" s="46" t="s">
        <v>19</v>
      </c>
      <c r="BA487" s="42" t="s">
        <v>880</v>
      </c>
      <c r="BB487" s="46">
        <v>0.37083333333333335</v>
      </c>
      <c r="BC487" s="46" t="s">
        <v>880</v>
      </c>
      <c r="BD487" s="42" t="s">
        <v>19</v>
      </c>
      <c r="BE487" s="42" t="s">
        <v>17</v>
      </c>
      <c r="BF487" s="42" t="s">
        <v>17</v>
      </c>
      <c r="BR487" s="1">
        <f t="shared" si="121"/>
        <v>10</v>
      </c>
      <c r="BS487" s="1">
        <f t="shared" si="122"/>
        <v>0</v>
      </c>
      <c r="BT487" s="1">
        <f t="shared" si="123"/>
        <v>6</v>
      </c>
      <c r="BU487" s="1">
        <f t="shared" si="124"/>
        <v>6</v>
      </c>
      <c r="BV487" s="1">
        <f t="shared" si="125"/>
        <v>7</v>
      </c>
      <c r="BW487" s="1">
        <f>SUM(COUNTIFS($S487:$BQ487,{"PAT","MAT"}))</f>
        <v>0</v>
      </c>
      <c r="BX487" s="1">
        <f t="shared" si="126"/>
        <v>0</v>
      </c>
      <c r="BY487" s="1">
        <f t="shared" si="127"/>
        <v>0</v>
      </c>
      <c r="BZ487" s="1">
        <f t="shared" si="128"/>
        <v>0</v>
      </c>
      <c r="CA487" s="1">
        <f t="shared" si="129"/>
        <v>0</v>
      </c>
      <c r="CB487" s="1">
        <f t="shared" si="130"/>
        <v>0</v>
      </c>
      <c r="CC487" s="1">
        <f t="shared" si="131"/>
        <v>0</v>
      </c>
      <c r="CD487" s="1">
        <f t="shared" si="132"/>
        <v>0</v>
      </c>
      <c r="CE487" s="1">
        <f t="shared" si="133"/>
        <v>0</v>
      </c>
      <c r="CF487" s="1">
        <f t="shared" si="134"/>
        <v>0</v>
      </c>
      <c r="CG487" s="1">
        <f>SUM(BR487:CC487)+SUM(COUNTIFS(R487:BQ487,{"TERM","RESIGNED"}))</f>
        <v>29</v>
      </c>
      <c r="CH487" s="1" t="s">
        <v>41</v>
      </c>
      <c r="CI487" s="1" t="s">
        <v>934</v>
      </c>
    </row>
    <row r="488" spans="1:87" x14ac:dyDescent="0.25">
      <c r="A488" s="30">
        <f t="shared" si="135"/>
        <v>487</v>
      </c>
      <c r="B488" s="1" t="s">
        <v>163</v>
      </c>
      <c r="C488" s="1">
        <v>105808</v>
      </c>
      <c r="D488" s="25">
        <v>105808</v>
      </c>
      <c r="E488" s="1" t="s">
        <v>863</v>
      </c>
      <c r="F488" s="32" t="s">
        <v>1163</v>
      </c>
      <c r="G488" s="32" t="s">
        <v>117</v>
      </c>
      <c r="H488" s="28">
        <v>45195</v>
      </c>
      <c r="I488" s="28" t="s">
        <v>36</v>
      </c>
      <c r="J488" s="28" t="s">
        <v>36</v>
      </c>
      <c r="K488" s="1">
        <f t="shared" ca="1" si="119"/>
        <v>147</v>
      </c>
      <c r="L488" s="32" t="str">
        <f t="shared" si="120"/>
        <v>Billable</v>
      </c>
      <c r="M488" s="32" t="s">
        <v>118</v>
      </c>
      <c r="N488" s="1" t="s">
        <v>38</v>
      </c>
      <c r="O488" s="1" t="s">
        <v>39</v>
      </c>
      <c r="P488" s="1"/>
      <c r="Q488" s="1"/>
      <c r="R488" s="31" t="s">
        <v>353</v>
      </c>
      <c r="S488" s="42" t="s">
        <v>880</v>
      </c>
      <c r="T488" s="45">
        <v>0.38819444444444445</v>
      </c>
      <c r="U488" s="42" t="s">
        <v>880</v>
      </c>
      <c r="V488" s="42" t="s">
        <v>882</v>
      </c>
      <c r="W488" s="46" t="s">
        <v>36</v>
      </c>
      <c r="X488" s="46" t="s">
        <v>882</v>
      </c>
      <c r="Y488" s="42" t="s">
        <v>17</v>
      </c>
      <c r="Z488" s="42" t="s">
        <v>17</v>
      </c>
      <c r="AA488" s="42" t="s">
        <v>880</v>
      </c>
      <c r="AB488" s="46">
        <v>0.43194444444444446</v>
      </c>
      <c r="AC488" s="42" t="s">
        <v>880</v>
      </c>
      <c r="AD488" s="42" t="s">
        <v>883</v>
      </c>
      <c r="AE488" s="46" t="s">
        <v>36</v>
      </c>
      <c r="AF488" s="42" t="s">
        <v>883</v>
      </c>
      <c r="AG488" s="42" t="s">
        <v>880</v>
      </c>
      <c r="AH488" s="46">
        <v>0.13749999999999998</v>
      </c>
      <c r="AI488" s="42" t="s">
        <v>19</v>
      </c>
      <c r="AJ488" s="42" t="s">
        <v>880</v>
      </c>
      <c r="AK488" s="46">
        <v>0.3743055555555555</v>
      </c>
      <c r="AL488" s="42" t="s">
        <v>880</v>
      </c>
      <c r="AM488" s="42" t="s">
        <v>18</v>
      </c>
      <c r="AN488" s="46" t="s">
        <v>36</v>
      </c>
      <c r="AO488" s="42" t="s">
        <v>18</v>
      </c>
      <c r="AP488" s="42" t="s">
        <v>17</v>
      </c>
      <c r="AQ488" s="42" t="s">
        <v>17</v>
      </c>
      <c r="AR488" s="42" t="s">
        <v>880</v>
      </c>
      <c r="AS488" s="46">
        <v>0.3756944444444445</v>
      </c>
      <c r="AT488" s="46" t="s">
        <v>880</v>
      </c>
      <c r="AU488" s="42" t="s">
        <v>880</v>
      </c>
      <c r="AV488" s="46">
        <v>0.38750000000000001</v>
      </c>
      <c r="AW488" s="46" t="s">
        <v>880</v>
      </c>
      <c r="AX488" s="42" t="s">
        <v>880</v>
      </c>
      <c r="AY488" s="46">
        <v>0.3833333333333333</v>
      </c>
      <c r="AZ488" s="46" t="s">
        <v>880</v>
      </c>
      <c r="BA488" s="42" t="s">
        <v>880</v>
      </c>
      <c r="BB488" s="46">
        <v>0.41041666666666665</v>
      </c>
      <c r="BC488" s="46" t="s">
        <v>880</v>
      </c>
      <c r="BD488" s="42" t="s">
        <v>880</v>
      </c>
      <c r="BE488" s="42" t="s">
        <v>17</v>
      </c>
      <c r="BF488" s="42" t="s">
        <v>17</v>
      </c>
      <c r="BR488" s="1">
        <f t="shared" si="121"/>
        <v>16</v>
      </c>
      <c r="BS488" s="1">
        <f t="shared" si="122"/>
        <v>0</v>
      </c>
      <c r="BT488" s="1">
        <f t="shared" si="123"/>
        <v>6</v>
      </c>
      <c r="BU488" s="1">
        <f t="shared" si="124"/>
        <v>2</v>
      </c>
      <c r="BV488" s="1">
        <f t="shared" si="125"/>
        <v>1</v>
      </c>
      <c r="BW488" s="1">
        <f>SUM(COUNTIFS($S488:$BQ488,{"PAT","MAT"}))</f>
        <v>0</v>
      </c>
      <c r="BX488" s="1">
        <f t="shared" si="126"/>
        <v>0</v>
      </c>
      <c r="BY488" s="1">
        <f t="shared" si="127"/>
        <v>0</v>
      </c>
      <c r="BZ488" s="1">
        <f t="shared" si="128"/>
        <v>2</v>
      </c>
      <c r="CA488" s="1">
        <f t="shared" si="129"/>
        <v>2</v>
      </c>
      <c r="CB488" s="1">
        <f t="shared" si="130"/>
        <v>0</v>
      </c>
      <c r="CC488" s="1">
        <f t="shared" si="131"/>
        <v>0</v>
      </c>
      <c r="CD488" s="1">
        <f t="shared" si="132"/>
        <v>4</v>
      </c>
      <c r="CE488" s="1">
        <f t="shared" si="133"/>
        <v>0</v>
      </c>
      <c r="CF488" s="1">
        <f t="shared" si="134"/>
        <v>1</v>
      </c>
      <c r="CG488" s="1">
        <f>SUM(BR488:CC488)+SUM(COUNTIFS(R488:BQ488,{"TERM","RESIGNED"}))</f>
        <v>29</v>
      </c>
      <c r="CH488" s="1" t="s">
        <v>41</v>
      </c>
      <c r="CI488" s="1" t="s">
        <v>931</v>
      </c>
    </row>
    <row r="489" spans="1:87" x14ac:dyDescent="0.25">
      <c r="A489" s="30">
        <f t="shared" si="135"/>
        <v>488</v>
      </c>
      <c r="B489" s="1" t="s">
        <v>163</v>
      </c>
      <c r="C489" s="1">
        <v>105813</v>
      </c>
      <c r="D489" s="25">
        <v>105813</v>
      </c>
      <c r="E489" s="1" t="s">
        <v>863</v>
      </c>
      <c r="F489" s="32" t="s">
        <v>1164</v>
      </c>
      <c r="G489" s="32" t="s">
        <v>117</v>
      </c>
      <c r="H489" s="28">
        <v>45195</v>
      </c>
      <c r="I489" s="28" t="s">
        <v>36</v>
      </c>
      <c r="J489" s="28" t="s">
        <v>36</v>
      </c>
      <c r="K489" s="1">
        <f t="shared" ca="1" si="119"/>
        <v>147</v>
      </c>
      <c r="L489" s="32" t="str">
        <f t="shared" si="120"/>
        <v>Billable</v>
      </c>
      <c r="M489" s="32" t="s">
        <v>118</v>
      </c>
      <c r="N489" s="1" t="s">
        <v>38</v>
      </c>
      <c r="O489" s="1" t="s">
        <v>39</v>
      </c>
      <c r="P489" s="1"/>
      <c r="Q489" s="1"/>
      <c r="R489" s="31" t="s">
        <v>129</v>
      </c>
      <c r="S489" s="42" t="s">
        <v>880</v>
      </c>
      <c r="T489" s="45">
        <v>0.39027777777777778</v>
      </c>
      <c r="U489" s="42" t="s">
        <v>880</v>
      </c>
      <c r="V489" s="42" t="s">
        <v>880</v>
      </c>
      <c r="W489" s="46">
        <v>0.3833333333333333</v>
      </c>
      <c r="X489" s="46" t="s">
        <v>880</v>
      </c>
      <c r="Y489" s="42" t="s">
        <v>17</v>
      </c>
      <c r="Z489" s="42" t="s">
        <v>17</v>
      </c>
      <c r="AA489" s="42" t="s">
        <v>880</v>
      </c>
      <c r="AB489" s="46">
        <v>0.38125000000000003</v>
      </c>
      <c r="AC489" s="42" t="s">
        <v>880</v>
      </c>
      <c r="AD489" s="42" t="s">
        <v>882</v>
      </c>
      <c r="AE489" s="46" t="s">
        <v>36</v>
      </c>
      <c r="AF489" s="42" t="s">
        <v>18</v>
      </c>
      <c r="AG489" s="42" t="s">
        <v>883</v>
      </c>
      <c r="AH489" s="46" t="s">
        <v>36</v>
      </c>
      <c r="AI489" s="42" t="s">
        <v>18</v>
      </c>
      <c r="AJ489" s="42" t="s">
        <v>880</v>
      </c>
      <c r="AK489" s="46">
        <v>0.37083333333333335</v>
      </c>
      <c r="AL489" s="42" t="s">
        <v>880</v>
      </c>
      <c r="AM489" s="42" t="s">
        <v>880</v>
      </c>
      <c r="AN489" s="46">
        <v>0.39374999999999999</v>
      </c>
      <c r="AO489" s="42" t="s">
        <v>880</v>
      </c>
      <c r="AP489" s="42" t="s">
        <v>17</v>
      </c>
      <c r="AQ489" s="42" t="s">
        <v>17</v>
      </c>
      <c r="AR489" s="42" t="s">
        <v>880</v>
      </c>
      <c r="AS489" s="46">
        <v>0.35347222222222219</v>
      </c>
      <c r="AT489" s="46" t="s">
        <v>19</v>
      </c>
      <c r="AU489" s="42" t="s">
        <v>880</v>
      </c>
      <c r="AV489" s="46">
        <v>0.37361111111111112</v>
      </c>
      <c r="AW489" s="46" t="s">
        <v>880</v>
      </c>
      <c r="AX489" s="42" t="s">
        <v>880</v>
      </c>
      <c r="AY489" s="46">
        <v>0.38819444444444445</v>
      </c>
      <c r="AZ489" s="46" t="s">
        <v>880</v>
      </c>
      <c r="BA489" s="42" t="s">
        <v>880</v>
      </c>
      <c r="BB489" s="46">
        <v>0.41875000000000001</v>
      </c>
      <c r="BC489" s="46" t="s">
        <v>880</v>
      </c>
      <c r="BD489" s="42" t="s">
        <v>880</v>
      </c>
      <c r="BE489" s="42" t="s">
        <v>17</v>
      </c>
      <c r="BF489" s="42" t="s">
        <v>17</v>
      </c>
      <c r="BR489" s="1">
        <f t="shared" si="121"/>
        <v>18</v>
      </c>
      <c r="BS489" s="1">
        <f t="shared" si="122"/>
        <v>0</v>
      </c>
      <c r="BT489" s="1">
        <f t="shared" si="123"/>
        <v>6</v>
      </c>
      <c r="BU489" s="1">
        <f t="shared" si="124"/>
        <v>2</v>
      </c>
      <c r="BV489" s="1">
        <f t="shared" si="125"/>
        <v>1</v>
      </c>
      <c r="BW489" s="1">
        <f>SUM(COUNTIFS($S489:$BQ489,{"PAT","MAT"}))</f>
        <v>0</v>
      </c>
      <c r="BX489" s="1">
        <f t="shared" si="126"/>
        <v>0</v>
      </c>
      <c r="BY489" s="1">
        <f t="shared" si="127"/>
        <v>0</v>
      </c>
      <c r="BZ489" s="1">
        <f t="shared" si="128"/>
        <v>1</v>
      </c>
      <c r="CA489" s="1">
        <f t="shared" si="129"/>
        <v>1</v>
      </c>
      <c r="CB489" s="1">
        <f t="shared" si="130"/>
        <v>0</v>
      </c>
      <c r="CC489" s="1">
        <f t="shared" si="131"/>
        <v>0</v>
      </c>
      <c r="CD489" s="1">
        <f t="shared" si="132"/>
        <v>2</v>
      </c>
      <c r="CE489" s="1">
        <f t="shared" si="133"/>
        <v>1</v>
      </c>
      <c r="CF489" s="1">
        <f t="shared" si="134"/>
        <v>1</v>
      </c>
      <c r="CG489" s="1">
        <f>SUM(BR489:CC489)+SUM(COUNTIFS(R489:BQ489,{"TERM","RESIGNED"}))</f>
        <v>29</v>
      </c>
      <c r="CH489" s="1" t="s">
        <v>41</v>
      </c>
      <c r="CI489" s="1" t="s">
        <v>936</v>
      </c>
    </row>
    <row r="490" spans="1:87" x14ac:dyDescent="0.25">
      <c r="A490" s="30">
        <f t="shared" si="135"/>
        <v>489</v>
      </c>
      <c r="B490" s="1" t="s">
        <v>163</v>
      </c>
      <c r="C490" s="1">
        <v>105814</v>
      </c>
      <c r="D490" s="25">
        <v>105814</v>
      </c>
      <c r="E490" s="1" t="s">
        <v>862</v>
      </c>
      <c r="F490" s="32" t="s">
        <v>1165</v>
      </c>
      <c r="G490" s="32" t="s">
        <v>117</v>
      </c>
      <c r="H490" s="28">
        <v>45195</v>
      </c>
      <c r="I490" s="28" t="s">
        <v>36</v>
      </c>
      <c r="J490" s="28" t="s">
        <v>36</v>
      </c>
      <c r="K490" s="1">
        <f t="shared" ca="1" si="119"/>
        <v>147</v>
      </c>
      <c r="L490" s="32" t="str">
        <f t="shared" si="120"/>
        <v>Billable</v>
      </c>
      <c r="M490" s="32" t="s">
        <v>118</v>
      </c>
      <c r="N490" s="1" t="s">
        <v>38</v>
      </c>
      <c r="O490" s="1" t="s">
        <v>39</v>
      </c>
      <c r="P490" s="1"/>
      <c r="Q490" s="1"/>
      <c r="R490" s="31" t="s">
        <v>126</v>
      </c>
      <c r="S490" s="42" t="s">
        <v>880</v>
      </c>
      <c r="T490" s="45">
        <v>0.37638888888888888</v>
      </c>
      <c r="U490" s="42" t="s">
        <v>880</v>
      </c>
      <c r="V490" s="42" t="s">
        <v>880</v>
      </c>
      <c r="W490" s="46">
        <v>0.37847222222222227</v>
      </c>
      <c r="X490" s="46" t="s">
        <v>880</v>
      </c>
      <c r="Y490" s="42" t="s">
        <v>17</v>
      </c>
      <c r="Z490" s="42" t="s">
        <v>17</v>
      </c>
      <c r="AA490" s="42" t="s">
        <v>880</v>
      </c>
      <c r="AB490" s="46">
        <v>0.37638888888888888</v>
      </c>
      <c r="AC490" s="42" t="s">
        <v>880</v>
      </c>
      <c r="AD490" s="42" t="s">
        <v>880</v>
      </c>
      <c r="AE490" s="46">
        <v>0.37708333333333338</v>
      </c>
      <c r="AF490" s="42" t="s">
        <v>880</v>
      </c>
      <c r="AG490" s="42" t="s">
        <v>880</v>
      </c>
      <c r="AH490" s="46">
        <v>0.38125000000000003</v>
      </c>
      <c r="AI490" s="42" t="s">
        <v>880</v>
      </c>
      <c r="AJ490" s="42" t="s">
        <v>880</v>
      </c>
      <c r="AK490" s="46">
        <v>0.38055555555555554</v>
      </c>
      <c r="AL490" s="42" t="s">
        <v>880</v>
      </c>
      <c r="AM490" s="42" t="s">
        <v>880</v>
      </c>
      <c r="AN490" s="46">
        <v>0.37916666666666665</v>
      </c>
      <c r="AO490" s="42" t="s">
        <v>880</v>
      </c>
      <c r="AP490" s="42" t="s">
        <v>17</v>
      </c>
      <c r="AQ490" s="42" t="s">
        <v>17</v>
      </c>
      <c r="AR490" s="42" t="s">
        <v>880</v>
      </c>
      <c r="AS490" s="46">
        <v>0.39861111111111108</v>
      </c>
      <c r="AT490" s="46" t="s">
        <v>880</v>
      </c>
      <c r="AU490" s="42" t="s">
        <v>880</v>
      </c>
      <c r="AV490" s="46">
        <v>0.41250000000000003</v>
      </c>
      <c r="AW490" s="46" t="s">
        <v>880</v>
      </c>
      <c r="AX490" s="42" t="s">
        <v>880</v>
      </c>
      <c r="AY490" s="46">
        <v>0.38541666666666669</v>
      </c>
      <c r="AZ490" s="46" t="s">
        <v>880</v>
      </c>
      <c r="BA490" s="42" t="s">
        <v>880</v>
      </c>
      <c r="BB490" s="46">
        <v>0.38125000000000003</v>
      </c>
      <c r="BC490" s="46" t="s">
        <v>880</v>
      </c>
      <c r="BD490" s="42" t="s">
        <v>880</v>
      </c>
      <c r="BE490" s="42" t="s">
        <v>17</v>
      </c>
      <c r="BF490" s="42" t="s">
        <v>17</v>
      </c>
      <c r="BR490" s="1">
        <f t="shared" si="121"/>
        <v>23</v>
      </c>
      <c r="BS490" s="1">
        <f t="shared" si="122"/>
        <v>0</v>
      </c>
      <c r="BT490" s="1">
        <f t="shared" si="123"/>
        <v>6</v>
      </c>
      <c r="BU490" s="1">
        <f t="shared" si="124"/>
        <v>0</v>
      </c>
      <c r="BV490" s="1">
        <f t="shared" si="125"/>
        <v>0</v>
      </c>
      <c r="BW490" s="1">
        <f>SUM(COUNTIFS($S490:$BQ490,{"PAT","MAT"}))</f>
        <v>0</v>
      </c>
      <c r="BX490" s="1">
        <f t="shared" si="126"/>
        <v>0</v>
      </c>
      <c r="BY490" s="1">
        <f t="shared" si="127"/>
        <v>0</v>
      </c>
      <c r="BZ490" s="1">
        <f t="shared" si="128"/>
        <v>0</v>
      </c>
      <c r="CA490" s="1">
        <f t="shared" si="129"/>
        <v>0</v>
      </c>
      <c r="CB490" s="1">
        <f t="shared" si="130"/>
        <v>0</v>
      </c>
      <c r="CC490" s="1">
        <f t="shared" si="131"/>
        <v>0</v>
      </c>
      <c r="CD490" s="1">
        <f t="shared" si="132"/>
        <v>0</v>
      </c>
      <c r="CE490" s="1">
        <f t="shared" si="133"/>
        <v>1</v>
      </c>
      <c r="CF490" s="1">
        <f t="shared" si="134"/>
        <v>1</v>
      </c>
      <c r="CG490" s="1">
        <f>SUM(BR490:CC490)+SUM(COUNTIFS(R490:BQ490,{"TERM","RESIGNED"}))</f>
        <v>29</v>
      </c>
      <c r="CH490" s="1" t="s">
        <v>41</v>
      </c>
      <c r="CI490" s="1" t="s">
        <v>931</v>
      </c>
    </row>
    <row r="491" spans="1:87" x14ac:dyDescent="0.25">
      <c r="A491" s="30">
        <f t="shared" si="135"/>
        <v>490</v>
      </c>
      <c r="B491" s="1" t="s">
        <v>163</v>
      </c>
      <c r="C491" s="1">
        <v>105826</v>
      </c>
      <c r="D491" s="25">
        <v>105826</v>
      </c>
      <c r="E491" s="1" t="s">
        <v>862</v>
      </c>
      <c r="F491" s="32" t="s">
        <v>1166</v>
      </c>
      <c r="G491" s="32" t="s">
        <v>117</v>
      </c>
      <c r="H491" s="28">
        <v>45195</v>
      </c>
      <c r="I491" s="28" t="s">
        <v>36</v>
      </c>
      <c r="J491" s="28" t="s">
        <v>36</v>
      </c>
      <c r="K491" s="1">
        <f t="shared" ca="1" si="119"/>
        <v>147</v>
      </c>
      <c r="L491" s="32" t="str">
        <f t="shared" si="120"/>
        <v>Billable</v>
      </c>
      <c r="M491" s="32" t="s">
        <v>118</v>
      </c>
      <c r="N491" s="1" t="s">
        <v>38</v>
      </c>
      <c r="O491" s="1" t="s">
        <v>39</v>
      </c>
      <c r="P491" s="1"/>
      <c r="Q491" s="1"/>
      <c r="R491" s="31" t="s">
        <v>129</v>
      </c>
      <c r="S491" s="42" t="s">
        <v>880</v>
      </c>
      <c r="T491" s="45">
        <v>0.39513888888888887</v>
      </c>
      <c r="U491" s="42" t="s">
        <v>880</v>
      </c>
      <c r="V491" s="42" t="s">
        <v>880</v>
      </c>
      <c r="W491" s="46">
        <v>0.3833333333333333</v>
      </c>
      <c r="X491" s="46" t="s">
        <v>880</v>
      </c>
      <c r="Y491" s="42" t="s">
        <v>17</v>
      </c>
      <c r="Z491" s="42" t="s">
        <v>17</v>
      </c>
      <c r="AA491" s="42" t="s">
        <v>880</v>
      </c>
      <c r="AB491" s="46">
        <v>0.3840277777777778</v>
      </c>
      <c r="AC491" s="42" t="s">
        <v>880</v>
      </c>
      <c r="AD491" s="42" t="s">
        <v>880</v>
      </c>
      <c r="AE491" s="46">
        <v>0.36805555555555558</v>
      </c>
      <c r="AF491" s="42" t="s">
        <v>880</v>
      </c>
      <c r="AG491" s="42" t="s">
        <v>880</v>
      </c>
      <c r="AH491" s="46">
        <v>0.38263888888888892</v>
      </c>
      <c r="AI491" s="42" t="s">
        <v>880</v>
      </c>
      <c r="AJ491" s="42" t="s">
        <v>880</v>
      </c>
      <c r="AK491" s="46">
        <v>0.38541666666666669</v>
      </c>
      <c r="AL491" s="42" t="s">
        <v>880</v>
      </c>
      <c r="AM491" s="42" t="s">
        <v>880</v>
      </c>
      <c r="AN491" s="46">
        <v>0.4291666666666667</v>
      </c>
      <c r="AO491" s="42" t="s">
        <v>19</v>
      </c>
      <c r="AP491" s="42" t="s">
        <v>17</v>
      </c>
      <c r="AQ491" s="42" t="s">
        <v>17</v>
      </c>
      <c r="AR491" s="42" t="s">
        <v>880</v>
      </c>
      <c r="AS491" s="46">
        <v>0.3756944444444445</v>
      </c>
      <c r="AT491" s="46" t="s">
        <v>880</v>
      </c>
      <c r="AU491" s="42" t="s">
        <v>880</v>
      </c>
      <c r="AV491" s="46">
        <v>0.38541666666666669</v>
      </c>
      <c r="AW491" s="46" t="s">
        <v>880</v>
      </c>
      <c r="AX491" s="42" t="s">
        <v>880</v>
      </c>
      <c r="AY491" s="46">
        <v>0.38819444444444445</v>
      </c>
      <c r="AZ491" s="46" t="s">
        <v>880</v>
      </c>
      <c r="BA491" s="42" t="s">
        <v>880</v>
      </c>
      <c r="BB491" s="46">
        <v>0.4069444444444445</v>
      </c>
      <c r="BC491" s="46" t="s">
        <v>880</v>
      </c>
      <c r="BD491" s="42" t="s">
        <v>880</v>
      </c>
      <c r="BE491" s="42" t="s">
        <v>17</v>
      </c>
      <c r="BF491" s="42" t="s">
        <v>17</v>
      </c>
      <c r="BR491" s="1">
        <f t="shared" si="121"/>
        <v>22</v>
      </c>
      <c r="BS491" s="1">
        <f t="shared" si="122"/>
        <v>0</v>
      </c>
      <c r="BT491" s="1">
        <f t="shared" si="123"/>
        <v>6</v>
      </c>
      <c r="BU491" s="1">
        <f t="shared" si="124"/>
        <v>0</v>
      </c>
      <c r="BV491" s="1">
        <f t="shared" si="125"/>
        <v>1</v>
      </c>
      <c r="BW491" s="1">
        <f>SUM(COUNTIFS($S491:$BQ491,{"PAT","MAT"}))</f>
        <v>0</v>
      </c>
      <c r="BX491" s="1">
        <f t="shared" si="126"/>
        <v>0</v>
      </c>
      <c r="BY491" s="1">
        <f t="shared" si="127"/>
        <v>0</v>
      </c>
      <c r="BZ491" s="1">
        <f t="shared" si="128"/>
        <v>0</v>
      </c>
      <c r="CA491" s="1">
        <f t="shared" si="129"/>
        <v>0</v>
      </c>
      <c r="CB491" s="1">
        <f t="shared" si="130"/>
        <v>0</v>
      </c>
      <c r="CC491" s="1">
        <f t="shared" si="131"/>
        <v>0</v>
      </c>
      <c r="CD491" s="1">
        <f t="shared" si="132"/>
        <v>0</v>
      </c>
      <c r="CE491" s="1">
        <f t="shared" si="133"/>
        <v>1</v>
      </c>
      <c r="CF491" s="1">
        <f t="shared" si="134"/>
        <v>1</v>
      </c>
      <c r="CG491" s="1">
        <f>SUM(BR491:CC491)+SUM(COUNTIFS(R491:BQ491,{"TERM","RESIGNED"}))</f>
        <v>29</v>
      </c>
      <c r="CH491" s="1" t="s">
        <v>41</v>
      </c>
      <c r="CI491" s="1" t="s">
        <v>931</v>
      </c>
    </row>
    <row r="492" spans="1:87" x14ac:dyDescent="0.25">
      <c r="A492" s="30">
        <f t="shared" si="135"/>
        <v>491</v>
      </c>
      <c r="B492" s="1" t="s">
        <v>163</v>
      </c>
      <c r="C492" s="1">
        <v>105827</v>
      </c>
      <c r="D492" s="25">
        <v>105827</v>
      </c>
      <c r="E492" s="1" t="s">
        <v>863</v>
      </c>
      <c r="F492" s="32" t="s">
        <v>1167</v>
      </c>
      <c r="G492" s="32" t="s">
        <v>117</v>
      </c>
      <c r="H492" s="28">
        <v>45195</v>
      </c>
      <c r="I492" s="28" t="s">
        <v>36</v>
      </c>
      <c r="J492" s="28" t="s">
        <v>36</v>
      </c>
      <c r="K492" s="1">
        <f t="shared" ca="1" si="119"/>
        <v>147</v>
      </c>
      <c r="L492" s="32" t="str">
        <f t="shared" si="120"/>
        <v>Billable</v>
      </c>
      <c r="M492" s="32" t="s">
        <v>118</v>
      </c>
      <c r="N492" s="1" t="s">
        <v>38</v>
      </c>
      <c r="O492" s="1" t="s">
        <v>39</v>
      </c>
      <c r="P492" s="1"/>
      <c r="Q492" s="1"/>
      <c r="R492" s="31" t="s">
        <v>60</v>
      </c>
      <c r="S492" s="42" t="s">
        <v>18</v>
      </c>
      <c r="T492" s="45" t="s">
        <v>36</v>
      </c>
      <c r="U492" s="42" t="s">
        <v>18</v>
      </c>
      <c r="V492" s="42" t="s">
        <v>18</v>
      </c>
      <c r="W492" s="46" t="s">
        <v>36</v>
      </c>
      <c r="X492" s="46" t="s">
        <v>18</v>
      </c>
      <c r="Y492" s="42" t="s">
        <v>17</v>
      </c>
      <c r="Z492" s="42" t="s">
        <v>17</v>
      </c>
      <c r="AA492" s="42" t="s">
        <v>18</v>
      </c>
      <c r="AB492" s="46" t="s">
        <v>36</v>
      </c>
      <c r="AC492" s="42" t="s">
        <v>18</v>
      </c>
      <c r="AD492" s="42" t="s">
        <v>18</v>
      </c>
      <c r="AE492" s="46" t="s">
        <v>36</v>
      </c>
      <c r="AF492" s="42" t="s">
        <v>18</v>
      </c>
      <c r="AG492" s="42" t="s">
        <v>18</v>
      </c>
      <c r="AH492" s="46" t="s">
        <v>36</v>
      </c>
      <c r="AI492" s="42" t="s">
        <v>18</v>
      </c>
      <c r="AJ492" s="42" t="s">
        <v>18</v>
      </c>
      <c r="AK492" s="46" t="s">
        <v>36</v>
      </c>
      <c r="AL492" s="42" t="s">
        <v>18</v>
      </c>
      <c r="AM492" s="42" t="s">
        <v>18</v>
      </c>
      <c r="AN492" s="46" t="s">
        <v>36</v>
      </c>
      <c r="AO492" s="42" t="s">
        <v>18</v>
      </c>
      <c r="AP492" s="42" t="s">
        <v>17</v>
      </c>
      <c r="AQ492" s="42" t="s">
        <v>17</v>
      </c>
      <c r="AR492" s="42" t="s">
        <v>18</v>
      </c>
      <c r="AS492" s="46" t="s">
        <v>36</v>
      </c>
      <c r="AT492" s="46" t="s">
        <v>18</v>
      </c>
      <c r="AU492" s="42" t="s">
        <v>18</v>
      </c>
      <c r="AV492" s="46" t="s">
        <v>36</v>
      </c>
      <c r="AW492" s="46" t="s">
        <v>18</v>
      </c>
      <c r="AX492" s="42" t="s">
        <v>18</v>
      </c>
      <c r="AY492" s="46" t="s">
        <v>36</v>
      </c>
      <c r="AZ492" s="46" t="s">
        <v>18</v>
      </c>
      <c r="BA492" s="42" t="s">
        <v>18</v>
      </c>
      <c r="BB492" s="46" t="s">
        <v>36</v>
      </c>
      <c r="BC492" s="46" t="s">
        <v>18</v>
      </c>
      <c r="BD492" s="42" t="s">
        <v>18</v>
      </c>
      <c r="BE492" s="42" t="s">
        <v>17</v>
      </c>
      <c r="BF492" s="42" t="s">
        <v>17</v>
      </c>
      <c r="BR492" s="1">
        <f t="shared" si="121"/>
        <v>0</v>
      </c>
      <c r="BS492" s="1">
        <f t="shared" si="122"/>
        <v>0</v>
      </c>
      <c r="BT492" s="1">
        <f t="shared" si="123"/>
        <v>6</v>
      </c>
      <c r="BU492" s="1">
        <f t="shared" si="124"/>
        <v>23</v>
      </c>
      <c r="BV492" s="1">
        <f t="shared" si="125"/>
        <v>0</v>
      </c>
      <c r="BW492" s="1">
        <f>SUM(COUNTIFS($S492:$BQ492,{"PAT","MAT"}))</f>
        <v>0</v>
      </c>
      <c r="BX492" s="1">
        <f t="shared" si="126"/>
        <v>0</v>
      </c>
      <c r="BY492" s="1">
        <f t="shared" si="127"/>
        <v>0</v>
      </c>
      <c r="BZ492" s="1">
        <f t="shared" si="128"/>
        <v>0</v>
      </c>
      <c r="CA492" s="1">
        <f t="shared" si="129"/>
        <v>0</v>
      </c>
      <c r="CB492" s="1">
        <f t="shared" si="130"/>
        <v>0</v>
      </c>
      <c r="CC492" s="1">
        <f t="shared" si="131"/>
        <v>0</v>
      </c>
      <c r="CD492" s="1">
        <f t="shared" si="132"/>
        <v>0</v>
      </c>
      <c r="CE492" s="1">
        <f t="shared" si="133"/>
        <v>0</v>
      </c>
      <c r="CF492" s="1">
        <f t="shared" si="134"/>
        <v>0</v>
      </c>
      <c r="CG492" s="1">
        <f>SUM(BR492:CC492)+SUM(COUNTIFS(R492:BQ492,{"TERM","RESIGNED"}))</f>
        <v>29</v>
      </c>
      <c r="CH492" s="1" t="s">
        <v>41</v>
      </c>
      <c r="CI492" s="1" t="s">
        <v>937</v>
      </c>
    </row>
    <row r="493" spans="1:87" x14ac:dyDescent="0.25">
      <c r="A493" s="30">
        <f t="shared" si="135"/>
        <v>492</v>
      </c>
      <c r="B493" s="1" t="s">
        <v>163</v>
      </c>
      <c r="C493" s="1">
        <v>105879</v>
      </c>
      <c r="D493" s="25">
        <v>105879</v>
      </c>
      <c r="E493" s="1" t="s">
        <v>863</v>
      </c>
      <c r="F493" s="32" t="s">
        <v>1176</v>
      </c>
      <c r="G493" s="32" t="s">
        <v>154</v>
      </c>
      <c r="H493" s="28">
        <v>45203</v>
      </c>
      <c r="I493" s="28" t="s">
        <v>36</v>
      </c>
      <c r="J493" s="28" t="s">
        <v>36</v>
      </c>
      <c r="K493" s="1">
        <f t="shared" ca="1" si="119"/>
        <v>139</v>
      </c>
      <c r="L493" s="32" t="str">
        <f t="shared" si="120"/>
        <v>Billable</v>
      </c>
      <c r="M493" s="32" t="s">
        <v>118</v>
      </c>
      <c r="N493" s="1" t="s">
        <v>38</v>
      </c>
      <c r="O493" s="1" t="s">
        <v>39</v>
      </c>
      <c r="P493" s="1"/>
      <c r="Q493" s="1"/>
      <c r="R493" s="31" t="s">
        <v>157</v>
      </c>
      <c r="S493" s="42" t="s">
        <v>880</v>
      </c>
      <c r="T493" s="45">
        <v>0.36874999999999997</v>
      </c>
      <c r="U493" s="42" t="s">
        <v>880</v>
      </c>
      <c r="V493" s="42" t="s">
        <v>881</v>
      </c>
      <c r="W493" s="46">
        <v>0.25347222222222221</v>
      </c>
      <c r="X493" s="46" t="s">
        <v>881</v>
      </c>
      <c r="Y493" s="42" t="s">
        <v>17</v>
      </c>
      <c r="Z493" s="42" t="s">
        <v>17</v>
      </c>
      <c r="AA493" s="42" t="s">
        <v>880</v>
      </c>
      <c r="AB493" s="46">
        <v>0.35625000000000001</v>
      </c>
      <c r="AC493" s="42" t="s">
        <v>880</v>
      </c>
      <c r="AD493" s="42" t="s">
        <v>880</v>
      </c>
      <c r="AE493" s="46">
        <v>0.37708333333333338</v>
      </c>
      <c r="AF493" s="42" t="s">
        <v>880</v>
      </c>
      <c r="AG493" s="42" t="s">
        <v>880</v>
      </c>
      <c r="AH493" s="46">
        <v>0.39166666666666666</v>
      </c>
      <c r="AI493" s="42" t="s">
        <v>880</v>
      </c>
      <c r="AJ493" s="42" t="s">
        <v>881</v>
      </c>
      <c r="AK493" s="46">
        <v>0.22500000000000001</v>
      </c>
      <c r="AL493" s="42" t="s">
        <v>881</v>
      </c>
      <c r="AM493" s="42" t="s">
        <v>882</v>
      </c>
      <c r="AN493" s="46" t="s">
        <v>36</v>
      </c>
      <c r="AO493" s="42" t="s">
        <v>882</v>
      </c>
      <c r="AP493" s="42" t="s">
        <v>17</v>
      </c>
      <c r="AQ493" s="42" t="s">
        <v>17</v>
      </c>
      <c r="AR493" s="42" t="s">
        <v>880</v>
      </c>
      <c r="AS493" s="46">
        <v>0.38472222222222219</v>
      </c>
      <c r="AT493" s="46" t="s">
        <v>880</v>
      </c>
      <c r="AU493" s="42" t="s">
        <v>880</v>
      </c>
      <c r="AV493" s="46">
        <v>0.36805555555555558</v>
      </c>
      <c r="AW493" s="46" t="s">
        <v>880</v>
      </c>
      <c r="AX493" s="42" t="s">
        <v>880</v>
      </c>
      <c r="AY493" s="46">
        <v>0.37916666666666665</v>
      </c>
      <c r="AZ493" s="46" t="s">
        <v>880</v>
      </c>
      <c r="BA493" s="42" t="s">
        <v>880</v>
      </c>
      <c r="BB493" s="46">
        <v>0.35555555555555557</v>
      </c>
      <c r="BC493" s="46" t="s">
        <v>880</v>
      </c>
      <c r="BD493" s="42" t="s">
        <v>18</v>
      </c>
      <c r="BE493" s="42" t="s">
        <v>17</v>
      </c>
      <c r="BF493" s="42" t="s">
        <v>17</v>
      </c>
      <c r="BR493" s="1">
        <f t="shared" si="121"/>
        <v>16</v>
      </c>
      <c r="BS493" s="1">
        <f t="shared" si="122"/>
        <v>2</v>
      </c>
      <c r="BT493" s="1">
        <f t="shared" si="123"/>
        <v>6</v>
      </c>
      <c r="BU493" s="1">
        <f t="shared" si="124"/>
        <v>1</v>
      </c>
      <c r="BV493" s="1">
        <f t="shared" si="125"/>
        <v>0</v>
      </c>
      <c r="BW493" s="1">
        <f>SUM(COUNTIFS($S493:$BQ493,{"PAT","MAT"}))</f>
        <v>0</v>
      </c>
      <c r="BX493" s="1">
        <f t="shared" si="126"/>
        <v>0</v>
      </c>
      <c r="BY493" s="1">
        <f t="shared" si="127"/>
        <v>0</v>
      </c>
      <c r="BZ493" s="1">
        <f t="shared" si="128"/>
        <v>0</v>
      </c>
      <c r="CA493" s="1">
        <f t="shared" si="129"/>
        <v>2</v>
      </c>
      <c r="CB493" s="1">
        <f t="shared" si="130"/>
        <v>0</v>
      </c>
      <c r="CC493" s="1">
        <f t="shared" si="131"/>
        <v>0</v>
      </c>
      <c r="CD493" s="1">
        <f t="shared" si="132"/>
        <v>2</v>
      </c>
      <c r="CE493" s="1">
        <f t="shared" si="133"/>
        <v>1</v>
      </c>
      <c r="CF493" s="1">
        <f t="shared" si="134"/>
        <v>1</v>
      </c>
      <c r="CG493" s="1">
        <f>SUM(BR493:CC493)+SUM(COUNTIFS(R493:BQ493,{"TERM","RESIGNED"}))</f>
        <v>27</v>
      </c>
      <c r="CH493" s="1" t="s">
        <v>41</v>
      </c>
      <c r="CI493" s="1" t="s">
        <v>937</v>
      </c>
    </row>
    <row r="494" spans="1:87" x14ac:dyDescent="0.25">
      <c r="A494" s="30">
        <f t="shared" si="135"/>
        <v>493</v>
      </c>
      <c r="B494" s="1" t="s">
        <v>163</v>
      </c>
      <c r="C494" s="1">
        <v>105892</v>
      </c>
      <c r="D494" s="25">
        <v>105892</v>
      </c>
      <c r="E494" s="1" t="s">
        <v>863</v>
      </c>
      <c r="F494" s="32" t="s">
        <v>1179</v>
      </c>
      <c r="G494" s="32" t="s">
        <v>154</v>
      </c>
      <c r="H494" s="28">
        <v>45203</v>
      </c>
      <c r="I494" s="28" t="s">
        <v>36</v>
      </c>
      <c r="J494" s="28" t="s">
        <v>36</v>
      </c>
      <c r="K494" s="1">
        <f t="shared" ca="1" si="119"/>
        <v>139</v>
      </c>
      <c r="L494" s="32" t="str">
        <f t="shared" si="120"/>
        <v>Billable</v>
      </c>
      <c r="M494" s="32" t="s">
        <v>118</v>
      </c>
      <c r="N494" s="1" t="s">
        <v>38</v>
      </c>
      <c r="O494" s="1" t="s">
        <v>39</v>
      </c>
      <c r="P494" s="1"/>
      <c r="Q494" s="1"/>
      <c r="R494" s="31" t="s">
        <v>157</v>
      </c>
      <c r="S494" s="42" t="s">
        <v>880</v>
      </c>
      <c r="T494" s="45">
        <v>0.375</v>
      </c>
      <c r="U494" s="42" t="s">
        <v>880</v>
      </c>
      <c r="V494" s="42" t="s">
        <v>880</v>
      </c>
      <c r="W494" s="46">
        <v>0.3756944444444445</v>
      </c>
      <c r="X494" s="46" t="s">
        <v>880</v>
      </c>
      <c r="Y494" s="42" t="s">
        <v>17</v>
      </c>
      <c r="Z494" s="42" t="s">
        <v>17</v>
      </c>
      <c r="AA494" s="42" t="s">
        <v>880</v>
      </c>
      <c r="AB494" s="46">
        <v>0.3756944444444445</v>
      </c>
      <c r="AC494" s="42" t="s">
        <v>880</v>
      </c>
      <c r="AD494" s="42" t="s">
        <v>880</v>
      </c>
      <c r="AE494" s="46">
        <v>0.37291666666666662</v>
      </c>
      <c r="AF494" s="42" t="s">
        <v>880</v>
      </c>
      <c r="AG494" s="42" t="s">
        <v>880</v>
      </c>
      <c r="AH494" s="46">
        <v>0.3611111111111111</v>
      </c>
      <c r="AI494" s="42" t="s">
        <v>880</v>
      </c>
      <c r="AJ494" s="42" t="s">
        <v>880</v>
      </c>
      <c r="AK494" s="46">
        <v>0.3756944444444445</v>
      </c>
      <c r="AL494" s="42" t="s">
        <v>880</v>
      </c>
      <c r="AM494" s="42" t="s">
        <v>880</v>
      </c>
      <c r="AN494" s="46">
        <v>0.3666666666666667</v>
      </c>
      <c r="AO494" s="42" t="s">
        <v>880</v>
      </c>
      <c r="AP494" s="42" t="s">
        <v>17</v>
      </c>
      <c r="AQ494" s="42" t="s">
        <v>17</v>
      </c>
      <c r="AR494" s="42" t="s">
        <v>880</v>
      </c>
      <c r="AS494" s="46">
        <v>0.3888888888888889</v>
      </c>
      <c r="AT494" s="46" t="s">
        <v>880</v>
      </c>
      <c r="AU494" s="42" t="s">
        <v>880</v>
      </c>
      <c r="AV494" s="46">
        <v>0.37152777777777773</v>
      </c>
      <c r="AW494" s="46" t="s">
        <v>880</v>
      </c>
      <c r="AX494" s="42" t="s">
        <v>880</v>
      </c>
      <c r="AY494" s="46">
        <v>0.3659722222222222</v>
      </c>
      <c r="AZ494" s="46" t="s">
        <v>880</v>
      </c>
      <c r="BA494" s="42" t="s">
        <v>880</v>
      </c>
      <c r="BB494" s="46">
        <v>0.3666666666666667</v>
      </c>
      <c r="BC494" s="46" t="s">
        <v>880</v>
      </c>
      <c r="BD494" s="42" t="s">
        <v>880</v>
      </c>
      <c r="BE494" s="42" t="s">
        <v>17</v>
      </c>
      <c r="BF494" s="42" t="s">
        <v>17</v>
      </c>
      <c r="BR494" s="1">
        <f t="shared" si="121"/>
        <v>23</v>
      </c>
      <c r="BS494" s="1">
        <f t="shared" si="122"/>
        <v>0</v>
      </c>
      <c r="BT494" s="1">
        <f t="shared" si="123"/>
        <v>6</v>
      </c>
      <c r="BU494" s="1">
        <f t="shared" si="124"/>
        <v>0</v>
      </c>
      <c r="BV494" s="1">
        <f t="shared" si="125"/>
        <v>0</v>
      </c>
      <c r="BW494" s="1">
        <f>SUM(COUNTIFS($S494:$BQ494,{"PAT","MAT"}))</f>
        <v>0</v>
      </c>
      <c r="BX494" s="1">
        <f t="shared" si="126"/>
        <v>0</v>
      </c>
      <c r="BY494" s="1">
        <f t="shared" si="127"/>
        <v>0</v>
      </c>
      <c r="BZ494" s="1">
        <f t="shared" si="128"/>
        <v>0</v>
      </c>
      <c r="CA494" s="1">
        <f t="shared" si="129"/>
        <v>0</v>
      </c>
      <c r="CB494" s="1">
        <f t="shared" si="130"/>
        <v>0</v>
      </c>
      <c r="CC494" s="1">
        <f t="shared" si="131"/>
        <v>0</v>
      </c>
      <c r="CD494" s="1">
        <f t="shared" si="132"/>
        <v>0</v>
      </c>
      <c r="CE494" s="1">
        <f t="shared" si="133"/>
        <v>1</v>
      </c>
      <c r="CF494" s="1">
        <f t="shared" si="134"/>
        <v>1</v>
      </c>
      <c r="CG494" s="1">
        <f>SUM(BR494:CC494)+SUM(COUNTIFS(R494:BQ494,{"TERM","RESIGNED"}))</f>
        <v>29</v>
      </c>
      <c r="CH494" s="1" t="s">
        <v>41</v>
      </c>
      <c r="CI494" s="1" t="s">
        <v>937</v>
      </c>
    </row>
    <row r="495" spans="1:87" x14ac:dyDescent="0.25">
      <c r="A495" s="30">
        <f t="shared" si="135"/>
        <v>494</v>
      </c>
      <c r="B495" s="1" t="s">
        <v>163</v>
      </c>
      <c r="C495" s="1">
        <v>105893</v>
      </c>
      <c r="D495" s="25">
        <v>105893</v>
      </c>
      <c r="E495" s="1" t="s">
        <v>863</v>
      </c>
      <c r="F495" s="32" t="s">
        <v>1180</v>
      </c>
      <c r="G495" s="32" t="s">
        <v>154</v>
      </c>
      <c r="H495" s="28">
        <v>45203</v>
      </c>
      <c r="I495" s="28" t="s">
        <v>36</v>
      </c>
      <c r="J495" s="28" t="s">
        <v>36</v>
      </c>
      <c r="K495" s="1">
        <f t="shared" ca="1" si="119"/>
        <v>139</v>
      </c>
      <c r="L495" s="32" t="str">
        <f t="shared" si="120"/>
        <v>Billable</v>
      </c>
      <c r="M495" s="32" t="s">
        <v>118</v>
      </c>
      <c r="N495" s="1" t="s">
        <v>38</v>
      </c>
      <c r="O495" s="1" t="s">
        <v>39</v>
      </c>
      <c r="P495" s="1"/>
      <c r="Q495" s="1"/>
      <c r="R495" s="31" t="s">
        <v>157</v>
      </c>
      <c r="S495" s="42" t="s">
        <v>880</v>
      </c>
      <c r="T495" s="45">
        <v>0.37777777777777777</v>
      </c>
      <c r="U495" s="42" t="s">
        <v>880</v>
      </c>
      <c r="V495" s="42" t="s">
        <v>880</v>
      </c>
      <c r="W495" s="46">
        <v>0.37361111111111112</v>
      </c>
      <c r="X495" s="46" t="s">
        <v>880</v>
      </c>
      <c r="Y495" s="42" t="s">
        <v>17</v>
      </c>
      <c r="Z495" s="42" t="s">
        <v>17</v>
      </c>
      <c r="AA495" s="42" t="s">
        <v>880</v>
      </c>
      <c r="AB495" s="46">
        <v>0.35833333333333334</v>
      </c>
      <c r="AC495" s="42" t="s">
        <v>880</v>
      </c>
      <c r="AD495" s="42" t="s">
        <v>880</v>
      </c>
      <c r="AE495" s="46">
        <v>0.37638888888888888</v>
      </c>
      <c r="AF495" s="42" t="s">
        <v>880</v>
      </c>
      <c r="AG495" s="42" t="s">
        <v>883</v>
      </c>
      <c r="AH495" s="46" t="s">
        <v>36</v>
      </c>
      <c r="AI495" s="42" t="s">
        <v>883</v>
      </c>
      <c r="AJ495" s="42" t="s">
        <v>883</v>
      </c>
      <c r="AK495" s="46" t="s">
        <v>36</v>
      </c>
      <c r="AL495" s="42" t="s">
        <v>883</v>
      </c>
      <c r="AM495" s="42" t="s">
        <v>883</v>
      </c>
      <c r="AN495" s="46" t="s">
        <v>36</v>
      </c>
      <c r="AO495" s="42" t="s">
        <v>883</v>
      </c>
      <c r="AP495" s="42" t="s">
        <v>17</v>
      </c>
      <c r="AQ495" s="42" t="s">
        <v>17</v>
      </c>
      <c r="AR495" s="42" t="s">
        <v>880</v>
      </c>
      <c r="AS495" s="46">
        <v>0.38958333333333334</v>
      </c>
      <c r="AT495" s="46" t="s">
        <v>880</v>
      </c>
      <c r="AU495" s="42" t="s">
        <v>880</v>
      </c>
      <c r="AV495" s="46">
        <v>0.37083333333333335</v>
      </c>
      <c r="AW495" s="46" t="s">
        <v>880</v>
      </c>
      <c r="AX495" s="42" t="s">
        <v>880</v>
      </c>
      <c r="AY495" s="46">
        <v>0.37638888888888888</v>
      </c>
      <c r="AZ495" s="46" t="s">
        <v>880</v>
      </c>
      <c r="BA495" s="42" t="s">
        <v>880</v>
      </c>
      <c r="BB495" s="46">
        <v>0.37222222222222223</v>
      </c>
      <c r="BC495" s="46" t="s">
        <v>880</v>
      </c>
      <c r="BD495" s="42" t="s">
        <v>880</v>
      </c>
      <c r="BE495" s="42" t="s">
        <v>17</v>
      </c>
      <c r="BF495" s="42" t="s">
        <v>17</v>
      </c>
      <c r="BR495" s="1">
        <f t="shared" si="121"/>
        <v>17</v>
      </c>
      <c r="BS495" s="1">
        <f t="shared" si="122"/>
        <v>0</v>
      </c>
      <c r="BT495" s="1">
        <f t="shared" si="123"/>
        <v>6</v>
      </c>
      <c r="BU495" s="1">
        <f t="shared" si="124"/>
        <v>0</v>
      </c>
      <c r="BV495" s="1">
        <f t="shared" si="125"/>
        <v>0</v>
      </c>
      <c r="BW495" s="1">
        <f>SUM(COUNTIFS($S495:$BQ495,{"PAT","MAT"}))</f>
        <v>0</v>
      </c>
      <c r="BX495" s="1">
        <f t="shared" si="126"/>
        <v>0</v>
      </c>
      <c r="BY495" s="1">
        <f t="shared" si="127"/>
        <v>0</v>
      </c>
      <c r="BZ495" s="1">
        <f t="shared" si="128"/>
        <v>6</v>
      </c>
      <c r="CA495" s="1">
        <f t="shared" si="129"/>
        <v>0</v>
      </c>
      <c r="CB495" s="1">
        <f t="shared" si="130"/>
        <v>0</v>
      </c>
      <c r="CC495" s="1">
        <f t="shared" si="131"/>
        <v>0</v>
      </c>
      <c r="CD495" s="1">
        <f t="shared" si="132"/>
        <v>6</v>
      </c>
      <c r="CE495" s="1">
        <f t="shared" si="133"/>
        <v>1</v>
      </c>
      <c r="CF495" s="1">
        <f t="shared" si="134"/>
        <v>1</v>
      </c>
      <c r="CG495" s="1">
        <f>SUM(BR495:CC495)+SUM(COUNTIFS(R495:BQ495,{"TERM","RESIGNED"}))</f>
        <v>29</v>
      </c>
      <c r="CH495" s="1" t="s">
        <v>41</v>
      </c>
      <c r="CI495" s="1" t="s">
        <v>933</v>
      </c>
    </row>
    <row r="496" spans="1:87" x14ac:dyDescent="0.25">
      <c r="A496" s="30">
        <f t="shared" si="135"/>
        <v>495</v>
      </c>
      <c r="B496" s="1" t="s">
        <v>163</v>
      </c>
      <c r="C496" s="1">
        <v>105894</v>
      </c>
      <c r="D496" s="25">
        <v>105894</v>
      </c>
      <c r="E496" s="1" t="s">
        <v>863</v>
      </c>
      <c r="F496" s="32" t="s">
        <v>1181</v>
      </c>
      <c r="G496" s="32" t="s">
        <v>154</v>
      </c>
      <c r="H496" s="28">
        <v>45203</v>
      </c>
      <c r="I496" s="28" t="s">
        <v>36</v>
      </c>
      <c r="J496" s="28" t="s">
        <v>36</v>
      </c>
      <c r="K496" s="1">
        <f t="shared" ca="1" si="119"/>
        <v>139</v>
      </c>
      <c r="L496" s="32" t="str">
        <f t="shared" si="120"/>
        <v>Billable</v>
      </c>
      <c r="M496" s="32" t="s">
        <v>118</v>
      </c>
      <c r="N496" s="1" t="s">
        <v>38</v>
      </c>
      <c r="O496" s="1" t="s">
        <v>39</v>
      </c>
      <c r="P496" s="1"/>
      <c r="Q496" s="1"/>
      <c r="R496" s="31" t="s">
        <v>155</v>
      </c>
      <c r="S496" s="42" t="s">
        <v>880</v>
      </c>
      <c r="T496" s="45">
        <v>0.37638888888888888</v>
      </c>
      <c r="U496" s="42" t="s">
        <v>880</v>
      </c>
      <c r="V496" s="42" t="s">
        <v>880</v>
      </c>
      <c r="W496" s="46">
        <v>0.3743055555555555</v>
      </c>
      <c r="X496" s="46" t="s">
        <v>880</v>
      </c>
      <c r="Y496" s="42" t="s">
        <v>17</v>
      </c>
      <c r="Z496" s="42" t="s">
        <v>17</v>
      </c>
      <c r="AA496" s="42" t="s">
        <v>883</v>
      </c>
      <c r="AB496" s="46" t="s">
        <v>36</v>
      </c>
      <c r="AC496" s="42" t="s">
        <v>883</v>
      </c>
      <c r="AD496" s="42" t="s">
        <v>883</v>
      </c>
      <c r="AE496" s="46" t="s">
        <v>36</v>
      </c>
      <c r="AF496" s="42" t="s">
        <v>883</v>
      </c>
      <c r="AG496" s="42" t="s">
        <v>883</v>
      </c>
      <c r="AH496" s="46" t="s">
        <v>36</v>
      </c>
      <c r="AI496" s="42" t="s">
        <v>883</v>
      </c>
      <c r="AJ496" s="42" t="s">
        <v>883</v>
      </c>
      <c r="AK496" s="46" t="s">
        <v>36</v>
      </c>
      <c r="AL496" s="42" t="s">
        <v>883</v>
      </c>
      <c r="AM496" s="42" t="s">
        <v>883</v>
      </c>
      <c r="AN496" s="46" t="s">
        <v>36</v>
      </c>
      <c r="AO496" s="42" t="s">
        <v>883</v>
      </c>
      <c r="AP496" s="42" t="s">
        <v>17</v>
      </c>
      <c r="AQ496" s="42" t="s">
        <v>17</v>
      </c>
      <c r="AR496" s="42" t="s">
        <v>880</v>
      </c>
      <c r="AS496" s="46">
        <v>0.3840277777777778</v>
      </c>
      <c r="AT496" s="46" t="s">
        <v>880</v>
      </c>
      <c r="AU496" s="42" t="s">
        <v>880</v>
      </c>
      <c r="AV496" s="46">
        <v>0.37152777777777773</v>
      </c>
      <c r="AW496" s="46" t="s">
        <v>880</v>
      </c>
      <c r="AX496" s="42" t="s">
        <v>880</v>
      </c>
      <c r="AY496" s="46">
        <v>0.37777777777777777</v>
      </c>
      <c r="AZ496" s="46" t="s">
        <v>880</v>
      </c>
      <c r="BA496" s="42" t="s">
        <v>880</v>
      </c>
      <c r="BB496" s="46">
        <v>0.37222222222222223</v>
      </c>
      <c r="BC496" s="46" t="s">
        <v>880</v>
      </c>
      <c r="BD496" s="42" t="s">
        <v>880</v>
      </c>
      <c r="BE496" s="42" t="s">
        <v>17</v>
      </c>
      <c r="BF496" s="42" t="s">
        <v>17</v>
      </c>
      <c r="BR496" s="1">
        <f t="shared" si="121"/>
        <v>13</v>
      </c>
      <c r="BS496" s="1">
        <f t="shared" si="122"/>
        <v>0</v>
      </c>
      <c r="BT496" s="1">
        <f t="shared" si="123"/>
        <v>6</v>
      </c>
      <c r="BU496" s="1">
        <f t="shared" si="124"/>
        <v>0</v>
      </c>
      <c r="BV496" s="1">
        <f t="shared" si="125"/>
        <v>0</v>
      </c>
      <c r="BW496" s="1">
        <f>SUM(COUNTIFS($S496:$BQ496,{"PAT","MAT"}))</f>
        <v>0</v>
      </c>
      <c r="BX496" s="1">
        <f t="shared" si="126"/>
        <v>0</v>
      </c>
      <c r="BY496" s="1">
        <f t="shared" si="127"/>
        <v>0</v>
      </c>
      <c r="BZ496" s="1">
        <f t="shared" si="128"/>
        <v>10</v>
      </c>
      <c r="CA496" s="1">
        <f t="shared" si="129"/>
        <v>0</v>
      </c>
      <c r="CB496" s="1">
        <f t="shared" si="130"/>
        <v>0</v>
      </c>
      <c r="CC496" s="1">
        <f t="shared" si="131"/>
        <v>0</v>
      </c>
      <c r="CD496" s="1">
        <f t="shared" si="132"/>
        <v>10</v>
      </c>
      <c r="CE496" s="1">
        <f t="shared" si="133"/>
        <v>0</v>
      </c>
      <c r="CF496" s="1">
        <f t="shared" si="134"/>
        <v>1</v>
      </c>
      <c r="CG496" s="1">
        <f>SUM(BR496:CC496)+SUM(COUNTIFS(R496:BQ496,{"TERM","RESIGNED"}))</f>
        <v>29</v>
      </c>
      <c r="CH496" s="1" t="s">
        <v>41</v>
      </c>
      <c r="CI496" s="1" t="s">
        <v>931</v>
      </c>
    </row>
    <row r="497" spans="1:87" x14ac:dyDescent="0.25">
      <c r="A497" s="30">
        <f t="shared" si="135"/>
        <v>496</v>
      </c>
      <c r="B497" s="1" t="s">
        <v>163</v>
      </c>
      <c r="C497" s="1">
        <v>105839</v>
      </c>
      <c r="D497" s="25">
        <v>105839</v>
      </c>
      <c r="E497" s="1" t="s">
        <v>863</v>
      </c>
      <c r="F497" s="32" t="s">
        <v>1170</v>
      </c>
      <c r="G497" s="32" t="s">
        <v>117</v>
      </c>
      <c r="H497" s="28">
        <v>45198</v>
      </c>
      <c r="I497" s="28" t="s">
        <v>36</v>
      </c>
      <c r="J497" s="28" t="s">
        <v>36</v>
      </c>
      <c r="K497" s="1">
        <f t="shared" ca="1" si="119"/>
        <v>144</v>
      </c>
      <c r="L497" s="32" t="str">
        <f t="shared" si="120"/>
        <v>Billable</v>
      </c>
      <c r="M497" s="32" t="s">
        <v>118</v>
      </c>
      <c r="N497" s="1" t="s">
        <v>38</v>
      </c>
      <c r="O497" s="1" t="s">
        <v>39</v>
      </c>
      <c r="P497" s="1"/>
      <c r="Q497" s="1"/>
      <c r="R497" s="31" t="s">
        <v>129</v>
      </c>
      <c r="S497" s="42" t="s">
        <v>880</v>
      </c>
      <c r="T497" s="45">
        <v>0.37847222222222227</v>
      </c>
      <c r="U497" s="42" t="s">
        <v>880</v>
      </c>
      <c r="V497" s="42" t="s">
        <v>880</v>
      </c>
      <c r="W497" s="46">
        <v>0.35486111111111113</v>
      </c>
      <c r="X497" s="46" t="s">
        <v>880</v>
      </c>
      <c r="Y497" s="42" t="s">
        <v>17</v>
      </c>
      <c r="Z497" s="42" t="s">
        <v>17</v>
      </c>
      <c r="AA497" s="42" t="s">
        <v>882</v>
      </c>
      <c r="AB497" s="46" t="s">
        <v>36</v>
      </c>
      <c r="AC497" s="42" t="s">
        <v>882</v>
      </c>
      <c r="AD497" s="42" t="s">
        <v>883</v>
      </c>
      <c r="AE497" s="46" t="s">
        <v>36</v>
      </c>
      <c r="AF497" s="42" t="s">
        <v>883</v>
      </c>
      <c r="AG497" s="42" t="s">
        <v>880</v>
      </c>
      <c r="AH497" s="46">
        <v>0.38125000000000003</v>
      </c>
      <c r="AI497" s="42" t="s">
        <v>880</v>
      </c>
      <c r="AJ497" s="42" t="s">
        <v>880</v>
      </c>
      <c r="AK497" s="46">
        <v>0.37916666666666665</v>
      </c>
      <c r="AL497" s="42" t="s">
        <v>880</v>
      </c>
      <c r="AM497" s="42" t="s">
        <v>880</v>
      </c>
      <c r="AN497" s="46">
        <v>0.35555555555555557</v>
      </c>
      <c r="AO497" s="42" t="s">
        <v>880</v>
      </c>
      <c r="AP497" s="42" t="s">
        <v>17</v>
      </c>
      <c r="AQ497" s="42" t="s">
        <v>17</v>
      </c>
      <c r="AR497" s="42" t="s">
        <v>18</v>
      </c>
      <c r="AS497" s="46" t="s">
        <v>36</v>
      </c>
      <c r="AT497" s="46" t="s">
        <v>18</v>
      </c>
      <c r="AU497" s="42" t="s">
        <v>881</v>
      </c>
      <c r="AV497" s="46">
        <v>0.38055555555555554</v>
      </c>
      <c r="AW497" s="46" t="s">
        <v>881</v>
      </c>
      <c r="AX497" s="42" t="s">
        <v>881</v>
      </c>
      <c r="AY497" s="46">
        <v>0.34027777777777773</v>
      </c>
      <c r="AZ497" s="46" t="s">
        <v>881</v>
      </c>
      <c r="BA497" s="42" t="s">
        <v>881</v>
      </c>
      <c r="BB497" s="46">
        <v>0.40347222222222223</v>
      </c>
      <c r="BC497" s="46" t="s">
        <v>881</v>
      </c>
      <c r="BD497" s="42" t="s">
        <v>18</v>
      </c>
      <c r="BE497" s="42" t="s">
        <v>17</v>
      </c>
      <c r="BF497" s="42" t="s">
        <v>17</v>
      </c>
      <c r="BR497" s="1">
        <f t="shared" si="121"/>
        <v>10</v>
      </c>
      <c r="BS497" s="1">
        <f t="shared" si="122"/>
        <v>3</v>
      </c>
      <c r="BT497" s="1">
        <f t="shared" si="123"/>
        <v>6</v>
      </c>
      <c r="BU497" s="1">
        <f t="shared" si="124"/>
        <v>3</v>
      </c>
      <c r="BV497" s="1">
        <f t="shared" si="125"/>
        <v>0</v>
      </c>
      <c r="BW497" s="1">
        <f>SUM(COUNTIFS($S497:$BQ497,{"PAT","MAT"}))</f>
        <v>0</v>
      </c>
      <c r="BX497" s="1">
        <f t="shared" si="126"/>
        <v>0</v>
      </c>
      <c r="BY497" s="1">
        <f t="shared" si="127"/>
        <v>0</v>
      </c>
      <c r="BZ497" s="1">
        <f t="shared" si="128"/>
        <v>2</v>
      </c>
      <c r="CA497" s="1">
        <f t="shared" si="129"/>
        <v>2</v>
      </c>
      <c r="CB497" s="1">
        <f t="shared" si="130"/>
        <v>0</v>
      </c>
      <c r="CC497" s="1">
        <f t="shared" si="131"/>
        <v>0</v>
      </c>
      <c r="CD497" s="1">
        <f t="shared" si="132"/>
        <v>4</v>
      </c>
      <c r="CE497" s="1">
        <f t="shared" si="133"/>
        <v>0</v>
      </c>
      <c r="CF497" s="1">
        <f t="shared" si="134"/>
        <v>1</v>
      </c>
      <c r="CG497" s="1">
        <f>SUM(BR497:CC497)+SUM(COUNTIFS(R497:BQ497,{"TERM","RESIGNED"}))</f>
        <v>26</v>
      </c>
      <c r="CH497" s="1" t="s">
        <v>41</v>
      </c>
      <c r="CI497" s="1" t="s">
        <v>931</v>
      </c>
    </row>
    <row r="498" spans="1:87" x14ac:dyDescent="0.25">
      <c r="A498" s="30">
        <f t="shared" si="135"/>
        <v>497</v>
      </c>
      <c r="B498" s="1" t="s">
        <v>163</v>
      </c>
      <c r="C498" s="1">
        <v>105841</v>
      </c>
      <c r="D498" s="25">
        <v>105841</v>
      </c>
      <c r="E498" s="1" t="s">
        <v>863</v>
      </c>
      <c r="F498" s="32" t="s">
        <v>1171</v>
      </c>
      <c r="G498" s="32" t="s">
        <v>117</v>
      </c>
      <c r="H498" s="28">
        <v>45198</v>
      </c>
      <c r="I498" s="28" t="s">
        <v>36</v>
      </c>
      <c r="J498" s="28" t="s">
        <v>36</v>
      </c>
      <c r="K498" s="1">
        <f t="shared" ca="1" si="119"/>
        <v>144</v>
      </c>
      <c r="L498" s="32" t="str">
        <f t="shared" si="120"/>
        <v>Billable</v>
      </c>
      <c r="M498" s="32" t="s">
        <v>118</v>
      </c>
      <c r="N498" s="1" t="s">
        <v>38</v>
      </c>
      <c r="O498" s="1" t="s">
        <v>39</v>
      </c>
      <c r="P498" s="1"/>
      <c r="Q498" s="1"/>
      <c r="R498" s="31" t="s">
        <v>129</v>
      </c>
      <c r="S498" s="42" t="s">
        <v>19</v>
      </c>
      <c r="T498" s="45">
        <v>0.36249999999999999</v>
      </c>
      <c r="U498" s="42" t="s">
        <v>19</v>
      </c>
      <c r="V498" s="42" t="s">
        <v>880</v>
      </c>
      <c r="W498" s="46">
        <v>0.22222222222222221</v>
      </c>
      <c r="X498" s="46" t="s">
        <v>881</v>
      </c>
      <c r="Y498" s="42" t="s">
        <v>17</v>
      </c>
      <c r="Z498" s="42" t="s">
        <v>17</v>
      </c>
      <c r="AA498" s="42" t="s">
        <v>18</v>
      </c>
      <c r="AB498" s="46" t="s">
        <v>36</v>
      </c>
      <c r="AC498" s="42" t="s">
        <v>18</v>
      </c>
      <c r="AD498" s="42" t="s">
        <v>19</v>
      </c>
      <c r="AE498" s="46">
        <v>0.3666666666666667</v>
      </c>
      <c r="AF498" s="42" t="s">
        <v>19</v>
      </c>
      <c r="AG498" s="42" t="s">
        <v>880</v>
      </c>
      <c r="AH498" s="46">
        <v>0.35416666666666669</v>
      </c>
      <c r="AI498" s="42" t="s">
        <v>880</v>
      </c>
      <c r="AJ498" s="42" t="s">
        <v>880</v>
      </c>
      <c r="AK498" s="46">
        <v>0.36041666666666666</v>
      </c>
      <c r="AL498" s="42" t="s">
        <v>880</v>
      </c>
      <c r="AM498" s="42" t="s">
        <v>880</v>
      </c>
      <c r="AN498" s="46">
        <v>0.36944444444444446</v>
      </c>
      <c r="AO498" s="42" t="s">
        <v>880</v>
      </c>
      <c r="AP498" s="42" t="s">
        <v>17</v>
      </c>
      <c r="AQ498" s="42" t="s">
        <v>17</v>
      </c>
      <c r="AR498" s="42" t="s">
        <v>19</v>
      </c>
      <c r="AS498" s="46">
        <v>0.35555555555555557</v>
      </c>
      <c r="AT498" s="46" t="s">
        <v>19</v>
      </c>
      <c r="AU498" s="42" t="s">
        <v>19</v>
      </c>
      <c r="AV498" s="46">
        <v>0.33263888888888887</v>
      </c>
      <c r="AW498" s="46" t="s">
        <v>19</v>
      </c>
      <c r="AX498" s="42" t="s">
        <v>19</v>
      </c>
      <c r="AY498" s="46">
        <v>0.31805555555555554</v>
      </c>
      <c r="AZ498" s="46" t="s">
        <v>19</v>
      </c>
      <c r="BA498" s="42" t="s">
        <v>880</v>
      </c>
      <c r="BB498" s="46">
        <v>0.39583333333333331</v>
      </c>
      <c r="BC498" s="46" t="s">
        <v>880</v>
      </c>
      <c r="BD498" s="42" t="s">
        <v>880</v>
      </c>
      <c r="BE498" s="42" t="s">
        <v>17</v>
      </c>
      <c r="BF498" s="42" t="s">
        <v>17</v>
      </c>
      <c r="BR498" s="1">
        <f t="shared" si="121"/>
        <v>10</v>
      </c>
      <c r="BS498" s="1">
        <f t="shared" si="122"/>
        <v>0.5</v>
      </c>
      <c r="BT498" s="1">
        <f t="shared" si="123"/>
        <v>6</v>
      </c>
      <c r="BU498" s="1">
        <f t="shared" si="124"/>
        <v>2</v>
      </c>
      <c r="BV498" s="1">
        <f t="shared" si="125"/>
        <v>10</v>
      </c>
      <c r="BW498" s="1">
        <f>SUM(COUNTIFS($S498:$BQ498,{"PAT","MAT"}))</f>
        <v>0</v>
      </c>
      <c r="BX498" s="1">
        <f t="shared" si="126"/>
        <v>0</v>
      </c>
      <c r="BY498" s="1">
        <f t="shared" si="127"/>
        <v>0</v>
      </c>
      <c r="BZ498" s="1">
        <f t="shared" si="128"/>
        <v>0</v>
      </c>
      <c r="CA498" s="1">
        <f t="shared" si="129"/>
        <v>0</v>
      </c>
      <c r="CB498" s="1">
        <f t="shared" si="130"/>
        <v>0</v>
      </c>
      <c r="CC498" s="1">
        <f t="shared" si="131"/>
        <v>0</v>
      </c>
      <c r="CD498" s="1">
        <f t="shared" si="132"/>
        <v>0</v>
      </c>
      <c r="CE498" s="1">
        <f t="shared" si="133"/>
        <v>0</v>
      </c>
      <c r="CF498" s="1">
        <f t="shared" si="134"/>
        <v>0</v>
      </c>
      <c r="CG498" s="1">
        <f>SUM(BR498:CC498)+SUM(COUNTIFS(R498:BQ498,{"TERM","RESIGNED"}))</f>
        <v>28.5</v>
      </c>
      <c r="CH498" s="1" t="s">
        <v>41</v>
      </c>
      <c r="CI498" s="1" t="s">
        <v>934</v>
      </c>
    </row>
    <row r="499" spans="1:87" x14ac:dyDescent="0.25">
      <c r="A499" s="30">
        <f t="shared" si="135"/>
        <v>498</v>
      </c>
      <c r="B499" s="1" t="s">
        <v>163</v>
      </c>
      <c r="C499" s="1">
        <v>105844</v>
      </c>
      <c r="D499" s="25">
        <v>105844</v>
      </c>
      <c r="E499" s="1" t="s">
        <v>862</v>
      </c>
      <c r="F499" s="32" t="s">
        <v>1172</v>
      </c>
      <c r="G499" s="32" t="s">
        <v>117</v>
      </c>
      <c r="H499" s="28">
        <v>45198</v>
      </c>
      <c r="I499" s="28" t="s">
        <v>36</v>
      </c>
      <c r="J499" s="28" t="s">
        <v>36</v>
      </c>
      <c r="K499" s="1">
        <f t="shared" ca="1" si="119"/>
        <v>144</v>
      </c>
      <c r="L499" s="32" t="str">
        <f t="shared" si="120"/>
        <v>Billable</v>
      </c>
      <c r="M499" s="32" t="s">
        <v>118</v>
      </c>
      <c r="N499" s="1" t="s">
        <v>38</v>
      </c>
      <c r="O499" s="1" t="s">
        <v>39</v>
      </c>
      <c r="P499" s="1"/>
      <c r="Q499" s="1"/>
      <c r="R499" s="31" t="s">
        <v>60</v>
      </c>
      <c r="S499" s="42" t="s">
        <v>880</v>
      </c>
      <c r="T499" s="45">
        <v>0.37083333333333335</v>
      </c>
      <c r="U499" s="42" t="s">
        <v>880</v>
      </c>
      <c r="V499" s="42" t="s">
        <v>880</v>
      </c>
      <c r="W499" s="46">
        <v>0.37638888888888888</v>
      </c>
      <c r="X499" s="46" t="s">
        <v>880</v>
      </c>
      <c r="Y499" s="42" t="s">
        <v>17</v>
      </c>
      <c r="Z499" s="42" t="s">
        <v>17</v>
      </c>
      <c r="AA499" s="42" t="s">
        <v>880</v>
      </c>
      <c r="AB499" s="46">
        <v>0.37638888888888888</v>
      </c>
      <c r="AC499" s="42" t="s">
        <v>880</v>
      </c>
      <c r="AD499" s="42" t="s">
        <v>880</v>
      </c>
      <c r="AE499" s="46">
        <v>0.37361111111111112</v>
      </c>
      <c r="AF499" s="42" t="s">
        <v>880</v>
      </c>
      <c r="AG499" s="42" t="s">
        <v>880</v>
      </c>
      <c r="AH499" s="46">
        <v>0.37638888888888888</v>
      </c>
      <c r="AI499" s="42" t="s">
        <v>880</v>
      </c>
      <c r="AJ499" s="42" t="s">
        <v>880</v>
      </c>
      <c r="AK499" s="46">
        <v>0.3756944444444445</v>
      </c>
      <c r="AL499" s="42" t="s">
        <v>880</v>
      </c>
      <c r="AM499" s="42" t="s">
        <v>880</v>
      </c>
      <c r="AN499" s="46">
        <v>0.375</v>
      </c>
      <c r="AO499" s="42" t="s">
        <v>880</v>
      </c>
      <c r="AP499" s="42" t="s">
        <v>17</v>
      </c>
      <c r="AQ499" s="42" t="s">
        <v>17</v>
      </c>
      <c r="AR499" s="42" t="s">
        <v>880</v>
      </c>
      <c r="AS499" s="46">
        <v>0.37361111111111112</v>
      </c>
      <c r="AT499" s="46" t="s">
        <v>880</v>
      </c>
      <c r="AU499" s="42" t="s">
        <v>880</v>
      </c>
      <c r="AV499" s="46">
        <v>0.37708333333333338</v>
      </c>
      <c r="AW499" s="46" t="s">
        <v>880</v>
      </c>
      <c r="AX499" s="42" t="s">
        <v>18</v>
      </c>
      <c r="AY499" s="46" t="s">
        <v>36</v>
      </c>
      <c r="AZ499" s="46" t="s">
        <v>18</v>
      </c>
      <c r="BA499" s="42" t="s">
        <v>880</v>
      </c>
      <c r="BB499" s="46">
        <v>0.37916666666666665</v>
      </c>
      <c r="BC499" s="46" t="s">
        <v>880</v>
      </c>
      <c r="BD499" s="42" t="s">
        <v>880</v>
      </c>
      <c r="BE499" s="42" t="s">
        <v>17</v>
      </c>
      <c r="BF499" s="42" t="s">
        <v>17</v>
      </c>
      <c r="BR499" s="1">
        <f t="shared" si="121"/>
        <v>21</v>
      </c>
      <c r="BS499" s="1">
        <f t="shared" si="122"/>
        <v>0</v>
      </c>
      <c r="BT499" s="1">
        <f t="shared" si="123"/>
        <v>6</v>
      </c>
      <c r="BU499" s="1">
        <f t="shared" si="124"/>
        <v>2</v>
      </c>
      <c r="BV499" s="1">
        <f t="shared" si="125"/>
        <v>0</v>
      </c>
      <c r="BW499" s="1">
        <f>SUM(COUNTIFS($S499:$BQ499,{"PAT","MAT"}))</f>
        <v>0</v>
      </c>
      <c r="BX499" s="1">
        <f t="shared" si="126"/>
        <v>0</v>
      </c>
      <c r="BY499" s="1">
        <f t="shared" si="127"/>
        <v>0</v>
      </c>
      <c r="BZ499" s="1">
        <f t="shared" si="128"/>
        <v>0</v>
      </c>
      <c r="CA499" s="1">
        <f t="shared" si="129"/>
        <v>0</v>
      </c>
      <c r="CB499" s="1">
        <f t="shared" si="130"/>
        <v>0</v>
      </c>
      <c r="CC499" s="1">
        <f t="shared" si="131"/>
        <v>0</v>
      </c>
      <c r="CD499" s="1">
        <f t="shared" si="132"/>
        <v>0</v>
      </c>
      <c r="CE499" s="1">
        <f t="shared" si="133"/>
        <v>1</v>
      </c>
      <c r="CF499" s="1">
        <f t="shared" si="134"/>
        <v>1</v>
      </c>
      <c r="CG499" s="1">
        <f>SUM(BR499:CC499)+SUM(COUNTIFS(R499:BQ499,{"TERM","RESIGNED"}))</f>
        <v>29</v>
      </c>
      <c r="CH499" s="1" t="s">
        <v>41</v>
      </c>
      <c r="CI499" s="1" t="s">
        <v>937</v>
      </c>
    </row>
    <row r="500" spans="1:87" x14ac:dyDescent="0.25">
      <c r="A500" s="30">
        <f t="shared" si="135"/>
        <v>499</v>
      </c>
      <c r="B500" s="1" t="s">
        <v>163</v>
      </c>
      <c r="C500" s="1">
        <v>105934</v>
      </c>
      <c r="D500" s="25">
        <v>105934</v>
      </c>
      <c r="E500" s="1" t="s">
        <v>862</v>
      </c>
      <c r="F500" s="32" t="s">
        <v>1191</v>
      </c>
      <c r="G500" s="32" t="s">
        <v>154</v>
      </c>
      <c r="H500" s="28">
        <v>45205</v>
      </c>
      <c r="I500" s="28" t="s">
        <v>36</v>
      </c>
      <c r="J500" s="28" t="s">
        <v>36</v>
      </c>
      <c r="K500" s="1">
        <f t="shared" ca="1" si="119"/>
        <v>137</v>
      </c>
      <c r="L500" s="32" t="str">
        <f t="shared" si="120"/>
        <v>Billable</v>
      </c>
      <c r="M500" s="32" t="s">
        <v>118</v>
      </c>
      <c r="N500" s="1" t="s">
        <v>38</v>
      </c>
      <c r="O500" s="1" t="s">
        <v>39</v>
      </c>
      <c r="P500" s="1"/>
      <c r="Q500" s="1"/>
      <c r="R500" s="31" t="s">
        <v>157</v>
      </c>
      <c r="S500" s="42" t="s">
        <v>880</v>
      </c>
      <c r="T500" s="45">
        <v>0.37777777777777777</v>
      </c>
      <c r="U500" s="42" t="s">
        <v>880</v>
      </c>
      <c r="V500" s="42" t="s">
        <v>880</v>
      </c>
      <c r="W500" s="46">
        <v>0.38055555555555554</v>
      </c>
      <c r="X500" s="46" t="s">
        <v>880</v>
      </c>
      <c r="Y500" s="42" t="s">
        <v>17</v>
      </c>
      <c r="Z500" s="42" t="s">
        <v>17</v>
      </c>
      <c r="AA500" s="42" t="s">
        <v>880</v>
      </c>
      <c r="AB500" s="46">
        <v>0.37847222222222227</v>
      </c>
      <c r="AC500" s="42" t="s">
        <v>880</v>
      </c>
      <c r="AD500" s="42" t="s">
        <v>880</v>
      </c>
      <c r="AE500" s="46">
        <v>0.37916666666666665</v>
      </c>
      <c r="AF500" s="42" t="s">
        <v>880</v>
      </c>
      <c r="AG500" s="42" t="s">
        <v>881</v>
      </c>
      <c r="AH500" s="46">
        <v>0.33611111111111108</v>
      </c>
      <c r="AI500" s="42" t="s">
        <v>881</v>
      </c>
      <c r="AJ500" s="42" t="s">
        <v>880</v>
      </c>
      <c r="AK500" s="46">
        <v>0.37777777777777777</v>
      </c>
      <c r="AL500" s="42" t="s">
        <v>880</v>
      </c>
      <c r="AM500" s="42" t="s">
        <v>880</v>
      </c>
      <c r="AN500" s="46">
        <v>0.37638888888888888</v>
      </c>
      <c r="AO500" s="42" t="s">
        <v>880</v>
      </c>
      <c r="AP500" s="42" t="s">
        <v>17</v>
      </c>
      <c r="AQ500" s="42" t="s">
        <v>17</v>
      </c>
      <c r="AR500" s="42" t="s">
        <v>880</v>
      </c>
      <c r="AS500" s="46">
        <v>0.39097222222222222</v>
      </c>
      <c r="AT500" s="46" t="s">
        <v>880</v>
      </c>
      <c r="AU500" s="42" t="s">
        <v>880</v>
      </c>
      <c r="AV500" s="46">
        <v>0.37847222222222227</v>
      </c>
      <c r="AW500" s="46" t="s">
        <v>880</v>
      </c>
      <c r="AX500" s="42" t="s">
        <v>880</v>
      </c>
      <c r="AY500" s="46">
        <v>0.375</v>
      </c>
      <c r="AZ500" s="46" t="s">
        <v>880</v>
      </c>
      <c r="BA500" s="42" t="s">
        <v>880</v>
      </c>
      <c r="BB500" s="46">
        <v>0.38125000000000003</v>
      </c>
      <c r="BC500" s="46" t="s">
        <v>880</v>
      </c>
      <c r="BD500" s="42" t="s">
        <v>880</v>
      </c>
      <c r="BE500" s="42" t="s">
        <v>17</v>
      </c>
      <c r="BF500" s="42" t="s">
        <v>17</v>
      </c>
      <c r="BR500" s="1">
        <f t="shared" si="121"/>
        <v>21</v>
      </c>
      <c r="BS500" s="1">
        <f t="shared" si="122"/>
        <v>1</v>
      </c>
      <c r="BT500" s="1">
        <f t="shared" si="123"/>
        <v>6</v>
      </c>
      <c r="BU500" s="1">
        <f t="shared" si="124"/>
        <v>0</v>
      </c>
      <c r="BV500" s="1">
        <f t="shared" si="125"/>
        <v>0</v>
      </c>
      <c r="BW500" s="1">
        <f>SUM(COUNTIFS($S500:$BQ500,{"PAT","MAT"}))</f>
        <v>0</v>
      </c>
      <c r="BX500" s="1">
        <f t="shared" si="126"/>
        <v>0</v>
      </c>
      <c r="BY500" s="1">
        <f t="shared" si="127"/>
        <v>0</v>
      </c>
      <c r="BZ500" s="1">
        <f t="shared" si="128"/>
        <v>0</v>
      </c>
      <c r="CA500" s="1">
        <f t="shared" si="129"/>
        <v>0</v>
      </c>
      <c r="CB500" s="1">
        <f t="shared" si="130"/>
        <v>0</v>
      </c>
      <c r="CC500" s="1">
        <f t="shared" si="131"/>
        <v>0</v>
      </c>
      <c r="CD500" s="1">
        <f t="shared" si="132"/>
        <v>0</v>
      </c>
      <c r="CE500" s="1">
        <f t="shared" si="133"/>
        <v>1</v>
      </c>
      <c r="CF500" s="1">
        <f t="shared" si="134"/>
        <v>1</v>
      </c>
      <c r="CG500" s="1">
        <f>SUM(BR500:CC500)+SUM(COUNTIFS(R500:BQ500,{"TERM","RESIGNED"}))</f>
        <v>28</v>
      </c>
      <c r="CH500" s="1" t="s">
        <v>41</v>
      </c>
      <c r="CI500" s="1" t="s">
        <v>937</v>
      </c>
    </row>
    <row r="501" spans="1:87" x14ac:dyDescent="0.25">
      <c r="A501" s="30">
        <f t="shared" si="135"/>
        <v>500</v>
      </c>
      <c r="B501" s="1" t="s">
        <v>163</v>
      </c>
      <c r="C501" s="1">
        <v>105935</v>
      </c>
      <c r="D501" s="25">
        <v>105935</v>
      </c>
      <c r="E501" s="1" t="s">
        <v>863</v>
      </c>
      <c r="F501" s="32" t="s">
        <v>1192</v>
      </c>
      <c r="G501" s="32" t="s">
        <v>154</v>
      </c>
      <c r="H501" s="28">
        <v>45205</v>
      </c>
      <c r="I501" s="28" t="s">
        <v>36</v>
      </c>
      <c r="J501" s="28" t="s">
        <v>36</v>
      </c>
      <c r="K501" s="1">
        <f t="shared" ca="1" si="119"/>
        <v>137</v>
      </c>
      <c r="L501" s="32" t="str">
        <f t="shared" si="120"/>
        <v>Billable</v>
      </c>
      <c r="M501" s="32" t="s">
        <v>118</v>
      </c>
      <c r="N501" s="1" t="s">
        <v>38</v>
      </c>
      <c r="O501" s="1" t="s">
        <v>39</v>
      </c>
      <c r="P501" s="1"/>
      <c r="Q501" s="1"/>
      <c r="R501" s="31" t="s">
        <v>157</v>
      </c>
      <c r="S501" s="42" t="s">
        <v>18</v>
      </c>
      <c r="T501" s="45" t="s">
        <v>36</v>
      </c>
      <c r="U501" s="42" t="s">
        <v>18</v>
      </c>
      <c r="V501" s="42" t="s">
        <v>18</v>
      </c>
      <c r="W501" s="46" t="s">
        <v>36</v>
      </c>
      <c r="X501" s="46" t="s">
        <v>18</v>
      </c>
      <c r="Y501" s="42" t="s">
        <v>17</v>
      </c>
      <c r="Z501" s="42" t="s">
        <v>17</v>
      </c>
      <c r="AA501" s="42" t="s">
        <v>880</v>
      </c>
      <c r="AB501" s="46">
        <v>0.35486111111111113</v>
      </c>
      <c r="AC501" s="42" t="s">
        <v>880</v>
      </c>
      <c r="AD501" s="42" t="s">
        <v>880</v>
      </c>
      <c r="AE501" s="46">
        <v>0.37361111111111112</v>
      </c>
      <c r="AF501" s="42" t="s">
        <v>880</v>
      </c>
      <c r="AG501" s="42" t="s">
        <v>880</v>
      </c>
      <c r="AH501" s="46">
        <v>0.37222222222222223</v>
      </c>
      <c r="AI501" s="42" t="s">
        <v>880</v>
      </c>
      <c r="AJ501" s="42" t="s">
        <v>880</v>
      </c>
      <c r="AK501" s="46">
        <v>0.38055555555555554</v>
      </c>
      <c r="AL501" s="42" t="s">
        <v>880</v>
      </c>
      <c r="AM501" s="42" t="s">
        <v>880</v>
      </c>
      <c r="AN501" s="46">
        <v>0.36805555555555558</v>
      </c>
      <c r="AO501" s="42" t="s">
        <v>880</v>
      </c>
      <c r="AP501" s="42" t="s">
        <v>17</v>
      </c>
      <c r="AQ501" s="42" t="s">
        <v>17</v>
      </c>
      <c r="AR501" s="42" t="s">
        <v>880</v>
      </c>
      <c r="AS501" s="46">
        <v>0.39097222222222222</v>
      </c>
      <c r="AT501" s="46" t="s">
        <v>880</v>
      </c>
      <c r="AU501" s="42" t="s">
        <v>880</v>
      </c>
      <c r="AV501" s="46">
        <v>0.37083333333333335</v>
      </c>
      <c r="AW501" s="46" t="s">
        <v>880</v>
      </c>
      <c r="AX501" s="42" t="s">
        <v>880</v>
      </c>
      <c r="AY501" s="46">
        <v>0.37222222222222223</v>
      </c>
      <c r="AZ501" s="46" t="s">
        <v>880</v>
      </c>
      <c r="BA501" s="42" t="s">
        <v>880</v>
      </c>
      <c r="BB501" s="46">
        <v>0.37013888888888885</v>
      </c>
      <c r="BC501" s="46" t="s">
        <v>880</v>
      </c>
      <c r="BD501" s="42" t="s">
        <v>880</v>
      </c>
      <c r="BE501" s="42" t="s">
        <v>17</v>
      </c>
      <c r="BF501" s="42" t="s">
        <v>17</v>
      </c>
      <c r="BR501" s="1">
        <f t="shared" si="121"/>
        <v>19</v>
      </c>
      <c r="BS501" s="1">
        <f t="shared" si="122"/>
        <v>0</v>
      </c>
      <c r="BT501" s="1">
        <f t="shared" si="123"/>
        <v>6</v>
      </c>
      <c r="BU501" s="1">
        <f t="shared" si="124"/>
        <v>4</v>
      </c>
      <c r="BV501" s="1">
        <f t="shared" si="125"/>
        <v>0</v>
      </c>
      <c r="BW501" s="1">
        <f>SUM(COUNTIFS($S501:$BQ501,{"PAT","MAT"}))</f>
        <v>0</v>
      </c>
      <c r="BX501" s="1">
        <f t="shared" si="126"/>
        <v>0</v>
      </c>
      <c r="BY501" s="1">
        <f t="shared" si="127"/>
        <v>0</v>
      </c>
      <c r="BZ501" s="1">
        <f t="shared" si="128"/>
        <v>0</v>
      </c>
      <c r="CA501" s="1">
        <f t="shared" si="129"/>
        <v>0</v>
      </c>
      <c r="CB501" s="1">
        <f t="shared" si="130"/>
        <v>0</v>
      </c>
      <c r="CC501" s="1">
        <f t="shared" si="131"/>
        <v>0</v>
      </c>
      <c r="CD501" s="1">
        <f t="shared" si="132"/>
        <v>0</v>
      </c>
      <c r="CE501" s="1">
        <f t="shared" si="133"/>
        <v>1</v>
      </c>
      <c r="CF501" s="1">
        <f t="shared" si="134"/>
        <v>1</v>
      </c>
      <c r="CG501" s="1">
        <f>SUM(BR501:CC501)+SUM(COUNTIFS(R501:BQ501,{"TERM","RESIGNED"}))</f>
        <v>29</v>
      </c>
      <c r="CH501" s="1" t="s">
        <v>41</v>
      </c>
      <c r="CI501" s="1" t="s">
        <v>934</v>
      </c>
    </row>
    <row r="502" spans="1:87" x14ac:dyDescent="0.25">
      <c r="A502" s="30">
        <f t="shared" si="135"/>
        <v>501</v>
      </c>
      <c r="B502" s="1" t="s">
        <v>163</v>
      </c>
      <c r="C502" s="1">
        <v>105858</v>
      </c>
      <c r="D502" s="25">
        <v>105858</v>
      </c>
      <c r="E502" s="1" t="s">
        <v>863</v>
      </c>
      <c r="F502" s="32" t="s">
        <v>1173</v>
      </c>
      <c r="G502" s="32" t="s">
        <v>117</v>
      </c>
      <c r="H502" s="28">
        <v>45203</v>
      </c>
      <c r="I502" s="28" t="s">
        <v>36</v>
      </c>
      <c r="J502" s="28" t="s">
        <v>36</v>
      </c>
      <c r="K502" s="1">
        <f t="shared" ca="1" si="119"/>
        <v>139</v>
      </c>
      <c r="L502" s="32" t="str">
        <f t="shared" si="120"/>
        <v>Billable</v>
      </c>
      <c r="M502" s="32" t="s">
        <v>118</v>
      </c>
      <c r="N502" s="1" t="s">
        <v>38</v>
      </c>
      <c r="O502" s="1" t="s">
        <v>39</v>
      </c>
      <c r="P502" s="1"/>
      <c r="Q502" s="1"/>
      <c r="R502" s="31" t="s">
        <v>277</v>
      </c>
      <c r="S502" s="42" t="s">
        <v>880</v>
      </c>
      <c r="T502" s="45">
        <v>0.39513888888888887</v>
      </c>
      <c r="U502" s="42" t="s">
        <v>880</v>
      </c>
      <c r="V502" s="42" t="s">
        <v>880</v>
      </c>
      <c r="W502" s="46">
        <v>0.40347222222222223</v>
      </c>
      <c r="X502" s="46" t="s">
        <v>880</v>
      </c>
      <c r="Y502" s="42" t="s">
        <v>17</v>
      </c>
      <c r="Z502" s="42" t="s">
        <v>17</v>
      </c>
      <c r="AA502" s="42" t="s">
        <v>880</v>
      </c>
      <c r="AB502" s="46">
        <v>0.39374999999999999</v>
      </c>
      <c r="AC502" s="42" t="s">
        <v>880</v>
      </c>
      <c r="AD502" s="42" t="s">
        <v>19</v>
      </c>
      <c r="AE502" s="46">
        <v>0.37083333333333335</v>
      </c>
      <c r="AF502" s="42" t="s">
        <v>19</v>
      </c>
      <c r="AG502" s="42" t="s">
        <v>18</v>
      </c>
      <c r="AH502" s="46" t="s">
        <v>36</v>
      </c>
      <c r="AI502" s="42" t="s">
        <v>18</v>
      </c>
      <c r="AJ502" s="42" t="s">
        <v>880</v>
      </c>
      <c r="AK502" s="46">
        <v>0.3666666666666667</v>
      </c>
      <c r="AL502" s="42" t="s">
        <v>880</v>
      </c>
      <c r="AM502" s="42" t="s">
        <v>880</v>
      </c>
      <c r="AN502" s="46">
        <v>0.38472222222222219</v>
      </c>
      <c r="AO502" s="42" t="s">
        <v>880</v>
      </c>
      <c r="AP502" s="42" t="s">
        <v>17</v>
      </c>
      <c r="AQ502" s="42" t="s">
        <v>17</v>
      </c>
      <c r="AR502" s="42" t="s">
        <v>880</v>
      </c>
      <c r="AS502" s="46">
        <v>0.40069444444444446</v>
      </c>
      <c r="AT502" s="46" t="s">
        <v>880</v>
      </c>
      <c r="AU502" s="42" t="s">
        <v>880</v>
      </c>
      <c r="AV502" s="46">
        <v>0.375</v>
      </c>
      <c r="AW502" s="46" t="s">
        <v>880</v>
      </c>
      <c r="AX502" s="42" t="s">
        <v>880</v>
      </c>
      <c r="AY502" s="46">
        <v>0.37013888888888885</v>
      </c>
      <c r="AZ502" s="46" t="s">
        <v>880</v>
      </c>
      <c r="BA502" s="42" t="s">
        <v>880</v>
      </c>
      <c r="BB502" s="46">
        <v>0.39444444444444443</v>
      </c>
      <c r="BC502" s="46" t="s">
        <v>880</v>
      </c>
      <c r="BD502" s="42" t="s">
        <v>19</v>
      </c>
      <c r="BE502" s="42" t="s">
        <v>17</v>
      </c>
      <c r="BF502" s="42" t="s">
        <v>17</v>
      </c>
      <c r="BR502" s="1">
        <f t="shared" si="121"/>
        <v>18</v>
      </c>
      <c r="BS502" s="1">
        <f t="shared" si="122"/>
        <v>0</v>
      </c>
      <c r="BT502" s="1">
        <f t="shared" si="123"/>
        <v>6</v>
      </c>
      <c r="BU502" s="1">
        <f t="shared" si="124"/>
        <v>2</v>
      </c>
      <c r="BV502" s="1">
        <f t="shared" si="125"/>
        <v>3</v>
      </c>
      <c r="BW502" s="1">
        <f>SUM(COUNTIFS($S502:$BQ502,{"PAT","MAT"}))</f>
        <v>0</v>
      </c>
      <c r="BX502" s="1">
        <f t="shared" si="126"/>
        <v>0</v>
      </c>
      <c r="BY502" s="1">
        <f t="shared" si="127"/>
        <v>0</v>
      </c>
      <c r="BZ502" s="1">
        <f t="shared" si="128"/>
        <v>0</v>
      </c>
      <c r="CA502" s="1">
        <f t="shared" si="129"/>
        <v>0</v>
      </c>
      <c r="CB502" s="1">
        <f t="shared" si="130"/>
        <v>0</v>
      </c>
      <c r="CC502" s="1">
        <f t="shared" si="131"/>
        <v>0</v>
      </c>
      <c r="CD502" s="1">
        <f t="shared" si="132"/>
        <v>0</v>
      </c>
      <c r="CE502" s="1">
        <f t="shared" si="133"/>
        <v>1</v>
      </c>
      <c r="CF502" s="1">
        <f t="shared" si="134"/>
        <v>1</v>
      </c>
      <c r="CG502" s="1">
        <f>SUM(BR502:CC502)+SUM(COUNTIFS(R502:BQ502,{"TERM","RESIGNED"}))</f>
        <v>29</v>
      </c>
      <c r="CH502" s="1" t="s">
        <v>41</v>
      </c>
      <c r="CI502" s="1" t="s">
        <v>931</v>
      </c>
    </row>
    <row r="503" spans="1:87" x14ac:dyDescent="0.25">
      <c r="A503" s="30">
        <f t="shared" si="135"/>
        <v>502</v>
      </c>
      <c r="B503" s="1" t="s">
        <v>163</v>
      </c>
      <c r="C503" s="1">
        <v>105868</v>
      </c>
      <c r="D503" s="25">
        <v>105868</v>
      </c>
      <c r="E503" s="1" t="s">
        <v>862</v>
      </c>
      <c r="F503" s="32" t="s">
        <v>1174</v>
      </c>
      <c r="G503" s="32" t="s">
        <v>117</v>
      </c>
      <c r="H503" s="28">
        <v>45203</v>
      </c>
      <c r="I503" s="28" t="s">
        <v>36</v>
      </c>
      <c r="J503" s="28" t="s">
        <v>36</v>
      </c>
      <c r="K503" s="1">
        <f t="shared" ca="1" si="119"/>
        <v>139</v>
      </c>
      <c r="L503" s="32" t="str">
        <f t="shared" si="120"/>
        <v>Billable</v>
      </c>
      <c r="M503" s="32" t="s">
        <v>118</v>
      </c>
      <c r="N503" s="1" t="s">
        <v>38</v>
      </c>
      <c r="O503" s="1" t="s">
        <v>39</v>
      </c>
      <c r="P503" s="1"/>
      <c r="Q503" s="1"/>
      <c r="R503" s="31" t="s">
        <v>129</v>
      </c>
      <c r="S503" s="42" t="s">
        <v>880</v>
      </c>
      <c r="T503" s="45">
        <v>0.40208333333333335</v>
      </c>
      <c r="U503" s="42" t="s">
        <v>880</v>
      </c>
      <c r="V503" s="42" t="s">
        <v>880</v>
      </c>
      <c r="W503" s="46">
        <v>0.42152777777777778</v>
      </c>
      <c r="X503" s="46" t="s">
        <v>880</v>
      </c>
      <c r="Y503" s="42" t="s">
        <v>17</v>
      </c>
      <c r="Z503" s="42" t="s">
        <v>17</v>
      </c>
      <c r="AA503" s="42" t="s">
        <v>880</v>
      </c>
      <c r="AB503" s="46">
        <v>0.38611111111111113</v>
      </c>
      <c r="AC503" s="42" t="s">
        <v>880</v>
      </c>
      <c r="AD503" s="42" t="s">
        <v>880</v>
      </c>
      <c r="AE503" s="46">
        <v>0.3923611111111111</v>
      </c>
      <c r="AF503" s="42" t="s">
        <v>880</v>
      </c>
      <c r="AG503" s="42" t="s">
        <v>880</v>
      </c>
      <c r="AH503" s="46">
        <v>0.39097222222222222</v>
      </c>
      <c r="AI503" s="42" t="s">
        <v>880</v>
      </c>
      <c r="AJ503" s="42" t="s">
        <v>880</v>
      </c>
      <c r="AK503" s="46">
        <v>0.38263888888888892</v>
      </c>
      <c r="AL503" s="42" t="s">
        <v>880</v>
      </c>
      <c r="AM503" s="42" t="s">
        <v>880</v>
      </c>
      <c r="AN503" s="46">
        <v>0.43611111111111112</v>
      </c>
      <c r="AO503" s="42" t="s">
        <v>880</v>
      </c>
      <c r="AP503" s="42" t="s">
        <v>17</v>
      </c>
      <c r="AQ503" s="42" t="s">
        <v>17</v>
      </c>
      <c r="AR503" s="42" t="s">
        <v>18</v>
      </c>
      <c r="AS503" s="46" t="s">
        <v>36</v>
      </c>
      <c r="AT503" s="46" t="s">
        <v>18</v>
      </c>
      <c r="AU503" s="42" t="s">
        <v>880</v>
      </c>
      <c r="AV503" s="46">
        <v>0.4055555555555555</v>
      </c>
      <c r="AW503" s="46" t="s">
        <v>880</v>
      </c>
      <c r="AX503" s="42" t="s">
        <v>880</v>
      </c>
      <c r="AY503" s="46">
        <v>0.38958333333333334</v>
      </c>
      <c r="AZ503" s="46" t="s">
        <v>880</v>
      </c>
      <c r="BA503" s="42" t="s">
        <v>18</v>
      </c>
      <c r="BB503" s="46" t="s">
        <v>36</v>
      </c>
      <c r="BC503" s="46" t="s">
        <v>18</v>
      </c>
      <c r="BD503" s="42" t="s">
        <v>18</v>
      </c>
      <c r="BE503" s="42" t="s">
        <v>17</v>
      </c>
      <c r="BF503" s="42" t="s">
        <v>17</v>
      </c>
      <c r="BR503" s="1">
        <f t="shared" si="121"/>
        <v>18</v>
      </c>
      <c r="BS503" s="1">
        <f t="shared" si="122"/>
        <v>0</v>
      </c>
      <c r="BT503" s="1">
        <f t="shared" si="123"/>
        <v>6</v>
      </c>
      <c r="BU503" s="1">
        <f t="shared" si="124"/>
        <v>5</v>
      </c>
      <c r="BV503" s="1">
        <f t="shared" si="125"/>
        <v>0</v>
      </c>
      <c r="BW503" s="1">
        <f>SUM(COUNTIFS($S503:$BQ503,{"PAT","MAT"}))</f>
        <v>0</v>
      </c>
      <c r="BX503" s="1">
        <f t="shared" si="126"/>
        <v>0</v>
      </c>
      <c r="BY503" s="1">
        <f t="shared" si="127"/>
        <v>0</v>
      </c>
      <c r="BZ503" s="1">
        <f t="shared" si="128"/>
        <v>0</v>
      </c>
      <c r="CA503" s="1">
        <f t="shared" si="129"/>
        <v>0</v>
      </c>
      <c r="CB503" s="1">
        <f t="shared" si="130"/>
        <v>0</v>
      </c>
      <c r="CC503" s="1">
        <f t="shared" si="131"/>
        <v>0</v>
      </c>
      <c r="CD503" s="1">
        <f t="shared" si="132"/>
        <v>0</v>
      </c>
      <c r="CE503" s="1">
        <f t="shared" si="133"/>
        <v>1</v>
      </c>
      <c r="CF503" s="1">
        <f t="shared" si="134"/>
        <v>1</v>
      </c>
      <c r="CG503" s="1">
        <f>SUM(BR503:CC503)+SUM(COUNTIFS(R503:BQ503,{"TERM","RESIGNED"}))</f>
        <v>29</v>
      </c>
      <c r="CH503" s="1" t="s">
        <v>41</v>
      </c>
      <c r="CI503" s="1" t="s">
        <v>934</v>
      </c>
    </row>
    <row r="504" spans="1:87" x14ac:dyDescent="0.25">
      <c r="A504" s="30">
        <f t="shared" si="135"/>
        <v>503</v>
      </c>
      <c r="B504" s="1" t="s">
        <v>163</v>
      </c>
      <c r="C504" s="1">
        <v>105870</v>
      </c>
      <c r="D504" s="25">
        <v>105870</v>
      </c>
      <c r="E504" s="1" t="s">
        <v>863</v>
      </c>
      <c r="F504" s="32" t="s">
        <v>1224</v>
      </c>
      <c r="G504" s="32" t="s">
        <v>117</v>
      </c>
      <c r="H504" s="28">
        <v>45203</v>
      </c>
      <c r="I504" s="28" t="s">
        <v>36</v>
      </c>
      <c r="J504" s="28" t="s">
        <v>36</v>
      </c>
      <c r="K504" s="1">
        <f t="shared" ca="1" si="119"/>
        <v>139</v>
      </c>
      <c r="L504" s="32" t="str">
        <f t="shared" si="120"/>
        <v>Billable</v>
      </c>
      <c r="M504" s="32" t="s">
        <v>118</v>
      </c>
      <c r="N504" s="1" t="s">
        <v>38</v>
      </c>
      <c r="O504" s="1" t="s">
        <v>39</v>
      </c>
      <c r="P504" s="1"/>
      <c r="Q504" s="1"/>
      <c r="R504" s="31" t="s">
        <v>887</v>
      </c>
      <c r="S504" s="42" t="s">
        <v>880</v>
      </c>
      <c r="T504" s="45">
        <v>0.41180555555555554</v>
      </c>
      <c r="U504" s="42" t="s">
        <v>880</v>
      </c>
      <c r="V504" s="42" t="s">
        <v>880</v>
      </c>
      <c r="W504" s="46">
        <v>0.40416666666666662</v>
      </c>
      <c r="X504" s="46" t="s">
        <v>880</v>
      </c>
      <c r="Y504" s="42" t="s">
        <v>17</v>
      </c>
      <c r="Z504" s="42" t="s">
        <v>17</v>
      </c>
      <c r="AA504" s="42" t="s">
        <v>880</v>
      </c>
      <c r="AB504" s="46">
        <v>0.39444444444444443</v>
      </c>
      <c r="AC504" s="42" t="s">
        <v>880</v>
      </c>
      <c r="AD504" s="42" t="s">
        <v>880</v>
      </c>
      <c r="AE504" s="46">
        <v>0.39027777777777778</v>
      </c>
      <c r="AF504" s="42" t="s">
        <v>880</v>
      </c>
      <c r="AG504" s="42" t="s">
        <v>880</v>
      </c>
      <c r="AH504" s="46">
        <v>0.38680555555555557</v>
      </c>
      <c r="AI504" s="42" t="s">
        <v>880</v>
      </c>
      <c r="AJ504" s="42" t="s">
        <v>880</v>
      </c>
      <c r="AK504" s="46">
        <v>0.38125000000000003</v>
      </c>
      <c r="AL504" s="42" t="s">
        <v>880</v>
      </c>
      <c r="AM504" s="42" t="s">
        <v>880</v>
      </c>
      <c r="AN504" s="46">
        <v>0.39861111111111108</v>
      </c>
      <c r="AO504" s="42" t="s">
        <v>880</v>
      </c>
      <c r="AP504" s="42" t="s">
        <v>17</v>
      </c>
      <c r="AQ504" s="42" t="s">
        <v>17</v>
      </c>
      <c r="AR504" s="42" t="s">
        <v>880</v>
      </c>
      <c r="AS504" s="46">
        <v>0.40208333333333335</v>
      </c>
      <c r="AT504" s="46" t="s">
        <v>880</v>
      </c>
      <c r="AU504" s="42" t="s">
        <v>880</v>
      </c>
      <c r="AV504" s="46">
        <v>0.37916666666666665</v>
      </c>
      <c r="AW504" s="46" t="s">
        <v>880</v>
      </c>
      <c r="AX504" s="42" t="s">
        <v>880</v>
      </c>
      <c r="AY504" s="46">
        <v>0.38472222222222219</v>
      </c>
      <c r="AZ504" s="46" t="s">
        <v>880</v>
      </c>
      <c r="BA504" s="42" t="s">
        <v>880</v>
      </c>
      <c r="BB504" s="46">
        <v>0.38055555555555554</v>
      </c>
      <c r="BC504" s="46" t="s">
        <v>880</v>
      </c>
      <c r="BD504" s="42" t="s">
        <v>880</v>
      </c>
      <c r="BE504" s="42" t="s">
        <v>17</v>
      </c>
      <c r="BF504" s="42" t="s">
        <v>17</v>
      </c>
      <c r="BR504" s="1">
        <f t="shared" si="121"/>
        <v>23</v>
      </c>
      <c r="BS504" s="1">
        <f t="shared" si="122"/>
        <v>0</v>
      </c>
      <c r="BT504" s="1">
        <f t="shared" si="123"/>
        <v>6</v>
      </c>
      <c r="BU504" s="1">
        <f t="shared" si="124"/>
        <v>0</v>
      </c>
      <c r="BV504" s="1">
        <f t="shared" si="125"/>
        <v>0</v>
      </c>
      <c r="BW504" s="1">
        <f>SUM(COUNTIFS($S504:$BQ504,{"PAT","MAT"}))</f>
        <v>0</v>
      </c>
      <c r="BX504" s="1">
        <f t="shared" si="126"/>
        <v>0</v>
      </c>
      <c r="BY504" s="1">
        <f t="shared" si="127"/>
        <v>0</v>
      </c>
      <c r="BZ504" s="1">
        <f t="shared" si="128"/>
        <v>0</v>
      </c>
      <c r="CA504" s="1">
        <f t="shared" si="129"/>
        <v>0</v>
      </c>
      <c r="CB504" s="1">
        <f t="shared" si="130"/>
        <v>0</v>
      </c>
      <c r="CC504" s="1">
        <f t="shared" si="131"/>
        <v>0</v>
      </c>
      <c r="CD504" s="1">
        <f t="shared" si="132"/>
        <v>0</v>
      </c>
      <c r="CE504" s="1">
        <f t="shared" si="133"/>
        <v>1</v>
      </c>
      <c r="CF504" s="1">
        <f t="shared" si="134"/>
        <v>1</v>
      </c>
      <c r="CG504" s="1">
        <f>SUM(BR504:CC504)+SUM(COUNTIFS(R504:BQ504,{"TERM","RESIGNED"}))</f>
        <v>29</v>
      </c>
      <c r="CH504" s="1" t="s">
        <v>41</v>
      </c>
      <c r="CI504" s="1" t="s">
        <v>936</v>
      </c>
    </row>
    <row r="505" spans="1:87" x14ac:dyDescent="0.25">
      <c r="A505" s="30">
        <f t="shared" si="135"/>
        <v>504</v>
      </c>
      <c r="B505" s="1" t="s">
        <v>163</v>
      </c>
      <c r="C505" s="1">
        <v>105873</v>
      </c>
      <c r="D505" s="25">
        <v>105873</v>
      </c>
      <c r="E505" s="1" t="s">
        <v>863</v>
      </c>
      <c r="F505" s="32" t="s">
        <v>1175</v>
      </c>
      <c r="G505" s="32" t="s">
        <v>117</v>
      </c>
      <c r="H505" s="28">
        <v>45203</v>
      </c>
      <c r="I505" s="28" t="s">
        <v>36</v>
      </c>
      <c r="J505" s="28" t="s">
        <v>36</v>
      </c>
      <c r="K505" s="1">
        <f t="shared" ca="1" si="119"/>
        <v>139</v>
      </c>
      <c r="L505" s="32" t="str">
        <f t="shared" si="120"/>
        <v>Billable</v>
      </c>
      <c r="M505" s="32" t="s">
        <v>118</v>
      </c>
      <c r="N505" s="1" t="s">
        <v>38</v>
      </c>
      <c r="O505" s="1" t="s">
        <v>39</v>
      </c>
      <c r="P505" s="1"/>
      <c r="Q505" s="1"/>
      <c r="R505" s="31" t="s">
        <v>126</v>
      </c>
      <c r="S505" s="42" t="s">
        <v>880</v>
      </c>
      <c r="T505" s="45">
        <v>0.38055555555555554</v>
      </c>
      <c r="U505" s="42" t="s">
        <v>880</v>
      </c>
      <c r="V505" s="42" t="s">
        <v>880</v>
      </c>
      <c r="W505" s="46">
        <v>0.35972222222222222</v>
      </c>
      <c r="X505" s="46" t="s">
        <v>880</v>
      </c>
      <c r="Y505" s="42" t="s">
        <v>17</v>
      </c>
      <c r="Z505" s="42" t="s">
        <v>17</v>
      </c>
      <c r="AA505" s="42" t="s">
        <v>880</v>
      </c>
      <c r="AB505" s="46">
        <v>0.3833333333333333</v>
      </c>
      <c r="AC505" s="42" t="s">
        <v>880</v>
      </c>
      <c r="AD505" s="42" t="s">
        <v>880</v>
      </c>
      <c r="AE505" s="46">
        <v>0.39444444444444443</v>
      </c>
      <c r="AF505" s="42" t="s">
        <v>880</v>
      </c>
      <c r="AG505" s="42" t="s">
        <v>880</v>
      </c>
      <c r="AH505" s="46">
        <v>0.38541666666666669</v>
      </c>
      <c r="AI505" s="42" t="s">
        <v>880</v>
      </c>
      <c r="AJ505" s="42" t="s">
        <v>880</v>
      </c>
      <c r="AK505" s="46">
        <v>0.38819444444444445</v>
      </c>
      <c r="AL505" s="42" t="s">
        <v>880</v>
      </c>
      <c r="AM505" s="42" t="s">
        <v>880</v>
      </c>
      <c r="AN505" s="46">
        <v>0.38680555555555557</v>
      </c>
      <c r="AO505" s="42" t="s">
        <v>880</v>
      </c>
      <c r="AP505" s="42" t="s">
        <v>17</v>
      </c>
      <c r="AQ505" s="42" t="s">
        <v>17</v>
      </c>
      <c r="AR505" s="42" t="s">
        <v>880</v>
      </c>
      <c r="AS505" s="46">
        <v>0.40277777777777773</v>
      </c>
      <c r="AT505" s="46" t="s">
        <v>880</v>
      </c>
      <c r="AU505" s="42" t="s">
        <v>880</v>
      </c>
      <c r="AV505" s="46">
        <v>0.41736111111111113</v>
      </c>
      <c r="AW505" s="46" t="s">
        <v>880</v>
      </c>
      <c r="AX505" s="42" t="s">
        <v>880</v>
      </c>
      <c r="AY505" s="46">
        <v>0.39027777777777778</v>
      </c>
      <c r="AZ505" s="46" t="s">
        <v>880</v>
      </c>
      <c r="BA505" s="42" t="s">
        <v>880</v>
      </c>
      <c r="BB505" s="46">
        <v>0.3840277777777778</v>
      </c>
      <c r="BC505" s="46" t="s">
        <v>880</v>
      </c>
      <c r="BD505" s="42" t="s">
        <v>880</v>
      </c>
      <c r="BE505" s="42" t="s">
        <v>17</v>
      </c>
      <c r="BF505" s="42" t="s">
        <v>17</v>
      </c>
      <c r="BR505" s="1">
        <f t="shared" si="121"/>
        <v>23</v>
      </c>
      <c r="BS505" s="1">
        <f t="shared" si="122"/>
        <v>0</v>
      </c>
      <c r="BT505" s="1">
        <f t="shared" si="123"/>
        <v>6</v>
      </c>
      <c r="BU505" s="1">
        <f t="shared" si="124"/>
        <v>0</v>
      </c>
      <c r="BV505" s="1">
        <f t="shared" si="125"/>
        <v>0</v>
      </c>
      <c r="BW505" s="1">
        <f>SUM(COUNTIFS($S505:$BQ505,{"PAT","MAT"}))</f>
        <v>0</v>
      </c>
      <c r="BX505" s="1">
        <f t="shared" si="126"/>
        <v>0</v>
      </c>
      <c r="BY505" s="1">
        <f t="shared" si="127"/>
        <v>0</v>
      </c>
      <c r="BZ505" s="1">
        <f t="shared" si="128"/>
        <v>0</v>
      </c>
      <c r="CA505" s="1">
        <f t="shared" si="129"/>
        <v>0</v>
      </c>
      <c r="CB505" s="1">
        <f t="shared" si="130"/>
        <v>0</v>
      </c>
      <c r="CC505" s="1">
        <f t="shared" si="131"/>
        <v>0</v>
      </c>
      <c r="CD505" s="1">
        <f t="shared" si="132"/>
        <v>0</v>
      </c>
      <c r="CE505" s="1">
        <f t="shared" si="133"/>
        <v>1</v>
      </c>
      <c r="CF505" s="1">
        <f t="shared" si="134"/>
        <v>1</v>
      </c>
      <c r="CG505" s="1">
        <f>SUM(BR505:CC505)+SUM(COUNTIFS(R505:BQ505,{"TERM","RESIGNED"}))</f>
        <v>29</v>
      </c>
      <c r="CH505" s="1" t="s">
        <v>41</v>
      </c>
      <c r="CI505" s="1" t="s">
        <v>934</v>
      </c>
    </row>
    <row r="506" spans="1:87" x14ac:dyDescent="0.25">
      <c r="A506" s="30">
        <f t="shared" si="135"/>
        <v>505</v>
      </c>
      <c r="B506" s="1" t="s">
        <v>163</v>
      </c>
      <c r="C506" s="1">
        <v>105874</v>
      </c>
      <c r="D506" s="25">
        <v>105874</v>
      </c>
      <c r="E506" s="1" t="s">
        <v>863</v>
      </c>
      <c r="F506" s="32" t="s">
        <v>1599</v>
      </c>
      <c r="G506" s="32" t="s">
        <v>117</v>
      </c>
      <c r="H506" s="28">
        <v>45203</v>
      </c>
      <c r="I506" s="28" t="s">
        <v>36</v>
      </c>
      <c r="J506" s="28" t="s">
        <v>36</v>
      </c>
      <c r="K506" s="1">
        <f t="shared" ca="1" si="119"/>
        <v>139</v>
      </c>
      <c r="L506" s="32" t="str">
        <f t="shared" si="120"/>
        <v>Billable</v>
      </c>
      <c r="M506" s="32" t="s">
        <v>118</v>
      </c>
      <c r="N506" s="1" t="s">
        <v>38</v>
      </c>
      <c r="O506" s="1" t="s">
        <v>39</v>
      </c>
      <c r="P506" s="1"/>
      <c r="Q506" s="1"/>
      <c r="R506" s="31" t="s">
        <v>887</v>
      </c>
      <c r="S506" s="42" t="s">
        <v>18</v>
      </c>
      <c r="T506" s="45" t="s">
        <v>36</v>
      </c>
      <c r="U506" s="42" t="s">
        <v>18</v>
      </c>
      <c r="V506" s="42" t="s">
        <v>18</v>
      </c>
      <c r="W506" s="46" t="s">
        <v>36</v>
      </c>
      <c r="X506" s="46" t="s">
        <v>18</v>
      </c>
      <c r="Y506" s="42" t="s">
        <v>17</v>
      </c>
      <c r="Z506" s="42" t="s">
        <v>17</v>
      </c>
      <c r="AA506" s="42" t="s">
        <v>880</v>
      </c>
      <c r="AB506" s="46">
        <v>0.43888888888888888</v>
      </c>
      <c r="AC506" s="42" t="s">
        <v>880</v>
      </c>
      <c r="AD506" s="42" t="s">
        <v>880</v>
      </c>
      <c r="AE506" s="46">
        <v>0.39513888888888887</v>
      </c>
      <c r="AF506" s="42" t="s">
        <v>880</v>
      </c>
      <c r="AG506" s="42" t="s">
        <v>880</v>
      </c>
      <c r="AH506" s="46">
        <v>0.4069444444444445</v>
      </c>
      <c r="AI506" s="42" t="s">
        <v>880</v>
      </c>
      <c r="AJ506" s="42" t="s">
        <v>880</v>
      </c>
      <c r="AK506" s="46">
        <v>0.37916666666666665</v>
      </c>
      <c r="AL506" s="42" t="s">
        <v>880</v>
      </c>
      <c r="AM506" s="42" t="s">
        <v>880</v>
      </c>
      <c r="AN506" s="46">
        <v>0.43333333333333335</v>
      </c>
      <c r="AO506" s="42" t="s">
        <v>880</v>
      </c>
      <c r="AP506" s="42" t="s">
        <v>17</v>
      </c>
      <c r="AQ506" s="42" t="s">
        <v>17</v>
      </c>
      <c r="AR506" s="42" t="s">
        <v>880</v>
      </c>
      <c r="AS506" s="46">
        <v>0.41319444444444442</v>
      </c>
      <c r="AT506" s="46" t="s">
        <v>880</v>
      </c>
      <c r="AU506" s="42" t="s">
        <v>880</v>
      </c>
      <c r="AV506" s="46">
        <v>0.37847222222222227</v>
      </c>
      <c r="AW506" s="46" t="s">
        <v>880</v>
      </c>
      <c r="AX506" s="42" t="s">
        <v>880</v>
      </c>
      <c r="AY506" s="46">
        <v>0.3833333333333333</v>
      </c>
      <c r="AZ506" s="46" t="s">
        <v>880</v>
      </c>
      <c r="BA506" s="42" t="s">
        <v>880</v>
      </c>
      <c r="BB506" s="46">
        <v>0.38194444444444442</v>
      </c>
      <c r="BC506" s="46" t="s">
        <v>880</v>
      </c>
      <c r="BD506" s="42" t="s">
        <v>880</v>
      </c>
      <c r="BE506" s="42" t="s">
        <v>17</v>
      </c>
      <c r="BF506" s="42" t="s">
        <v>17</v>
      </c>
      <c r="BR506" s="1">
        <f t="shared" si="121"/>
        <v>19</v>
      </c>
      <c r="BS506" s="1">
        <f t="shared" si="122"/>
        <v>0</v>
      </c>
      <c r="BT506" s="1">
        <f t="shared" si="123"/>
        <v>6</v>
      </c>
      <c r="BU506" s="1">
        <f t="shared" si="124"/>
        <v>4</v>
      </c>
      <c r="BV506" s="1">
        <f t="shared" si="125"/>
        <v>0</v>
      </c>
      <c r="BW506" s="1">
        <f>SUM(COUNTIFS($S506:$BQ506,{"PAT","MAT"}))</f>
        <v>0</v>
      </c>
      <c r="BX506" s="1">
        <f t="shared" si="126"/>
        <v>0</v>
      </c>
      <c r="BY506" s="1">
        <f t="shared" si="127"/>
        <v>0</v>
      </c>
      <c r="BZ506" s="1">
        <f t="shared" si="128"/>
        <v>0</v>
      </c>
      <c r="CA506" s="1">
        <f t="shared" si="129"/>
        <v>0</v>
      </c>
      <c r="CB506" s="1">
        <f t="shared" si="130"/>
        <v>0</v>
      </c>
      <c r="CC506" s="1">
        <f t="shared" si="131"/>
        <v>0</v>
      </c>
      <c r="CD506" s="1">
        <f t="shared" si="132"/>
        <v>0</v>
      </c>
      <c r="CE506" s="1">
        <f t="shared" si="133"/>
        <v>1</v>
      </c>
      <c r="CF506" s="1">
        <f t="shared" si="134"/>
        <v>1</v>
      </c>
      <c r="CG506" s="1">
        <f>SUM(BR506:CC506)+SUM(COUNTIFS(R506:BQ506,{"TERM","RESIGNED"}))</f>
        <v>29</v>
      </c>
      <c r="CH506" s="1" t="s">
        <v>41</v>
      </c>
      <c r="CI506" s="1" t="s">
        <v>931</v>
      </c>
    </row>
    <row r="507" spans="1:87" x14ac:dyDescent="0.25">
      <c r="A507" s="30">
        <f t="shared" si="135"/>
        <v>506</v>
      </c>
      <c r="B507" s="1" t="s">
        <v>163</v>
      </c>
      <c r="C507" s="1">
        <v>105889</v>
      </c>
      <c r="D507" s="25">
        <v>105889</v>
      </c>
      <c r="E507" s="1" t="s">
        <v>862</v>
      </c>
      <c r="F507" s="32" t="s">
        <v>1178</v>
      </c>
      <c r="G507" s="32" t="s">
        <v>177</v>
      </c>
      <c r="H507" s="28">
        <v>45203</v>
      </c>
      <c r="I507" s="28" t="s">
        <v>36</v>
      </c>
      <c r="J507" s="28" t="s">
        <v>36</v>
      </c>
      <c r="K507" s="1">
        <f t="shared" ca="1" si="119"/>
        <v>139</v>
      </c>
      <c r="L507" s="32" t="str">
        <f t="shared" si="120"/>
        <v>Billable</v>
      </c>
      <c r="M507" s="32" t="s">
        <v>178</v>
      </c>
      <c r="N507" s="1" t="s">
        <v>38</v>
      </c>
      <c r="O507" s="1" t="s">
        <v>39</v>
      </c>
      <c r="P507" s="1"/>
      <c r="Q507" s="1"/>
      <c r="R507" s="31" t="s">
        <v>230</v>
      </c>
      <c r="S507" s="42" t="s">
        <v>880</v>
      </c>
      <c r="T507" s="45">
        <v>0.39305555555555555</v>
      </c>
      <c r="U507" s="42" t="s">
        <v>880</v>
      </c>
      <c r="V507" s="42" t="s">
        <v>880</v>
      </c>
      <c r="W507" s="46">
        <v>0.3840277777777778</v>
      </c>
      <c r="X507" s="46" t="s">
        <v>880</v>
      </c>
      <c r="Y507" s="42" t="s">
        <v>17</v>
      </c>
      <c r="Z507" s="42" t="s">
        <v>17</v>
      </c>
      <c r="AA507" s="42" t="s">
        <v>883</v>
      </c>
      <c r="AB507" s="46" t="s">
        <v>36</v>
      </c>
      <c r="AC507" s="42" t="s">
        <v>883</v>
      </c>
      <c r="AD507" s="42" t="s">
        <v>880</v>
      </c>
      <c r="AE507" s="46">
        <v>0.38680555555555557</v>
      </c>
      <c r="AF507" s="42" t="s">
        <v>880</v>
      </c>
      <c r="AG507" s="42" t="s">
        <v>880</v>
      </c>
      <c r="AH507" s="46">
        <v>0.38472222222222219</v>
      </c>
      <c r="AI507" s="42" t="s">
        <v>880</v>
      </c>
      <c r="AJ507" s="42" t="s">
        <v>880</v>
      </c>
      <c r="AK507" s="46">
        <v>0.38194444444444442</v>
      </c>
      <c r="AL507" s="42" t="s">
        <v>880</v>
      </c>
      <c r="AM507" s="42" t="s">
        <v>880</v>
      </c>
      <c r="AN507" s="46">
        <v>0.42569444444444443</v>
      </c>
      <c r="AO507" s="42" t="s">
        <v>880</v>
      </c>
      <c r="AP507" s="42" t="s">
        <v>17</v>
      </c>
      <c r="AQ507" s="42" t="s">
        <v>17</v>
      </c>
      <c r="AR507" s="42" t="s">
        <v>880</v>
      </c>
      <c r="AS507" s="46">
        <v>0.38611111111111113</v>
      </c>
      <c r="AT507" s="46" t="s">
        <v>880</v>
      </c>
      <c r="AU507" s="42" t="s">
        <v>880</v>
      </c>
      <c r="AV507" s="46">
        <v>0.40972222222222227</v>
      </c>
      <c r="AW507" s="46" t="s">
        <v>880</v>
      </c>
      <c r="AX507" s="42" t="s">
        <v>880</v>
      </c>
      <c r="AY507" s="46">
        <v>0.37777777777777777</v>
      </c>
      <c r="AZ507" s="46" t="s">
        <v>880</v>
      </c>
      <c r="BA507" s="42" t="s">
        <v>880</v>
      </c>
      <c r="BB507" s="46">
        <v>0.3888888888888889</v>
      </c>
      <c r="BC507" s="46" t="s">
        <v>880</v>
      </c>
      <c r="BD507" s="42" t="s">
        <v>880</v>
      </c>
      <c r="BE507" s="42" t="s">
        <v>17</v>
      </c>
      <c r="BF507" s="42" t="s">
        <v>17</v>
      </c>
      <c r="BR507" s="1">
        <f t="shared" si="121"/>
        <v>21</v>
      </c>
      <c r="BS507" s="1">
        <f t="shared" si="122"/>
        <v>0</v>
      </c>
      <c r="BT507" s="1">
        <f t="shared" si="123"/>
        <v>6</v>
      </c>
      <c r="BU507" s="1">
        <f t="shared" si="124"/>
        <v>0</v>
      </c>
      <c r="BV507" s="1">
        <f t="shared" si="125"/>
        <v>0</v>
      </c>
      <c r="BW507" s="1">
        <f>SUM(COUNTIFS($S507:$BQ507,{"PAT","MAT"}))</f>
        <v>0</v>
      </c>
      <c r="BX507" s="1">
        <f t="shared" si="126"/>
        <v>0</v>
      </c>
      <c r="BY507" s="1">
        <f t="shared" si="127"/>
        <v>0</v>
      </c>
      <c r="BZ507" s="1">
        <f t="shared" si="128"/>
        <v>2</v>
      </c>
      <c r="CA507" s="1">
        <f t="shared" si="129"/>
        <v>0</v>
      </c>
      <c r="CB507" s="1">
        <f t="shared" si="130"/>
        <v>0</v>
      </c>
      <c r="CC507" s="1">
        <f t="shared" si="131"/>
        <v>0</v>
      </c>
      <c r="CD507" s="1">
        <f t="shared" si="132"/>
        <v>2</v>
      </c>
      <c r="CE507" s="1">
        <f t="shared" si="133"/>
        <v>1</v>
      </c>
      <c r="CF507" s="1">
        <f t="shared" si="134"/>
        <v>1</v>
      </c>
      <c r="CG507" s="1">
        <f>SUM(BR507:CC507)+SUM(COUNTIFS(R507:BQ507,{"TERM","RESIGNED"}))</f>
        <v>29</v>
      </c>
      <c r="CH507" s="1" t="s">
        <v>41</v>
      </c>
      <c r="CI507" s="1" t="s">
        <v>934</v>
      </c>
    </row>
    <row r="508" spans="1:87" x14ac:dyDescent="0.25">
      <c r="A508" s="30">
        <f t="shared" si="135"/>
        <v>507</v>
      </c>
      <c r="B508" s="1" t="s">
        <v>163</v>
      </c>
      <c r="C508" s="1">
        <v>105897</v>
      </c>
      <c r="D508" s="25">
        <v>105897</v>
      </c>
      <c r="E508" s="1" t="s">
        <v>863</v>
      </c>
      <c r="F508" s="32" t="s">
        <v>1182</v>
      </c>
      <c r="G508" s="32" t="s">
        <v>117</v>
      </c>
      <c r="H508" s="28">
        <v>45203</v>
      </c>
      <c r="I508" s="28" t="s">
        <v>36</v>
      </c>
      <c r="J508" s="28" t="s">
        <v>36</v>
      </c>
      <c r="K508" s="1">
        <f t="shared" ca="1" si="119"/>
        <v>139</v>
      </c>
      <c r="L508" s="32" t="str">
        <f t="shared" si="120"/>
        <v>Billable</v>
      </c>
      <c r="M508" s="32" t="s">
        <v>118</v>
      </c>
      <c r="N508" s="1" t="s">
        <v>38</v>
      </c>
      <c r="O508" s="1" t="s">
        <v>39</v>
      </c>
      <c r="P508" s="1"/>
      <c r="Q508" s="1"/>
      <c r="R508" s="31" t="s">
        <v>887</v>
      </c>
      <c r="S508" s="42" t="s">
        <v>880</v>
      </c>
      <c r="T508" s="45">
        <v>0.3972222222222222</v>
      </c>
      <c r="U508" s="42" t="s">
        <v>880</v>
      </c>
      <c r="V508" s="42" t="s">
        <v>880</v>
      </c>
      <c r="W508" s="46">
        <v>0.40347222222222223</v>
      </c>
      <c r="X508" s="46" t="s">
        <v>880</v>
      </c>
      <c r="Y508" s="42" t="s">
        <v>17</v>
      </c>
      <c r="Z508" s="42" t="s">
        <v>17</v>
      </c>
      <c r="AA508" s="42" t="s">
        <v>880</v>
      </c>
      <c r="AB508" s="46">
        <v>0.39374999999999999</v>
      </c>
      <c r="AC508" s="42" t="s">
        <v>880</v>
      </c>
      <c r="AD508" s="42" t="s">
        <v>880</v>
      </c>
      <c r="AE508" s="46">
        <v>0.37361111111111112</v>
      </c>
      <c r="AF508" s="42" t="s">
        <v>880</v>
      </c>
      <c r="AG508" s="42" t="s">
        <v>880</v>
      </c>
      <c r="AH508" s="46">
        <v>0.37152777777777773</v>
      </c>
      <c r="AI508" s="42" t="s">
        <v>880</v>
      </c>
      <c r="AJ508" s="42" t="s">
        <v>18</v>
      </c>
      <c r="AK508" s="46" t="s">
        <v>36</v>
      </c>
      <c r="AL508" s="42" t="s">
        <v>18</v>
      </c>
      <c r="AM508" s="42" t="s">
        <v>880</v>
      </c>
      <c r="AN508" s="46">
        <v>0.38541666666666669</v>
      </c>
      <c r="AO508" s="42" t="s">
        <v>880</v>
      </c>
      <c r="AP508" s="42" t="s">
        <v>17</v>
      </c>
      <c r="AQ508" s="42" t="s">
        <v>17</v>
      </c>
      <c r="AR508" s="42" t="s">
        <v>880</v>
      </c>
      <c r="AS508" s="46">
        <v>0.40972222222222227</v>
      </c>
      <c r="AT508" s="46" t="s">
        <v>880</v>
      </c>
      <c r="AU508" s="42" t="s">
        <v>880</v>
      </c>
      <c r="AV508" s="46">
        <v>0.37847222222222227</v>
      </c>
      <c r="AW508" s="46" t="s">
        <v>880</v>
      </c>
      <c r="AX508" s="42" t="s">
        <v>880</v>
      </c>
      <c r="AY508" s="46">
        <v>0.36874999999999997</v>
      </c>
      <c r="AZ508" s="46" t="s">
        <v>880</v>
      </c>
      <c r="BA508" s="42" t="s">
        <v>880</v>
      </c>
      <c r="BB508" s="46">
        <v>0.37708333333333338</v>
      </c>
      <c r="BC508" s="46" t="s">
        <v>880</v>
      </c>
      <c r="BD508" s="42" t="s">
        <v>880</v>
      </c>
      <c r="BE508" s="42" t="s">
        <v>17</v>
      </c>
      <c r="BF508" s="42" t="s">
        <v>17</v>
      </c>
      <c r="BR508" s="1">
        <f t="shared" si="121"/>
        <v>21</v>
      </c>
      <c r="BS508" s="1">
        <f t="shared" si="122"/>
        <v>0</v>
      </c>
      <c r="BT508" s="1">
        <f t="shared" si="123"/>
        <v>6</v>
      </c>
      <c r="BU508" s="1">
        <f t="shared" si="124"/>
        <v>2</v>
      </c>
      <c r="BV508" s="1">
        <f t="shared" si="125"/>
        <v>0</v>
      </c>
      <c r="BW508" s="1">
        <f>SUM(COUNTIFS($S508:$BQ508,{"PAT","MAT"}))</f>
        <v>0</v>
      </c>
      <c r="BX508" s="1">
        <f t="shared" si="126"/>
        <v>0</v>
      </c>
      <c r="BY508" s="1">
        <f t="shared" si="127"/>
        <v>0</v>
      </c>
      <c r="BZ508" s="1">
        <f t="shared" si="128"/>
        <v>0</v>
      </c>
      <c r="CA508" s="1">
        <f t="shared" si="129"/>
        <v>0</v>
      </c>
      <c r="CB508" s="1">
        <f t="shared" si="130"/>
        <v>0</v>
      </c>
      <c r="CC508" s="1">
        <f t="shared" si="131"/>
        <v>0</v>
      </c>
      <c r="CD508" s="1">
        <f t="shared" si="132"/>
        <v>0</v>
      </c>
      <c r="CE508" s="1">
        <f t="shared" si="133"/>
        <v>1</v>
      </c>
      <c r="CF508" s="1">
        <f t="shared" si="134"/>
        <v>1</v>
      </c>
      <c r="CG508" s="1">
        <f>SUM(BR508:CC508)+SUM(COUNTIFS(R508:BQ508,{"TERM","RESIGNED"}))</f>
        <v>29</v>
      </c>
      <c r="CH508" s="1" t="s">
        <v>41</v>
      </c>
      <c r="CI508" s="1" t="s">
        <v>937</v>
      </c>
    </row>
    <row r="509" spans="1:87" x14ac:dyDescent="0.25">
      <c r="A509" s="30">
        <f t="shared" si="135"/>
        <v>508</v>
      </c>
      <c r="B509" s="1" t="s">
        <v>33</v>
      </c>
      <c r="C509" s="1">
        <v>19259</v>
      </c>
      <c r="D509" s="25">
        <v>19259</v>
      </c>
      <c r="E509" s="1" t="s">
        <v>862</v>
      </c>
      <c r="F509" s="32" t="s">
        <v>1218</v>
      </c>
      <c r="G509" s="32" t="s">
        <v>154</v>
      </c>
      <c r="H509" s="28">
        <v>45212</v>
      </c>
      <c r="I509" s="28" t="s">
        <v>36</v>
      </c>
      <c r="J509" s="28" t="s">
        <v>36</v>
      </c>
      <c r="K509" s="1">
        <f t="shared" ca="1" si="119"/>
        <v>130</v>
      </c>
      <c r="L509" s="32" t="str">
        <f t="shared" si="120"/>
        <v>Billable</v>
      </c>
      <c r="M509" s="32" t="s">
        <v>118</v>
      </c>
      <c r="N509" s="1" t="s">
        <v>38</v>
      </c>
      <c r="O509" s="1" t="s">
        <v>39</v>
      </c>
      <c r="P509" s="1"/>
      <c r="Q509" s="1"/>
      <c r="R509" s="31" t="s">
        <v>157</v>
      </c>
      <c r="S509" s="42" t="s">
        <v>880</v>
      </c>
      <c r="T509" s="45">
        <v>0.37916666666666665</v>
      </c>
      <c r="U509" s="42" t="s">
        <v>880</v>
      </c>
      <c r="V509" s="42" t="s">
        <v>880</v>
      </c>
      <c r="W509" s="46">
        <v>0.37013888888888885</v>
      </c>
      <c r="X509" s="46" t="s">
        <v>880</v>
      </c>
      <c r="Y509" s="42" t="s">
        <v>17</v>
      </c>
      <c r="Z509" s="42" t="s">
        <v>17</v>
      </c>
      <c r="AA509" s="42" t="s">
        <v>880</v>
      </c>
      <c r="AB509" s="46">
        <v>0.37291666666666662</v>
      </c>
      <c r="AC509" s="42" t="s">
        <v>880</v>
      </c>
      <c r="AD509" s="42" t="s">
        <v>880</v>
      </c>
      <c r="AE509" s="46">
        <v>0.37291666666666662</v>
      </c>
      <c r="AF509" s="42" t="s">
        <v>880</v>
      </c>
      <c r="AG509" s="42" t="s">
        <v>880</v>
      </c>
      <c r="AH509" s="46">
        <v>0.37152777777777773</v>
      </c>
      <c r="AI509" s="42" t="s">
        <v>880</v>
      </c>
      <c r="AJ509" s="42" t="s">
        <v>880</v>
      </c>
      <c r="AK509" s="46">
        <v>0.36944444444444446</v>
      </c>
      <c r="AL509" s="42" t="s">
        <v>880</v>
      </c>
      <c r="AM509" s="42" t="s">
        <v>880</v>
      </c>
      <c r="AN509" s="46">
        <v>0.36736111111111108</v>
      </c>
      <c r="AO509" s="42" t="s">
        <v>880</v>
      </c>
      <c r="AP509" s="42" t="s">
        <v>17</v>
      </c>
      <c r="AQ509" s="42" t="s">
        <v>17</v>
      </c>
      <c r="AR509" s="42" t="s">
        <v>880</v>
      </c>
      <c r="AS509" s="46">
        <v>0.38263888888888892</v>
      </c>
      <c r="AT509" s="46" t="s">
        <v>880</v>
      </c>
      <c r="AU509" s="42" t="s">
        <v>880</v>
      </c>
      <c r="AV509" s="46">
        <v>0.37222222222222223</v>
      </c>
      <c r="AW509" s="46" t="s">
        <v>880</v>
      </c>
      <c r="AX509" s="42" t="s">
        <v>880</v>
      </c>
      <c r="AY509" s="46">
        <v>0.37083333333333335</v>
      </c>
      <c r="AZ509" s="46" t="s">
        <v>880</v>
      </c>
      <c r="BA509" s="42" t="s">
        <v>880</v>
      </c>
      <c r="BB509" s="46">
        <v>0.37013888888888885</v>
      </c>
      <c r="BC509" s="46" t="s">
        <v>880</v>
      </c>
      <c r="BD509" s="42" t="s">
        <v>880</v>
      </c>
      <c r="BE509" s="42" t="s">
        <v>17</v>
      </c>
      <c r="BF509" s="42" t="s">
        <v>17</v>
      </c>
      <c r="BR509" s="1">
        <f t="shared" si="121"/>
        <v>23</v>
      </c>
      <c r="BS509" s="1">
        <f t="shared" si="122"/>
        <v>0</v>
      </c>
      <c r="BT509" s="1">
        <f t="shared" si="123"/>
        <v>6</v>
      </c>
      <c r="BU509" s="1">
        <f t="shared" si="124"/>
        <v>0</v>
      </c>
      <c r="BV509" s="1">
        <f t="shared" si="125"/>
        <v>0</v>
      </c>
      <c r="BW509" s="1">
        <f>SUM(COUNTIFS($S509:$BQ509,{"PAT","MAT"}))</f>
        <v>0</v>
      </c>
      <c r="BX509" s="1">
        <f t="shared" si="126"/>
        <v>0</v>
      </c>
      <c r="BY509" s="1">
        <f t="shared" si="127"/>
        <v>0</v>
      </c>
      <c r="BZ509" s="1">
        <f t="shared" si="128"/>
        <v>0</v>
      </c>
      <c r="CA509" s="1">
        <f t="shared" si="129"/>
        <v>0</v>
      </c>
      <c r="CB509" s="1">
        <f t="shared" si="130"/>
        <v>0</v>
      </c>
      <c r="CC509" s="1">
        <f t="shared" si="131"/>
        <v>0</v>
      </c>
      <c r="CD509" s="1">
        <f t="shared" si="132"/>
        <v>0</v>
      </c>
      <c r="CE509" s="1">
        <f t="shared" si="133"/>
        <v>1</v>
      </c>
      <c r="CF509" s="1">
        <f t="shared" si="134"/>
        <v>1</v>
      </c>
      <c r="CG509" s="1">
        <f>SUM(BR509:CC509)+SUM(COUNTIFS(R509:BQ509,{"TERM","RESIGNED"}))</f>
        <v>29</v>
      </c>
      <c r="CH509" s="1" t="s">
        <v>41</v>
      </c>
      <c r="CI509" s="1" t="s">
        <v>937</v>
      </c>
    </row>
    <row r="510" spans="1:87" x14ac:dyDescent="0.25">
      <c r="A510" s="30">
        <f t="shared" si="135"/>
        <v>509</v>
      </c>
      <c r="B510" s="1" t="s">
        <v>33</v>
      </c>
      <c r="C510" s="1">
        <v>19260</v>
      </c>
      <c r="D510" s="25">
        <v>19260</v>
      </c>
      <c r="E510" s="1" t="s">
        <v>863</v>
      </c>
      <c r="F510" s="32" t="s">
        <v>1219</v>
      </c>
      <c r="G510" s="32" t="s">
        <v>154</v>
      </c>
      <c r="H510" s="28">
        <v>45212</v>
      </c>
      <c r="I510" s="28" t="s">
        <v>36</v>
      </c>
      <c r="J510" s="28" t="s">
        <v>36</v>
      </c>
      <c r="K510" s="1">
        <f t="shared" ca="1" si="119"/>
        <v>130</v>
      </c>
      <c r="L510" s="32" t="str">
        <f t="shared" si="120"/>
        <v>Billable</v>
      </c>
      <c r="M510" s="32" t="s">
        <v>118</v>
      </c>
      <c r="N510" s="1" t="s">
        <v>38</v>
      </c>
      <c r="O510" s="1" t="s">
        <v>39</v>
      </c>
      <c r="P510" s="1"/>
      <c r="Q510" s="1"/>
      <c r="R510" s="31" t="s">
        <v>157</v>
      </c>
      <c r="S510" s="42" t="s">
        <v>880</v>
      </c>
      <c r="T510" s="45">
        <v>0.38125000000000003</v>
      </c>
      <c r="U510" s="42" t="s">
        <v>880</v>
      </c>
      <c r="V510" s="42" t="s">
        <v>880</v>
      </c>
      <c r="W510" s="46">
        <v>0.37986111111111115</v>
      </c>
      <c r="X510" s="46" t="s">
        <v>880</v>
      </c>
      <c r="Y510" s="42" t="s">
        <v>17</v>
      </c>
      <c r="Z510" s="42" t="s">
        <v>17</v>
      </c>
      <c r="AA510" s="42" t="s">
        <v>880</v>
      </c>
      <c r="AB510" s="46">
        <v>0.375</v>
      </c>
      <c r="AC510" s="42" t="s">
        <v>880</v>
      </c>
      <c r="AD510" s="42" t="s">
        <v>880</v>
      </c>
      <c r="AE510" s="46">
        <v>0.37916666666666665</v>
      </c>
      <c r="AF510" s="42" t="s">
        <v>880</v>
      </c>
      <c r="AG510" s="42" t="s">
        <v>880</v>
      </c>
      <c r="AH510" s="46">
        <v>0.37777777777777777</v>
      </c>
      <c r="AI510" s="42" t="s">
        <v>880</v>
      </c>
      <c r="AJ510" s="42" t="s">
        <v>880</v>
      </c>
      <c r="AK510" s="46">
        <v>0.37777777777777777</v>
      </c>
      <c r="AL510" s="42" t="s">
        <v>880</v>
      </c>
      <c r="AM510" s="42" t="s">
        <v>880</v>
      </c>
      <c r="AN510" s="46">
        <v>0.37291666666666662</v>
      </c>
      <c r="AO510" s="42" t="s">
        <v>880</v>
      </c>
      <c r="AP510" s="42" t="s">
        <v>17</v>
      </c>
      <c r="AQ510" s="42" t="s">
        <v>17</v>
      </c>
      <c r="AR510" s="42" t="s">
        <v>880</v>
      </c>
      <c r="AS510" s="46">
        <v>0.39027777777777778</v>
      </c>
      <c r="AT510" s="46" t="s">
        <v>880</v>
      </c>
      <c r="AU510" s="42" t="s">
        <v>880</v>
      </c>
      <c r="AV510" s="46">
        <v>0.37916666666666665</v>
      </c>
      <c r="AW510" s="46" t="s">
        <v>880</v>
      </c>
      <c r="AX510" s="42" t="s">
        <v>880</v>
      </c>
      <c r="AY510" s="46">
        <v>0.37291666666666662</v>
      </c>
      <c r="AZ510" s="46" t="s">
        <v>880</v>
      </c>
      <c r="BA510" s="42" t="s">
        <v>880</v>
      </c>
      <c r="BB510" s="46">
        <v>0.37013888888888885</v>
      </c>
      <c r="BC510" s="46" t="s">
        <v>880</v>
      </c>
      <c r="BD510" s="42" t="s">
        <v>880</v>
      </c>
      <c r="BE510" s="42" t="s">
        <v>17</v>
      </c>
      <c r="BF510" s="42" t="s">
        <v>17</v>
      </c>
      <c r="BR510" s="1">
        <f t="shared" si="121"/>
        <v>23</v>
      </c>
      <c r="BS510" s="1">
        <f t="shared" si="122"/>
        <v>0</v>
      </c>
      <c r="BT510" s="1">
        <f t="shared" si="123"/>
        <v>6</v>
      </c>
      <c r="BU510" s="1">
        <f t="shared" si="124"/>
        <v>0</v>
      </c>
      <c r="BV510" s="1">
        <f t="shared" si="125"/>
        <v>0</v>
      </c>
      <c r="BW510" s="1">
        <f>SUM(COUNTIFS($S510:$BQ510,{"PAT","MAT"}))</f>
        <v>0</v>
      </c>
      <c r="BX510" s="1">
        <f t="shared" si="126"/>
        <v>0</v>
      </c>
      <c r="BY510" s="1">
        <f t="shared" si="127"/>
        <v>0</v>
      </c>
      <c r="BZ510" s="1">
        <f t="shared" si="128"/>
        <v>0</v>
      </c>
      <c r="CA510" s="1">
        <f t="shared" si="129"/>
        <v>0</v>
      </c>
      <c r="CB510" s="1">
        <f t="shared" si="130"/>
        <v>0</v>
      </c>
      <c r="CC510" s="1">
        <f t="shared" si="131"/>
        <v>0</v>
      </c>
      <c r="CD510" s="1">
        <f t="shared" si="132"/>
        <v>0</v>
      </c>
      <c r="CE510" s="1">
        <f t="shared" si="133"/>
        <v>1</v>
      </c>
      <c r="CF510" s="1">
        <f t="shared" si="134"/>
        <v>1</v>
      </c>
      <c r="CG510" s="1">
        <f>SUM(BR510:CC510)+SUM(COUNTIFS(R510:BQ510,{"TERM","RESIGNED"}))</f>
        <v>29</v>
      </c>
      <c r="CH510" s="1" t="s">
        <v>41</v>
      </c>
      <c r="CI510" s="1" t="s">
        <v>937</v>
      </c>
    </row>
    <row r="511" spans="1:87" x14ac:dyDescent="0.25">
      <c r="A511" s="30">
        <f t="shared" si="135"/>
        <v>510</v>
      </c>
      <c r="B511" s="1" t="s">
        <v>33</v>
      </c>
      <c r="C511" s="1">
        <v>19261</v>
      </c>
      <c r="D511" s="25">
        <v>19261</v>
      </c>
      <c r="E511" s="1" t="s">
        <v>863</v>
      </c>
      <c r="F511" s="32" t="s">
        <v>1220</v>
      </c>
      <c r="G511" s="32" t="s">
        <v>154</v>
      </c>
      <c r="H511" s="28">
        <v>45212</v>
      </c>
      <c r="I511" s="28" t="s">
        <v>36</v>
      </c>
      <c r="J511" s="28" t="s">
        <v>36</v>
      </c>
      <c r="K511" s="1">
        <f t="shared" ca="1" si="119"/>
        <v>130</v>
      </c>
      <c r="L511" s="32" t="str">
        <f t="shared" si="120"/>
        <v>Billable</v>
      </c>
      <c r="M511" s="32" t="s">
        <v>118</v>
      </c>
      <c r="N511" s="1" t="s">
        <v>38</v>
      </c>
      <c r="O511" s="1" t="s">
        <v>39</v>
      </c>
      <c r="P511" s="1"/>
      <c r="Q511" s="1"/>
      <c r="R511" s="31" t="s">
        <v>157</v>
      </c>
      <c r="S511" s="42" t="s">
        <v>880</v>
      </c>
      <c r="T511" s="45">
        <v>0.37708333333333338</v>
      </c>
      <c r="U511" s="42" t="s">
        <v>880</v>
      </c>
      <c r="V511" s="42" t="s">
        <v>880</v>
      </c>
      <c r="W511" s="46">
        <v>0.3743055555555555</v>
      </c>
      <c r="X511" s="46" t="s">
        <v>880</v>
      </c>
      <c r="Y511" s="42" t="s">
        <v>17</v>
      </c>
      <c r="Z511" s="42" t="s">
        <v>17</v>
      </c>
      <c r="AA511" s="42" t="s">
        <v>882</v>
      </c>
      <c r="AB511" s="46" t="s">
        <v>36</v>
      </c>
      <c r="AC511" s="42" t="s">
        <v>882</v>
      </c>
      <c r="AD511" s="42" t="s">
        <v>880</v>
      </c>
      <c r="AE511" s="46">
        <v>0.38055555555555554</v>
      </c>
      <c r="AF511" s="42" t="s">
        <v>880</v>
      </c>
      <c r="AG511" s="42" t="s">
        <v>880</v>
      </c>
      <c r="AH511" s="46">
        <v>0.37083333333333335</v>
      </c>
      <c r="AI511" s="42" t="s">
        <v>880</v>
      </c>
      <c r="AJ511" s="42" t="s">
        <v>880</v>
      </c>
      <c r="AK511" s="46">
        <v>0.37986111111111115</v>
      </c>
      <c r="AL511" s="42" t="s">
        <v>880</v>
      </c>
      <c r="AM511" s="42" t="s">
        <v>880</v>
      </c>
      <c r="AN511" s="46">
        <v>0.3756944444444445</v>
      </c>
      <c r="AO511" s="42" t="s">
        <v>880</v>
      </c>
      <c r="AP511" s="42" t="s">
        <v>17</v>
      </c>
      <c r="AQ511" s="42" t="s">
        <v>17</v>
      </c>
      <c r="AR511" s="42" t="s">
        <v>881</v>
      </c>
      <c r="AS511" s="46">
        <v>0.25763888888888892</v>
      </c>
      <c r="AT511" s="46" t="s">
        <v>881</v>
      </c>
      <c r="AU511" s="42" t="s">
        <v>883</v>
      </c>
      <c r="AV511" s="46" t="s">
        <v>36</v>
      </c>
      <c r="AW511" s="46" t="s">
        <v>883</v>
      </c>
      <c r="AX511" s="42" t="s">
        <v>883</v>
      </c>
      <c r="AY511" s="46" t="s">
        <v>36</v>
      </c>
      <c r="AZ511" s="46" t="s">
        <v>883</v>
      </c>
      <c r="BA511" s="42" t="s">
        <v>883</v>
      </c>
      <c r="BB511" s="46" t="s">
        <v>36</v>
      </c>
      <c r="BC511" s="46" t="s">
        <v>883</v>
      </c>
      <c r="BD511" s="42" t="s">
        <v>18</v>
      </c>
      <c r="BE511" s="42" t="s">
        <v>17</v>
      </c>
      <c r="BF511" s="42" t="s">
        <v>17</v>
      </c>
      <c r="BR511" s="1">
        <f t="shared" si="121"/>
        <v>12</v>
      </c>
      <c r="BS511" s="1">
        <f t="shared" si="122"/>
        <v>1</v>
      </c>
      <c r="BT511" s="1">
        <f t="shared" si="123"/>
        <v>6</v>
      </c>
      <c r="BU511" s="1">
        <f t="shared" si="124"/>
        <v>1</v>
      </c>
      <c r="BV511" s="1">
        <f t="shared" si="125"/>
        <v>0</v>
      </c>
      <c r="BW511" s="1">
        <f>SUM(COUNTIFS($S511:$BQ511,{"PAT","MAT"}))</f>
        <v>0</v>
      </c>
      <c r="BX511" s="1">
        <f t="shared" si="126"/>
        <v>0</v>
      </c>
      <c r="BY511" s="1">
        <f t="shared" si="127"/>
        <v>0</v>
      </c>
      <c r="BZ511" s="1">
        <f t="shared" si="128"/>
        <v>6</v>
      </c>
      <c r="CA511" s="1">
        <f t="shared" si="129"/>
        <v>2</v>
      </c>
      <c r="CB511" s="1">
        <f t="shared" si="130"/>
        <v>0</v>
      </c>
      <c r="CC511" s="1">
        <f t="shared" si="131"/>
        <v>0</v>
      </c>
      <c r="CD511" s="1">
        <f t="shared" si="132"/>
        <v>8</v>
      </c>
      <c r="CE511" s="1">
        <f t="shared" si="133"/>
        <v>0</v>
      </c>
      <c r="CF511" s="1">
        <f t="shared" si="134"/>
        <v>1</v>
      </c>
      <c r="CG511" s="1">
        <f>SUM(BR511:CC511)+SUM(COUNTIFS(R511:BQ511,{"TERM","RESIGNED"}))</f>
        <v>28</v>
      </c>
      <c r="CH511" s="1" t="s">
        <v>41</v>
      </c>
      <c r="CI511" s="1" t="s">
        <v>933</v>
      </c>
    </row>
    <row r="512" spans="1:87" x14ac:dyDescent="0.25">
      <c r="A512" s="30">
        <f t="shared" si="135"/>
        <v>511</v>
      </c>
      <c r="B512" s="1" t="s">
        <v>33</v>
      </c>
      <c r="C512" s="1">
        <v>19262</v>
      </c>
      <c r="D512" s="25">
        <v>19262</v>
      </c>
      <c r="E512" s="1" t="s">
        <v>863</v>
      </c>
      <c r="F512" s="32" t="s">
        <v>1221</v>
      </c>
      <c r="G512" s="32" t="s">
        <v>154</v>
      </c>
      <c r="H512" s="28">
        <v>45212</v>
      </c>
      <c r="I512" s="28" t="s">
        <v>36</v>
      </c>
      <c r="J512" s="28" t="s">
        <v>36</v>
      </c>
      <c r="K512" s="1">
        <f t="shared" ca="1" si="119"/>
        <v>130</v>
      </c>
      <c r="L512" s="32" t="str">
        <f t="shared" si="120"/>
        <v>Billable</v>
      </c>
      <c r="M512" s="32" t="s">
        <v>118</v>
      </c>
      <c r="N512" s="1" t="s">
        <v>38</v>
      </c>
      <c r="O512" s="1" t="s">
        <v>39</v>
      </c>
      <c r="P512" s="1"/>
      <c r="Q512" s="1"/>
      <c r="R512" s="31" t="s">
        <v>155</v>
      </c>
      <c r="S512" s="42" t="s">
        <v>880</v>
      </c>
      <c r="T512" s="45">
        <v>0.3756944444444445</v>
      </c>
      <c r="U512" s="42" t="s">
        <v>880</v>
      </c>
      <c r="V512" s="42" t="s">
        <v>880</v>
      </c>
      <c r="W512" s="46">
        <v>0.37222222222222223</v>
      </c>
      <c r="X512" s="46" t="s">
        <v>880</v>
      </c>
      <c r="Y512" s="42" t="s">
        <v>17</v>
      </c>
      <c r="Z512" s="42" t="s">
        <v>17</v>
      </c>
      <c r="AA512" s="42" t="s">
        <v>880</v>
      </c>
      <c r="AB512" s="46">
        <v>0.375</v>
      </c>
      <c r="AC512" s="42" t="s">
        <v>880</v>
      </c>
      <c r="AD512" s="42" t="s">
        <v>880</v>
      </c>
      <c r="AE512" s="46">
        <v>0.37083333333333335</v>
      </c>
      <c r="AF512" s="42" t="s">
        <v>880</v>
      </c>
      <c r="AG512" s="42" t="s">
        <v>883</v>
      </c>
      <c r="AH512" s="46" t="s">
        <v>36</v>
      </c>
      <c r="AI512" s="42" t="s">
        <v>883</v>
      </c>
      <c r="AJ512" s="42" t="s">
        <v>880</v>
      </c>
      <c r="AK512" s="46">
        <v>0.37777777777777777</v>
      </c>
      <c r="AL512" s="42" t="s">
        <v>880</v>
      </c>
      <c r="AM512" s="42" t="s">
        <v>880</v>
      </c>
      <c r="AN512" s="46">
        <v>0.36736111111111108</v>
      </c>
      <c r="AO512" s="42" t="s">
        <v>880</v>
      </c>
      <c r="AP512" s="42" t="s">
        <v>17</v>
      </c>
      <c r="AQ512" s="42" t="s">
        <v>17</v>
      </c>
      <c r="AR512" s="42" t="s">
        <v>880</v>
      </c>
      <c r="AS512" s="46">
        <v>0.39027777777777778</v>
      </c>
      <c r="AT512" s="46" t="s">
        <v>880</v>
      </c>
      <c r="AU512" s="42" t="s">
        <v>880</v>
      </c>
      <c r="AV512" s="46">
        <v>0.37013888888888885</v>
      </c>
      <c r="AW512" s="46" t="s">
        <v>880</v>
      </c>
      <c r="AX512" s="42" t="s">
        <v>880</v>
      </c>
      <c r="AY512" s="46">
        <v>0.37013888888888885</v>
      </c>
      <c r="AZ512" s="46" t="s">
        <v>880</v>
      </c>
      <c r="BA512" s="42" t="s">
        <v>880</v>
      </c>
      <c r="BB512" s="46">
        <v>0.37083333333333335</v>
      </c>
      <c r="BC512" s="46" t="s">
        <v>880</v>
      </c>
      <c r="BD512" s="42" t="s">
        <v>880</v>
      </c>
      <c r="BE512" s="42" t="s">
        <v>17</v>
      </c>
      <c r="BF512" s="42" t="s">
        <v>17</v>
      </c>
      <c r="BR512" s="1">
        <f t="shared" si="121"/>
        <v>21</v>
      </c>
      <c r="BS512" s="1">
        <f t="shared" si="122"/>
        <v>0</v>
      </c>
      <c r="BT512" s="1">
        <f t="shared" si="123"/>
        <v>6</v>
      </c>
      <c r="BU512" s="1">
        <f t="shared" si="124"/>
        <v>0</v>
      </c>
      <c r="BV512" s="1">
        <f t="shared" si="125"/>
        <v>0</v>
      </c>
      <c r="BW512" s="1">
        <f>SUM(COUNTIFS($S512:$BQ512,{"PAT","MAT"}))</f>
        <v>0</v>
      </c>
      <c r="BX512" s="1">
        <f t="shared" si="126"/>
        <v>0</v>
      </c>
      <c r="BY512" s="1">
        <f t="shared" si="127"/>
        <v>0</v>
      </c>
      <c r="BZ512" s="1">
        <f t="shared" si="128"/>
        <v>2</v>
      </c>
      <c r="CA512" s="1">
        <f t="shared" si="129"/>
        <v>0</v>
      </c>
      <c r="CB512" s="1">
        <f t="shared" si="130"/>
        <v>0</v>
      </c>
      <c r="CC512" s="1">
        <f t="shared" si="131"/>
        <v>0</v>
      </c>
      <c r="CD512" s="1">
        <f t="shared" si="132"/>
        <v>2</v>
      </c>
      <c r="CE512" s="1">
        <f t="shared" si="133"/>
        <v>1</v>
      </c>
      <c r="CF512" s="1">
        <f t="shared" si="134"/>
        <v>1</v>
      </c>
      <c r="CG512" s="1">
        <f>SUM(BR512:CC512)+SUM(COUNTIFS(R512:BQ512,{"TERM","RESIGNED"}))</f>
        <v>29</v>
      </c>
      <c r="CH512" s="1" t="s">
        <v>41</v>
      </c>
      <c r="CI512" s="1" t="s">
        <v>933</v>
      </c>
    </row>
    <row r="513" spans="1:87" x14ac:dyDescent="0.25">
      <c r="A513" s="30">
        <f t="shared" si="135"/>
        <v>512</v>
      </c>
      <c r="B513" s="1" t="s">
        <v>163</v>
      </c>
      <c r="C513" s="1">
        <v>105966</v>
      </c>
      <c r="D513" s="25">
        <v>105966</v>
      </c>
      <c r="E513" s="1" t="s">
        <v>863</v>
      </c>
      <c r="F513" s="32" t="s">
        <v>1201</v>
      </c>
      <c r="G513" s="32" t="s">
        <v>154</v>
      </c>
      <c r="H513" s="28">
        <v>45209</v>
      </c>
      <c r="I513" s="28" t="s">
        <v>36</v>
      </c>
      <c r="J513" s="28" t="s">
        <v>36</v>
      </c>
      <c r="K513" s="1">
        <f t="shared" ca="1" si="119"/>
        <v>133</v>
      </c>
      <c r="L513" s="32" t="str">
        <f t="shared" si="120"/>
        <v>Billable</v>
      </c>
      <c r="M513" s="32" t="s">
        <v>118</v>
      </c>
      <c r="N513" s="1" t="s">
        <v>38</v>
      </c>
      <c r="O513" s="1" t="s">
        <v>39</v>
      </c>
      <c r="P513" s="1"/>
      <c r="Q513" s="1"/>
      <c r="R513" s="31" t="s">
        <v>155</v>
      </c>
      <c r="S513" s="42" t="s">
        <v>880</v>
      </c>
      <c r="T513" s="45">
        <v>0.36874999999999997</v>
      </c>
      <c r="U513" s="42" t="s">
        <v>880</v>
      </c>
      <c r="V513" s="42" t="s">
        <v>880</v>
      </c>
      <c r="W513" s="46">
        <v>0.37083333333333335</v>
      </c>
      <c r="X513" s="46" t="s">
        <v>880</v>
      </c>
      <c r="Y513" s="42" t="s">
        <v>17</v>
      </c>
      <c r="Z513" s="42" t="s">
        <v>17</v>
      </c>
      <c r="AA513" s="42" t="s">
        <v>880</v>
      </c>
      <c r="AB513" s="46">
        <v>0.38055555555555554</v>
      </c>
      <c r="AC513" s="42" t="s">
        <v>880</v>
      </c>
      <c r="AD513" s="42" t="s">
        <v>880</v>
      </c>
      <c r="AE513" s="46">
        <v>0.37013888888888885</v>
      </c>
      <c r="AF513" s="42" t="s">
        <v>880</v>
      </c>
      <c r="AG513" s="42" t="s">
        <v>880</v>
      </c>
      <c r="AH513" s="46">
        <v>0.3923611111111111</v>
      </c>
      <c r="AI513" s="42" t="s">
        <v>880</v>
      </c>
      <c r="AJ513" s="42" t="s">
        <v>881</v>
      </c>
      <c r="AK513" s="46">
        <v>0.23680555555555557</v>
      </c>
      <c r="AL513" s="42" t="s">
        <v>881</v>
      </c>
      <c r="AM513" s="42" t="s">
        <v>880</v>
      </c>
      <c r="AN513" s="46">
        <v>0.36944444444444446</v>
      </c>
      <c r="AO513" s="42" t="s">
        <v>880</v>
      </c>
      <c r="AP513" s="42" t="s">
        <v>17</v>
      </c>
      <c r="AQ513" s="42" t="s">
        <v>17</v>
      </c>
      <c r="AR513" s="42" t="s">
        <v>880</v>
      </c>
      <c r="AS513" s="46">
        <v>0.38125000000000003</v>
      </c>
      <c r="AT513" s="46" t="s">
        <v>880</v>
      </c>
      <c r="AU513" s="42" t="s">
        <v>880</v>
      </c>
      <c r="AV513" s="46">
        <v>0.37708333333333338</v>
      </c>
      <c r="AW513" s="46" t="s">
        <v>880</v>
      </c>
      <c r="AX513" s="42" t="s">
        <v>880</v>
      </c>
      <c r="AY513" s="46">
        <v>0.36874999999999997</v>
      </c>
      <c r="AZ513" s="46" t="s">
        <v>880</v>
      </c>
      <c r="BA513" s="42" t="s">
        <v>880</v>
      </c>
      <c r="BB513" s="46">
        <v>0.37291666666666662</v>
      </c>
      <c r="BC513" s="46" t="s">
        <v>880</v>
      </c>
      <c r="BD513" s="42" t="s">
        <v>883</v>
      </c>
      <c r="BE513" s="42" t="s">
        <v>17</v>
      </c>
      <c r="BF513" s="42" t="s">
        <v>17</v>
      </c>
      <c r="BR513" s="1">
        <f t="shared" si="121"/>
        <v>20</v>
      </c>
      <c r="BS513" s="1">
        <f t="shared" si="122"/>
        <v>1</v>
      </c>
      <c r="BT513" s="1">
        <f t="shared" si="123"/>
        <v>6</v>
      </c>
      <c r="BU513" s="1">
        <f t="shared" si="124"/>
        <v>0</v>
      </c>
      <c r="BV513" s="1">
        <f t="shared" si="125"/>
        <v>0</v>
      </c>
      <c r="BW513" s="1">
        <f>SUM(COUNTIFS($S513:$BQ513,{"PAT","MAT"}))</f>
        <v>0</v>
      </c>
      <c r="BX513" s="1">
        <f t="shared" si="126"/>
        <v>0</v>
      </c>
      <c r="BY513" s="1">
        <f t="shared" si="127"/>
        <v>0</v>
      </c>
      <c r="BZ513" s="1">
        <f t="shared" si="128"/>
        <v>1</v>
      </c>
      <c r="CA513" s="1">
        <f t="shared" si="129"/>
        <v>0</v>
      </c>
      <c r="CB513" s="1">
        <f t="shared" si="130"/>
        <v>0</v>
      </c>
      <c r="CC513" s="1">
        <f t="shared" si="131"/>
        <v>0</v>
      </c>
      <c r="CD513" s="1">
        <f t="shared" si="132"/>
        <v>1</v>
      </c>
      <c r="CE513" s="1">
        <f t="shared" si="133"/>
        <v>1</v>
      </c>
      <c r="CF513" s="1">
        <f t="shared" si="134"/>
        <v>1</v>
      </c>
      <c r="CG513" s="1">
        <f>SUM(BR513:CC513)+SUM(COUNTIFS(R513:BQ513,{"TERM","RESIGNED"}))</f>
        <v>28</v>
      </c>
      <c r="CH513" s="1" t="s">
        <v>41</v>
      </c>
      <c r="CI513" s="1" t="s">
        <v>937</v>
      </c>
    </row>
    <row r="514" spans="1:87" x14ac:dyDescent="0.25">
      <c r="A514" s="30">
        <f t="shared" si="135"/>
        <v>513</v>
      </c>
      <c r="B514" s="1" t="s">
        <v>163</v>
      </c>
      <c r="C514" s="1">
        <v>105967</v>
      </c>
      <c r="D514" s="25">
        <v>105967</v>
      </c>
      <c r="E514" s="1" t="s">
        <v>863</v>
      </c>
      <c r="F514" s="32" t="s">
        <v>1202</v>
      </c>
      <c r="G514" s="32" t="s">
        <v>154</v>
      </c>
      <c r="H514" s="28">
        <v>45209</v>
      </c>
      <c r="I514" s="28" t="s">
        <v>36</v>
      </c>
      <c r="J514" s="28" t="s">
        <v>36</v>
      </c>
      <c r="K514" s="1">
        <f t="shared" ref="K514:K577" ca="1" si="136">IF(O514="ACTIVE",(TODAY()-H514),(J514-H514))</f>
        <v>133</v>
      </c>
      <c r="L514" s="32" t="str">
        <f t="shared" ref="L514:L577" si="137">IF(OR(M514="Email Verification",M514="Operations",M514="OJT",M514="Bottom Quartile Group",M514="Training"),"Billable","Non Billable")</f>
        <v>Billable</v>
      </c>
      <c r="M514" s="32" t="s">
        <v>118</v>
      </c>
      <c r="N514" s="1" t="s">
        <v>38</v>
      </c>
      <c r="O514" s="1" t="s">
        <v>39</v>
      </c>
      <c r="P514" s="1"/>
      <c r="Q514" s="1"/>
      <c r="R514" s="31" t="s">
        <v>157</v>
      </c>
      <c r="S514" s="42" t="s">
        <v>880</v>
      </c>
      <c r="T514" s="45">
        <v>0.37916666666666665</v>
      </c>
      <c r="U514" s="42" t="s">
        <v>880</v>
      </c>
      <c r="V514" s="42" t="s">
        <v>880</v>
      </c>
      <c r="W514" s="46">
        <v>0.37847222222222227</v>
      </c>
      <c r="X514" s="46" t="s">
        <v>880</v>
      </c>
      <c r="Y514" s="42" t="s">
        <v>17</v>
      </c>
      <c r="Z514" s="42" t="s">
        <v>17</v>
      </c>
      <c r="AA514" s="42" t="s">
        <v>880</v>
      </c>
      <c r="AB514" s="46">
        <v>0.3743055555555555</v>
      </c>
      <c r="AC514" s="42" t="s">
        <v>880</v>
      </c>
      <c r="AD514" s="42" t="s">
        <v>880</v>
      </c>
      <c r="AE514" s="46">
        <v>0.37708333333333338</v>
      </c>
      <c r="AF514" s="42" t="s">
        <v>880</v>
      </c>
      <c r="AG514" s="42" t="s">
        <v>880</v>
      </c>
      <c r="AH514" s="46">
        <v>0.21875</v>
      </c>
      <c r="AI514" s="42" t="s">
        <v>880</v>
      </c>
      <c r="AJ514" s="42" t="s">
        <v>880</v>
      </c>
      <c r="AK514" s="46">
        <v>0.37291666666666662</v>
      </c>
      <c r="AL514" s="42" t="s">
        <v>880</v>
      </c>
      <c r="AM514" s="42" t="s">
        <v>880</v>
      </c>
      <c r="AN514" s="46">
        <v>0.2638888888888889</v>
      </c>
      <c r="AO514" s="42" t="s">
        <v>881</v>
      </c>
      <c r="AP514" s="42" t="s">
        <v>17</v>
      </c>
      <c r="AQ514" s="42" t="s">
        <v>17</v>
      </c>
      <c r="AR514" s="42" t="s">
        <v>880</v>
      </c>
      <c r="AS514" s="46">
        <v>0.39166666666666666</v>
      </c>
      <c r="AT514" s="46" t="s">
        <v>880</v>
      </c>
      <c r="AU514" s="42" t="s">
        <v>880</v>
      </c>
      <c r="AV514" s="46">
        <v>0.38125000000000003</v>
      </c>
      <c r="AW514" s="46" t="s">
        <v>880</v>
      </c>
      <c r="AX514" s="42" t="s">
        <v>880</v>
      </c>
      <c r="AY514" s="46">
        <v>0.37291666666666662</v>
      </c>
      <c r="AZ514" s="46" t="s">
        <v>880</v>
      </c>
      <c r="BA514" s="42" t="s">
        <v>880</v>
      </c>
      <c r="BB514" s="46">
        <v>0.37013888888888885</v>
      </c>
      <c r="BC514" s="46" t="s">
        <v>880</v>
      </c>
      <c r="BD514" s="42" t="s">
        <v>880</v>
      </c>
      <c r="BE514" s="42" t="s">
        <v>17</v>
      </c>
      <c r="BF514" s="42" t="s">
        <v>17</v>
      </c>
      <c r="BR514" s="1">
        <f t="shared" ref="BR514:BR577" si="138">COUNTIFS($S514:$BQ514,"P")</f>
        <v>22</v>
      </c>
      <c r="BS514" s="1">
        <f t="shared" ref="BS514:BS577" si="139">COUNTIFS($S514:$BQ514,"HD")/2</f>
        <v>0.5</v>
      </c>
      <c r="BT514" s="1">
        <f t="shared" ref="BT514:BT577" si="140">COUNTIFS($S514:$BQ514,"DO")</f>
        <v>6</v>
      </c>
      <c r="BU514" s="1">
        <f t="shared" ref="BU514:BU577" si="141">COUNTIFS($S514:$BQ514,"UPL")</f>
        <v>0</v>
      </c>
      <c r="BV514" s="1">
        <f t="shared" ref="BV514:BV577" si="142">COUNTIFS($S514:$BQ514,"LWP")</f>
        <v>0</v>
      </c>
      <c r="BW514" s="1">
        <f>SUM(COUNTIFS($S514:$BQ514,{"PAT","MAT"}))</f>
        <v>0</v>
      </c>
      <c r="BX514" s="1">
        <f t="shared" ref="BX514:BX577" si="143">COUNTIFS($S514:$BQ514,"HO")</f>
        <v>0</v>
      </c>
      <c r="BY514" s="1">
        <f t="shared" ref="BY514:BY577" si="144">COUNTIFS($S514:$BQ514,"NA")</f>
        <v>0</v>
      </c>
      <c r="BZ514" s="1">
        <f t="shared" ref="BZ514:BZ577" si="145">COUNTIFS($S514:$BQ514,"PL")</f>
        <v>0</v>
      </c>
      <c r="CA514" s="1">
        <f t="shared" ref="CA514:CA577" si="146">COUNTIFS($S514:$BQ514,"CL")</f>
        <v>0</v>
      </c>
      <c r="CB514" s="1">
        <f t="shared" ref="CB514:CB577" si="147">COUNTIFS($S514:$BQ514,"BL")</f>
        <v>0</v>
      </c>
      <c r="CC514" s="1">
        <f t="shared" ref="CC514:CC577" si="148">COUNTIFS($S514:$BQ514,"CO")</f>
        <v>0</v>
      </c>
      <c r="CD514" s="1">
        <f t="shared" ref="CD514:CD577" si="149">SUM(BZ514:CC514)</f>
        <v>0</v>
      </c>
      <c r="CE514" s="1">
        <f t="shared" ref="CE514:CE577" si="150">IF(SUM(BR514+BS514)&gt;=17,1,0)</f>
        <v>1</v>
      </c>
      <c r="CF514" s="1">
        <f t="shared" ref="CF514:CF577" si="151">IF(SUM(BR514+BS514)&gt;=13,1,0)</f>
        <v>1</v>
      </c>
      <c r="CG514" s="1">
        <f>SUM(BR514:CC514)+SUM(COUNTIFS(R514:BQ514,{"TERM","RESIGNED"}))</f>
        <v>28.5</v>
      </c>
      <c r="CH514" s="1" t="s">
        <v>41</v>
      </c>
      <c r="CI514" s="1" t="s">
        <v>934</v>
      </c>
    </row>
    <row r="515" spans="1:87" x14ac:dyDescent="0.25">
      <c r="A515" s="30">
        <f t="shared" ref="A515:A578" si="152">A514+1</f>
        <v>514</v>
      </c>
      <c r="B515" s="1" t="s">
        <v>163</v>
      </c>
      <c r="C515" s="1">
        <v>105970</v>
      </c>
      <c r="D515" s="25">
        <v>105970</v>
      </c>
      <c r="E515" s="1" t="s">
        <v>863</v>
      </c>
      <c r="F515" s="32" t="s">
        <v>1203</v>
      </c>
      <c r="G515" s="32" t="s">
        <v>154</v>
      </c>
      <c r="H515" s="28">
        <v>45209</v>
      </c>
      <c r="I515" s="28" t="s">
        <v>36</v>
      </c>
      <c r="J515" s="28" t="s">
        <v>36</v>
      </c>
      <c r="K515" s="1">
        <f t="shared" ca="1" si="136"/>
        <v>133</v>
      </c>
      <c r="L515" s="32" t="str">
        <f t="shared" si="137"/>
        <v>Billable</v>
      </c>
      <c r="M515" s="32" t="s">
        <v>118</v>
      </c>
      <c r="N515" s="1" t="s">
        <v>38</v>
      </c>
      <c r="O515" s="1" t="s">
        <v>39</v>
      </c>
      <c r="P515" s="1"/>
      <c r="Q515" s="1"/>
      <c r="R515" s="31" t="s">
        <v>136</v>
      </c>
      <c r="S515" s="42" t="s">
        <v>880</v>
      </c>
      <c r="T515" s="45">
        <v>0.45</v>
      </c>
      <c r="U515" s="42" t="s">
        <v>880</v>
      </c>
      <c r="V515" s="42" t="s">
        <v>880</v>
      </c>
      <c r="W515" s="46">
        <v>0.40625</v>
      </c>
      <c r="X515" s="46" t="s">
        <v>880</v>
      </c>
      <c r="Y515" s="42" t="s">
        <v>17</v>
      </c>
      <c r="Z515" s="42" t="s">
        <v>17</v>
      </c>
      <c r="AA515" s="42" t="s">
        <v>880</v>
      </c>
      <c r="AB515" s="46">
        <v>0.41041666666666665</v>
      </c>
      <c r="AC515" s="42" t="s">
        <v>880</v>
      </c>
      <c r="AD515" s="42" t="s">
        <v>880</v>
      </c>
      <c r="AE515" s="46">
        <v>0.38750000000000001</v>
      </c>
      <c r="AF515" s="42" t="s">
        <v>880</v>
      </c>
      <c r="AG515" s="42" t="s">
        <v>883</v>
      </c>
      <c r="AH515" s="46" t="s">
        <v>36</v>
      </c>
      <c r="AI515" s="42" t="s">
        <v>883</v>
      </c>
      <c r="AJ515" s="42" t="s">
        <v>883</v>
      </c>
      <c r="AK515" s="46" t="s">
        <v>36</v>
      </c>
      <c r="AL515" s="42" t="s">
        <v>883</v>
      </c>
      <c r="AM515" s="42" t="s">
        <v>883</v>
      </c>
      <c r="AN515" s="46" t="s">
        <v>36</v>
      </c>
      <c r="AO515" s="42" t="s">
        <v>883</v>
      </c>
      <c r="AP515" s="42" t="s">
        <v>17</v>
      </c>
      <c r="AQ515" s="42" t="s">
        <v>17</v>
      </c>
      <c r="AR515" s="42" t="s">
        <v>882</v>
      </c>
      <c r="AS515" s="46" t="s">
        <v>36</v>
      </c>
      <c r="AT515" s="46" t="s">
        <v>882</v>
      </c>
      <c r="AU515" s="42" t="s">
        <v>880</v>
      </c>
      <c r="AV515" s="46">
        <v>0.38958333333333334</v>
      </c>
      <c r="AW515" s="46" t="s">
        <v>880</v>
      </c>
      <c r="AX515" s="42" t="s">
        <v>880</v>
      </c>
      <c r="AY515" s="46">
        <v>0.38680555555555557</v>
      </c>
      <c r="AZ515" s="46" t="s">
        <v>880</v>
      </c>
      <c r="BA515" s="42" t="s">
        <v>880</v>
      </c>
      <c r="BB515" s="46">
        <v>0.3840277777777778</v>
      </c>
      <c r="BC515" s="46" t="s">
        <v>880</v>
      </c>
      <c r="BD515" s="42" t="s">
        <v>880</v>
      </c>
      <c r="BE515" s="42" t="s">
        <v>17</v>
      </c>
      <c r="BF515" s="42" t="s">
        <v>17</v>
      </c>
      <c r="BR515" s="1">
        <f t="shared" si="138"/>
        <v>15</v>
      </c>
      <c r="BS515" s="1">
        <f t="shared" si="139"/>
        <v>0</v>
      </c>
      <c r="BT515" s="1">
        <f t="shared" si="140"/>
        <v>6</v>
      </c>
      <c r="BU515" s="1">
        <f t="shared" si="141"/>
        <v>0</v>
      </c>
      <c r="BV515" s="1">
        <f t="shared" si="142"/>
        <v>0</v>
      </c>
      <c r="BW515" s="1">
        <f>SUM(COUNTIFS($S515:$BQ515,{"PAT","MAT"}))</f>
        <v>0</v>
      </c>
      <c r="BX515" s="1">
        <f t="shared" si="143"/>
        <v>0</v>
      </c>
      <c r="BY515" s="1">
        <f t="shared" si="144"/>
        <v>0</v>
      </c>
      <c r="BZ515" s="1">
        <f t="shared" si="145"/>
        <v>6</v>
      </c>
      <c r="CA515" s="1">
        <f t="shared" si="146"/>
        <v>2</v>
      </c>
      <c r="CB515" s="1">
        <f t="shared" si="147"/>
        <v>0</v>
      </c>
      <c r="CC515" s="1">
        <f t="shared" si="148"/>
        <v>0</v>
      </c>
      <c r="CD515" s="1">
        <f t="shared" si="149"/>
        <v>8</v>
      </c>
      <c r="CE515" s="1">
        <f t="shared" si="150"/>
        <v>0</v>
      </c>
      <c r="CF515" s="1">
        <f t="shared" si="151"/>
        <v>1</v>
      </c>
      <c r="CG515" s="1">
        <f>SUM(BR515:CC515)+SUM(COUNTIFS(R515:BQ515,{"TERM","RESIGNED"}))</f>
        <v>29</v>
      </c>
      <c r="CH515" s="1" t="s">
        <v>41</v>
      </c>
      <c r="CI515" s="1" t="s">
        <v>933</v>
      </c>
    </row>
    <row r="516" spans="1:87" x14ac:dyDescent="0.25">
      <c r="A516" s="30">
        <f t="shared" si="152"/>
        <v>515</v>
      </c>
      <c r="B516" s="1" t="s">
        <v>33</v>
      </c>
      <c r="C516" s="1">
        <v>19296</v>
      </c>
      <c r="D516" s="25">
        <v>19296</v>
      </c>
      <c r="E516" s="1" t="s">
        <v>863</v>
      </c>
      <c r="F516" s="32" t="s">
        <v>1231</v>
      </c>
      <c r="G516" s="32" t="s">
        <v>154</v>
      </c>
      <c r="H516" s="28">
        <v>45216</v>
      </c>
      <c r="I516" s="28" t="s">
        <v>36</v>
      </c>
      <c r="J516" s="28" t="s">
        <v>36</v>
      </c>
      <c r="K516" s="1">
        <f t="shared" ca="1" si="136"/>
        <v>126</v>
      </c>
      <c r="L516" s="32" t="str">
        <f t="shared" si="137"/>
        <v>Billable</v>
      </c>
      <c r="M516" s="32" t="s">
        <v>118</v>
      </c>
      <c r="N516" s="1" t="s">
        <v>38</v>
      </c>
      <c r="O516" s="1" t="s">
        <v>39</v>
      </c>
      <c r="P516" s="1"/>
      <c r="Q516" s="1"/>
      <c r="R516" s="31" t="s">
        <v>157</v>
      </c>
      <c r="S516" s="42" t="s">
        <v>880</v>
      </c>
      <c r="T516" s="45">
        <v>0.41319444444444442</v>
      </c>
      <c r="U516" s="42" t="s">
        <v>880</v>
      </c>
      <c r="V516" s="42" t="s">
        <v>880</v>
      </c>
      <c r="W516" s="46">
        <v>0.3743055555555555</v>
      </c>
      <c r="X516" s="46" t="s">
        <v>880</v>
      </c>
      <c r="Y516" s="42" t="s">
        <v>17</v>
      </c>
      <c r="Z516" s="42" t="s">
        <v>17</v>
      </c>
      <c r="AA516" s="42" t="s">
        <v>880</v>
      </c>
      <c r="AB516" s="46">
        <v>0.36805555555555558</v>
      </c>
      <c r="AC516" s="42" t="s">
        <v>880</v>
      </c>
      <c r="AD516" s="42" t="s">
        <v>880</v>
      </c>
      <c r="AE516" s="46">
        <v>0.3666666666666667</v>
      </c>
      <c r="AF516" s="42" t="s">
        <v>880</v>
      </c>
      <c r="AG516" s="42" t="s">
        <v>880</v>
      </c>
      <c r="AH516" s="46">
        <v>0.37013888888888885</v>
      </c>
      <c r="AI516" s="42" t="s">
        <v>880</v>
      </c>
      <c r="AJ516" s="42" t="s">
        <v>880</v>
      </c>
      <c r="AK516" s="46">
        <v>0.3659722222222222</v>
      </c>
      <c r="AL516" s="42" t="s">
        <v>880</v>
      </c>
      <c r="AM516" s="42" t="s">
        <v>880</v>
      </c>
      <c r="AN516" s="46">
        <v>0.36527777777777781</v>
      </c>
      <c r="AO516" s="42" t="s">
        <v>880</v>
      </c>
      <c r="AP516" s="42" t="s">
        <v>17</v>
      </c>
      <c r="AQ516" s="42" t="s">
        <v>17</v>
      </c>
      <c r="AR516" s="42" t="s">
        <v>880</v>
      </c>
      <c r="AS516" s="46">
        <v>0.3666666666666667</v>
      </c>
      <c r="AT516" s="46" t="s">
        <v>880</v>
      </c>
      <c r="AU516" s="42" t="s">
        <v>880</v>
      </c>
      <c r="AV516" s="46">
        <v>0.37916666666666665</v>
      </c>
      <c r="AW516" s="46" t="s">
        <v>880</v>
      </c>
      <c r="AX516" s="42" t="s">
        <v>880</v>
      </c>
      <c r="AY516" s="46">
        <v>0.36527777777777781</v>
      </c>
      <c r="AZ516" s="46" t="s">
        <v>880</v>
      </c>
      <c r="BA516" s="42" t="s">
        <v>880</v>
      </c>
      <c r="BB516" s="46">
        <v>0.37361111111111112</v>
      </c>
      <c r="BC516" s="46" t="s">
        <v>880</v>
      </c>
      <c r="BD516" s="42" t="s">
        <v>880</v>
      </c>
      <c r="BE516" s="42" t="s">
        <v>17</v>
      </c>
      <c r="BF516" s="42" t="s">
        <v>17</v>
      </c>
      <c r="BR516" s="1">
        <f t="shared" si="138"/>
        <v>23</v>
      </c>
      <c r="BS516" s="1">
        <f t="shared" si="139"/>
        <v>0</v>
      </c>
      <c r="BT516" s="1">
        <f t="shared" si="140"/>
        <v>6</v>
      </c>
      <c r="BU516" s="1">
        <f t="shared" si="141"/>
        <v>0</v>
      </c>
      <c r="BV516" s="1">
        <f t="shared" si="142"/>
        <v>0</v>
      </c>
      <c r="BW516" s="1">
        <f>SUM(COUNTIFS($S516:$BQ516,{"PAT","MAT"}))</f>
        <v>0</v>
      </c>
      <c r="BX516" s="1">
        <f t="shared" si="143"/>
        <v>0</v>
      </c>
      <c r="BY516" s="1">
        <f t="shared" si="144"/>
        <v>0</v>
      </c>
      <c r="BZ516" s="1">
        <f t="shared" si="145"/>
        <v>0</v>
      </c>
      <c r="CA516" s="1">
        <f t="shared" si="146"/>
        <v>0</v>
      </c>
      <c r="CB516" s="1">
        <f t="shared" si="147"/>
        <v>0</v>
      </c>
      <c r="CC516" s="1">
        <f t="shared" si="148"/>
        <v>0</v>
      </c>
      <c r="CD516" s="1">
        <f t="shared" si="149"/>
        <v>0</v>
      </c>
      <c r="CE516" s="1">
        <f t="shared" si="150"/>
        <v>1</v>
      </c>
      <c r="CF516" s="1">
        <f t="shared" si="151"/>
        <v>1</v>
      </c>
      <c r="CG516" s="1">
        <f>SUM(BR516:CC516)+SUM(COUNTIFS(R516:BQ516,{"TERM","RESIGNED"}))</f>
        <v>29</v>
      </c>
      <c r="CH516" s="1" t="s">
        <v>41</v>
      </c>
      <c r="CI516" s="1" t="s">
        <v>933</v>
      </c>
    </row>
    <row r="517" spans="1:87" x14ac:dyDescent="0.25">
      <c r="A517" s="30">
        <f t="shared" si="152"/>
        <v>516</v>
      </c>
      <c r="B517" s="1" t="s">
        <v>33</v>
      </c>
      <c r="C517" s="1">
        <v>19298</v>
      </c>
      <c r="D517" s="25">
        <v>19298</v>
      </c>
      <c r="E517" s="1" t="s">
        <v>863</v>
      </c>
      <c r="F517" s="32" t="s">
        <v>1232</v>
      </c>
      <c r="G517" s="32" t="s">
        <v>154</v>
      </c>
      <c r="H517" s="28">
        <v>45216</v>
      </c>
      <c r="I517" s="28" t="s">
        <v>36</v>
      </c>
      <c r="J517" s="28" t="s">
        <v>36</v>
      </c>
      <c r="K517" s="1">
        <f t="shared" ca="1" si="136"/>
        <v>126</v>
      </c>
      <c r="L517" s="32" t="str">
        <f t="shared" si="137"/>
        <v>Billable</v>
      </c>
      <c r="M517" s="32" t="s">
        <v>118</v>
      </c>
      <c r="N517" s="1" t="s">
        <v>38</v>
      </c>
      <c r="O517" s="1" t="s">
        <v>39</v>
      </c>
      <c r="P517" s="1"/>
      <c r="Q517" s="1"/>
      <c r="R517" s="31" t="s">
        <v>155</v>
      </c>
      <c r="S517" s="42" t="s">
        <v>883</v>
      </c>
      <c r="T517" s="45" t="s">
        <v>36</v>
      </c>
      <c r="U517" s="42" t="s">
        <v>883</v>
      </c>
      <c r="V517" s="42" t="s">
        <v>883</v>
      </c>
      <c r="W517" s="46" t="s">
        <v>36</v>
      </c>
      <c r="X517" s="46" t="s">
        <v>883</v>
      </c>
      <c r="Y517" s="42" t="s">
        <v>17</v>
      </c>
      <c r="Z517" s="42" t="s">
        <v>17</v>
      </c>
      <c r="AA517" s="42" t="s">
        <v>880</v>
      </c>
      <c r="AB517" s="46">
        <v>0.3743055555555555</v>
      </c>
      <c r="AC517" s="42" t="s">
        <v>880</v>
      </c>
      <c r="AD517" s="42" t="s">
        <v>880</v>
      </c>
      <c r="AE517" s="46">
        <v>0.37847222222222227</v>
      </c>
      <c r="AF517" s="42" t="s">
        <v>880</v>
      </c>
      <c r="AG517" s="42" t="s">
        <v>880</v>
      </c>
      <c r="AH517" s="46">
        <v>0.38263888888888892</v>
      </c>
      <c r="AI517" s="42" t="s">
        <v>880</v>
      </c>
      <c r="AJ517" s="42" t="s">
        <v>880</v>
      </c>
      <c r="AK517" s="46">
        <v>0.37083333333333335</v>
      </c>
      <c r="AL517" s="42" t="s">
        <v>880</v>
      </c>
      <c r="AM517" s="42" t="s">
        <v>880</v>
      </c>
      <c r="AN517" s="46">
        <v>0.38819444444444445</v>
      </c>
      <c r="AO517" s="42" t="s">
        <v>880</v>
      </c>
      <c r="AP517" s="42" t="s">
        <v>17</v>
      </c>
      <c r="AQ517" s="42" t="s">
        <v>17</v>
      </c>
      <c r="AR517" s="42" t="s">
        <v>880</v>
      </c>
      <c r="AS517" s="46">
        <v>0.38194444444444442</v>
      </c>
      <c r="AT517" s="46" t="s">
        <v>880</v>
      </c>
      <c r="AU517" s="42" t="s">
        <v>880</v>
      </c>
      <c r="AV517" s="46">
        <v>0.38819444444444445</v>
      </c>
      <c r="AW517" s="46" t="s">
        <v>880</v>
      </c>
      <c r="AX517" s="42" t="s">
        <v>880</v>
      </c>
      <c r="AY517" s="46">
        <v>0.36874999999999997</v>
      </c>
      <c r="AZ517" s="46" t="s">
        <v>880</v>
      </c>
      <c r="BA517" s="42" t="s">
        <v>880</v>
      </c>
      <c r="BB517" s="46">
        <v>0.37152777777777773</v>
      </c>
      <c r="BC517" s="46" t="s">
        <v>880</v>
      </c>
      <c r="BD517" s="42" t="s">
        <v>880</v>
      </c>
      <c r="BE517" s="42" t="s">
        <v>17</v>
      </c>
      <c r="BF517" s="42" t="s">
        <v>17</v>
      </c>
      <c r="BR517" s="1">
        <f t="shared" si="138"/>
        <v>19</v>
      </c>
      <c r="BS517" s="1">
        <f t="shared" si="139"/>
        <v>0</v>
      </c>
      <c r="BT517" s="1">
        <f t="shared" si="140"/>
        <v>6</v>
      </c>
      <c r="BU517" s="1">
        <f t="shared" si="141"/>
        <v>0</v>
      </c>
      <c r="BV517" s="1">
        <f t="shared" si="142"/>
        <v>0</v>
      </c>
      <c r="BW517" s="1">
        <f>SUM(COUNTIFS($S517:$BQ517,{"PAT","MAT"}))</f>
        <v>0</v>
      </c>
      <c r="BX517" s="1">
        <f t="shared" si="143"/>
        <v>0</v>
      </c>
      <c r="BY517" s="1">
        <f t="shared" si="144"/>
        <v>0</v>
      </c>
      <c r="BZ517" s="1">
        <f t="shared" si="145"/>
        <v>4</v>
      </c>
      <c r="CA517" s="1">
        <f t="shared" si="146"/>
        <v>0</v>
      </c>
      <c r="CB517" s="1">
        <f t="shared" si="147"/>
        <v>0</v>
      </c>
      <c r="CC517" s="1">
        <f t="shared" si="148"/>
        <v>0</v>
      </c>
      <c r="CD517" s="1">
        <f t="shared" si="149"/>
        <v>4</v>
      </c>
      <c r="CE517" s="1">
        <f t="shared" si="150"/>
        <v>1</v>
      </c>
      <c r="CF517" s="1">
        <f t="shared" si="151"/>
        <v>1</v>
      </c>
      <c r="CG517" s="1">
        <f>SUM(BR517:CC517)+SUM(COUNTIFS(R517:BQ517,{"TERM","RESIGNED"}))</f>
        <v>29</v>
      </c>
      <c r="CH517" s="1" t="s">
        <v>41</v>
      </c>
      <c r="CI517" s="1" t="s">
        <v>933</v>
      </c>
    </row>
    <row r="518" spans="1:87" x14ac:dyDescent="0.25">
      <c r="A518" s="30">
        <f t="shared" si="152"/>
        <v>517</v>
      </c>
      <c r="B518" s="1" t="s">
        <v>33</v>
      </c>
      <c r="C518" s="1">
        <v>19299</v>
      </c>
      <c r="D518" s="25">
        <v>19299</v>
      </c>
      <c r="E518" s="1" t="s">
        <v>862</v>
      </c>
      <c r="F518" s="32" t="s">
        <v>1233</v>
      </c>
      <c r="G518" s="32" t="s">
        <v>154</v>
      </c>
      <c r="H518" s="28">
        <v>45216</v>
      </c>
      <c r="I518" s="28" t="s">
        <v>36</v>
      </c>
      <c r="J518" s="28" t="s">
        <v>36</v>
      </c>
      <c r="K518" s="1">
        <f t="shared" ca="1" si="136"/>
        <v>126</v>
      </c>
      <c r="L518" s="32" t="str">
        <f t="shared" si="137"/>
        <v>Billable</v>
      </c>
      <c r="M518" s="32" t="s">
        <v>118</v>
      </c>
      <c r="N518" s="1" t="s">
        <v>38</v>
      </c>
      <c r="O518" s="1" t="s">
        <v>39</v>
      </c>
      <c r="P518" s="1"/>
      <c r="Q518" s="1"/>
      <c r="R518" s="31" t="s">
        <v>155</v>
      </c>
      <c r="S518" s="42" t="s">
        <v>880</v>
      </c>
      <c r="T518" s="45">
        <v>0.3666666666666667</v>
      </c>
      <c r="U518" s="42" t="s">
        <v>880</v>
      </c>
      <c r="V518" s="42" t="s">
        <v>880</v>
      </c>
      <c r="W518" s="46">
        <v>0.36388888888888887</v>
      </c>
      <c r="X518" s="46" t="s">
        <v>880</v>
      </c>
      <c r="Y518" s="42" t="s">
        <v>17</v>
      </c>
      <c r="Z518" s="42" t="s">
        <v>17</v>
      </c>
      <c r="AA518" s="42" t="s">
        <v>18</v>
      </c>
      <c r="AB518" s="46" t="s">
        <v>36</v>
      </c>
      <c r="AC518" s="42" t="s">
        <v>18</v>
      </c>
      <c r="AD518" s="42" t="s">
        <v>18</v>
      </c>
      <c r="AE518" s="46" t="s">
        <v>36</v>
      </c>
      <c r="AF518" s="42" t="s">
        <v>18</v>
      </c>
      <c r="AG518" s="42" t="s">
        <v>880</v>
      </c>
      <c r="AH518" s="46">
        <v>0.36180555555555555</v>
      </c>
      <c r="AI518" s="42" t="s">
        <v>880</v>
      </c>
      <c r="AJ518" s="42" t="s">
        <v>880</v>
      </c>
      <c r="AK518" s="46">
        <v>0.36736111111111108</v>
      </c>
      <c r="AL518" s="42" t="s">
        <v>880</v>
      </c>
      <c r="AM518" s="42" t="s">
        <v>880</v>
      </c>
      <c r="AN518" s="46">
        <v>0.3659722222222222</v>
      </c>
      <c r="AO518" s="42" t="s">
        <v>880</v>
      </c>
      <c r="AP518" s="42" t="s">
        <v>17</v>
      </c>
      <c r="AQ518" s="42" t="s">
        <v>17</v>
      </c>
      <c r="AR518" s="42" t="s">
        <v>880</v>
      </c>
      <c r="AS518" s="46">
        <v>0.38055555555555554</v>
      </c>
      <c r="AT518" s="46" t="s">
        <v>880</v>
      </c>
      <c r="AU518" s="42" t="s">
        <v>880</v>
      </c>
      <c r="AV518" s="46">
        <v>0.36944444444444446</v>
      </c>
      <c r="AW518" s="46" t="s">
        <v>880</v>
      </c>
      <c r="AX518" s="42" t="s">
        <v>880</v>
      </c>
      <c r="AY518" s="46">
        <v>0.36249999999999999</v>
      </c>
      <c r="AZ518" s="46" t="s">
        <v>880</v>
      </c>
      <c r="BA518" s="42" t="s">
        <v>880</v>
      </c>
      <c r="BB518" s="46">
        <v>0.37152777777777773</v>
      </c>
      <c r="BC518" s="46" t="s">
        <v>880</v>
      </c>
      <c r="BD518" s="42" t="s">
        <v>880</v>
      </c>
      <c r="BE518" s="42" t="s">
        <v>17</v>
      </c>
      <c r="BF518" s="42" t="s">
        <v>17</v>
      </c>
      <c r="BR518" s="1">
        <f t="shared" si="138"/>
        <v>19</v>
      </c>
      <c r="BS518" s="1">
        <f t="shared" si="139"/>
        <v>0</v>
      </c>
      <c r="BT518" s="1">
        <f t="shared" si="140"/>
        <v>6</v>
      </c>
      <c r="BU518" s="1">
        <f t="shared" si="141"/>
        <v>4</v>
      </c>
      <c r="BV518" s="1">
        <f t="shared" si="142"/>
        <v>0</v>
      </c>
      <c r="BW518" s="1">
        <f>SUM(COUNTIFS($S518:$BQ518,{"PAT","MAT"}))</f>
        <v>0</v>
      </c>
      <c r="BX518" s="1">
        <f t="shared" si="143"/>
        <v>0</v>
      </c>
      <c r="BY518" s="1">
        <f t="shared" si="144"/>
        <v>0</v>
      </c>
      <c r="BZ518" s="1">
        <f t="shared" si="145"/>
        <v>0</v>
      </c>
      <c r="CA518" s="1">
        <f t="shared" si="146"/>
        <v>0</v>
      </c>
      <c r="CB518" s="1">
        <f t="shared" si="147"/>
        <v>0</v>
      </c>
      <c r="CC518" s="1">
        <f t="shared" si="148"/>
        <v>0</v>
      </c>
      <c r="CD518" s="1">
        <f t="shared" si="149"/>
        <v>0</v>
      </c>
      <c r="CE518" s="1">
        <f t="shared" si="150"/>
        <v>1</v>
      </c>
      <c r="CF518" s="1">
        <f t="shared" si="151"/>
        <v>1</v>
      </c>
      <c r="CG518" s="1">
        <f>SUM(BR518:CC518)+SUM(COUNTIFS(R518:BQ518,{"TERM","RESIGNED"}))</f>
        <v>29</v>
      </c>
      <c r="CH518" s="1" t="s">
        <v>41</v>
      </c>
      <c r="CI518" s="1" t="s">
        <v>933</v>
      </c>
    </row>
    <row r="519" spans="1:87" x14ac:dyDescent="0.25">
      <c r="A519" s="30">
        <f t="shared" si="152"/>
        <v>518</v>
      </c>
      <c r="B519" s="1" t="s">
        <v>33</v>
      </c>
      <c r="C519" s="1">
        <v>19301</v>
      </c>
      <c r="D519" s="25">
        <v>19301</v>
      </c>
      <c r="E519" s="1" t="s">
        <v>863</v>
      </c>
      <c r="F519" s="32" t="s">
        <v>1234</v>
      </c>
      <c r="G519" s="32" t="s">
        <v>154</v>
      </c>
      <c r="H519" s="28">
        <v>45216</v>
      </c>
      <c r="I519" s="28" t="s">
        <v>36</v>
      </c>
      <c r="J519" s="28" t="s">
        <v>36</v>
      </c>
      <c r="K519" s="1">
        <f t="shared" ca="1" si="136"/>
        <v>126</v>
      </c>
      <c r="L519" s="32" t="str">
        <f t="shared" si="137"/>
        <v>Billable</v>
      </c>
      <c r="M519" s="32" t="s">
        <v>118</v>
      </c>
      <c r="N519" s="1" t="s">
        <v>38</v>
      </c>
      <c r="O519" s="1" t="s">
        <v>39</v>
      </c>
      <c r="P519" s="1"/>
      <c r="Q519" s="1"/>
      <c r="R519" s="31" t="s">
        <v>155</v>
      </c>
      <c r="S519" s="42" t="s">
        <v>880</v>
      </c>
      <c r="T519" s="45">
        <v>0.37152777777777773</v>
      </c>
      <c r="U519" s="42" t="s">
        <v>880</v>
      </c>
      <c r="V519" s="42" t="s">
        <v>880</v>
      </c>
      <c r="W519" s="46">
        <v>0.37013888888888885</v>
      </c>
      <c r="X519" s="46" t="s">
        <v>880</v>
      </c>
      <c r="Y519" s="42" t="s">
        <v>17</v>
      </c>
      <c r="Z519" s="42" t="s">
        <v>17</v>
      </c>
      <c r="AA519" s="42" t="s">
        <v>18</v>
      </c>
      <c r="AB519" s="46" t="s">
        <v>36</v>
      </c>
      <c r="AC519" s="42" t="s">
        <v>18</v>
      </c>
      <c r="AD519" s="42" t="s">
        <v>880</v>
      </c>
      <c r="AE519" s="46">
        <v>0.37916666666666665</v>
      </c>
      <c r="AF519" s="42" t="s">
        <v>880</v>
      </c>
      <c r="AG519" s="42" t="s">
        <v>880</v>
      </c>
      <c r="AH519" s="46">
        <v>0.35138888888888892</v>
      </c>
      <c r="AI519" s="42" t="s">
        <v>880</v>
      </c>
      <c r="AJ519" s="42" t="s">
        <v>880</v>
      </c>
      <c r="AK519" s="46">
        <v>0.38055555555555554</v>
      </c>
      <c r="AL519" s="42" t="s">
        <v>880</v>
      </c>
      <c r="AM519" s="42" t="s">
        <v>880</v>
      </c>
      <c r="AN519" s="46">
        <v>0.2673611111111111</v>
      </c>
      <c r="AO519" s="42" t="s">
        <v>880</v>
      </c>
      <c r="AP519" s="42" t="s">
        <v>17</v>
      </c>
      <c r="AQ519" s="42" t="s">
        <v>17</v>
      </c>
      <c r="AR519" s="42" t="s">
        <v>880</v>
      </c>
      <c r="AS519" s="46">
        <v>0.39027777777777778</v>
      </c>
      <c r="AT519" s="46" t="s">
        <v>880</v>
      </c>
      <c r="AU519" s="42" t="s">
        <v>880</v>
      </c>
      <c r="AV519" s="46">
        <v>0.37916666666666665</v>
      </c>
      <c r="AW519" s="46" t="s">
        <v>880</v>
      </c>
      <c r="AX519" s="42" t="s">
        <v>880</v>
      </c>
      <c r="AY519" s="46">
        <v>0.36249999999999999</v>
      </c>
      <c r="AZ519" s="46" t="s">
        <v>880</v>
      </c>
      <c r="BA519" s="42" t="s">
        <v>880</v>
      </c>
      <c r="BB519" s="46">
        <v>0.38472222222222219</v>
      </c>
      <c r="BC519" s="46" t="s">
        <v>880</v>
      </c>
      <c r="BD519" s="42" t="s">
        <v>880</v>
      </c>
      <c r="BE519" s="42" t="s">
        <v>17</v>
      </c>
      <c r="BF519" s="42" t="s">
        <v>17</v>
      </c>
      <c r="BR519" s="1">
        <f t="shared" si="138"/>
        <v>21</v>
      </c>
      <c r="BS519" s="1">
        <f t="shared" si="139"/>
        <v>0</v>
      </c>
      <c r="BT519" s="1">
        <f t="shared" si="140"/>
        <v>6</v>
      </c>
      <c r="BU519" s="1">
        <f t="shared" si="141"/>
        <v>2</v>
      </c>
      <c r="BV519" s="1">
        <f t="shared" si="142"/>
        <v>0</v>
      </c>
      <c r="BW519" s="1">
        <f>SUM(COUNTIFS($S519:$BQ519,{"PAT","MAT"}))</f>
        <v>0</v>
      </c>
      <c r="BX519" s="1">
        <f t="shared" si="143"/>
        <v>0</v>
      </c>
      <c r="BY519" s="1">
        <f t="shared" si="144"/>
        <v>0</v>
      </c>
      <c r="BZ519" s="1">
        <f t="shared" si="145"/>
        <v>0</v>
      </c>
      <c r="CA519" s="1">
        <f t="shared" si="146"/>
        <v>0</v>
      </c>
      <c r="CB519" s="1">
        <f t="shared" si="147"/>
        <v>0</v>
      </c>
      <c r="CC519" s="1">
        <f t="shared" si="148"/>
        <v>0</v>
      </c>
      <c r="CD519" s="1">
        <f t="shared" si="149"/>
        <v>0</v>
      </c>
      <c r="CE519" s="1">
        <f t="shared" si="150"/>
        <v>1</v>
      </c>
      <c r="CF519" s="1">
        <f t="shared" si="151"/>
        <v>1</v>
      </c>
      <c r="CG519" s="1">
        <f>SUM(BR519:CC519)+SUM(COUNTIFS(R519:BQ519,{"TERM","RESIGNED"}))</f>
        <v>29</v>
      </c>
      <c r="CH519" s="1" t="s">
        <v>41</v>
      </c>
      <c r="CI519" s="1" t="s">
        <v>937</v>
      </c>
    </row>
    <row r="520" spans="1:87" x14ac:dyDescent="0.25">
      <c r="A520" s="30">
        <f t="shared" si="152"/>
        <v>519</v>
      </c>
      <c r="B520" s="1" t="s">
        <v>33</v>
      </c>
      <c r="C520" s="1">
        <v>19302</v>
      </c>
      <c r="D520" s="25">
        <v>19302</v>
      </c>
      <c r="E520" s="1" t="s">
        <v>863</v>
      </c>
      <c r="F520" s="32" t="s">
        <v>1235</v>
      </c>
      <c r="G520" s="32" t="s">
        <v>154</v>
      </c>
      <c r="H520" s="28">
        <v>45216</v>
      </c>
      <c r="I520" s="28" t="s">
        <v>36</v>
      </c>
      <c r="J520" s="28" t="s">
        <v>36</v>
      </c>
      <c r="K520" s="1">
        <f t="shared" ca="1" si="136"/>
        <v>126</v>
      </c>
      <c r="L520" s="32" t="str">
        <f t="shared" si="137"/>
        <v>Billable</v>
      </c>
      <c r="M520" s="32" t="s">
        <v>118</v>
      </c>
      <c r="N520" s="1" t="s">
        <v>38</v>
      </c>
      <c r="O520" s="1" t="s">
        <v>39</v>
      </c>
      <c r="P520" s="1"/>
      <c r="Q520" s="1"/>
      <c r="R520" s="31" t="s">
        <v>157</v>
      </c>
      <c r="S520" s="42" t="s">
        <v>880</v>
      </c>
      <c r="T520" s="45">
        <v>0.38263888888888892</v>
      </c>
      <c r="U520" s="42" t="s">
        <v>880</v>
      </c>
      <c r="V520" s="42" t="s">
        <v>880</v>
      </c>
      <c r="W520" s="46">
        <v>0.3756944444444445</v>
      </c>
      <c r="X520" s="46" t="s">
        <v>880</v>
      </c>
      <c r="Y520" s="42" t="s">
        <v>17</v>
      </c>
      <c r="Z520" s="42" t="s">
        <v>17</v>
      </c>
      <c r="AA520" s="42" t="s">
        <v>880</v>
      </c>
      <c r="AB520" s="46">
        <v>0.37916666666666665</v>
      </c>
      <c r="AC520" s="42" t="s">
        <v>880</v>
      </c>
      <c r="AD520" s="42" t="s">
        <v>880</v>
      </c>
      <c r="AE520" s="46">
        <v>0.37916666666666665</v>
      </c>
      <c r="AF520" s="42" t="s">
        <v>880</v>
      </c>
      <c r="AG520" s="42" t="s">
        <v>880</v>
      </c>
      <c r="AH520" s="46">
        <v>0.37708333333333338</v>
      </c>
      <c r="AI520" s="42" t="s">
        <v>880</v>
      </c>
      <c r="AJ520" s="42" t="s">
        <v>880</v>
      </c>
      <c r="AK520" s="46">
        <v>0.3034722222222222</v>
      </c>
      <c r="AL520" s="42" t="s">
        <v>880</v>
      </c>
      <c r="AM520" s="42" t="s">
        <v>880</v>
      </c>
      <c r="AN520" s="46">
        <v>0.27291666666666664</v>
      </c>
      <c r="AO520" s="42" t="s">
        <v>880</v>
      </c>
      <c r="AP520" s="42" t="s">
        <v>17</v>
      </c>
      <c r="AQ520" s="42" t="s">
        <v>17</v>
      </c>
      <c r="AR520" s="42" t="s">
        <v>880</v>
      </c>
      <c r="AS520" s="46">
        <v>0.38750000000000001</v>
      </c>
      <c r="AT520" s="46" t="s">
        <v>880</v>
      </c>
      <c r="AU520" s="42" t="s">
        <v>880</v>
      </c>
      <c r="AV520" s="46">
        <v>0.38125000000000003</v>
      </c>
      <c r="AW520" s="46" t="s">
        <v>880</v>
      </c>
      <c r="AX520" s="42" t="s">
        <v>880</v>
      </c>
      <c r="AY520" s="46">
        <v>0.37708333333333338</v>
      </c>
      <c r="AZ520" s="46" t="s">
        <v>880</v>
      </c>
      <c r="BA520" s="42" t="s">
        <v>880</v>
      </c>
      <c r="BB520" s="46">
        <v>0.37777777777777777</v>
      </c>
      <c r="BC520" s="46" t="s">
        <v>880</v>
      </c>
      <c r="BD520" s="42" t="s">
        <v>880</v>
      </c>
      <c r="BE520" s="42" t="s">
        <v>17</v>
      </c>
      <c r="BF520" s="42" t="s">
        <v>17</v>
      </c>
      <c r="BR520" s="1">
        <f t="shared" si="138"/>
        <v>23</v>
      </c>
      <c r="BS520" s="1">
        <f t="shared" si="139"/>
        <v>0</v>
      </c>
      <c r="BT520" s="1">
        <f t="shared" si="140"/>
        <v>6</v>
      </c>
      <c r="BU520" s="1">
        <f t="shared" si="141"/>
        <v>0</v>
      </c>
      <c r="BV520" s="1">
        <f t="shared" si="142"/>
        <v>0</v>
      </c>
      <c r="BW520" s="1">
        <f>SUM(COUNTIFS($S520:$BQ520,{"PAT","MAT"}))</f>
        <v>0</v>
      </c>
      <c r="BX520" s="1">
        <f t="shared" si="143"/>
        <v>0</v>
      </c>
      <c r="BY520" s="1">
        <f t="shared" si="144"/>
        <v>0</v>
      </c>
      <c r="BZ520" s="1">
        <f t="shared" si="145"/>
        <v>0</v>
      </c>
      <c r="CA520" s="1">
        <f t="shared" si="146"/>
        <v>0</v>
      </c>
      <c r="CB520" s="1">
        <f t="shared" si="147"/>
        <v>0</v>
      </c>
      <c r="CC520" s="1">
        <f t="shared" si="148"/>
        <v>0</v>
      </c>
      <c r="CD520" s="1">
        <f t="shared" si="149"/>
        <v>0</v>
      </c>
      <c r="CE520" s="1">
        <f t="shared" si="150"/>
        <v>1</v>
      </c>
      <c r="CF520" s="1">
        <f t="shared" si="151"/>
        <v>1</v>
      </c>
      <c r="CG520" s="1">
        <f>SUM(BR520:CC520)+SUM(COUNTIFS(R520:BQ520,{"TERM","RESIGNED"}))</f>
        <v>29</v>
      </c>
      <c r="CH520" s="1" t="s">
        <v>41</v>
      </c>
      <c r="CI520" s="1" t="s">
        <v>932</v>
      </c>
    </row>
    <row r="521" spans="1:87" x14ac:dyDescent="0.25">
      <c r="A521" s="30">
        <f t="shared" si="152"/>
        <v>520</v>
      </c>
      <c r="B521" s="1" t="s">
        <v>163</v>
      </c>
      <c r="C521" s="1">
        <v>105901</v>
      </c>
      <c r="D521" s="25">
        <v>105901</v>
      </c>
      <c r="E521" s="1" t="s">
        <v>862</v>
      </c>
      <c r="F521" s="32" t="s">
        <v>1185</v>
      </c>
      <c r="G521" s="32" t="s">
        <v>181</v>
      </c>
      <c r="H521" s="28">
        <v>45205</v>
      </c>
      <c r="I521" s="28" t="s">
        <v>36</v>
      </c>
      <c r="J521" s="28" t="s">
        <v>36</v>
      </c>
      <c r="K521" s="1">
        <f t="shared" ca="1" si="136"/>
        <v>137</v>
      </c>
      <c r="L521" s="32" t="str">
        <f t="shared" si="137"/>
        <v>Billable</v>
      </c>
      <c r="M521" s="32" t="s">
        <v>178</v>
      </c>
      <c r="N521" s="1" t="s">
        <v>38</v>
      </c>
      <c r="O521" s="1" t="s">
        <v>39</v>
      </c>
      <c r="P521" s="1"/>
      <c r="Q521" s="1"/>
      <c r="R521" s="31" t="s">
        <v>292</v>
      </c>
      <c r="S521" s="42" t="s">
        <v>880</v>
      </c>
      <c r="T521" s="45" t="s">
        <v>36</v>
      </c>
      <c r="U521" s="42" t="s">
        <v>880</v>
      </c>
      <c r="V521" s="42" t="s">
        <v>882</v>
      </c>
      <c r="W521" s="46" t="s">
        <v>36</v>
      </c>
      <c r="X521" s="46" t="s">
        <v>882</v>
      </c>
      <c r="Y521" s="42" t="s">
        <v>17</v>
      </c>
      <c r="Z521" s="42" t="s">
        <v>17</v>
      </c>
      <c r="AA521" s="42" t="s">
        <v>880</v>
      </c>
      <c r="AB521" s="46" t="s">
        <v>36</v>
      </c>
      <c r="AC521" s="42" t="s">
        <v>880</v>
      </c>
      <c r="AD521" s="42" t="s">
        <v>880</v>
      </c>
      <c r="AE521" s="46" t="s">
        <v>36</v>
      </c>
      <c r="AF521" s="42" t="s">
        <v>880</v>
      </c>
      <c r="AG521" s="42" t="s">
        <v>880</v>
      </c>
      <c r="AH521" s="46" t="s">
        <v>36</v>
      </c>
      <c r="AI521" s="42" t="s">
        <v>880</v>
      </c>
      <c r="AJ521" s="42" t="s">
        <v>880</v>
      </c>
      <c r="AK521" s="46" t="s">
        <v>36</v>
      </c>
      <c r="AL521" s="42" t="s">
        <v>880</v>
      </c>
      <c r="AM521" s="42" t="s">
        <v>19</v>
      </c>
      <c r="AN521" s="46" t="s">
        <v>36</v>
      </c>
      <c r="AO521" s="42" t="s">
        <v>19</v>
      </c>
      <c r="AP521" s="42" t="s">
        <v>17</v>
      </c>
      <c r="AQ521" s="42" t="s">
        <v>17</v>
      </c>
      <c r="AR521" s="42" t="s">
        <v>883</v>
      </c>
      <c r="AS521" s="46" t="s">
        <v>36</v>
      </c>
      <c r="AT521" s="46" t="s">
        <v>883</v>
      </c>
      <c r="AU521" s="42" t="s">
        <v>883</v>
      </c>
      <c r="AV521" s="46" t="s">
        <v>36</v>
      </c>
      <c r="AW521" s="46" t="s">
        <v>883</v>
      </c>
      <c r="AX521" s="42" t="s">
        <v>883</v>
      </c>
      <c r="AY521" s="46" t="s">
        <v>36</v>
      </c>
      <c r="AZ521" s="46" t="s">
        <v>883</v>
      </c>
      <c r="BA521" s="42" t="s">
        <v>880</v>
      </c>
      <c r="BB521" s="46" t="s">
        <v>36</v>
      </c>
      <c r="BC521" s="46" t="s">
        <v>880</v>
      </c>
      <c r="BD521" s="42" t="s">
        <v>880</v>
      </c>
      <c r="BE521" s="42" t="s">
        <v>17</v>
      </c>
      <c r="BF521" s="42" t="s">
        <v>17</v>
      </c>
      <c r="BR521" s="1">
        <f t="shared" si="138"/>
        <v>13</v>
      </c>
      <c r="BS521" s="1">
        <f t="shared" si="139"/>
        <v>0</v>
      </c>
      <c r="BT521" s="1">
        <f t="shared" si="140"/>
        <v>6</v>
      </c>
      <c r="BU521" s="1">
        <f t="shared" si="141"/>
        <v>0</v>
      </c>
      <c r="BV521" s="1">
        <f t="shared" si="142"/>
        <v>2</v>
      </c>
      <c r="BW521" s="1">
        <f>SUM(COUNTIFS($S521:$BQ521,{"PAT","MAT"}))</f>
        <v>0</v>
      </c>
      <c r="BX521" s="1">
        <f t="shared" si="143"/>
        <v>0</v>
      </c>
      <c r="BY521" s="1">
        <f t="shared" si="144"/>
        <v>0</v>
      </c>
      <c r="BZ521" s="1">
        <f t="shared" si="145"/>
        <v>6</v>
      </c>
      <c r="CA521" s="1">
        <f t="shared" si="146"/>
        <v>2</v>
      </c>
      <c r="CB521" s="1">
        <f t="shared" si="147"/>
        <v>0</v>
      </c>
      <c r="CC521" s="1">
        <f t="shared" si="148"/>
        <v>0</v>
      </c>
      <c r="CD521" s="1">
        <f t="shared" si="149"/>
        <v>8</v>
      </c>
      <c r="CE521" s="1">
        <f t="shared" si="150"/>
        <v>0</v>
      </c>
      <c r="CF521" s="1">
        <f t="shared" si="151"/>
        <v>1</v>
      </c>
      <c r="CG521" s="1">
        <f>SUM(BR521:CC521)+SUM(COUNTIFS(R521:BQ521,{"TERM","RESIGNED"}))</f>
        <v>29</v>
      </c>
      <c r="CH521" s="1" t="s">
        <v>41</v>
      </c>
      <c r="CI521" s="1" t="s">
        <v>931</v>
      </c>
    </row>
    <row r="522" spans="1:87" x14ac:dyDescent="0.25">
      <c r="A522" s="30">
        <f t="shared" si="152"/>
        <v>521</v>
      </c>
      <c r="B522" s="1" t="s">
        <v>163</v>
      </c>
      <c r="C522" s="1">
        <v>105912</v>
      </c>
      <c r="D522" s="25">
        <v>105912</v>
      </c>
      <c r="E522" s="1" t="s">
        <v>863</v>
      </c>
      <c r="F522" s="32" t="s">
        <v>1187</v>
      </c>
      <c r="G522" s="32" t="s">
        <v>177</v>
      </c>
      <c r="H522" s="28">
        <v>45205</v>
      </c>
      <c r="I522" s="28" t="s">
        <v>36</v>
      </c>
      <c r="J522" s="28" t="s">
        <v>36</v>
      </c>
      <c r="K522" s="1">
        <f t="shared" ca="1" si="136"/>
        <v>137</v>
      </c>
      <c r="L522" s="32" t="str">
        <f t="shared" si="137"/>
        <v>Billable</v>
      </c>
      <c r="M522" s="32" t="s">
        <v>178</v>
      </c>
      <c r="N522" s="1" t="s">
        <v>38</v>
      </c>
      <c r="O522" s="1" t="s">
        <v>39</v>
      </c>
      <c r="P522" s="1"/>
      <c r="Q522" s="1"/>
      <c r="R522" s="31" t="s">
        <v>226</v>
      </c>
      <c r="S522" s="42" t="s">
        <v>880</v>
      </c>
      <c r="T522" s="45">
        <v>0.38194444444444442</v>
      </c>
      <c r="U522" s="42" t="s">
        <v>880</v>
      </c>
      <c r="V522" s="42" t="s">
        <v>880</v>
      </c>
      <c r="W522" s="46">
        <v>0.37916666666666665</v>
      </c>
      <c r="X522" s="46" t="s">
        <v>880</v>
      </c>
      <c r="Y522" s="42" t="s">
        <v>17</v>
      </c>
      <c r="Z522" s="42" t="s">
        <v>17</v>
      </c>
      <c r="AA522" s="42" t="s">
        <v>880</v>
      </c>
      <c r="AB522" s="46">
        <v>0.39930555555555558</v>
      </c>
      <c r="AC522" s="42" t="s">
        <v>880</v>
      </c>
      <c r="AD522" s="42" t="s">
        <v>880</v>
      </c>
      <c r="AE522" s="46">
        <v>0.3888888888888889</v>
      </c>
      <c r="AF522" s="42" t="s">
        <v>880</v>
      </c>
      <c r="AG522" s="42" t="s">
        <v>880</v>
      </c>
      <c r="AH522" s="46">
        <v>0.37013888888888885</v>
      </c>
      <c r="AI522" s="42" t="s">
        <v>880</v>
      </c>
      <c r="AJ522" s="42" t="s">
        <v>880</v>
      </c>
      <c r="AK522" s="46">
        <v>0.38541666666666669</v>
      </c>
      <c r="AL522" s="42" t="s">
        <v>880</v>
      </c>
      <c r="AM522" s="42" t="s">
        <v>882</v>
      </c>
      <c r="AN522" s="46" t="s">
        <v>36</v>
      </c>
      <c r="AO522" s="42" t="s">
        <v>18</v>
      </c>
      <c r="AP522" s="42" t="s">
        <v>17</v>
      </c>
      <c r="AQ522" s="42" t="s">
        <v>17</v>
      </c>
      <c r="AR522" s="42" t="s">
        <v>880</v>
      </c>
      <c r="AS522" s="46">
        <v>0.42222222222222222</v>
      </c>
      <c r="AT522" s="46" t="s">
        <v>880</v>
      </c>
      <c r="AU522" s="42" t="s">
        <v>880</v>
      </c>
      <c r="AV522" s="46">
        <v>0.39444444444444443</v>
      </c>
      <c r="AW522" s="46" t="s">
        <v>880</v>
      </c>
      <c r="AX522" s="42" t="s">
        <v>880</v>
      </c>
      <c r="AY522" s="46">
        <v>0.375</v>
      </c>
      <c r="AZ522" s="46" t="s">
        <v>880</v>
      </c>
      <c r="BA522" s="42" t="s">
        <v>880</v>
      </c>
      <c r="BB522" s="46">
        <v>0.39097222222222222</v>
      </c>
      <c r="BC522" s="46" t="s">
        <v>880</v>
      </c>
      <c r="BD522" s="42" t="s">
        <v>19</v>
      </c>
      <c r="BE522" s="42" t="s">
        <v>17</v>
      </c>
      <c r="BF522" s="42" t="s">
        <v>17</v>
      </c>
      <c r="BR522" s="1">
        <f t="shared" si="138"/>
        <v>20</v>
      </c>
      <c r="BS522" s="1">
        <f t="shared" si="139"/>
        <v>0</v>
      </c>
      <c r="BT522" s="1">
        <f t="shared" si="140"/>
        <v>6</v>
      </c>
      <c r="BU522" s="1">
        <f t="shared" si="141"/>
        <v>1</v>
      </c>
      <c r="BV522" s="1">
        <f t="shared" si="142"/>
        <v>1</v>
      </c>
      <c r="BW522" s="1">
        <f>SUM(COUNTIFS($S522:$BQ522,{"PAT","MAT"}))</f>
        <v>0</v>
      </c>
      <c r="BX522" s="1">
        <f t="shared" si="143"/>
        <v>0</v>
      </c>
      <c r="BY522" s="1">
        <f t="shared" si="144"/>
        <v>0</v>
      </c>
      <c r="BZ522" s="1">
        <f t="shared" si="145"/>
        <v>0</v>
      </c>
      <c r="CA522" s="1">
        <f t="shared" si="146"/>
        <v>1</v>
      </c>
      <c r="CB522" s="1">
        <f t="shared" si="147"/>
        <v>0</v>
      </c>
      <c r="CC522" s="1">
        <f t="shared" si="148"/>
        <v>0</v>
      </c>
      <c r="CD522" s="1">
        <f t="shared" si="149"/>
        <v>1</v>
      </c>
      <c r="CE522" s="1">
        <f t="shared" si="150"/>
        <v>1</v>
      </c>
      <c r="CF522" s="1">
        <f t="shared" si="151"/>
        <v>1</v>
      </c>
      <c r="CG522" s="1">
        <f>SUM(BR522:CC522)+SUM(COUNTIFS(R522:BQ522,{"TERM","RESIGNED"}))</f>
        <v>29</v>
      </c>
      <c r="CH522" s="1" t="s">
        <v>41</v>
      </c>
      <c r="CI522" s="1" t="s">
        <v>931</v>
      </c>
    </row>
    <row r="523" spans="1:87" x14ac:dyDescent="0.25">
      <c r="A523" s="30">
        <f t="shared" si="152"/>
        <v>522</v>
      </c>
      <c r="B523" s="1" t="s">
        <v>163</v>
      </c>
      <c r="C523" s="1">
        <v>105913</v>
      </c>
      <c r="D523" s="25">
        <v>105913</v>
      </c>
      <c r="E523" s="1" t="s">
        <v>862</v>
      </c>
      <c r="F523" s="32" t="s">
        <v>1188</v>
      </c>
      <c r="G523" s="32" t="s">
        <v>177</v>
      </c>
      <c r="H523" s="28">
        <v>45205</v>
      </c>
      <c r="I523" s="28" t="s">
        <v>36</v>
      </c>
      <c r="J523" s="28" t="s">
        <v>36</v>
      </c>
      <c r="K523" s="1">
        <f t="shared" ca="1" si="136"/>
        <v>137</v>
      </c>
      <c r="L523" s="32" t="str">
        <f t="shared" si="137"/>
        <v>Billable</v>
      </c>
      <c r="M523" s="32" t="s">
        <v>178</v>
      </c>
      <c r="N523" s="1" t="s">
        <v>38</v>
      </c>
      <c r="O523" s="1" t="s">
        <v>39</v>
      </c>
      <c r="P523" s="1"/>
      <c r="Q523" s="1"/>
      <c r="R523" s="31" t="s">
        <v>226</v>
      </c>
      <c r="S523" s="42" t="s">
        <v>880</v>
      </c>
      <c r="T523" s="45">
        <v>0.3840277777777778</v>
      </c>
      <c r="U523" s="42" t="s">
        <v>880</v>
      </c>
      <c r="V523" s="42" t="s">
        <v>880</v>
      </c>
      <c r="W523" s="46">
        <v>0.38125000000000003</v>
      </c>
      <c r="X523" s="46" t="s">
        <v>880</v>
      </c>
      <c r="Y523" s="42" t="s">
        <v>17</v>
      </c>
      <c r="Z523" s="42" t="s">
        <v>17</v>
      </c>
      <c r="AA523" s="42" t="s">
        <v>880</v>
      </c>
      <c r="AB523" s="46">
        <v>0.37777777777777777</v>
      </c>
      <c r="AC523" s="42" t="s">
        <v>880</v>
      </c>
      <c r="AD523" s="42" t="s">
        <v>883</v>
      </c>
      <c r="AE523" s="46" t="s">
        <v>36</v>
      </c>
      <c r="AF523" s="42" t="s">
        <v>18</v>
      </c>
      <c r="AG523" s="42" t="s">
        <v>880</v>
      </c>
      <c r="AH523" s="46">
        <v>0.38055555555555554</v>
      </c>
      <c r="AI523" s="42" t="s">
        <v>880</v>
      </c>
      <c r="AJ523" s="42" t="s">
        <v>880</v>
      </c>
      <c r="AK523" s="46">
        <v>0.375</v>
      </c>
      <c r="AL523" s="42" t="s">
        <v>880</v>
      </c>
      <c r="AM523" s="42" t="s">
        <v>883</v>
      </c>
      <c r="AN523" s="46" t="s">
        <v>36</v>
      </c>
      <c r="AO523" s="42" t="s">
        <v>18</v>
      </c>
      <c r="AP523" s="42" t="s">
        <v>17</v>
      </c>
      <c r="AQ523" s="42" t="s">
        <v>17</v>
      </c>
      <c r="AR523" s="42" t="s">
        <v>880</v>
      </c>
      <c r="AS523" s="46">
        <v>0.4284722222222222</v>
      </c>
      <c r="AT523" s="46" t="s">
        <v>880</v>
      </c>
      <c r="AU523" s="42" t="s">
        <v>880</v>
      </c>
      <c r="AV523" s="46">
        <v>0.37777777777777777</v>
      </c>
      <c r="AW523" s="46" t="s">
        <v>880</v>
      </c>
      <c r="AX523" s="42" t="s">
        <v>880</v>
      </c>
      <c r="AY523" s="46">
        <v>0.3756944444444445</v>
      </c>
      <c r="AZ523" s="46" t="s">
        <v>880</v>
      </c>
      <c r="BA523" s="42" t="s">
        <v>880</v>
      </c>
      <c r="BB523" s="46">
        <v>0.39444444444444443</v>
      </c>
      <c r="BC523" s="46" t="s">
        <v>880</v>
      </c>
      <c r="BD523" s="42" t="s">
        <v>880</v>
      </c>
      <c r="BE523" s="42" t="s">
        <v>17</v>
      </c>
      <c r="BF523" s="42" t="s">
        <v>17</v>
      </c>
      <c r="BR523" s="1">
        <f t="shared" si="138"/>
        <v>19</v>
      </c>
      <c r="BS523" s="1">
        <f t="shared" si="139"/>
        <v>0</v>
      </c>
      <c r="BT523" s="1">
        <f t="shared" si="140"/>
        <v>6</v>
      </c>
      <c r="BU523" s="1">
        <f t="shared" si="141"/>
        <v>2</v>
      </c>
      <c r="BV523" s="1">
        <f t="shared" si="142"/>
        <v>0</v>
      </c>
      <c r="BW523" s="1">
        <f>SUM(COUNTIFS($S523:$BQ523,{"PAT","MAT"}))</f>
        <v>0</v>
      </c>
      <c r="BX523" s="1">
        <f t="shared" si="143"/>
        <v>0</v>
      </c>
      <c r="BY523" s="1">
        <f t="shared" si="144"/>
        <v>0</v>
      </c>
      <c r="BZ523" s="1">
        <f t="shared" si="145"/>
        <v>2</v>
      </c>
      <c r="CA523" s="1">
        <f t="shared" si="146"/>
        <v>0</v>
      </c>
      <c r="CB523" s="1">
        <f t="shared" si="147"/>
        <v>0</v>
      </c>
      <c r="CC523" s="1">
        <f t="shared" si="148"/>
        <v>0</v>
      </c>
      <c r="CD523" s="1">
        <f t="shared" si="149"/>
        <v>2</v>
      </c>
      <c r="CE523" s="1">
        <f t="shared" si="150"/>
        <v>1</v>
      </c>
      <c r="CF523" s="1">
        <f t="shared" si="151"/>
        <v>1</v>
      </c>
      <c r="CG523" s="1">
        <f>SUM(BR523:CC523)+SUM(COUNTIFS(R523:BQ523,{"TERM","RESIGNED"}))</f>
        <v>29</v>
      </c>
      <c r="CH523" s="1" t="s">
        <v>41</v>
      </c>
      <c r="CI523" s="1" t="s">
        <v>934</v>
      </c>
    </row>
    <row r="524" spans="1:87" x14ac:dyDescent="0.25">
      <c r="A524" s="30">
        <f t="shared" si="152"/>
        <v>523</v>
      </c>
      <c r="B524" s="1" t="s">
        <v>163</v>
      </c>
      <c r="C524" s="1">
        <v>105922</v>
      </c>
      <c r="D524" s="25">
        <v>105922</v>
      </c>
      <c r="E524" s="1" t="s">
        <v>863</v>
      </c>
      <c r="F524" s="32" t="s">
        <v>1189</v>
      </c>
      <c r="G524" s="32" t="s">
        <v>117</v>
      </c>
      <c r="H524" s="28">
        <v>45205</v>
      </c>
      <c r="I524" s="28" t="s">
        <v>36</v>
      </c>
      <c r="J524" s="28" t="s">
        <v>36</v>
      </c>
      <c r="K524" s="1">
        <f t="shared" ca="1" si="136"/>
        <v>137</v>
      </c>
      <c r="L524" s="32" t="str">
        <f t="shared" si="137"/>
        <v>Billable</v>
      </c>
      <c r="M524" s="32" t="s">
        <v>118</v>
      </c>
      <c r="N524" s="1" t="s">
        <v>38</v>
      </c>
      <c r="O524" s="1" t="s">
        <v>39</v>
      </c>
      <c r="P524" s="1"/>
      <c r="Q524" s="1"/>
      <c r="R524" s="31" t="s">
        <v>887</v>
      </c>
      <c r="S524" s="42" t="s">
        <v>880</v>
      </c>
      <c r="T524" s="45">
        <v>0.39930555555555558</v>
      </c>
      <c r="U524" s="42" t="s">
        <v>880</v>
      </c>
      <c r="V524" s="42" t="s">
        <v>880</v>
      </c>
      <c r="W524" s="46">
        <v>0.39444444444444443</v>
      </c>
      <c r="X524" s="46" t="s">
        <v>880</v>
      </c>
      <c r="Y524" s="42" t="s">
        <v>17</v>
      </c>
      <c r="Z524" s="42" t="s">
        <v>17</v>
      </c>
      <c r="AA524" s="42" t="s">
        <v>880</v>
      </c>
      <c r="AB524" s="46">
        <v>0.3923611111111111</v>
      </c>
      <c r="AC524" s="42" t="s">
        <v>880</v>
      </c>
      <c r="AD524" s="42" t="s">
        <v>880</v>
      </c>
      <c r="AE524" s="46">
        <v>0.37708333333333338</v>
      </c>
      <c r="AF524" s="42" t="s">
        <v>880</v>
      </c>
      <c r="AG524" s="42" t="s">
        <v>880</v>
      </c>
      <c r="AH524" s="46">
        <v>0.36249999999999999</v>
      </c>
      <c r="AI524" s="42" t="s">
        <v>880</v>
      </c>
      <c r="AJ524" s="42" t="s">
        <v>880</v>
      </c>
      <c r="AK524" s="46">
        <v>0.37083333333333335</v>
      </c>
      <c r="AL524" s="42" t="s">
        <v>880</v>
      </c>
      <c r="AM524" s="42" t="s">
        <v>880</v>
      </c>
      <c r="AN524" s="46">
        <v>0.3840277777777778</v>
      </c>
      <c r="AO524" s="42" t="s">
        <v>880</v>
      </c>
      <c r="AP524" s="42" t="s">
        <v>17</v>
      </c>
      <c r="AQ524" s="42" t="s">
        <v>17</v>
      </c>
      <c r="AR524" s="42" t="s">
        <v>880</v>
      </c>
      <c r="AS524" s="46">
        <v>0.40486111111111112</v>
      </c>
      <c r="AT524" s="46" t="s">
        <v>880</v>
      </c>
      <c r="AU524" s="42" t="s">
        <v>880</v>
      </c>
      <c r="AV524" s="46">
        <v>0.3756944444444445</v>
      </c>
      <c r="AW524" s="46" t="s">
        <v>880</v>
      </c>
      <c r="AX524" s="42" t="s">
        <v>880</v>
      </c>
      <c r="AY524" s="46">
        <v>0.36527777777777781</v>
      </c>
      <c r="AZ524" s="46" t="s">
        <v>880</v>
      </c>
      <c r="BA524" s="42" t="s">
        <v>880</v>
      </c>
      <c r="BB524" s="46">
        <v>0.3666666666666667</v>
      </c>
      <c r="BC524" s="46" t="s">
        <v>880</v>
      </c>
      <c r="BD524" s="42" t="s">
        <v>880</v>
      </c>
      <c r="BE524" s="42" t="s">
        <v>17</v>
      </c>
      <c r="BF524" s="42" t="s">
        <v>17</v>
      </c>
      <c r="BR524" s="1">
        <f t="shared" si="138"/>
        <v>23</v>
      </c>
      <c r="BS524" s="1">
        <f t="shared" si="139"/>
        <v>0</v>
      </c>
      <c r="BT524" s="1">
        <f t="shared" si="140"/>
        <v>6</v>
      </c>
      <c r="BU524" s="1">
        <f t="shared" si="141"/>
        <v>0</v>
      </c>
      <c r="BV524" s="1">
        <f t="shared" si="142"/>
        <v>0</v>
      </c>
      <c r="BW524" s="1">
        <f>SUM(COUNTIFS($S524:$BQ524,{"PAT","MAT"}))</f>
        <v>0</v>
      </c>
      <c r="BX524" s="1">
        <f t="shared" si="143"/>
        <v>0</v>
      </c>
      <c r="BY524" s="1">
        <f t="shared" si="144"/>
        <v>0</v>
      </c>
      <c r="BZ524" s="1">
        <f t="shared" si="145"/>
        <v>0</v>
      </c>
      <c r="CA524" s="1">
        <f t="shared" si="146"/>
        <v>0</v>
      </c>
      <c r="CB524" s="1">
        <f t="shared" si="147"/>
        <v>0</v>
      </c>
      <c r="CC524" s="1">
        <f t="shared" si="148"/>
        <v>0</v>
      </c>
      <c r="CD524" s="1">
        <f t="shared" si="149"/>
        <v>0</v>
      </c>
      <c r="CE524" s="1">
        <f t="shared" si="150"/>
        <v>1</v>
      </c>
      <c r="CF524" s="1">
        <f t="shared" si="151"/>
        <v>1</v>
      </c>
      <c r="CG524" s="1">
        <f>SUM(BR524:CC524)+SUM(COUNTIFS(R524:BQ524,{"TERM","RESIGNED"}))</f>
        <v>29</v>
      </c>
      <c r="CH524" s="1" t="s">
        <v>41</v>
      </c>
      <c r="CI524" s="1" t="s">
        <v>934</v>
      </c>
    </row>
    <row r="525" spans="1:87" x14ac:dyDescent="0.25">
      <c r="A525" s="30">
        <f t="shared" si="152"/>
        <v>524</v>
      </c>
      <c r="B525" s="1" t="s">
        <v>163</v>
      </c>
      <c r="C525" s="1">
        <v>105949</v>
      </c>
      <c r="D525" s="25">
        <v>105949</v>
      </c>
      <c r="E525" s="1" t="s">
        <v>863</v>
      </c>
      <c r="F525" s="32" t="s">
        <v>1195</v>
      </c>
      <c r="G525" s="32" t="s">
        <v>177</v>
      </c>
      <c r="H525" s="28">
        <v>45209</v>
      </c>
      <c r="I525" s="28" t="s">
        <v>36</v>
      </c>
      <c r="J525" s="28" t="s">
        <v>36</v>
      </c>
      <c r="K525" s="1">
        <f t="shared" ca="1" si="136"/>
        <v>133</v>
      </c>
      <c r="L525" s="32" t="str">
        <f t="shared" si="137"/>
        <v>Billable</v>
      </c>
      <c r="M525" s="32" t="s">
        <v>178</v>
      </c>
      <c r="N525" s="1" t="s">
        <v>38</v>
      </c>
      <c r="O525" s="1" t="s">
        <v>39</v>
      </c>
      <c r="P525" s="1"/>
      <c r="Q525" s="1"/>
      <c r="R525" s="31" t="s">
        <v>225</v>
      </c>
      <c r="S525" s="42" t="s">
        <v>880</v>
      </c>
      <c r="T525" s="45">
        <v>0.41736111111111113</v>
      </c>
      <c r="U525" s="42" t="s">
        <v>880</v>
      </c>
      <c r="V525" s="42" t="s">
        <v>18</v>
      </c>
      <c r="W525" s="46" t="s">
        <v>36</v>
      </c>
      <c r="X525" s="46" t="s">
        <v>18</v>
      </c>
      <c r="Y525" s="42" t="s">
        <v>17</v>
      </c>
      <c r="Z525" s="42" t="s">
        <v>17</v>
      </c>
      <c r="AA525" s="42" t="s">
        <v>880</v>
      </c>
      <c r="AB525" s="46">
        <v>0.38541666666666669</v>
      </c>
      <c r="AC525" s="42" t="s">
        <v>880</v>
      </c>
      <c r="AD525" s="42" t="s">
        <v>880</v>
      </c>
      <c r="AE525" s="46">
        <v>0.38125000000000003</v>
      </c>
      <c r="AF525" s="42" t="s">
        <v>880</v>
      </c>
      <c r="AG525" s="42" t="s">
        <v>880</v>
      </c>
      <c r="AH525" s="46">
        <v>0.38263888888888892</v>
      </c>
      <c r="AI525" s="42" t="s">
        <v>880</v>
      </c>
      <c r="AJ525" s="42" t="s">
        <v>880</v>
      </c>
      <c r="AK525" s="46">
        <v>0.42708333333333331</v>
      </c>
      <c r="AL525" s="42" t="s">
        <v>880</v>
      </c>
      <c r="AM525" s="42" t="s">
        <v>880</v>
      </c>
      <c r="AN525" s="46">
        <v>0.41041666666666665</v>
      </c>
      <c r="AO525" s="42" t="s">
        <v>880</v>
      </c>
      <c r="AP525" s="42" t="s">
        <v>17</v>
      </c>
      <c r="AQ525" s="42" t="s">
        <v>17</v>
      </c>
      <c r="AR525" s="42" t="s">
        <v>18</v>
      </c>
      <c r="AS525" s="46" t="s">
        <v>36</v>
      </c>
      <c r="AT525" s="46" t="s">
        <v>18</v>
      </c>
      <c r="AU525" s="42" t="s">
        <v>19</v>
      </c>
      <c r="AV525" s="46">
        <v>0.40972222222222227</v>
      </c>
      <c r="AW525" s="46" t="s">
        <v>19</v>
      </c>
      <c r="AX525" s="42" t="s">
        <v>880</v>
      </c>
      <c r="AY525" s="46">
        <v>0.37708333333333338</v>
      </c>
      <c r="AZ525" s="46" t="s">
        <v>880</v>
      </c>
      <c r="BA525" s="42" t="s">
        <v>880</v>
      </c>
      <c r="BB525" s="46">
        <v>0.37986111111111115</v>
      </c>
      <c r="BC525" s="46" t="s">
        <v>880</v>
      </c>
      <c r="BD525" s="42" t="s">
        <v>880</v>
      </c>
      <c r="BE525" s="42" t="s">
        <v>17</v>
      </c>
      <c r="BF525" s="42" t="s">
        <v>17</v>
      </c>
      <c r="BR525" s="1">
        <f t="shared" si="138"/>
        <v>17</v>
      </c>
      <c r="BS525" s="1">
        <f t="shared" si="139"/>
        <v>0</v>
      </c>
      <c r="BT525" s="1">
        <f t="shared" si="140"/>
        <v>6</v>
      </c>
      <c r="BU525" s="1">
        <f t="shared" si="141"/>
        <v>4</v>
      </c>
      <c r="BV525" s="1">
        <f t="shared" si="142"/>
        <v>2</v>
      </c>
      <c r="BW525" s="1">
        <f>SUM(COUNTIFS($S525:$BQ525,{"PAT","MAT"}))</f>
        <v>0</v>
      </c>
      <c r="BX525" s="1">
        <f t="shared" si="143"/>
        <v>0</v>
      </c>
      <c r="BY525" s="1">
        <f t="shared" si="144"/>
        <v>0</v>
      </c>
      <c r="BZ525" s="1">
        <f t="shared" si="145"/>
        <v>0</v>
      </c>
      <c r="CA525" s="1">
        <f t="shared" si="146"/>
        <v>0</v>
      </c>
      <c r="CB525" s="1">
        <f t="shared" si="147"/>
        <v>0</v>
      </c>
      <c r="CC525" s="1">
        <f t="shared" si="148"/>
        <v>0</v>
      </c>
      <c r="CD525" s="1">
        <f t="shared" si="149"/>
        <v>0</v>
      </c>
      <c r="CE525" s="1">
        <f t="shared" si="150"/>
        <v>1</v>
      </c>
      <c r="CF525" s="1">
        <f t="shared" si="151"/>
        <v>1</v>
      </c>
      <c r="CG525" s="1">
        <f>SUM(BR525:CC525)+SUM(COUNTIFS(R525:BQ525,{"TERM","RESIGNED"}))</f>
        <v>29</v>
      </c>
      <c r="CH525" s="1" t="s">
        <v>41</v>
      </c>
      <c r="CI525" s="1" t="s">
        <v>936</v>
      </c>
    </row>
    <row r="526" spans="1:87" x14ac:dyDescent="0.25">
      <c r="A526" s="30">
        <f t="shared" si="152"/>
        <v>525</v>
      </c>
      <c r="B526" s="1" t="s">
        <v>163</v>
      </c>
      <c r="C526" s="1">
        <v>105953</v>
      </c>
      <c r="D526" s="25">
        <v>105953</v>
      </c>
      <c r="E526" s="1" t="s">
        <v>862</v>
      </c>
      <c r="F526" s="32" t="s">
        <v>1196</v>
      </c>
      <c r="G526" s="32" t="s">
        <v>117</v>
      </c>
      <c r="H526" s="28">
        <v>45209</v>
      </c>
      <c r="I526" s="28" t="s">
        <v>36</v>
      </c>
      <c r="J526" s="28" t="s">
        <v>36</v>
      </c>
      <c r="K526" s="1">
        <f t="shared" ca="1" si="136"/>
        <v>133</v>
      </c>
      <c r="L526" s="32" t="str">
        <f t="shared" si="137"/>
        <v>Billable</v>
      </c>
      <c r="M526" s="32" t="s">
        <v>118</v>
      </c>
      <c r="N526" s="1" t="s">
        <v>38</v>
      </c>
      <c r="O526" s="1" t="s">
        <v>39</v>
      </c>
      <c r="P526" s="1"/>
      <c r="Q526" s="1"/>
      <c r="R526" s="31" t="s">
        <v>126</v>
      </c>
      <c r="S526" s="42" t="s">
        <v>880</v>
      </c>
      <c r="T526" s="45">
        <v>0.37291666666666662</v>
      </c>
      <c r="U526" s="42" t="s">
        <v>880</v>
      </c>
      <c r="V526" s="42" t="s">
        <v>880</v>
      </c>
      <c r="W526" s="46">
        <v>0.37291666666666662</v>
      </c>
      <c r="X526" s="46" t="s">
        <v>880</v>
      </c>
      <c r="Y526" s="42" t="s">
        <v>17</v>
      </c>
      <c r="Z526" s="42" t="s">
        <v>17</v>
      </c>
      <c r="AA526" s="42" t="s">
        <v>880</v>
      </c>
      <c r="AB526" s="46">
        <v>0.37638888888888888</v>
      </c>
      <c r="AC526" s="42" t="s">
        <v>880</v>
      </c>
      <c r="AD526" s="42" t="s">
        <v>880</v>
      </c>
      <c r="AE526" s="46">
        <v>0.37708333333333338</v>
      </c>
      <c r="AF526" s="42" t="s">
        <v>880</v>
      </c>
      <c r="AG526" s="42" t="s">
        <v>880</v>
      </c>
      <c r="AH526" s="46">
        <v>0.38125000000000003</v>
      </c>
      <c r="AI526" s="42" t="s">
        <v>880</v>
      </c>
      <c r="AJ526" s="42" t="s">
        <v>880</v>
      </c>
      <c r="AK526" s="46">
        <v>0.3840277777777778</v>
      </c>
      <c r="AL526" s="42" t="s">
        <v>880</v>
      </c>
      <c r="AM526" s="42" t="s">
        <v>880</v>
      </c>
      <c r="AN526" s="46">
        <v>0.37916666666666665</v>
      </c>
      <c r="AO526" s="42" t="s">
        <v>880</v>
      </c>
      <c r="AP526" s="42" t="s">
        <v>17</v>
      </c>
      <c r="AQ526" s="42" t="s">
        <v>17</v>
      </c>
      <c r="AR526" s="42" t="s">
        <v>880</v>
      </c>
      <c r="AS526" s="46">
        <v>0.39930555555555558</v>
      </c>
      <c r="AT526" s="46" t="s">
        <v>880</v>
      </c>
      <c r="AU526" s="42" t="s">
        <v>880</v>
      </c>
      <c r="AV526" s="46">
        <v>0.41180555555555554</v>
      </c>
      <c r="AW526" s="46" t="s">
        <v>880</v>
      </c>
      <c r="AX526" s="42" t="s">
        <v>880</v>
      </c>
      <c r="AY526" s="46">
        <v>0.38680555555555557</v>
      </c>
      <c r="AZ526" s="46" t="s">
        <v>880</v>
      </c>
      <c r="BA526" s="42" t="s">
        <v>880</v>
      </c>
      <c r="BB526" s="46">
        <v>0.38125000000000003</v>
      </c>
      <c r="BC526" s="46" t="s">
        <v>880</v>
      </c>
      <c r="BD526" s="42" t="s">
        <v>882</v>
      </c>
      <c r="BE526" s="42" t="s">
        <v>17</v>
      </c>
      <c r="BF526" s="42" t="s">
        <v>17</v>
      </c>
      <c r="BR526" s="1">
        <f t="shared" si="138"/>
        <v>22</v>
      </c>
      <c r="BS526" s="1">
        <f t="shared" si="139"/>
        <v>0</v>
      </c>
      <c r="BT526" s="1">
        <f t="shared" si="140"/>
        <v>6</v>
      </c>
      <c r="BU526" s="1">
        <f t="shared" si="141"/>
        <v>0</v>
      </c>
      <c r="BV526" s="1">
        <f t="shared" si="142"/>
        <v>0</v>
      </c>
      <c r="BW526" s="1">
        <f>SUM(COUNTIFS($S526:$BQ526,{"PAT","MAT"}))</f>
        <v>0</v>
      </c>
      <c r="BX526" s="1">
        <f t="shared" si="143"/>
        <v>0</v>
      </c>
      <c r="BY526" s="1">
        <f t="shared" si="144"/>
        <v>0</v>
      </c>
      <c r="BZ526" s="1">
        <f t="shared" si="145"/>
        <v>0</v>
      </c>
      <c r="CA526" s="1">
        <f t="shared" si="146"/>
        <v>1</v>
      </c>
      <c r="CB526" s="1">
        <f t="shared" si="147"/>
        <v>0</v>
      </c>
      <c r="CC526" s="1">
        <f t="shared" si="148"/>
        <v>0</v>
      </c>
      <c r="CD526" s="1">
        <f t="shared" si="149"/>
        <v>1</v>
      </c>
      <c r="CE526" s="1">
        <f t="shared" si="150"/>
        <v>1</v>
      </c>
      <c r="CF526" s="1">
        <f t="shared" si="151"/>
        <v>1</v>
      </c>
      <c r="CG526" s="1">
        <f>SUM(BR526:CC526)+SUM(COUNTIFS(R526:BQ526,{"TERM","RESIGNED"}))</f>
        <v>29</v>
      </c>
      <c r="CH526" s="1" t="s">
        <v>41</v>
      </c>
      <c r="CI526" s="1" t="s">
        <v>936</v>
      </c>
    </row>
    <row r="527" spans="1:87" x14ac:dyDescent="0.25">
      <c r="A527" s="30">
        <f t="shared" si="152"/>
        <v>526</v>
      </c>
      <c r="B527" s="1" t="s">
        <v>163</v>
      </c>
      <c r="C527" s="1">
        <v>105957</v>
      </c>
      <c r="D527" s="25">
        <v>105957</v>
      </c>
      <c r="E527" s="1" t="s">
        <v>862</v>
      </c>
      <c r="F527" s="32" t="s">
        <v>1197</v>
      </c>
      <c r="G527" s="32" t="s">
        <v>117</v>
      </c>
      <c r="H527" s="28">
        <v>45209</v>
      </c>
      <c r="I527" s="28" t="s">
        <v>36</v>
      </c>
      <c r="J527" s="28" t="s">
        <v>36</v>
      </c>
      <c r="K527" s="1">
        <f t="shared" ca="1" si="136"/>
        <v>133</v>
      </c>
      <c r="L527" s="32" t="str">
        <f t="shared" si="137"/>
        <v>Billable</v>
      </c>
      <c r="M527" s="32" t="s">
        <v>118</v>
      </c>
      <c r="N527" s="1" t="s">
        <v>38</v>
      </c>
      <c r="O527" s="1" t="s">
        <v>39</v>
      </c>
      <c r="P527" s="1"/>
      <c r="Q527" s="1"/>
      <c r="R527" s="31" t="s">
        <v>126</v>
      </c>
      <c r="S527" s="42" t="s">
        <v>880</v>
      </c>
      <c r="T527" s="45">
        <v>0.37638888888888888</v>
      </c>
      <c r="U527" s="42" t="s">
        <v>880</v>
      </c>
      <c r="V527" s="42" t="s">
        <v>880</v>
      </c>
      <c r="W527" s="46">
        <v>0.37291666666666662</v>
      </c>
      <c r="X527" s="46" t="s">
        <v>880</v>
      </c>
      <c r="Y527" s="42" t="s">
        <v>17</v>
      </c>
      <c r="Z527" s="42" t="s">
        <v>17</v>
      </c>
      <c r="AA527" s="42" t="s">
        <v>880</v>
      </c>
      <c r="AB527" s="46">
        <v>0.3756944444444445</v>
      </c>
      <c r="AC527" s="42" t="s">
        <v>880</v>
      </c>
      <c r="AD527" s="42" t="s">
        <v>880</v>
      </c>
      <c r="AE527" s="46">
        <v>0.37708333333333338</v>
      </c>
      <c r="AF527" s="42" t="s">
        <v>880</v>
      </c>
      <c r="AG527" s="42" t="s">
        <v>880</v>
      </c>
      <c r="AH527" s="46">
        <v>0.38125000000000003</v>
      </c>
      <c r="AI527" s="42" t="s">
        <v>880</v>
      </c>
      <c r="AJ527" s="42" t="s">
        <v>880</v>
      </c>
      <c r="AK527" s="46">
        <v>0.37916666666666665</v>
      </c>
      <c r="AL527" s="42" t="s">
        <v>880</v>
      </c>
      <c r="AM527" s="42" t="s">
        <v>880</v>
      </c>
      <c r="AN527" s="46">
        <v>0.37986111111111115</v>
      </c>
      <c r="AO527" s="42" t="s">
        <v>880</v>
      </c>
      <c r="AP527" s="42" t="s">
        <v>17</v>
      </c>
      <c r="AQ527" s="42" t="s">
        <v>17</v>
      </c>
      <c r="AR527" s="42" t="s">
        <v>880</v>
      </c>
      <c r="AS527" s="46">
        <v>0.40069444444444446</v>
      </c>
      <c r="AT527" s="46" t="s">
        <v>880</v>
      </c>
      <c r="AU527" s="42" t="s">
        <v>880</v>
      </c>
      <c r="AV527" s="46">
        <v>0.41250000000000003</v>
      </c>
      <c r="AW527" s="46" t="s">
        <v>880</v>
      </c>
      <c r="AX527" s="42" t="s">
        <v>880</v>
      </c>
      <c r="AY527" s="46">
        <v>0.38541666666666669</v>
      </c>
      <c r="AZ527" s="46" t="s">
        <v>880</v>
      </c>
      <c r="BA527" s="42" t="s">
        <v>880</v>
      </c>
      <c r="BB527" s="46">
        <v>0.38125000000000003</v>
      </c>
      <c r="BC527" s="46" t="s">
        <v>880</v>
      </c>
      <c r="BD527" s="42" t="s">
        <v>880</v>
      </c>
      <c r="BE527" s="42" t="s">
        <v>17</v>
      </c>
      <c r="BF527" s="42" t="s">
        <v>17</v>
      </c>
      <c r="BR527" s="1">
        <f t="shared" si="138"/>
        <v>23</v>
      </c>
      <c r="BS527" s="1">
        <f t="shared" si="139"/>
        <v>0</v>
      </c>
      <c r="BT527" s="1">
        <f t="shared" si="140"/>
        <v>6</v>
      </c>
      <c r="BU527" s="1">
        <f t="shared" si="141"/>
        <v>0</v>
      </c>
      <c r="BV527" s="1">
        <f t="shared" si="142"/>
        <v>0</v>
      </c>
      <c r="BW527" s="1">
        <f>SUM(COUNTIFS($S527:$BQ527,{"PAT","MAT"}))</f>
        <v>0</v>
      </c>
      <c r="BX527" s="1">
        <f t="shared" si="143"/>
        <v>0</v>
      </c>
      <c r="BY527" s="1">
        <f t="shared" si="144"/>
        <v>0</v>
      </c>
      <c r="BZ527" s="1">
        <f t="shared" si="145"/>
        <v>0</v>
      </c>
      <c r="CA527" s="1">
        <f t="shared" si="146"/>
        <v>0</v>
      </c>
      <c r="CB527" s="1">
        <f t="shared" si="147"/>
        <v>0</v>
      </c>
      <c r="CC527" s="1">
        <f t="shared" si="148"/>
        <v>0</v>
      </c>
      <c r="CD527" s="1">
        <f t="shared" si="149"/>
        <v>0</v>
      </c>
      <c r="CE527" s="1">
        <f t="shared" si="150"/>
        <v>1</v>
      </c>
      <c r="CF527" s="1">
        <f t="shared" si="151"/>
        <v>1</v>
      </c>
      <c r="CG527" s="1">
        <f>SUM(BR527:CC527)+SUM(COUNTIFS(R527:BQ527,{"TERM","RESIGNED"}))</f>
        <v>29</v>
      </c>
      <c r="CH527" s="1" t="s">
        <v>41</v>
      </c>
      <c r="CI527" s="1" t="s">
        <v>934</v>
      </c>
    </row>
    <row r="528" spans="1:87" x14ac:dyDescent="0.25">
      <c r="A528" s="30">
        <f t="shared" si="152"/>
        <v>527</v>
      </c>
      <c r="B528" s="1" t="s">
        <v>163</v>
      </c>
      <c r="C528" s="1">
        <v>105959</v>
      </c>
      <c r="D528" s="25">
        <v>105959</v>
      </c>
      <c r="E528" s="1" t="s">
        <v>863</v>
      </c>
      <c r="F528" s="32" t="s">
        <v>1198</v>
      </c>
      <c r="G528" s="32" t="s">
        <v>117</v>
      </c>
      <c r="H528" s="28">
        <v>45209</v>
      </c>
      <c r="I528" s="28" t="s">
        <v>36</v>
      </c>
      <c r="J528" s="28" t="s">
        <v>36</v>
      </c>
      <c r="K528" s="1">
        <f t="shared" ca="1" si="136"/>
        <v>133</v>
      </c>
      <c r="L528" s="32" t="str">
        <f t="shared" si="137"/>
        <v>Billable</v>
      </c>
      <c r="M528" s="32" t="s">
        <v>118</v>
      </c>
      <c r="N528" s="1" t="s">
        <v>38</v>
      </c>
      <c r="O528" s="1" t="s">
        <v>39</v>
      </c>
      <c r="P528" s="1"/>
      <c r="Q528" s="1"/>
      <c r="R528" s="31" t="s">
        <v>277</v>
      </c>
      <c r="S528" s="42" t="s">
        <v>880</v>
      </c>
      <c r="T528" s="45">
        <v>0.43611111111111112</v>
      </c>
      <c r="U528" s="42" t="s">
        <v>880</v>
      </c>
      <c r="V528" s="42" t="s">
        <v>880</v>
      </c>
      <c r="W528" s="46">
        <v>0.41805555555555557</v>
      </c>
      <c r="X528" s="46" t="s">
        <v>880</v>
      </c>
      <c r="Y528" s="42" t="s">
        <v>17</v>
      </c>
      <c r="Z528" s="42" t="s">
        <v>17</v>
      </c>
      <c r="AA528" s="42" t="s">
        <v>880</v>
      </c>
      <c r="AB528" s="46">
        <v>0.41319444444444442</v>
      </c>
      <c r="AC528" s="42" t="s">
        <v>880</v>
      </c>
      <c r="AD528" s="42" t="s">
        <v>880</v>
      </c>
      <c r="AE528" s="46">
        <v>0.39861111111111108</v>
      </c>
      <c r="AF528" s="42" t="s">
        <v>880</v>
      </c>
      <c r="AG528" s="42" t="s">
        <v>880</v>
      </c>
      <c r="AH528" s="46">
        <v>0.38541666666666669</v>
      </c>
      <c r="AI528" s="42" t="s">
        <v>880</v>
      </c>
      <c r="AJ528" s="42" t="s">
        <v>880</v>
      </c>
      <c r="AK528" s="46">
        <v>0.39027777777777778</v>
      </c>
      <c r="AL528" s="42" t="s">
        <v>880</v>
      </c>
      <c r="AM528" s="42" t="s">
        <v>880</v>
      </c>
      <c r="AN528" s="46">
        <v>0.40833333333333338</v>
      </c>
      <c r="AO528" s="42" t="s">
        <v>880</v>
      </c>
      <c r="AP528" s="42" t="s">
        <v>17</v>
      </c>
      <c r="AQ528" s="42" t="s">
        <v>17</v>
      </c>
      <c r="AR528" s="42" t="s">
        <v>880</v>
      </c>
      <c r="AS528" s="46">
        <v>0.42569444444444443</v>
      </c>
      <c r="AT528" s="46" t="s">
        <v>880</v>
      </c>
      <c r="AU528" s="42" t="s">
        <v>880</v>
      </c>
      <c r="AV528" s="46">
        <v>0.39166666666666666</v>
      </c>
      <c r="AW528" s="46" t="s">
        <v>880</v>
      </c>
      <c r="AX528" s="42" t="s">
        <v>880</v>
      </c>
      <c r="AY528" s="46">
        <v>0.40416666666666662</v>
      </c>
      <c r="AZ528" s="46" t="s">
        <v>880</v>
      </c>
      <c r="BA528" s="42" t="s">
        <v>18</v>
      </c>
      <c r="BB528" s="46" t="s">
        <v>36</v>
      </c>
      <c r="BC528" s="46" t="s">
        <v>18</v>
      </c>
      <c r="BD528" s="42" t="s">
        <v>18</v>
      </c>
      <c r="BE528" s="42" t="s">
        <v>17</v>
      </c>
      <c r="BF528" s="42" t="s">
        <v>17</v>
      </c>
      <c r="BR528" s="1">
        <f t="shared" si="138"/>
        <v>20</v>
      </c>
      <c r="BS528" s="1">
        <f t="shared" si="139"/>
        <v>0</v>
      </c>
      <c r="BT528" s="1">
        <f t="shared" si="140"/>
        <v>6</v>
      </c>
      <c r="BU528" s="1">
        <f t="shared" si="141"/>
        <v>3</v>
      </c>
      <c r="BV528" s="1">
        <f t="shared" si="142"/>
        <v>0</v>
      </c>
      <c r="BW528" s="1">
        <f>SUM(COUNTIFS($S528:$BQ528,{"PAT","MAT"}))</f>
        <v>0</v>
      </c>
      <c r="BX528" s="1">
        <f t="shared" si="143"/>
        <v>0</v>
      </c>
      <c r="BY528" s="1">
        <f t="shared" si="144"/>
        <v>0</v>
      </c>
      <c r="BZ528" s="1">
        <f t="shared" si="145"/>
        <v>0</v>
      </c>
      <c r="CA528" s="1">
        <f t="shared" si="146"/>
        <v>0</v>
      </c>
      <c r="CB528" s="1">
        <f t="shared" si="147"/>
        <v>0</v>
      </c>
      <c r="CC528" s="1">
        <f t="shared" si="148"/>
        <v>0</v>
      </c>
      <c r="CD528" s="1">
        <f t="shared" si="149"/>
        <v>0</v>
      </c>
      <c r="CE528" s="1">
        <f t="shared" si="150"/>
        <v>1</v>
      </c>
      <c r="CF528" s="1">
        <f t="shared" si="151"/>
        <v>1</v>
      </c>
      <c r="CG528" s="1">
        <f>SUM(BR528:CC528)+SUM(COUNTIFS(R528:BQ528,{"TERM","RESIGNED"}))</f>
        <v>29</v>
      </c>
      <c r="CH528" s="1" t="s">
        <v>41</v>
      </c>
      <c r="CI528" s="1" t="s">
        <v>931</v>
      </c>
    </row>
    <row r="529" spans="1:87" x14ac:dyDescent="0.25">
      <c r="A529" s="30">
        <f t="shared" si="152"/>
        <v>528</v>
      </c>
      <c r="B529" s="1" t="s">
        <v>163</v>
      </c>
      <c r="C529" s="1">
        <v>105964</v>
      </c>
      <c r="D529" s="25">
        <v>105964</v>
      </c>
      <c r="E529" s="1" t="s">
        <v>863</v>
      </c>
      <c r="F529" s="32" t="s">
        <v>1199</v>
      </c>
      <c r="G529" s="32" t="s">
        <v>117</v>
      </c>
      <c r="H529" s="28">
        <v>45209</v>
      </c>
      <c r="I529" s="28" t="s">
        <v>36</v>
      </c>
      <c r="J529" s="28" t="s">
        <v>36</v>
      </c>
      <c r="K529" s="1">
        <f t="shared" ca="1" si="136"/>
        <v>133</v>
      </c>
      <c r="L529" s="32" t="str">
        <f t="shared" si="137"/>
        <v>Billable</v>
      </c>
      <c r="M529" s="32" t="s">
        <v>118</v>
      </c>
      <c r="N529" s="1" t="s">
        <v>38</v>
      </c>
      <c r="O529" s="1" t="s">
        <v>39</v>
      </c>
      <c r="P529" s="1"/>
      <c r="Q529" s="1"/>
      <c r="R529" s="31" t="s">
        <v>277</v>
      </c>
      <c r="S529" s="42" t="s">
        <v>19</v>
      </c>
      <c r="T529" s="45">
        <v>0.38750000000000001</v>
      </c>
      <c r="U529" s="42" t="s">
        <v>19</v>
      </c>
      <c r="V529" s="42" t="s">
        <v>18</v>
      </c>
      <c r="W529" s="46" t="s">
        <v>36</v>
      </c>
      <c r="X529" s="46" t="s">
        <v>18</v>
      </c>
      <c r="Y529" s="42" t="s">
        <v>17</v>
      </c>
      <c r="Z529" s="42" t="s">
        <v>17</v>
      </c>
      <c r="AA529" s="42" t="s">
        <v>880</v>
      </c>
      <c r="AB529" s="46">
        <v>0.41805555555555557</v>
      </c>
      <c r="AC529" s="42" t="s">
        <v>880</v>
      </c>
      <c r="AD529" s="42" t="s">
        <v>880</v>
      </c>
      <c r="AE529" s="46">
        <v>0.37986111111111115</v>
      </c>
      <c r="AF529" s="42" t="s">
        <v>880</v>
      </c>
      <c r="AG529" s="42" t="s">
        <v>19</v>
      </c>
      <c r="AH529" s="46">
        <v>0.37847222222222227</v>
      </c>
      <c r="AI529" s="42" t="s">
        <v>19</v>
      </c>
      <c r="AJ529" s="42" t="s">
        <v>880</v>
      </c>
      <c r="AK529" s="46">
        <v>0.3756944444444445</v>
      </c>
      <c r="AL529" s="42" t="s">
        <v>880</v>
      </c>
      <c r="AM529" s="42" t="s">
        <v>880</v>
      </c>
      <c r="AN529" s="46">
        <v>0.39513888888888887</v>
      </c>
      <c r="AO529" s="42" t="s">
        <v>880</v>
      </c>
      <c r="AP529" s="42" t="s">
        <v>17</v>
      </c>
      <c r="AQ529" s="42" t="s">
        <v>17</v>
      </c>
      <c r="AR529" s="42" t="s">
        <v>18</v>
      </c>
      <c r="AS529" s="46" t="s">
        <v>36</v>
      </c>
      <c r="AT529" s="46" t="s">
        <v>18</v>
      </c>
      <c r="AU529" s="42" t="s">
        <v>18</v>
      </c>
      <c r="AV529" s="46" t="s">
        <v>36</v>
      </c>
      <c r="AW529" s="46" t="s">
        <v>18</v>
      </c>
      <c r="AX529" s="42" t="s">
        <v>880</v>
      </c>
      <c r="AY529" s="46">
        <v>0.39583333333333331</v>
      </c>
      <c r="AZ529" s="46" t="s">
        <v>880</v>
      </c>
      <c r="BA529" s="42" t="s">
        <v>880</v>
      </c>
      <c r="BB529" s="46">
        <v>0.39652777777777781</v>
      </c>
      <c r="BC529" s="46" t="s">
        <v>880</v>
      </c>
      <c r="BD529" s="42" t="s">
        <v>880</v>
      </c>
      <c r="BE529" s="42" t="s">
        <v>17</v>
      </c>
      <c r="BF529" s="42" t="s">
        <v>17</v>
      </c>
      <c r="BR529" s="1">
        <f t="shared" si="138"/>
        <v>13</v>
      </c>
      <c r="BS529" s="1">
        <f t="shared" si="139"/>
        <v>0</v>
      </c>
      <c r="BT529" s="1">
        <f t="shared" si="140"/>
        <v>6</v>
      </c>
      <c r="BU529" s="1">
        <f t="shared" si="141"/>
        <v>6</v>
      </c>
      <c r="BV529" s="1">
        <f t="shared" si="142"/>
        <v>4</v>
      </c>
      <c r="BW529" s="1">
        <f>SUM(COUNTIFS($S529:$BQ529,{"PAT","MAT"}))</f>
        <v>0</v>
      </c>
      <c r="BX529" s="1">
        <f t="shared" si="143"/>
        <v>0</v>
      </c>
      <c r="BY529" s="1">
        <f t="shared" si="144"/>
        <v>0</v>
      </c>
      <c r="BZ529" s="1">
        <f t="shared" si="145"/>
        <v>0</v>
      </c>
      <c r="CA529" s="1">
        <f t="shared" si="146"/>
        <v>0</v>
      </c>
      <c r="CB529" s="1">
        <f t="shared" si="147"/>
        <v>0</v>
      </c>
      <c r="CC529" s="1">
        <f t="shared" si="148"/>
        <v>0</v>
      </c>
      <c r="CD529" s="1">
        <f t="shared" si="149"/>
        <v>0</v>
      </c>
      <c r="CE529" s="1">
        <f t="shared" si="150"/>
        <v>0</v>
      </c>
      <c r="CF529" s="1">
        <f t="shared" si="151"/>
        <v>1</v>
      </c>
      <c r="CG529" s="1">
        <f>SUM(BR529:CC529)+SUM(COUNTIFS(R529:BQ529,{"TERM","RESIGNED"}))</f>
        <v>29</v>
      </c>
      <c r="CH529" s="1" t="s">
        <v>41</v>
      </c>
      <c r="CI529" s="1" t="s">
        <v>931</v>
      </c>
    </row>
    <row r="530" spans="1:87" x14ac:dyDescent="0.25">
      <c r="A530" s="30">
        <f t="shared" si="152"/>
        <v>529</v>
      </c>
      <c r="B530" s="1" t="s">
        <v>163</v>
      </c>
      <c r="C530" s="1">
        <v>105965</v>
      </c>
      <c r="D530" s="25">
        <v>105965</v>
      </c>
      <c r="E530" s="1" t="s">
        <v>862</v>
      </c>
      <c r="F530" s="32" t="s">
        <v>1200</v>
      </c>
      <c r="G530" s="32" t="s">
        <v>117</v>
      </c>
      <c r="H530" s="28">
        <v>45209</v>
      </c>
      <c r="I530" s="28" t="s">
        <v>36</v>
      </c>
      <c r="J530" s="28" t="s">
        <v>36</v>
      </c>
      <c r="K530" s="1">
        <f t="shared" ca="1" si="136"/>
        <v>133</v>
      </c>
      <c r="L530" s="32" t="str">
        <f t="shared" si="137"/>
        <v>Billable</v>
      </c>
      <c r="M530" s="32" t="s">
        <v>118</v>
      </c>
      <c r="N530" s="1" t="s">
        <v>38</v>
      </c>
      <c r="O530" s="1" t="s">
        <v>39</v>
      </c>
      <c r="P530" s="1"/>
      <c r="Q530" s="1"/>
      <c r="R530" s="31" t="s">
        <v>277</v>
      </c>
      <c r="S530" s="42" t="s">
        <v>880</v>
      </c>
      <c r="T530" s="45">
        <v>0.40347222222222223</v>
      </c>
      <c r="U530" s="42" t="s">
        <v>880</v>
      </c>
      <c r="V530" s="42" t="s">
        <v>880</v>
      </c>
      <c r="W530" s="46">
        <v>0.40069444444444446</v>
      </c>
      <c r="X530" s="46" t="s">
        <v>880</v>
      </c>
      <c r="Y530" s="42" t="s">
        <v>17</v>
      </c>
      <c r="Z530" s="42" t="s">
        <v>17</v>
      </c>
      <c r="AA530" s="42" t="s">
        <v>19</v>
      </c>
      <c r="AB530" s="46">
        <v>0.37986111111111115</v>
      </c>
      <c r="AC530" s="42" t="s">
        <v>19</v>
      </c>
      <c r="AD530" s="42" t="s">
        <v>880</v>
      </c>
      <c r="AE530" s="46">
        <v>0.37222222222222223</v>
      </c>
      <c r="AF530" s="42" t="s">
        <v>880</v>
      </c>
      <c r="AG530" s="42" t="s">
        <v>880</v>
      </c>
      <c r="AH530" s="46">
        <v>0.37013888888888885</v>
      </c>
      <c r="AI530" s="42" t="s">
        <v>880</v>
      </c>
      <c r="AJ530" s="42" t="s">
        <v>18</v>
      </c>
      <c r="AK530" s="46" t="s">
        <v>36</v>
      </c>
      <c r="AL530" s="42" t="s">
        <v>18</v>
      </c>
      <c r="AM530" s="42" t="s">
        <v>880</v>
      </c>
      <c r="AN530" s="46">
        <v>0.4152777777777778</v>
      </c>
      <c r="AO530" s="42" t="s">
        <v>881</v>
      </c>
      <c r="AP530" s="42" t="s">
        <v>17</v>
      </c>
      <c r="AQ530" s="42" t="s">
        <v>17</v>
      </c>
      <c r="AR530" s="42" t="s">
        <v>880</v>
      </c>
      <c r="AS530" s="46">
        <v>0.3923611111111111</v>
      </c>
      <c r="AT530" s="46" t="s">
        <v>881</v>
      </c>
      <c r="AU530" s="42" t="s">
        <v>880</v>
      </c>
      <c r="AV530" s="46">
        <v>0.4201388888888889</v>
      </c>
      <c r="AW530" s="46" t="s">
        <v>881</v>
      </c>
      <c r="AX530" s="42" t="s">
        <v>880</v>
      </c>
      <c r="AY530" s="46">
        <v>0.4069444444444445</v>
      </c>
      <c r="AZ530" s="46" t="s">
        <v>881</v>
      </c>
      <c r="BA530" s="42" t="s">
        <v>19</v>
      </c>
      <c r="BB530" s="46">
        <v>0.40277777777777773</v>
      </c>
      <c r="BC530" s="46" t="s">
        <v>19</v>
      </c>
      <c r="BD530" s="42" t="s">
        <v>880</v>
      </c>
      <c r="BE530" s="42" t="s">
        <v>17</v>
      </c>
      <c r="BF530" s="42" t="s">
        <v>17</v>
      </c>
      <c r="BR530" s="1">
        <f t="shared" si="138"/>
        <v>13</v>
      </c>
      <c r="BS530" s="1">
        <f t="shared" si="139"/>
        <v>2</v>
      </c>
      <c r="BT530" s="1">
        <f t="shared" si="140"/>
        <v>6</v>
      </c>
      <c r="BU530" s="1">
        <f t="shared" si="141"/>
        <v>2</v>
      </c>
      <c r="BV530" s="1">
        <f t="shared" si="142"/>
        <v>4</v>
      </c>
      <c r="BW530" s="1">
        <f>SUM(COUNTIFS($S530:$BQ530,{"PAT","MAT"}))</f>
        <v>0</v>
      </c>
      <c r="BX530" s="1">
        <f t="shared" si="143"/>
        <v>0</v>
      </c>
      <c r="BY530" s="1">
        <f t="shared" si="144"/>
        <v>0</v>
      </c>
      <c r="BZ530" s="1">
        <f t="shared" si="145"/>
        <v>0</v>
      </c>
      <c r="CA530" s="1">
        <f t="shared" si="146"/>
        <v>0</v>
      </c>
      <c r="CB530" s="1">
        <f t="shared" si="147"/>
        <v>0</v>
      </c>
      <c r="CC530" s="1">
        <f t="shared" si="148"/>
        <v>0</v>
      </c>
      <c r="CD530" s="1">
        <f t="shared" si="149"/>
        <v>0</v>
      </c>
      <c r="CE530" s="1">
        <f t="shared" si="150"/>
        <v>0</v>
      </c>
      <c r="CF530" s="1">
        <f t="shared" si="151"/>
        <v>1</v>
      </c>
      <c r="CG530" s="1">
        <f>SUM(BR530:CC530)+SUM(COUNTIFS(R530:BQ530,{"TERM","RESIGNED"}))</f>
        <v>27</v>
      </c>
      <c r="CH530" s="1" t="s">
        <v>41</v>
      </c>
      <c r="CI530" s="1" t="s">
        <v>934</v>
      </c>
    </row>
    <row r="531" spans="1:87" x14ac:dyDescent="0.25">
      <c r="A531" s="30">
        <f t="shared" si="152"/>
        <v>530</v>
      </c>
      <c r="B531" s="1" t="s">
        <v>33</v>
      </c>
      <c r="C531" s="1">
        <v>19329</v>
      </c>
      <c r="D531" s="25">
        <v>19329</v>
      </c>
      <c r="E531" s="1" t="s">
        <v>863</v>
      </c>
      <c r="F531" s="32" t="s">
        <v>1241</v>
      </c>
      <c r="G531" s="32" t="s">
        <v>154</v>
      </c>
      <c r="H531" s="28">
        <v>45219</v>
      </c>
      <c r="I531" s="28" t="s">
        <v>36</v>
      </c>
      <c r="J531" s="28" t="s">
        <v>36</v>
      </c>
      <c r="K531" s="1">
        <f t="shared" ca="1" si="136"/>
        <v>123</v>
      </c>
      <c r="L531" s="32" t="str">
        <f t="shared" si="137"/>
        <v>Billable</v>
      </c>
      <c r="M531" s="32" t="s">
        <v>118</v>
      </c>
      <c r="N531" s="1" t="s">
        <v>38</v>
      </c>
      <c r="O531" s="1" t="s">
        <v>39</v>
      </c>
      <c r="P531" s="1"/>
      <c r="Q531" s="1"/>
      <c r="R531" s="31" t="s">
        <v>136</v>
      </c>
      <c r="S531" s="42" t="s">
        <v>880</v>
      </c>
      <c r="T531" s="45">
        <v>0.37986111111111115</v>
      </c>
      <c r="U531" s="42" t="s">
        <v>880</v>
      </c>
      <c r="V531" s="42" t="s">
        <v>880</v>
      </c>
      <c r="W531" s="46">
        <v>0.38958333333333334</v>
      </c>
      <c r="X531" s="46" t="s">
        <v>880</v>
      </c>
      <c r="Y531" s="42" t="s">
        <v>17</v>
      </c>
      <c r="Z531" s="42" t="s">
        <v>17</v>
      </c>
      <c r="AA531" s="42" t="s">
        <v>880</v>
      </c>
      <c r="AB531" s="46">
        <v>0.42222222222222222</v>
      </c>
      <c r="AC531" s="42" t="s">
        <v>880</v>
      </c>
      <c r="AD531" s="42" t="s">
        <v>880</v>
      </c>
      <c r="AE531" s="46">
        <v>0.37847222222222227</v>
      </c>
      <c r="AF531" s="42" t="s">
        <v>880</v>
      </c>
      <c r="AG531" s="42" t="s">
        <v>880</v>
      </c>
      <c r="AH531" s="46">
        <v>0.3743055555555555</v>
      </c>
      <c r="AI531" s="42" t="s">
        <v>880</v>
      </c>
      <c r="AJ531" s="42" t="s">
        <v>880</v>
      </c>
      <c r="AK531" s="46">
        <v>0.40347222222222223</v>
      </c>
      <c r="AL531" s="42" t="s">
        <v>880</v>
      </c>
      <c r="AM531" s="42" t="s">
        <v>880</v>
      </c>
      <c r="AN531" s="46">
        <v>0.38055555555555554</v>
      </c>
      <c r="AO531" s="42" t="s">
        <v>880</v>
      </c>
      <c r="AP531" s="42" t="s">
        <v>17</v>
      </c>
      <c r="AQ531" s="42" t="s">
        <v>17</v>
      </c>
      <c r="AR531" s="42" t="s">
        <v>880</v>
      </c>
      <c r="AS531" s="46">
        <v>0.38125000000000003</v>
      </c>
      <c r="AT531" s="46" t="s">
        <v>880</v>
      </c>
      <c r="AU531" s="42" t="s">
        <v>880</v>
      </c>
      <c r="AV531" s="46">
        <v>0.36944444444444446</v>
      </c>
      <c r="AW531" s="46" t="s">
        <v>880</v>
      </c>
      <c r="AX531" s="42" t="s">
        <v>880</v>
      </c>
      <c r="AY531" s="46">
        <v>0.37083333333333335</v>
      </c>
      <c r="AZ531" s="46" t="s">
        <v>880</v>
      </c>
      <c r="BA531" s="42" t="s">
        <v>880</v>
      </c>
      <c r="BB531" s="46">
        <v>0.37013888888888885</v>
      </c>
      <c r="BC531" s="46" t="s">
        <v>880</v>
      </c>
      <c r="BD531" s="42" t="s">
        <v>880</v>
      </c>
      <c r="BE531" s="42" t="s">
        <v>17</v>
      </c>
      <c r="BF531" s="42" t="s">
        <v>17</v>
      </c>
      <c r="BR531" s="1">
        <f t="shared" si="138"/>
        <v>23</v>
      </c>
      <c r="BS531" s="1">
        <f t="shared" si="139"/>
        <v>0</v>
      </c>
      <c r="BT531" s="1">
        <f t="shared" si="140"/>
        <v>6</v>
      </c>
      <c r="BU531" s="1">
        <f t="shared" si="141"/>
        <v>0</v>
      </c>
      <c r="BV531" s="1">
        <f t="shared" si="142"/>
        <v>0</v>
      </c>
      <c r="BW531" s="1">
        <f>SUM(COUNTIFS($S531:$BQ531,{"PAT","MAT"}))</f>
        <v>0</v>
      </c>
      <c r="BX531" s="1">
        <f t="shared" si="143"/>
        <v>0</v>
      </c>
      <c r="BY531" s="1">
        <f t="shared" si="144"/>
        <v>0</v>
      </c>
      <c r="BZ531" s="1">
        <f t="shared" si="145"/>
        <v>0</v>
      </c>
      <c r="CA531" s="1">
        <f t="shared" si="146"/>
        <v>0</v>
      </c>
      <c r="CB531" s="1">
        <f t="shared" si="147"/>
        <v>0</v>
      </c>
      <c r="CC531" s="1">
        <f t="shared" si="148"/>
        <v>0</v>
      </c>
      <c r="CD531" s="1">
        <f t="shared" si="149"/>
        <v>0</v>
      </c>
      <c r="CE531" s="1">
        <f t="shared" si="150"/>
        <v>1</v>
      </c>
      <c r="CF531" s="1">
        <f t="shared" si="151"/>
        <v>1</v>
      </c>
      <c r="CG531" s="1">
        <f>SUM(BR531:CC531)+SUM(COUNTIFS(R531:BQ531,{"TERM","RESIGNED"}))</f>
        <v>29</v>
      </c>
      <c r="CH531" s="1" t="s">
        <v>41</v>
      </c>
      <c r="CI531" s="1" t="s">
        <v>937</v>
      </c>
    </row>
    <row r="532" spans="1:87" x14ac:dyDescent="0.25">
      <c r="A532" s="30">
        <f t="shared" si="152"/>
        <v>531</v>
      </c>
      <c r="B532" s="1" t="s">
        <v>33</v>
      </c>
      <c r="C532" s="1">
        <v>19332</v>
      </c>
      <c r="D532" s="25">
        <v>19332</v>
      </c>
      <c r="E532" s="1" t="s">
        <v>863</v>
      </c>
      <c r="F532" s="32" t="s">
        <v>1242</v>
      </c>
      <c r="G532" s="32" t="s">
        <v>154</v>
      </c>
      <c r="H532" s="28">
        <v>45219</v>
      </c>
      <c r="I532" s="28" t="s">
        <v>36</v>
      </c>
      <c r="J532" s="28" t="s">
        <v>36</v>
      </c>
      <c r="K532" s="1">
        <f t="shared" ca="1" si="136"/>
        <v>123</v>
      </c>
      <c r="L532" s="32" t="str">
        <f t="shared" si="137"/>
        <v>Billable</v>
      </c>
      <c r="M532" s="32" t="s">
        <v>118</v>
      </c>
      <c r="N532" s="1" t="s">
        <v>38</v>
      </c>
      <c r="O532" s="1" t="s">
        <v>39</v>
      </c>
      <c r="P532" s="1"/>
      <c r="Q532" s="1"/>
      <c r="R532" s="31" t="s">
        <v>157</v>
      </c>
      <c r="S532" s="42" t="s">
        <v>880</v>
      </c>
      <c r="T532" s="45">
        <v>0.37222222222222223</v>
      </c>
      <c r="U532" s="42" t="s">
        <v>880</v>
      </c>
      <c r="V532" s="42" t="s">
        <v>880</v>
      </c>
      <c r="W532" s="46">
        <v>0.36944444444444446</v>
      </c>
      <c r="X532" s="46" t="s">
        <v>880</v>
      </c>
      <c r="Y532" s="42" t="s">
        <v>17</v>
      </c>
      <c r="Z532" s="42" t="s">
        <v>17</v>
      </c>
      <c r="AA532" s="42" t="s">
        <v>880</v>
      </c>
      <c r="AB532" s="46">
        <v>0.37152777777777773</v>
      </c>
      <c r="AC532" s="42" t="s">
        <v>880</v>
      </c>
      <c r="AD532" s="42" t="s">
        <v>880</v>
      </c>
      <c r="AE532" s="46">
        <v>0.375</v>
      </c>
      <c r="AF532" s="42" t="s">
        <v>880</v>
      </c>
      <c r="AG532" s="42" t="s">
        <v>880</v>
      </c>
      <c r="AH532" s="46">
        <v>0.37013888888888885</v>
      </c>
      <c r="AI532" s="42" t="s">
        <v>880</v>
      </c>
      <c r="AJ532" s="42" t="s">
        <v>880</v>
      </c>
      <c r="AK532" s="46">
        <v>0.36805555555555558</v>
      </c>
      <c r="AL532" s="42" t="s">
        <v>880</v>
      </c>
      <c r="AM532" s="42" t="s">
        <v>880</v>
      </c>
      <c r="AN532" s="46">
        <v>0.37152777777777773</v>
      </c>
      <c r="AO532" s="42" t="s">
        <v>880</v>
      </c>
      <c r="AP532" s="42" t="s">
        <v>17</v>
      </c>
      <c r="AQ532" s="42" t="s">
        <v>17</v>
      </c>
      <c r="AR532" s="42" t="s">
        <v>880</v>
      </c>
      <c r="AS532" s="46">
        <v>0.38263888888888892</v>
      </c>
      <c r="AT532" s="46" t="s">
        <v>880</v>
      </c>
      <c r="AU532" s="42" t="s">
        <v>880</v>
      </c>
      <c r="AV532" s="46">
        <v>0.37013888888888885</v>
      </c>
      <c r="AW532" s="46" t="s">
        <v>880</v>
      </c>
      <c r="AX532" s="42" t="s">
        <v>880</v>
      </c>
      <c r="AY532" s="46">
        <v>0.36805555555555558</v>
      </c>
      <c r="AZ532" s="46" t="s">
        <v>880</v>
      </c>
      <c r="BA532" s="42" t="s">
        <v>880</v>
      </c>
      <c r="BB532" s="46">
        <v>0.37013888888888885</v>
      </c>
      <c r="BC532" s="46" t="s">
        <v>880</v>
      </c>
      <c r="BD532" s="42" t="s">
        <v>880</v>
      </c>
      <c r="BE532" s="42" t="s">
        <v>17</v>
      </c>
      <c r="BF532" s="42" t="s">
        <v>17</v>
      </c>
      <c r="BR532" s="1">
        <f t="shared" si="138"/>
        <v>23</v>
      </c>
      <c r="BS532" s="1">
        <f t="shared" si="139"/>
        <v>0</v>
      </c>
      <c r="BT532" s="1">
        <f t="shared" si="140"/>
        <v>6</v>
      </c>
      <c r="BU532" s="1">
        <f t="shared" si="141"/>
        <v>0</v>
      </c>
      <c r="BV532" s="1">
        <f t="shared" si="142"/>
        <v>0</v>
      </c>
      <c r="BW532" s="1">
        <f>SUM(COUNTIFS($S532:$BQ532,{"PAT","MAT"}))</f>
        <v>0</v>
      </c>
      <c r="BX532" s="1">
        <f t="shared" si="143"/>
        <v>0</v>
      </c>
      <c r="BY532" s="1">
        <f t="shared" si="144"/>
        <v>0</v>
      </c>
      <c r="BZ532" s="1">
        <f t="shared" si="145"/>
        <v>0</v>
      </c>
      <c r="CA532" s="1">
        <f t="shared" si="146"/>
        <v>0</v>
      </c>
      <c r="CB532" s="1">
        <f t="shared" si="147"/>
        <v>0</v>
      </c>
      <c r="CC532" s="1">
        <f t="shared" si="148"/>
        <v>0</v>
      </c>
      <c r="CD532" s="1">
        <f t="shared" si="149"/>
        <v>0</v>
      </c>
      <c r="CE532" s="1">
        <f t="shared" si="150"/>
        <v>1</v>
      </c>
      <c r="CF532" s="1">
        <f t="shared" si="151"/>
        <v>1</v>
      </c>
      <c r="CG532" s="1">
        <f>SUM(BR532:CC532)+SUM(COUNTIFS(R532:BQ532,{"TERM","RESIGNED"}))</f>
        <v>29</v>
      </c>
      <c r="CH532" s="1" t="s">
        <v>41</v>
      </c>
      <c r="CI532" s="1" t="s">
        <v>931</v>
      </c>
    </row>
    <row r="533" spans="1:87" x14ac:dyDescent="0.25">
      <c r="A533" s="30">
        <f t="shared" si="152"/>
        <v>532</v>
      </c>
      <c r="B533" s="1" t="s">
        <v>163</v>
      </c>
      <c r="C533" s="1">
        <v>600480</v>
      </c>
      <c r="D533" s="25">
        <v>600480</v>
      </c>
      <c r="E533" s="1" t="s">
        <v>863</v>
      </c>
      <c r="F533" s="32" t="s">
        <v>1204</v>
      </c>
      <c r="G533" s="32" t="s">
        <v>181</v>
      </c>
      <c r="H533" s="28">
        <v>45211</v>
      </c>
      <c r="I533" s="28" t="s">
        <v>36</v>
      </c>
      <c r="J533" s="28" t="s">
        <v>36</v>
      </c>
      <c r="K533" s="1">
        <f t="shared" ca="1" si="136"/>
        <v>131</v>
      </c>
      <c r="L533" s="32" t="str">
        <f t="shared" si="137"/>
        <v>Billable</v>
      </c>
      <c r="M533" s="32" t="s">
        <v>178</v>
      </c>
      <c r="N533" s="1" t="s">
        <v>260</v>
      </c>
      <c r="O533" s="1" t="s">
        <v>39</v>
      </c>
      <c r="P533" s="1"/>
      <c r="Q533" s="1"/>
      <c r="R533" s="31" t="s">
        <v>282</v>
      </c>
      <c r="S533" s="42" t="s">
        <v>880</v>
      </c>
      <c r="T533" s="45">
        <v>0.37291666666666662</v>
      </c>
      <c r="U533" s="42" t="s">
        <v>880</v>
      </c>
      <c r="V533" s="42" t="s">
        <v>880</v>
      </c>
      <c r="W533" s="46">
        <v>0.37916666666666665</v>
      </c>
      <c r="X533" s="46" t="s">
        <v>880</v>
      </c>
      <c r="Y533" s="42" t="s">
        <v>17</v>
      </c>
      <c r="Z533" s="42" t="s">
        <v>17</v>
      </c>
      <c r="AA533" s="42" t="s">
        <v>880</v>
      </c>
      <c r="AB533" s="46">
        <v>0.36319444444444443</v>
      </c>
      <c r="AC533" s="42" t="s">
        <v>880</v>
      </c>
      <c r="AD533" s="42" t="s">
        <v>880</v>
      </c>
      <c r="AE533" s="46">
        <v>0.37013888888888885</v>
      </c>
      <c r="AF533" s="42" t="s">
        <v>880</v>
      </c>
      <c r="AG533" s="42" t="s">
        <v>880</v>
      </c>
      <c r="AH533" s="46">
        <v>0.38055555555555554</v>
      </c>
      <c r="AI533" s="42" t="s">
        <v>880</v>
      </c>
      <c r="AJ533" s="42" t="s">
        <v>880</v>
      </c>
      <c r="AK533" s="46">
        <v>0.31041666666666667</v>
      </c>
      <c r="AL533" s="42" t="s">
        <v>880</v>
      </c>
      <c r="AM533" s="42" t="s">
        <v>19</v>
      </c>
      <c r="AN533" s="46">
        <v>0.37083333333333335</v>
      </c>
      <c r="AO533" s="42" t="s">
        <v>19</v>
      </c>
      <c r="AP533" s="42" t="s">
        <v>17</v>
      </c>
      <c r="AQ533" s="42" t="s">
        <v>17</v>
      </c>
      <c r="AR533" s="42" t="s">
        <v>882</v>
      </c>
      <c r="AS533" s="46" t="s">
        <v>36</v>
      </c>
      <c r="AT533" s="46" t="s">
        <v>882</v>
      </c>
      <c r="AU533" s="42" t="s">
        <v>880</v>
      </c>
      <c r="AV533" s="46">
        <v>0.36874999999999997</v>
      </c>
      <c r="AW533" s="46" t="s">
        <v>880</v>
      </c>
      <c r="AX533" s="42" t="s">
        <v>880</v>
      </c>
      <c r="AY533" s="46">
        <v>0.375</v>
      </c>
      <c r="AZ533" s="46" t="s">
        <v>880</v>
      </c>
      <c r="BA533" s="42" t="s">
        <v>880</v>
      </c>
      <c r="BB533" s="46">
        <v>0.37847222222222227</v>
      </c>
      <c r="BC533" s="46" t="s">
        <v>880</v>
      </c>
      <c r="BD533" s="42" t="s">
        <v>880</v>
      </c>
      <c r="BE533" s="42" t="s">
        <v>17</v>
      </c>
      <c r="BF533" s="42" t="s">
        <v>17</v>
      </c>
      <c r="BR533" s="1">
        <f t="shared" si="138"/>
        <v>19</v>
      </c>
      <c r="BS533" s="1">
        <f t="shared" si="139"/>
        <v>0</v>
      </c>
      <c r="BT533" s="1">
        <f t="shared" si="140"/>
        <v>6</v>
      </c>
      <c r="BU533" s="1">
        <f t="shared" si="141"/>
        <v>0</v>
      </c>
      <c r="BV533" s="1">
        <f t="shared" si="142"/>
        <v>2</v>
      </c>
      <c r="BW533" s="1">
        <f>SUM(COUNTIFS($S533:$BQ533,{"PAT","MAT"}))</f>
        <v>0</v>
      </c>
      <c r="BX533" s="1">
        <f t="shared" si="143"/>
        <v>0</v>
      </c>
      <c r="BY533" s="1">
        <f t="shared" si="144"/>
        <v>0</v>
      </c>
      <c r="BZ533" s="1">
        <f t="shared" si="145"/>
        <v>0</v>
      </c>
      <c r="CA533" s="1">
        <f t="shared" si="146"/>
        <v>2</v>
      </c>
      <c r="CB533" s="1">
        <f t="shared" si="147"/>
        <v>0</v>
      </c>
      <c r="CC533" s="1">
        <f t="shared" si="148"/>
        <v>0</v>
      </c>
      <c r="CD533" s="1">
        <f t="shared" si="149"/>
        <v>2</v>
      </c>
      <c r="CE533" s="1">
        <f t="shared" si="150"/>
        <v>1</v>
      </c>
      <c r="CF533" s="1">
        <f t="shared" si="151"/>
        <v>1</v>
      </c>
      <c r="CG533" s="1">
        <f>SUM(BR533:CC533)+SUM(COUNTIFS(R533:BQ533,{"TERM","RESIGNED"}))</f>
        <v>29</v>
      </c>
      <c r="CH533" s="1" t="s">
        <v>41</v>
      </c>
      <c r="CI533" s="1" t="s">
        <v>931</v>
      </c>
    </row>
    <row r="534" spans="1:87" x14ac:dyDescent="0.25">
      <c r="A534" s="30">
        <f t="shared" si="152"/>
        <v>533</v>
      </c>
      <c r="B534" s="1" t="s">
        <v>163</v>
      </c>
      <c r="C534" s="1">
        <v>600481</v>
      </c>
      <c r="D534" s="25">
        <v>600481</v>
      </c>
      <c r="E534" s="1" t="s">
        <v>862</v>
      </c>
      <c r="F534" s="32" t="s">
        <v>1243</v>
      </c>
      <c r="G534" s="32" t="s">
        <v>181</v>
      </c>
      <c r="H534" s="28">
        <v>45211</v>
      </c>
      <c r="I534" s="28" t="s">
        <v>36</v>
      </c>
      <c r="J534" s="28" t="s">
        <v>36</v>
      </c>
      <c r="K534" s="1">
        <f t="shared" ca="1" si="136"/>
        <v>131</v>
      </c>
      <c r="L534" s="32" t="str">
        <f t="shared" si="137"/>
        <v>Billable</v>
      </c>
      <c r="M534" s="32" t="s">
        <v>178</v>
      </c>
      <c r="N534" s="1" t="s">
        <v>260</v>
      </c>
      <c r="O534" s="1" t="s">
        <v>39</v>
      </c>
      <c r="P534" s="1"/>
      <c r="Q534" s="1"/>
      <c r="R534" s="31" t="s">
        <v>283</v>
      </c>
      <c r="S534" s="42" t="s">
        <v>883</v>
      </c>
      <c r="T534" s="45" t="s">
        <v>36</v>
      </c>
      <c r="U534" s="42" t="s">
        <v>883</v>
      </c>
      <c r="V534" s="42" t="s">
        <v>883</v>
      </c>
      <c r="W534" s="46" t="s">
        <v>36</v>
      </c>
      <c r="X534" s="46" t="s">
        <v>883</v>
      </c>
      <c r="Y534" s="42" t="s">
        <v>17</v>
      </c>
      <c r="Z534" s="42" t="s">
        <v>17</v>
      </c>
      <c r="AA534" s="42" t="s">
        <v>883</v>
      </c>
      <c r="AB534" s="46" t="s">
        <v>36</v>
      </c>
      <c r="AC534" s="42" t="s">
        <v>883</v>
      </c>
      <c r="AD534" s="42" t="s">
        <v>883</v>
      </c>
      <c r="AE534" s="46" t="s">
        <v>36</v>
      </c>
      <c r="AF534" s="42" t="s">
        <v>883</v>
      </c>
      <c r="AG534" s="42" t="s">
        <v>880</v>
      </c>
      <c r="AH534" s="46">
        <v>0.37986111111111115</v>
      </c>
      <c r="AI534" s="42" t="s">
        <v>880</v>
      </c>
      <c r="AJ534" s="42" t="s">
        <v>880</v>
      </c>
      <c r="AK534" s="46">
        <v>0.375</v>
      </c>
      <c r="AL534" s="42" t="s">
        <v>880</v>
      </c>
      <c r="AM534" s="42" t="s">
        <v>880</v>
      </c>
      <c r="AN534" s="46">
        <v>0.37361111111111112</v>
      </c>
      <c r="AO534" s="42" t="s">
        <v>880</v>
      </c>
      <c r="AP534" s="42" t="s">
        <v>17</v>
      </c>
      <c r="AQ534" s="42" t="s">
        <v>17</v>
      </c>
      <c r="AR534" s="42" t="s">
        <v>880</v>
      </c>
      <c r="AS534" s="46">
        <v>0.35902777777777778</v>
      </c>
      <c r="AT534" s="46" t="s">
        <v>880</v>
      </c>
      <c r="AU534" s="42" t="s">
        <v>880</v>
      </c>
      <c r="AV534" s="46">
        <v>0.37986111111111115</v>
      </c>
      <c r="AW534" s="46" t="s">
        <v>880</v>
      </c>
      <c r="AX534" s="42" t="s">
        <v>880</v>
      </c>
      <c r="AY534" s="46">
        <v>0.37083333333333335</v>
      </c>
      <c r="AZ534" s="46" t="s">
        <v>880</v>
      </c>
      <c r="BA534" s="42" t="s">
        <v>880</v>
      </c>
      <c r="BB534" s="46">
        <v>0.36249999999999999</v>
      </c>
      <c r="BC534" s="46" t="s">
        <v>880</v>
      </c>
      <c r="BD534" s="42" t="s">
        <v>880</v>
      </c>
      <c r="BE534" s="42" t="s">
        <v>17</v>
      </c>
      <c r="BF534" s="42" t="s">
        <v>17</v>
      </c>
      <c r="BR534" s="1">
        <f t="shared" si="138"/>
        <v>15</v>
      </c>
      <c r="BS534" s="1">
        <f t="shared" si="139"/>
        <v>0</v>
      </c>
      <c r="BT534" s="1">
        <f t="shared" si="140"/>
        <v>6</v>
      </c>
      <c r="BU534" s="1">
        <f t="shared" si="141"/>
        <v>0</v>
      </c>
      <c r="BV534" s="1">
        <f t="shared" si="142"/>
        <v>0</v>
      </c>
      <c r="BW534" s="1">
        <f>SUM(COUNTIFS($S534:$BQ534,{"PAT","MAT"}))</f>
        <v>0</v>
      </c>
      <c r="BX534" s="1">
        <f t="shared" si="143"/>
        <v>0</v>
      </c>
      <c r="BY534" s="1">
        <f t="shared" si="144"/>
        <v>0</v>
      </c>
      <c r="BZ534" s="1">
        <f t="shared" si="145"/>
        <v>8</v>
      </c>
      <c r="CA534" s="1">
        <f t="shared" si="146"/>
        <v>0</v>
      </c>
      <c r="CB534" s="1">
        <f t="shared" si="147"/>
        <v>0</v>
      </c>
      <c r="CC534" s="1">
        <f t="shared" si="148"/>
        <v>0</v>
      </c>
      <c r="CD534" s="1">
        <f t="shared" si="149"/>
        <v>8</v>
      </c>
      <c r="CE534" s="1">
        <f t="shared" si="150"/>
        <v>0</v>
      </c>
      <c r="CF534" s="1">
        <f t="shared" si="151"/>
        <v>1</v>
      </c>
      <c r="CG534" s="1">
        <f>SUM(BR534:CC534)+SUM(COUNTIFS(R534:BQ534,{"TERM","RESIGNED"}))</f>
        <v>29</v>
      </c>
      <c r="CH534" s="1" t="s">
        <v>41</v>
      </c>
      <c r="CI534" s="1" t="s">
        <v>931</v>
      </c>
    </row>
    <row r="535" spans="1:87" x14ac:dyDescent="0.25">
      <c r="A535" s="30">
        <f t="shared" si="152"/>
        <v>534</v>
      </c>
      <c r="B535" s="1" t="s">
        <v>163</v>
      </c>
      <c r="C535" s="1">
        <v>600484</v>
      </c>
      <c r="D535" s="25">
        <v>600484</v>
      </c>
      <c r="E535" s="1" t="s">
        <v>863</v>
      </c>
      <c r="F535" s="32" t="s">
        <v>1205</v>
      </c>
      <c r="G535" s="32" t="s">
        <v>181</v>
      </c>
      <c r="H535" s="28">
        <v>45211</v>
      </c>
      <c r="I535" s="28" t="s">
        <v>36</v>
      </c>
      <c r="J535" s="28" t="s">
        <v>36</v>
      </c>
      <c r="K535" s="1">
        <f t="shared" ca="1" si="136"/>
        <v>131</v>
      </c>
      <c r="L535" s="32" t="str">
        <f t="shared" si="137"/>
        <v>Billable</v>
      </c>
      <c r="M535" s="32" t="s">
        <v>178</v>
      </c>
      <c r="N535" s="1" t="s">
        <v>260</v>
      </c>
      <c r="O535" s="1" t="s">
        <v>39</v>
      </c>
      <c r="P535" s="1"/>
      <c r="Q535" s="1"/>
      <c r="R535" s="31" t="s">
        <v>282</v>
      </c>
      <c r="S535" s="42" t="s">
        <v>880</v>
      </c>
      <c r="T535" s="45">
        <v>0.36527777777777781</v>
      </c>
      <c r="U535" s="42" t="s">
        <v>880</v>
      </c>
      <c r="V535" s="42" t="s">
        <v>880</v>
      </c>
      <c r="W535" s="46">
        <v>0.35833333333333334</v>
      </c>
      <c r="X535" s="46" t="s">
        <v>880</v>
      </c>
      <c r="Y535" s="42" t="s">
        <v>17</v>
      </c>
      <c r="Z535" s="42" t="s">
        <v>17</v>
      </c>
      <c r="AA535" s="42" t="s">
        <v>18</v>
      </c>
      <c r="AB535" s="46" t="s">
        <v>36</v>
      </c>
      <c r="AC535" s="42" t="s">
        <v>18</v>
      </c>
      <c r="AD535" s="42" t="s">
        <v>18</v>
      </c>
      <c r="AE535" s="46" t="s">
        <v>36</v>
      </c>
      <c r="AF535" s="42" t="s">
        <v>18</v>
      </c>
      <c r="AG535" s="42" t="s">
        <v>880</v>
      </c>
      <c r="AH535" s="46">
        <v>0.35902777777777778</v>
      </c>
      <c r="AI535" s="42" t="s">
        <v>880</v>
      </c>
      <c r="AJ535" s="42" t="s">
        <v>19</v>
      </c>
      <c r="AK535" s="46">
        <v>0.35972222222222222</v>
      </c>
      <c r="AL535" s="42" t="s">
        <v>19</v>
      </c>
      <c r="AM535" s="42" t="s">
        <v>880</v>
      </c>
      <c r="AN535" s="46">
        <v>0.37013888888888885</v>
      </c>
      <c r="AO535" s="42" t="s">
        <v>880</v>
      </c>
      <c r="AP535" s="42" t="s">
        <v>17</v>
      </c>
      <c r="AQ535" s="42" t="s">
        <v>17</v>
      </c>
      <c r="AR535" s="42" t="s">
        <v>880</v>
      </c>
      <c r="AS535" s="46">
        <v>0.3430555555555555</v>
      </c>
      <c r="AT535" s="46" t="s">
        <v>881</v>
      </c>
      <c r="AU535" s="42" t="s">
        <v>880</v>
      </c>
      <c r="AV535" s="46">
        <v>0.37152777777777773</v>
      </c>
      <c r="AW535" s="46" t="s">
        <v>880</v>
      </c>
      <c r="AX535" s="42" t="s">
        <v>880</v>
      </c>
      <c r="AY535" s="46">
        <v>0.37708333333333338</v>
      </c>
      <c r="AZ535" s="46" t="s">
        <v>880</v>
      </c>
      <c r="BA535" s="42" t="s">
        <v>880</v>
      </c>
      <c r="BB535" s="46">
        <v>0.31041666666666667</v>
      </c>
      <c r="BC535" s="46" t="s">
        <v>881</v>
      </c>
      <c r="BD535" s="42" t="s">
        <v>880</v>
      </c>
      <c r="BE535" s="42" t="s">
        <v>17</v>
      </c>
      <c r="BF535" s="42" t="s">
        <v>17</v>
      </c>
      <c r="BR535" s="1">
        <f t="shared" si="138"/>
        <v>15</v>
      </c>
      <c r="BS535" s="1">
        <f t="shared" si="139"/>
        <v>1</v>
      </c>
      <c r="BT535" s="1">
        <f t="shared" si="140"/>
        <v>6</v>
      </c>
      <c r="BU535" s="1">
        <f t="shared" si="141"/>
        <v>4</v>
      </c>
      <c r="BV535" s="1">
        <f t="shared" si="142"/>
        <v>2</v>
      </c>
      <c r="BW535" s="1">
        <f>SUM(COUNTIFS($S535:$BQ535,{"PAT","MAT"}))</f>
        <v>0</v>
      </c>
      <c r="BX535" s="1">
        <f t="shared" si="143"/>
        <v>0</v>
      </c>
      <c r="BY535" s="1">
        <f t="shared" si="144"/>
        <v>0</v>
      </c>
      <c r="BZ535" s="1">
        <f t="shared" si="145"/>
        <v>0</v>
      </c>
      <c r="CA535" s="1">
        <f t="shared" si="146"/>
        <v>0</v>
      </c>
      <c r="CB535" s="1">
        <f t="shared" si="147"/>
        <v>0</v>
      </c>
      <c r="CC535" s="1">
        <f t="shared" si="148"/>
        <v>0</v>
      </c>
      <c r="CD535" s="1">
        <f t="shared" si="149"/>
        <v>0</v>
      </c>
      <c r="CE535" s="1">
        <f t="shared" si="150"/>
        <v>0</v>
      </c>
      <c r="CF535" s="1">
        <f t="shared" si="151"/>
        <v>1</v>
      </c>
      <c r="CG535" s="1">
        <f>SUM(BR535:CC535)+SUM(COUNTIFS(R535:BQ535,{"TERM","RESIGNED"}))</f>
        <v>28</v>
      </c>
      <c r="CH535" s="1" t="s">
        <v>41</v>
      </c>
      <c r="CI535" s="1" t="s">
        <v>931</v>
      </c>
    </row>
    <row r="536" spans="1:87" x14ac:dyDescent="0.25">
      <c r="A536" s="30">
        <f t="shared" si="152"/>
        <v>535</v>
      </c>
      <c r="B536" s="1" t="s">
        <v>33</v>
      </c>
      <c r="C536" s="1">
        <v>19229</v>
      </c>
      <c r="D536" s="25">
        <v>19229</v>
      </c>
      <c r="E536" s="1" t="s">
        <v>862</v>
      </c>
      <c r="F536" s="32" t="s">
        <v>1209</v>
      </c>
      <c r="G536" s="32" t="s">
        <v>181</v>
      </c>
      <c r="H536" s="28">
        <v>45212</v>
      </c>
      <c r="I536" s="28" t="s">
        <v>36</v>
      </c>
      <c r="J536" s="28" t="s">
        <v>36</v>
      </c>
      <c r="K536" s="1">
        <f t="shared" ca="1" si="136"/>
        <v>130</v>
      </c>
      <c r="L536" s="32" t="str">
        <f t="shared" si="137"/>
        <v>Billable</v>
      </c>
      <c r="M536" s="32" t="s">
        <v>178</v>
      </c>
      <c r="N536" s="1" t="s">
        <v>38</v>
      </c>
      <c r="O536" s="1" t="s">
        <v>39</v>
      </c>
      <c r="P536" s="1"/>
      <c r="Q536" s="1"/>
      <c r="R536" s="31" t="s">
        <v>425</v>
      </c>
      <c r="S536" s="42" t="s">
        <v>880</v>
      </c>
      <c r="T536" s="45">
        <v>0.37986111111111115</v>
      </c>
      <c r="U536" s="42" t="s">
        <v>880</v>
      </c>
      <c r="V536" s="42" t="s">
        <v>880</v>
      </c>
      <c r="W536" s="46">
        <v>0.39027777777777778</v>
      </c>
      <c r="X536" s="46" t="s">
        <v>880</v>
      </c>
      <c r="Y536" s="42" t="s">
        <v>17</v>
      </c>
      <c r="Z536" s="42" t="s">
        <v>17</v>
      </c>
      <c r="AA536" s="42" t="s">
        <v>880</v>
      </c>
      <c r="AB536" s="46">
        <v>0.3833333333333333</v>
      </c>
      <c r="AC536" s="42" t="s">
        <v>880</v>
      </c>
      <c r="AD536" s="42" t="s">
        <v>880</v>
      </c>
      <c r="AE536" s="46">
        <v>0.38819444444444445</v>
      </c>
      <c r="AF536" s="42" t="s">
        <v>880</v>
      </c>
      <c r="AG536" s="42" t="s">
        <v>880</v>
      </c>
      <c r="AH536" s="46">
        <v>0.39930555555555558</v>
      </c>
      <c r="AI536" s="42" t="s">
        <v>880</v>
      </c>
      <c r="AJ536" s="42" t="s">
        <v>880</v>
      </c>
      <c r="AK536" s="46">
        <v>0.38055555555555554</v>
      </c>
      <c r="AL536" s="42" t="s">
        <v>880</v>
      </c>
      <c r="AM536" s="42" t="s">
        <v>880</v>
      </c>
      <c r="AN536" s="46">
        <v>0.40069444444444446</v>
      </c>
      <c r="AO536" s="42" t="s">
        <v>880</v>
      </c>
      <c r="AP536" s="42" t="s">
        <v>17</v>
      </c>
      <c r="AQ536" s="42" t="s">
        <v>17</v>
      </c>
      <c r="AR536" s="42" t="s">
        <v>18</v>
      </c>
      <c r="AS536" s="46" t="s">
        <v>36</v>
      </c>
      <c r="AT536" s="46" t="s">
        <v>18</v>
      </c>
      <c r="AU536" s="42" t="s">
        <v>880</v>
      </c>
      <c r="AV536" s="46">
        <v>0.38472222222222219</v>
      </c>
      <c r="AW536" s="46" t="s">
        <v>880</v>
      </c>
      <c r="AX536" s="42" t="s">
        <v>880</v>
      </c>
      <c r="AY536" s="46">
        <v>0.38611111111111113</v>
      </c>
      <c r="AZ536" s="46" t="s">
        <v>880</v>
      </c>
      <c r="BA536" s="42" t="s">
        <v>18</v>
      </c>
      <c r="BB536" s="46" t="s">
        <v>36</v>
      </c>
      <c r="BC536" s="46" t="s">
        <v>18</v>
      </c>
      <c r="BD536" s="42" t="s">
        <v>880</v>
      </c>
      <c r="BE536" s="42" t="s">
        <v>17</v>
      </c>
      <c r="BF536" s="42" t="s">
        <v>17</v>
      </c>
      <c r="BR536" s="1">
        <f t="shared" si="138"/>
        <v>19</v>
      </c>
      <c r="BS536" s="1">
        <f t="shared" si="139"/>
        <v>0</v>
      </c>
      <c r="BT536" s="1">
        <f t="shared" si="140"/>
        <v>6</v>
      </c>
      <c r="BU536" s="1">
        <f t="shared" si="141"/>
        <v>4</v>
      </c>
      <c r="BV536" s="1">
        <f t="shared" si="142"/>
        <v>0</v>
      </c>
      <c r="BW536" s="1">
        <f>SUM(COUNTIFS($S536:$BQ536,{"PAT","MAT"}))</f>
        <v>0</v>
      </c>
      <c r="BX536" s="1">
        <f t="shared" si="143"/>
        <v>0</v>
      </c>
      <c r="BY536" s="1">
        <f t="shared" si="144"/>
        <v>0</v>
      </c>
      <c r="BZ536" s="1">
        <f t="shared" si="145"/>
        <v>0</v>
      </c>
      <c r="CA536" s="1">
        <f t="shared" si="146"/>
        <v>0</v>
      </c>
      <c r="CB536" s="1">
        <f t="shared" si="147"/>
        <v>0</v>
      </c>
      <c r="CC536" s="1">
        <f t="shared" si="148"/>
        <v>0</v>
      </c>
      <c r="CD536" s="1">
        <f t="shared" si="149"/>
        <v>0</v>
      </c>
      <c r="CE536" s="1">
        <f t="shared" si="150"/>
        <v>1</v>
      </c>
      <c r="CF536" s="1">
        <f t="shared" si="151"/>
        <v>1</v>
      </c>
      <c r="CG536" s="1">
        <f>SUM(BR536:CC536)+SUM(COUNTIFS(R536:BQ536,{"TERM","RESIGNED"}))</f>
        <v>29</v>
      </c>
      <c r="CH536" s="1" t="s">
        <v>41</v>
      </c>
      <c r="CI536" s="1" t="s">
        <v>931</v>
      </c>
    </row>
    <row r="537" spans="1:87" x14ac:dyDescent="0.25">
      <c r="A537" s="30">
        <f t="shared" si="152"/>
        <v>536</v>
      </c>
      <c r="B537" s="1" t="s">
        <v>33</v>
      </c>
      <c r="C537" s="1">
        <v>19236</v>
      </c>
      <c r="D537" s="25">
        <v>19236</v>
      </c>
      <c r="E537" s="1" t="s">
        <v>863</v>
      </c>
      <c r="F537" s="32" t="s">
        <v>1210</v>
      </c>
      <c r="G537" s="32" t="s">
        <v>177</v>
      </c>
      <c r="H537" s="28">
        <v>45212</v>
      </c>
      <c r="I537" s="28" t="s">
        <v>36</v>
      </c>
      <c r="J537" s="28" t="s">
        <v>36</v>
      </c>
      <c r="K537" s="1">
        <f t="shared" ca="1" si="136"/>
        <v>130</v>
      </c>
      <c r="L537" s="32" t="str">
        <f t="shared" si="137"/>
        <v>Billable</v>
      </c>
      <c r="M537" s="32" t="s">
        <v>178</v>
      </c>
      <c r="N537" s="1" t="s">
        <v>38</v>
      </c>
      <c r="O537" s="1" t="s">
        <v>39</v>
      </c>
      <c r="P537" s="1"/>
      <c r="Q537" s="1"/>
      <c r="R537" s="31" t="s">
        <v>425</v>
      </c>
      <c r="S537" s="42" t="s">
        <v>880</v>
      </c>
      <c r="T537" s="45">
        <v>0.37916666666666665</v>
      </c>
      <c r="U537" s="42" t="s">
        <v>880</v>
      </c>
      <c r="V537" s="42" t="s">
        <v>880</v>
      </c>
      <c r="W537" s="46">
        <v>0.3743055555555555</v>
      </c>
      <c r="X537" s="46" t="s">
        <v>880</v>
      </c>
      <c r="Y537" s="42" t="s">
        <v>17</v>
      </c>
      <c r="Z537" s="42" t="s">
        <v>17</v>
      </c>
      <c r="AA537" s="42" t="s">
        <v>880</v>
      </c>
      <c r="AB537" s="46">
        <v>0.37916666666666665</v>
      </c>
      <c r="AC537" s="42" t="s">
        <v>880</v>
      </c>
      <c r="AD537" s="42" t="s">
        <v>880</v>
      </c>
      <c r="AE537" s="46">
        <v>0.38263888888888892</v>
      </c>
      <c r="AF537" s="42" t="s">
        <v>880</v>
      </c>
      <c r="AG537" s="42" t="s">
        <v>880</v>
      </c>
      <c r="AH537" s="46">
        <v>0.39861111111111108</v>
      </c>
      <c r="AI537" s="42" t="s">
        <v>880</v>
      </c>
      <c r="AJ537" s="42" t="s">
        <v>880</v>
      </c>
      <c r="AK537" s="46">
        <v>0.38194444444444442</v>
      </c>
      <c r="AL537" s="42" t="s">
        <v>880</v>
      </c>
      <c r="AM537" s="42" t="s">
        <v>880</v>
      </c>
      <c r="AN537" s="46">
        <v>0.38263888888888892</v>
      </c>
      <c r="AO537" s="42" t="s">
        <v>880</v>
      </c>
      <c r="AP537" s="42" t="s">
        <v>17</v>
      </c>
      <c r="AQ537" s="42" t="s">
        <v>17</v>
      </c>
      <c r="AR537" s="42" t="s">
        <v>880</v>
      </c>
      <c r="AS537" s="46">
        <v>0.37708333333333338</v>
      </c>
      <c r="AT537" s="46" t="s">
        <v>880</v>
      </c>
      <c r="AU537" s="42" t="s">
        <v>880</v>
      </c>
      <c r="AV537" s="46">
        <v>0.38055555555555554</v>
      </c>
      <c r="AW537" s="46" t="s">
        <v>880</v>
      </c>
      <c r="AX537" s="42" t="s">
        <v>880</v>
      </c>
      <c r="AY537" s="46">
        <v>0.38125000000000003</v>
      </c>
      <c r="AZ537" s="46" t="s">
        <v>880</v>
      </c>
      <c r="BA537" s="42" t="s">
        <v>880</v>
      </c>
      <c r="BB537" s="46">
        <v>0.37847222222222227</v>
      </c>
      <c r="BC537" s="46" t="s">
        <v>880</v>
      </c>
      <c r="BD537" s="42" t="s">
        <v>880</v>
      </c>
      <c r="BE537" s="42" t="s">
        <v>17</v>
      </c>
      <c r="BF537" s="42" t="s">
        <v>17</v>
      </c>
      <c r="BR537" s="1">
        <f t="shared" si="138"/>
        <v>23</v>
      </c>
      <c r="BS537" s="1">
        <f t="shared" si="139"/>
        <v>0</v>
      </c>
      <c r="BT537" s="1">
        <f t="shared" si="140"/>
        <v>6</v>
      </c>
      <c r="BU537" s="1">
        <f t="shared" si="141"/>
        <v>0</v>
      </c>
      <c r="BV537" s="1">
        <f t="shared" si="142"/>
        <v>0</v>
      </c>
      <c r="BW537" s="1">
        <f>SUM(COUNTIFS($S537:$BQ537,{"PAT","MAT"}))</f>
        <v>0</v>
      </c>
      <c r="BX537" s="1">
        <f t="shared" si="143"/>
        <v>0</v>
      </c>
      <c r="BY537" s="1">
        <f t="shared" si="144"/>
        <v>0</v>
      </c>
      <c r="BZ537" s="1">
        <f t="shared" si="145"/>
        <v>0</v>
      </c>
      <c r="CA537" s="1">
        <f t="shared" si="146"/>
        <v>0</v>
      </c>
      <c r="CB537" s="1">
        <f t="shared" si="147"/>
        <v>0</v>
      </c>
      <c r="CC537" s="1">
        <f t="shared" si="148"/>
        <v>0</v>
      </c>
      <c r="CD537" s="1">
        <f t="shared" si="149"/>
        <v>0</v>
      </c>
      <c r="CE537" s="1">
        <f t="shared" si="150"/>
        <v>1</v>
      </c>
      <c r="CF537" s="1">
        <f t="shared" si="151"/>
        <v>1</v>
      </c>
      <c r="CG537" s="1">
        <f>SUM(BR537:CC537)+SUM(COUNTIFS(R537:BQ537,{"TERM","RESIGNED"}))</f>
        <v>29</v>
      </c>
      <c r="CH537" s="1" t="s">
        <v>41</v>
      </c>
      <c r="CI537" s="1" t="s">
        <v>933</v>
      </c>
    </row>
    <row r="538" spans="1:87" x14ac:dyDescent="0.25">
      <c r="A538" s="30">
        <f t="shared" si="152"/>
        <v>537</v>
      </c>
      <c r="B538" s="1" t="s">
        <v>33</v>
      </c>
      <c r="C538" s="1">
        <v>19239</v>
      </c>
      <c r="D538" s="25">
        <v>19239</v>
      </c>
      <c r="E538" s="1" t="s">
        <v>863</v>
      </c>
      <c r="F538" s="32" t="s">
        <v>1211</v>
      </c>
      <c r="G538" s="32" t="s">
        <v>117</v>
      </c>
      <c r="H538" s="28">
        <v>45212</v>
      </c>
      <c r="I538" s="28" t="s">
        <v>36</v>
      </c>
      <c r="J538" s="28" t="s">
        <v>36</v>
      </c>
      <c r="K538" s="1">
        <f t="shared" ca="1" si="136"/>
        <v>130</v>
      </c>
      <c r="L538" s="32" t="str">
        <f t="shared" si="137"/>
        <v>Billable</v>
      </c>
      <c r="M538" s="32" t="s">
        <v>118</v>
      </c>
      <c r="N538" s="1" t="s">
        <v>38</v>
      </c>
      <c r="O538" s="1" t="s">
        <v>39</v>
      </c>
      <c r="P538" s="1"/>
      <c r="Q538" s="1"/>
      <c r="R538" s="31" t="s">
        <v>355</v>
      </c>
      <c r="S538" s="42" t="s">
        <v>880</v>
      </c>
      <c r="T538" s="45">
        <v>0.46249999999999997</v>
      </c>
      <c r="U538" s="42" t="s">
        <v>880</v>
      </c>
      <c r="V538" s="42" t="s">
        <v>880</v>
      </c>
      <c r="W538" s="46">
        <v>0.44791666666666669</v>
      </c>
      <c r="X538" s="46" t="s">
        <v>880</v>
      </c>
      <c r="Y538" s="42" t="s">
        <v>17</v>
      </c>
      <c r="Z538" s="42" t="s">
        <v>17</v>
      </c>
      <c r="AA538" s="42" t="s">
        <v>880</v>
      </c>
      <c r="AB538" s="46">
        <v>0.4284722222222222</v>
      </c>
      <c r="AC538" s="42" t="s">
        <v>880</v>
      </c>
      <c r="AD538" s="42" t="s">
        <v>880</v>
      </c>
      <c r="AE538" s="46">
        <v>0.42222222222222222</v>
      </c>
      <c r="AF538" s="42" t="s">
        <v>880</v>
      </c>
      <c r="AG538" s="42" t="s">
        <v>880</v>
      </c>
      <c r="AH538" s="46">
        <v>0.42569444444444443</v>
      </c>
      <c r="AI538" s="42" t="s">
        <v>880</v>
      </c>
      <c r="AJ538" s="42" t="s">
        <v>880</v>
      </c>
      <c r="AK538" s="46">
        <v>0.39999999999999997</v>
      </c>
      <c r="AL538" s="42" t="s">
        <v>880</v>
      </c>
      <c r="AM538" s="42" t="s">
        <v>880</v>
      </c>
      <c r="AN538" s="46">
        <v>0.38194444444444442</v>
      </c>
      <c r="AO538" s="42" t="s">
        <v>880</v>
      </c>
      <c r="AP538" s="42" t="s">
        <v>17</v>
      </c>
      <c r="AQ538" s="42" t="s">
        <v>17</v>
      </c>
      <c r="AR538" s="42" t="s">
        <v>880</v>
      </c>
      <c r="AS538" s="46">
        <v>0.39999999999999997</v>
      </c>
      <c r="AT538" s="46" t="s">
        <v>880</v>
      </c>
      <c r="AU538" s="42" t="s">
        <v>880</v>
      </c>
      <c r="AV538" s="46">
        <v>0.3923611111111111</v>
      </c>
      <c r="AW538" s="46" t="s">
        <v>880</v>
      </c>
      <c r="AX538" s="42" t="s">
        <v>880</v>
      </c>
      <c r="AY538" s="46">
        <v>0.41180555555555554</v>
      </c>
      <c r="AZ538" s="46" t="s">
        <v>880</v>
      </c>
      <c r="BA538" s="42" t="s">
        <v>880</v>
      </c>
      <c r="BB538" s="46">
        <v>0.3979166666666667</v>
      </c>
      <c r="BC538" s="46" t="s">
        <v>880</v>
      </c>
      <c r="BD538" s="42" t="s">
        <v>880</v>
      </c>
      <c r="BE538" s="42" t="s">
        <v>17</v>
      </c>
      <c r="BF538" s="42" t="s">
        <v>17</v>
      </c>
      <c r="BR538" s="1">
        <f t="shared" si="138"/>
        <v>23</v>
      </c>
      <c r="BS538" s="1">
        <f t="shared" si="139"/>
        <v>0</v>
      </c>
      <c r="BT538" s="1">
        <f t="shared" si="140"/>
        <v>6</v>
      </c>
      <c r="BU538" s="1">
        <f t="shared" si="141"/>
        <v>0</v>
      </c>
      <c r="BV538" s="1">
        <f t="shared" si="142"/>
        <v>0</v>
      </c>
      <c r="BW538" s="1">
        <f>SUM(COUNTIFS($S538:$BQ538,{"PAT","MAT"}))</f>
        <v>0</v>
      </c>
      <c r="BX538" s="1">
        <f t="shared" si="143"/>
        <v>0</v>
      </c>
      <c r="BY538" s="1">
        <f t="shared" si="144"/>
        <v>0</v>
      </c>
      <c r="BZ538" s="1">
        <f t="shared" si="145"/>
        <v>0</v>
      </c>
      <c r="CA538" s="1">
        <f t="shared" si="146"/>
        <v>0</v>
      </c>
      <c r="CB538" s="1">
        <f t="shared" si="147"/>
        <v>0</v>
      </c>
      <c r="CC538" s="1">
        <f t="shared" si="148"/>
        <v>0</v>
      </c>
      <c r="CD538" s="1">
        <f t="shared" si="149"/>
        <v>0</v>
      </c>
      <c r="CE538" s="1">
        <f t="shared" si="150"/>
        <v>1</v>
      </c>
      <c r="CF538" s="1">
        <f t="shared" si="151"/>
        <v>1</v>
      </c>
      <c r="CG538" s="1">
        <f>SUM(BR538:CC538)+SUM(COUNTIFS(R538:BQ538,{"TERM","RESIGNED"}))</f>
        <v>29</v>
      </c>
      <c r="CH538" s="1" t="s">
        <v>41</v>
      </c>
      <c r="CI538" s="1" t="s">
        <v>933</v>
      </c>
    </row>
    <row r="539" spans="1:87" x14ac:dyDescent="0.25">
      <c r="A539" s="30">
        <f t="shared" si="152"/>
        <v>538</v>
      </c>
      <c r="B539" s="1" t="s">
        <v>33</v>
      </c>
      <c r="C539" s="1">
        <v>19244</v>
      </c>
      <c r="D539" s="25">
        <v>19244</v>
      </c>
      <c r="E539" s="1" t="s">
        <v>863</v>
      </c>
      <c r="F539" s="32" t="s">
        <v>1213</v>
      </c>
      <c r="G539" s="32" t="s">
        <v>117</v>
      </c>
      <c r="H539" s="28">
        <v>45212</v>
      </c>
      <c r="I539" s="28" t="s">
        <v>36</v>
      </c>
      <c r="J539" s="28" t="s">
        <v>36</v>
      </c>
      <c r="K539" s="1">
        <f t="shared" ca="1" si="136"/>
        <v>130</v>
      </c>
      <c r="L539" s="32" t="str">
        <f t="shared" si="137"/>
        <v>Billable</v>
      </c>
      <c r="M539" s="32" t="s">
        <v>118</v>
      </c>
      <c r="N539" s="1" t="s">
        <v>38</v>
      </c>
      <c r="O539" s="1" t="s">
        <v>39</v>
      </c>
      <c r="P539" s="1"/>
      <c r="Q539" s="1"/>
      <c r="R539" s="31" t="s">
        <v>355</v>
      </c>
      <c r="S539" s="42" t="s">
        <v>880</v>
      </c>
      <c r="T539" s="45">
        <v>0.45902777777777781</v>
      </c>
      <c r="U539" s="42" t="s">
        <v>880</v>
      </c>
      <c r="V539" s="42" t="s">
        <v>880</v>
      </c>
      <c r="W539" s="46">
        <v>0.45624999999999999</v>
      </c>
      <c r="X539" s="46" t="s">
        <v>880</v>
      </c>
      <c r="Y539" s="42" t="s">
        <v>17</v>
      </c>
      <c r="Z539" s="42" t="s">
        <v>17</v>
      </c>
      <c r="AA539" s="42" t="s">
        <v>880</v>
      </c>
      <c r="AB539" s="46">
        <v>0.42499999999999999</v>
      </c>
      <c r="AC539" s="42" t="s">
        <v>880</v>
      </c>
      <c r="AD539" s="42" t="s">
        <v>880</v>
      </c>
      <c r="AE539" s="46">
        <v>0.42083333333333334</v>
      </c>
      <c r="AF539" s="42" t="s">
        <v>880</v>
      </c>
      <c r="AG539" s="42" t="s">
        <v>880</v>
      </c>
      <c r="AH539" s="46">
        <v>0.3888888888888889</v>
      </c>
      <c r="AI539" s="42" t="s">
        <v>880</v>
      </c>
      <c r="AJ539" s="42" t="s">
        <v>880</v>
      </c>
      <c r="AK539" s="46">
        <v>0.39583333333333331</v>
      </c>
      <c r="AL539" s="42" t="s">
        <v>880</v>
      </c>
      <c r="AM539" s="42" t="s">
        <v>880</v>
      </c>
      <c r="AN539" s="46">
        <v>0.37916666666666665</v>
      </c>
      <c r="AO539" s="42" t="s">
        <v>880</v>
      </c>
      <c r="AP539" s="42" t="s">
        <v>17</v>
      </c>
      <c r="AQ539" s="42" t="s">
        <v>17</v>
      </c>
      <c r="AR539" s="42" t="s">
        <v>880</v>
      </c>
      <c r="AS539" s="46">
        <v>0.39583333333333331</v>
      </c>
      <c r="AT539" s="46" t="s">
        <v>880</v>
      </c>
      <c r="AU539" s="42" t="s">
        <v>880</v>
      </c>
      <c r="AV539" s="46">
        <v>0.39027777777777778</v>
      </c>
      <c r="AW539" s="46" t="s">
        <v>880</v>
      </c>
      <c r="AX539" s="42" t="s">
        <v>880</v>
      </c>
      <c r="AY539" s="46">
        <v>0.4055555555555555</v>
      </c>
      <c r="AZ539" s="46" t="s">
        <v>880</v>
      </c>
      <c r="BA539" s="42" t="s">
        <v>880</v>
      </c>
      <c r="BB539" s="46">
        <v>0.39513888888888887</v>
      </c>
      <c r="BC539" s="46" t="s">
        <v>880</v>
      </c>
      <c r="BD539" s="42" t="s">
        <v>880</v>
      </c>
      <c r="BE539" s="42" t="s">
        <v>17</v>
      </c>
      <c r="BF539" s="42" t="s">
        <v>17</v>
      </c>
      <c r="BR539" s="1">
        <f t="shared" si="138"/>
        <v>23</v>
      </c>
      <c r="BS539" s="1">
        <f t="shared" si="139"/>
        <v>0</v>
      </c>
      <c r="BT539" s="1">
        <f t="shared" si="140"/>
        <v>6</v>
      </c>
      <c r="BU539" s="1">
        <f t="shared" si="141"/>
        <v>0</v>
      </c>
      <c r="BV539" s="1">
        <f t="shared" si="142"/>
        <v>0</v>
      </c>
      <c r="BW539" s="1">
        <f>SUM(COUNTIFS($S539:$BQ539,{"PAT","MAT"}))</f>
        <v>0</v>
      </c>
      <c r="BX539" s="1">
        <f t="shared" si="143"/>
        <v>0</v>
      </c>
      <c r="BY539" s="1">
        <f t="shared" si="144"/>
        <v>0</v>
      </c>
      <c r="BZ539" s="1">
        <f t="shared" si="145"/>
        <v>0</v>
      </c>
      <c r="CA539" s="1">
        <f t="shared" si="146"/>
        <v>0</v>
      </c>
      <c r="CB539" s="1">
        <f t="shared" si="147"/>
        <v>0</v>
      </c>
      <c r="CC539" s="1">
        <f t="shared" si="148"/>
        <v>0</v>
      </c>
      <c r="CD539" s="1">
        <f t="shared" si="149"/>
        <v>0</v>
      </c>
      <c r="CE539" s="1">
        <f t="shared" si="150"/>
        <v>1</v>
      </c>
      <c r="CF539" s="1">
        <f t="shared" si="151"/>
        <v>1</v>
      </c>
      <c r="CG539" s="1">
        <f>SUM(BR539:CC539)+SUM(COUNTIFS(R539:BQ539,{"TERM","RESIGNED"}))</f>
        <v>29</v>
      </c>
      <c r="CH539" s="1" t="s">
        <v>41</v>
      </c>
      <c r="CI539" s="1" t="s">
        <v>933</v>
      </c>
    </row>
    <row r="540" spans="1:87" x14ac:dyDescent="0.25">
      <c r="A540" s="30">
        <f t="shared" si="152"/>
        <v>539</v>
      </c>
      <c r="B540" s="1" t="s">
        <v>33</v>
      </c>
      <c r="C540" s="1">
        <v>19247</v>
      </c>
      <c r="D540" s="25">
        <v>19247</v>
      </c>
      <c r="E540" s="1" t="s">
        <v>863</v>
      </c>
      <c r="F540" s="32" t="s">
        <v>1215</v>
      </c>
      <c r="G540" s="32" t="s">
        <v>117</v>
      </c>
      <c r="H540" s="28">
        <v>45212</v>
      </c>
      <c r="I540" s="28" t="s">
        <v>36</v>
      </c>
      <c r="J540" s="28" t="s">
        <v>36</v>
      </c>
      <c r="K540" s="1">
        <f t="shared" ca="1" si="136"/>
        <v>130</v>
      </c>
      <c r="L540" s="32" t="str">
        <f t="shared" si="137"/>
        <v>Billable</v>
      </c>
      <c r="M540" s="32" t="s">
        <v>118</v>
      </c>
      <c r="N540" s="1" t="s">
        <v>38</v>
      </c>
      <c r="O540" s="1" t="s">
        <v>39</v>
      </c>
      <c r="P540" s="1"/>
      <c r="Q540" s="1"/>
      <c r="R540" s="31" t="s">
        <v>355</v>
      </c>
      <c r="S540" s="42" t="s">
        <v>18</v>
      </c>
      <c r="T540" s="45" t="s">
        <v>36</v>
      </c>
      <c r="U540" s="42" t="s">
        <v>18</v>
      </c>
      <c r="V540" s="42" t="s">
        <v>18</v>
      </c>
      <c r="W540" s="46" t="s">
        <v>36</v>
      </c>
      <c r="X540" s="46" t="s">
        <v>18</v>
      </c>
      <c r="Y540" s="42" t="s">
        <v>17</v>
      </c>
      <c r="Z540" s="42" t="s">
        <v>17</v>
      </c>
      <c r="AA540" s="42" t="s">
        <v>880</v>
      </c>
      <c r="AB540" s="46">
        <v>0.41736111111111113</v>
      </c>
      <c r="AC540" s="42" t="s">
        <v>880</v>
      </c>
      <c r="AD540" s="42" t="s">
        <v>880</v>
      </c>
      <c r="AE540" s="46">
        <v>0.4201388888888889</v>
      </c>
      <c r="AF540" s="42" t="s">
        <v>880</v>
      </c>
      <c r="AG540" s="42" t="s">
        <v>880</v>
      </c>
      <c r="AH540" s="46">
        <v>0.38958333333333334</v>
      </c>
      <c r="AI540" s="42" t="s">
        <v>880</v>
      </c>
      <c r="AJ540" s="42" t="s">
        <v>880</v>
      </c>
      <c r="AK540" s="46">
        <v>0.3923611111111111</v>
      </c>
      <c r="AL540" s="42" t="s">
        <v>880</v>
      </c>
      <c r="AM540" s="42" t="s">
        <v>880</v>
      </c>
      <c r="AN540" s="46">
        <v>0.38055555555555554</v>
      </c>
      <c r="AO540" s="42" t="s">
        <v>880</v>
      </c>
      <c r="AP540" s="42" t="s">
        <v>17</v>
      </c>
      <c r="AQ540" s="42" t="s">
        <v>17</v>
      </c>
      <c r="AR540" s="42" t="s">
        <v>880</v>
      </c>
      <c r="AS540" s="46">
        <v>0.39861111111111108</v>
      </c>
      <c r="AT540" s="46" t="s">
        <v>880</v>
      </c>
      <c r="AU540" s="42" t="s">
        <v>880</v>
      </c>
      <c r="AV540" s="46">
        <v>0.39097222222222222</v>
      </c>
      <c r="AW540" s="46" t="s">
        <v>880</v>
      </c>
      <c r="AX540" s="42" t="s">
        <v>880</v>
      </c>
      <c r="AY540" s="46">
        <v>0.4055555555555555</v>
      </c>
      <c r="AZ540" s="46" t="s">
        <v>880</v>
      </c>
      <c r="BA540" s="42" t="s">
        <v>880</v>
      </c>
      <c r="BB540" s="46">
        <v>0.39652777777777781</v>
      </c>
      <c r="BC540" s="46" t="s">
        <v>880</v>
      </c>
      <c r="BD540" s="42" t="s">
        <v>880</v>
      </c>
      <c r="BE540" s="42" t="s">
        <v>17</v>
      </c>
      <c r="BF540" s="42" t="s">
        <v>17</v>
      </c>
      <c r="BR540" s="1">
        <f t="shared" si="138"/>
        <v>19</v>
      </c>
      <c r="BS540" s="1">
        <f t="shared" si="139"/>
        <v>0</v>
      </c>
      <c r="BT540" s="1">
        <f t="shared" si="140"/>
        <v>6</v>
      </c>
      <c r="BU540" s="1">
        <f t="shared" si="141"/>
        <v>4</v>
      </c>
      <c r="BV540" s="1">
        <f t="shared" si="142"/>
        <v>0</v>
      </c>
      <c r="BW540" s="1">
        <f>SUM(COUNTIFS($S540:$BQ540,{"PAT","MAT"}))</f>
        <v>0</v>
      </c>
      <c r="BX540" s="1">
        <f t="shared" si="143"/>
        <v>0</v>
      </c>
      <c r="BY540" s="1">
        <f t="shared" si="144"/>
        <v>0</v>
      </c>
      <c r="BZ540" s="1">
        <f t="shared" si="145"/>
        <v>0</v>
      </c>
      <c r="CA540" s="1">
        <f t="shared" si="146"/>
        <v>0</v>
      </c>
      <c r="CB540" s="1">
        <f t="shared" si="147"/>
        <v>0</v>
      </c>
      <c r="CC540" s="1">
        <f t="shared" si="148"/>
        <v>0</v>
      </c>
      <c r="CD540" s="1">
        <f t="shared" si="149"/>
        <v>0</v>
      </c>
      <c r="CE540" s="1">
        <f t="shared" si="150"/>
        <v>1</v>
      </c>
      <c r="CF540" s="1">
        <f t="shared" si="151"/>
        <v>1</v>
      </c>
      <c r="CG540" s="1">
        <f>SUM(BR540:CC540)+SUM(COUNTIFS(R540:BQ540,{"TERM","RESIGNED"}))</f>
        <v>29</v>
      </c>
      <c r="CH540" s="1" t="s">
        <v>41</v>
      </c>
      <c r="CI540" s="1" t="s">
        <v>933</v>
      </c>
    </row>
    <row r="541" spans="1:87" x14ac:dyDescent="0.25">
      <c r="A541" s="30">
        <f t="shared" si="152"/>
        <v>540</v>
      </c>
      <c r="B541" s="1" t="s">
        <v>33</v>
      </c>
      <c r="C541" s="1">
        <v>19248</v>
      </c>
      <c r="D541" s="25">
        <v>19248</v>
      </c>
      <c r="E541" s="1" t="s">
        <v>863</v>
      </c>
      <c r="F541" s="32" t="s">
        <v>1216</v>
      </c>
      <c r="G541" s="32" t="s">
        <v>117</v>
      </c>
      <c r="H541" s="28">
        <v>45212</v>
      </c>
      <c r="I541" s="28" t="s">
        <v>36</v>
      </c>
      <c r="J541" s="28" t="s">
        <v>36</v>
      </c>
      <c r="K541" s="1">
        <f t="shared" ca="1" si="136"/>
        <v>130</v>
      </c>
      <c r="L541" s="32" t="str">
        <f t="shared" si="137"/>
        <v>Billable</v>
      </c>
      <c r="M541" s="32" t="s">
        <v>118</v>
      </c>
      <c r="N541" s="1" t="s">
        <v>38</v>
      </c>
      <c r="O541" s="1" t="s">
        <v>39</v>
      </c>
      <c r="P541" s="1"/>
      <c r="Q541" s="1"/>
      <c r="R541" s="31" t="s">
        <v>355</v>
      </c>
      <c r="S541" s="42" t="s">
        <v>880</v>
      </c>
      <c r="T541" s="45">
        <v>0.45416666666666666</v>
      </c>
      <c r="U541" s="42" t="s">
        <v>880</v>
      </c>
      <c r="V541" s="42" t="s">
        <v>880</v>
      </c>
      <c r="W541" s="46">
        <v>0.44097222222222227</v>
      </c>
      <c r="X541" s="46" t="s">
        <v>880</v>
      </c>
      <c r="Y541" s="42" t="s">
        <v>17</v>
      </c>
      <c r="Z541" s="42" t="s">
        <v>17</v>
      </c>
      <c r="AA541" s="42" t="s">
        <v>880</v>
      </c>
      <c r="AB541" s="46">
        <v>0.42569444444444443</v>
      </c>
      <c r="AC541" s="42" t="s">
        <v>880</v>
      </c>
      <c r="AD541" s="42" t="s">
        <v>880</v>
      </c>
      <c r="AE541" s="46">
        <v>0.41111111111111115</v>
      </c>
      <c r="AF541" s="42" t="s">
        <v>880</v>
      </c>
      <c r="AG541" s="42" t="s">
        <v>880</v>
      </c>
      <c r="AH541" s="46">
        <v>0.38750000000000001</v>
      </c>
      <c r="AI541" s="42" t="s">
        <v>880</v>
      </c>
      <c r="AJ541" s="42" t="s">
        <v>880</v>
      </c>
      <c r="AK541" s="46">
        <v>0.39930555555555558</v>
      </c>
      <c r="AL541" s="42" t="s">
        <v>880</v>
      </c>
      <c r="AM541" s="42" t="s">
        <v>880</v>
      </c>
      <c r="AN541" s="46">
        <v>0.37986111111111115</v>
      </c>
      <c r="AO541" s="42" t="s">
        <v>880</v>
      </c>
      <c r="AP541" s="42" t="s">
        <v>17</v>
      </c>
      <c r="AQ541" s="42" t="s">
        <v>17</v>
      </c>
      <c r="AR541" s="42" t="s">
        <v>882</v>
      </c>
      <c r="AS541" s="46" t="s">
        <v>36</v>
      </c>
      <c r="AT541" s="46" t="s">
        <v>882</v>
      </c>
      <c r="AU541" s="42" t="s">
        <v>880</v>
      </c>
      <c r="AV541" s="46">
        <v>0.38958333333333334</v>
      </c>
      <c r="AW541" s="46" t="s">
        <v>880</v>
      </c>
      <c r="AX541" s="42" t="s">
        <v>880</v>
      </c>
      <c r="AY541" s="46">
        <v>0.39930555555555558</v>
      </c>
      <c r="AZ541" s="46" t="s">
        <v>880</v>
      </c>
      <c r="BA541" s="42" t="s">
        <v>880</v>
      </c>
      <c r="BB541" s="46">
        <v>0.38958333333333334</v>
      </c>
      <c r="BC541" s="46" t="s">
        <v>880</v>
      </c>
      <c r="BD541" s="42" t="s">
        <v>880</v>
      </c>
      <c r="BE541" s="42" t="s">
        <v>17</v>
      </c>
      <c r="BF541" s="42" t="s">
        <v>17</v>
      </c>
      <c r="BR541" s="1">
        <f t="shared" si="138"/>
        <v>21</v>
      </c>
      <c r="BS541" s="1">
        <f t="shared" si="139"/>
        <v>0</v>
      </c>
      <c r="BT541" s="1">
        <f t="shared" si="140"/>
        <v>6</v>
      </c>
      <c r="BU541" s="1">
        <f t="shared" si="141"/>
        <v>0</v>
      </c>
      <c r="BV541" s="1">
        <f t="shared" si="142"/>
        <v>0</v>
      </c>
      <c r="BW541" s="1">
        <f>SUM(COUNTIFS($S541:$BQ541,{"PAT","MAT"}))</f>
        <v>0</v>
      </c>
      <c r="BX541" s="1">
        <f t="shared" si="143"/>
        <v>0</v>
      </c>
      <c r="BY541" s="1">
        <f t="shared" si="144"/>
        <v>0</v>
      </c>
      <c r="BZ541" s="1">
        <f t="shared" si="145"/>
        <v>0</v>
      </c>
      <c r="CA541" s="1">
        <f t="shared" si="146"/>
        <v>2</v>
      </c>
      <c r="CB541" s="1">
        <f t="shared" si="147"/>
        <v>0</v>
      </c>
      <c r="CC541" s="1">
        <f t="shared" si="148"/>
        <v>0</v>
      </c>
      <c r="CD541" s="1">
        <f t="shared" si="149"/>
        <v>2</v>
      </c>
      <c r="CE541" s="1">
        <f t="shared" si="150"/>
        <v>1</v>
      </c>
      <c r="CF541" s="1">
        <f t="shared" si="151"/>
        <v>1</v>
      </c>
      <c r="CG541" s="1">
        <f>SUM(BR541:CC541)+SUM(COUNTIFS(R541:BQ541,{"TERM","RESIGNED"}))</f>
        <v>29</v>
      </c>
      <c r="CH541" s="1" t="s">
        <v>41</v>
      </c>
      <c r="CI541" s="1" t="s">
        <v>933</v>
      </c>
    </row>
    <row r="542" spans="1:87" x14ac:dyDescent="0.25">
      <c r="A542" s="30">
        <f t="shared" si="152"/>
        <v>541</v>
      </c>
      <c r="B542" s="1" t="s">
        <v>33</v>
      </c>
      <c r="C542" s="1">
        <v>19249</v>
      </c>
      <c r="D542" s="25">
        <v>19249</v>
      </c>
      <c r="E542" s="1" t="s">
        <v>863</v>
      </c>
      <c r="F542" s="32" t="s">
        <v>1217</v>
      </c>
      <c r="G542" s="32" t="s">
        <v>117</v>
      </c>
      <c r="H542" s="28">
        <v>45212</v>
      </c>
      <c r="I542" s="28" t="s">
        <v>36</v>
      </c>
      <c r="J542" s="28" t="s">
        <v>36</v>
      </c>
      <c r="K542" s="1">
        <f t="shared" ca="1" si="136"/>
        <v>130</v>
      </c>
      <c r="L542" s="32" t="str">
        <f t="shared" si="137"/>
        <v>Billable</v>
      </c>
      <c r="M542" s="32" t="s">
        <v>118</v>
      </c>
      <c r="N542" s="1" t="s">
        <v>38</v>
      </c>
      <c r="O542" s="1" t="s">
        <v>39</v>
      </c>
      <c r="P542" s="1"/>
      <c r="Q542" s="1"/>
      <c r="R542" s="31" t="s">
        <v>355</v>
      </c>
      <c r="S542" s="42" t="s">
        <v>880</v>
      </c>
      <c r="T542" s="45">
        <v>0.45902777777777781</v>
      </c>
      <c r="U542" s="42" t="s">
        <v>880</v>
      </c>
      <c r="V542" s="42" t="s">
        <v>880</v>
      </c>
      <c r="W542" s="46">
        <v>0.43541666666666662</v>
      </c>
      <c r="X542" s="46" t="s">
        <v>880</v>
      </c>
      <c r="Y542" s="42" t="s">
        <v>17</v>
      </c>
      <c r="Z542" s="42" t="s">
        <v>17</v>
      </c>
      <c r="AA542" s="42" t="s">
        <v>882</v>
      </c>
      <c r="AB542" s="46" t="s">
        <v>36</v>
      </c>
      <c r="AC542" s="42" t="s">
        <v>882</v>
      </c>
      <c r="AD542" s="42" t="s">
        <v>880</v>
      </c>
      <c r="AE542" s="46">
        <v>0.43055555555555558</v>
      </c>
      <c r="AF542" s="42" t="s">
        <v>880</v>
      </c>
      <c r="AG542" s="42" t="s">
        <v>880</v>
      </c>
      <c r="AH542" s="46">
        <v>0.42222222222222222</v>
      </c>
      <c r="AI542" s="42" t="s">
        <v>880</v>
      </c>
      <c r="AJ542" s="42" t="s">
        <v>880</v>
      </c>
      <c r="AK542" s="46">
        <v>0.39861111111111108</v>
      </c>
      <c r="AL542" s="42" t="s">
        <v>880</v>
      </c>
      <c r="AM542" s="42" t="s">
        <v>880</v>
      </c>
      <c r="AN542" s="46">
        <v>0.38194444444444442</v>
      </c>
      <c r="AO542" s="42" t="s">
        <v>880</v>
      </c>
      <c r="AP542" s="42" t="s">
        <v>17</v>
      </c>
      <c r="AQ542" s="42" t="s">
        <v>17</v>
      </c>
      <c r="AR542" s="42" t="s">
        <v>880</v>
      </c>
      <c r="AS542" s="46">
        <v>0.3923611111111111</v>
      </c>
      <c r="AT542" s="46" t="s">
        <v>880</v>
      </c>
      <c r="AU542" s="42" t="s">
        <v>880</v>
      </c>
      <c r="AV542" s="46">
        <v>0.38750000000000001</v>
      </c>
      <c r="AW542" s="46" t="s">
        <v>880</v>
      </c>
      <c r="AX542" s="42" t="s">
        <v>880</v>
      </c>
      <c r="AY542" s="46">
        <v>0.40902777777777777</v>
      </c>
      <c r="AZ542" s="46" t="s">
        <v>880</v>
      </c>
      <c r="BA542" s="42" t="s">
        <v>880</v>
      </c>
      <c r="BB542" s="46">
        <v>0.3972222222222222</v>
      </c>
      <c r="BC542" s="46" t="s">
        <v>880</v>
      </c>
      <c r="BD542" s="42" t="s">
        <v>880</v>
      </c>
      <c r="BE542" s="42" t="s">
        <v>17</v>
      </c>
      <c r="BF542" s="42" t="s">
        <v>17</v>
      </c>
      <c r="BR542" s="1">
        <f t="shared" si="138"/>
        <v>21</v>
      </c>
      <c r="BS542" s="1">
        <f t="shared" si="139"/>
        <v>0</v>
      </c>
      <c r="BT542" s="1">
        <f t="shared" si="140"/>
        <v>6</v>
      </c>
      <c r="BU542" s="1">
        <f t="shared" si="141"/>
        <v>0</v>
      </c>
      <c r="BV542" s="1">
        <f t="shared" si="142"/>
        <v>0</v>
      </c>
      <c r="BW542" s="1">
        <f>SUM(COUNTIFS($S542:$BQ542,{"PAT","MAT"}))</f>
        <v>0</v>
      </c>
      <c r="BX542" s="1">
        <f t="shared" si="143"/>
        <v>0</v>
      </c>
      <c r="BY542" s="1">
        <f t="shared" si="144"/>
        <v>0</v>
      </c>
      <c r="BZ542" s="1">
        <f t="shared" si="145"/>
        <v>0</v>
      </c>
      <c r="CA542" s="1">
        <f t="shared" si="146"/>
        <v>2</v>
      </c>
      <c r="CB542" s="1">
        <f t="shared" si="147"/>
        <v>0</v>
      </c>
      <c r="CC542" s="1">
        <f t="shared" si="148"/>
        <v>0</v>
      </c>
      <c r="CD542" s="1">
        <f t="shared" si="149"/>
        <v>2</v>
      </c>
      <c r="CE542" s="1">
        <f t="shared" si="150"/>
        <v>1</v>
      </c>
      <c r="CF542" s="1">
        <f t="shared" si="151"/>
        <v>1</v>
      </c>
      <c r="CG542" s="1">
        <f>SUM(BR542:CC542)+SUM(COUNTIFS(R542:BQ542,{"TERM","RESIGNED"}))</f>
        <v>29</v>
      </c>
      <c r="CH542" s="1" t="s">
        <v>41</v>
      </c>
      <c r="CI542" s="1" t="s">
        <v>933</v>
      </c>
    </row>
    <row r="543" spans="1:87" x14ac:dyDescent="0.25">
      <c r="A543" s="30">
        <f t="shared" si="152"/>
        <v>542</v>
      </c>
      <c r="B543" s="1" t="s">
        <v>33</v>
      </c>
      <c r="C543" s="1">
        <v>19338</v>
      </c>
      <c r="D543" s="25">
        <v>19338</v>
      </c>
      <c r="E543" s="1" t="s">
        <v>862</v>
      </c>
      <c r="F543" s="32" t="s">
        <v>1245</v>
      </c>
      <c r="G543" s="32" t="s">
        <v>154</v>
      </c>
      <c r="H543" s="28">
        <v>45224</v>
      </c>
      <c r="I543" s="28" t="s">
        <v>36</v>
      </c>
      <c r="J543" s="28" t="s">
        <v>36</v>
      </c>
      <c r="K543" s="1">
        <f t="shared" ca="1" si="136"/>
        <v>118</v>
      </c>
      <c r="L543" s="32" t="str">
        <f t="shared" si="137"/>
        <v>Billable</v>
      </c>
      <c r="M543" s="32" t="s">
        <v>118</v>
      </c>
      <c r="N543" s="1" t="s">
        <v>38</v>
      </c>
      <c r="O543" s="1" t="s">
        <v>39</v>
      </c>
      <c r="P543" s="1"/>
      <c r="Q543" s="1"/>
      <c r="R543" s="31" t="s">
        <v>155</v>
      </c>
      <c r="S543" s="42" t="s">
        <v>880</v>
      </c>
      <c r="T543" s="45">
        <v>0.36527777777777781</v>
      </c>
      <c r="U543" s="42" t="s">
        <v>880</v>
      </c>
      <c r="V543" s="42" t="s">
        <v>880</v>
      </c>
      <c r="W543" s="46">
        <v>0.37083333333333335</v>
      </c>
      <c r="X543" s="46" t="s">
        <v>880</v>
      </c>
      <c r="Y543" s="42" t="s">
        <v>17</v>
      </c>
      <c r="Z543" s="42" t="s">
        <v>17</v>
      </c>
      <c r="AA543" s="42" t="s">
        <v>880</v>
      </c>
      <c r="AB543" s="46">
        <v>0.37222222222222223</v>
      </c>
      <c r="AC543" s="42" t="s">
        <v>880</v>
      </c>
      <c r="AD543" s="42" t="s">
        <v>880</v>
      </c>
      <c r="AE543" s="46">
        <v>0.36527777777777781</v>
      </c>
      <c r="AF543" s="42" t="s">
        <v>880</v>
      </c>
      <c r="AG543" s="42" t="s">
        <v>880</v>
      </c>
      <c r="AH543" s="46">
        <v>0.36805555555555558</v>
      </c>
      <c r="AI543" s="42" t="s">
        <v>880</v>
      </c>
      <c r="AJ543" s="42" t="s">
        <v>880</v>
      </c>
      <c r="AK543" s="46">
        <v>0.3659722222222222</v>
      </c>
      <c r="AL543" s="42" t="s">
        <v>880</v>
      </c>
      <c r="AM543" s="42" t="s">
        <v>880</v>
      </c>
      <c r="AN543" s="46">
        <v>0.37222222222222223</v>
      </c>
      <c r="AO543" s="42" t="s">
        <v>880</v>
      </c>
      <c r="AP543" s="42" t="s">
        <v>17</v>
      </c>
      <c r="AQ543" s="42" t="s">
        <v>17</v>
      </c>
      <c r="AR543" s="42" t="s">
        <v>880</v>
      </c>
      <c r="AS543" s="46">
        <v>0.38750000000000001</v>
      </c>
      <c r="AT543" s="46" t="s">
        <v>880</v>
      </c>
      <c r="AU543" s="42" t="s">
        <v>880</v>
      </c>
      <c r="AV543" s="46">
        <v>0.37777777777777777</v>
      </c>
      <c r="AW543" s="46" t="s">
        <v>880</v>
      </c>
      <c r="AX543" s="42" t="s">
        <v>880</v>
      </c>
      <c r="AY543" s="46">
        <v>0.36736111111111108</v>
      </c>
      <c r="AZ543" s="46" t="s">
        <v>880</v>
      </c>
      <c r="BA543" s="42" t="s">
        <v>880</v>
      </c>
      <c r="BB543" s="46">
        <v>0.36944444444444446</v>
      </c>
      <c r="BC543" s="46" t="s">
        <v>880</v>
      </c>
      <c r="BD543" s="42" t="s">
        <v>880</v>
      </c>
      <c r="BE543" s="42" t="s">
        <v>17</v>
      </c>
      <c r="BF543" s="42" t="s">
        <v>17</v>
      </c>
      <c r="BR543" s="1">
        <f t="shared" si="138"/>
        <v>23</v>
      </c>
      <c r="BS543" s="1">
        <f t="shared" si="139"/>
        <v>0</v>
      </c>
      <c r="BT543" s="1">
        <f t="shared" si="140"/>
        <v>6</v>
      </c>
      <c r="BU543" s="1">
        <f t="shared" si="141"/>
        <v>0</v>
      </c>
      <c r="BV543" s="1">
        <f t="shared" si="142"/>
        <v>0</v>
      </c>
      <c r="BW543" s="1">
        <f>SUM(COUNTIFS($S543:$BQ543,{"PAT","MAT"}))</f>
        <v>0</v>
      </c>
      <c r="BX543" s="1">
        <f t="shared" si="143"/>
        <v>0</v>
      </c>
      <c r="BY543" s="1">
        <f t="shared" si="144"/>
        <v>0</v>
      </c>
      <c r="BZ543" s="1">
        <f t="shared" si="145"/>
        <v>0</v>
      </c>
      <c r="CA543" s="1">
        <f t="shared" si="146"/>
        <v>0</v>
      </c>
      <c r="CB543" s="1">
        <f t="shared" si="147"/>
        <v>0</v>
      </c>
      <c r="CC543" s="1">
        <f t="shared" si="148"/>
        <v>0</v>
      </c>
      <c r="CD543" s="1">
        <f t="shared" si="149"/>
        <v>0</v>
      </c>
      <c r="CE543" s="1">
        <f t="shared" si="150"/>
        <v>1</v>
      </c>
      <c r="CF543" s="1">
        <f t="shared" si="151"/>
        <v>1</v>
      </c>
      <c r="CG543" s="1">
        <f>SUM(BR543:CC543)+SUM(COUNTIFS(R543:BQ543,{"TERM","RESIGNED"}))</f>
        <v>29</v>
      </c>
      <c r="CH543" s="1" t="s">
        <v>41</v>
      </c>
      <c r="CI543" s="1" t="s">
        <v>933</v>
      </c>
    </row>
    <row r="544" spans="1:87" x14ac:dyDescent="0.25">
      <c r="A544" s="30">
        <f t="shared" si="152"/>
        <v>543</v>
      </c>
      <c r="B544" s="1" t="s">
        <v>33</v>
      </c>
      <c r="C544" s="1">
        <v>19339</v>
      </c>
      <c r="D544" s="25">
        <v>19339</v>
      </c>
      <c r="E544" s="1" t="s">
        <v>863</v>
      </c>
      <c r="F544" s="32" t="s">
        <v>1246</v>
      </c>
      <c r="G544" s="32" t="s">
        <v>154</v>
      </c>
      <c r="H544" s="28">
        <v>45224</v>
      </c>
      <c r="I544" s="28" t="s">
        <v>36</v>
      </c>
      <c r="J544" s="28" t="s">
        <v>36</v>
      </c>
      <c r="K544" s="1">
        <f t="shared" ca="1" si="136"/>
        <v>118</v>
      </c>
      <c r="L544" s="32" t="str">
        <f t="shared" si="137"/>
        <v>Billable</v>
      </c>
      <c r="M544" s="32" t="s">
        <v>118</v>
      </c>
      <c r="N544" s="1" t="s">
        <v>38</v>
      </c>
      <c r="O544" s="1" t="s">
        <v>39</v>
      </c>
      <c r="P544" s="1"/>
      <c r="Q544" s="1"/>
      <c r="R544" s="31" t="s">
        <v>155</v>
      </c>
      <c r="S544" s="42" t="s">
        <v>880</v>
      </c>
      <c r="T544" s="45">
        <v>0.36944444444444446</v>
      </c>
      <c r="U544" s="42" t="s">
        <v>880</v>
      </c>
      <c r="V544" s="42" t="s">
        <v>880</v>
      </c>
      <c r="W544" s="46">
        <v>0.3666666666666667</v>
      </c>
      <c r="X544" s="46" t="s">
        <v>880</v>
      </c>
      <c r="Y544" s="42" t="s">
        <v>17</v>
      </c>
      <c r="Z544" s="42" t="s">
        <v>17</v>
      </c>
      <c r="AA544" s="42" t="s">
        <v>880</v>
      </c>
      <c r="AB544" s="46">
        <v>0.36805555555555558</v>
      </c>
      <c r="AC544" s="42" t="s">
        <v>880</v>
      </c>
      <c r="AD544" s="42" t="s">
        <v>880</v>
      </c>
      <c r="AE544" s="46">
        <v>0.3659722222222222</v>
      </c>
      <c r="AF544" s="42" t="s">
        <v>880</v>
      </c>
      <c r="AG544" s="42" t="s">
        <v>880</v>
      </c>
      <c r="AH544" s="46">
        <v>0.3666666666666667</v>
      </c>
      <c r="AI544" s="42" t="s">
        <v>880</v>
      </c>
      <c r="AJ544" s="42" t="s">
        <v>880</v>
      </c>
      <c r="AK544" s="46">
        <v>0.35833333333333334</v>
      </c>
      <c r="AL544" s="42" t="s">
        <v>880</v>
      </c>
      <c r="AM544" s="42" t="s">
        <v>880</v>
      </c>
      <c r="AN544" s="46">
        <v>0.36736111111111108</v>
      </c>
      <c r="AO544" s="42" t="s">
        <v>880</v>
      </c>
      <c r="AP544" s="42" t="s">
        <v>17</v>
      </c>
      <c r="AQ544" s="42" t="s">
        <v>17</v>
      </c>
      <c r="AR544" s="42" t="s">
        <v>880</v>
      </c>
      <c r="AS544" s="46">
        <v>0.38541666666666669</v>
      </c>
      <c r="AT544" s="46" t="s">
        <v>880</v>
      </c>
      <c r="AU544" s="42" t="s">
        <v>880</v>
      </c>
      <c r="AV544" s="46">
        <v>0.37152777777777773</v>
      </c>
      <c r="AW544" s="46" t="s">
        <v>880</v>
      </c>
      <c r="AX544" s="42" t="s">
        <v>880</v>
      </c>
      <c r="AY544" s="46">
        <v>0.37013888888888885</v>
      </c>
      <c r="AZ544" s="46" t="s">
        <v>880</v>
      </c>
      <c r="BA544" s="42" t="s">
        <v>880</v>
      </c>
      <c r="BB544" s="46">
        <v>0.36944444444444446</v>
      </c>
      <c r="BC544" s="46" t="s">
        <v>880</v>
      </c>
      <c r="BD544" s="42" t="s">
        <v>880</v>
      </c>
      <c r="BE544" s="42" t="s">
        <v>17</v>
      </c>
      <c r="BF544" s="42" t="s">
        <v>17</v>
      </c>
      <c r="BR544" s="1">
        <f t="shared" si="138"/>
        <v>23</v>
      </c>
      <c r="BS544" s="1">
        <f t="shared" si="139"/>
        <v>0</v>
      </c>
      <c r="BT544" s="1">
        <f t="shared" si="140"/>
        <v>6</v>
      </c>
      <c r="BU544" s="1">
        <f t="shared" si="141"/>
        <v>0</v>
      </c>
      <c r="BV544" s="1">
        <f t="shared" si="142"/>
        <v>0</v>
      </c>
      <c r="BW544" s="1">
        <f>SUM(COUNTIFS($S544:$BQ544,{"PAT","MAT"}))</f>
        <v>0</v>
      </c>
      <c r="BX544" s="1">
        <f t="shared" si="143"/>
        <v>0</v>
      </c>
      <c r="BY544" s="1">
        <f t="shared" si="144"/>
        <v>0</v>
      </c>
      <c r="BZ544" s="1">
        <f t="shared" si="145"/>
        <v>0</v>
      </c>
      <c r="CA544" s="1">
        <f t="shared" si="146"/>
        <v>0</v>
      </c>
      <c r="CB544" s="1">
        <f t="shared" si="147"/>
        <v>0</v>
      </c>
      <c r="CC544" s="1">
        <f t="shared" si="148"/>
        <v>0</v>
      </c>
      <c r="CD544" s="1">
        <f t="shared" si="149"/>
        <v>0</v>
      </c>
      <c r="CE544" s="1">
        <f t="shared" si="150"/>
        <v>1</v>
      </c>
      <c r="CF544" s="1">
        <f t="shared" si="151"/>
        <v>1</v>
      </c>
      <c r="CG544" s="1">
        <f>SUM(BR544:CC544)+SUM(COUNTIFS(R544:BQ544,{"TERM","RESIGNED"}))</f>
        <v>29</v>
      </c>
      <c r="CH544" s="1" t="s">
        <v>41</v>
      </c>
      <c r="CI544" s="1" t="s">
        <v>933</v>
      </c>
    </row>
    <row r="545" spans="1:87" x14ac:dyDescent="0.25">
      <c r="A545" s="30">
        <f t="shared" si="152"/>
        <v>544</v>
      </c>
      <c r="B545" s="1" t="s">
        <v>33</v>
      </c>
      <c r="C545" s="1">
        <v>19340</v>
      </c>
      <c r="D545" s="25">
        <v>19340</v>
      </c>
      <c r="E545" s="1" t="s">
        <v>862</v>
      </c>
      <c r="F545" s="32" t="s">
        <v>1247</v>
      </c>
      <c r="G545" s="32" t="s">
        <v>154</v>
      </c>
      <c r="H545" s="28">
        <v>45224</v>
      </c>
      <c r="I545" s="28" t="s">
        <v>36</v>
      </c>
      <c r="J545" s="28" t="s">
        <v>36</v>
      </c>
      <c r="K545" s="1">
        <f t="shared" ca="1" si="136"/>
        <v>118</v>
      </c>
      <c r="L545" s="32" t="str">
        <f t="shared" si="137"/>
        <v>Billable</v>
      </c>
      <c r="M545" s="32" t="s">
        <v>118</v>
      </c>
      <c r="N545" s="1" t="s">
        <v>38</v>
      </c>
      <c r="O545" s="1" t="s">
        <v>39</v>
      </c>
      <c r="P545" s="1"/>
      <c r="Q545" s="1"/>
      <c r="R545" s="31" t="s">
        <v>155</v>
      </c>
      <c r="S545" s="42" t="s">
        <v>880</v>
      </c>
      <c r="T545" s="45">
        <v>0.375</v>
      </c>
      <c r="U545" s="42" t="s">
        <v>880</v>
      </c>
      <c r="V545" s="42" t="s">
        <v>880</v>
      </c>
      <c r="W545" s="46">
        <v>0.3756944444444445</v>
      </c>
      <c r="X545" s="46" t="s">
        <v>880</v>
      </c>
      <c r="Y545" s="42" t="s">
        <v>17</v>
      </c>
      <c r="Z545" s="42" t="s">
        <v>17</v>
      </c>
      <c r="AA545" s="42" t="s">
        <v>883</v>
      </c>
      <c r="AB545" s="46" t="s">
        <v>36</v>
      </c>
      <c r="AC545" s="42" t="s">
        <v>883</v>
      </c>
      <c r="AD545" s="42" t="s">
        <v>880</v>
      </c>
      <c r="AE545" s="46">
        <v>0.37777777777777777</v>
      </c>
      <c r="AF545" s="42" t="s">
        <v>880</v>
      </c>
      <c r="AG545" s="42" t="s">
        <v>881</v>
      </c>
      <c r="AH545" s="46">
        <v>0.32361111111111113</v>
      </c>
      <c r="AI545" s="42" t="s">
        <v>881</v>
      </c>
      <c r="AJ545" s="42" t="s">
        <v>880</v>
      </c>
      <c r="AK545" s="46">
        <v>0.37361111111111112</v>
      </c>
      <c r="AL545" s="42" t="s">
        <v>880</v>
      </c>
      <c r="AM545" s="42" t="s">
        <v>880</v>
      </c>
      <c r="AN545" s="46">
        <v>0.37013888888888885</v>
      </c>
      <c r="AO545" s="42" t="s">
        <v>880</v>
      </c>
      <c r="AP545" s="42" t="s">
        <v>17</v>
      </c>
      <c r="AQ545" s="42" t="s">
        <v>17</v>
      </c>
      <c r="AR545" s="42" t="s">
        <v>880</v>
      </c>
      <c r="AS545" s="46">
        <v>0.39305555555555555</v>
      </c>
      <c r="AT545" s="46" t="s">
        <v>880</v>
      </c>
      <c r="AU545" s="42" t="s">
        <v>880</v>
      </c>
      <c r="AV545" s="46">
        <v>0.39097222222222222</v>
      </c>
      <c r="AW545" s="46" t="s">
        <v>880</v>
      </c>
      <c r="AX545" s="42" t="s">
        <v>880</v>
      </c>
      <c r="AY545" s="46">
        <v>0.37152777777777773</v>
      </c>
      <c r="AZ545" s="46" t="s">
        <v>880</v>
      </c>
      <c r="BA545" s="42" t="s">
        <v>880</v>
      </c>
      <c r="BB545" s="46">
        <v>0.38194444444444442</v>
      </c>
      <c r="BC545" s="46" t="s">
        <v>880</v>
      </c>
      <c r="BD545" s="42" t="s">
        <v>880</v>
      </c>
      <c r="BE545" s="42" t="s">
        <v>17</v>
      </c>
      <c r="BF545" s="42" t="s">
        <v>17</v>
      </c>
      <c r="BR545" s="1">
        <f t="shared" si="138"/>
        <v>19</v>
      </c>
      <c r="BS545" s="1">
        <f t="shared" si="139"/>
        <v>1</v>
      </c>
      <c r="BT545" s="1">
        <f t="shared" si="140"/>
        <v>6</v>
      </c>
      <c r="BU545" s="1">
        <f t="shared" si="141"/>
        <v>0</v>
      </c>
      <c r="BV545" s="1">
        <f t="shared" si="142"/>
        <v>0</v>
      </c>
      <c r="BW545" s="1">
        <f>SUM(COUNTIFS($S545:$BQ545,{"PAT","MAT"}))</f>
        <v>0</v>
      </c>
      <c r="BX545" s="1">
        <f t="shared" si="143"/>
        <v>0</v>
      </c>
      <c r="BY545" s="1">
        <f t="shared" si="144"/>
        <v>0</v>
      </c>
      <c r="BZ545" s="1">
        <f t="shared" si="145"/>
        <v>2</v>
      </c>
      <c r="CA545" s="1">
        <f t="shared" si="146"/>
        <v>0</v>
      </c>
      <c r="CB545" s="1">
        <f t="shared" si="147"/>
        <v>0</v>
      </c>
      <c r="CC545" s="1">
        <f t="shared" si="148"/>
        <v>0</v>
      </c>
      <c r="CD545" s="1">
        <f t="shared" si="149"/>
        <v>2</v>
      </c>
      <c r="CE545" s="1">
        <f t="shared" si="150"/>
        <v>1</v>
      </c>
      <c r="CF545" s="1">
        <f t="shared" si="151"/>
        <v>1</v>
      </c>
      <c r="CG545" s="1">
        <f>SUM(BR545:CC545)+SUM(COUNTIFS(R545:BQ545,{"TERM","RESIGNED"}))</f>
        <v>28</v>
      </c>
      <c r="CH545" s="1" t="s">
        <v>41</v>
      </c>
      <c r="CI545" s="1" t="s">
        <v>933</v>
      </c>
    </row>
    <row r="546" spans="1:87" x14ac:dyDescent="0.25">
      <c r="A546" s="30">
        <f t="shared" si="152"/>
        <v>545</v>
      </c>
      <c r="B546" s="1" t="s">
        <v>33</v>
      </c>
      <c r="C546" s="1">
        <v>19341</v>
      </c>
      <c r="D546" s="25">
        <v>19341</v>
      </c>
      <c r="E546" s="1" t="s">
        <v>863</v>
      </c>
      <c r="F546" s="32" t="s">
        <v>1248</v>
      </c>
      <c r="G546" s="32" t="s">
        <v>154</v>
      </c>
      <c r="H546" s="28">
        <v>45224</v>
      </c>
      <c r="I546" s="28" t="s">
        <v>36</v>
      </c>
      <c r="J546" s="28" t="s">
        <v>36</v>
      </c>
      <c r="K546" s="1">
        <f t="shared" ca="1" si="136"/>
        <v>118</v>
      </c>
      <c r="L546" s="32" t="str">
        <f t="shared" si="137"/>
        <v>Billable</v>
      </c>
      <c r="M546" s="32" t="s">
        <v>118</v>
      </c>
      <c r="N546" s="1" t="s">
        <v>38</v>
      </c>
      <c r="O546" s="1" t="s">
        <v>39</v>
      </c>
      <c r="P546" s="1"/>
      <c r="Q546" s="1"/>
      <c r="R546" s="31" t="s">
        <v>155</v>
      </c>
      <c r="S546" s="42" t="s">
        <v>880</v>
      </c>
      <c r="T546" s="45">
        <v>0.37152777777777773</v>
      </c>
      <c r="U546" s="42" t="s">
        <v>880</v>
      </c>
      <c r="V546" s="42" t="s">
        <v>880</v>
      </c>
      <c r="W546" s="46">
        <v>0.36944444444444446</v>
      </c>
      <c r="X546" s="46" t="s">
        <v>880</v>
      </c>
      <c r="Y546" s="42" t="s">
        <v>17</v>
      </c>
      <c r="Z546" s="42" t="s">
        <v>17</v>
      </c>
      <c r="AA546" s="42" t="s">
        <v>880</v>
      </c>
      <c r="AB546" s="46">
        <v>0.3666666666666667</v>
      </c>
      <c r="AC546" s="42" t="s">
        <v>880</v>
      </c>
      <c r="AD546" s="42" t="s">
        <v>880</v>
      </c>
      <c r="AE546" s="46">
        <v>0.3666666666666667</v>
      </c>
      <c r="AF546" s="42" t="s">
        <v>880</v>
      </c>
      <c r="AG546" s="42" t="s">
        <v>880</v>
      </c>
      <c r="AH546" s="46">
        <v>0.36458333333333331</v>
      </c>
      <c r="AI546" s="42" t="s">
        <v>880</v>
      </c>
      <c r="AJ546" s="42" t="s">
        <v>880</v>
      </c>
      <c r="AK546" s="46">
        <v>0.36805555555555558</v>
      </c>
      <c r="AL546" s="42" t="s">
        <v>880</v>
      </c>
      <c r="AM546" s="42" t="s">
        <v>880</v>
      </c>
      <c r="AN546" s="46">
        <v>0.36458333333333331</v>
      </c>
      <c r="AO546" s="42" t="s">
        <v>880</v>
      </c>
      <c r="AP546" s="42" t="s">
        <v>17</v>
      </c>
      <c r="AQ546" s="42" t="s">
        <v>17</v>
      </c>
      <c r="AR546" s="42" t="s">
        <v>880</v>
      </c>
      <c r="AS546" s="46">
        <v>0.38750000000000001</v>
      </c>
      <c r="AT546" s="46" t="s">
        <v>880</v>
      </c>
      <c r="AU546" s="42" t="s">
        <v>880</v>
      </c>
      <c r="AV546" s="46">
        <v>0.36874999999999997</v>
      </c>
      <c r="AW546" s="46" t="s">
        <v>880</v>
      </c>
      <c r="AX546" s="42" t="s">
        <v>880</v>
      </c>
      <c r="AY546" s="46">
        <v>0.36388888888888887</v>
      </c>
      <c r="AZ546" s="46" t="s">
        <v>880</v>
      </c>
      <c r="BA546" s="42" t="s">
        <v>880</v>
      </c>
      <c r="BB546" s="46">
        <v>0.3659722222222222</v>
      </c>
      <c r="BC546" s="46" t="s">
        <v>880</v>
      </c>
      <c r="BD546" s="42" t="s">
        <v>880</v>
      </c>
      <c r="BE546" s="42" t="s">
        <v>17</v>
      </c>
      <c r="BF546" s="42" t="s">
        <v>17</v>
      </c>
      <c r="BR546" s="1">
        <f t="shared" si="138"/>
        <v>23</v>
      </c>
      <c r="BS546" s="1">
        <f t="shared" si="139"/>
        <v>0</v>
      </c>
      <c r="BT546" s="1">
        <f t="shared" si="140"/>
        <v>6</v>
      </c>
      <c r="BU546" s="1">
        <f t="shared" si="141"/>
        <v>0</v>
      </c>
      <c r="BV546" s="1">
        <f t="shared" si="142"/>
        <v>0</v>
      </c>
      <c r="BW546" s="1">
        <f>SUM(COUNTIFS($S546:$BQ546,{"PAT","MAT"}))</f>
        <v>0</v>
      </c>
      <c r="BX546" s="1">
        <f t="shared" si="143"/>
        <v>0</v>
      </c>
      <c r="BY546" s="1">
        <f t="shared" si="144"/>
        <v>0</v>
      </c>
      <c r="BZ546" s="1">
        <f t="shared" si="145"/>
        <v>0</v>
      </c>
      <c r="CA546" s="1">
        <f t="shared" si="146"/>
        <v>0</v>
      </c>
      <c r="CB546" s="1">
        <f t="shared" si="147"/>
        <v>0</v>
      </c>
      <c r="CC546" s="1">
        <f t="shared" si="148"/>
        <v>0</v>
      </c>
      <c r="CD546" s="1">
        <f t="shared" si="149"/>
        <v>0</v>
      </c>
      <c r="CE546" s="1">
        <f t="shared" si="150"/>
        <v>1</v>
      </c>
      <c r="CF546" s="1">
        <f t="shared" si="151"/>
        <v>1</v>
      </c>
      <c r="CG546" s="1">
        <f>SUM(BR546:CC546)+SUM(COUNTIFS(R546:BQ546,{"TERM","RESIGNED"}))</f>
        <v>29</v>
      </c>
      <c r="CH546" s="1" t="s">
        <v>41</v>
      </c>
      <c r="CI546" s="1" t="s">
        <v>937</v>
      </c>
    </row>
    <row r="547" spans="1:87" x14ac:dyDescent="0.25">
      <c r="A547" s="30">
        <f t="shared" si="152"/>
        <v>546</v>
      </c>
      <c r="B547" s="1" t="s">
        <v>33</v>
      </c>
      <c r="C547" s="1">
        <v>19342</v>
      </c>
      <c r="D547" s="25">
        <v>19342</v>
      </c>
      <c r="E547" s="1" t="s">
        <v>863</v>
      </c>
      <c r="F547" s="32" t="s">
        <v>1249</v>
      </c>
      <c r="G547" s="32" t="s">
        <v>154</v>
      </c>
      <c r="H547" s="28">
        <v>45224</v>
      </c>
      <c r="I547" s="28" t="s">
        <v>36</v>
      </c>
      <c r="J547" s="28" t="s">
        <v>36</v>
      </c>
      <c r="K547" s="1">
        <f t="shared" ca="1" si="136"/>
        <v>118</v>
      </c>
      <c r="L547" s="32" t="str">
        <f t="shared" si="137"/>
        <v>Billable</v>
      </c>
      <c r="M547" s="32" t="s">
        <v>118</v>
      </c>
      <c r="N547" s="1" t="s">
        <v>38</v>
      </c>
      <c r="O547" s="1" t="s">
        <v>39</v>
      </c>
      <c r="P547" s="1"/>
      <c r="Q547" s="1"/>
      <c r="R547" s="31" t="s">
        <v>157</v>
      </c>
      <c r="S547" s="42" t="s">
        <v>880</v>
      </c>
      <c r="T547" s="45">
        <v>0.37361111111111112</v>
      </c>
      <c r="U547" s="42" t="s">
        <v>880</v>
      </c>
      <c r="V547" s="42" t="s">
        <v>880</v>
      </c>
      <c r="W547" s="46">
        <v>0.37291666666666662</v>
      </c>
      <c r="X547" s="46" t="s">
        <v>880</v>
      </c>
      <c r="Y547" s="42" t="s">
        <v>17</v>
      </c>
      <c r="Z547" s="42" t="s">
        <v>17</v>
      </c>
      <c r="AA547" s="42" t="s">
        <v>880</v>
      </c>
      <c r="AB547" s="46">
        <v>0.37638888888888888</v>
      </c>
      <c r="AC547" s="42" t="s">
        <v>880</v>
      </c>
      <c r="AD547" s="42" t="s">
        <v>880</v>
      </c>
      <c r="AE547" s="46">
        <v>0.37361111111111112</v>
      </c>
      <c r="AF547" s="42" t="s">
        <v>880</v>
      </c>
      <c r="AG547" s="42" t="s">
        <v>880</v>
      </c>
      <c r="AH547" s="46">
        <v>0.36736111111111108</v>
      </c>
      <c r="AI547" s="42" t="s">
        <v>880</v>
      </c>
      <c r="AJ547" s="42" t="s">
        <v>882</v>
      </c>
      <c r="AK547" s="46" t="s">
        <v>36</v>
      </c>
      <c r="AL547" s="42" t="s">
        <v>882</v>
      </c>
      <c r="AM547" s="42" t="s">
        <v>880</v>
      </c>
      <c r="AN547" s="46">
        <v>0.3756944444444445</v>
      </c>
      <c r="AO547" s="42" t="s">
        <v>880</v>
      </c>
      <c r="AP547" s="42" t="s">
        <v>17</v>
      </c>
      <c r="AQ547" s="42" t="s">
        <v>17</v>
      </c>
      <c r="AR547" s="42" t="s">
        <v>880</v>
      </c>
      <c r="AS547" s="46">
        <v>0.37847222222222227</v>
      </c>
      <c r="AT547" s="46" t="s">
        <v>880</v>
      </c>
      <c r="AU547" s="42" t="s">
        <v>880</v>
      </c>
      <c r="AV547" s="46">
        <v>0.37222222222222223</v>
      </c>
      <c r="AW547" s="46" t="s">
        <v>880</v>
      </c>
      <c r="AX547" s="42" t="s">
        <v>880</v>
      </c>
      <c r="AY547" s="46">
        <v>0.36874999999999997</v>
      </c>
      <c r="AZ547" s="46" t="s">
        <v>880</v>
      </c>
      <c r="BA547" s="42" t="s">
        <v>880</v>
      </c>
      <c r="BB547" s="46">
        <v>0.37013888888888885</v>
      </c>
      <c r="BC547" s="46" t="s">
        <v>880</v>
      </c>
      <c r="BD547" s="42" t="s">
        <v>880</v>
      </c>
      <c r="BE547" s="42" t="s">
        <v>17</v>
      </c>
      <c r="BF547" s="42" t="s">
        <v>17</v>
      </c>
      <c r="BR547" s="1">
        <f t="shared" si="138"/>
        <v>21</v>
      </c>
      <c r="BS547" s="1">
        <f t="shared" si="139"/>
        <v>0</v>
      </c>
      <c r="BT547" s="1">
        <f t="shared" si="140"/>
        <v>6</v>
      </c>
      <c r="BU547" s="1">
        <f t="shared" si="141"/>
        <v>0</v>
      </c>
      <c r="BV547" s="1">
        <f t="shared" si="142"/>
        <v>0</v>
      </c>
      <c r="BW547" s="1">
        <f>SUM(COUNTIFS($S547:$BQ547,{"PAT","MAT"}))</f>
        <v>0</v>
      </c>
      <c r="BX547" s="1">
        <f t="shared" si="143"/>
        <v>0</v>
      </c>
      <c r="BY547" s="1">
        <f t="shared" si="144"/>
        <v>0</v>
      </c>
      <c r="BZ547" s="1">
        <f t="shared" si="145"/>
        <v>0</v>
      </c>
      <c r="CA547" s="1">
        <f t="shared" si="146"/>
        <v>2</v>
      </c>
      <c r="CB547" s="1">
        <f t="shared" si="147"/>
        <v>0</v>
      </c>
      <c r="CC547" s="1">
        <f t="shared" si="148"/>
        <v>0</v>
      </c>
      <c r="CD547" s="1">
        <f t="shared" si="149"/>
        <v>2</v>
      </c>
      <c r="CE547" s="1">
        <f t="shared" si="150"/>
        <v>1</v>
      </c>
      <c r="CF547" s="1">
        <f t="shared" si="151"/>
        <v>1</v>
      </c>
      <c r="CG547" s="1">
        <f>SUM(BR547:CC547)+SUM(COUNTIFS(R547:BQ547,{"TERM","RESIGNED"}))</f>
        <v>29</v>
      </c>
      <c r="CH547" s="1" t="s">
        <v>41</v>
      </c>
      <c r="CI547" s="1" t="s">
        <v>937</v>
      </c>
    </row>
    <row r="548" spans="1:87" x14ac:dyDescent="0.25">
      <c r="A548" s="30">
        <f t="shared" si="152"/>
        <v>547</v>
      </c>
      <c r="B548" s="1" t="s">
        <v>33</v>
      </c>
      <c r="C548" s="1">
        <v>19343</v>
      </c>
      <c r="D548" s="25">
        <v>19343</v>
      </c>
      <c r="E548" s="1" t="s">
        <v>863</v>
      </c>
      <c r="F548" s="32" t="s">
        <v>1250</v>
      </c>
      <c r="G548" s="32" t="s">
        <v>154</v>
      </c>
      <c r="H548" s="28">
        <v>45224</v>
      </c>
      <c r="I548" s="28" t="s">
        <v>36</v>
      </c>
      <c r="J548" s="28" t="s">
        <v>36</v>
      </c>
      <c r="K548" s="1">
        <f t="shared" ca="1" si="136"/>
        <v>118</v>
      </c>
      <c r="L548" s="32" t="str">
        <f t="shared" si="137"/>
        <v>Billable</v>
      </c>
      <c r="M548" s="32" t="s">
        <v>118</v>
      </c>
      <c r="N548" s="1" t="s">
        <v>38</v>
      </c>
      <c r="O548" s="1" t="s">
        <v>39</v>
      </c>
      <c r="P548" s="1"/>
      <c r="Q548" s="1"/>
      <c r="R548" s="31" t="s">
        <v>157</v>
      </c>
      <c r="S548" s="42" t="s">
        <v>880</v>
      </c>
      <c r="T548" s="45">
        <v>0.375</v>
      </c>
      <c r="U548" s="42" t="s">
        <v>880</v>
      </c>
      <c r="V548" s="42" t="s">
        <v>880</v>
      </c>
      <c r="W548" s="46">
        <v>0.37777777777777777</v>
      </c>
      <c r="X548" s="46" t="s">
        <v>880</v>
      </c>
      <c r="Y548" s="42" t="s">
        <v>17</v>
      </c>
      <c r="Z548" s="42" t="s">
        <v>17</v>
      </c>
      <c r="AA548" s="42" t="s">
        <v>880</v>
      </c>
      <c r="AB548" s="46">
        <v>0.3756944444444445</v>
      </c>
      <c r="AC548" s="42" t="s">
        <v>880</v>
      </c>
      <c r="AD548" s="42" t="s">
        <v>880</v>
      </c>
      <c r="AE548" s="46">
        <v>0.3756944444444445</v>
      </c>
      <c r="AF548" s="42" t="s">
        <v>880</v>
      </c>
      <c r="AG548" s="42" t="s">
        <v>880</v>
      </c>
      <c r="AH548" s="46">
        <v>0.3756944444444445</v>
      </c>
      <c r="AI548" s="42" t="s">
        <v>880</v>
      </c>
      <c r="AJ548" s="42" t="s">
        <v>880</v>
      </c>
      <c r="AK548" s="46">
        <v>0.3611111111111111</v>
      </c>
      <c r="AL548" s="42" t="s">
        <v>880</v>
      </c>
      <c r="AM548" s="42" t="s">
        <v>880</v>
      </c>
      <c r="AN548" s="46">
        <v>0.36944444444444446</v>
      </c>
      <c r="AO548" s="42" t="s">
        <v>880</v>
      </c>
      <c r="AP548" s="42" t="s">
        <v>17</v>
      </c>
      <c r="AQ548" s="42" t="s">
        <v>17</v>
      </c>
      <c r="AR548" s="42" t="s">
        <v>880</v>
      </c>
      <c r="AS548" s="46">
        <v>0.38541666666666669</v>
      </c>
      <c r="AT548" s="46" t="s">
        <v>880</v>
      </c>
      <c r="AU548" s="42" t="s">
        <v>880</v>
      </c>
      <c r="AV548" s="46">
        <v>0.36805555555555558</v>
      </c>
      <c r="AW548" s="46" t="s">
        <v>880</v>
      </c>
      <c r="AX548" s="42" t="s">
        <v>880</v>
      </c>
      <c r="AY548" s="46">
        <v>0.36527777777777781</v>
      </c>
      <c r="AZ548" s="46" t="s">
        <v>880</v>
      </c>
      <c r="BA548" s="42" t="s">
        <v>880</v>
      </c>
      <c r="BB548" s="46">
        <v>0.36874999999999997</v>
      </c>
      <c r="BC548" s="46" t="s">
        <v>880</v>
      </c>
      <c r="BD548" s="42" t="s">
        <v>882</v>
      </c>
      <c r="BE548" s="42" t="s">
        <v>17</v>
      </c>
      <c r="BF548" s="42" t="s">
        <v>17</v>
      </c>
      <c r="BR548" s="1">
        <f t="shared" si="138"/>
        <v>22</v>
      </c>
      <c r="BS548" s="1">
        <f t="shared" si="139"/>
        <v>0</v>
      </c>
      <c r="BT548" s="1">
        <f t="shared" si="140"/>
        <v>6</v>
      </c>
      <c r="BU548" s="1">
        <f t="shared" si="141"/>
        <v>0</v>
      </c>
      <c r="BV548" s="1">
        <f t="shared" si="142"/>
        <v>0</v>
      </c>
      <c r="BW548" s="1">
        <f>SUM(COUNTIFS($S548:$BQ548,{"PAT","MAT"}))</f>
        <v>0</v>
      </c>
      <c r="BX548" s="1">
        <f t="shared" si="143"/>
        <v>0</v>
      </c>
      <c r="BY548" s="1">
        <f t="shared" si="144"/>
        <v>0</v>
      </c>
      <c r="BZ548" s="1">
        <f t="shared" si="145"/>
        <v>0</v>
      </c>
      <c r="CA548" s="1">
        <f t="shared" si="146"/>
        <v>1</v>
      </c>
      <c r="CB548" s="1">
        <f t="shared" si="147"/>
        <v>0</v>
      </c>
      <c r="CC548" s="1">
        <f t="shared" si="148"/>
        <v>0</v>
      </c>
      <c r="CD548" s="1">
        <f t="shared" si="149"/>
        <v>1</v>
      </c>
      <c r="CE548" s="1">
        <f t="shared" si="150"/>
        <v>1</v>
      </c>
      <c r="CF548" s="1">
        <f t="shared" si="151"/>
        <v>1</v>
      </c>
      <c r="CG548" s="1">
        <f>SUM(BR548:CC548)+SUM(COUNTIFS(R548:BQ548,{"TERM","RESIGNED"}))</f>
        <v>29</v>
      </c>
      <c r="CH548" s="1" t="s">
        <v>41</v>
      </c>
      <c r="CI548" s="1" t="s">
        <v>933</v>
      </c>
    </row>
    <row r="549" spans="1:87" x14ac:dyDescent="0.25">
      <c r="A549" s="30">
        <f t="shared" si="152"/>
        <v>548</v>
      </c>
      <c r="B549" s="1" t="s">
        <v>33</v>
      </c>
      <c r="C549" s="1">
        <v>19282</v>
      </c>
      <c r="D549" s="25">
        <v>19282</v>
      </c>
      <c r="E549" s="1" t="s">
        <v>863</v>
      </c>
      <c r="F549" s="32" t="s">
        <v>1228</v>
      </c>
      <c r="G549" s="32" t="s">
        <v>117</v>
      </c>
      <c r="H549" s="28">
        <v>45216</v>
      </c>
      <c r="I549" s="28" t="s">
        <v>36</v>
      </c>
      <c r="J549" s="28" t="s">
        <v>36</v>
      </c>
      <c r="K549" s="1">
        <f t="shared" ca="1" si="136"/>
        <v>126</v>
      </c>
      <c r="L549" s="32" t="str">
        <f t="shared" si="137"/>
        <v>Billable</v>
      </c>
      <c r="M549" s="32" t="s">
        <v>118</v>
      </c>
      <c r="N549" s="1" t="s">
        <v>38</v>
      </c>
      <c r="O549" s="1" t="s">
        <v>39</v>
      </c>
      <c r="P549" s="1"/>
      <c r="Q549" s="1"/>
      <c r="R549" s="31" t="s">
        <v>293</v>
      </c>
      <c r="S549" s="42" t="s">
        <v>880</v>
      </c>
      <c r="T549" s="45">
        <v>0.41875000000000001</v>
      </c>
      <c r="U549" s="42" t="s">
        <v>880</v>
      </c>
      <c r="V549" s="42" t="s">
        <v>880</v>
      </c>
      <c r="W549" s="46">
        <v>0.42569444444444443</v>
      </c>
      <c r="X549" s="46" t="s">
        <v>880</v>
      </c>
      <c r="Y549" s="42" t="s">
        <v>17</v>
      </c>
      <c r="Z549" s="42" t="s">
        <v>17</v>
      </c>
      <c r="AA549" s="42" t="s">
        <v>880</v>
      </c>
      <c r="AB549" s="46">
        <v>0.42083333333333334</v>
      </c>
      <c r="AC549" s="42" t="s">
        <v>880</v>
      </c>
      <c r="AD549" s="42" t="s">
        <v>880</v>
      </c>
      <c r="AE549" s="46">
        <v>0.4145833333333333</v>
      </c>
      <c r="AF549" s="42" t="s">
        <v>880</v>
      </c>
      <c r="AG549" s="42" t="s">
        <v>880</v>
      </c>
      <c r="AH549" s="46">
        <v>0.39027777777777778</v>
      </c>
      <c r="AI549" s="42" t="s">
        <v>880</v>
      </c>
      <c r="AJ549" s="42" t="s">
        <v>880</v>
      </c>
      <c r="AK549" s="46">
        <v>0.39861111111111108</v>
      </c>
      <c r="AL549" s="42" t="s">
        <v>880</v>
      </c>
      <c r="AM549" s="42" t="s">
        <v>880</v>
      </c>
      <c r="AN549" s="46">
        <v>0.42430555555555555</v>
      </c>
      <c r="AO549" s="42" t="s">
        <v>880</v>
      </c>
      <c r="AP549" s="42" t="s">
        <v>17</v>
      </c>
      <c r="AQ549" s="42" t="s">
        <v>17</v>
      </c>
      <c r="AR549" s="42" t="s">
        <v>880</v>
      </c>
      <c r="AS549" s="46">
        <v>0.43402777777777773</v>
      </c>
      <c r="AT549" s="46" t="s">
        <v>880</v>
      </c>
      <c r="AU549" s="42" t="s">
        <v>880</v>
      </c>
      <c r="AV549" s="46">
        <v>0.41597222222222219</v>
      </c>
      <c r="AW549" s="46" t="s">
        <v>880</v>
      </c>
      <c r="AX549" s="42" t="s">
        <v>880</v>
      </c>
      <c r="AY549" s="46">
        <v>0.38819444444444445</v>
      </c>
      <c r="AZ549" s="46" t="s">
        <v>880</v>
      </c>
      <c r="BA549" s="42" t="s">
        <v>18</v>
      </c>
      <c r="BB549" s="46" t="s">
        <v>36</v>
      </c>
      <c r="BC549" s="46" t="s">
        <v>18</v>
      </c>
      <c r="BD549" s="42" t="s">
        <v>18</v>
      </c>
      <c r="BE549" s="42" t="s">
        <v>17</v>
      </c>
      <c r="BF549" s="42" t="s">
        <v>17</v>
      </c>
      <c r="BR549" s="1">
        <f t="shared" si="138"/>
        <v>20</v>
      </c>
      <c r="BS549" s="1">
        <f t="shared" si="139"/>
        <v>0</v>
      </c>
      <c r="BT549" s="1">
        <f t="shared" si="140"/>
        <v>6</v>
      </c>
      <c r="BU549" s="1">
        <f t="shared" si="141"/>
        <v>3</v>
      </c>
      <c r="BV549" s="1">
        <f t="shared" si="142"/>
        <v>0</v>
      </c>
      <c r="BW549" s="1">
        <f>SUM(COUNTIFS($S549:$BQ549,{"PAT","MAT"}))</f>
        <v>0</v>
      </c>
      <c r="BX549" s="1">
        <f t="shared" si="143"/>
        <v>0</v>
      </c>
      <c r="BY549" s="1">
        <f t="shared" si="144"/>
        <v>0</v>
      </c>
      <c r="BZ549" s="1">
        <f t="shared" si="145"/>
        <v>0</v>
      </c>
      <c r="CA549" s="1">
        <f t="shared" si="146"/>
        <v>0</v>
      </c>
      <c r="CB549" s="1">
        <f t="shared" si="147"/>
        <v>0</v>
      </c>
      <c r="CC549" s="1">
        <f t="shared" si="148"/>
        <v>0</v>
      </c>
      <c r="CD549" s="1">
        <f t="shared" si="149"/>
        <v>0</v>
      </c>
      <c r="CE549" s="1">
        <f t="shared" si="150"/>
        <v>1</v>
      </c>
      <c r="CF549" s="1">
        <f t="shared" si="151"/>
        <v>1</v>
      </c>
      <c r="CG549" s="1">
        <f>SUM(BR549:CC549)+SUM(COUNTIFS(R549:BQ549,{"TERM","RESIGNED"}))</f>
        <v>29</v>
      </c>
      <c r="CH549" s="1" t="s">
        <v>41</v>
      </c>
      <c r="CI549" s="1" t="s">
        <v>931</v>
      </c>
    </row>
    <row r="550" spans="1:87" x14ac:dyDescent="0.25">
      <c r="A550" s="30">
        <f t="shared" si="152"/>
        <v>549</v>
      </c>
      <c r="B550" s="1" t="s">
        <v>33</v>
      </c>
      <c r="C550" s="1">
        <v>19287</v>
      </c>
      <c r="D550" s="25">
        <v>19287</v>
      </c>
      <c r="E550" s="1" t="s">
        <v>863</v>
      </c>
      <c r="F550" s="32" t="s">
        <v>1229</v>
      </c>
      <c r="G550" s="32" t="s">
        <v>117</v>
      </c>
      <c r="H550" s="28">
        <v>45216</v>
      </c>
      <c r="I550" s="28" t="s">
        <v>36</v>
      </c>
      <c r="J550" s="28" t="s">
        <v>36</v>
      </c>
      <c r="K550" s="1">
        <f t="shared" ca="1" si="136"/>
        <v>126</v>
      </c>
      <c r="L550" s="32" t="str">
        <f t="shared" si="137"/>
        <v>Billable</v>
      </c>
      <c r="M550" s="32" t="s">
        <v>118</v>
      </c>
      <c r="N550" s="1" t="s">
        <v>38</v>
      </c>
      <c r="O550" s="1" t="s">
        <v>39</v>
      </c>
      <c r="P550" s="1"/>
      <c r="Q550" s="1"/>
      <c r="R550" s="31" t="s">
        <v>89</v>
      </c>
      <c r="S550" s="42" t="s">
        <v>882</v>
      </c>
      <c r="T550" s="45" t="s">
        <v>36</v>
      </c>
      <c r="U550" s="42" t="s">
        <v>882</v>
      </c>
      <c r="V550" s="42" t="s">
        <v>19</v>
      </c>
      <c r="W550" s="46" t="s">
        <v>36</v>
      </c>
      <c r="X550" s="46" t="s">
        <v>19</v>
      </c>
      <c r="Y550" s="42" t="s">
        <v>17</v>
      </c>
      <c r="Z550" s="42" t="s">
        <v>17</v>
      </c>
      <c r="AA550" s="42" t="s">
        <v>880</v>
      </c>
      <c r="AB550" s="46">
        <v>0.39305555555555555</v>
      </c>
      <c r="AC550" s="42" t="s">
        <v>880</v>
      </c>
      <c r="AD550" s="42" t="s">
        <v>880</v>
      </c>
      <c r="AE550" s="46">
        <v>0.37847222222222227</v>
      </c>
      <c r="AF550" s="42" t="s">
        <v>880</v>
      </c>
      <c r="AG550" s="42" t="s">
        <v>880</v>
      </c>
      <c r="AH550" s="46">
        <v>0.39374999999999999</v>
      </c>
      <c r="AI550" s="42" t="s">
        <v>880</v>
      </c>
      <c r="AJ550" s="42" t="s">
        <v>880</v>
      </c>
      <c r="AK550" s="46">
        <v>0.4069444444444445</v>
      </c>
      <c r="AL550" s="42" t="s">
        <v>880</v>
      </c>
      <c r="AM550" s="42" t="s">
        <v>880</v>
      </c>
      <c r="AN550" s="46">
        <v>0.3840277777777778</v>
      </c>
      <c r="AO550" s="42" t="s">
        <v>880</v>
      </c>
      <c r="AP550" s="42" t="s">
        <v>17</v>
      </c>
      <c r="AQ550" s="42" t="s">
        <v>17</v>
      </c>
      <c r="AR550" s="42" t="s">
        <v>880</v>
      </c>
      <c r="AS550" s="46">
        <v>0.39652777777777781</v>
      </c>
      <c r="AT550" s="46" t="s">
        <v>880</v>
      </c>
      <c r="AU550" s="42" t="s">
        <v>880</v>
      </c>
      <c r="AV550" s="46">
        <v>0.40416666666666662</v>
      </c>
      <c r="AW550" s="46" t="s">
        <v>880</v>
      </c>
      <c r="AX550" s="42" t="s">
        <v>880</v>
      </c>
      <c r="AY550" s="46">
        <v>0.40138888888888885</v>
      </c>
      <c r="AZ550" s="46" t="s">
        <v>880</v>
      </c>
      <c r="BA550" s="42" t="s">
        <v>880</v>
      </c>
      <c r="BB550" s="46">
        <v>0.40625</v>
      </c>
      <c r="BC550" s="46" t="s">
        <v>880</v>
      </c>
      <c r="BD550" s="42" t="s">
        <v>880</v>
      </c>
      <c r="BE550" s="42" t="s">
        <v>17</v>
      </c>
      <c r="BF550" s="42" t="s">
        <v>17</v>
      </c>
      <c r="BR550" s="1">
        <f t="shared" si="138"/>
        <v>19</v>
      </c>
      <c r="BS550" s="1">
        <f t="shared" si="139"/>
        <v>0</v>
      </c>
      <c r="BT550" s="1">
        <f t="shared" si="140"/>
        <v>6</v>
      </c>
      <c r="BU550" s="1">
        <f t="shared" si="141"/>
        <v>0</v>
      </c>
      <c r="BV550" s="1">
        <f t="shared" si="142"/>
        <v>2</v>
      </c>
      <c r="BW550" s="1">
        <f>SUM(COUNTIFS($S550:$BQ550,{"PAT","MAT"}))</f>
        <v>0</v>
      </c>
      <c r="BX550" s="1">
        <f t="shared" si="143"/>
        <v>0</v>
      </c>
      <c r="BY550" s="1">
        <f t="shared" si="144"/>
        <v>0</v>
      </c>
      <c r="BZ550" s="1">
        <f t="shared" si="145"/>
        <v>0</v>
      </c>
      <c r="CA550" s="1">
        <f t="shared" si="146"/>
        <v>2</v>
      </c>
      <c r="CB550" s="1">
        <f t="shared" si="147"/>
        <v>0</v>
      </c>
      <c r="CC550" s="1">
        <f t="shared" si="148"/>
        <v>0</v>
      </c>
      <c r="CD550" s="1">
        <f t="shared" si="149"/>
        <v>2</v>
      </c>
      <c r="CE550" s="1">
        <f t="shared" si="150"/>
        <v>1</v>
      </c>
      <c r="CF550" s="1">
        <f t="shared" si="151"/>
        <v>1</v>
      </c>
      <c r="CG550" s="1">
        <f>SUM(BR550:CC550)+SUM(COUNTIFS(R550:BQ550,{"TERM","RESIGNED"}))</f>
        <v>29</v>
      </c>
      <c r="CH550" s="1" t="s">
        <v>41</v>
      </c>
      <c r="CI550" s="1" t="s">
        <v>937</v>
      </c>
    </row>
    <row r="551" spans="1:87" x14ac:dyDescent="0.25">
      <c r="A551" s="30">
        <f t="shared" si="152"/>
        <v>550</v>
      </c>
      <c r="B551" s="1" t="s">
        <v>33</v>
      </c>
      <c r="C551" s="1">
        <v>19381</v>
      </c>
      <c r="D551" s="25">
        <v>19381</v>
      </c>
      <c r="E551" s="1" t="s">
        <v>863</v>
      </c>
      <c r="F551" s="32" t="s">
        <v>1269</v>
      </c>
      <c r="G551" s="32" t="s">
        <v>154</v>
      </c>
      <c r="H551" s="28">
        <v>45226</v>
      </c>
      <c r="I551" s="28" t="s">
        <v>36</v>
      </c>
      <c r="J551" s="28" t="s">
        <v>36</v>
      </c>
      <c r="K551" s="1">
        <f t="shared" ca="1" si="136"/>
        <v>116</v>
      </c>
      <c r="L551" s="32" t="str">
        <f t="shared" si="137"/>
        <v>Billable</v>
      </c>
      <c r="M551" s="32" t="s">
        <v>118</v>
      </c>
      <c r="N551" s="1" t="s">
        <v>38</v>
      </c>
      <c r="O551" s="1" t="s">
        <v>39</v>
      </c>
      <c r="P551" s="1"/>
      <c r="Q551" s="1"/>
      <c r="R551" s="31" t="s">
        <v>157</v>
      </c>
      <c r="S551" s="42" t="s">
        <v>880</v>
      </c>
      <c r="T551" s="45">
        <v>0.38194444444444442</v>
      </c>
      <c r="U551" s="42" t="s">
        <v>880</v>
      </c>
      <c r="V551" s="42" t="s">
        <v>880</v>
      </c>
      <c r="W551" s="46">
        <v>0.37986111111111115</v>
      </c>
      <c r="X551" s="46" t="s">
        <v>880</v>
      </c>
      <c r="Y551" s="42" t="s">
        <v>17</v>
      </c>
      <c r="Z551" s="42" t="s">
        <v>17</v>
      </c>
      <c r="AA551" s="42" t="s">
        <v>880</v>
      </c>
      <c r="AB551" s="46">
        <v>0.38125000000000003</v>
      </c>
      <c r="AC551" s="42" t="s">
        <v>880</v>
      </c>
      <c r="AD551" s="42" t="s">
        <v>880</v>
      </c>
      <c r="AE551" s="46">
        <v>0.37986111111111115</v>
      </c>
      <c r="AF551" s="42" t="s">
        <v>880</v>
      </c>
      <c r="AG551" s="42" t="s">
        <v>880</v>
      </c>
      <c r="AH551" s="46">
        <v>0.37777777777777777</v>
      </c>
      <c r="AI551" s="42" t="s">
        <v>880</v>
      </c>
      <c r="AJ551" s="42" t="s">
        <v>880</v>
      </c>
      <c r="AK551" s="46">
        <v>0.37986111111111115</v>
      </c>
      <c r="AL551" s="42" t="s">
        <v>880</v>
      </c>
      <c r="AM551" s="42" t="s">
        <v>880</v>
      </c>
      <c r="AN551" s="46">
        <v>0.38263888888888892</v>
      </c>
      <c r="AO551" s="42" t="s">
        <v>880</v>
      </c>
      <c r="AP551" s="42" t="s">
        <v>17</v>
      </c>
      <c r="AQ551" s="42" t="s">
        <v>17</v>
      </c>
      <c r="AR551" s="42" t="s">
        <v>882</v>
      </c>
      <c r="AS551" s="46" t="s">
        <v>36</v>
      </c>
      <c r="AT551" s="46" t="s">
        <v>882</v>
      </c>
      <c r="AU551" s="42" t="s">
        <v>883</v>
      </c>
      <c r="AV551" s="46" t="s">
        <v>36</v>
      </c>
      <c r="AW551" s="46" t="s">
        <v>883</v>
      </c>
      <c r="AX551" s="42" t="s">
        <v>883</v>
      </c>
      <c r="AY551" s="46" t="s">
        <v>36</v>
      </c>
      <c r="AZ551" s="46" t="s">
        <v>883</v>
      </c>
      <c r="BA551" s="42" t="s">
        <v>883</v>
      </c>
      <c r="BB551" s="46" t="s">
        <v>36</v>
      </c>
      <c r="BC551" s="46" t="s">
        <v>883</v>
      </c>
      <c r="BD551" s="42" t="s">
        <v>883</v>
      </c>
      <c r="BE551" s="42" t="s">
        <v>17</v>
      </c>
      <c r="BF551" s="42" t="s">
        <v>17</v>
      </c>
      <c r="BR551" s="1">
        <f t="shared" si="138"/>
        <v>14</v>
      </c>
      <c r="BS551" s="1">
        <f t="shared" si="139"/>
        <v>0</v>
      </c>
      <c r="BT551" s="1">
        <f t="shared" si="140"/>
        <v>6</v>
      </c>
      <c r="BU551" s="1">
        <f t="shared" si="141"/>
        <v>0</v>
      </c>
      <c r="BV551" s="1">
        <f t="shared" si="142"/>
        <v>0</v>
      </c>
      <c r="BW551" s="1">
        <f>SUM(COUNTIFS($S551:$BQ551,{"PAT","MAT"}))</f>
        <v>0</v>
      </c>
      <c r="BX551" s="1">
        <f t="shared" si="143"/>
        <v>0</v>
      </c>
      <c r="BY551" s="1">
        <f t="shared" si="144"/>
        <v>0</v>
      </c>
      <c r="BZ551" s="1">
        <f t="shared" si="145"/>
        <v>7</v>
      </c>
      <c r="CA551" s="1">
        <f t="shared" si="146"/>
        <v>2</v>
      </c>
      <c r="CB551" s="1">
        <f t="shared" si="147"/>
        <v>0</v>
      </c>
      <c r="CC551" s="1">
        <f t="shared" si="148"/>
        <v>0</v>
      </c>
      <c r="CD551" s="1">
        <f t="shared" si="149"/>
        <v>9</v>
      </c>
      <c r="CE551" s="1">
        <f t="shared" si="150"/>
        <v>0</v>
      </c>
      <c r="CF551" s="1">
        <f t="shared" si="151"/>
        <v>1</v>
      </c>
      <c r="CG551" s="1">
        <f>SUM(BR551:CC551)+SUM(COUNTIFS(R551:BQ551,{"TERM","RESIGNED"}))</f>
        <v>29</v>
      </c>
      <c r="CH551" s="1" t="s">
        <v>41</v>
      </c>
      <c r="CI551" s="1" t="s">
        <v>933</v>
      </c>
    </row>
    <row r="552" spans="1:87" x14ac:dyDescent="0.25">
      <c r="A552" s="30">
        <f t="shared" si="152"/>
        <v>551</v>
      </c>
      <c r="B552" s="1" t="s">
        <v>33</v>
      </c>
      <c r="C552" s="1">
        <v>19323</v>
      </c>
      <c r="D552" s="25">
        <v>19323</v>
      </c>
      <c r="E552" s="1" t="s">
        <v>863</v>
      </c>
      <c r="F552" s="32" t="s">
        <v>1238</v>
      </c>
      <c r="G552" s="32" t="s">
        <v>117</v>
      </c>
      <c r="H552" s="28">
        <v>45219</v>
      </c>
      <c r="I552" s="28" t="s">
        <v>36</v>
      </c>
      <c r="J552" s="28" t="s">
        <v>36</v>
      </c>
      <c r="K552" s="1">
        <f t="shared" ca="1" si="136"/>
        <v>123</v>
      </c>
      <c r="L552" s="32" t="str">
        <f t="shared" si="137"/>
        <v>Billable</v>
      </c>
      <c r="M552" s="32" t="s">
        <v>118</v>
      </c>
      <c r="N552" s="1" t="s">
        <v>38</v>
      </c>
      <c r="O552" s="1" t="s">
        <v>39</v>
      </c>
      <c r="P552" s="1"/>
      <c r="Q552" s="1"/>
      <c r="R552" s="31" t="s">
        <v>414</v>
      </c>
      <c r="S552" s="42" t="s">
        <v>882</v>
      </c>
      <c r="T552" s="45" t="s">
        <v>36</v>
      </c>
      <c r="U552" s="42" t="s">
        <v>882</v>
      </c>
      <c r="V552" s="42" t="s">
        <v>883</v>
      </c>
      <c r="W552" s="46" t="s">
        <v>36</v>
      </c>
      <c r="X552" s="46" t="s">
        <v>883</v>
      </c>
      <c r="Y552" s="42" t="s">
        <v>17</v>
      </c>
      <c r="Z552" s="42" t="s">
        <v>17</v>
      </c>
      <c r="AA552" s="42" t="s">
        <v>880</v>
      </c>
      <c r="AB552" s="46">
        <v>0.3840277777777778</v>
      </c>
      <c r="AC552" s="42" t="s">
        <v>880</v>
      </c>
      <c r="AD552" s="42" t="s">
        <v>880</v>
      </c>
      <c r="AE552" s="46">
        <v>0.37638888888888888</v>
      </c>
      <c r="AF552" s="42" t="s">
        <v>880</v>
      </c>
      <c r="AG552" s="42" t="s">
        <v>880</v>
      </c>
      <c r="AH552" s="46">
        <v>0.38055555555555554</v>
      </c>
      <c r="AI552" s="42" t="s">
        <v>880</v>
      </c>
      <c r="AJ552" s="42" t="s">
        <v>880</v>
      </c>
      <c r="AK552" s="46">
        <v>0.4145833333333333</v>
      </c>
      <c r="AL552" s="42" t="s">
        <v>880</v>
      </c>
      <c r="AM552" s="42" t="s">
        <v>880</v>
      </c>
      <c r="AN552" s="46">
        <v>0.41041666666666665</v>
      </c>
      <c r="AO552" s="42" t="s">
        <v>880</v>
      </c>
      <c r="AP552" s="42" t="s">
        <v>17</v>
      </c>
      <c r="AQ552" s="42" t="s">
        <v>17</v>
      </c>
      <c r="AR552" s="42" t="s">
        <v>880</v>
      </c>
      <c r="AS552" s="46">
        <v>0.38263888888888892</v>
      </c>
      <c r="AT552" s="46" t="s">
        <v>880</v>
      </c>
      <c r="AU552" s="42" t="s">
        <v>880</v>
      </c>
      <c r="AV552" s="46">
        <v>0.39166666666666666</v>
      </c>
      <c r="AW552" s="46" t="s">
        <v>880</v>
      </c>
      <c r="AX552" s="42" t="s">
        <v>880</v>
      </c>
      <c r="AY552" s="46">
        <v>0.40486111111111112</v>
      </c>
      <c r="AZ552" s="46" t="s">
        <v>880</v>
      </c>
      <c r="BA552" s="42" t="s">
        <v>880</v>
      </c>
      <c r="BB552" s="46">
        <v>0.38125000000000003</v>
      </c>
      <c r="BC552" s="46" t="s">
        <v>880</v>
      </c>
      <c r="BD552" s="42" t="s">
        <v>881</v>
      </c>
      <c r="BE552" s="42" t="s">
        <v>17</v>
      </c>
      <c r="BF552" s="42" t="s">
        <v>17</v>
      </c>
      <c r="BR552" s="1">
        <f t="shared" si="138"/>
        <v>18</v>
      </c>
      <c r="BS552" s="1">
        <f t="shared" si="139"/>
        <v>0.5</v>
      </c>
      <c r="BT552" s="1">
        <f t="shared" si="140"/>
        <v>6</v>
      </c>
      <c r="BU552" s="1">
        <f t="shared" si="141"/>
        <v>0</v>
      </c>
      <c r="BV552" s="1">
        <f t="shared" si="142"/>
        <v>0</v>
      </c>
      <c r="BW552" s="1">
        <f>SUM(COUNTIFS($S552:$BQ552,{"PAT","MAT"}))</f>
        <v>0</v>
      </c>
      <c r="BX552" s="1">
        <f t="shared" si="143"/>
        <v>0</v>
      </c>
      <c r="BY552" s="1">
        <f t="shared" si="144"/>
        <v>0</v>
      </c>
      <c r="BZ552" s="1">
        <f t="shared" si="145"/>
        <v>2</v>
      </c>
      <c r="CA552" s="1">
        <f t="shared" si="146"/>
        <v>2</v>
      </c>
      <c r="CB552" s="1">
        <f t="shared" si="147"/>
        <v>0</v>
      </c>
      <c r="CC552" s="1">
        <f t="shared" si="148"/>
        <v>0</v>
      </c>
      <c r="CD552" s="1">
        <f t="shared" si="149"/>
        <v>4</v>
      </c>
      <c r="CE552" s="1">
        <f t="shared" si="150"/>
        <v>1</v>
      </c>
      <c r="CF552" s="1">
        <f t="shared" si="151"/>
        <v>1</v>
      </c>
      <c r="CG552" s="1">
        <f>SUM(BR552:CC552)+SUM(COUNTIFS(R552:BQ552,{"TERM","RESIGNED"}))</f>
        <v>28.5</v>
      </c>
      <c r="CH552" s="1" t="s">
        <v>41</v>
      </c>
      <c r="CI552" s="1" t="s">
        <v>933</v>
      </c>
    </row>
    <row r="553" spans="1:87" x14ac:dyDescent="0.25">
      <c r="A553" s="30">
        <f t="shared" si="152"/>
        <v>552</v>
      </c>
      <c r="B553" s="1" t="s">
        <v>33</v>
      </c>
      <c r="C553" s="1">
        <v>19328</v>
      </c>
      <c r="D553" s="25">
        <v>19328</v>
      </c>
      <c r="E553" s="1" t="s">
        <v>863</v>
      </c>
      <c r="F553" s="32" t="s">
        <v>1240</v>
      </c>
      <c r="G553" s="32" t="s">
        <v>117</v>
      </c>
      <c r="H553" s="28">
        <v>45219</v>
      </c>
      <c r="I553" s="28" t="s">
        <v>36</v>
      </c>
      <c r="J553" s="28" t="s">
        <v>36</v>
      </c>
      <c r="K553" s="1">
        <f t="shared" ca="1" si="136"/>
        <v>123</v>
      </c>
      <c r="L553" s="32" t="str">
        <f t="shared" si="137"/>
        <v>Billable</v>
      </c>
      <c r="M553" s="32" t="s">
        <v>118</v>
      </c>
      <c r="N553" s="1" t="s">
        <v>38</v>
      </c>
      <c r="O553" s="1" t="s">
        <v>39</v>
      </c>
      <c r="P553" s="1"/>
      <c r="Q553" s="1"/>
      <c r="R553" s="31" t="s">
        <v>414</v>
      </c>
      <c r="S553" s="42" t="s">
        <v>880</v>
      </c>
      <c r="T553" s="45">
        <v>0.39027777777777778</v>
      </c>
      <c r="U553" s="42" t="s">
        <v>880</v>
      </c>
      <c r="V553" s="42" t="s">
        <v>880</v>
      </c>
      <c r="W553" s="46">
        <v>0.38472222222222219</v>
      </c>
      <c r="X553" s="46" t="s">
        <v>880</v>
      </c>
      <c r="Y553" s="42" t="s">
        <v>17</v>
      </c>
      <c r="Z553" s="42" t="s">
        <v>17</v>
      </c>
      <c r="AA553" s="42" t="s">
        <v>882</v>
      </c>
      <c r="AB553" s="46" t="s">
        <v>36</v>
      </c>
      <c r="AC553" s="42" t="s">
        <v>882</v>
      </c>
      <c r="AD553" s="42" t="s">
        <v>880</v>
      </c>
      <c r="AE553" s="46">
        <v>0.37847222222222227</v>
      </c>
      <c r="AF553" s="42" t="s">
        <v>880</v>
      </c>
      <c r="AG553" s="42" t="s">
        <v>880</v>
      </c>
      <c r="AH553" s="46">
        <v>0.3833333333333333</v>
      </c>
      <c r="AI553" s="42" t="s">
        <v>880</v>
      </c>
      <c r="AJ553" s="42" t="s">
        <v>880</v>
      </c>
      <c r="AK553" s="46">
        <v>0.4152777777777778</v>
      </c>
      <c r="AL553" s="42" t="s">
        <v>880</v>
      </c>
      <c r="AM553" s="42" t="s">
        <v>880</v>
      </c>
      <c r="AN553" s="46">
        <v>0.41388888888888892</v>
      </c>
      <c r="AO553" s="42" t="s">
        <v>880</v>
      </c>
      <c r="AP553" s="42" t="s">
        <v>17</v>
      </c>
      <c r="AQ553" s="42" t="s">
        <v>17</v>
      </c>
      <c r="AR553" s="42" t="s">
        <v>880</v>
      </c>
      <c r="AS553" s="46">
        <v>0.37916666666666665</v>
      </c>
      <c r="AT553" s="46" t="s">
        <v>880</v>
      </c>
      <c r="AU553" s="42" t="s">
        <v>880</v>
      </c>
      <c r="AV553" s="46">
        <v>0.40416666666666662</v>
      </c>
      <c r="AW553" s="46" t="s">
        <v>880</v>
      </c>
      <c r="AX553" s="42" t="s">
        <v>880</v>
      </c>
      <c r="AY553" s="46">
        <v>0.40347222222222223</v>
      </c>
      <c r="AZ553" s="46" t="s">
        <v>880</v>
      </c>
      <c r="BA553" s="42" t="s">
        <v>880</v>
      </c>
      <c r="BB553" s="46">
        <v>0.3840277777777778</v>
      </c>
      <c r="BC553" s="46" t="s">
        <v>880</v>
      </c>
      <c r="BD553" s="42" t="s">
        <v>881</v>
      </c>
      <c r="BE553" s="42" t="s">
        <v>17</v>
      </c>
      <c r="BF553" s="42" t="s">
        <v>17</v>
      </c>
      <c r="BR553" s="1">
        <f t="shared" si="138"/>
        <v>20</v>
      </c>
      <c r="BS553" s="1">
        <f t="shared" si="139"/>
        <v>0.5</v>
      </c>
      <c r="BT553" s="1">
        <f t="shared" si="140"/>
        <v>6</v>
      </c>
      <c r="BU553" s="1">
        <f t="shared" si="141"/>
        <v>0</v>
      </c>
      <c r="BV553" s="1">
        <f t="shared" si="142"/>
        <v>0</v>
      </c>
      <c r="BW553" s="1">
        <f>SUM(COUNTIFS($S553:$BQ553,{"PAT","MAT"}))</f>
        <v>0</v>
      </c>
      <c r="BX553" s="1">
        <f t="shared" si="143"/>
        <v>0</v>
      </c>
      <c r="BY553" s="1">
        <f t="shared" si="144"/>
        <v>0</v>
      </c>
      <c r="BZ553" s="1">
        <f t="shared" si="145"/>
        <v>0</v>
      </c>
      <c r="CA553" s="1">
        <f t="shared" si="146"/>
        <v>2</v>
      </c>
      <c r="CB553" s="1">
        <f t="shared" si="147"/>
        <v>0</v>
      </c>
      <c r="CC553" s="1">
        <f t="shared" si="148"/>
        <v>0</v>
      </c>
      <c r="CD553" s="1">
        <f t="shared" si="149"/>
        <v>2</v>
      </c>
      <c r="CE553" s="1">
        <f t="shared" si="150"/>
        <v>1</v>
      </c>
      <c r="CF553" s="1">
        <f t="shared" si="151"/>
        <v>1</v>
      </c>
      <c r="CG553" s="1">
        <f>SUM(BR553:CC553)+SUM(COUNTIFS(R553:BQ553,{"TERM","RESIGNED"}))</f>
        <v>28.5</v>
      </c>
      <c r="CH553" s="1" t="s">
        <v>41</v>
      </c>
      <c r="CI553" s="1" t="s">
        <v>934</v>
      </c>
    </row>
    <row r="554" spans="1:87" x14ac:dyDescent="0.25">
      <c r="A554" s="30">
        <f t="shared" si="152"/>
        <v>553</v>
      </c>
      <c r="B554" s="1" t="s">
        <v>33</v>
      </c>
      <c r="C554" s="1">
        <v>19420</v>
      </c>
      <c r="D554" s="25">
        <v>19420</v>
      </c>
      <c r="E554" s="1" t="s">
        <v>863</v>
      </c>
      <c r="F554" s="32" t="s">
        <v>1285</v>
      </c>
      <c r="G554" s="32" t="s">
        <v>154</v>
      </c>
      <c r="H554" s="28">
        <v>45233</v>
      </c>
      <c r="I554" s="28" t="s">
        <v>36</v>
      </c>
      <c r="J554" s="28" t="s">
        <v>36</v>
      </c>
      <c r="K554" s="1">
        <f t="shared" ca="1" si="136"/>
        <v>109</v>
      </c>
      <c r="L554" s="32" t="str">
        <f t="shared" si="137"/>
        <v>Billable</v>
      </c>
      <c r="M554" s="32" t="s">
        <v>118</v>
      </c>
      <c r="N554" s="1" t="s">
        <v>38</v>
      </c>
      <c r="O554" s="1" t="s">
        <v>39</v>
      </c>
      <c r="P554" s="1"/>
      <c r="Q554" s="1"/>
      <c r="R554" s="31" t="s">
        <v>136</v>
      </c>
      <c r="S554" s="42" t="s">
        <v>880</v>
      </c>
      <c r="T554" s="45">
        <v>0.44375000000000003</v>
      </c>
      <c r="U554" s="42" t="s">
        <v>880</v>
      </c>
      <c r="V554" s="42" t="s">
        <v>880</v>
      </c>
      <c r="W554" s="46">
        <v>0.42499999999999999</v>
      </c>
      <c r="X554" s="46" t="s">
        <v>880</v>
      </c>
      <c r="Y554" s="42" t="s">
        <v>17</v>
      </c>
      <c r="Z554" s="42" t="s">
        <v>17</v>
      </c>
      <c r="AA554" s="42" t="s">
        <v>880</v>
      </c>
      <c r="AB554" s="46">
        <v>0.39305555555555555</v>
      </c>
      <c r="AC554" s="42" t="s">
        <v>880</v>
      </c>
      <c r="AD554" s="42" t="s">
        <v>880</v>
      </c>
      <c r="AE554" s="46">
        <v>0.38125000000000003</v>
      </c>
      <c r="AF554" s="42" t="s">
        <v>880</v>
      </c>
      <c r="AG554" s="42" t="s">
        <v>880</v>
      </c>
      <c r="AH554" s="46">
        <v>0.37013888888888885</v>
      </c>
      <c r="AI554" s="42" t="s">
        <v>880</v>
      </c>
      <c r="AJ554" s="42" t="s">
        <v>880</v>
      </c>
      <c r="AK554" s="46">
        <v>0.37222222222222223</v>
      </c>
      <c r="AL554" s="42" t="s">
        <v>880</v>
      </c>
      <c r="AM554" s="42" t="s">
        <v>880</v>
      </c>
      <c r="AN554" s="46">
        <v>0.41180555555555554</v>
      </c>
      <c r="AO554" s="42" t="s">
        <v>880</v>
      </c>
      <c r="AP554" s="42" t="s">
        <v>17</v>
      </c>
      <c r="AQ554" s="42" t="s">
        <v>17</v>
      </c>
      <c r="AR554" s="42" t="s">
        <v>882</v>
      </c>
      <c r="AS554" s="46" t="s">
        <v>36</v>
      </c>
      <c r="AT554" s="46" t="s">
        <v>882</v>
      </c>
      <c r="AU554" s="42" t="s">
        <v>880</v>
      </c>
      <c r="AV554" s="46">
        <v>0.37708333333333338</v>
      </c>
      <c r="AW554" s="46" t="s">
        <v>880</v>
      </c>
      <c r="AX554" s="42" t="s">
        <v>880</v>
      </c>
      <c r="AY554" s="46">
        <v>0.38750000000000001</v>
      </c>
      <c r="AZ554" s="46" t="s">
        <v>880</v>
      </c>
      <c r="BA554" s="42" t="s">
        <v>880</v>
      </c>
      <c r="BB554" s="46">
        <v>0.39097222222222222</v>
      </c>
      <c r="BC554" s="46" t="s">
        <v>880</v>
      </c>
      <c r="BD554" s="42" t="s">
        <v>19</v>
      </c>
      <c r="BE554" s="42" t="s">
        <v>17</v>
      </c>
      <c r="BF554" s="42" t="s">
        <v>17</v>
      </c>
      <c r="BR554" s="1">
        <f t="shared" si="138"/>
        <v>20</v>
      </c>
      <c r="BS554" s="1">
        <f t="shared" si="139"/>
        <v>0</v>
      </c>
      <c r="BT554" s="1">
        <f t="shared" si="140"/>
        <v>6</v>
      </c>
      <c r="BU554" s="1">
        <f t="shared" si="141"/>
        <v>0</v>
      </c>
      <c r="BV554" s="1">
        <f t="shared" si="142"/>
        <v>1</v>
      </c>
      <c r="BW554" s="1">
        <f>SUM(COUNTIFS($S554:$BQ554,{"PAT","MAT"}))</f>
        <v>0</v>
      </c>
      <c r="BX554" s="1">
        <f t="shared" si="143"/>
        <v>0</v>
      </c>
      <c r="BY554" s="1">
        <f t="shared" si="144"/>
        <v>0</v>
      </c>
      <c r="BZ554" s="1">
        <f t="shared" si="145"/>
        <v>0</v>
      </c>
      <c r="CA554" s="1">
        <f t="shared" si="146"/>
        <v>2</v>
      </c>
      <c r="CB554" s="1">
        <f t="shared" si="147"/>
        <v>0</v>
      </c>
      <c r="CC554" s="1">
        <f t="shared" si="148"/>
        <v>0</v>
      </c>
      <c r="CD554" s="1">
        <f t="shared" si="149"/>
        <v>2</v>
      </c>
      <c r="CE554" s="1">
        <f t="shared" si="150"/>
        <v>1</v>
      </c>
      <c r="CF554" s="1">
        <f t="shared" si="151"/>
        <v>1</v>
      </c>
      <c r="CG554" s="1">
        <f>SUM(BR554:CC554)+SUM(COUNTIFS(R554:BQ554,{"TERM","RESIGNED"}))</f>
        <v>29</v>
      </c>
      <c r="CH554" s="1" t="s">
        <v>41</v>
      </c>
      <c r="CI554" s="1" t="s">
        <v>933</v>
      </c>
    </row>
    <row r="555" spans="1:87" x14ac:dyDescent="0.25">
      <c r="A555" s="30">
        <f t="shared" si="152"/>
        <v>554</v>
      </c>
      <c r="B555" s="1" t="s">
        <v>33</v>
      </c>
      <c r="C555" s="1">
        <v>19423</v>
      </c>
      <c r="D555" s="25">
        <v>19423</v>
      </c>
      <c r="E555" s="1" t="s">
        <v>862</v>
      </c>
      <c r="F555" s="32" t="s">
        <v>1286</v>
      </c>
      <c r="G555" s="32" t="s">
        <v>154</v>
      </c>
      <c r="H555" s="28">
        <v>45233</v>
      </c>
      <c r="I555" s="28" t="s">
        <v>36</v>
      </c>
      <c r="J555" s="28" t="s">
        <v>36</v>
      </c>
      <c r="K555" s="1">
        <f t="shared" ca="1" si="136"/>
        <v>109</v>
      </c>
      <c r="L555" s="32" t="str">
        <f t="shared" si="137"/>
        <v>Billable</v>
      </c>
      <c r="M555" s="32" t="s">
        <v>118</v>
      </c>
      <c r="N555" s="1" t="s">
        <v>38</v>
      </c>
      <c r="O555" s="1" t="s">
        <v>39</v>
      </c>
      <c r="P555" s="1"/>
      <c r="Q555" s="1"/>
      <c r="R555" s="31" t="s">
        <v>155</v>
      </c>
      <c r="S555" s="42" t="s">
        <v>18</v>
      </c>
      <c r="T555" s="45" t="s">
        <v>36</v>
      </c>
      <c r="U555" s="42" t="s">
        <v>18</v>
      </c>
      <c r="V555" s="42" t="s">
        <v>18</v>
      </c>
      <c r="W555" s="46" t="s">
        <v>36</v>
      </c>
      <c r="X555" s="46" t="s">
        <v>18</v>
      </c>
      <c r="Y555" s="42" t="s">
        <v>17</v>
      </c>
      <c r="Z555" s="42" t="s">
        <v>17</v>
      </c>
      <c r="AA555" s="42" t="s">
        <v>880</v>
      </c>
      <c r="AB555" s="46">
        <v>0.37083333333333335</v>
      </c>
      <c r="AC555" s="42" t="s">
        <v>880</v>
      </c>
      <c r="AD555" s="42" t="s">
        <v>880</v>
      </c>
      <c r="AE555" s="46">
        <v>0.36944444444444446</v>
      </c>
      <c r="AF555" s="42" t="s">
        <v>880</v>
      </c>
      <c r="AG555" s="42" t="s">
        <v>880</v>
      </c>
      <c r="AH555" s="46">
        <v>0.37152777777777773</v>
      </c>
      <c r="AI555" s="42" t="s">
        <v>880</v>
      </c>
      <c r="AJ555" s="42" t="s">
        <v>880</v>
      </c>
      <c r="AK555" s="46">
        <v>0.37083333333333335</v>
      </c>
      <c r="AL555" s="42" t="s">
        <v>880</v>
      </c>
      <c r="AM555" s="42" t="s">
        <v>880</v>
      </c>
      <c r="AN555" s="46">
        <v>0.36944444444444446</v>
      </c>
      <c r="AO555" s="42" t="s">
        <v>880</v>
      </c>
      <c r="AP555" s="42" t="s">
        <v>17</v>
      </c>
      <c r="AQ555" s="42" t="s">
        <v>17</v>
      </c>
      <c r="AR555" s="42" t="s">
        <v>880</v>
      </c>
      <c r="AS555" s="46">
        <v>0.38055555555555554</v>
      </c>
      <c r="AT555" s="46" t="s">
        <v>880</v>
      </c>
      <c r="AU555" s="42" t="s">
        <v>880</v>
      </c>
      <c r="AV555" s="46">
        <v>0.37152777777777773</v>
      </c>
      <c r="AW555" s="46" t="s">
        <v>880</v>
      </c>
      <c r="AX555" s="42" t="s">
        <v>880</v>
      </c>
      <c r="AY555" s="46">
        <v>0.36944444444444446</v>
      </c>
      <c r="AZ555" s="46" t="s">
        <v>880</v>
      </c>
      <c r="BA555" s="42" t="s">
        <v>18</v>
      </c>
      <c r="BB555" s="46" t="s">
        <v>36</v>
      </c>
      <c r="BC555" s="46" t="s">
        <v>18</v>
      </c>
      <c r="BD555" s="42" t="s">
        <v>18</v>
      </c>
      <c r="BE555" s="42" t="s">
        <v>17</v>
      </c>
      <c r="BF555" s="42" t="s">
        <v>17</v>
      </c>
      <c r="BR555" s="1">
        <f t="shared" si="138"/>
        <v>16</v>
      </c>
      <c r="BS555" s="1">
        <f t="shared" si="139"/>
        <v>0</v>
      </c>
      <c r="BT555" s="1">
        <f t="shared" si="140"/>
        <v>6</v>
      </c>
      <c r="BU555" s="1">
        <f t="shared" si="141"/>
        <v>7</v>
      </c>
      <c r="BV555" s="1">
        <f t="shared" si="142"/>
        <v>0</v>
      </c>
      <c r="BW555" s="1">
        <f>SUM(COUNTIFS($S555:$BQ555,{"PAT","MAT"}))</f>
        <v>0</v>
      </c>
      <c r="BX555" s="1">
        <f t="shared" si="143"/>
        <v>0</v>
      </c>
      <c r="BY555" s="1">
        <f t="shared" si="144"/>
        <v>0</v>
      </c>
      <c r="BZ555" s="1">
        <f t="shared" si="145"/>
        <v>0</v>
      </c>
      <c r="CA555" s="1">
        <f t="shared" si="146"/>
        <v>0</v>
      </c>
      <c r="CB555" s="1">
        <f t="shared" si="147"/>
        <v>0</v>
      </c>
      <c r="CC555" s="1">
        <f t="shared" si="148"/>
        <v>0</v>
      </c>
      <c r="CD555" s="1">
        <f t="shared" si="149"/>
        <v>0</v>
      </c>
      <c r="CE555" s="1">
        <f t="shared" si="150"/>
        <v>0</v>
      </c>
      <c r="CF555" s="1">
        <f t="shared" si="151"/>
        <v>1</v>
      </c>
      <c r="CG555" s="1">
        <f>SUM(BR555:CC555)+SUM(COUNTIFS(R555:BQ555,{"TERM","RESIGNED"}))</f>
        <v>29</v>
      </c>
      <c r="CH555" s="1" t="s">
        <v>41</v>
      </c>
      <c r="CI555" s="1" t="s">
        <v>934</v>
      </c>
    </row>
    <row r="556" spans="1:87" x14ac:dyDescent="0.25">
      <c r="A556" s="30">
        <f t="shared" si="152"/>
        <v>555</v>
      </c>
      <c r="B556" s="1" t="s">
        <v>33</v>
      </c>
      <c r="C556" s="1">
        <v>19424</v>
      </c>
      <c r="D556" s="25">
        <v>19424</v>
      </c>
      <c r="E556" s="1" t="s">
        <v>863</v>
      </c>
      <c r="F556" s="32" t="s">
        <v>1287</v>
      </c>
      <c r="G556" s="32" t="s">
        <v>154</v>
      </c>
      <c r="H556" s="28">
        <v>45233</v>
      </c>
      <c r="I556" s="28" t="s">
        <v>36</v>
      </c>
      <c r="J556" s="28" t="s">
        <v>36</v>
      </c>
      <c r="K556" s="1">
        <f t="shared" ca="1" si="136"/>
        <v>109</v>
      </c>
      <c r="L556" s="32" t="str">
        <f t="shared" si="137"/>
        <v>Billable</v>
      </c>
      <c r="M556" s="32" t="s">
        <v>118</v>
      </c>
      <c r="N556" s="1" t="s">
        <v>38</v>
      </c>
      <c r="O556" s="1" t="s">
        <v>39</v>
      </c>
      <c r="P556" s="1"/>
      <c r="Q556" s="1"/>
      <c r="R556" s="31" t="s">
        <v>136</v>
      </c>
      <c r="S556" s="42" t="s">
        <v>880</v>
      </c>
      <c r="T556" s="45">
        <v>0.39861111111111108</v>
      </c>
      <c r="U556" s="42" t="s">
        <v>880</v>
      </c>
      <c r="V556" s="42" t="s">
        <v>880</v>
      </c>
      <c r="W556" s="46">
        <v>0.41319444444444442</v>
      </c>
      <c r="X556" s="46" t="s">
        <v>880</v>
      </c>
      <c r="Y556" s="42" t="s">
        <v>17</v>
      </c>
      <c r="Z556" s="42" t="s">
        <v>17</v>
      </c>
      <c r="AA556" s="42" t="s">
        <v>880</v>
      </c>
      <c r="AB556" s="46">
        <v>0.41805555555555557</v>
      </c>
      <c r="AC556" s="42" t="s">
        <v>880</v>
      </c>
      <c r="AD556" s="42" t="s">
        <v>880</v>
      </c>
      <c r="AE556" s="46">
        <v>0.38958333333333334</v>
      </c>
      <c r="AF556" s="42" t="s">
        <v>880</v>
      </c>
      <c r="AG556" s="42" t="s">
        <v>880</v>
      </c>
      <c r="AH556" s="46">
        <v>0.37013888888888885</v>
      </c>
      <c r="AI556" s="42" t="s">
        <v>880</v>
      </c>
      <c r="AJ556" s="42" t="s">
        <v>880</v>
      </c>
      <c r="AK556" s="46">
        <v>0.37638888888888888</v>
      </c>
      <c r="AL556" s="42" t="s">
        <v>880</v>
      </c>
      <c r="AM556" s="42" t="s">
        <v>880</v>
      </c>
      <c r="AN556" s="46">
        <v>0.4145833333333333</v>
      </c>
      <c r="AO556" s="42" t="s">
        <v>880</v>
      </c>
      <c r="AP556" s="42" t="s">
        <v>17</v>
      </c>
      <c r="AQ556" s="42" t="s">
        <v>17</v>
      </c>
      <c r="AR556" s="42" t="s">
        <v>880</v>
      </c>
      <c r="AS556" s="46">
        <v>0.3972222222222222</v>
      </c>
      <c r="AT556" s="46" t="s">
        <v>880</v>
      </c>
      <c r="AU556" s="42" t="s">
        <v>880</v>
      </c>
      <c r="AV556" s="46">
        <v>0.39513888888888887</v>
      </c>
      <c r="AW556" s="46" t="s">
        <v>880</v>
      </c>
      <c r="AX556" s="42" t="s">
        <v>880</v>
      </c>
      <c r="AY556" s="46">
        <v>0.3888888888888889</v>
      </c>
      <c r="AZ556" s="46" t="s">
        <v>880</v>
      </c>
      <c r="BA556" s="42" t="s">
        <v>880</v>
      </c>
      <c r="BB556" s="46">
        <v>0.39097222222222222</v>
      </c>
      <c r="BC556" s="46" t="s">
        <v>880</v>
      </c>
      <c r="BD556" s="42" t="s">
        <v>880</v>
      </c>
      <c r="BE556" s="42" t="s">
        <v>17</v>
      </c>
      <c r="BF556" s="42" t="s">
        <v>17</v>
      </c>
      <c r="BR556" s="1">
        <f t="shared" si="138"/>
        <v>23</v>
      </c>
      <c r="BS556" s="1">
        <f t="shared" si="139"/>
        <v>0</v>
      </c>
      <c r="BT556" s="1">
        <f t="shared" si="140"/>
        <v>6</v>
      </c>
      <c r="BU556" s="1">
        <f t="shared" si="141"/>
        <v>0</v>
      </c>
      <c r="BV556" s="1">
        <f t="shared" si="142"/>
        <v>0</v>
      </c>
      <c r="BW556" s="1">
        <f>SUM(COUNTIFS($S556:$BQ556,{"PAT","MAT"}))</f>
        <v>0</v>
      </c>
      <c r="BX556" s="1">
        <f t="shared" si="143"/>
        <v>0</v>
      </c>
      <c r="BY556" s="1">
        <f t="shared" si="144"/>
        <v>0</v>
      </c>
      <c r="BZ556" s="1">
        <f t="shared" si="145"/>
        <v>0</v>
      </c>
      <c r="CA556" s="1">
        <f t="shared" si="146"/>
        <v>0</v>
      </c>
      <c r="CB556" s="1">
        <f t="shared" si="147"/>
        <v>0</v>
      </c>
      <c r="CC556" s="1">
        <f t="shared" si="148"/>
        <v>0</v>
      </c>
      <c r="CD556" s="1">
        <f t="shared" si="149"/>
        <v>0</v>
      </c>
      <c r="CE556" s="1">
        <f t="shared" si="150"/>
        <v>1</v>
      </c>
      <c r="CF556" s="1">
        <f t="shared" si="151"/>
        <v>1</v>
      </c>
      <c r="CG556" s="1">
        <f>SUM(BR556:CC556)+SUM(COUNTIFS(R556:BQ556,{"TERM","RESIGNED"}))</f>
        <v>29</v>
      </c>
      <c r="CH556" s="1" t="s">
        <v>41</v>
      </c>
      <c r="CI556" s="1" t="s">
        <v>934</v>
      </c>
    </row>
    <row r="557" spans="1:87" x14ac:dyDescent="0.25">
      <c r="A557" s="30">
        <f t="shared" si="152"/>
        <v>556</v>
      </c>
      <c r="B557" s="1" t="s">
        <v>33</v>
      </c>
      <c r="C557" s="1">
        <v>19344</v>
      </c>
      <c r="D557" s="25">
        <v>19344</v>
      </c>
      <c r="E557" s="1" t="s">
        <v>862</v>
      </c>
      <c r="F557" s="32" t="s">
        <v>1251</v>
      </c>
      <c r="G557" s="32" t="s">
        <v>117</v>
      </c>
      <c r="H557" s="28">
        <v>45224</v>
      </c>
      <c r="I557" s="28" t="s">
        <v>36</v>
      </c>
      <c r="J557" s="28" t="s">
        <v>36</v>
      </c>
      <c r="K557" s="1">
        <f t="shared" ca="1" si="136"/>
        <v>118</v>
      </c>
      <c r="L557" s="32" t="str">
        <f t="shared" si="137"/>
        <v>Billable</v>
      </c>
      <c r="M557" s="32" t="s">
        <v>118</v>
      </c>
      <c r="N557" s="1" t="s">
        <v>38</v>
      </c>
      <c r="O557" s="1" t="s">
        <v>39</v>
      </c>
      <c r="P557" s="1"/>
      <c r="Q557" s="1"/>
      <c r="R557" s="31" t="s">
        <v>89</v>
      </c>
      <c r="S557" s="42" t="s">
        <v>880</v>
      </c>
      <c r="T557" s="45">
        <v>0.43541666666666662</v>
      </c>
      <c r="U557" s="42" t="s">
        <v>880</v>
      </c>
      <c r="V557" s="42" t="s">
        <v>880</v>
      </c>
      <c r="W557" s="46">
        <v>0.45624999999999999</v>
      </c>
      <c r="X557" s="46" t="s">
        <v>880</v>
      </c>
      <c r="Y557" s="42" t="s">
        <v>17</v>
      </c>
      <c r="Z557" s="42" t="s">
        <v>17</v>
      </c>
      <c r="AA557" s="42" t="s">
        <v>880</v>
      </c>
      <c r="AB557" s="46">
        <v>0.43888888888888888</v>
      </c>
      <c r="AC557" s="42" t="s">
        <v>880</v>
      </c>
      <c r="AD557" s="42" t="s">
        <v>880</v>
      </c>
      <c r="AE557" s="46">
        <v>0.39930555555555558</v>
      </c>
      <c r="AF557" s="42" t="s">
        <v>880</v>
      </c>
      <c r="AG557" s="42" t="s">
        <v>880</v>
      </c>
      <c r="AH557" s="46">
        <v>0.39027777777777778</v>
      </c>
      <c r="AI557" s="42" t="s">
        <v>880</v>
      </c>
      <c r="AJ557" s="42" t="s">
        <v>880</v>
      </c>
      <c r="AK557" s="46">
        <v>0.38819444444444445</v>
      </c>
      <c r="AL557" s="42" t="s">
        <v>880</v>
      </c>
      <c r="AM557" s="42" t="s">
        <v>880</v>
      </c>
      <c r="AN557" s="46">
        <v>0.44930555555555557</v>
      </c>
      <c r="AO557" s="42" t="s">
        <v>880</v>
      </c>
      <c r="AP557" s="42" t="s">
        <v>17</v>
      </c>
      <c r="AQ557" s="42" t="s">
        <v>17</v>
      </c>
      <c r="AR557" s="42" t="s">
        <v>880</v>
      </c>
      <c r="AS557" s="46">
        <v>0.38819444444444445</v>
      </c>
      <c r="AT557" s="46" t="s">
        <v>880</v>
      </c>
      <c r="AU557" s="42" t="s">
        <v>882</v>
      </c>
      <c r="AV557" s="46" t="s">
        <v>36</v>
      </c>
      <c r="AW557" s="46" t="s">
        <v>882</v>
      </c>
      <c r="AX557" s="42" t="s">
        <v>880</v>
      </c>
      <c r="AY557" s="46">
        <v>0.34513888888888888</v>
      </c>
      <c r="AZ557" s="46" t="s">
        <v>881</v>
      </c>
      <c r="BA557" s="42" t="s">
        <v>880</v>
      </c>
      <c r="BB557" s="46">
        <v>0.41319444444444442</v>
      </c>
      <c r="BC557" s="46" t="s">
        <v>880</v>
      </c>
      <c r="BD557" s="42" t="s">
        <v>880</v>
      </c>
      <c r="BE557" s="42" t="s">
        <v>17</v>
      </c>
      <c r="BF557" s="42" t="s">
        <v>17</v>
      </c>
      <c r="BR557" s="1">
        <f t="shared" si="138"/>
        <v>20</v>
      </c>
      <c r="BS557" s="1">
        <f t="shared" si="139"/>
        <v>0.5</v>
      </c>
      <c r="BT557" s="1">
        <f t="shared" si="140"/>
        <v>6</v>
      </c>
      <c r="BU557" s="1">
        <f t="shared" si="141"/>
        <v>0</v>
      </c>
      <c r="BV557" s="1">
        <f t="shared" si="142"/>
        <v>0</v>
      </c>
      <c r="BW557" s="1">
        <f>SUM(COUNTIFS($S557:$BQ557,{"PAT","MAT"}))</f>
        <v>0</v>
      </c>
      <c r="BX557" s="1">
        <f t="shared" si="143"/>
        <v>0</v>
      </c>
      <c r="BY557" s="1">
        <f t="shared" si="144"/>
        <v>0</v>
      </c>
      <c r="BZ557" s="1">
        <f t="shared" si="145"/>
        <v>0</v>
      </c>
      <c r="CA557" s="1">
        <f t="shared" si="146"/>
        <v>2</v>
      </c>
      <c r="CB557" s="1">
        <f t="shared" si="147"/>
        <v>0</v>
      </c>
      <c r="CC557" s="1">
        <f t="shared" si="148"/>
        <v>0</v>
      </c>
      <c r="CD557" s="1">
        <f t="shared" si="149"/>
        <v>2</v>
      </c>
      <c r="CE557" s="1">
        <f t="shared" si="150"/>
        <v>1</v>
      </c>
      <c r="CF557" s="1">
        <f t="shared" si="151"/>
        <v>1</v>
      </c>
      <c r="CG557" s="1">
        <f>SUM(BR557:CC557)+SUM(COUNTIFS(R557:BQ557,{"TERM","RESIGNED"}))</f>
        <v>28.5</v>
      </c>
      <c r="CH557" s="1" t="s">
        <v>41</v>
      </c>
      <c r="CI557" s="1" t="s">
        <v>936</v>
      </c>
    </row>
    <row r="558" spans="1:87" x14ac:dyDescent="0.25">
      <c r="A558" s="30">
        <f t="shared" si="152"/>
        <v>557</v>
      </c>
      <c r="B558" s="1" t="s">
        <v>33</v>
      </c>
      <c r="C558" s="1">
        <v>19346</v>
      </c>
      <c r="D558" s="25">
        <v>19346</v>
      </c>
      <c r="E558" s="1" t="s">
        <v>862</v>
      </c>
      <c r="F558" s="32" t="s">
        <v>1252</v>
      </c>
      <c r="G558" s="32" t="s">
        <v>117</v>
      </c>
      <c r="H558" s="28">
        <v>45224</v>
      </c>
      <c r="I558" s="28" t="s">
        <v>36</v>
      </c>
      <c r="J558" s="28" t="s">
        <v>36</v>
      </c>
      <c r="K558" s="1">
        <f t="shared" ca="1" si="136"/>
        <v>118</v>
      </c>
      <c r="L558" s="32" t="str">
        <f t="shared" si="137"/>
        <v>Billable</v>
      </c>
      <c r="M558" s="32" t="s">
        <v>118</v>
      </c>
      <c r="N558" s="1" t="s">
        <v>38</v>
      </c>
      <c r="O558" s="1" t="s">
        <v>39</v>
      </c>
      <c r="P558" s="1"/>
      <c r="Q558" s="1"/>
      <c r="R558" s="31" t="s">
        <v>140</v>
      </c>
      <c r="S558" s="42" t="s">
        <v>880</v>
      </c>
      <c r="T558" s="45">
        <v>0.38263888888888892</v>
      </c>
      <c r="U558" s="42" t="s">
        <v>880</v>
      </c>
      <c r="V558" s="42" t="s">
        <v>880</v>
      </c>
      <c r="W558" s="46">
        <v>0.37847222222222227</v>
      </c>
      <c r="X558" s="46" t="s">
        <v>880</v>
      </c>
      <c r="Y558" s="42" t="s">
        <v>17</v>
      </c>
      <c r="Z558" s="42" t="s">
        <v>17</v>
      </c>
      <c r="AA558" s="42" t="s">
        <v>880</v>
      </c>
      <c r="AB558" s="46">
        <v>0.38611111111111113</v>
      </c>
      <c r="AC558" s="42" t="s">
        <v>880</v>
      </c>
      <c r="AD558" s="42" t="s">
        <v>880</v>
      </c>
      <c r="AE558" s="46">
        <v>0.38125000000000003</v>
      </c>
      <c r="AF558" s="42" t="s">
        <v>880</v>
      </c>
      <c r="AG558" s="42" t="s">
        <v>880</v>
      </c>
      <c r="AH558" s="46">
        <v>0.37986111111111115</v>
      </c>
      <c r="AI558" s="42" t="s">
        <v>880</v>
      </c>
      <c r="AJ558" s="42" t="s">
        <v>880</v>
      </c>
      <c r="AK558" s="46">
        <v>0.38055555555555554</v>
      </c>
      <c r="AL558" s="42" t="s">
        <v>880</v>
      </c>
      <c r="AM558" s="42" t="s">
        <v>880</v>
      </c>
      <c r="AN558" s="46">
        <v>0.38125000000000003</v>
      </c>
      <c r="AO558" s="42" t="s">
        <v>880</v>
      </c>
      <c r="AP558" s="42" t="s">
        <v>17</v>
      </c>
      <c r="AQ558" s="42" t="s">
        <v>17</v>
      </c>
      <c r="AR558" s="42" t="s">
        <v>880</v>
      </c>
      <c r="AS558" s="46">
        <v>0.39999999999999997</v>
      </c>
      <c r="AT558" s="46" t="s">
        <v>880</v>
      </c>
      <c r="AU558" s="42" t="s">
        <v>880</v>
      </c>
      <c r="AV558" s="46">
        <v>0.37777777777777777</v>
      </c>
      <c r="AW558" s="46" t="s">
        <v>880</v>
      </c>
      <c r="AX558" s="42" t="s">
        <v>880</v>
      </c>
      <c r="AY558" s="46">
        <v>0.37847222222222227</v>
      </c>
      <c r="AZ558" s="46" t="s">
        <v>880</v>
      </c>
      <c r="BA558" s="42" t="s">
        <v>880</v>
      </c>
      <c r="BB558" s="46">
        <v>0.42083333333333334</v>
      </c>
      <c r="BC558" s="46" t="s">
        <v>880</v>
      </c>
      <c r="BD558" s="42" t="s">
        <v>19</v>
      </c>
      <c r="BE558" s="42" t="s">
        <v>17</v>
      </c>
      <c r="BF558" s="42" t="s">
        <v>17</v>
      </c>
      <c r="BR558" s="1">
        <f t="shared" si="138"/>
        <v>22</v>
      </c>
      <c r="BS558" s="1">
        <f t="shared" si="139"/>
        <v>0</v>
      </c>
      <c r="BT558" s="1">
        <f t="shared" si="140"/>
        <v>6</v>
      </c>
      <c r="BU558" s="1">
        <f t="shared" si="141"/>
        <v>0</v>
      </c>
      <c r="BV558" s="1">
        <f t="shared" si="142"/>
        <v>1</v>
      </c>
      <c r="BW558" s="1">
        <f>SUM(COUNTIFS($S558:$BQ558,{"PAT","MAT"}))</f>
        <v>0</v>
      </c>
      <c r="BX558" s="1">
        <f t="shared" si="143"/>
        <v>0</v>
      </c>
      <c r="BY558" s="1">
        <f t="shared" si="144"/>
        <v>0</v>
      </c>
      <c r="BZ558" s="1">
        <f t="shared" si="145"/>
        <v>0</v>
      </c>
      <c r="CA558" s="1">
        <f t="shared" si="146"/>
        <v>0</v>
      </c>
      <c r="CB558" s="1">
        <f t="shared" si="147"/>
        <v>0</v>
      </c>
      <c r="CC558" s="1">
        <f t="shared" si="148"/>
        <v>0</v>
      </c>
      <c r="CD558" s="1">
        <f t="shared" si="149"/>
        <v>0</v>
      </c>
      <c r="CE558" s="1">
        <f t="shared" si="150"/>
        <v>1</v>
      </c>
      <c r="CF558" s="1">
        <f t="shared" si="151"/>
        <v>1</v>
      </c>
      <c r="CG558" s="1">
        <f>SUM(BR558:CC558)+SUM(COUNTIFS(R558:BQ558,{"TERM","RESIGNED"}))</f>
        <v>29</v>
      </c>
      <c r="CH558" s="1" t="s">
        <v>41</v>
      </c>
      <c r="CI558" s="1" t="s">
        <v>934</v>
      </c>
    </row>
    <row r="559" spans="1:87" x14ac:dyDescent="0.25">
      <c r="A559" s="30">
        <f t="shared" si="152"/>
        <v>558</v>
      </c>
      <c r="B559" s="1" t="s">
        <v>33</v>
      </c>
      <c r="C559" s="1">
        <v>19348</v>
      </c>
      <c r="D559" s="25">
        <v>19348</v>
      </c>
      <c r="E559" s="1" t="s">
        <v>863</v>
      </c>
      <c r="F559" s="32" t="s">
        <v>1253</v>
      </c>
      <c r="G559" s="32" t="s">
        <v>117</v>
      </c>
      <c r="H559" s="28">
        <v>45224</v>
      </c>
      <c r="I559" s="28" t="s">
        <v>36</v>
      </c>
      <c r="J559" s="28" t="s">
        <v>36</v>
      </c>
      <c r="K559" s="1">
        <f t="shared" ca="1" si="136"/>
        <v>118</v>
      </c>
      <c r="L559" s="32" t="str">
        <f t="shared" si="137"/>
        <v>Billable</v>
      </c>
      <c r="M559" s="32" t="s">
        <v>118</v>
      </c>
      <c r="N559" s="1" t="s">
        <v>38</v>
      </c>
      <c r="O559" s="1" t="s">
        <v>39</v>
      </c>
      <c r="P559" s="1"/>
      <c r="Q559" s="1"/>
      <c r="R559" s="31" t="s">
        <v>89</v>
      </c>
      <c r="S559" s="42" t="s">
        <v>883</v>
      </c>
      <c r="T559" s="45" t="s">
        <v>36</v>
      </c>
      <c r="U559" s="42" t="s">
        <v>883</v>
      </c>
      <c r="V559" s="42" t="s">
        <v>883</v>
      </c>
      <c r="W559" s="46" t="s">
        <v>36</v>
      </c>
      <c r="X559" s="46" t="s">
        <v>883</v>
      </c>
      <c r="Y559" s="42" t="s">
        <v>17</v>
      </c>
      <c r="Z559" s="42" t="s">
        <v>17</v>
      </c>
      <c r="AA559" s="42" t="s">
        <v>880</v>
      </c>
      <c r="AB559" s="46">
        <v>0.38472222222222219</v>
      </c>
      <c r="AC559" s="42" t="s">
        <v>880</v>
      </c>
      <c r="AD559" s="42" t="s">
        <v>880</v>
      </c>
      <c r="AE559" s="46">
        <v>0.375</v>
      </c>
      <c r="AF559" s="42" t="s">
        <v>880</v>
      </c>
      <c r="AG559" s="42" t="s">
        <v>882</v>
      </c>
      <c r="AH559" s="46" t="s">
        <v>36</v>
      </c>
      <c r="AI559" s="42" t="s">
        <v>882</v>
      </c>
      <c r="AJ559" s="42" t="s">
        <v>883</v>
      </c>
      <c r="AK559" s="46" t="s">
        <v>36</v>
      </c>
      <c r="AL559" s="42" t="s">
        <v>883</v>
      </c>
      <c r="AM559" s="42" t="s">
        <v>880</v>
      </c>
      <c r="AN559" s="46">
        <v>0.37291666666666662</v>
      </c>
      <c r="AO559" s="42" t="s">
        <v>880</v>
      </c>
      <c r="AP559" s="42" t="s">
        <v>17</v>
      </c>
      <c r="AQ559" s="42" t="s">
        <v>17</v>
      </c>
      <c r="AR559" s="42" t="s">
        <v>881</v>
      </c>
      <c r="AS559" s="46">
        <v>0.24166666666666667</v>
      </c>
      <c r="AT559" s="46" t="s">
        <v>881</v>
      </c>
      <c r="AU559" s="42" t="s">
        <v>880</v>
      </c>
      <c r="AV559" s="46">
        <v>0.37777777777777777</v>
      </c>
      <c r="AW559" s="46" t="s">
        <v>880</v>
      </c>
      <c r="AX559" s="42" t="s">
        <v>880</v>
      </c>
      <c r="AY559" s="46">
        <v>0.38819444444444445</v>
      </c>
      <c r="AZ559" s="46" t="s">
        <v>880</v>
      </c>
      <c r="BA559" s="42" t="s">
        <v>880</v>
      </c>
      <c r="BB559" s="46">
        <v>0.38819444444444445</v>
      </c>
      <c r="BC559" s="46" t="s">
        <v>880</v>
      </c>
      <c r="BD559" s="42" t="s">
        <v>881</v>
      </c>
      <c r="BE559" s="42" t="s">
        <v>17</v>
      </c>
      <c r="BF559" s="42" t="s">
        <v>17</v>
      </c>
      <c r="BR559" s="1">
        <f t="shared" si="138"/>
        <v>12</v>
      </c>
      <c r="BS559" s="1">
        <f t="shared" si="139"/>
        <v>1.5</v>
      </c>
      <c r="BT559" s="1">
        <f t="shared" si="140"/>
        <v>6</v>
      </c>
      <c r="BU559" s="1">
        <f t="shared" si="141"/>
        <v>0</v>
      </c>
      <c r="BV559" s="1">
        <f t="shared" si="142"/>
        <v>0</v>
      </c>
      <c r="BW559" s="1">
        <f>SUM(COUNTIFS($S559:$BQ559,{"PAT","MAT"}))</f>
        <v>0</v>
      </c>
      <c r="BX559" s="1">
        <f t="shared" si="143"/>
        <v>0</v>
      </c>
      <c r="BY559" s="1">
        <f t="shared" si="144"/>
        <v>0</v>
      </c>
      <c r="BZ559" s="1">
        <f t="shared" si="145"/>
        <v>6</v>
      </c>
      <c r="CA559" s="1">
        <f t="shared" si="146"/>
        <v>2</v>
      </c>
      <c r="CB559" s="1">
        <f t="shared" si="147"/>
        <v>0</v>
      </c>
      <c r="CC559" s="1">
        <f t="shared" si="148"/>
        <v>0</v>
      </c>
      <c r="CD559" s="1">
        <f t="shared" si="149"/>
        <v>8</v>
      </c>
      <c r="CE559" s="1">
        <f t="shared" si="150"/>
        <v>0</v>
      </c>
      <c r="CF559" s="1">
        <f t="shared" si="151"/>
        <v>1</v>
      </c>
      <c r="CG559" s="1">
        <f>SUM(BR559:CC559)+SUM(COUNTIFS(R559:BQ559,{"TERM","RESIGNED"}))</f>
        <v>27.5</v>
      </c>
      <c r="CH559" s="1" t="s">
        <v>41</v>
      </c>
      <c r="CI559" s="1" t="s">
        <v>936</v>
      </c>
    </row>
    <row r="560" spans="1:87" x14ac:dyDescent="0.25">
      <c r="A560" s="30">
        <f t="shared" si="152"/>
        <v>559</v>
      </c>
      <c r="B560" s="1" t="s">
        <v>33</v>
      </c>
      <c r="C560" s="1">
        <v>19350</v>
      </c>
      <c r="D560" s="25">
        <v>19350</v>
      </c>
      <c r="E560" s="1" t="s">
        <v>863</v>
      </c>
      <c r="F560" s="32" t="s">
        <v>1254</v>
      </c>
      <c r="G560" s="32" t="s">
        <v>117</v>
      </c>
      <c r="H560" s="28">
        <v>45224</v>
      </c>
      <c r="I560" s="28" t="s">
        <v>36</v>
      </c>
      <c r="J560" s="28" t="s">
        <v>36</v>
      </c>
      <c r="K560" s="1">
        <f t="shared" ca="1" si="136"/>
        <v>118</v>
      </c>
      <c r="L560" s="32" t="str">
        <f t="shared" si="137"/>
        <v>Billable</v>
      </c>
      <c r="M560" s="32" t="s">
        <v>118</v>
      </c>
      <c r="N560" s="1" t="s">
        <v>38</v>
      </c>
      <c r="O560" s="1" t="s">
        <v>39</v>
      </c>
      <c r="P560" s="1"/>
      <c r="Q560" s="1"/>
      <c r="R560" s="31" t="s">
        <v>89</v>
      </c>
      <c r="S560" s="42" t="s">
        <v>880</v>
      </c>
      <c r="T560" s="45">
        <v>0.49652777777777773</v>
      </c>
      <c r="U560" s="42" t="s">
        <v>880</v>
      </c>
      <c r="V560" s="42" t="s">
        <v>880</v>
      </c>
      <c r="W560" s="46">
        <v>0.44166666666666665</v>
      </c>
      <c r="X560" s="46" t="s">
        <v>880</v>
      </c>
      <c r="Y560" s="42" t="s">
        <v>17</v>
      </c>
      <c r="Z560" s="42" t="s">
        <v>17</v>
      </c>
      <c r="AA560" s="42" t="s">
        <v>880</v>
      </c>
      <c r="AB560" s="46">
        <v>0.39305555555555555</v>
      </c>
      <c r="AC560" s="42" t="s">
        <v>880</v>
      </c>
      <c r="AD560" s="42" t="s">
        <v>880</v>
      </c>
      <c r="AE560" s="46">
        <v>0.38263888888888892</v>
      </c>
      <c r="AF560" s="42" t="s">
        <v>880</v>
      </c>
      <c r="AG560" s="42" t="s">
        <v>880</v>
      </c>
      <c r="AH560" s="46">
        <v>0.35972222222222222</v>
      </c>
      <c r="AI560" s="42" t="s">
        <v>880</v>
      </c>
      <c r="AJ560" s="42" t="s">
        <v>880</v>
      </c>
      <c r="AK560" s="46">
        <v>0.3756944444444445</v>
      </c>
      <c r="AL560" s="42" t="s">
        <v>880</v>
      </c>
      <c r="AM560" s="42" t="s">
        <v>883</v>
      </c>
      <c r="AN560" s="46" t="s">
        <v>36</v>
      </c>
      <c r="AO560" s="42" t="s">
        <v>883</v>
      </c>
      <c r="AP560" s="42" t="s">
        <v>17</v>
      </c>
      <c r="AQ560" s="42" t="s">
        <v>17</v>
      </c>
      <c r="AR560" s="42" t="s">
        <v>883</v>
      </c>
      <c r="AS560" s="46" t="s">
        <v>36</v>
      </c>
      <c r="AT560" s="46" t="s">
        <v>883</v>
      </c>
      <c r="AU560" s="42" t="s">
        <v>883</v>
      </c>
      <c r="AV560" s="46" t="s">
        <v>36</v>
      </c>
      <c r="AW560" s="46" t="s">
        <v>883</v>
      </c>
      <c r="AX560" s="42" t="s">
        <v>881</v>
      </c>
      <c r="AY560" s="46">
        <v>0.25555555555555559</v>
      </c>
      <c r="AZ560" s="46" t="s">
        <v>881</v>
      </c>
      <c r="BA560" s="42" t="s">
        <v>19</v>
      </c>
      <c r="BB560" s="46">
        <v>0.40486111111111112</v>
      </c>
      <c r="BC560" s="46" t="s">
        <v>19</v>
      </c>
      <c r="BD560" s="42" t="s">
        <v>880</v>
      </c>
      <c r="BE560" s="42" t="s">
        <v>17</v>
      </c>
      <c r="BF560" s="42" t="s">
        <v>17</v>
      </c>
      <c r="BR560" s="1">
        <f t="shared" si="138"/>
        <v>13</v>
      </c>
      <c r="BS560" s="1">
        <f t="shared" si="139"/>
        <v>1</v>
      </c>
      <c r="BT560" s="1">
        <f t="shared" si="140"/>
        <v>6</v>
      </c>
      <c r="BU560" s="1">
        <f t="shared" si="141"/>
        <v>0</v>
      </c>
      <c r="BV560" s="1">
        <f t="shared" si="142"/>
        <v>2</v>
      </c>
      <c r="BW560" s="1">
        <f>SUM(COUNTIFS($S560:$BQ560,{"PAT","MAT"}))</f>
        <v>0</v>
      </c>
      <c r="BX560" s="1">
        <f t="shared" si="143"/>
        <v>0</v>
      </c>
      <c r="BY560" s="1">
        <f t="shared" si="144"/>
        <v>0</v>
      </c>
      <c r="BZ560" s="1">
        <f t="shared" si="145"/>
        <v>6</v>
      </c>
      <c r="CA560" s="1">
        <f t="shared" si="146"/>
        <v>0</v>
      </c>
      <c r="CB560" s="1">
        <f t="shared" si="147"/>
        <v>0</v>
      </c>
      <c r="CC560" s="1">
        <f t="shared" si="148"/>
        <v>0</v>
      </c>
      <c r="CD560" s="1">
        <f t="shared" si="149"/>
        <v>6</v>
      </c>
      <c r="CE560" s="1">
        <f t="shared" si="150"/>
        <v>0</v>
      </c>
      <c r="CF560" s="1">
        <f t="shared" si="151"/>
        <v>1</v>
      </c>
      <c r="CG560" s="1">
        <f>SUM(BR560:CC560)+SUM(COUNTIFS(R560:BQ560,{"TERM","RESIGNED"}))</f>
        <v>28</v>
      </c>
      <c r="CH560" s="1" t="s">
        <v>41</v>
      </c>
      <c r="CI560" s="1" t="s">
        <v>931</v>
      </c>
    </row>
    <row r="561" spans="1:87" x14ac:dyDescent="0.25">
      <c r="A561" s="30">
        <f t="shared" si="152"/>
        <v>560</v>
      </c>
      <c r="B561" s="1" t="s">
        <v>33</v>
      </c>
      <c r="C561" s="1">
        <v>19351</v>
      </c>
      <c r="D561" s="25">
        <v>19351</v>
      </c>
      <c r="E561" s="1" t="s">
        <v>863</v>
      </c>
      <c r="F561" s="32" t="s">
        <v>1255</v>
      </c>
      <c r="G561" s="32" t="s">
        <v>117</v>
      </c>
      <c r="H561" s="28">
        <v>45224</v>
      </c>
      <c r="I561" s="28" t="s">
        <v>36</v>
      </c>
      <c r="J561" s="28" t="s">
        <v>36</v>
      </c>
      <c r="K561" s="1">
        <f t="shared" ca="1" si="136"/>
        <v>118</v>
      </c>
      <c r="L561" s="32" t="str">
        <f t="shared" si="137"/>
        <v>Billable</v>
      </c>
      <c r="M561" s="32" t="s">
        <v>118</v>
      </c>
      <c r="N561" s="1" t="s">
        <v>38</v>
      </c>
      <c r="O561" s="1" t="s">
        <v>39</v>
      </c>
      <c r="P561" s="1"/>
      <c r="Q561" s="1"/>
      <c r="R561" s="31" t="s">
        <v>89</v>
      </c>
      <c r="S561" s="42" t="s">
        <v>880</v>
      </c>
      <c r="T561" s="45">
        <v>0.37986111111111115</v>
      </c>
      <c r="U561" s="42" t="s">
        <v>880</v>
      </c>
      <c r="V561" s="42" t="s">
        <v>880</v>
      </c>
      <c r="W561" s="46">
        <v>0.38680555555555557</v>
      </c>
      <c r="X561" s="46" t="s">
        <v>880</v>
      </c>
      <c r="Y561" s="42" t="s">
        <v>17</v>
      </c>
      <c r="Z561" s="42" t="s">
        <v>17</v>
      </c>
      <c r="AA561" s="42" t="s">
        <v>880</v>
      </c>
      <c r="AB561" s="46">
        <v>0.40625</v>
      </c>
      <c r="AC561" s="42" t="s">
        <v>880</v>
      </c>
      <c r="AD561" s="42" t="s">
        <v>880</v>
      </c>
      <c r="AE561" s="46">
        <v>0.37361111111111112</v>
      </c>
      <c r="AF561" s="42" t="s">
        <v>880</v>
      </c>
      <c r="AG561" s="42" t="s">
        <v>880</v>
      </c>
      <c r="AH561" s="46">
        <v>0.375</v>
      </c>
      <c r="AI561" s="42" t="s">
        <v>880</v>
      </c>
      <c r="AJ561" s="42" t="s">
        <v>880</v>
      </c>
      <c r="AK561" s="46">
        <v>0.37708333333333338</v>
      </c>
      <c r="AL561" s="42" t="s">
        <v>880</v>
      </c>
      <c r="AM561" s="42" t="s">
        <v>880</v>
      </c>
      <c r="AN561" s="46">
        <v>0.49236111111111108</v>
      </c>
      <c r="AO561" s="42" t="s">
        <v>880</v>
      </c>
      <c r="AP561" s="42" t="s">
        <v>17</v>
      </c>
      <c r="AQ561" s="42" t="s">
        <v>17</v>
      </c>
      <c r="AR561" s="42" t="s">
        <v>880</v>
      </c>
      <c r="AS561" s="46">
        <v>0.37152777777777773</v>
      </c>
      <c r="AT561" s="46" t="s">
        <v>880</v>
      </c>
      <c r="AU561" s="42" t="s">
        <v>880</v>
      </c>
      <c r="AV561" s="46">
        <v>0.3833333333333333</v>
      </c>
      <c r="AW561" s="46" t="s">
        <v>880</v>
      </c>
      <c r="AX561" s="42" t="s">
        <v>880</v>
      </c>
      <c r="AY561" s="46">
        <v>0.39930555555555558</v>
      </c>
      <c r="AZ561" s="46" t="s">
        <v>880</v>
      </c>
      <c r="BA561" s="42" t="s">
        <v>880</v>
      </c>
      <c r="BB561" s="46">
        <v>0.3840277777777778</v>
      </c>
      <c r="BC561" s="46" t="s">
        <v>880</v>
      </c>
      <c r="BD561" s="42" t="s">
        <v>19</v>
      </c>
      <c r="BE561" s="42" t="s">
        <v>17</v>
      </c>
      <c r="BF561" s="42" t="s">
        <v>17</v>
      </c>
      <c r="BR561" s="1">
        <f t="shared" si="138"/>
        <v>22</v>
      </c>
      <c r="BS561" s="1">
        <f t="shared" si="139"/>
        <v>0</v>
      </c>
      <c r="BT561" s="1">
        <f t="shared" si="140"/>
        <v>6</v>
      </c>
      <c r="BU561" s="1">
        <f t="shared" si="141"/>
        <v>0</v>
      </c>
      <c r="BV561" s="1">
        <f t="shared" si="142"/>
        <v>1</v>
      </c>
      <c r="BW561" s="1">
        <f>SUM(COUNTIFS($S561:$BQ561,{"PAT","MAT"}))</f>
        <v>0</v>
      </c>
      <c r="BX561" s="1">
        <f t="shared" si="143"/>
        <v>0</v>
      </c>
      <c r="BY561" s="1">
        <f t="shared" si="144"/>
        <v>0</v>
      </c>
      <c r="BZ561" s="1">
        <f t="shared" si="145"/>
        <v>0</v>
      </c>
      <c r="CA561" s="1">
        <f t="shared" si="146"/>
        <v>0</v>
      </c>
      <c r="CB561" s="1">
        <f t="shared" si="147"/>
        <v>0</v>
      </c>
      <c r="CC561" s="1">
        <f t="shared" si="148"/>
        <v>0</v>
      </c>
      <c r="CD561" s="1">
        <f t="shared" si="149"/>
        <v>0</v>
      </c>
      <c r="CE561" s="1">
        <f t="shared" si="150"/>
        <v>1</v>
      </c>
      <c r="CF561" s="1">
        <f t="shared" si="151"/>
        <v>1</v>
      </c>
      <c r="CG561" s="1">
        <f>SUM(BR561:CC561)+SUM(COUNTIFS(R561:BQ561,{"TERM","RESIGNED"}))</f>
        <v>29</v>
      </c>
      <c r="CH561" s="1" t="s">
        <v>41</v>
      </c>
      <c r="CI561" s="1" t="s">
        <v>936</v>
      </c>
    </row>
    <row r="562" spans="1:87" x14ac:dyDescent="0.25">
      <c r="A562" s="30">
        <f t="shared" si="152"/>
        <v>561</v>
      </c>
      <c r="B562" s="1" t="s">
        <v>33</v>
      </c>
      <c r="C562" s="1">
        <v>19352</v>
      </c>
      <c r="D562" s="25">
        <v>19352</v>
      </c>
      <c r="E562" s="1" t="s">
        <v>862</v>
      </c>
      <c r="F562" s="32" t="s">
        <v>1256</v>
      </c>
      <c r="G562" s="32" t="s">
        <v>117</v>
      </c>
      <c r="H562" s="28">
        <v>45224</v>
      </c>
      <c r="I562" s="28" t="s">
        <v>36</v>
      </c>
      <c r="J562" s="28" t="s">
        <v>36</v>
      </c>
      <c r="K562" s="1">
        <f t="shared" ca="1" si="136"/>
        <v>118</v>
      </c>
      <c r="L562" s="32" t="str">
        <f t="shared" si="137"/>
        <v>Billable</v>
      </c>
      <c r="M562" s="32" t="s">
        <v>118</v>
      </c>
      <c r="N562" s="1" t="s">
        <v>38</v>
      </c>
      <c r="O562" s="1" t="s">
        <v>39</v>
      </c>
      <c r="P562" s="1"/>
      <c r="Q562" s="1"/>
      <c r="R562" s="31" t="s">
        <v>89</v>
      </c>
      <c r="S562" s="42" t="s">
        <v>880</v>
      </c>
      <c r="T562" s="45">
        <v>0.37777777777777777</v>
      </c>
      <c r="U562" s="42" t="s">
        <v>880</v>
      </c>
      <c r="V562" s="42" t="s">
        <v>880</v>
      </c>
      <c r="W562" s="46">
        <v>0.40069444444444446</v>
      </c>
      <c r="X562" s="46" t="s">
        <v>880</v>
      </c>
      <c r="Y562" s="42" t="s">
        <v>17</v>
      </c>
      <c r="Z562" s="42" t="s">
        <v>17</v>
      </c>
      <c r="AA562" s="42" t="s">
        <v>880</v>
      </c>
      <c r="AB562" s="46">
        <v>0.38680555555555557</v>
      </c>
      <c r="AC562" s="42" t="s">
        <v>880</v>
      </c>
      <c r="AD562" s="42" t="s">
        <v>880</v>
      </c>
      <c r="AE562" s="46">
        <v>0.38055555555555554</v>
      </c>
      <c r="AF562" s="42" t="s">
        <v>880</v>
      </c>
      <c r="AG562" s="42" t="s">
        <v>880</v>
      </c>
      <c r="AH562" s="46">
        <v>0.36041666666666666</v>
      </c>
      <c r="AI562" s="42" t="s">
        <v>880</v>
      </c>
      <c r="AJ562" s="42" t="s">
        <v>880</v>
      </c>
      <c r="AK562" s="46">
        <v>0.3659722222222222</v>
      </c>
      <c r="AL562" s="42" t="s">
        <v>880</v>
      </c>
      <c r="AM562" s="42" t="s">
        <v>880</v>
      </c>
      <c r="AN562" s="46">
        <v>0.36180555555555555</v>
      </c>
      <c r="AO562" s="42" t="s">
        <v>880</v>
      </c>
      <c r="AP562" s="42" t="s">
        <v>17</v>
      </c>
      <c r="AQ562" s="42" t="s">
        <v>17</v>
      </c>
      <c r="AR562" s="42" t="s">
        <v>880</v>
      </c>
      <c r="AS562" s="46">
        <v>0.36319444444444443</v>
      </c>
      <c r="AT562" s="46" t="s">
        <v>880</v>
      </c>
      <c r="AU562" s="42" t="s">
        <v>880</v>
      </c>
      <c r="AV562" s="46">
        <v>0.39652777777777781</v>
      </c>
      <c r="AW562" s="46" t="s">
        <v>880</v>
      </c>
      <c r="AX562" s="42" t="s">
        <v>880</v>
      </c>
      <c r="AY562" s="46">
        <v>0.38958333333333334</v>
      </c>
      <c r="AZ562" s="46" t="s">
        <v>880</v>
      </c>
      <c r="BA562" s="42" t="s">
        <v>880</v>
      </c>
      <c r="BB562" s="46">
        <v>0.38194444444444442</v>
      </c>
      <c r="BC562" s="46" t="s">
        <v>880</v>
      </c>
      <c r="BD562" s="42" t="s">
        <v>882</v>
      </c>
      <c r="BE562" s="42" t="s">
        <v>17</v>
      </c>
      <c r="BF562" s="42" t="s">
        <v>17</v>
      </c>
      <c r="BR562" s="1">
        <f t="shared" si="138"/>
        <v>22</v>
      </c>
      <c r="BS562" s="1">
        <f t="shared" si="139"/>
        <v>0</v>
      </c>
      <c r="BT562" s="1">
        <f t="shared" si="140"/>
        <v>6</v>
      </c>
      <c r="BU562" s="1">
        <f t="shared" si="141"/>
        <v>0</v>
      </c>
      <c r="BV562" s="1">
        <f t="shared" si="142"/>
        <v>0</v>
      </c>
      <c r="BW562" s="1">
        <f>SUM(COUNTIFS($S562:$BQ562,{"PAT","MAT"}))</f>
        <v>0</v>
      </c>
      <c r="BX562" s="1">
        <f t="shared" si="143"/>
        <v>0</v>
      </c>
      <c r="BY562" s="1">
        <f t="shared" si="144"/>
        <v>0</v>
      </c>
      <c r="BZ562" s="1">
        <f t="shared" si="145"/>
        <v>0</v>
      </c>
      <c r="CA562" s="1">
        <f t="shared" si="146"/>
        <v>1</v>
      </c>
      <c r="CB562" s="1">
        <f t="shared" si="147"/>
        <v>0</v>
      </c>
      <c r="CC562" s="1">
        <f t="shared" si="148"/>
        <v>0</v>
      </c>
      <c r="CD562" s="1">
        <f t="shared" si="149"/>
        <v>1</v>
      </c>
      <c r="CE562" s="1">
        <f t="shared" si="150"/>
        <v>1</v>
      </c>
      <c r="CF562" s="1">
        <f t="shared" si="151"/>
        <v>1</v>
      </c>
      <c r="CG562" s="1">
        <f>SUM(BR562:CC562)+SUM(COUNTIFS(R562:BQ562,{"TERM","RESIGNED"}))</f>
        <v>29</v>
      </c>
      <c r="CH562" s="1" t="s">
        <v>41</v>
      </c>
      <c r="CI562" s="1" t="s">
        <v>931</v>
      </c>
    </row>
    <row r="563" spans="1:87" x14ac:dyDescent="0.25">
      <c r="A563" s="30">
        <f t="shared" si="152"/>
        <v>562</v>
      </c>
      <c r="B563" s="1" t="s">
        <v>33</v>
      </c>
      <c r="C563" s="1">
        <v>19353</v>
      </c>
      <c r="D563" s="25">
        <v>19353</v>
      </c>
      <c r="E563" s="1" t="s">
        <v>862</v>
      </c>
      <c r="F563" s="32" t="s">
        <v>1257</v>
      </c>
      <c r="G563" s="32" t="s">
        <v>117</v>
      </c>
      <c r="H563" s="28">
        <v>45224</v>
      </c>
      <c r="I563" s="28" t="s">
        <v>36</v>
      </c>
      <c r="J563" s="28" t="s">
        <v>36</v>
      </c>
      <c r="K563" s="1">
        <f t="shared" ca="1" si="136"/>
        <v>118</v>
      </c>
      <c r="L563" s="32" t="str">
        <f t="shared" si="137"/>
        <v>Billable</v>
      </c>
      <c r="M563" s="32" t="s">
        <v>118</v>
      </c>
      <c r="N563" s="1" t="s">
        <v>38</v>
      </c>
      <c r="O563" s="1" t="s">
        <v>39</v>
      </c>
      <c r="P563" s="1"/>
      <c r="Q563" s="1"/>
      <c r="R563" s="31" t="s">
        <v>89</v>
      </c>
      <c r="S563" s="42" t="s">
        <v>880</v>
      </c>
      <c r="T563" s="45">
        <v>0.4597222222222222</v>
      </c>
      <c r="U563" s="42" t="s">
        <v>880</v>
      </c>
      <c r="V563" s="42" t="s">
        <v>883</v>
      </c>
      <c r="W563" s="46" t="s">
        <v>36</v>
      </c>
      <c r="X563" s="46" t="s">
        <v>883</v>
      </c>
      <c r="Y563" s="42" t="s">
        <v>17</v>
      </c>
      <c r="Z563" s="42" t="s">
        <v>17</v>
      </c>
      <c r="AA563" s="42" t="s">
        <v>883</v>
      </c>
      <c r="AB563" s="46" t="s">
        <v>36</v>
      </c>
      <c r="AC563" s="42" t="s">
        <v>883</v>
      </c>
      <c r="AD563" s="42" t="s">
        <v>880</v>
      </c>
      <c r="AE563" s="46">
        <v>0.38472222222222219</v>
      </c>
      <c r="AF563" s="42" t="s">
        <v>880</v>
      </c>
      <c r="AG563" s="42" t="s">
        <v>880</v>
      </c>
      <c r="AH563" s="46">
        <v>0.3756944444444445</v>
      </c>
      <c r="AI563" s="42" t="s">
        <v>880</v>
      </c>
      <c r="AJ563" s="42" t="s">
        <v>880</v>
      </c>
      <c r="AK563" s="46">
        <v>0.38750000000000001</v>
      </c>
      <c r="AL563" s="42" t="s">
        <v>880</v>
      </c>
      <c r="AM563" s="42" t="s">
        <v>880</v>
      </c>
      <c r="AN563" s="46">
        <v>0.48055555555555557</v>
      </c>
      <c r="AO563" s="42" t="s">
        <v>880</v>
      </c>
      <c r="AP563" s="42" t="s">
        <v>17</v>
      </c>
      <c r="AQ563" s="42" t="s">
        <v>17</v>
      </c>
      <c r="AR563" s="42" t="s">
        <v>880</v>
      </c>
      <c r="AS563" s="46">
        <v>0.3923611111111111</v>
      </c>
      <c r="AT563" s="46" t="s">
        <v>880</v>
      </c>
      <c r="AU563" s="42" t="s">
        <v>880</v>
      </c>
      <c r="AV563" s="46">
        <v>0.40138888888888885</v>
      </c>
      <c r="AW563" s="46" t="s">
        <v>880</v>
      </c>
      <c r="AX563" s="42" t="s">
        <v>880</v>
      </c>
      <c r="AY563" s="46">
        <v>0.39166666666666666</v>
      </c>
      <c r="AZ563" s="46" t="s">
        <v>880</v>
      </c>
      <c r="BA563" s="42" t="s">
        <v>880</v>
      </c>
      <c r="BB563" s="46">
        <v>0.39930555555555558</v>
      </c>
      <c r="BC563" s="46" t="s">
        <v>880</v>
      </c>
      <c r="BD563" s="42" t="s">
        <v>880</v>
      </c>
      <c r="BE563" s="42" t="s">
        <v>17</v>
      </c>
      <c r="BF563" s="42" t="s">
        <v>17</v>
      </c>
      <c r="BR563" s="1">
        <f t="shared" si="138"/>
        <v>19</v>
      </c>
      <c r="BS563" s="1">
        <f t="shared" si="139"/>
        <v>0</v>
      </c>
      <c r="BT563" s="1">
        <f t="shared" si="140"/>
        <v>6</v>
      </c>
      <c r="BU563" s="1">
        <f t="shared" si="141"/>
        <v>0</v>
      </c>
      <c r="BV563" s="1">
        <f t="shared" si="142"/>
        <v>0</v>
      </c>
      <c r="BW563" s="1">
        <f>SUM(COUNTIFS($S563:$BQ563,{"PAT","MAT"}))</f>
        <v>0</v>
      </c>
      <c r="BX563" s="1">
        <f t="shared" si="143"/>
        <v>0</v>
      </c>
      <c r="BY563" s="1">
        <f t="shared" si="144"/>
        <v>0</v>
      </c>
      <c r="BZ563" s="1">
        <f t="shared" si="145"/>
        <v>4</v>
      </c>
      <c r="CA563" s="1">
        <f t="shared" si="146"/>
        <v>0</v>
      </c>
      <c r="CB563" s="1">
        <f t="shared" si="147"/>
        <v>0</v>
      </c>
      <c r="CC563" s="1">
        <f t="shared" si="148"/>
        <v>0</v>
      </c>
      <c r="CD563" s="1">
        <f t="shared" si="149"/>
        <v>4</v>
      </c>
      <c r="CE563" s="1">
        <f t="shared" si="150"/>
        <v>1</v>
      </c>
      <c r="CF563" s="1">
        <f t="shared" si="151"/>
        <v>1</v>
      </c>
      <c r="CG563" s="1">
        <f>SUM(BR563:CC563)+SUM(COUNTIFS(R563:BQ563,{"TERM","RESIGNED"}))</f>
        <v>29</v>
      </c>
      <c r="CH563" s="1" t="s">
        <v>41</v>
      </c>
      <c r="CI563" s="1" t="s">
        <v>931</v>
      </c>
    </row>
    <row r="564" spans="1:87" x14ac:dyDescent="0.25">
      <c r="A564" s="30">
        <f t="shared" si="152"/>
        <v>563</v>
      </c>
      <c r="B564" s="1" t="s">
        <v>33</v>
      </c>
      <c r="C564" s="1">
        <v>19354</v>
      </c>
      <c r="D564" s="25">
        <v>19354</v>
      </c>
      <c r="E564" s="1" t="s">
        <v>863</v>
      </c>
      <c r="F564" s="32" t="s">
        <v>1258</v>
      </c>
      <c r="G564" s="32" t="s">
        <v>117</v>
      </c>
      <c r="H564" s="28">
        <v>45224</v>
      </c>
      <c r="I564" s="28" t="s">
        <v>36</v>
      </c>
      <c r="J564" s="28" t="s">
        <v>36</v>
      </c>
      <c r="K564" s="1">
        <f t="shared" ca="1" si="136"/>
        <v>118</v>
      </c>
      <c r="L564" s="32" t="str">
        <f t="shared" si="137"/>
        <v>Billable</v>
      </c>
      <c r="M564" s="32" t="s">
        <v>118</v>
      </c>
      <c r="N564" s="1" t="s">
        <v>38</v>
      </c>
      <c r="O564" s="1" t="s">
        <v>39</v>
      </c>
      <c r="P564" s="1"/>
      <c r="Q564" s="1"/>
      <c r="R564" s="31" t="s">
        <v>89</v>
      </c>
      <c r="S564" s="42" t="s">
        <v>880</v>
      </c>
      <c r="T564" s="45">
        <v>0.3756944444444445</v>
      </c>
      <c r="U564" s="42" t="s">
        <v>880</v>
      </c>
      <c r="V564" s="42" t="s">
        <v>880</v>
      </c>
      <c r="W564" s="46">
        <v>0.39166666666666666</v>
      </c>
      <c r="X564" s="46" t="s">
        <v>880</v>
      </c>
      <c r="Y564" s="42" t="s">
        <v>17</v>
      </c>
      <c r="Z564" s="42" t="s">
        <v>17</v>
      </c>
      <c r="AA564" s="42" t="s">
        <v>880</v>
      </c>
      <c r="AB564" s="46">
        <v>0.39930555555555558</v>
      </c>
      <c r="AC564" s="42" t="s">
        <v>880</v>
      </c>
      <c r="AD564" s="42" t="s">
        <v>880</v>
      </c>
      <c r="AE564" s="46">
        <v>0.3756944444444445</v>
      </c>
      <c r="AF564" s="42" t="s">
        <v>880</v>
      </c>
      <c r="AG564" s="42" t="s">
        <v>880</v>
      </c>
      <c r="AH564" s="46">
        <v>0.375</v>
      </c>
      <c r="AI564" s="42" t="s">
        <v>880</v>
      </c>
      <c r="AJ564" s="42" t="s">
        <v>880</v>
      </c>
      <c r="AK564" s="46">
        <v>0.38125000000000003</v>
      </c>
      <c r="AL564" s="42" t="s">
        <v>880</v>
      </c>
      <c r="AM564" s="42" t="s">
        <v>880</v>
      </c>
      <c r="AN564" s="46">
        <v>0.4909722222222222</v>
      </c>
      <c r="AO564" s="42" t="s">
        <v>880</v>
      </c>
      <c r="AP564" s="42" t="s">
        <v>17</v>
      </c>
      <c r="AQ564" s="42" t="s">
        <v>17</v>
      </c>
      <c r="AR564" s="42" t="s">
        <v>880</v>
      </c>
      <c r="AS564" s="46">
        <v>0.37152777777777773</v>
      </c>
      <c r="AT564" s="46" t="s">
        <v>880</v>
      </c>
      <c r="AU564" s="42" t="s">
        <v>882</v>
      </c>
      <c r="AV564" s="46" t="s">
        <v>36</v>
      </c>
      <c r="AW564" s="46" t="s">
        <v>882</v>
      </c>
      <c r="AX564" s="42" t="s">
        <v>880</v>
      </c>
      <c r="AY564" s="46">
        <v>0.37986111111111115</v>
      </c>
      <c r="AZ564" s="46" t="s">
        <v>880</v>
      </c>
      <c r="BA564" s="42" t="s">
        <v>880</v>
      </c>
      <c r="BB564" s="46">
        <v>0.3833333333333333</v>
      </c>
      <c r="BC564" s="46" t="s">
        <v>880</v>
      </c>
      <c r="BD564" s="42" t="s">
        <v>19</v>
      </c>
      <c r="BE564" s="42" t="s">
        <v>17</v>
      </c>
      <c r="BF564" s="42" t="s">
        <v>17</v>
      </c>
      <c r="BR564" s="1">
        <f t="shared" si="138"/>
        <v>20</v>
      </c>
      <c r="BS564" s="1">
        <f t="shared" si="139"/>
        <v>0</v>
      </c>
      <c r="BT564" s="1">
        <f t="shared" si="140"/>
        <v>6</v>
      </c>
      <c r="BU564" s="1">
        <f t="shared" si="141"/>
        <v>0</v>
      </c>
      <c r="BV564" s="1">
        <f t="shared" si="142"/>
        <v>1</v>
      </c>
      <c r="BW564" s="1">
        <f>SUM(COUNTIFS($S564:$BQ564,{"PAT","MAT"}))</f>
        <v>0</v>
      </c>
      <c r="BX564" s="1">
        <f t="shared" si="143"/>
        <v>0</v>
      </c>
      <c r="BY564" s="1">
        <f t="shared" si="144"/>
        <v>0</v>
      </c>
      <c r="BZ564" s="1">
        <f t="shared" si="145"/>
        <v>0</v>
      </c>
      <c r="CA564" s="1">
        <f t="shared" si="146"/>
        <v>2</v>
      </c>
      <c r="CB564" s="1">
        <f t="shared" si="147"/>
        <v>0</v>
      </c>
      <c r="CC564" s="1">
        <f t="shared" si="148"/>
        <v>0</v>
      </c>
      <c r="CD564" s="1">
        <f t="shared" si="149"/>
        <v>2</v>
      </c>
      <c r="CE564" s="1">
        <f t="shared" si="150"/>
        <v>1</v>
      </c>
      <c r="CF564" s="1">
        <f t="shared" si="151"/>
        <v>1</v>
      </c>
      <c r="CG564" s="1">
        <f>SUM(BR564:CC564)+SUM(COUNTIFS(R564:BQ564,{"TERM","RESIGNED"}))</f>
        <v>29</v>
      </c>
      <c r="CH564" s="1" t="s">
        <v>41</v>
      </c>
      <c r="CI564" s="1" t="s">
        <v>931</v>
      </c>
    </row>
    <row r="565" spans="1:87" x14ac:dyDescent="0.25">
      <c r="A565" s="30">
        <f t="shared" si="152"/>
        <v>564</v>
      </c>
      <c r="B565" s="1" t="s">
        <v>33</v>
      </c>
      <c r="C565" s="1">
        <v>19355</v>
      </c>
      <c r="D565" s="25">
        <v>19355</v>
      </c>
      <c r="E565" s="1" t="s">
        <v>862</v>
      </c>
      <c r="F565" s="32" t="s">
        <v>1259</v>
      </c>
      <c r="G565" s="32" t="s">
        <v>117</v>
      </c>
      <c r="H565" s="28">
        <v>45224</v>
      </c>
      <c r="I565" s="28" t="s">
        <v>36</v>
      </c>
      <c r="J565" s="28" t="s">
        <v>36</v>
      </c>
      <c r="K565" s="1">
        <f t="shared" ca="1" si="136"/>
        <v>118</v>
      </c>
      <c r="L565" s="32" t="str">
        <f t="shared" si="137"/>
        <v>Billable</v>
      </c>
      <c r="M565" s="32" t="s">
        <v>118</v>
      </c>
      <c r="N565" s="1" t="s">
        <v>38</v>
      </c>
      <c r="O565" s="1" t="s">
        <v>39</v>
      </c>
      <c r="P565" s="1"/>
      <c r="Q565" s="1"/>
      <c r="R565" s="31" t="s">
        <v>89</v>
      </c>
      <c r="S565" s="42" t="s">
        <v>880</v>
      </c>
      <c r="T565" s="45">
        <v>0.39652777777777781</v>
      </c>
      <c r="U565" s="42" t="s">
        <v>880</v>
      </c>
      <c r="V565" s="42" t="s">
        <v>880</v>
      </c>
      <c r="W565" s="46">
        <v>0.40138888888888885</v>
      </c>
      <c r="X565" s="46" t="s">
        <v>880</v>
      </c>
      <c r="Y565" s="42" t="s">
        <v>17</v>
      </c>
      <c r="Z565" s="42" t="s">
        <v>17</v>
      </c>
      <c r="AA565" s="42" t="s">
        <v>880</v>
      </c>
      <c r="AB565" s="46">
        <v>0.40208333333333335</v>
      </c>
      <c r="AC565" s="42" t="s">
        <v>880</v>
      </c>
      <c r="AD565" s="42" t="s">
        <v>880</v>
      </c>
      <c r="AE565" s="46">
        <v>0.38472222222222219</v>
      </c>
      <c r="AF565" s="42" t="s">
        <v>880</v>
      </c>
      <c r="AG565" s="42" t="s">
        <v>880</v>
      </c>
      <c r="AH565" s="46">
        <v>0.39652777777777781</v>
      </c>
      <c r="AI565" s="42" t="s">
        <v>880</v>
      </c>
      <c r="AJ565" s="42" t="s">
        <v>880</v>
      </c>
      <c r="AK565" s="46">
        <v>0.37847222222222227</v>
      </c>
      <c r="AL565" s="42" t="s">
        <v>880</v>
      </c>
      <c r="AM565" s="42" t="s">
        <v>880</v>
      </c>
      <c r="AN565" s="46">
        <v>0.37777777777777777</v>
      </c>
      <c r="AO565" s="42" t="s">
        <v>880</v>
      </c>
      <c r="AP565" s="42" t="s">
        <v>17</v>
      </c>
      <c r="AQ565" s="42" t="s">
        <v>17</v>
      </c>
      <c r="AR565" s="42" t="s">
        <v>880</v>
      </c>
      <c r="AS565" s="46">
        <v>0.38958333333333334</v>
      </c>
      <c r="AT565" s="46" t="s">
        <v>880</v>
      </c>
      <c r="AU565" s="42" t="s">
        <v>880</v>
      </c>
      <c r="AV565" s="46">
        <v>0.40347222222222223</v>
      </c>
      <c r="AW565" s="46" t="s">
        <v>880</v>
      </c>
      <c r="AX565" s="42" t="s">
        <v>880</v>
      </c>
      <c r="AY565" s="46">
        <v>0.39305555555555555</v>
      </c>
      <c r="AZ565" s="46" t="s">
        <v>880</v>
      </c>
      <c r="BA565" s="42" t="s">
        <v>880</v>
      </c>
      <c r="BB565" s="46">
        <v>0.3979166666666667</v>
      </c>
      <c r="BC565" s="46" t="s">
        <v>880</v>
      </c>
      <c r="BD565" s="42" t="s">
        <v>18</v>
      </c>
      <c r="BE565" s="42" t="s">
        <v>17</v>
      </c>
      <c r="BF565" s="42" t="s">
        <v>17</v>
      </c>
      <c r="BR565" s="1">
        <f t="shared" si="138"/>
        <v>22</v>
      </c>
      <c r="BS565" s="1">
        <f t="shared" si="139"/>
        <v>0</v>
      </c>
      <c r="BT565" s="1">
        <f t="shared" si="140"/>
        <v>6</v>
      </c>
      <c r="BU565" s="1">
        <f t="shared" si="141"/>
        <v>1</v>
      </c>
      <c r="BV565" s="1">
        <f t="shared" si="142"/>
        <v>0</v>
      </c>
      <c r="BW565" s="1">
        <f>SUM(COUNTIFS($S565:$BQ565,{"PAT","MAT"}))</f>
        <v>0</v>
      </c>
      <c r="BX565" s="1">
        <f t="shared" si="143"/>
        <v>0</v>
      </c>
      <c r="BY565" s="1">
        <f t="shared" si="144"/>
        <v>0</v>
      </c>
      <c r="BZ565" s="1">
        <f t="shared" si="145"/>
        <v>0</v>
      </c>
      <c r="CA565" s="1">
        <f t="shared" si="146"/>
        <v>0</v>
      </c>
      <c r="CB565" s="1">
        <f t="shared" si="147"/>
        <v>0</v>
      </c>
      <c r="CC565" s="1">
        <f t="shared" si="148"/>
        <v>0</v>
      </c>
      <c r="CD565" s="1">
        <f t="shared" si="149"/>
        <v>0</v>
      </c>
      <c r="CE565" s="1">
        <f t="shared" si="150"/>
        <v>1</v>
      </c>
      <c r="CF565" s="1">
        <f t="shared" si="151"/>
        <v>1</v>
      </c>
      <c r="CG565" s="1">
        <f>SUM(BR565:CC565)+SUM(COUNTIFS(R565:BQ565,{"TERM","RESIGNED"}))</f>
        <v>29</v>
      </c>
      <c r="CH565" s="1" t="s">
        <v>41</v>
      </c>
      <c r="CI565" s="1" t="s">
        <v>934</v>
      </c>
    </row>
    <row r="566" spans="1:87" x14ac:dyDescent="0.25">
      <c r="A566" s="30">
        <f t="shared" si="152"/>
        <v>565</v>
      </c>
      <c r="B566" s="1" t="s">
        <v>33</v>
      </c>
      <c r="C566" s="1">
        <v>19357</v>
      </c>
      <c r="D566" s="25">
        <v>19357</v>
      </c>
      <c r="E566" s="1" t="s">
        <v>863</v>
      </c>
      <c r="F566" s="32" t="s">
        <v>1260</v>
      </c>
      <c r="G566" s="32" t="s">
        <v>117</v>
      </c>
      <c r="H566" s="28">
        <v>45224</v>
      </c>
      <c r="I566" s="28" t="s">
        <v>36</v>
      </c>
      <c r="J566" s="28" t="s">
        <v>36</v>
      </c>
      <c r="K566" s="1">
        <f t="shared" ca="1" si="136"/>
        <v>118</v>
      </c>
      <c r="L566" s="32" t="str">
        <f t="shared" si="137"/>
        <v>Billable</v>
      </c>
      <c r="M566" s="32" t="s">
        <v>118</v>
      </c>
      <c r="N566" s="1" t="s">
        <v>38</v>
      </c>
      <c r="O566" s="1" t="s">
        <v>39</v>
      </c>
      <c r="P566" s="1"/>
      <c r="Q566" s="1"/>
      <c r="R566" s="31" t="s">
        <v>1443</v>
      </c>
      <c r="S566" s="42" t="s">
        <v>880</v>
      </c>
      <c r="T566" s="45">
        <v>0.3743055555555555</v>
      </c>
      <c r="U566" s="42" t="s">
        <v>880</v>
      </c>
      <c r="V566" s="42" t="s">
        <v>880</v>
      </c>
      <c r="W566" s="46">
        <v>0.3833333333333333</v>
      </c>
      <c r="X566" s="46" t="s">
        <v>880</v>
      </c>
      <c r="Y566" s="42" t="s">
        <v>17</v>
      </c>
      <c r="Z566" s="42" t="s">
        <v>17</v>
      </c>
      <c r="AA566" s="42" t="s">
        <v>880</v>
      </c>
      <c r="AB566" s="46">
        <v>0.40347222222222223</v>
      </c>
      <c r="AC566" s="42" t="s">
        <v>880</v>
      </c>
      <c r="AD566" s="42" t="s">
        <v>880</v>
      </c>
      <c r="AE566" s="46">
        <v>0.38680555555555557</v>
      </c>
      <c r="AF566" s="42" t="s">
        <v>880</v>
      </c>
      <c r="AG566" s="42" t="s">
        <v>880</v>
      </c>
      <c r="AH566" s="46">
        <v>0.375</v>
      </c>
      <c r="AI566" s="42" t="s">
        <v>880</v>
      </c>
      <c r="AJ566" s="42" t="s">
        <v>880</v>
      </c>
      <c r="AK566" s="46">
        <v>0.39999999999999997</v>
      </c>
      <c r="AL566" s="42" t="s">
        <v>880</v>
      </c>
      <c r="AM566" s="42" t="s">
        <v>880</v>
      </c>
      <c r="AN566" s="46">
        <v>0.38125000000000003</v>
      </c>
      <c r="AO566" s="42" t="s">
        <v>880</v>
      </c>
      <c r="AP566" s="42" t="s">
        <v>17</v>
      </c>
      <c r="AQ566" s="42" t="s">
        <v>17</v>
      </c>
      <c r="AR566" s="42" t="s">
        <v>880</v>
      </c>
      <c r="AS566" s="46">
        <v>0.40138888888888885</v>
      </c>
      <c r="AT566" s="46" t="s">
        <v>880</v>
      </c>
      <c r="AU566" s="42" t="s">
        <v>880</v>
      </c>
      <c r="AV566" s="46">
        <v>0.39305555555555555</v>
      </c>
      <c r="AW566" s="46" t="s">
        <v>880</v>
      </c>
      <c r="AX566" s="42" t="s">
        <v>880</v>
      </c>
      <c r="AY566" s="46">
        <v>0.3923611111111111</v>
      </c>
      <c r="AZ566" s="46" t="s">
        <v>880</v>
      </c>
      <c r="BA566" s="42" t="s">
        <v>880</v>
      </c>
      <c r="BB566" s="46">
        <v>0.38263888888888892</v>
      </c>
      <c r="BC566" s="46" t="s">
        <v>880</v>
      </c>
      <c r="BD566" s="42" t="s">
        <v>881</v>
      </c>
      <c r="BE566" s="42" t="s">
        <v>17</v>
      </c>
      <c r="BF566" s="42" t="s">
        <v>17</v>
      </c>
      <c r="BR566" s="1">
        <f t="shared" si="138"/>
        <v>22</v>
      </c>
      <c r="BS566" s="1">
        <f t="shared" si="139"/>
        <v>0.5</v>
      </c>
      <c r="BT566" s="1">
        <f t="shared" si="140"/>
        <v>6</v>
      </c>
      <c r="BU566" s="1">
        <f t="shared" si="141"/>
        <v>0</v>
      </c>
      <c r="BV566" s="1">
        <f t="shared" si="142"/>
        <v>0</v>
      </c>
      <c r="BW566" s="1">
        <f>SUM(COUNTIFS($S566:$BQ566,{"PAT","MAT"}))</f>
        <v>0</v>
      </c>
      <c r="BX566" s="1">
        <f t="shared" si="143"/>
        <v>0</v>
      </c>
      <c r="BY566" s="1">
        <f t="shared" si="144"/>
        <v>0</v>
      </c>
      <c r="BZ566" s="1">
        <f t="shared" si="145"/>
        <v>0</v>
      </c>
      <c r="CA566" s="1">
        <f t="shared" si="146"/>
        <v>0</v>
      </c>
      <c r="CB566" s="1">
        <f t="shared" si="147"/>
        <v>0</v>
      </c>
      <c r="CC566" s="1">
        <f t="shared" si="148"/>
        <v>0</v>
      </c>
      <c r="CD566" s="1">
        <f t="shared" si="149"/>
        <v>0</v>
      </c>
      <c r="CE566" s="1">
        <f t="shared" si="150"/>
        <v>1</v>
      </c>
      <c r="CF566" s="1">
        <f t="shared" si="151"/>
        <v>1</v>
      </c>
      <c r="CG566" s="1">
        <f>SUM(BR566:CC566)+SUM(COUNTIFS(R566:BQ566,{"TERM","RESIGNED"}))</f>
        <v>28.5</v>
      </c>
      <c r="CH566" s="1" t="s">
        <v>41</v>
      </c>
      <c r="CI566" s="1" t="s">
        <v>936</v>
      </c>
    </row>
    <row r="567" spans="1:87" x14ac:dyDescent="0.25">
      <c r="A567" s="30">
        <f t="shared" si="152"/>
        <v>566</v>
      </c>
      <c r="B567" s="1" t="s">
        <v>33</v>
      </c>
      <c r="C567" s="1">
        <v>19358</v>
      </c>
      <c r="D567" s="25">
        <v>19358</v>
      </c>
      <c r="E567" s="1" t="s">
        <v>862</v>
      </c>
      <c r="F567" s="32" t="s">
        <v>1261</v>
      </c>
      <c r="G567" s="32" t="s">
        <v>117</v>
      </c>
      <c r="H567" s="28">
        <v>45224</v>
      </c>
      <c r="I567" s="28" t="s">
        <v>36</v>
      </c>
      <c r="J567" s="28" t="s">
        <v>36</v>
      </c>
      <c r="K567" s="1">
        <f t="shared" ca="1" si="136"/>
        <v>118</v>
      </c>
      <c r="L567" s="32" t="str">
        <f t="shared" si="137"/>
        <v>Billable</v>
      </c>
      <c r="M567" s="32" t="s">
        <v>118</v>
      </c>
      <c r="N567" s="1" t="s">
        <v>38</v>
      </c>
      <c r="O567" s="1" t="s">
        <v>39</v>
      </c>
      <c r="P567" s="1"/>
      <c r="Q567" s="1"/>
      <c r="R567" s="31" t="s">
        <v>140</v>
      </c>
      <c r="S567" s="42" t="s">
        <v>880</v>
      </c>
      <c r="T567" s="45">
        <v>0.38194444444444442</v>
      </c>
      <c r="U567" s="42" t="s">
        <v>880</v>
      </c>
      <c r="V567" s="42" t="s">
        <v>880</v>
      </c>
      <c r="W567" s="46">
        <v>0.37777777777777777</v>
      </c>
      <c r="X567" s="46" t="s">
        <v>880</v>
      </c>
      <c r="Y567" s="42" t="s">
        <v>17</v>
      </c>
      <c r="Z567" s="42" t="s">
        <v>17</v>
      </c>
      <c r="AA567" s="42" t="s">
        <v>880</v>
      </c>
      <c r="AB567" s="46">
        <v>0.38472222222222219</v>
      </c>
      <c r="AC567" s="42" t="s">
        <v>880</v>
      </c>
      <c r="AD567" s="42" t="s">
        <v>880</v>
      </c>
      <c r="AE567" s="46">
        <v>0.38055555555555554</v>
      </c>
      <c r="AF567" s="42" t="s">
        <v>880</v>
      </c>
      <c r="AG567" s="42" t="s">
        <v>880</v>
      </c>
      <c r="AH567" s="46">
        <v>0.3888888888888889</v>
      </c>
      <c r="AI567" s="42" t="s">
        <v>880</v>
      </c>
      <c r="AJ567" s="42" t="s">
        <v>880</v>
      </c>
      <c r="AK567" s="46">
        <v>0.37916666666666665</v>
      </c>
      <c r="AL567" s="42" t="s">
        <v>880</v>
      </c>
      <c r="AM567" s="42" t="s">
        <v>880</v>
      </c>
      <c r="AN567" s="46">
        <v>0.38125000000000003</v>
      </c>
      <c r="AO567" s="42" t="s">
        <v>880</v>
      </c>
      <c r="AP567" s="42" t="s">
        <v>17</v>
      </c>
      <c r="AQ567" s="42" t="s">
        <v>17</v>
      </c>
      <c r="AR567" s="42" t="s">
        <v>880</v>
      </c>
      <c r="AS567" s="46">
        <v>0.39999999999999997</v>
      </c>
      <c r="AT567" s="46" t="s">
        <v>880</v>
      </c>
      <c r="AU567" s="42" t="s">
        <v>880</v>
      </c>
      <c r="AV567" s="46">
        <v>0.37777777777777777</v>
      </c>
      <c r="AW567" s="46" t="s">
        <v>880</v>
      </c>
      <c r="AX567" s="42" t="s">
        <v>880</v>
      </c>
      <c r="AY567" s="46">
        <v>0.3756944444444445</v>
      </c>
      <c r="AZ567" s="46" t="s">
        <v>880</v>
      </c>
      <c r="BA567" s="42" t="s">
        <v>880</v>
      </c>
      <c r="BB567" s="46">
        <v>0.42083333333333334</v>
      </c>
      <c r="BC567" s="46" t="s">
        <v>880</v>
      </c>
      <c r="BD567" s="42" t="s">
        <v>880</v>
      </c>
      <c r="BE567" s="42" t="s">
        <v>17</v>
      </c>
      <c r="BF567" s="42" t="s">
        <v>17</v>
      </c>
      <c r="BR567" s="1">
        <f t="shared" si="138"/>
        <v>23</v>
      </c>
      <c r="BS567" s="1">
        <f t="shared" si="139"/>
        <v>0</v>
      </c>
      <c r="BT567" s="1">
        <f t="shared" si="140"/>
        <v>6</v>
      </c>
      <c r="BU567" s="1">
        <f t="shared" si="141"/>
        <v>0</v>
      </c>
      <c r="BV567" s="1">
        <f t="shared" si="142"/>
        <v>0</v>
      </c>
      <c r="BW567" s="1">
        <f>SUM(COUNTIFS($S567:$BQ567,{"PAT","MAT"}))</f>
        <v>0</v>
      </c>
      <c r="BX567" s="1">
        <f t="shared" si="143"/>
        <v>0</v>
      </c>
      <c r="BY567" s="1">
        <f t="shared" si="144"/>
        <v>0</v>
      </c>
      <c r="BZ567" s="1">
        <f t="shared" si="145"/>
        <v>0</v>
      </c>
      <c r="CA567" s="1">
        <f t="shared" si="146"/>
        <v>0</v>
      </c>
      <c r="CB567" s="1">
        <f t="shared" si="147"/>
        <v>0</v>
      </c>
      <c r="CC567" s="1">
        <f t="shared" si="148"/>
        <v>0</v>
      </c>
      <c r="CD567" s="1">
        <f t="shared" si="149"/>
        <v>0</v>
      </c>
      <c r="CE567" s="1">
        <f t="shared" si="150"/>
        <v>1</v>
      </c>
      <c r="CF567" s="1">
        <f t="shared" si="151"/>
        <v>1</v>
      </c>
      <c r="CG567" s="1">
        <f>SUM(BR567:CC567)+SUM(COUNTIFS(R567:BQ567,{"TERM","RESIGNED"}))</f>
        <v>29</v>
      </c>
      <c r="CH567" s="1" t="s">
        <v>41</v>
      </c>
      <c r="CI567" s="1" t="s">
        <v>934</v>
      </c>
    </row>
    <row r="568" spans="1:87" x14ac:dyDescent="0.25">
      <c r="A568" s="30">
        <f t="shared" si="152"/>
        <v>567</v>
      </c>
      <c r="B568" s="1" t="s">
        <v>33</v>
      </c>
      <c r="C568" s="1">
        <v>19363</v>
      </c>
      <c r="D568" s="25">
        <v>19363</v>
      </c>
      <c r="E568" s="1" t="s">
        <v>862</v>
      </c>
      <c r="F568" s="32" t="s">
        <v>1262</v>
      </c>
      <c r="G568" s="32" t="s">
        <v>177</v>
      </c>
      <c r="H568" s="28">
        <v>45226</v>
      </c>
      <c r="I568" s="28" t="s">
        <v>36</v>
      </c>
      <c r="J568" s="28" t="s">
        <v>36</v>
      </c>
      <c r="K568" s="1">
        <f t="shared" ca="1" si="136"/>
        <v>116</v>
      </c>
      <c r="L568" s="32" t="str">
        <f t="shared" si="137"/>
        <v>Billable</v>
      </c>
      <c r="M568" s="32" t="s">
        <v>178</v>
      </c>
      <c r="N568" s="1" t="s">
        <v>38</v>
      </c>
      <c r="O568" s="1" t="s">
        <v>39</v>
      </c>
      <c r="P568" s="1"/>
      <c r="Q568" s="1"/>
      <c r="R568" s="31" t="s">
        <v>246</v>
      </c>
      <c r="S568" s="42" t="s">
        <v>880</v>
      </c>
      <c r="T568" s="45">
        <v>0.38750000000000001</v>
      </c>
      <c r="U568" s="42" t="s">
        <v>880</v>
      </c>
      <c r="V568" s="42" t="s">
        <v>880</v>
      </c>
      <c r="W568" s="46">
        <v>0.39930555555555558</v>
      </c>
      <c r="X568" s="46" t="s">
        <v>880</v>
      </c>
      <c r="Y568" s="42" t="s">
        <v>17</v>
      </c>
      <c r="Z568" s="42" t="s">
        <v>17</v>
      </c>
      <c r="AA568" s="42" t="s">
        <v>880</v>
      </c>
      <c r="AB568" s="46">
        <v>0.3840277777777778</v>
      </c>
      <c r="AC568" s="42" t="s">
        <v>880</v>
      </c>
      <c r="AD568" s="42" t="s">
        <v>880</v>
      </c>
      <c r="AE568" s="46">
        <v>0.3833333333333333</v>
      </c>
      <c r="AF568" s="42" t="s">
        <v>880</v>
      </c>
      <c r="AG568" s="42" t="s">
        <v>880</v>
      </c>
      <c r="AH568" s="46">
        <v>0.3833333333333333</v>
      </c>
      <c r="AI568" s="42" t="s">
        <v>880</v>
      </c>
      <c r="AJ568" s="42" t="s">
        <v>880</v>
      </c>
      <c r="AK568" s="46">
        <v>0.37847222222222227</v>
      </c>
      <c r="AL568" s="42" t="s">
        <v>880</v>
      </c>
      <c r="AM568" s="42" t="s">
        <v>882</v>
      </c>
      <c r="AN568" s="46" t="s">
        <v>36</v>
      </c>
      <c r="AO568" s="42" t="s">
        <v>882</v>
      </c>
      <c r="AP568" s="42" t="s">
        <v>17</v>
      </c>
      <c r="AQ568" s="42" t="s">
        <v>17</v>
      </c>
      <c r="AR568" s="42" t="s">
        <v>880</v>
      </c>
      <c r="AS568" s="46">
        <v>0.3743055555555555</v>
      </c>
      <c r="AT568" s="46" t="s">
        <v>880</v>
      </c>
      <c r="AU568" s="42" t="s">
        <v>883</v>
      </c>
      <c r="AV568" s="46" t="s">
        <v>36</v>
      </c>
      <c r="AW568" s="46" t="s">
        <v>883</v>
      </c>
      <c r="AX568" s="42" t="s">
        <v>880</v>
      </c>
      <c r="AY568" s="46">
        <v>0.37638888888888888</v>
      </c>
      <c r="AZ568" s="46" t="s">
        <v>880</v>
      </c>
      <c r="BA568" s="42" t="s">
        <v>880</v>
      </c>
      <c r="BB568" s="46">
        <v>0.37291666666666662</v>
      </c>
      <c r="BC568" s="46" t="s">
        <v>880</v>
      </c>
      <c r="BD568" s="42" t="s">
        <v>880</v>
      </c>
      <c r="BE568" s="42" t="s">
        <v>17</v>
      </c>
      <c r="BF568" s="42" t="s">
        <v>17</v>
      </c>
      <c r="BR568" s="1">
        <f t="shared" si="138"/>
        <v>19</v>
      </c>
      <c r="BS568" s="1">
        <f t="shared" si="139"/>
        <v>0</v>
      </c>
      <c r="BT568" s="1">
        <f t="shared" si="140"/>
        <v>6</v>
      </c>
      <c r="BU568" s="1">
        <f t="shared" si="141"/>
        <v>0</v>
      </c>
      <c r="BV568" s="1">
        <f t="shared" si="142"/>
        <v>0</v>
      </c>
      <c r="BW568" s="1">
        <f>SUM(COUNTIFS($S568:$BQ568,{"PAT","MAT"}))</f>
        <v>0</v>
      </c>
      <c r="BX568" s="1">
        <f t="shared" si="143"/>
        <v>0</v>
      </c>
      <c r="BY568" s="1">
        <f t="shared" si="144"/>
        <v>0</v>
      </c>
      <c r="BZ568" s="1">
        <f t="shared" si="145"/>
        <v>2</v>
      </c>
      <c r="CA568" s="1">
        <f t="shared" si="146"/>
        <v>2</v>
      </c>
      <c r="CB568" s="1">
        <f t="shared" si="147"/>
        <v>0</v>
      </c>
      <c r="CC568" s="1">
        <f t="shared" si="148"/>
        <v>0</v>
      </c>
      <c r="CD568" s="1">
        <f t="shared" si="149"/>
        <v>4</v>
      </c>
      <c r="CE568" s="1">
        <f t="shared" si="150"/>
        <v>1</v>
      </c>
      <c r="CF568" s="1">
        <f t="shared" si="151"/>
        <v>1</v>
      </c>
      <c r="CG568" s="1">
        <f>SUM(BR568:CC568)+SUM(COUNTIFS(R568:BQ568,{"TERM","RESIGNED"}))</f>
        <v>29</v>
      </c>
      <c r="CH568" s="1" t="s">
        <v>41</v>
      </c>
      <c r="CI568" s="1" t="s">
        <v>931</v>
      </c>
    </row>
    <row r="569" spans="1:87" x14ac:dyDescent="0.25">
      <c r="A569" s="30">
        <f t="shared" si="152"/>
        <v>568</v>
      </c>
      <c r="B569" s="1" t="s">
        <v>33</v>
      </c>
      <c r="C569" s="1">
        <v>19364</v>
      </c>
      <c r="D569" s="25">
        <v>19364</v>
      </c>
      <c r="E569" s="1" t="s">
        <v>863</v>
      </c>
      <c r="F569" s="32" t="s">
        <v>1263</v>
      </c>
      <c r="G569" s="32" t="s">
        <v>177</v>
      </c>
      <c r="H569" s="28">
        <v>45226</v>
      </c>
      <c r="I569" s="28" t="s">
        <v>36</v>
      </c>
      <c r="J569" s="28" t="s">
        <v>36</v>
      </c>
      <c r="K569" s="1">
        <f t="shared" ca="1" si="136"/>
        <v>116</v>
      </c>
      <c r="L569" s="32" t="str">
        <f t="shared" si="137"/>
        <v>Billable</v>
      </c>
      <c r="M569" s="32" t="s">
        <v>178</v>
      </c>
      <c r="N569" s="1" t="s">
        <v>38</v>
      </c>
      <c r="O569" s="1" t="s">
        <v>39</v>
      </c>
      <c r="P569" s="1"/>
      <c r="Q569" s="1"/>
      <c r="R569" s="31" t="s">
        <v>246</v>
      </c>
      <c r="S569" s="42" t="s">
        <v>880</v>
      </c>
      <c r="T569" s="45">
        <v>0.3888888888888889</v>
      </c>
      <c r="U569" s="42" t="s">
        <v>880</v>
      </c>
      <c r="V569" s="42" t="s">
        <v>880</v>
      </c>
      <c r="W569" s="46">
        <v>0.39027777777777778</v>
      </c>
      <c r="X569" s="46" t="s">
        <v>880</v>
      </c>
      <c r="Y569" s="42" t="s">
        <v>17</v>
      </c>
      <c r="Z569" s="42" t="s">
        <v>17</v>
      </c>
      <c r="AA569" s="42" t="s">
        <v>882</v>
      </c>
      <c r="AB569" s="46" t="s">
        <v>36</v>
      </c>
      <c r="AC569" s="42" t="s">
        <v>882</v>
      </c>
      <c r="AD569" s="42" t="s">
        <v>880</v>
      </c>
      <c r="AE569" s="46">
        <v>0.12986111111111112</v>
      </c>
      <c r="AF569" s="42" t="s">
        <v>19</v>
      </c>
      <c r="AG569" s="42" t="s">
        <v>883</v>
      </c>
      <c r="AH569" s="46" t="s">
        <v>36</v>
      </c>
      <c r="AI569" s="42" t="s">
        <v>883</v>
      </c>
      <c r="AJ569" s="42" t="s">
        <v>883</v>
      </c>
      <c r="AK569" s="46" t="s">
        <v>36</v>
      </c>
      <c r="AL569" s="42" t="s">
        <v>883</v>
      </c>
      <c r="AM569" s="42" t="s">
        <v>883</v>
      </c>
      <c r="AN569" s="46" t="s">
        <v>36</v>
      </c>
      <c r="AO569" s="42" t="s">
        <v>883</v>
      </c>
      <c r="AP569" s="42" t="s">
        <v>17</v>
      </c>
      <c r="AQ569" s="42" t="s">
        <v>17</v>
      </c>
      <c r="AR569" s="42" t="s">
        <v>883</v>
      </c>
      <c r="AS569" s="46" t="s">
        <v>36</v>
      </c>
      <c r="AT569" s="46" t="s">
        <v>883</v>
      </c>
      <c r="AU569" s="42" t="s">
        <v>880</v>
      </c>
      <c r="AV569" s="46">
        <v>0.38472222222222219</v>
      </c>
      <c r="AW569" s="46" t="s">
        <v>880</v>
      </c>
      <c r="AX569" s="42" t="s">
        <v>880</v>
      </c>
      <c r="AY569" s="46">
        <v>0.3972222222222222</v>
      </c>
      <c r="AZ569" s="46" t="s">
        <v>880</v>
      </c>
      <c r="BA569" s="42" t="s">
        <v>880</v>
      </c>
      <c r="BB569" s="46">
        <v>0.38125000000000003</v>
      </c>
      <c r="BC569" s="46" t="s">
        <v>880</v>
      </c>
      <c r="BD569" s="42" t="s">
        <v>880</v>
      </c>
      <c r="BE569" s="42" t="s">
        <v>17</v>
      </c>
      <c r="BF569" s="42" t="s">
        <v>17</v>
      </c>
      <c r="BR569" s="1">
        <f t="shared" si="138"/>
        <v>12</v>
      </c>
      <c r="BS569" s="1">
        <f t="shared" si="139"/>
        <v>0</v>
      </c>
      <c r="BT569" s="1">
        <f t="shared" si="140"/>
        <v>6</v>
      </c>
      <c r="BU569" s="1">
        <f t="shared" si="141"/>
        <v>0</v>
      </c>
      <c r="BV569" s="1">
        <f t="shared" si="142"/>
        <v>1</v>
      </c>
      <c r="BW569" s="1">
        <f>SUM(COUNTIFS($S569:$BQ569,{"PAT","MAT"}))</f>
        <v>0</v>
      </c>
      <c r="BX569" s="1">
        <f t="shared" si="143"/>
        <v>0</v>
      </c>
      <c r="BY569" s="1">
        <f t="shared" si="144"/>
        <v>0</v>
      </c>
      <c r="BZ569" s="1">
        <f t="shared" si="145"/>
        <v>8</v>
      </c>
      <c r="CA569" s="1">
        <f t="shared" si="146"/>
        <v>2</v>
      </c>
      <c r="CB569" s="1">
        <f t="shared" si="147"/>
        <v>0</v>
      </c>
      <c r="CC569" s="1">
        <f t="shared" si="148"/>
        <v>0</v>
      </c>
      <c r="CD569" s="1">
        <f t="shared" si="149"/>
        <v>10</v>
      </c>
      <c r="CE569" s="1">
        <f t="shared" si="150"/>
        <v>0</v>
      </c>
      <c r="CF569" s="1">
        <f t="shared" si="151"/>
        <v>0</v>
      </c>
      <c r="CG569" s="1">
        <f>SUM(BR569:CC569)+SUM(COUNTIFS(R569:BQ569,{"TERM","RESIGNED"}))</f>
        <v>29</v>
      </c>
      <c r="CH569" s="1" t="s">
        <v>41</v>
      </c>
      <c r="CI569" s="1" t="s">
        <v>936</v>
      </c>
    </row>
    <row r="570" spans="1:87" x14ac:dyDescent="0.25">
      <c r="A570" s="30">
        <f t="shared" si="152"/>
        <v>569</v>
      </c>
      <c r="B570" s="1" t="s">
        <v>33</v>
      </c>
      <c r="C570" s="1">
        <v>19368</v>
      </c>
      <c r="D570" s="25">
        <v>19368</v>
      </c>
      <c r="E570" s="1" t="s">
        <v>863</v>
      </c>
      <c r="F570" s="32" t="s">
        <v>1264</v>
      </c>
      <c r="G570" s="32" t="s">
        <v>117</v>
      </c>
      <c r="H570" s="28">
        <v>45226</v>
      </c>
      <c r="I570" s="28" t="s">
        <v>36</v>
      </c>
      <c r="J570" s="28" t="s">
        <v>36</v>
      </c>
      <c r="K570" s="1">
        <f t="shared" ca="1" si="136"/>
        <v>116</v>
      </c>
      <c r="L570" s="32" t="str">
        <f t="shared" si="137"/>
        <v>Billable</v>
      </c>
      <c r="M570" s="32" t="s">
        <v>118</v>
      </c>
      <c r="N570" s="1" t="s">
        <v>38</v>
      </c>
      <c r="O570" s="1" t="s">
        <v>39</v>
      </c>
      <c r="P570" s="1"/>
      <c r="Q570" s="1"/>
      <c r="R570" s="31" t="s">
        <v>140</v>
      </c>
      <c r="S570" s="42" t="s">
        <v>880</v>
      </c>
      <c r="T570" s="45">
        <v>0.37916666666666665</v>
      </c>
      <c r="U570" s="42" t="s">
        <v>880</v>
      </c>
      <c r="V570" s="42" t="s">
        <v>18</v>
      </c>
      <c r="W570" s="46" t="s">
        <v>36</v>
      </c>
      <c r="X570" s="46" t="s">
        <v>18</v>
      </c>
      <c r="Y570" s="42" t="s">
        <v>17</v>
      </c>
      <c r="Z570" s="42" t="s">
        <v>17</v>
      </c>
      <c r="AA570" s="42" t="s">
        <v>880</v>
      </c>
      <c r="AB570" s="46">
        <v>0.37916666666666665</v>
      </c>
      <c r="AC570" s="42" t="s">
        <v>880</v>
      </c>
      <c r="AD570" s="42" t="s">
        <v>880</v>
      </c>
      <c r="AE570" s="46">
        <v>0.39444444444444443</v>
      </c>
      <c r="AF570" s="42" t="s">
        <v>880</v>
      </c>
      <c r="AG570" s="42" t="s">
        <v>883</v>
      </c>
      <c r="AH570" s="46" t="s">
        <v>36</v>
      </c>
      <c r="AI570" s="42" t="s">
        <v>883</v>
      </c>
      <c r="AJ570" s="42" t="s">
        <v>880</v>
      </c>
      <c r="AK570" s="46">
        <v>0.36736111111111108</v>
      </c>
      <c r="AL570" s="42" t="s">
        <v>880</v>
      </c>
      <c r="AM570" s="42" t="s">
        <v>881</v>
      </c>
      <c r="AN570" s="46">
        <v>0.24236111111111111</v>
      </c>
      <c r="AO570" s="42" t="s">
        <v>881</v>
      </c>
      <c r="AP570" s="42" t="s">
        <v>17</v>
      </c>
      <c r="AQ570" s="42" t="s">
        <v>17</v>
      </c>
      <c r="AR570" s="42" t="s">
        <v>881</v>
      </c>
      <c r="AS570" s="46">
        <v>0.12847222222222224</v>
      </c>
      <c r="AT570" s="46" t="s">
        <v>19</v>
      </c>
      <c r="AU570" s="42" t="s">
        <v>880</v>
      </c>
      <c r="AV570" s="46">
        <v>0.38263888888888892</v>
      </c>
      <c r="AW570" s="46" t="s">
        <v>880</v>
      </c>
      <c r="AX570" s="42" t="s">
        <v>880</v>
      </c>
      <c r="AY570" s="46">
        <v>0.38125000000000003</v>
      </c>
      <c r="AZ570" s="46" t="s">
        <v>880</v>
      </c>
      <c r="BA570" s="42" t="s">
        <v>18</v>
      </c>
      <c r="BB570" s="46" t="s">
        <v>36</v>
      </c>
      <c r="BC570" s="46" t="s">
        <v>18</v>
      </c>
      <c r="BD570" s="42" t="s">
        <v>880</v>
      </c>
      <c r="BE570" s="42" t="s">
        <v>17</v>
      </c>
      <c r="BF570" s="42" t="s">
        <v>17</v>
      </c>
      <c r="BR570" s="1">
        <f t="shared" si="138"/>
        <v>13</v>
      </c>
      <c r="BS570" s="1">
        <f t="shared" si="139"/>
        <v>1.5</v>
      </c>
      <c r="BT570" s="1">
        <f t="shared" si="140"/>
        <v>6</v>
      </c>
      <c r="BU570" s="1">
        <f t="shared" si="141"/>
        <v>4</v>
      </c>
      <c r="BV570" s="1">
        <f t="shared" si="142"/>
        <v>1</v>
      </c>
      <c r="BW570" s="1">
        <f>SUM(COUNTIFS($S570:$BQ570,{"PAT","MAT"}))</f>
        <v>0</v>
      </c>
      <c r="BX570" s="1">
        <f t="shared" si="143"/>
        <v>0</v>
      </c>
      <c r="BY570" s="1">
        <f t="shared" si="144"/>
        <v>0</v>
      </c>
      <c r="BZ570" s="1">
        <f t="shared" si="145"/>
        <v>2</v>
      </c>
      <c r="CA570" s="1">
        <f t="shared" si="146"/>
        <v>0</v>
      </c>
      <c r="CB570" s="1">
        <f t="shared" si="147"/>
        <v>0</v>
      </c>
      <c r="CC570" s="1">
        <f t="shared" si="148"/>
        <v>0</v>
      </c>
      <c r="CD570" s="1">
        <f t="shared" si="149"/>
        <v>2</v>
      </c>
      <c r="CE570" s="1">
        <f t="shared" si="150"/>
        <v>0</v>
      </c>
      <c r="CF570" s="1">
        <f t="shared" si="151"/>
        <v>1</v>
      </c>
      <c r="CG570" s="1">
        <f>SUM(BR570:CC570)+SUM(COUNTIFS(R570:BQ570,{"TERM","RESIGNED"}))</f>
        <v>27.5</v>
      </c>
      <c r="CH570" s="1" t="s">
        <v>41</v>
      </c>
      <c r="CI570" s="1" t="s">
        <v>936</v>
      </c>
    </row>
    <row r="571" spans="1:87" x14ac:dyDescent="0.25">
      <c r="A571" s="30">
        <f t="shared" si="152"/>
        <v>570</v>
      </c>
      <c r="B571" s="1" t="s">
        <v>33</v>
      </c>
      <c r="C571" s="1">
        <v>19370</v>
      </c>
      <c r="D571" s="25">
        <v>19370</v>
      </c>
      <c r="E571" s="1" t="s">
        <v>863</v>
      </c>
      <c r="F571" s="32" t="s">
        <v>1265</v>
      </c>
      <c r="G571" s="32" t="s">
        <v>117</v>
      </c>
      <c r="H571" s="28">
        <v>45226</v>
      </c>
      <c r="I571" s="28" t="s">
        <v>36</v>
      </c>
      <c r="J571" s="28" t="s">
        <v>36</v>
      </c>
      <c r="K571" s="1">
        <f t="shared" ca="1" si="136"/>
        <v>116</v>
      </c>
      <c r="L571" s="32" t="str">
        <f t="shared" si="137"/>
        <v>Billable</v>
      </c>
      <c r="M571" s="32" t="s">
        <v>118</v>
      </c>
      <c r="N571" s="1" t="s">
        <v>38</v>
      </c>
      <c r="O571" s="1" t="s">
        <v>39</v>
      </c>
      <c r="P571" s="1"/>
      <c r="Q571" s="1"/>
      <c r="R571" s="31" t="s">
        <v>140</v>
      </c>
      <c r="S571" s="42" t="s">
        <v>883</v>
      </c>
      <c r="T571" s="45" t="s">
        <v>36</v>
      </c>
      <c r="U571" s="42" t="s">
        <v>883</v>
      </c>
      <c r="V571" s="42" t="s">
        <v>883</v>
      </c>
      <c r="W571" s="46" t="s">
        <v>36</v>
      </c>
      <c r="X571" s="46" t="s">
        <v>883</v>
      </c>
      <c r="Y571" s="42" t="s">
        <v>17</v>
      </c>
      <c r="Z571" s="42" t="s">
        <v>17</v>
      </c>
      <c r="AA571" s="42" t="s">
        <v>882</v>
      </c>
      <c r="AB571" s="46" t="s">
        <v>36</v>
      </c>
      <c r="AC571" s="42" t="s">
        <v>882</v>
      </c>
      <c r="AD571" s="42" t="s">
        <v>880</v>
      </c>
      <c r="AE571" s="46">
        <v>0.37222222222222223</v>
      </c>
      <c r="AF571" s="42" t="s">
        <v>880</v>
      </c>
      <c r="AG571" s="42" t="s">
        <v>880</v>
      </c>
      <c r="AH571" s="46">
        <v>0.37708333333333338</v>
      </c>
      <c r="AI571" s="42" t="s">
        <v>880</v>
      </c>
      <c r="AJ571" s="42" t="s">
        <v>880</v>
      </c>
      <c r="AK571" s="46">
        <v>0.37916666666666665</v>
      </c>
      <c r="AL571" s="42" t="s">
        <v>880</v>
      </c>
      <c r="AM571" s="42" t="s">
        <v>880</v>
      </c>
      <c r="AN571" s="46">
        <v>0.37916666666666665</v>
      </c>
      <c r="AO571" s="42" t="s">
        <v>880</v>
      </c>
      <c r="AP571" s="42" t="s">
        <v>17</v>
      </c>
      <c r="AQ571" s="42" t="s">
        <v>17</v>
      </c>
      <c r="AR571" s="42" t="s">
        <v>880</v>
      </c>
      <c r="AS571" s="46">
        <v>0.3840277777777778</v>
      </c>
      <c r="AT571" s="46" t="s">
        <v>880</v>
      </c>
      <c r="AU571" s="42" t="s">
        <v>880</v>
      </c>
      <c r="AV571" s="46">
        <v>0.3840277777777778</v>
      </c>
      <c r="AW571" s="46" t="s">
        <v>880</v>
      </c>
      <c r="AX571" s="42" t="s">
        <v>880</v>
      </c>
      <c r="AY571" s="46">
        <v>0.37986111111111115</v>
      </c>
      <c r="AZ571" s="46" t="s">
        <v>880</v>
      </c>
      <c r="BA571" s="42" t="s">
        <v>880</v>
      </c>
      <c r="BB571" s="46">
        <v>0.39583333333333331</v>
      </c>
      <c r="BC571" s="46" t="s">
        <v>880</v>
      </c>
      <c r="BD571" s="42" t="s">
        <v>880</v>
      </c>
      <c r="BE571" s="42" t="s">
        <v>17</v>
      </c>
      <c r="BF571" s="42" t="s">
        <v>17</v>
      </c>
      <c r="BR571" s="1">
        <f t="shared" si="138"/>
        <v>17</v>
      </c>
      <c r="BS571" s="1">
        <f t="shared" si="139"/>
        <v>0</v>
      </c>
      <c r="BT571" s="1">
        <f t="shared" si="140"/>
        <v>6</v>
      </c>
      <c r="BU571" s="1">
        <f t="shared" si="141"/>
        <v>0</v>
      </c>
      <c r="BV571" s="1">
        <f t="shared" si="142"/>
        <v>0</v>
      </c>
      <c r="BW571" s="1">
        <f>SUM(COUNTIFS($S571:$BQ571,{"PAT","MAT"}))</f>
        <v>0</v>
      </c>
      <c r="BX571" s="1">
        <f t="shared" si="143"/>
        <v>0</v>
      </c>
      <c r="BY571" s="1">
        <f t="shared" si="144"/>
        <v>0</v>
      </c>
      <c r="BZ571" s="1">
        <f t="shared" si="145"/>
        <v>4</v>
      </c>
      <c r="CA571" s="1">
        <f t="shared" si="146"/>
        <v>2</v>
      </c>
      <c r="CB571" s="1">
        <f t="shared" si="147"/>
        <v>0</v>
      </c>
      <c r="CC571" s="1">
        <f t="shared" si="148"/>
        <v>0</v>
      </c>
      <c r="CD571" s="1">
        <f t="shared" si="149"/>
        <v>6</v>
      </c>
      <c r="CE571" s="1">
        <f t="shared" si="150"/>
        <v>1</v>
      </c>
      <c r="CF571" s="1">
        <f t="shared" si="151"/>
        <v>1</v>
      </c>
      <c r="CG571" s="1">
        <f>SUM(BR571:CC571)+SUM(COUNTIFS(R571:BQ571,{"TERM","RESIGNED"}))</f>
        <v>29</v>
      </c>
      <c r="CH571" s="1" t="s">
        <v>41</v>
      </c>
      <c r="CI571" s="1" t="s">
        <v>936</v>
      </c>
    </row>
    <row r="572" spans="1:87" x14ac:dyDescent="0.25">
      <c r="A572" s="30">
        <f t="shared" si="152"/>
        <v>571</v>
      </c>
      <c r="B572" s="1" t="s">
        <v>33</v>
      </c>
      <c r="C572" s="1">
        <v>19372</v>
      </c>
      <c r="D572" s="25">
        <v>19372</v>
      </c>
      <c r="E572" s="1" t="s">
        <v>863</v>
      </c>
      <c r="F572" s="32" t="s">
        <v>1266</v>
      </c>
      <c r="G572" s="32" t="s">
        <v>117</v>
      </c>
      <c r="H572" s="28">
        <v>45226</v>
      </c>
      <c r="I572" s="28" t="s">
        <v>36</v>
      </c>
      <c r="J572" s="28" t="s">
        <v>36</v>
      </c>
      <c r="K572" s="1">
        <f t="shared" ca="1" si="136"/>
        <v>116</v>
      </c>
      <c r="L572" s="32" t="str">
        <f t="shared" si="137"/>
        <v>Billable</v>
      </c>
      <c r="M572" s="32" t="s">
        <v>118</v>
      </c>
      <c r="N572" s="1" t="s">
        <v>38</v>
      </c>
      <c r="O572" s="1" t="s">
        <v>39</v>
      </c>
      <c r="P572" s="1"/>
      <c r="Q572" s="1"/>
      <c r="R572" s="31" t="s">
        <v>140</v>
      </c>
      <c r="S572" s="42" t="s">
        <v>882</v>
      </c>
      <c r="T572" s="45" t="s">
        <v>36</v>
      </c>
      <c r="U572" s="42" t="s">
        <v>882</v>
      </c>
      <c r="V572" s="42" t="s">
        <v>881</v>
      </c>
      <c r="W572" s="46">
        <v>0.25069444444444444</v>
      </c>
      <c r="X572" s="46" t="s">
        <v>881</v>
      </c>
      <c r="Y572" s="42" t="s">
        <v>17</v>
      </c>
      <c r="Z572" s="42" t="s">
        <v>17</v>
      </c>
      <c r="AA572" s="42" t="s">
        <v>883</v>
      </c>
      <c r="AB572" s="46" t="s">
        <v>36</v>
      </c>
      <c r="AC572" s="42" t="s">
        <v>883</v>
      </c>
      <c r="AD572" s="42" t="s">
        <v>880</v>
      </c>
      <c r="AE572" s="46">
        <v>0.36458333333333331</v>
      </c>
      <c r="AF572" s="42" t="s">
        <v>880</v>
      </c>
      <c r="AG572" s="42" t="s">
        <v>883</v>
      </c>
      <c r="AH572" s="46" t="s">
        <v>36</v>
      </c>
      <c r="AI572" s="42" t="s">
        <v>883</v>
      </c>
      <c r="AJ572" s="42" t="s">
        <v>883</v>
      </c>
      <c r="AK572" s="46" t="s">
        <v>36</v>
      </c>
      <c r="AL572" s="42" t="s">
        <v>883</v>
      </c>
      <c r="AM572" s="42" t="s">
        <v>883</v>
      </c>
      <c r="AN572" s="46" t="s">
        <v>36</v>
      </c>
      <c r="AO572" s="42" t="s">
        <v>883</v>
      </c>
      <c r="AP572" s="42" t="s">
        <v>17</v>
      </c>
      <c r="AQ572" s="42" t="s">
        <v>17</v>
      </c>
      <c r="AR572" s="42" t="s">
        <v>18</v>
      </c>
      <c r="AS572" s="46" t="s">
        <v>36</v>
      </c>
      <c r="AT572" s="46" t="s">
        <v>18</v>
      </c>
      <c r="AU572" s="42" t="s">
        <v>880</v>
      </c>
      <c r="AV572" s="46">
        <v>0.37083333333333335</v>
      </c>
      <c r="AW572" s="46" t="s">
        <v>880</v>
      </c>
      <c r="AX572" s="42" t="s">
        <v>880</v>
      </c>
      <c r="AY572" s="46">
        <v>0.37986111111111115</v>
      </c>
      <c r="AZ572" s="46" t="s">
        <v>880</v>
      </c>
      <c r="BA572" s="42" t="s">
        <v>880</v>
      </c>
      <c r="BB572" s="46">
        <v>0.3840277777777778</v>
      </c>
      <c r="BC572" s="46" t="s">
        <v>880</v>
      </c>
      <c r="BD572" s="42" t="s">
        <v>880</v>
      </c>
      <c r="BE572" s="42" t="s">
        <v>17</v>
      </c>
      <c r="BF572" s="42" t="s">
        <v>17</v>
      </c>
      <c r="BR572" s="1">
        <f t="shared" si="138"/>
        <v>9</v>
      </c>
      <c r="BS572" s="1">
        <f t="shared" si="139"/>
        <v>1</v>
      </c>
      <c r="BT572" s="1">
        <f t="shared" si="140"/>
        <v>6</v>
      </c>
      <c r="BU572" s="1">
        <f t="shared" si="141"/>
        <v>2</v>
      </c>
      <c r="BV572" s="1">
        <f t="shared" si="142"/>
        <v>0</v>
      </c>
      <c r="BW572" s="1">
        <f>SUM(COUNTIFS($S572:$BQ572,{"PAT","MAT"}))</f>
        <v>0</v>
      </c>
      <c r="BX572" s="1">
        <f t="shared" si="143"/>
        <v>0</v>
      </c>
      <c r="BY572" s="1">
        <f t="shared" si="144"/>
        <v>0</v>
      </c>
      <c r="BZ572" s="1">
        <f t="shared" si="145"/>
        <v>8</v>
      </c>
      <c r="CA572" s="1">
        <f t="shared" si="146"/>
        <v>2</v>
      </c>
      <c r="CB572" s="1">
        <f t="shared" si="147"/>
        <v>0</v>
      </c>
      <c r="CC572" s="1">
        <f t="shared" si="148"/>
        <v>0</v>
      </c>
      <c r="CD572" s="1">
        <f t="shared" si="149"/>
        <v>10</v>
      </c>
      <c r="CE572" s="1">
        <f t="shared" si="150"/>
        <v>0</v>
      </c>
      <c r="CF572" s="1">
        <f t="shared" si="151"/>
        <v>0</v>
      </c>
      <c r="CG572" s="1">
        <f>SUM(BR572:CC572)+SUM(COUNTIFS(R572:BQ572,{"TERM","RESIGNED"}))</f>
        <v>28</v>
      </c>
      <c r="CH572" s="1" t="s">
        <v>41</v>
      </c>
      <c r="CI572" s="1" t="s">
        <v>936</v>
      </c>
    </row>
    <row r="573" spans="1:87" x14ac:dyDescent="0.25">
      <c r="A573" s="30">
        <f t="shared" si="152"/>
        <v>572</v>
      </c>
      <c r="B573" s="1" t="s">
        <v>33</v>
      </c>
      <c r="C573" s="1">
        <v>19378</v>
      </c>
      <c r="D573" s="25">
        <v>19378</v>
      </c>
      <c r="E573" s="1" t="s">
        <v>863</v>
      </c>
      <c r="F573" s="32" t="s">
        <v>1268</v>
      </c>
      <c r="G573" s="32" t="s">
        <v>117</v>
      </c>
      <c r="H573" s="28">
        <v>45226</v>
      </c>
      <c r="I573" s="28" t="s">
        <v>36</v>
      </c>
      <c r="J573" s="28" t="s">
        <v>36</v>
      </c>
      <c r="K573" s="1">
        <f t="shared" ca="1" si="136"/>
        <v>116</v>
      </c>
      <c r="L573" s="32" t="str">
        <f t="shared" si="137"/>
        <v>Billable</v>
      </c>
      <c r="M573" s="32" t="s">
        <v>118</v>
      </c>
      <c r="N573" s="1" t="s">
        <v>38</v>
      </c>
      <c r="O573" s="1" t="s">
        <v>39</v>
      </c>
      <c r="P573" s="1"/>
      <c r="Q573" s="1"/>
      <c r="R573" s="31" t="s">
        <v>370</v>
      </c>
      <c r="S573" s="42" t="s">
        <v>880</v>
      </c>
      <c r="T573" s="45">
        <v>0.38472222222222219</v>
      </c>
      <c r="U573" s="42" t="s">
        <v>880</v>
      </c>
      <c r="V573" s="42" t="s">
        <v>880</v>
      </c>
      <c r="W573" s="46">
        <v>0.37986111111111115</v>
      </c>
      <c r="X573" s="46" t="s">
        <v>880</v>
      </c>
      <c r="Y573" s="42" t="s">
        <v>17</v>
      </c>
      <c r="Z573" s="42" t="s">
        <v>17</v>
      </c>
      <c r="AA573" s="42" t="s">
        <v>880</v>
      </c>
      <c r="AB573" s="46">
        <v>0.38750000000000001</v>
      </c>
      <c r="AC573" s="42" t="s">
        <v>880</v>
      </c>
      <c r="AD573" s="42" t="s">
        <v>880</v>
      </c>
      <c r="AE573" s="46">
        <v>0.37777777777777777</v>
      </c>
      <c r="AF573" s="42" t="s">
        <v>880</v>
      </c>
      <c r="AG573" s="42" t="s">
        <v>880</v>
      </c>
      <c r="AH573" s="46">
        <v>0.38611111111111113</v>
      </c>
      <c r="AI573" s="42" t="s">
        <v>880</v>
      </c>
      <c r="AJ573" s="42" t="s">
        <v>880</v>
      </c>
      <c r="AK573" s="46">
        <v>0.3833333333333333</v>
      </c>
      <c r="AL573" s="42" t="s">
        <v>880</v>
      </c>
      <c r="AM573" s="42" t="s">
        <v>882</v>
      </c>
      <c r="AN573" s="46" t="s">
        <v>36</v>
      </c>
      <c r="AO573" s="42" t="s">
        <v>18</v>
      </c>
      <c r="AP573" s="42" t="s">
        <v>17</v>
      </c>
      <c r="AQ573" s="42" t="s">
        <v>17</v>
      </c>
      <c r="AR573" s="42" t="s">
        <v>880</v>
      </c>
      <c r="AS573" s="46">
        <v>0.3888888888888889</v>
      </c>
      <c r="AT573" s="46" t="s">
        <v>880</v>
      </c>
      <c r="AU573" s="42" t="s">
        <v>880</v>
      </c>
      <c r="AV573" s="46">
        <v>0.3743055555555555</v>
      </c>
      <c r="AW573" s="46" t="s">
        <v>880</v>
      </c>
      <c r="AX573" s="42" t="s">
        <v>880</v>
      </c>
      <c r="AY573" s="46">
        <v>0.37847222222222227</v>
      </c>
      <c r="AZ573" s="46" t="s">
        <v>880</v>
      </c>
      <c r="BA573" s="42" t="s">
        <v>880</v>
      </c>
      <c r="BB573" s="46">
        <v>0.3833333333333333</v>
      </c>
      <c r="BC573" s="46" t="s">
        <v>880</v>
      </c>
      <c r="BD573" s="42" t="s">
        <v>880</v>
      </c>
      <c r="BE573" s="42" t="s">
        <v>17</v>
      </c>
      <c r="BF573" s="42" t="s">
        <v>17</v>
      </c>
      <c r="BR573" s="1">
        <f t="shared" si="138"/>
        <v>21</v>
      </c>
      <c r="BS573" s="1">
        <f t="shared" si="139"/>
        <v>0</v>
      </c>
      <c r="BT573" s="1">
        <f t="shared" si="140"/>
        <v>6</v>
      </c>
      <c r="BU573" s="1">
        <f t="shared" si="141"/>
        <v>1</v>
      </c>
      <c r="BV573" s="1">
        <f t="shared" si="142"/>
        <v>0</v>
      </c>
      <c r="BW573" s="1">
        <f>SUM(COUNTIFS($S573:$BQ573,{"PAT","MAT"}))</f>
        <v>0</v>
      </c>
      <c r="BX573" s="1">
        <f t="shared" si="143"/>
        <v>0</v>
      </c>
      <c r="BY573" s="1">
        <f t="shared" si="144"/>
        <v>0</v>
      </c>
      <c r="BZ573" s="1">
        <f t="shared" si="145"/>
        <v>0</v>
      </c>
      <c r="CA573" s="1">
        <f t="shared" si="146"/>
        <v>1</v>
      </c>
      <c r="CB573" s="1">
        <f t="shared" si="147"/>
        <v>0</v>
      </c>
      <c r="CC573" s="1">
        <f t="shared" si="148"/>
        <v>0</v>
      </c>
      <c r="CD573" s="1">
        <f t="shared" si="149"/>
        <v>1</v>
      </c>
      <c r="CE573" s="1">
        <f t="shared" si="150"/>
        <v>1</v>
      </c>
      <c r="CF573" s="1">
        <f t="shared" si="151"/>
        <v>1</v>
      </c>
      <c r="CG573" s="1">
        <f>SUM(BR573:CC573)+SUM(COUNTIFS(R573:BQ573,{"TERM","RESIGNED"}))</f>
        <v>29</v>
      </c>
      <c r="CH573" s="1" t="s">
        <v>41</v>
      </c>
      <c r="CI573" s="1" t="s">
        <v>931</v>
      </c>
    </row>
    <row r="574" spans="1:87" x14ac:dyDescent="0.25">
      <c r="A574" s="30">
        <f t="shared" si="152"/>
        <v>573</v>
      </c>
      <c r="B574" s="1" t="s">
        <v>33</v>
      </c>
      <c r="C574" s="1">
        <v>19387</v>
      </c>
      <c r="D574" s="25">
        <v>19387</v>
      </c>
      <c r="E574" s="1" t="s">
        <v>863</v>
      </c>
      <c r="F574" s="32" t="s">
        <v>1271</v>
      </c>
      <c r="G574" s="32" t="s">
        <v>177</v>
      </c>
      <c r="H574" s="28">
        <v>45230</v>
      </c>
      <c r="I574" s="28" t="s">
        <v>36</v>
      </c>
      <c r="J574" s="28" t="s">
        <v>36</v>
      </c>
      <c r="K574" s="1">
        <f t="shared" ca="1" si="136"/>
        <v>112</v>
      </c>
      <c r="L574" s="32" t="str">
        <f t="shared" si="137"/>
        <v>Billable</v>
      </c>
      <c r="M574" s="32" t="s">
        <v>178</v>
      </c>
      <c r="N574" s="1" t="s">
        <v>38</v>
      </c>
      <c r="O574" s="1" t="s">
        <v>39</v>
      </c>
      <c r="P574" s="1"/>
      <c r="Q574" s="1"/>
      <c r="R574" s="31" t="s">
        <v>226</v>
      </c>
      <c r="S574" s="42" t="s">
        <v>880</v>
      </c>
      <c r="T574" s="45">
        <v>0.38055555555555554</v>
      </c>
      <c r="U574" s="42" t="s">
        <v>880</v>
      </c>
      <c r="V574" s="42" t="s">
        <v>880</v>
      </c>
      <c r="W574" s="46">
        <v>0.38680555555555557</v>
      </c>
      <c r="X574" s="46" t="s">
        <v>880</v>
      </c>
      <c r="Y574" s="42" t="s">
        <v>17</v>
      </c>
      <c r="Z574" s="42" t="s">
        <v>17</v>
      </c>
      <c r="AA574" s="42" t="s">
        <v>880</v>
      </c>
      <c r="AB574" s="46">
        <v>0.37638888888888888</v>
      </c>
      <c r="AC574" s="42" t="s">
        <v>880</v>
      </c>
      <c r="AD574" s="42" t="s">
        <v>880</v>
      </c>
      <c r="AE574" s="46">
        <v>0.38125000000000003</v>
      </c>
      <c r="AF574" s="42" t="s">
        <v>880</v>
      </c>
      <c r="AG574" s="42" t="s">
        <v>880</v>
      </c>
      <c r="AH574" s="46">
        <v>0.38263888888888892</v>
      </c>
      <c r="AI574" s="42" t="s">
        <v>880</v>
      </c>
      <c r="AJ574" s="42" t="s">
        <v>880</v>
      </c>
      <c r="AK574" s="46">
        <v>0.37847222222222227</v>
      </c>
      <c r="AL574" s="42" t="s">
        <v>880</v>
      </c>
      <c r="AM574" s="42" t="s">
        <v>880</v>
      </c>
      <c r="AN574" s="46">
        <v>0.44305555555555554</v>
      </c>
      <c r="AO574" s="42" t="s">
        <v>880</v>
      </c>
      <c r="AP574" s="42" t="s">
        <v>17</v>
      </c>
      <c r="AQ574" s="42" t="s">
        <v>17</v>
      </c>
      <c r="AR574" s="42" t="s">
        <v>880</v>
      </c>
      <c r="AS574" s="46">
        <v>0.43194444444444446</v>
      </c>
      <c r="AT574" s="46" t="s">
        <v>880</v>
      </c>
      <c r="AU574" s="42" t="s">
        <v>880</v>
      </c>
      <c r="AV574" s="46">
        <v>0.39999999999999997</v>
      </c>
      <c r="AW574" s="46" t="s">
        <v>880</v>
      </c>
      <c r="AX574" s="42" t="s">
        <v>880</v>
      </c>
      <c r="AY574" s="46">
        <v>0.37083333333333335</v>
      </c>
      <c r="AZ574" s="46" t="s">
        <v>880</v>
      </c>
      <c r="BA574" s="42" t="s">
        <v>880</v>
      </c>
      <c r="BB574" s="46">
        <v>0.3923611111111111</v>
      </c>
      <c r="BC574" s="46" t="s">
        <v>880</v>
      </c>
      <c r="BD574" s="42" t="s">
        <v>880</v>
      </c>
      <c r="BE574" s="42" t="s">
        <v>17</v>
      </c>
      <c r="BF574" s="42" t="s">
        <v>17</v>
      </c>
      <c r="BR574" s="1">
        <f t="shared" si="138"/>
        <v>23</v>
      </c>
      <c r="BS574" s="1">
        <f t="shared" si="139"/>
        <v>0</v>
      </c>
      <c r="BT574" s="1">
        <f t="shared" si="140"/>
        <v>6</v>
      </c>
      <c r="BU574" s="1">
        <f t="shared" si="141"/>
        <v>0</v>
      </c>
      <c r="BV574" s="1">
        <f t="shared" si="142"/>
        <v>0</v>
      </c>
      <c r="BW574" s="1">
        <f>SUM(COUNTIFS($S574:$BQ574,{"PAT","MAT"}))</f>
        <v>0</v>
      </c>
      <c r="BX574" s="1">
        <f t="shared" si="143"/>
        <v>0</v>
      </c>
      <c r="BY574" s="1">
        <f t="shared" si="144"/>
        <v>0</v>
      </c>
      <c r="BZ574" s="1">
        <f t="shared" si="145"/>
        <v>0</v>
      </c>
      <c r="CA574" s="1">
        <f t="shared" si="146"/>
        <v>0</v>
      </c>
      <c r="CB574" s="1">
        <f t="shared" si="147"/>
        <v>0</v>
      </c>
      <c r="CC574" s="1">
        <f t="shared" si="148"/>
        <v>0</v>
      </c>
      <c r="CD574" s="1">
        <f t="shared" si="149"/>
        <v>0</v>
      </c>
      <c r="CE574" s="1">
        <f t="shared" si="150"/>
        <v>1</v>
      </c>
      <c r="CF574" s="1">
        <f t="shared" si="151"/>
        <v>1</v>
      </c>
      <c r="CG574" s="1">
        <f>SUM(BR574:CC574)+SUM(COUNTIFS(R574:BQ574,{"TERM","RESIGNED"}))</f>
        <v>29</v>
      </c>
      <c r="CH574" s="1" t="s">
        <v>41</v>
      </c>
      <c r="CI574" s="1" t="s">
        <v>931</v>
      </c>
    </row>
    <row r="575" spans="1:87" x14ac:dyDescent="0.25">
      <c r="A575" s="30">
        <f t="shared" si="152"/>
        <v>574</v>
      </c>
      <c r="B575" s="1" t="s">
        <v>33</v>
      </c>
      <c r="C575" s="1">
        <v>19388</v>
      </c>
      <c r="D575" s="25">
        <v>19388</v>
      </c>
      <c r="E575" s="1" t="s">
        <v>862</v>
      </c>
      <c r="F575" s="32" t="s">
        <v>1272</v>
      </c>
      <c r="G575" s="32" t="s">
        <v>177</v>
      </c>
      <c r="H575" s="28">
        <v>45230</v>
      </c>
      <c r="I575" s="28" t="s">
        <v>36</v>
      </c>
      <c r="J575" s="28" t="s">
        <v>36</v>
      </c>
      <c r="K575" s="1">
        <f t="shared" ca="1" si="136"/>
        <v>112</v>
      </c>
      <c r="L575" s="32" t="str">
        <f t="shared" si="137"/>
        <v>Billable</v>
      </c>
      <c r="M575" s="32" t="s">
        <v>178</v>
      </c>
      <c r="N575" s="1" t="s">
        <v>38</v>
      </c>
      <c r="O575" s="1" t="s">
        <v>39</v>
      </c>
      <c r="P575" s="1"/>
      <c r="Q575" s="1"/>
      <c r="R575" s="31" t="s">
        <v>241</v>
      </c>
      <c r="S575" s="42" t="s">
        <v>880</v>
      </c>
      <c r="T575" s="45">
        <v>0.37222222222222223</v>
      </c>
      <c r="U575" s="42" t="s">
        <v>880</v>
      </c>
      <c r="V575" s="42" t="s">
        <v>880</v>
      </c>
      <c r="W575" s="46">
        <v>0.39374999999999999</v>
      </c>
      <c r="X575" s="46" t="s">
        <v>880</v>
      </c>
      <c r="Y575" s="42" t="s">
        <v>17</v>
      </c>
      <c r="Z575" s="42" t="s">
        <v>17</v>
      </c>
      <c r="AA575" s="42" t="s">
        <v>880</v>
      </c>
      <c r="AB575" s="46">
        <v>0.36874999999999997</v>
      </c>
      <c r="AC575" s="42" t="s">
        <v>880</v>
      </c>
      <c r="AD575" s="42" t="s">
        <v>880</v>
      </c>
      <c r="AE575" s="46">
        <v>0.3756944444444445</v>
      </c>
      <c r="AF575" s="42" t="s">
        <v>880</v>
      </c>
      <c r="AG575" s="42" t="s">
        <v>880</v>
      </c>
      <c r="AH575" s="46">
        <v>0.3923611111111111</v>
      </c>
      <c r="AI575" s="42" t="s">
        <v>880</v>
      </c>
      <c r="AJ575" s="42" t="s">
        <v>880</v>
      </c>
      <c r="AK575" s="46">
        <v>0.37708333333333338</v>
      </c>
      <c r="AL575" s="42" t="s">
        <v>880</v>
      </c>
      <c r="AM575" s="42" t="s">
        <v>18</v>
      </c>
      <c r="AN575" s="46" t="s">
        <v>36</v>
      </c>
      <c r="AO575" s="42" t="s">
        <v>18</v>
      </c>
      <c r="AP575" s="42" t="s">
        <v>17</v>
      </c>
      <c r="AQ575" s="42" t="s">
        <v>17</v>
      </c>
      <c r="AR575" s="42" t="s">
        <v>880</v>
      </c>
      <c r="AS575" s="46">
        <v>0.36874999999999997</v>
      </c>
      <c r="AT575" s="46" t="s">
        <v>880</v>
      </c>
      <c r="AU575" s="42" t="s">
        <v>880</v>
      </c>
      <c r="AV575" s="46">
        <v>0.35138888888888892</v>
      </c>
      <c r="AW575" s="46" t="s">
        <v>881</v>
      </c>
      <c r="AX575" s="42" t="s">
        <v>880</v>
      </c>
      <c r="AY575" s="46">
        <v>0.35694444444444445</v>
      </c>
      <c r="AZ575" s="46" t="s">
        <v>880</v>
      </c>
      <c r="BA575" s="42" t="s">
        <v>880</v>
      </c>
      <c r="BB575" s="46">
        <v>0.35555555555555557</v>
      </c>
      <c r="BC575" s="46" t="s">
        <v>880</v>
      </c>
      <c r="BD575" s="42" t="s">
        <v>880</v>
      </c>
      <c r="BE575" s="42" t="s">
        <v>17</v>
      </c>
      <c r="BF575" s="42" t="s">
        <v>17</v>
      </c>
      <c r="BR575" s="1">
        <f t="shared" si="138"/>
        <v>20</v>
      </c>
      <c r="BS575" s="1">
        <f t="shared" si="139"/>
        <v>0.5</v>
      </c>
      <c r="BT575" s="1">
        <f t="shared" si="140"/>
        <v>6</v>
      </c>
      <c r="BU575" s="1">
        <f t="shared" si="141"/>
        <v>2</v>
      </c>
      <c r="BV575" s="1">
        <f t="shared" si="142"/>
        <v>0</v>
      </c>
      <c r="BW575" s="1">
        <f>SUM(COUNTIFS($S575:$BQ575,{"PAT","MAT"}))</f>
        <v>0</v>
      </c>
      <c r="BX575" s="1">
        <f t="shared" si="143"/>
        <v>0</v>
      </c>
      <c r="BY575" s="1">
        <f t="shared" si="144"/>
        <v>0</v>
      </c>
      <c r="BZ575" s="1">
        <f t="shared" si="145"/>
        <v>0</v>
      </c>
      <c r="CA575" s="1">
        <f t="shared" si="146"/>
        <v>0</v>
      </c>
      <c r="CB575" s="1">
        <f t="shared" si="147"/>
        <v>0</v>
      </c>
      <c r="CC575" s="1">
        <f t="shared" si="148"/>
        <v>0</v>
      </c>
      <c r="CD575" s="1">
        <f t="shared" si="149"/>
        <v>0</v>
      </c>
      <c r="CE575" s="1">
        <f t="shared" si="150"/>
        <v>1</v>
      </c>
      <c r="CF575" s="1">
        <f t="shared" si="151"/>
        <v>1</v>
      </c>
      <c r="CG575" s="1">
        <f>SUM(BR575:CC575)+SUM(COUNTIFS(R575:BQ575,{"TERM","RESIGNED"}))</f>
        <v>28.5</v>
      </c>
      <c r="CH575" s="1" t="s">
        <v>41</v>
      </c>
      <c r="CI575" s="1" t="s">
        <v>936</v>
      </c>
    </row>
    <row r="576" spans="1:87" x14ac:dyDescent="0.25">
      <c r="A576" s="30">
        <f t="shared" si="152"/>
        <v>575</v>
      </c>
      <c r="B576" s="1" t="s">
        <v>33</v>
      </c>
      <c r="C576" s="1">
        <v>19392</v>
      </c>
      <c r="D576" s="25">
        <v>19392</v>
      </c>
      <c r="E576" s="1" t="s">
        <v>863</v>
      </c>
      <c r="F576" s="32" t="s">
        <v>1274</v>
      </c>
      <c r="G576" s="32" t="s">
        <v>117</v>
      </c>
      <c r="H576" s="28">
        <v>45230</v>
      </c>
      <c r="I576" s="28" t="s">
        <v>36</v>
      </c>
      <c r="J576" s="28" t="s">
        <v>36</v>
      </c>
      <c r="K576" s="1">
        <f t="shared" ca="1" si="136"/>
        <v>112</v>
      </c>
      <c r="L576" s="32" t="str">
        <f t="shared" si="137"/>
        <v>Billable</v>
      </c>
      <c r="M576" s="32" t="s">
        <v>118</v>
      </c>
      <c r="N576" s="1" t="s">
        <v>38</v>
      </c>
      <c r="O576" s="1" t="s">
        <v>39</v>
      </c>
      <c r="P576" s="1"/>
      <c r="Q576" s="1"/>
      <c r="R576" s="31" t="s">
        <v>140</v>
      </c>
      <c r="S576" s="42" t="s">
        <v>883</v>
      </c>
      <c r="T576" s="45" t="s">
        <v>36</v>
      </c>
      <c r="U576" s="42" t="s">
        <v>883</v>
      </c>
      <c r="V576" s="42" t="s">
        <v>880</v>
      </c>
      <c r="W576" s="46">
        <v>0.37986111111111115</v>
      </c>
      <c r="X576" s="46" t="s">
        <v>880</v>
      </c>
      <c r="Y576" s="42" t="s">
        <v>17</v>
      </c>
      <c r="Z576" s="42" t="s">
        <v>17</v>
      </c>
      <c r="AA576" s="42" t="s">
        <v>880</v>
      </c>
      <c r="AB576" s="46">
        <v>0.37638888888888888</v>
      </c>
      <c r="AC576" s="42" t="s">
        <v>880</v>
      </c>
      <c r="AD576" s="42" t="s">
        <v>880</v>
      </c>
      <c r="AE576" s="46">
        <v>0.38125000000000003</v>
      </c>
      <c r="AF576" s="42" t="s">
        <v>880</v>
      </c>
      <c r="AG576" s="42" t="s">
        <v>880</v>
      </c>
      <c r="AH576" s="46">
        <v>0.3923611111111111</v>
      </c>
      <c r="AI576" s="42" t="s">
        <v>880</v>
      </c>
      <c r="AJ576" s="42" t="s">
        <v>880</v>
      </c>
      <c r="AK576" s="46">
        <v>0.3833333333333333</v>
      </c>
      <c r="AL576" s="42" t="s">
        <v>880</v>
      </c>
      <c r="AM576" s="42" t="s">
        <v>880</v>
      </c>
      <c r="AN576" s="46">
        <v>0.37986111111111115</v>
      </c>
      <c r="AO576" s="42" t="s">
        <v>880</v>
      </c>
      <c r="AP576" s="42" t="s">
        <v>17</v>
      </c>
      <c r="AQ576" s="42" t="s">
        <v>17</v>
      </c>
      <c r="AR576" s="42" t="s">
        <v>880</v>
      </c>
      <c r="AS576" s="46">
        <v>0.40486111111111112</v>
      </c>
      <c r="AT576" s="46" t="s">
        <v>880</v>
      </c>
      <c r="AU576" s="42" t="s">
        <v>882</v>
      </c>
      <c r="AV576" s="46" t="s">
        <v>36</v>
      </c>
      <c r="AW576" s="46" t="s">
        <v>882</v>
      </c>
      <c r="AX576" s="42" t="s">
        <v>880</v>
      </c>
      <c r="AY576" s="46">
        <v>0.37916666666666665</v>
      </c>
      <c r="AZ576" s="46" t="s">
        <v>880</v>
      </c>
      <c r="BA576" s="42" t="s">
        <v>880</v>
      </c>
      <c r="BB576" s="46">
        <v>0.42222222222222222</v>
      </c>
      <c r="BC576" s="46" t="s">
        <v>880</v>
      </c>
      <c r="BD576" s="42" t="s">
        <v>880</v>
      </c>
      <c r="BE576" s="42" t="s">
        <v>17</v>
      </c>
      <c r="BF576" s="42" t="s">
        <v>17</v>
      </c>
      <c r="BR576" s="1">
        <f t="shared" si="138"/>
        <v>19</v>
      </c>
      <c r="BS576" s="1">
        <f t="shared" si="139"/>
        <v>0</v>
      </c>
      <c r="BT576" s="1">
        <f t="shared" si="140"/>
        <v>6</v>
      </c>
      <c r="BU576" s="1">
        <f t="shared" si="141"/>
        <v>0</v>
      </c>
      <c r="BV576" s="1">
        <f t="shared" si="142"/>
        <v>0</v>
      </c>
      <c r="BW576" s="1">
        <f>SUM(COUNTIFS($S576:$BQ576,{"PAT","MAT"}))</f>
        <v>0</v>
      </c>
      <c r="BX576" s="1">
        <f t="shared" si="143"/>
        <v>0</v>
      </c>
      <c r="BY576" s="1">
        <f t="shared" si="144"/>
        <v>0</v>
      </c>
      <c r="BZ576" s="1">
        <f t="shared" si="145"/>
        <v>2</v>
      </c>
      <c r="CA576" s="1">
        <f t="shared" si="146"/>
        <v>2</v>
      </c>
      <c r="CB576" s="1">
        <f t="shared" si="147"/>
        <v>0</v>
      </c>
      <c r="CC576" s="1">
        <f t="shared" si="148"/>
        <v>0</v>
      </c>
      <c r="CD576" s="1">
        <f t="shared" si="149"/>
        <v>4</v>
      </c>
      <c r="CE576" s="1">
        <f t="shared" si="150"/>
        <v>1</v>
      </c>
      <c r="CF576" s="1">
        <f t="shared" si="151"/>
        <v>1</v>
      </c>
      <c r="CG576" s="1">
        <f>SUM(BR576:CC576)+SUM(COUNTIFS(R576:BQ576,{"TERM","RESIGNED"}))</f>
        <v>29</v>
      </c>
      <c r="CH576" s="1" t="s">
        <v>41</v>
      </c>
      <c r="CI576" s="1" t="s">
        <v>936</v>
      </c>
    </row>
    <row r="577" spans="1:87" x14ac:dyDescent="0.25">
      <c r="A577" s="30">
        <f t="shared" si="152"/>
        <v>576</v>
      </c>
      <c r="B577" s="1" t="s">
        <v>33</v>
      </c>
      <c r="C577" s="1">
        <v>19395</v>
      </c>
      <c r="D577" s="25">
        <v>19395</v>
      </c>
      <c r="E577" s="1" t="s">
        <v>863</v>
      </c>
      <c r="F577" s="32" t="s">
        <v>1275</v>
      </c>
      <c r="G577" s="32" t="s">
        <v>117</v>
      </c>
      <c r="H577" s="28">
        <v>45230</v>
      </c>
      <c r="I577" s="28" t="s">
        <v>36</v>
      </c>
      <c r="J577" s="28" t="s">
        <v>36</v>
      </c>
      <c r="K577" s="1">
        <f t="shared" ca="1" si="136"/>
        <v>112</v>
      </c>
      <c r="L577" s="32" t="str">
        <f t="shared" si="137"/>
        <v>Billable</v>
      </c>
      <c r="M577" s="32" t="s">
        <v>118</v>
      </c>
      <c r="N577" s="1" t="s">
        <v>38</v>
      </c>
      <c r="O577" s="1" t="s">
        <v>39</v>
      </c>
      <c r="P577" s="1"/>
      <c r="Q577" s="1"/>
      <c r="R577" s="31" t="s">
        <v>370</v>
      </c>
      <c r="S577" s="42" t="s">
        <v>880</v>
      </c>
      <c r="T577" s="45">
        <v>0.38680555555555557</v>
      </c>
      <c r="U577" s="42" t="s">
        <v>880</v>
      </c>
      <c r="V577" s="42" t="s">
        <v>880</v>
      </c>
      <c r="W577" s="46">
        <v>0.3923611111111111</v>
      </c>
      <c r="X577" s="46" t="s">
        <v>880</v>
      </c>
      <c r="Y577" s="42" t="s">
        <v>17</v>
      </c>
      <c r="Z577" s="42" t="s">
        <v>17</v>
      </c>
      <c r="AA577" s="42" t="s">
        <v>880</v>
      </c>
      <c r="AB577" s="46">
        <v>0.37916666666666665</v>
      </c>
      <c r="AC577" s="42" t="s">
        <v>880</v>
      </c>
      <c r="AD577" s="42" t="s">
        <v>880</v>
      </c>
      <c r="AE577" s="46">
        <v>0.37083333333333335</v>
      </c>
      <c r="AF577" s="42" t="s">
        <v>880</v>
      </c>
      <c r="AG577" s="42" t="s">
        <v>880</v>
      </c>
      <c r="AH577" s="46">
        <v>0.38819444444444445</v>
      </c>
      <c r="AI577" s="42" t="s">
        <v>880</v>
      </c>
      <c r="AJ577" s="42" t="s">
        <v>880</v>
      </c>
      <c r="AK577" s="46">
        <v>0.39374999999999999</v>
      </c>
      <c r="AL577" s="42" t="s">
        <v>880</v>
      </c>
      <c r="AM577" s="42" t="s">
        <v>882</v>
      </c>
      <c r="AN577" s="46" t="s">
        <v>36</v>
      </c>
      <c r="AO577" s="42" t="s">
        <v>18</v>
      </c>
      <c r="AP577" s="42" t="s">
        <v>17</v>
      </c>
      <c r="AQ577" s="42" t="s">
        <v>17</v>
      </c>
      <c r="AR577" s="42" t="s">
        <v>883</v>
      </c>
      <c r="AS577" s="46" t="s">
        <v>36</v>
      </c>
      <c r="AT577" s="46" t="s">
        <v>18</v>
      </c>
      <c r="AU577" s="42" t="s">
        <v>880</v>
      </c>
      <c r="AV577" s="46">
        <v>0.39652777777777781</v>
      </c>
      <c r="AW577" s="46" t="s">
        <v>880</v>
      </c>
      <c r="AX577" s="42" t="s">
        <v>880</v>
      </c>
      <c r="AY577" s="46">
        <v>0.3888888888888889</v>
      </c>
      <c r="AZ577" s="46" t="s">
        <v>880</v>
      </c>
      <c r="BA577" s="42" t="s">
        <v>880</v>
      </c>
      <c r="BB577" s="46">
        <v>0.39513888888888887</v>
      </c>
      <c r="BC577" s="46" t="s">
        <v>880</v>
      </c>
      <c r="BD577" s="42" t="s">
        <v>880</v>
      </c>
      <c r="BE577" s="42" t="s">
        <v>17</v>
      </c>
      <c r="BF577" s="42" t="s">
        <v>17</v>
      </c>
      <c r="BR577" s="1">
        <f t="shared" si="138"/>
        <v>19</v>
      </c>
      <c r="BS577" s="1">
        <f t="shared" si="139"/>
        <v>0</v>
      </c>
      <c r="BT577" s="1">
        <f t="shared" si="140"/>
        <v>6</v>
      </c>
      <c r="BU577" s="1">
        <f t="shared" si="141"/>
        <v>2</v>
      </c>
      <c r="BV577" s="1">
        <f t="shared" si="142"/>
        <v>0</v>
      </c>
      <c r="BW577" s="1">
        <f>SUM(COUNTIFS($S577:$BQ577,{"PAT","MAT"}))</f>
        <v>0</v>
      </c>
      <c r="BX577" s="1">
        <f t="shared" si="143"/>
        <v>0</v>
      </c>
      <c r="BY577" s="1">
        <f t="shared" si="144"/>
        <v>0</v>
      </c>
      <c r="BZ577" s="1">
        <f t="shared" si="145"/>
        <v>1</v>
      </c>
      <c r="CA577" s="1">
        <f t="shared" si="146"/>
        <v>1</v>
      </c>
      <c r="CB577" s="1">
        <f t="shared" si="147"/>
        <v>0</v>
      </c>
      <c r="CC577" s="1">
        <f t="shared" si="148"/>
        <v>0</v>
      </c>
      <c r="CD577" s="1">
        <f t="shared" si="149"/>
        <v>2</v>
      </c>
      <c r="CE577" s="1">
        <f t="shared" si="150"/>
        <v>1</v>
      </c>
      <c r="CF577" s="1">
        <f t="shared" si="151"/>
        <v>1</v>
      </c>
      <c r="CG577" s="1">
        <f>SUM(BR577:CC577)+SUM(COUNTIFS(R577:BQ577,{"TERM","RESIGNED"}))</f>
        <v>29</v>
      </c>
      <c r="CH577" s="1" t="s">
        <v>41</v>
      </c>
      <c r="CI577" s="1" t="s">
        <v>936</v>
      </c>
    </row>
    <row r="578" spans="1:87" x14ac:dyDescent="0.25">
      <c r="A578" s="30">
        <f t="shared" si="152"/>
        <v>577</v>
      </c>
      <c r="B578" s="1" t="s">
        <v>33</v>
      </c>
      <c r="C578" s="1">
        <v>19396</v>
      </c>
      <c r="D578" s="25">
        <v>19396</v>
      </c>
      <c r="E578" s="1" t="s">
        <v>863</v>
      </c>
      <c r="F578" s="32" t="s">
        <v>1276</v>
      </c>
      <c r="G578" s="32" t="s">
        <v>117</v>
      </c>
      <c r="H578" s="28">
        <v>45230</v>
      </c>
      <c r="I578" s="28" t="s">
        <v>36</v>
      </c>
      <c r="J578" s="28" t="s">
        <v>36</v>
      </c>
      <c r="K578" s="1">
        <f t="shared" ref="K578:K641" ca="1" si="153">IF(O578="ACTIVE",(TODAY()-H578),(J578-H578))</f>
        <v>112</v>
      </c>
      <c r="L578" s="32" t="str">
        <f t="shared" ref="L578:L603" si="154">IF(OR(M578="Email Verification",M578="Operations",M578="OJT",M578="Bottom Quartile Group",M578="Training"),"Billable","Non Billable")</f>
        <v>Billable</v>
      </c>
      <c r="M578" s="32" t="s">
        <v>118</v>
      </c>
      <c r="N578" s="1" t="s">
        <v>38</v>
      </c>
      <c r="O578" s="1" t="s">
        <v>39</v>
      </c>
      <c r="P578" s="1"/>
      <c r="Q578" s="1"/>
      <c r="R578" s="31" t="s">
        <v>370</v>
      </c>
      <c r="S578" s="42" t="s">
        <v>880</v>
      </c>
      <c r="T578" s="45">
        <v>0.3666666666666667</v>
      </c>
      <c r="U578" s="42" t="s">
        <v>880</v>
      </c>
      <c r="V578" s="42" t="s">
        <v>880</v>
      </c>
      <c r="W578" s="46">
        <v>0.36944444444444446</v>
      </c>
      <c r="X578" s="46" t="s">
        <v>880</v>
      </c>
      <c r="Y578" s="42" t="s">
        <v>17</v>
      </c>
      <c r="Z578" s="42" t="s">
        <v>17</v>
      </c>
      <c r="AA578" s="42" t="s">
        <v>882</v>
      </c>
      <c r="AB578" s="46" t="s">
        <v>36</v>
      </c>
      <c r="AC578" s="42" t="s">
        <v>18</v>
      </c>
      <c r="AD578" s="42" t="s">
        <v>880</v>
      </c>
      <c r="AE578" s="46">
        <v>0.36249999999999999</v>
      </c>
      <c r="AF578" s="42" t="s">
        <v>880</v>
      </c>
      <c r="AG578" s="42" t="s">
        <v>880</v>
      </c>
      <c r="AH578" s="46">
        <v>0.37083333333333335</v>
      </c>
      <c r="AI578" s="42" t="s">
        <v>880</v>
      </c>
      <c r="AJ578" s="42" t="s">
        <v>880</v>
      </c>
      <c r="AK578" s="46">
        <v>0.38055555555555554</v>
      </c>
      <c r="AL578" s="42" t="s">
        <v>880</v>
      </c>
      <c r="AM578" s="42" t="s">
        <v>880</v>
      </c>
      <c r="AN578" s="46">
        <v>0.36944444444444446</v>
      </c>
      <c r="AO578" s="42" t="s">
        <v>880</v>
      </c>
      <c r="AP578" s="42" t="s">
        <v>17</v>
      </c>
      <c r="AQ578" s="42" t="s">
        <v>17</v>
      </c>
      <c r="AR578" s="42" t="s">
        <v>880</v>
      </c>
      <c r="AS578" s="46">
        <v>0.38541666666666669</v>
      </c>
      <c r="AT578" s="46" t="s">
        <v>880</v>
      </c>
      <c r="AU578" s="42" t="s">
        <v>880</v>
      </c>
      <c r="AV578" s="46">
        <v>0.37986111111111115</v>
      </c>
      <c r="AW578" s="46" t="s">
        <v>880</v>
      </c>
      <c r="AX578" s="42" t="s">
        <v>880</v>
      </c>
      <c r="AY578" s="46">
        <v>0.37222222222222223</v>
      </c>
      <c r="AZ578" s="46" t="s">
        <v>880</v>
      </c>
      <c r="BA578" s="42" t="s">
        <v>880</v>
      </c>
      <c r="BB578" s="46">
        <v>0.36249999999999999</v>
      </c>
      <c r="BC578" s="46" t="s">
        <v>880</v>
      </c>
      <c r="BD578" s="42" t="s">
        <v>880</v>
      </c>
      <c r="BE578" s="42" t="s">
        <v>17</v>
      </c>
      <c r="BF578" s="42" t="s">
        <v>17</v>
      </c>
      <c r="BR578" s="1">
        <f t="shared" ref="BR578:BR641" si="155">COUNTIFS($S578:$BQ578,"P")</f>
        <v>21</v>
      </c>
      <c r="BS578" s="1">
        <f t="shared" ref="BS578:BS641" si="156">COUNTIFS($S578:$BQ578,"HD")/2</f>
        <v>0</v>
      </c>
      <c r="BT578" s="1">
        <f t="shared" ref="BT578:BT641" si="157">COUNTIFS($S578:$BQ578,"DO")</f>
        <v>6</v>
      </c>
      <c r="BU578" s="1">
        <f t="shared" ref="BU578:BU641" si="158">COUNTIFS($S578:$BQ578,"UPL")</f>
        <v>1</v>
      </c>
      <c r="BV578" s="1">
        <f t="shared" ref="BV578:BV641" si="159">COUNTIFS($S578:$BQ578,"LWP")</f>
        <v>0</v>
      </c>
      <c r="BW578" s="1">
        <f>SUM(COUNTIFS($S578:$BQ578,{"PAT","MAT"}))</f>
        <v>0</v>
      </c>
      <c r="BX578" s="1">
        <f t="shared" ref="BX578:BX641" si="160">COUNTIFS($S578:$BQ578,"HO")</f>
        <v>0</v>
      </c>
      <c r="BY578" s="1">
        <f t="shared" ref="BY578:BY641" si="161">COUNTIFS($S578:$BQ578,"NA")</f>
        <v>0</v>
      </c>
      <c r="BZ578" s="1">
        <f t="shared" ref="BZ578:BZ641" si="162">COUNTIFS($S578:$BQ578,"PL")</f>
        <v>0</v>
      </c>
      <c r="CA578" s="1">
        <f t="shared" ref="CA578:CA641" si="163">COUNTIFS($S578:$BQ578,"CL")</f>
        <v>1</v>
      </c>
      <c r="CB578" s="1">
        <f t="shared" ref="CB578:CB641" si="164">COUNTIFS($S578:$BQ578,"BL")</f>
        <v>0</v>
      </c>
      <c r="CC578" s="1">
        <f t="shared" ref="CC578:CC641" si="165">COUNTIFS($S578:$BQ578,"CO")</f>
        <v>0</v>
      </c>
      <c r="CD578" s="1">
        <f t="shared" ref="CD578:CD641" si="166">SUM(BZ578:CC578)</f>
        <v>1</v>
      </c>
      <c r="CE578" s="1">
        <f t="shared" ref="CE578:CE641" si="167">IF(SUM(BR578+BS578)&gt;=17,1,0)</f>
        <v>1</v>
      </c>
      <c r="CF578" s="1">
        <f t="shared" ref="CF578:CF641" si="168">IF(SUM(BR578+BS578)&gt;=13,1,0)</f>
        <v>1</v>
      </c>
      <c r="CG578" s="1">
        <f>SUM(BR578:CC578)+SUM(COUNTIFS(R578:BQ578,{"TERM","RESIGNED"}))</f>
        <v>29</v>
      </c>
      <c r="CH578" s="1" t="s">
        <v>41</v>
      </c>
      <c r="CI578" s="1" t="s">
        <v>936</v>
      </c>
    </row>
    <row r="579" spans="1:87" x14ac:dyDescent="0.25">
      <c r="A579" s="30">
        <f t="shared" ref="A579:A642" si="169">A578+1</f>
        <v>578</v>
      </c>
      <c r="B579" s="1" t="s">
        <v>33</v>
      </c>
      <c r="C579" s="1">
        <v>19397</v>
      </c>
      <c r="D579" s="25">
        <v>19397</v>
      </c>
      <c r="E579" s="1" t="s">
        <v>863</v>
      </c>
      <c r="F579" s="32" t="s">
        <v>1277</v>
      </c>
      <c r="G579" s="32" t="s">
        <v>117</v>
      </c>
      <c r="H579" s="28">
        <v>45230</v>
      </c>
      <c r="I579" s="28" t="s">
        <v>36</v>
      </c>
      <c r="J579" s="28" t="s">
        <v>36</v>
      </c>
      <c r="K579" s="1">
        <f t="shared" ca="1" si="153"/>
        <v>112</v>
      </c>
      <c r="L579" s="32" t="str">
        <f t="shared" si="154"/>
        <v>Billable</v>
      </c>
      <c r="M579" s="32" t="s">
        <v>118</v>
      </c>
      <c r="N579" s="1" t="s">
        <v>38</v>
      </c>
      <c r="O579" s="1" t="s">
        <v>39</v>
      </c>
      <c r="P579" s="1"/>
      <c r="Q579" s="1"/>
      <c r="R579" s="31" t="s">
        <v>370</v>
      </c>
      <c r="S579" s="42" t="s">
        <v>880</v>
      </c>
      <c r="T579" s="45">
        <v>0.37986111111111115</v>
      </c>
      <c r="U579" s="42" t="s">
        <v>880</v>
      </c>
      <c r="V579" s="42" t="s">
        <v>880</v>
      </c>
      <c r="W579" s="46">
        <v>0.36874999999999997</v>
      </c>
      <c r="X579" s="46" t="s">
        <v>880</v>
      </c>
      <c r="Y579" s="42" t="s">
        <v>17</v>
      </c>
      <c r="Z579" s="42" t="s">
        <v>17</v>
      </c>
      <c r="AA579" s="42" t="s">
        <v>883</v>
      </c>
      <c r="AB579" s="46" t="s">
        <v>36</v>
      </c>
      <c r="AC579" s="42" t="s">
        <v>18</v>
      </c>
      <c r="AD579" s="42" t="s">
        <v>882</v>
      </c>
      <c r="AE579" s="46" t="s">
        <v>36</v>
      </c>
      <c r="AF579" s="42" t="s">
        <v>18</v>
      </c>
      <c r="AG579" s="42" t="s">
        <v>880</v>
      </c>
      <c r="AH579" s="46">
        <v>0.36874999999999997</v>
      </c>
      <c r="AI579" s="42" t="s">
        <v>880</v>
      </c>
      <c r="AJ579" s="42" t="s">
        <v>880</v>
      </c>
      <c r="AK579" s="46">
        <v>0.38680555555555557</v>
      </c>
      <c r="AL579" s="42" t="s">
        <v>880</v>
      </c>
      <c r="AM579" s="42" t="s">
        <v>880</v>
      </c>
      <c r="AN579" s="46">
        <v>0.3756944444444445</v>
      </c>
      <c r="AO579" s="42" t="s">
        <v>880</v>
      </c>
      <c r="AP579" s="42" t="s">
        <v>17</v>
      </c>
      <c r="AQ579" s="42" t="s">
        <v>17</v>
      </c>
      <c r="AR579" s="42" t="s">
        <v>883</v>
      </c>
      <c r="AS579" s="46" t="s">
        <v>36</v>
      </c>
      <c r="AT579" s="46" t="s">
        <v>18</v>
      </c>
      <c r="AU579" s="42" t="s">
        <v>880</v>
      </c>
      <c r="AV579" s="46">
        <v>0.36874999999999997</v>
      </c>
      <c r="AW579" s="46" t="s">
        <v>880</v>
      </c>
      <c r="AX579" s="42" t="s">
        <v>880</v>
      </c>
      <c r="AY579" s="46">
        <v>0.37152777777777773</v>
      </c>
      <c r="AZ579" s="46" t="s">
        <v>880</v>
      </c>
      <c r="BA579" s="42" t="s">
        <v>880</v>
      </c>
      <c r="BB579" s="46">
        <v>0.37013888888888885</v>
      </c>
      <c r="BC579" s="46" t="s">
        <v>880</v>
      </c>
      <c r="BD579" s="42" t="s">
        <v>880</v>
      </c>
      <c r="BE579" s="42" t="s">
        <v>17</v>
      </c>
      <c r="BF579" s="42" t="s">
        <v>17</v>
      </c>
      <c r="BR579" s="1">
        <f t="shared" si="155"/>
        <v>17</v>
      </c>
      <c r="BS579" s="1">
        <f t="shared" si="156"/>
        <v>0</v>
      </c>
      <c r="BT579" s="1">
        <f t="shared" si="157"/>
        <v>6</v>
      </c>
      <c r="BU579" s="1">
        <f t="shared" si="158"/>
        <v>3</v>
      </c>
      <c r="BV579" s="1">
        <f t="shared" si="159"/>
        <v>0</v>
      </c>
      <c r="BW579" s="1">
        <f>SUM(COUNTIFS($S579:$BQ579,{"PAT","MAT"}))</f>
        <v>0</v>
      </c>
      <c r="BX579" s="1">
        <f t="shared" si="160"/>
        <v>0</v>
      </c>
      <c r="BY579" s="1">
        <f t="shared" si="161"/>
        <v>0</v>
      </c>
      <c r="BZ579" s="1">
        <f t="shared" si="162"/>
        <v>2</v>
      </c>
      <c r="CA579" s="1">
        <f t="shared" si="163"/>
        <v>1</v>
      </c>
      <c r="CB579" s="1">
        <f t="shared" si="164"/>
        <v>0</v>
      </c>
      <c r="CC579" s="1">
        <f t="shared" si="165"/>
        <v>0</v>
      </c>
      <c r="CD579" s="1">
        <f t="shared" si="166"/>
        <v>3</v>
      </c>
      <c r="CE579" s="1">
        <f t="shared" si="167"/>
        <v>1</v>
      </c>
      <c r="CF579" s="1">
        <f t="shared" si="168"/>
        <v>1</v>
      </c>
      <c r="CG579" s="1">
        <f>SUM(BR579:CC579)+SUM(COUNTIFS(R579:BQ579,{"TERM","RESIGNED"}))</f>
        <v>29</v>
      </c>
      <c r="CH579" s="1" t="s">
        <v>41</v>
      </c>
      <c r="CI579" s="1" t="s">
        <v>936</v>
      </c>
    </row>
    <row r="580" spans="1:87" x14ac:dyDescent="0.25">
      <c r="A580" s="30">
        <f t="shared" si="169"/>
        <v>579</v>
      </c>
      <c r="B580" s="1" t="s">
        <v>33</v>
      </c>
      <c r="C580" s="1">
        <v>19398</v>
      </c>
      <c r="D580" s="25">
        <v>19398</v>
      </c>
      <c r="E580" s="1" t="s">
        <v>863</v>
      </c>
      <c r="F580" s="32" t="s">
        <v>1278</v>
      </c>
      <c r="G580" s="32" t="s">
        <v>117</v>
      </c>
      <c r="H580" s="28">
        <v>45230</v>
      </c>
      <c r="I580" s="28" t="s">
        <v>36</v>
      </c>
      <c r="J580" s="28" t="s">
        <v>36</v>
      </c>
      <c r="K580" s="1">
        <f t="shared" ca="1" si="153"/>
        <v>112</v>
      </c>
      <c r="L580" s="32" t="str">
        <f t="shared" si="154"/>
        <v>Billable</v>
      </c>
      <c r="M580" s="32" t="s">
        <v>118</v>
      </c>
      <c r="N580" s="1" t="s">
        <v>38</v>
      </c>
      <c r="O580" s="1" t="s">
        <v>39</v>
      </c>
      <c r="P580" s="1"/>
      <c r="Q580" s="1"/>
      <c r="R580" s="31" t="s">
        <v>140</v>
      </c>
      <c r="S580" s="42" t="s">
        <v>880</v>
      </c>
      <c r="T580" s="45">
        <v>0.3743055555555555</v>
      </c>
      <c r="U580" s="42" t="s">
        <v>880</v>
      </c>
      <c r="V580" s="42" t="s">
        <v>880</v>
      </c>
      <c r="W580" s="46">
        <v>0.37013888888888885</v>
      </c>
      <c r="X580" s="46" t="s">
        <v>880</v>
      </c>
      <c r="Y580" s="42" t="s">
        <v>17</v>
      </c>
      <c r="Z580" s="42" t="s">
        <v>17</v>
      </c>
      <c r="AA580" s="42" t="s">
        <v>880</v>
      </c>
      <c r="AB580" s="46">
        <v>0.3840277777777778</v>
      </c>
      <c r="AC580" s="42" t="s">
        <v>880</v>
      </c>
      <c r="AD580" s="42" t="s">
        <v>880</v>
      </c>
      <c r="AE580" s="46">
        <v>0.37708333333333338</v>
      </c>
      <c r="AF580" s="42" t="s">
        <v>880</v>
      </c>
      <c r="AG580" s="42" t="s">
        <v>880</v>
      </c>
      <c r="AH580" s="46">
        <v>0.37083333333333335</v>
      </c>
      <c r="AI580" s="42" t="s">
        <v>880</v>
      </c>
      <c r="AJ580" s="42" t="s">
        <v>880</v>
      </c>
      <c r="AK580" s="46">
        <v>0.15625</v>
      </c>
      <c r="AL580" s="42" t="s">
        <v>19</v>
      </c>
      <c r="AM580" s="42" t="s">
        <v>19</v>
      </c>
      <c r="AN580" s="46">
        <v>0.37708333333333338</v>
      </c>
      <c r="AO580" s="42" t="s">
        <v>19</v>
      </c>
      <c r="AP580" s="42" t="s">
        <v>17</v>
      </c>
      <c r="AQ580" s="42" t="s">
        <v>17</v>
      </c>
      <c r="AR580" s="42" t="s">
        <v>880</v>
      </c>
      <c r="AS580" s="46">
        <v>0.3666666666666667</v>
      </c>
      <c r="AT580" s="46" t="s">
        <v>880</v>
      </c>
      <c r="AU580" s="42" t="s">
        <v>880</v>
      </c>
      <c r="AV580" s="46">
        <v>0.3666666666666667</v>
      </c>
      <c r="AW580" s="46" t="s">
        <v>880</v>
      </c>
      <c r="AX580" s="42" t="s">
        <v>880</v>
      </c>
      <c r="AY580" s="46">
        <v>0.37013888888888885</v>
      </c>
      <c r="AZ580" s="46" t="s">
        <v>880</v>
      </c>
      <c r="BA580" s="42" t="s">
        <v>880</v>
      </c>
      <c r="BB580" s="46">
        <v>0.41319444444444442</v>
      </c>
      <c r="BC580" s="46" t="s">
        <v>880</v>
      </c>
      <c r="BD580" s="42" t="s">
        <v>880</v>
      </c>
      <c r="BE580" s="42" t="s">
        <v>17</v>
      </c>
      <c r="BF580" s="42" t="s">
        <v>17</v>
      </c>
      <c r="BR580" s="1">
        <f t="shared" si="155"/>
        <v>20</v>
      </c>
      <c r="BS580" s="1">
        <f t="shared" si="156"/>
        <v>0</v>
      </c>
      <c r="BT580" s="1">
        <f t="shared" si="157"/>
        <v>6</v>
      </c>
      <c r="BU580" s="1">
        <f t="shared" si="158"/>
        <v>0</v>
      </c>
      <c r="BV580" s="1">
        <f t="shared" si="159"/>
        <v>3</v>
      </c>
      <c r="BW580" s="1">
        <f>SUM(COUNTIFS($S580:$BQ580,{"PAT","MAT"}))</f>
        <v>0</v>
      </c>
      <c r="BX580" s="1">
        <f t="shared" si="160"/>
        <v>0</v>
      </c>
      <c r="BY580" s="1">
        <f t="shared" si="161"/>
        <v>0</v>
      </c>
      <c r="BZ580" s="1">
        <f t="shared" si="162"/>
        <v>0</v>
      </c>
      <c r="CA580" s="1">
        <f t="shared" si="163"/>
        <v>0</v>
      </c>
      <c r="CB580" s="1">
        <f t="shared" si="164"/>
        <v>0</v>
      </c>
      <c r="CC580" s="1">
        <f t="shared" si="165"/>
        <v>0</v>
      </c>
      <c r="CD580" s="1">
        <f t="shared" si="166"/>
        <v>0</v>
      </c>
      <c r="CE580" s="1">
        <f t="shared" si="167"/>
        <v>1</v>
      </c>
      <c r="CF580" s="1">
        <f t="shared" si="168"/>
        <v>1</v>
      </c>
      <c r="CG580" s="1">
        <f>SUM(BR580:CC580)+SUM(COUNTIFS(R580:BQ580,{"TERM","RESIGNED"}))</f>
        <v>29</v>
      </c>
      <c r="CH580" s="1" t="s">
        <v>41</v>
      </c>
      <c r="CI580" s="1" t="s">
        <v>936</v>
      </c>
    </row>
    <row r="581" spans="1:87" x14ac:dyDescent="0.25">
      <c r="A581" s="30">
        <f t="shared" si="169"/>
        <v>580</v>
      </c>
      <c r="B581" s="1" t="s">
        <v>33</v>
      </c>
      <c r="C581" s="1">
        <v>19401</v>
      </c>
      <c r="D581" s="25">
        <v>19401</v>
      </c>
      <c r="E581" s="1" t="s">
        <v>863</v>
      </c>
      <c r="F581" s="32" t="s">
        <v>1279</v>
      </c>
      <c r="G581" s="32" t="s">
        <v>117</v>
      </c>
      <c r="H581" s="28">
        <v>45230</v>
      </c>
      <c r="I581" s="28" t="s">
        <v>36</v>
      </c>
      <c r="J581" s="28" t="s">
        <v>36</v>
      </c>
      <c r="K581" s="1">
        <f t="shared" ca="1" si="153"/>
        <v>112</v>
      </c>
      <c r="L581" s="32" t="str">
        <f t="shared" si="154"/>
        <v>Billable</v>
      </c>
      <c r="M581" s="32" t="s">
        <v>118</v>
      </c>
      <c r="N581" s="1" t="s">
        <v>38</v>
      </c>
      <c r="O581" s="1" t="s">
        <v>39</v>
      </c>
      <c r="P581" s="1"/>
      <c r="Q581" s="1"/>
      <c r="R581" s="31" t="s">
        <v>370</v>
      </c>
      <c r="S581" s="42" t="s">
        <v>19</v>
      </c>
      <c r="T581" s="45">
        <v>0.36736111111111108</v>
      </c>
      <c r="U581" s="42" t="s">
        <v>19</v>
      </c>
      <c r="V581" s="42" t="s">
        <v>882</v>
      </c>
      <c r="W581" s="46" t="s">
        <v>36</v>
      </c>
      <c r="X581" s="46" t="s">
        <v>18</v>
      </c>
      <c r="Y581" s="42" t="s">
        <v>17</v>
      </c>
      <c r="Z581" s="42" t="s">
        <v>17</v>
      </c>
      <c r="AA581" s="42" t="s">
        <v>880</v>
      </c>
      <c r="AB581" s="46">
        <v>0.3756944444444445</v>
      </c>
      <c r="AC581" s="42" t="s">
        <v>880</v>
      </c>
      <c r="AD581" s="42" t="s">
        <v>880</v>
      </c>
      <c r="AE581" s="46">
        <v>0.35902777777777778</v>
      </c>
      <c r="AF581" s="42" t="s">
        <v>880</v>
      </c>
      <c r="AG581" s="42" t="s">
        <v>880</v>
      </c>
      <c r="AH581" s="46">
        <v>0.37152777777777773</v>
      </c>
      <c r="AI581" s="42" t="s">
        <v>880</v>
      </c>
      <c r="AJ581" s="42" t="s">
        <v>880</v>
      </c>
      <c r="AK581" s="46">
        <v>0.38750000000000001</v>
      </c>
      <c r="AL581" s="42" t="s">
        <v>880</v>
      </c>
      <c r="AM581" s="42" t="s">
        <v>880</v>
      </c>
      <c r="AN581" s="46">
        <v>0.37152777777777773</v>
      </c>
      <c r="AO581" s="42" t="s">
        <v>880</v>
      </c>
      <c r="AP581" s="42" t="s">
        <v>17</v>
      </c>
      <c r="AQ581" s="42" t="s">
        <v>17</v>
      </c>
      <c r="AR581" s="42" t="s">
        <v>880</v>
      </c>
      <c r="AS581" s="46">
        <v>0.38680555555555557</v>
      </c>
      <c r="AT581" s="46" t="s">
        <v>880</v>
      </c>
      <c r="AU581" s="42" t="s">
        <v>880</v>
      </c>
      <c r="AV581" s="46">
        <v>0.375</v>
      </c>
      <c r="AW581" s="46" t="s">
        <v>880</v>
      </c>
      <c r="AX581" s="42" t="s">
        <v>881</v>
      </c>
      <c r="AY581" s="46">
        <v>0.24513888888888888</v>
      </c>
      <c r="AZ581" s="46" t="s">
        <v>881</v>
      </c>
      <c r="BA581" s="42" t="s">
        <v>883</v>
      </c>
      <c r="BB581" s="46" t="s">
        <v>36</v>
      </c>
      <c r="BC581" s="46" t="s">
        <v>18</v>
      </c>
      <c r="BD581" s="42" t="s">
        <v>880</v>
      </c>
      <c r="BE581" s="42" t="s">
        <v>17</v>
      </c>
      <c r="BF581" s="42" t="s">
        <v>17</v>
      </c>
      <c r="BR581" s="1">
        <f t="shared" si="155"/>
        <v>15</v>
      </c>
      <c r="BS581" s="1">
        <f t="shared" si="156"/>
        <v>1</v>
      </c>
      <c r="BT581" s="1">
        <f t="shared" si="157"/>
        <v>6</v>
      </c>
      <c r="BU581" s="1">
        <f t="shared" si="158"/>
        <v>2</v>
      </c>
      <c r="BV581" s="1">
        <f t="shared" si="159"/>
        <v>2</v>
      </c>
      <c r="BW581" s="1">
        <f>SUM(COUNTIFS($S581:$BQ581,{"PAT","MAT"}))</f>
        <v>0</v>
      </c>
      <c r="BX581" s="1">
        <f t="shared" si="160"/>
        <v>0</v>
      </c>
      <c r="BY581" s="1">
        <f t="shared" si="161"/>
        <v>0</v>
      </c>
      <c r="BZ581" s="1">
        <f t="shared" si="162"/>
        <v>1</v>
      </c>
      <c r="CA581" s="1">
        <f t="shared" si="163"/>
        <v>1</v>
      </c>
      <c r="CB581" s="1">
        <f t="shared" si="164"/>
        <v>0</v>
      </c>
      <c r="CC581" s="1">
        <f t="shared" si="165"/>
        <v>0</v>
      </c>
      <c r="CD581" s="1">
        <f t="shared" si="166"/>
        <v>2</v>
      </c>
      <c r="CE581" s="1">
        <f t="shared" si="167"/>
        <v>0</v>
      </c>
      <c r="CF581" s="1">
        <f t="shared" si="168"/>
        <v>1</v>
      </c>
      <c r="CG581" s="1">
        <f>SUM(BR581:CC581)+SUM(COUNTIFS(R581:BQ581,{"TERM","RESIGNED"}))</f>
        <v>28</v>
      </c>
      <c r="CH581" s="1" t="s">
        <v>41</v>
      </c>
      <c r="CI581" s="1" t="s">
        <v>933</v>
      </c>
    </row>
    <row r="582" spans="1:87" x14ac:dyDescent="0.25">
      <c r="A582" s="30">
        <f t="shared" si="169"/>
        <v>581</v>
      </c>
      <c r="B582" s="1" t="s">
        <v>33</v>
      </c>
      <c r="C582" s="1">
        <v>19408</v>
      </c>
      <c r="D582" s="25">
        <v>19408</v>
      </c>
      <c r="E582" s="1" t="s">
        <v>863</v>
      </c>
      <c r="F582" s="32" t="s">
        <v>1280</v>
      </c>
      <c r="G582" s="32" t="s">
        <v>117</v>
      </c>
      <c r="H582" s="28">
        <v>45233</v>
      </c>
      <c r="I582" s="28" t="s">
        <v>36</v>
      </c>
      <c r="J582" s="28" t="s">
        <v>36</v>
      </c>
      <c r="K582" s="1">
        <f t="shared" ca="1" si="153"/>
        <v>109</v>
      </c>
      <c r="L582" s="32" t="str">
        <f t="shared" si="154"/>
        <v>Billable</v>
      </c>
      <c r="M582" s="32" t="s">
        <v>118</v>
      </c>
      <c r="N582" s="1" t="s">
        <v>38</v>
      </c>
      <c r="O582" s="1" t="s">
        <v>39</v>
      </c>
      <c r="P582" s="1"/>
      <c r="Q582" s="1"/>
      <c r="R582" s="31" t="s">
        <v>187</v>
      </c>
      <c r="S582" s="42" t="s">
        <v>880</v>
      </c>
      <c r="T582" s="45">
        <v>0.38125000000000003</v>
      </c>
      <c r="U582" s="42" t="s">
        <v>880</v>
      </c>
      <c r="V582" s="42" t="s">
        <v>880</v>
      </c>
      <c r="W582" s="46">
        <v>0.38541666666666669</v>
      </c>
      <c r="X582" s="46" t="s">
        <v>880</v>
      </c>
      <c r="Y582" s="42" t="s">
        <v>17</v>
      </c>
      <c r="Z582" s="42" t="s">
        <v>17</v>
      </c>
      <c r="AA582" s="42" t="s">
        <v>880</v>
      </c>
      <c r="AB582" s="46">
        <v>0.37013888888888885</v>
      </c>
      <c r="AC582" s="42" t="s">
        <v>880</v>
      </c>
      <c r="AD582" s="42" t="s">
        <v>880</v>
      </c>
      <c r="AE582" s="46">
        <v>0.375</v>
      </c>
      <c r="AF582" s="42" t="s">
        <v>880</v>
      </c>
      <c r="AG582" s="42" t="s">
        <v>19</v>
      </c>
      <c r="AH582" s="46">
        <v>0.40763888888888888</v>
      </c>
      <c r="AI582" s="42" t="s">
        <v>19</v>
      </c>
      <c r="AJ582" s="42" t="s">
        <v>880</v>
      </c>
      <c r="AK582" s="46">
        <v>0.375</v>
      </c>
      <c r="AL582" s="42" t="s">
        <v>880</v>
      </c>
      <c r="AM582" s="42" t="s">
        <v>880</v>
      </c>
      <c r="AN582" s="46">
        <v>0.42986111111111108</v>
      </c>
      <c r="AO582" s="42" t="s">
        <v>880</v>
      </c>
      <c r="AP582" s="42" t="s">
        <v>17</v>
      </c>
      <c r="AQ582" s="42" t="s">
        <v>17</v>
      </c>
      <c r="AR582" s="42" t="s">
        <v>880</v>
      </c>
      <c r="AS582" s="46">
        <v>0.39097222222222222</v>
      </c>
      <c r="AT582" s="46" t="s">
        <v>880</v>
      </c>
      <c r="AU582" s="42" t="s">
        <v>880</v>
      </c>
      <c r="AV582" s="46">
        <v>0.37638888888888888</v>
      </c>
      <c r="AW582" s="46" t="s">
        <v>880</v>
      </c>
      <c r="AX582" s="42" t="s">
        <v>880</v>
      </c>
      <c r="AY582" s="46">
        <v>0.38611111111111113</v>
      </c>
      <c r="AZ582" s="46" t="s">
        <v>880</v>
      </c>
      <c r="BA582" s="42" t="s">
        <v>880</v>
      </c>
      <c r="BB582" s="46">
        <v>0.37638888888888888</v>
      </c>
      <c r="BC582" s="46" t="s">
        <v>880</v>
      </c>
      <c r="BD582" s="42" t="s">
        <v>880</v>
      </c>
      <c r="BE582" s="42" t="s">
        <v>17</v>
      </c>
      <c r="BF582" s="42" t="s">
        <v>17</v>
      </c>
      <c r="BR582" s="1">
        <f t="shared" si="155"/>
        <v>21</v>
      </c>
      <c r="BS582" s="1">
        <f t="shared" si="156"/>
        <v>0</v>
      </c>
      <c r="BT582" s="1">
        <f t="shared" si="157"/>
        <v>6</v>
      </c>
      <c r="BU582" s="1">
        <f t="shared" si="158"/>
        <v>0</v>
      </c>
      <c r="BV582" s="1">
        <f t="shared" si="159"/>
        <v>2</v>
      </c>
      <c r="BW582" s="1">
        <f>SUM(COUNTIFS($S582:$BQ582,{"PAT","MAT"}))</f>
        <v>0</v>
      </c>
      <c r="BX582" s="1">
        <f t="shared" si="160"/>
        <v>0</v>
      </c>
      <c r="BY582" s="1">
        <f t="shared" si="161"/>
        <v>0</v>
      </c>
      <c r="BZ582" s="1">
        <f t="shared" si="162"/>
        <v>0</v>
      </c>
      <c r="CA582" s="1">
        <f t="shared" si="163"/>
        <v>0</v>
      </c>
      <c r="CB582" s="1">
        <f t="shared" si="164"/>
        <v>0</v>
      </c>
      <c r="CC582" s="1">
        <f t="shared" si="165"/>
        <v>0</v>
      </c>
      <c r="CD582" s="1">
        <f t="shared" si="166"/>
        <v>0</v>
      </c>
      <c r="CE582" s="1">
        <f t="shared" si="167"/>
        <v>1</v>
      </c>
      <c r="CF582" s="1">
        <f t="shared" si="168"/>
        <v>1</v>
      </c>
      <c r="CG582" s="1">
        <f>SUM(BR582:CC582)+SUM(COUNTIFS(R582:BQ582,{"TERM","RESIGNED"}))</f>
        <v>29</v>
      </c>
      <c r="CH582" s="1" t="s">
        <v>41</v>
      </c>
      <c r="CI582" s="1" t="s">
        <v>933</v>
      </c>
    </row>
    <row r="583" spans="1:87" x14ac:dyDescent="0.25">
      <c r="A583" s="30">
        <f t="shared" si="169"/>
        <v>582</v>
      </c>
      <c r="B583" s="1" t="s">
        <v>33</v>
      </c>
      <c r="C583" s="1">
        <v>19417</v>
      </c>
      <c r="D583" s="25">
        <v>19417</v>
      </c>
      <c r="E583" s="1" t="s">
        <v>863</v>
      </c>
      <c r="F583" s="32" t="s">
        <v>1282</v>
      </c>
      <c r="G583" s="32" t="s">
        <v>117</v>
      </c>
      <c r="H583" s="28">
        <v>45233</v>
      </c>
      <c r="I583" s="28" t="s">
        <v>36</v>
      </c>
      <c r="J583" s="28" t="s">
        <v>36</v>
      </c>
      <c r="K583" s="1">
        <f t="shared" ca="1" si="153"/>
        <v>109</v>
      </c>
      <c r="L583" s="32" t="str">
        <f t="shared" si="154"/>
        <v>Billable</v>
      </c>
      <c r="M583" s="32" t="s">
        <v>118</v>
      </c>
      <c r="N583" s="1" t="s">
        <v>38</v>
      </c>
      <c r="O583" s="1" t="s">
        <v>39</v>
      </c>
      <c r="P583" s="1"/>
      <c r="Q583" s="1"/>
      <c r="R583" s="31" t="s">
        <v>187</v>
      </c>
      <c r="S583" s="42" t="s">
        <v>880</v>
      </c>
      <c r="T583" s="45">
        <v>0.375</v>
      </c>
      <c r="U583" s="42" t="s">
        <v>880</v>
      </c>
      <c r="V583" s="42" t="s">
        <v>880</v>
      </c>
      <c r="W583" s="46">
        <v>0.38750000000000001</v>
      </c>
      <c r="X583" s="46" t="s">
        <v>880</v>
      </c>
      <c r="Y583" s="42" t="s">
        <v>17</v>
      </c>
      <c r="Z583" s="42" t="s">
        <v>17</v>
      </c>
      <c r="AA583" s="42" t="s">
        <v>880</v>
      </c>
      <c r="AB583" s="46">
        <v>0.3666666666666667</v>
      </c>
      <c r="AC583" s="42" t="s">
        <v>880</v>
      </c>
      <c r="AD583" s="42" t="s">
        <v>880</v>
      </c>
      <c r="AE583" s="46">
        <v>0.37638888888888888</v>
      </c>
      <c r="AF583" s="42" t="s">
        <v>880</v>
      </c>
      <c r="AG583" s="42" t="s">
        <v>881</v>
      </c>
      <c r="AH583" s="46">
        <v>0.4152777777777778</v>
      </c>
      <c r="AI583" s="42" t="s">
        <v>881</v>
      </c>
      <c r="AJ583" s="42" t="s">
        <v>880</v>
      </c>
      <c r="AK583" s="46">
        <v>0.37152777777777773</v>
      </c>
      <c r="AL583" s="42" t="s">
        <v>880</v>
      </c>
      <c r="AM583" s="42" t="s">
        <v>880</v>
      </c>
      <c r="AN583" s="46">
        <v>0.42986111111111108</v>
      </c>
      <c r="AO583" s="42" t="s">
        <v>880</v>
      </c>
      <c r="AP583" s="42" t="s">
        <v>17</v>
      </c>
      <c r="AQ583" s="42" t="s">
        <v>17</v>
      </c>
      <c r="AR583" s="42" t="s">
        <v>880</v>
      </c>
      <c r="AS583" s="46">
        <v>0.38055555555555554</v>
      </c>
      <c r="AT583" s="46" t="s">
        <v>880</v>
      </c>
      <c r="AU583" s="42" t="s">
        <v>18</v>
      </c>
      <c r="AV583" s="46" t="s">
        <v>36</v>
      </c>
      <c r="AW583" s="46" t="s">
        <v>18</v>
      </c>
      <c r="AX583" s="42" t="s">
        <v>880</v>
      </c>
      <c r="AY583" s="46">
        <v>0.3840277777777778</v>
      </c>
      <c r="AZ583" s="46" t="s">
        <v>880</v>
      </c>
      <c r="BA583" s="42" t="s">
        <v>880</v>
      </c>
      <c r="BB583" s="46">
        <v>0.37638888888888888</v>
      </c>
      <c r="BC583" s="46" t="s">
        <v>880</v>
      </c>
      <c r="BD583" s="42" t="s">
        <v>880</v>
      </c>
      <c r="BE583" s="42" t="s">
        <v>17</v>
      </c>
      <c r="BF583" s="42" t="s">
        <v>17</v>
      </c>
      <c r="BR583" s="1">
        <f t="shared" si="155"/>
        <v>19</v>
      </c>
      <c r="BS583" s="1">
        <f t="shared" si="156"/>
        <v>1</v>
      </c>
      <c r="BT583" s="1">
        <f t="shared" si="157"/>
        <v>6</v>
      </c>
      <c r="BU583" s="1">
        <f t="shared" si="158"/>
        <v>2</v>
      </c>
      <c r="BV583" s="1">
        <f t="shared" si="159"/>
        <v>0</v>
      </c>
      <c r="BW583" s="1">
        <f>SUM(COUNTIFS($S583:$BQ583,{"PAT","MAT"}))</f>
        <v>0</v>
      </c>
      <c r="BX583" s="1">
        <f t="shared" si="160"/>
        <v>0</v>
      </c>
      <c r="BY583" s="1">
        <f t="shared" si="161"/>
        <v>0</v>
      </c>
      <c r="BZ583" s="1">
        <f t="shared" si="162"/>
        <v>0</v>
      </c>
      <c r="CA583" s="1">
        <f t="shared" si="163"/>
        <v>0</v>
      </c>
      <c r="CB583" s="1">
        <f t="shared" si="164"/>
        <v>0</v>
      </c>
      <c r="CC583" s="1">
        <f t="shared" si="165"/>
        <v>0</v>
      </c>
      <c r="CD583" s="1">
        <f t="shared" si="166"/>
        <v>0</v>
      </c>
      <c r="CE583" s="1">
        <f t="shared" si="167"/>
        <v>1</v>
      </c>
      <c r="CF583" s="1">
        <f t="shared" si="168"/>
        <v>1</v>
      </c>
      <c r="CG583" s="1">
        <f>SUM(BR583:CC583)+SUM(COUNTIFS(R583:BQ583,{"TERM","RESIGNED"}))</f>
        <v>28</v>
      </c>
      <c r="CH583" s="1" t="s">
        <v>41</v>
      </c>
      <c r="CI583" s="1" t="s">
        <v>933</v>
      </c>
    </row>
    <row r="584" spans="1:87" x14ac:dyDescent="0.25">
      <c r="A584" s="30">
        <f t="shared" si="169"/>
        <v>583</v>
      </c>
      <c r="B584" s="1" t="s">
        <v>33</v>
      </c>
      <c r="C584" s="1">
        <v>19418</v>
      </c>
      <c r="D584" s="25">
        <v>19418</v>
      </c>
      <c r="E584" s="1" t="s">
        <v>862</v>
      </c>
      <c r="F584" s="32" t="s">
        <v>1283</v>
      </c>
      <c r="G584" s="32" t="s">
        <v>117</v>
      </c>
      <c r="H584" s="28">
        <v>45233</v>
      </c>
      <c r="I584" s="28" t="s">
        <v>36</v>
      </c>
      <c r="J584" s="28" t="s">
        <v>36</v>
      </c>
      <c r="K584" s="1">
        <f t="shared" ca="1" si="153"/>
        <v>109</v>
      </c>
      <c r="L584" s="32" t="str">
        <f t="shared" si="154"/>
        <v>Billable</v>
      </c>
      <c r="M584" s="32" t="s">
        <v>118</v>
      </c>
      <c r="N584" s="1" t="s">
        <v>38</v>
      </c>
      <c r="O584" s="1" t="s">
        <v>39</v>
      </c>
      <c r="P584" s="1"/>
      <c r="Q584" s="1"/>
      <c r="R584" s="31" t="s">
        <v>187</v>
      </c>
      <c r="S584" s="42" t="s">
        <v>880</v>
      </c>
      <c r="T584" s="45">
        <v>0.38680555555555557</v>
      </c>
      <c r="U584" s="42" t="s">
        <v>880</v>
      </c>
      <c r="V584" s="42" t="s">
        <v>880</v>
      </c>
      <c r="W584" s="46">
        <v>0.38958333333333334</v>
      </c>
      <c r="X584" s="46" t="s">
        <v>880</v>
      </c>
      <c r="Y584" s="42" t="s">
        <v>17</v>
      </c>
      <c r="Z584" s="42" t="s">
        <v>17</v>
      </c>
      <c r="AA584" s="42" t="s">
        <v>880</v>
      </c>
      <c r="AB584" s="46">
        <v>0.38125000000000003</v>
      </c>
      <c r="AC584" s="42" t="s">
        <v>880</v>
      </c>
      <c r="AD584" s="42" t="s">
        <v>880</v>
      </c>
      <c r="AE584" s="46">
        <v>0.38750000000000001</v>
      </c>
      <c r="AF584" s="42" t="s">
        <v>880</v>
      </c>
      <c r="AG584" s="42" t="s">
        <v>881</v>
      </c>
      <c r="AH584" s="46">
        <v>0.41388888888888892</v>
      </c>
      <c r="AI584" s="42" t="s">
        <v>881</v>
      </c>
      <c r="AJ584" s="42" t="s">
        <v>880</v>
      </c>
      <c r="AK584" s="46">
        <v>0.38055555555555554</v>
      </c>
      <c r="AL584" s="42" t="s">
        <v>880</v>
      </c>
      <c r="AM584" s="42" t="s">
        <v>880</v>
      </c>
      <c r="AN584" s="46">
        <v>0.37361111111111112</v>
      </c>
      <c r="AO584" s="42" t="s">
        <v>880</v>
      </c>
      <c r="AP584" s="42" t="s">
        <v>17</v>
      </c>
      <c r="AQ584" s="42" t="s">
        <v>17</v>
      </c>
      <c r="AR584" s="42" t="s">
        <v>19</v>
      </c>
      <c r="AS584" s="46">
        <v>0.37777777777777777</v>
      </c>
      <c r="AT584" s="46" t="s">
        <v>19</v>
      </c>
      <c r="AU584" s="42" t="s">
        <v>880</v>
      </c>
      <c r="AV584" s="46">
        <v>0.37708333333333338</v>
      </c>
      <c r="AW584" s="46" t="s">
        <v>880</v>
      </c>
      <c r="AX584" s="42" t="s">
        <v>880</v>
      </c>
      <c r="AY584" s="46">
        <v>0.39513888888888887</v>
      </c>
      <c r="AZ584" s="46" t="s">
        <v>880</v>
      </c>
      <c r="BA584" s="42" t="s">
        <v>880</v>
      </c>
      <c r="BB584" s="46">
        <v>0.3840277777777778</v>
      </c>
      <c r="BC584" s="46" t="s">
        <v>880</v>
      </c>
      <c r="BD584" s="42" t="s">
        <v>880</v>
      </c>
      <c r="BE584" s="42" t="s">
        <v>17</v>
      </c>
      <c r="BF584" s="42" t="s">
        <v>17</v>
      </c>
      <c r="BR584" s="1">
        <f t="shared" si="155"/>
        <v>19</v>
      </c>
      <c r="BS584" s="1">
        <f t="shared" si="156"/>
        <v>1</v>
      </c>
      <c r="BT584" s="1">
        <f t="shared" si="157"/>
        <v>6</v>
      </c>
      <c r="BU584" s="1">
        <f t="shared" si="158"/>
        <v>0</v>
      </c>
      <c r="BV584" s="1">
        <f t="shared" si="159"/>
        <v>2</v>
      </c>
      <c r="BW584" s="1">
        <f>SUM(COUNTIFS($S584:$BQ584,{"PAT","MAT"}))</f>
        <v>0</v>
      </c>
      <c r="BX584" s="1">
        <f t="shared" si="160"/>
        <v>0</v>
      </c>
      <c r="BY584" s="1">
        <f t="shared" si="161"/>
        <v>0</v>
      </c>
      <c r="BZ584" s="1">
        <f t="shared" si="162"/>
        <v>0</v>
      </c>
      <c r="CA584" s="1">
        <f t="shared" si="163"/>
        <v>0</v>
      </c>
      <c r="CB584" s="1">
        <f t="shared" si="164"/>
        <v>0</v>
      </c>
      <c r="CC584" s="1">
        <f t="shared" si="165"/>
        <v>0</v>
      </c>
      <c r="CD584" s="1">
        <f t="shared" si="166"/>
        <v>0</v>
      </c>
      <c r="CE584" s="1">
        <f t="shared" si="167"/>
        <v>1</v>
      </c>
      <c r="CF584" s="1">
        <f t="shared" si="168"/>
        <v>1</v>
      </c>
      <c r="CG584" s="1">
        <f>SUM(BR584:CC584)+SUM(COUNTIFS(R584:BQ584,{"TERM","RESIGNED"}))</f>
        <v>28</v>
      </c>
      <c r="CH584" s="1" t="s">
        <v>41</v>
      </c>
      <c r="CI584" s="1" t="s">
        <v>933</v>
      </c>
    </row>
    <row r="585" spans="1:87" x14ac:dyDescent="0.25">
      <c r="A585" s="30">
        <f t="shared" si="169"/>
        <v>584</v>
      </c>
      <c r="B585" s="1" t="s">
        <v>33</v>
      </c>
      <c r="C585" s="1">
        <v>19455</v>
      </c>
      <c r="D585" s="25">
        <v>19455</v>
      </c>
      <c r="E585" s="1" t="s">
        <v>862</v>
      </c>
      <c r="F585" s="32" t="s">
        <v>1300</v>
      </c>
      <c r="G585" s="32" t="s">
        <v>154</v>
      </c>
      <c r="H585" s="28">
        <v>45238</v>
      </c>
      <c r="I585" s="28" t="s">
        <v>36</v>
      </c>
      <c r="J585" s="28" t="s">
        <v>36</v>
      </c>
      <c r="K585" s="1">
        <f t="shared" ca="1" si="153"/>
        <v>104</v>
      </c>
      <c r="L585" s="32" t="str">
        <f t="shared" si="154"/>
        <v>Billable</v>
      </c>
      <c r="M585" s="32" t="s">
        <v>118</v>
      </c>
      <c r="N585" s="1" t="s">
        <v>38</v>
      </c>
      <c r="O585" s="1" t="s">
        <v>39</v>
      </c>
      <c r="P585" s="1"/>
      <c r="Q585" s="1"/>
      <c r="R585" s="31" t="s">
        <v>155</v>
      </c>
      <c r="S585" s="42" t="s">
        <v>880</v>
      </c>
      <c r="T585" s="45">
        <v>0.37013888888888885</v>
      </c>
      <c r="U585" s="42" t="s">
        <v>880</v>
      </c>
      <c r="V585" s="42" t="s">
        <v>880</v>
      </c>
      <c r="W585" s="46">
        <v>0.36874999999999997</v>
      </c>
      <c r="X585" s="46" t="s">
        <v>880</v>
      </c>
      <c r="Y585" s="42" t="s">
        <v>17</v>
      </c>
      <c r="Z585" s="42" t="s">
        <v>17</v>
      </c>
      <c r="AA585" s="42" t="s">
        <v>880</v>
      </c>
      <c r="AB585" s="46">
        <v>0.37013888888888885</v>
      </c>
      <c r="AC585" s="42" t="s">
        <v>880</v>
      </c>
      <c r="AD585" s="42" t="s">
        <v>880</v>
      </c>
      <c r="AE585" s="46">
        <v>0.36874999999999997</v>
      </c>
      <c r="AF585" s="42" t="s">
        <v>880</v>
      </c>
      <c r="AG585" s="42" t="s">
        <v>880</v>
      </c>
      <c r="AH585" s="46">
        <v>0.37361111111111112</v>
      </c>
      <c r="AI585" s="42" t="s">
        <v>880</v>
      </c>
      <c r="AJ585" s="42" t="s">
        <v>880</v>
      </c>
      <c r="AK585" s="46">
        <v>0.37222222222222223</v>
      </c>
      <c r="AL585" s="42" t="s">
        <v>880</v>
      </c>
      <c r="AM585" s="42" t="s">
        <v>880</v>
      </c>
      <c r="AN585" s="46">
        <v>0.36319444444444443</v>
      </c>
      <c r="AO585" s="42" t="s">
        <v>880</v>
      </c>
      <c r="AP585" s="42" t="s">
        <v>17</v>
      </c>
      <c r="AQ585" s="42" t="s">
        <v>17</v>
      </c>
      <c r="AR585" s="42" t="s">
        <v>880</v>
      </c>
      <c r="AS585" s="46">
        <v>0.3833333333333333</v>
      </c>
      <c r="AT585" s="46" t="s">
        <v>880</v>
      </c>
      <c r="AU585" s="42" t="s">
        <v>880</v>
      </c>
      <c r="AV585" s="46">
        <v>0.37013888888888885</v>
      </c>
      <c r="AW585" s="46" t="s">
        <v>880</v>
      </c>
      <c r="AX585" s="42" t="s">
        <v>880</v>
      </c>
      <c r="AY585" s="46">
        <v>0.36736111111111108</v>
      </c>
      <c r="AZ585" s="46" t="s">
        <v>880</v>
      </c>
      <c r="BA585" s="42" t="s">
        <v>880</v>
      </c>
      <c r="BB585" s="46">
        <v>0.37222222222222223</v>
      </c>
      <c r="BC585" s="46" t="s">
        <v>880</v>
      </c>
      <c r="BD585" s="42" t="s">
        <v>880</v>
      </c>
      <c r="BE585" s="42" t="s">
        <v>17</v>
      </c>
      <c r="BF585" s="42" t="s">
        <v>17</v>
      </c>
      <c r="BR585" s="1">
        <f t="shared" si="155"/>
        <v>23</v>
      </c>
      <c r="BS585" s="1">
        <f t="shared" si="156"/>
        <v>0</v>
      </c>
      <c r="BT585" s="1">
        <f t="shared" si="157"/>
        <v>6</v>
      </c>
      <c r="BU585" s="1">
        <f t="shared" si="158"/>
        <v>0</v>
      </c>
      <c r="BV585" s="1">
        <f t="shared" si="159"/>
        <v>0</v>
      </c>
      <c r="BW585" s="1">
        <f>SUM(COUNTIFS($S585:$BQ585,{"PAT","MAT"}))</f>
        <v>0</v>
      </c>
      <c r="BX585" s="1">
        <f t="shared" si="160"/>
        <v>0</v>
      </c>
      <c r="BY585" s="1">
        <f t="shared" si="161"/>
        <v>0</v>
      </c>
      <c r="BZ585" s="1">
        <f t="shared" si="162"/>
        <v>0</v>
      </c>
      <c r="CA585" s="1">
        <f t="shared" si="163"/>
        <v>0</v>
      </c>
      <c r="CB585" s="1">
        <f t="shared" si="164"/>
        <v>0</v>
      </c>
      <c r="CC585" s="1">
        <f t="shared" si="165"/>
        <v>0</v>
      </c>
      <c r="CD585" s="1">
        <f t="shared" si="166"/>
        <v>0</v>
      </c>
      <c r="CE585" s="1">
        <f t="shared" si="167"/>
        <v>1</v>
      </c>
      <c r="CF585" s="1">
        <f t="shared" si="168"/>
        <v>1</v>
      </c>
      <c r="CG585" s="1">
        <f>SUM(BR585:CC585)+SUM(COUNTIFS(R585:BQ585,{"TERM","RESIGNED"}))</f>
        <v>29</v>
      </c>
      <c r="CH585" s="1" t="s">
        <v>41</v>
      </c>
      <c r="CI585" s="1" t="s">
        <v>931</v>
      </c>
    </row>
    <row r="586" spans="1:87" x14ac:dyDescent="0.25">
      <c r="A586" s="30">
        <f t="shared" si="169"/>
        <v>585</v>
      </c>
      <c r="B586" s="1" t="s">
        <v>33</v>
      </c>
      <c r="C586" s="1">
        <v>19429</v>
      </c>
      <c r="D586" s="25">
        <v>19429</v>
      </c>
      <c r="E586" s="1" t="s">
        <v>863</v>
      </c>
      <c r="F586" s="32" t="s">
        <v>1289</v>
      </c>
      <c r="G586" s="32" t="s">
        <v>181</v>
      </c>
      <c r="H586" s="28">
        <v>45238</v>
      </c>
      <c r="I586" s="28" t="s">
        <v>36</v>
      </c>
      <c r="J586" s="28" t="s">
        <v>36</v>
      </c>
      <c r="K586" s="1">
        <f t="shared" ca="1" si="153"/>
        <v>104</v>
      </c>
      <c r="L586" s="32" t="str">
        <f t="shared" si="154"/>
        <v>Billable</v>
      </c>
      <c r="M586" s="32" t="s">
        <v>178</v>
      </c>
      <c r="N586" s="1" t="s">
        <v>38</v>
      </c>
      <c r="O586" s="1" t="s">
        <v>39</v>
      </c>
      <c r="P586" s="1"/>
      <c r="Q586" s="1"/>
      <c r="R586" s="31" t="s">
        <v>226</v>
      </c>
      <c r="S586" s="42" t="s">
        <v>880</v>
      </c>
      <c r="T586" s="45">
        <v>0.39166666666666666</v>
      </c>
      <c r="U586" s="42" t="s">
        <v>880</v>
      </c>
      <c r="V586" s="42" t="s">
        <v>880</v>
      </c>
      <c r="W586" s="46">
        <v>0.3888888888888889</v>
      </c>
      <c r="X586" s="46" t="s">
        <v>880</v>
      </c>
      <c r="Y586" s="42" t="s">
        <v>17</v>
      </c>
      <c r="Z586" s="42" t="s">
        <v>17</v>
      </c>
      <c r="AA586" s="42" t="s">
        <v>880</v>
      </c>
      <c r="AB586" s="46">
        <v>0.38680555555555557</v>
      </c>
      <c r="AC586" s="42" t="s">
        <v>880</v>
      </c>
      <c r="AD586" s="42" t="s">
        <v>880</v>
      </c>
      <c r="AE586" s="46">
        <v>0.38541666666666669</v>
      </c>
      <c r="AF586" s="42" t="s">
        <v>880</v>
      </c>
      <c r="AG586" s="42" t="s">
        <v>880</v>
      </c>
      <c r="AH586" s="46">
        <v>0.37847222222222227</v>
      </c>
      <c r="AI586" s="42" t="s">
        <v>880</v>
      </c>
      <c r="AJ586" s="42" t="s">
        <v>880</v>
      </c>
      <c r="AK586" s="46">
        <v>0.37847222222222227</v>
      </c>
      <c r="AL586" s="42" t="s">
        <v>880</v>
      </c>
      <c r="AM586" s="42" t="s">
        <v>880</v>
      </c>
      <c r="AN586" s="46">
        <v>0.45208333333333334</v>
      </c>
      <c r="AO586" s="42" t="s">
        <v>880</v>
      </c>
      <c r="AP586" s="42" t="s">
        <v>17</v>
      </c>
      <c r="AQ586" s="42" t="s">
        <v>17</v>
      </c>
      <c r="AR586" s="42" t="s">
        <v>880</v>
      </c>
      <c r="AS586" s="46">
        <v>0.38680555555555557</v>
      </c>
      <c r="AT586" s="46" t="s">
        <v>880</v>
      </c>
      <c r="AU586" s="42" t="s">
        <v>880</v>
      </c>
      <c r="AV586" s="46">
        <v>0.37708333333333338</v>
      </c>
      <c r="AW586" s="46" t="s">
        <v>880</v>
      </c>
      <c r="AX586" s="42" t="s">
        <v>880</v>
      </c>
      <c r="AY586" s="46">
        <v>0.38194444444444442</v>
      </c>
      <c r="AZ586" s="46" t="s">
        <v>880</v>
      </c>
      <c r="BA586" s="42" t="s">
        <v>880</v>
      </c>
      <c r="BB586" s="46">
        <v>0.42083333333333334</v>
      </c>
      <c r="BC586" s="46" t="s">
        <v>19</v>
      </c>
      <c r="BD586" s="42" t="s">
        <v>880</v>
      </c>
      <c r="BE586" s="42" t="s">
        <v>17</v>
      </c>
      <c r="BF586" s="42" t="s">
        <v>17</v>
      </c>
      <c r="BR586" s="1">
        <f t="shared" si="155"/>
        <v>22</v>
      </c>
      <c r="BS586" s="1">
        <f t="shared" si="156"/>
        <v>0</v>
      </c>
      <c r="BT586" s="1">
        <f t="shared" si="157"/>
        <v>6</v>
      </c>
      <c r="BU586" s="1">
        <f t="shared" si="158"/>
        <v>0</v>
      </c>
      <c r="BV586" s="1">
        <f t="shared" si="159"/>
        <v>1</v>
      </c>
      <c r="BW586" s="1">
        <f>SUM(COUNTIFS($S586:$BQ586,{"PAT","MAT"}))</f>
        <v>0</v>
      </c>
      <c r="BX586" s="1">
        <f t="shared" si="160"/>
        <v>0</v>
      </c>
      <c r="BY586" s="1">
        <f t="shared" si="161"/>
        <v>0</v>
      </c>
      <c r="BZ586" s="1">
        <f t="shared" si="162"/>
        <v>0</v>
      </c>
      <c r="CA586" s="1">
        <f t="shared" si="163"/>
        <v>0</v>
      </c>
      <c r="CB586" s="1">
        <f t="shared" si="164"/>
        <v>0</v>
      </c>
      <c r="CC586" s="1">
        <f t="shared" si="165"/>
        <v>0</v>
      </c>
      <c r="CD586" s="1">
        <f t="shared" si="166"/>
        <v>0</v>
      </c>
      <c r="CE586" s="1">
        <f t="shared" si="167"/>
        <v>1</v>
      </c>
      <c r="CF586" s="1">
        <f t="shared" si="168"/>
        <v>1</v>
      </c>
      <c r="CG586" s="1">
        <f>SUM(BR586:CC586)+SUM(COUNTIFS(R586:BQ586,{"TERM","RESIGNED"}))</f>
        <v>29</v>
      </c>
      <c r="CH586" s="1" t="s">
        <v>41</v>
      </c>
      <c r="CI586" s="1" t="s">
        <v>931</v>
      </c>
    </row>
    <row r="587" spans="1:87" x14ac:dyDescent="0.25">
      <c r="A587" s="30">
        <f t="shared" si="169"/>
        <v>586</v>
      </c>
      <c r="B587" s="1" t="s">
        <v>33</v>
      </c>
      <c r="C587" s="1">
        <v>19431</v>
      </c>
      <c r="D587" s="25">
        <v>19431</v>
      </c>
      <c r="E587" s="1" t="s">
        <v>863</v>
      </c>
      <c r="F587" s="32" t="s">
        <v>1290</v>
      </c>
      <c r="G587" s="32" t="s">
        <v>181</v>
      </c>
      <c r="H587" s="28">
        <v>45238</v>
      </c>
      <c r="I587" s="28" t="s">
        <v>36</v>
      </c>
      <c r="J587" s="28" t="s">
        <v>36</v>
      </c>
      <c r="K587" s="1">
        <f t="shared" ca="1" si="153"/>
        <v>104</v>
      </c>
      <c r="L587" s="32" t="str">
        <f t="shared" si="154"/>
        <v>Billable</v>
      </c>
      <c r="M587" s="32" t="s">
        <v>178</v>
      </c>
      <c r="N587" s="1" t="s">
        <v>38</v>
      </c>
      <c r="O587" s="1" t="s">
        <v>39</v>
      </c>
      <c r="P587" s="1"/>
      <c r="Q587" s="1"/>
      <c r="R587" s="31" t="s">
        <v>226</v>
      </c>
      <c r="S587" s="42" t="s">
        <v>880</v>
      </c>
      <c r="T587" s="45">
        <v>0.39861111111111108</v>
      </c>
      <c r="U587" s="42" t="s">
        <v>880</v>
      </c>
      <c r="V587" s="42" t="s">
        <v>880</v>
      </c>
      <c r="W587" s="46">
        <v>0.39027777777777778</v>
      </c>
      <c r="X587" s="46" t="s">
        <v>880</v>
      </c>
      <c r="Y587" s="42" t="s">
        <v>17</v>
      </c>
      <c r="Z587" s="42" t="s">
        <v>17</v>
      </c>
      <c r="AA587" s="42" t="s">
        <v>880</v>
      </c>
      <c r="AB587" s="46">
        <v>0.3923611111111111</v>
      </c>
      <c r="AC587" s="42" t="s">
        <v>880</v>
      </c>
      <c r="AD587" s="42" t="s">
        <v>880</v>
      </c>
      <c r="AE587" s="46">
        <v>0.39374999999999999</v>
      </c>
      <c r="AF587" s="42" t="s">
        <v>880</v>
      </c>
      <c r="AG587" s="42" t="s">
        <v>880</v>
      </c>
      <c r="AH587" s="46">
        <v>0.38472222222222219</v>
      </c>
      <c r="AI587" s="42" t="s">
        <v>880</v>
      </c>
      <c r="AJ587" s="42" t="s">
        <v>880</v>
      </c>
      <c r="AK587" s="46">
        <v>0.39027777777777778</v>
      </c>
      <c r="AL587" s="42" t="s">
        <v>880</v>
      </c>
      <c r="AM587" s="42" t="s">
        <v>880</v>
      </c>
      <c r="AN587" s="46">
        <v>0.44375000000000003</v>
      </c>
      <c r="AO587" s="42" t="s">
        <v>880</v>
      </c>
      <c r="AP587" s="42" t="s">
        <v>17</v>
      </c>
      <c r="AQ587" s="42" t="s">
        <v>17</v>
      </c>
      <c r="AR587" s="42" t="s">
        <v>880</v>
      </c>
      <c r="AS587" s="46">
        <v>0.39166666666666666</v>
      </c>
      <c r="AT587" s="46" t="s">
        <v>880</v>
      </c>
      <c r="AU587" s="42" t="s">
        <v>880</v>
      </c>
      <c r="AV587" s="46">
        <v>0.38125000000000003</v>
      </c>
      <c r="AW587" s="46" t="s">
        <v>880</v>
      </c>
      <c r="AX587" s="42" t="s">
        <v>880</v>
      </c>
      <c r="AY587" s="46">
        <v>0.38263888888888892</v>
      </c>
      <c r="AZ587" s="46" t="s">
        <v>880</v>
      </c>
      <c r="BA587" s="42" t="s">
        <v>880</v>
      </c>
      <c r="BB587" s="46">
        <v>0.40347222222222223</v>
      </c>
      <c r="BC587" s="46" t="s">
        <v>880</v>
      </c>
      <c r="BD587" s="42" t="s">
        <v>880</v>
      </c>
      <c r="BE587" s="42" t="s">
        <v>17</v>
      </c>
      <c r="BF587" s="42" t="s">
        <v>17</v>
      </c>
      <c r="BR587" s="1">
        <f t="shared" si="155"/>
        <v>23</v>
      </c>
      <c r="BS587" s="1">
        <f t="shared" si="156"/>
        <v>0</v>
      </c>
      <c r="BT587" s="1">
        <f t="shared" si="157"/>
        <v>6</v>
      </c>
      <c r="BU587" s="1">
        <f t="shared" si="158"/>
        <v>0</v>
      </c>
      <c r="BV587" s="1">
        <f t="shared" si="159"/>
        <v>0</v>
      </c>
      <c r="BW587" s="1">
        <f>SUM(COUNTIFS($S587:$BQ587,{"PAT","MAT"}))</f>
        <v>0</v>
      </c>
      <c r="BX587" s="1">
        <f t="shared" si="160"/>
        <v>0</v>
      </c>
      <c r="BY587" s="1">
        <f t="shared" si="161"/>
        <v>0</v>
      </c>
      <c r="BZ587" s="1">
        <f t="shared" si="162"/>
        <v>0</v>
      </c>
      <c r="CA587" s="1">
        <f t="shared" si="163"/>
        <v>0</v>
      </c>
      <c r="CB587" s="1">
        <f t="shared" si="164"/>
        <v>0</v>
      </c>
      <c r="CC587" s="1">
        <f t="shared" si="165"/>
        <v>0</v>
      </c>
      <c r="CD587" s="1">
        <f t="shared" si="166"/>
        <v>0</v>
      </c>
      <c r="CE587" s="1">
        <f t="shared" si="167"/>
        <v>1</v>
      </c>
      <c r="CF587" s="1">
        <f t="shared" si="168"/>
        <v>1</v>
      </c>
      <c r="CG587" s="1">
        <f>SUM(BR587:CC587)+SUM(COUNTIFS(R587:BQ587,{"TERM","RESIGNED"}))</f>
        <v>29</v>
      </c>
      <c r="CH587" s="1" t="s">
        <v>41</v>
      </c>
      <c r="CI587" s="1" t="s">
        <v>931</v>
      </c>
    </row>
    <row r="588" spans="1:87" x14ac:dyDescent="0.25">
      <c r="A588" s="30">
        <f t="shared" si="169"/>
        <v>587</v>
      </c>
      <c r="B588" s="1" t="s">
        <v>33</v>
      </c>
      <c r="C588" s="1">
        <v>19438</v>
      </c>
      <c r="D588" s="25">
        <v>19438</v>
      </c>
      <c r="E588" s="1" t="s">
        <v>863</v>
      </c>
      <c r="F588" s="32" t="s">
        <v>1291</v>
      </c>
      <c r="G588" s="32" t="s">
        <v>117</v>
      </c>
      <c r="H588" s="28">
        <v>45238</v>
      </c>
      <c r="I588" s="28" t="s">
        <v>36</v>
      </c>
      <c r="J588" s="28" t="s">
        <v>36</v>
      </c>
      <c r="K588" s="1">
        <f t="shared" ca="1" si="153"/>
        <v>104</v>
      </c>
      <c r="L588" s="32" t="str">
        <f t="shared" si="154"/>
        <v>Billable</v>
      </c>
      <c r="M588" s="32" t="s">
        <v>118</v>
      </c>
      <c r="N588" s="1" t="s">
        <v>38</v>
      </c>
      <c r="O588" s="1" t="s">
        <v>39</v>
      </c>
      <c r="P588" s="1"/>
      <c r="Q588" s="1"/>
      <c r="R588" s="31" t="s">
        <v>1443</v>
      </c>
      <c r="S588" s="42" t="s">
        <v>880</v>
      </c>
      <c r="T588" s="45">
        <v>0.38194444444444442</v>
      </c>
      <c r="U588" s="42" t="s">
        <v>880</v>
      </c>
      <c r="V588" s="42" t="s">
        <v>880</v>
      </c>
      <c r="W588" s="46">
        <v>0.39444444444444443</v>
      </c>
      <c r="X588" s="46" t="s">
        <v>880</v>
      </c>
      <c r="Y588" s="42" t="s">
        <v>17</v>
      </c>
      <c r="Z588" s="42" t="s">
        <v>17</v>
      </c>
      <c r="AA588" s="42" t="s">
        <v>880</v>
      </c>
      <c r="AB588" s="46">
        <v>0.40347222222222223</v>
      </c>
      <c r="AC588" s="42" t="s">
        <v>880</v>
      </c>
      <c r="AD588" s="42" t="s">
        <v>880</v>
      </c>
      <c r="AE588" s="46">
        <v>0.4145833333333333</v>
      </c>
      <c r="AF588" s="42" t="s">
        <v>880</v>
      </c>
      <c r="AG588" s="42" t="s">
        <v>880</v>
      </c>
      <c r="AH588" s="46">
        <v>0.3923611111111111</v>
      </c>
      <c r="AI588" s="42" t="s">
        <v>880</v>
      </c>
      <c r="AJ588" s="42" t="s">
        <v>880</v>
      </c>
      <c r="AK588" s="46">
        <v>0.31527777777777777</v>
      </c>
      <c r="AL588" s="42" t="s">
        <v>880</v>
      </c>
      <c r="AM588" s="42" t="s">
        <v>880</v>
      </c>
      <c r="AN588" s="46">
        <v>0.46319444444444446</v>
      </c>
      <c r="AO588" s="42" t="s">
        <v>880</v>
      </c>
      <c r="AP588" s="42" t="s">
        <v>17</v>
      </c>
      <c r="AQ588" s="42" t="s">
        <v>17</v>
      </c>
      <c r="AR588" s="42" t="s">
        <v>880</v>
      </c>
      <c r="AS588" s="46">
        <v>0.41597222222222219</v>
      </c>
      <c r="AT588" s="46" t="s">
        <v>880</v>
      </c>
      <c r="AU588" s="42" t="s">
        <v>880</v>
      </c>
      <c r="AV588" s="46">
        <v>0.39999999999999997</v>
      </c>
      <c r="AW588" s="46" t="s">
        <v>880</v>
      </c>
      <c r="AX588" s="42" t="s">
        <v>880</v>
      </c>
      <c r="AY588" s="46">
        <v>0.39861111111111108</v>
      </c>
      <c r="AZ588" s="46" t="s">
        <v>880</v>
      </c>
      <c r="BA588" s="42" t="s">
        <v>880</v>
      </c>
      <c r="BB588" s="46">
        <v>0.4152777777777778</v>
      </c>
      <c r="BC588" s="46" t="s">
        <v>880</v>
      </c>
      <c r="BD588" s="42" t="s">
        <v>880</v>
      </c>
      <c r="BE588" s="42" t="s">
        <v>17</v>
      </c>
      <c r="BF588" s="42" t="s">
        <v>17</v>
      </c>
      <c r="BR588" s="1">
        <f t="shared" si="155"/>
        <v>23</v>
      </c>
      <c r="BS588" s="1">
        <f t="shared" si="156"/>
        <v>0</v>
      </c>
      <c r="BT588" s="1">
        <f t="shared" si="157"/>
        <v>6</v>
      </c>
      <c r="BU588" s="1">
        <f t="shared" si="158"/>
        <v>0</v>
      </c>
      <c r="BV588" s="1">
        <f t="shared" si="159"/>
        <v>0</v>
      </c>
      <c r="BW588" s="1">
        <f>SUM(COUNTIFS($S588:$BQ588,{"PAT","MAT"}))</f>
        <v>0</v>
      </c>
      <c r="BX588" s="1">
        <f t="shared" si="160"/>
        <v>0</v>
      </c>
      <c r="BY588" s="1">
        <f t="shared" si="161"/>
        <v>0</v>
      </c>
      <c r="BZ588" s="1">
        <f t="shared" si="162"/>
        <v>0</v>
      </c>
      <c r="CA588" s="1">
        <f t="shared" si="163"/>
        <v>0</v>
      </c>
      <c r="CB588" s="1">
        <f t="shared" si="164"/>
        <v>0</v>
      </c>
      <c r="CC588" s="1">
        <f t="shared" si="165"/>
        <v>0</v>
      </c>
      <c r="CD588" s="1">
        <f t="shared" si="166"/>
        <v>0</v>
      </c>
      <c r="CE588" s="1">
        <f t="shared" si="167"/>
        <v>1</v>
      </c>
      <c r="CF588" s="1">
        <f t="shared" si="168"/>
        <v>1</v>
      </c>
      <c r="CG588" s="1">
        <f>SUM(BR588:CC588)+SUM(COUNTIFS(R588:BQ588,{"TERM","RESIGNED"}))</f>
        <v>29</v>
      </c>
      <c r="CH588" s="1" t="s">
        <v>41</v>
      </c>
      <c r="CI588" s="1" t="s">
        <v>931</v>
      </c>
    </row>
    <row r="589" spans="1:87" x14ac:dyDescent="0.25">
      <c r="A589" s="30">
        <f t="shared" si="169"/>
        <v>588</v>
      </c>
      <c r="B589" s="1" t="s">
        <v>33</v>
      </c>
      <c r="C589" s="1">
        <v>19439</v>
      </c>
      <c r="D589" s="25">
        <v>19439</v>
      </c>
      <c r="E589" s="1" t="s">
        <v>862</v>
      </c>
      <c r="F589" s="32" t="s">
        <v>1292</v>
      </c>
      <c r="G589" s="32" t="s">
        <v>117</v>
      </c>
      <c r="H589" s="28">
        <v>45238</v>
      </c>
      <c r="I589" s="28" t="s">
        <v>36</v>
      </c>
      <c r="J589" s="28" t="s">
        <v>36</v>
      </c>
      <c r="K589" s="1">
        <f t="shared" ca="1" si="153"/>
        <v>104</v>
      </c>
      <c r="L589" s="32" t="str">
        <f t="shared" si="154"/>
        <v>Billable</v>
      </c>
      <c r="M589" s="32" t="s">
        <v>118</v>
      </c>
      <c r="N589" s="1" t="s">
        <v>38</v>
      </c>
      <c r="O589" s="1" t="s">
        <v>39</v>
      </c>
      <c r="P589" s="1"/>
      <c r="Q589" s="1"/>
      <c r="R589" s="31" t="s">
        <v>130</v>
      </c>
      <c r="S589" s="42" t="s">
        <v>880</v>
      </c>
      <c r="T589" s="45">
        <v>0.38125000000000003</v>
      </c>
      <c r="U589" s="42" t="s">
        <v>880</v>
      </c>
      <c r="V589" s="42" t="s">
        <v>880</v>
      </c>
      <c r="W589" s="46">
        <v>0.39166666666666666</v>
      </c>
      <c r="X589" s="46" t="s">
        <v>880</v>
      </c>
      <c r="Y589" s="42" t="s">
        <v>17</v>
      </c>
      <c r="Z589" s="42" t="s">
        <v>17</v>
      </c>
      <c r="AA589" s="42" t="s">
        <v>880</v>
      </c>
      <c r="AB589" s="46">
        <v>0.38611111111111113</v>
      </c>
      <c r="AC589" s="42" t="s">
        <v>880</v>
      </c>
      <c r="AD589" s="42" t="s">
        <v>880</v>
      </c>
      <c r="AE589" s="46">
        <v>0.36805555555555558</v>
      </c>
      <c r="AF589" s="42" t="s">
        <v>880</v>
      </c>
      <c r="AG589" s="42" t="s">
        <v>880</v>
      </c>
      <c r="AH589" s="46">
        <v>0.39166666666666666</v>
      </c>
      <c r="AI589" s="42" t="s">
        <v>880</v>
      </c>
      <c r="AJ589" s="42" t="s">
        <v>880</v>
      </c>
      <c r="AK589" s="46">
        <v>0.37291666666666662</v>
      </c>
      <c r="AL589" s="42" t="s">
        <v>880</v>
      </c>
      <c r="AM589" s="42" t="s">
        <v>880</v>
      </c>
      <c r="AN589" s="46">
        <v>0.42708333333333331</v>
      </c>
      <c r="AO589" s="42" t="s">
        <v>880</v>
      </c>
      <c r="AP589" s="42" t="s">
        <v>17</v>
      </c>
      <c r="AQ589" s="42" t="s">
        <v>17</v>
      </c>
      <c r="AR589" s="42" t="s">
        <v>880</v>
      </c>
      <c r="AS589" s="46">
        <v>0.38125000000000003</v>
      </c>
      <c r="AT589" s="46" t="s">
        <v>880</v>
      </c>
      <c r="AU589" s="42" t="s">
        <v>880</v>
      </c>
      <c r="AV589" s="46">
        <v>0.38263888888888892</v>
      </c>
      <c r="AW589" s="46" t="s">
        <v>880</v>
      </c>
      <c r="AX589" s="42" t="s">
        <v>880</v>
      </c>
      <c r="AY589" s="46">
        <v>0.3979166666666667</v>
      </c>
      <c r="AZ589" s="46" t="s">
        <v>880</v>
      </c>
      <c r="BA589" s="42" t="s">
        <v>881</v>
      </c>
      <c r="BB589" s="46">
        <v>0.24513888888888888</v>
      </c>
      <c r="BC589" s="46" t="s">
        <v>881</v>
      </c>
      <c r="BD589" s="42" t="s">
        <v>18</v>
      </c>
      <c r="BE589" s="42" t="s">
        <v>17</v>
      </c>
      <c r="BF589" s="42" t="s">
        <v>17</v>
      </c>
      <c r="BR589" s="1">
        <f t="shared" si="155"/>
        <v>20</v>
      </c>
      <c r="BS589" s="1">
        <f t="shared" si="156"/>
        <v>1</v>
      </c>
      <c r="BT589" s="1">
        <f t="shared" si="157"/>
        <v>6</v>
      </c>
      <c r="BU589" s="1">
        <f t="shared" si="158"/>
        <v>1</v>
      </c>
      <c r="BV589" s="1">
        <f t="shared" si="159"/>
        <v>0</v>
      </c>
      <c r="BW589" s="1">
        <f>SUM(COUNTIFS($S589:$BQ589,{"PAT","MAT"}))</f>
        <v>0</v>
      </c>
      <c r="BX589" s="1">
        <f t="shared" si="160"/>
        <v>0</v>
      </c>
      <c r="BY589" s="1">
        <f t="shared" si="161"/>
        <v>0</v>
      </c>
      <c r="BZ589" s="1">
        <f t="shared" si="162"/>
        <v>0</v>
      </c>
      <c r="CA589" s="1">
        <f t="shared" si="163"/>
        <v>0</v>
      </c>
      <c r="CB589" s="1">
        <f t="shared" si="164"/>
        <v>0</v>
      </c>
      <c r="CC589" s="1">
        <f t="shared" si="165"/>
        <v>0</v>
      </c>
      <c r="CD589" s="1">
        <f t="shared" si="166"/>
        <v>0</v>
      </c>
      <c r="CE589" s="1">
        <f t="shared" si="167"/>
        <v>1</v>
      </c>
      <c r="CF589" s="1">
        <f t="shared" si="168"/>
        <v>1</v>
      </c>
      <c r="CG589" s="1">
        <f>SUM(BR589:CC589)+SUM(COUNTIFS(R589:BQ589,{"TERM","RESIGNED"}))</f>
        <v>28</v>
      </c>
      <c r="CH589" s="1" t="s">
        <v>41</v>
      </c>
      <c r="CI589" s="1" t="s">
        <v>931</v>
      </c>
    </row>
    <row r="590" spans="1:87" x14ac:dyDescent="0.25">
      <c r="A590" s="30">
        <f t="shared" si="169"/>
        <v>589</v>
      </c>
      <c r="B590" s="1" t="s">
        <v>33</v>
      </c>
      <c r="C590" s="1">
        <v>19440</v>
      </c>
      <c r="D590" s="25">
        <v>19440</v>
      </c>
      <c r="E590" s="1" t="s">
        <v>862</v>
      </c>
      <c r="F590" s="32" t="s">
        <v>1293</v>
      </c>
      <c r="G590" s="32" t="s">
        <v>117</v>
      </c>
      <c r="H590" s="28">
        <v>45238</v>
      </c>
      <c r="I590" s="28" t="s">
        <v>36</v>
      </c>
      <c r="J590" s="28" t="s">
        <v>36</v>
      </c>
      <c r="K590" s="1">
        <f t="shared" ca="1" si="153"/>
        <v>104</v>
      </c>
      <c r="L590" s="32" t="str">
        <f t="shared" si="154"/>
        <v>Billable</v>
      </c>
      <c r="M590" s="32" t="s">
        <v>118</v>
      </c>
      <c r="N590" s="1" t="s">
        <v>38</v>
      </c>
      <c r="O590" s="1" t="s">
        <v>39</v>
      </c>
      <c r="P590" s="1"/>
      <c r="Q590" s="1"/>
      <c r="R590" s="31" t="s">
        <v>130</v>
      </c>
      <c r="S590" s="42" t="s">
        <v>18</v>
      </c>
      <c r="T590" s="45" t="s">
        <v>36</v>
      </c>
      <c r="U590" s="42" t="s">
        <v>18</v>
      </c>
      <c r="V590" s="42" t="s">
        <v>880</v>
      </c>
      <c r="W590" s="46">
        <v>0.3979166666666667</v>
      </c>
      <c r="X590" s="46" t="s">
        <v>880</v>
      </c>
      <c r="Y590" s="42" t="s">
        <v>17</v>
      </c>
      <c r="Z590" s="42" t="s">
        <v>17</v>
      </c>
      <c r="AA590" s="42" t="s">
        <v>880</v>
      </c>
      <c r="AB590" s="46">
        <v>0.39652777777777781</v>
      </c>
      <c r="AC590" s="42" t="s">
        <v>880</v>
      </c>
      <c r="AD590" s="42" t="s">
        <v>880</v>
      </c>
      <c r="AE590" s="46">
        <v>0.37708333333333338</v>
      </c>
      <c r="AF590" s="42" t="s">
        <v>880</v>
      </c>
      <c r="AG590" s="42" t="s">
        <v>880</v>
      </c>
      <c r="AH590" s="46">
        <v>0.40347222222222223</v>
      </c>
      <c r="AI590" s="42" t="s">
        <v>880</v>
      </c>
      <c r="AJ590" s="42" t="s">
        <v>880</v>
      </c>
      <c r="AK590" s="46">
        <v>0.38819444444444445</v>
      </c>
      <c r="AL590" s="42" t="s">
        <v>880</v>
      </c>
      <c r="AM590" s="42" t="s">
        <v>880</v>
      </c>
      <c r="AN590" s="46">
        <v>0.38194444444444442</v>
      </c>
      <c r="AO590" s="42" t="s">
        <v>880</v>
      </c>
      <c r="AP590" s="42" t="s">
        <v>17</v>
      </c>
      <c r="AQ590" s="42" t="s">
        <v>17</v>
      </c>
      <c r="AR590" s="42" t="s">
        <v>18</v>
      </c>
      <c r="AS590" s="46" t="s">
        <v>36</v>
      </c>
      <c r="AT590" s="46" t="s">
        <v>18</v>
      </c>
      <c r="AU590" s="42" t="s">
        <v>18</v>
      </c>
      <c r="AV590" s="46" t="s">
        <v>36</v>
      </c>
      <c r="AW590" s="46" t="s">
        <v>18</v>
      </c>
      <c r="AX590" s="42" t="s">
        <v>18</v>
      </c>
      <c r="AY590" s="46" t="s">
        <v>36</v>
      </c>
      <c r="AZ590" s="46" t="s">
        <v>18</v>
      </c>
      <c r="BA590" s="42" t="s">
        <v>18</v>
      </c>
      <c r="BB590" s="46" t="s">
        <v>36</v>
      </c>
      <c r="BC590" s="46" t="s">
        <v>18</v>
      </c>
      <c r="BD590" s="42" t="s">
        <v>18</v>
      </c>
      <c r="BE590" s="42" t="s">
        <v>17</v>
      </c>
      <c r="BF590" s="42" t="s">
        <v>17</v>
      </c>
      <c r="BR590" s="1">
        <f t="shared" si="155"/>
        <v>12</v>
      </c>
      <c r="BS590" s="1">
        <f t="shared" si="156"/>
        <v>0</v>
      </c>
      <c r="BT590" s="1">
        <f t="shared" si="157"/>
        <v>6</v>
      </c>
      <c r="BU590" s="1">
        <f t="shared" si="158"/>
        <v>11</v>
      </c>
      <c r="BV590" s="1">
        <f t="shared" si="159"/>
        <v>0</v>
      </c>
      <c r="BW590" s="1">
        <f>SUM(COUNTIFS($S590:$BQ590,{"PAT","MAT"}))</f>
        <v>0</v>
      </c>
      <c r="BX590" s="1">
        <f t="shared" si="160"/>
        <v>0</v>
      </c>
      <c r="BY590" s="1">
        <f t="shared" si="161"/>
        <v>0</v>
      </c>
      <c r="BZ590" s="1">
        <f t="shared" si="162"/>
        <v>0</v>
      </c>
      <c r="CA590" s="1">
        <f t="shared" si="163"/>
        <v>0</v>
      </c>
      <c r="CB590" s="1">
        <f t="shared" si="164"/>
        <v>0</v>
      </c>
      <c r="CC590" s="1">
        <f t="shared" si="165"/>
        <v>0</v>
      </c>
      <c r="CD590" s="1">
        <f t="shared" si="166"/>
        <v>0</v>
      </c>
      <c r="CE590" s="1">
        <f t="shared" si="167"/>
        <v>0</v>
      </c>
      <c r="CF590" s="1">
        <f t="shared" si="168"/>
        <v>0</v>
      </c>
      <c r="CG590" s="1">
        <f>SUM(BR590:CC590)+SUM(COUNTIFS(R590:BQ590,{"TERM","RESIGNED"}))</f>
        <v>29</v>
      </c>
      <c r="CH590" s="1" t="s">
        <v>41</v>
      </c>
      <c r="CI590" s="1" t="s">
        <v>933</v>
      </c>
    </row>
    <row r="591" spans="1:87" x14ac:dyDescent="0.25">
      <c r="A591" s="30">
        <f t="shared" si="169"/>
        <v>590</v>
      </c>
      <c r="B591" s="1" t="s">
        <v>33</v>
      </c>
      <c r="C591" s="1">
        <v>19443</v>
      </c>
      <c r="D591" s="25">
        <v>19443</v>
      </c>
      <c r="E591" s="1" t="s">
        <v>863</v>
      </c>
      <c r="F591" s="32" t="s">
        <v>1294</v>
      </c>
      <c r="G591" s="32" t="s">
        <v>117</v>
      </c>
      <c r="H591" s="28">
        <v>45238</v>
      </c>
      <c r="I591" s="28" t="s">
        <v>36</v>
      </c>
      <c r="J591" s="28" t="s">
        <v>36</v>
      </c>
      <c r="K591" s="1">
        <f t="shared" ca="1" si="153"/>
        <v>104</v>
      </c>
      <c r="L591" s="32" t="str">
        <f t="shared" si="154"/>
        <v>Billable</v>
      </c>
      <c r="M591" s="32" t="s">
        <v>118</v>
      </c>
      <c r="N591" s="1" t="s">
        <v>38</v>
      </c>
      <c r="O591" s="1" t="s">
        <v>39</v>
      </c>
      <c r="P591" s="1"/>
      <c r="Q591" s="1"/>
      <c r="R591" s="31" t="s">
        <v>414</v>
      </c>
      <c r="S591" s="42" t="s">
        <v>880</v>
      </c>
      <c r="T591" s="45">
        <v>0.39305555555555555</v>
      </c>
      <c r="U591" s="42" t="s">
        <v>880</v>
      </c>
      <c r="V591" s="42" t="s">
        <v>880</v>
      </c>
      <c r="W591" s="46">
        <v>0.3888888888888889</v>
      </c>
      <c r="X591" s="46" t="s">
        <v>880</v>
      </c>
      <c r="Y591" s="42" t="s">
        <v>17</v>
      </c>
      <c r="Z591" s="42" t="s">
        <v>17</v>
      </c>
      <c r="AA591" s="42" t="s">
        <v>18</v>
      </c>
      <c r="AB591" s="46" t="s">
        <v>36</v>
      </c>
      <c r="AC591" s="42" t="s">
        <v>18</v>
      </c>
      <c r="AD591" s="42" t="s">
        <v>880</v>
      </c>
      <c r="AE591" s="46">
        <v>0.38194444444444442</v>
      </c>
      <c r="AF591" s="42" t="s">
        <v>880</v>
      </c>
      <c r="AG591" s="42" t="s">
        <v>880</v>
      </c>
      <c r="AH591" s="46">
        <v>0.36527777777777781</v>
      </c>
      <c r="AI591" s="42" t="s">
        <v>880</v>
      </c>
      <c r="AJ591" s="42" t="s">
        <v>880</v>
      </c>
      <c r="AK591" s="46">
        <v>0.41805555555555557</v>
      </c>
      <c r="AL591" s="42" t="s">
        <v>880</v>
      </c>
      <c r="AM591" s="42" t="s">
        <v>880</v>
      </c>
      <c r="AN591" s="46">
        <v>0.41180555555555554</v>
      </c>
      <c r="AO591" s="42" t="s">
        <v>880</v>
      </c>
      <c r="AP591" s="42" t="s">
        <v>17</v>
      </c>
      <c r="AQ591" s="42" t="s">
        <v>17</v>
      </c>
      <c r="AR591" s="42" t="s">
        <v>880</v>
      </c>
      <c r="AS591" s="46">
        <v>0.37986111111111115</v>
      </c>
      <c r="AT591" s="46" t="s">
        <v>880</v>
      </c>
      <c r="AU591" s="42" t="s">
        <v>18</v>
      </c>
      <c r="AV591" s="46" t="s">
        <v>36</v>
      </c>
      <c r="AW591" s="46" t="s">
        <v>18</v>
      </c>
      <c r="AX591" s="42" t="s">
        <v>880</v>
      </c>
      <c r="AY591" s="46">
        <v>0.4069444444444445</v>
      </c>
      <c r="AZ591" s="46" t="s">
        <v>880</v>
      </c>
      <c r="BA591" s="42" t="s">
        <v>880</v>
      </c>
      <c r="BB591" s="46">
        <v>0.38680555555555557</v>
      </c>
      <c r="BC591" s="46" t="s">
        <v>880</v>
      </c>
      <c r="BD591" s="42" t="s">
        <v>880</v>
      </c>
      <c r="BE591" s="42" t="s">
        <v>17</v>
      </c>
      <c r="BF591" s="42" t="s">
        <v>17</v>
      </c>
      <c r="BR591" s="1">
        <f t="shared" si="155"/>
        <v>19</v>
      </c>
      <c r="BS591" s="1">
        <f t="shared" si="156"/>
        <v>0</v>
      </c>
      <c r="BT591" s="1">
        <f t="shared" si="157"/>
        <v>6</v>
      </c>
      <c r="BU591" s="1">
        <f t="shared" si="158"/>
        <v>4</v>
      </c>
      <c r="BV591" s="1">
        <f t="shared" si="159"/>
        <v>0</v>
      </c>
      <c r="BW591" s="1">
        <f>SUM(COUNTIFS($S591:$BQ591,{"PAT","MAT"}))</f>
        <v>0</v>
      </c>
      <c r="BX591" s="1">
        <f t="shared" si="160"/>
        <v>0</v>
      </c>
      <c r="BY591" s="1">
        <f t="shared" si="161"/>
        <v>0</v>
      </c>
      <c r="BZ591" s="1">
        <f t="shared" si="162"/>
        <v>0</v>
      </c>
      <c r="CA591" s="1">
        <f t="shared" si="163"/>
        <v>0</v>
      </c>
      <c r="CB591" s="1">
        <f t="shared" si="164"/>
        <v>0</v>
      </c>
      <c r="CC591" s="1">
        <f t="shared" si="165"/>
        <v>0</v>
      </c>
      <c r="CD591" s="1">
        <f t="shared" si="166"/>
        <v>0</v>
      </c>
      <c r="CE591" s="1">
        <f t="shared" si="167"/>
        <v>1</v>
      </c>
      <c r="CF591" s="1">
        <f t="shared" si="168"/>
        <v>1</v>
      </c>
      <c r="CG591" s="1">
        <f>SUM(BR591:CC591)+SUM(COUNTIFS(R591:BQ591,{"TERM","RESIGNED"}))</f>
        <v>29</v>
      </c>
      <c r="CH591" s="1" t="s">
        <v>41</v>
      </c>
      <c r="CI591" s="1" t="s">
        <v>936</v>
      </c>
    </row>
    <row r="592" spans="1:87" x14ac:dyDescent="0.25">
      <c r="A592" s="30">
        <f t="shared" si="169"/>
        <v>591</v>
      </c>
      <c r="B592" s="1" t="s">
        <v>33</v>
      </c>
      <c r="C592" s="1">
        <v>19447</v>
      </c>
      <c r="D592" s="25">
        <v>19447</v>
      </c>
      <c r="E592" s="1" t="s">
        <v>863</v>
      </c>
      <c r="F592" s="32" t="s">
        <v>1296</v>
      </c>
      <c r="G592" s="32" t="s">
        <v>117</v>
      </c>
      <c r="H592" s="28">
        <v>45238</v>
      </c>
      <c r="I592" s="28" t="s">
        <v>36</v>
      </c>
      <c r="J592" s="28" t="s">
        <v>36</v>
      </c>
      <c r="K592" s="1">
        <f t="shared" ca="1" si="153"/>
        <v>104</v>
      </c>
      <c r="L592" s="32" t="str">
        <f t="shared" si="154"/>
        <v>Billable</v>
      </c>
      <c r="M592" s="32" t="s">
        <v>118</v>
      </c>
      <c r="N592" s="1" t="s">
        <v>38</v>
      </c>
      <c r="O592" s="1" t="s">
        <v>39</v>
      </c>
      <c r="P592" s="1"/>
      <c r="Q592" s="1"/>
      <c r="R592" s="31" t="s">
        <v>189</v>
      </c>
      <c r="S592" s="42" t="s">
        <v>18</v>
      </c>
      <c r="T592" s="45" t="s">
        <v>36</v>
      </c>
      <c r="U592" s="42" t="s">
        <v>18</v>
      </c>
      <c r="V592" s="42" t="s">
        <v>880</v>
      </c>
      <c r="W592" s="46">
        <v>0.37986111111111115</v>
      </c>
      <c r="X592" s="46" t="s">
        <v>880</v>
      </c>
      <c r="Y592" s="42" t="s">
        <v>17</v>
      </c>
      <c r="Z592" s="42" t="s">
        <v>17</v>
      </c>
      <c r="AA592" s="42" t="s">
        <v>880</v>
      </c>
      <c r="AB592" s="46">
        <v>0.4055555555555555</v>
      </c>
      <c r="AC592" s="42" t="s">
        <v>880</v>
      </c>
      <c r="AD592" s="42" t="s">
        <v>880</v>
      </c>
      <c r="AE592" s="46">
        <v>0.3756944444444445</v>
      </c>
      <c r="AF592" s="42" t="s">
        <v>880</v>
      </c>
      <c r="AG592" s="42" t="s">
        <v>19</v>
      </c>
      <c r="AH592" s="46">
        <v>0.38819444444444445</v>
      </c>
      <c r="AI592" s="42" t="s">
        <v>19</v>
      </c>
      <c r="AJ592" s="42" t="s">
        <v>880</v>
      </c>
      <c r="AK592" s="46">
        <v>0.39305555555555555</v>
      </c>
      <c r="AL592" s="42" t="s">
        <v>880</v>
      </c>
      <c r="AM592" s="42" t="s">
        <v>880</v>
      </c>
      <c r="AN592" s="46">
        <v>0.39166666666666666</v>
      </c>
      <c r="AO592" s="42" t="s">
        <v>880</v>
      </c>
      <c r="AP592" s="42" t="s">
        <v>17</v>
      </c>
      <c r="AQ592" s="42" t="s">
        <v>17</v>
      </c>
      <c r="AR592" s="42" t="s">
        <v>18</v>
      </c>
      <c r="AS592" s="46" t="s">
        <v>36</v>
      </c>
      <c r="AT592" s="46" t="s">
        <v>18</v>
      </c>
      <c r="AU592" s="42" t="s">
        <v>18</v>
      </c>
      <c r="AV592" s="46" t="s">
        <v>36</v>
      </c>
      <c r="AW592" s="46" t="s">
        <v>18</v>
      </c>
      <c r="AX592" s="42" t="s">
        <v>19</v>
      </c>
      <c r="AY592" s="46">
        <v>0.39999999999999997</v>
      </c>
      <c r="AZ592" s="46" t="s">
        <v>19</v>
      </c>
      <c r="BA592" s="42" t="s">
        <v>880</v>
      </c>
      <c r="BB592" s="46">
        <v>0.39305555555555555</v>
      </c>
      <c r="BC592" s="46" t="s">
        <v>880</v>
      </c>
      <c r="BD592" s="42" t="s">
        <v>19</v>
      </c>
      <c r="BE592" s="42" t="s">
        <v>17</v>
      </c>
      <c r="BF592" s="42" t="s">
        <v>17</v>
      </c>
      <c r="BR592" s="1">
        <f t="shared" si="155"/>
        <v>12</v>
      </c>
      <c r="BS592" s="1">
        <f t="shared" si="156"/>
        <v>0</v>
      </c>
      <c r="BT592" s="1">
        <f t="shared" si="157"/>
        <v>6</v>
      </c>
      <c r="BU592" s="1">
        <f t="shared" si="158"/>
        <v>6</v>
      </c>
      <c r="BV592" s="1">
        <f t="shared" si="159"/>
        <v>5</v>
      </c>
      <c r="BW592" s="1">
        <f>SUM(COUNTIFS($S592:$BQ592,{"PAT","MAT"}))</f>
        <v>0</v>
      </c>
      <c r="BX592" s="1">
        <f t="shared" si="160"/>
        <v>0</v>
      </c>
      <c r="BY592" s="1">
        <f t="shared" si="161"/>
        <v>0</v>
      </c>
      <c r="BZ592" s="1">
        <f t="shared" si="162"/>
        <v>0</v>
      </c>
      <c r="CA592" s="1">
        <f t="shared" si="163"/>
        <v>0</v>
      </c>
      <c r="CB592" s="1">
        <f t="shared" si="164"/>
        <v>0</v>
      </c>
      <c r="CC592" s="1">
        <f t="shared" si="165"/>
        <v>0</v>
      </c>
      <c r="CD592" s="1">
        <f t="shared" si="166"/>
        <v>0</v>
      </c>
      <c r="CE592" s="1">
        <f t="shared" si="167"/>
        <v>0</v>
      </c>
      <c r="CF592" s="1">
        <f t="shared" si="168"/>
        <v>0</v>
      </c>
      <c r="CG592" s="1">
        <f>SUM(BR592:CC592)+SUM(COUNTIFS(R592:BQ592,{"TERM","RESIGNED"}))</f>
        <v>29</v>
      </c>
      <c r="CH592" s="1" t="s">
        <v>41</v>
      </c>
      <c r="CI592" s="1" t="s">
        <v>933</v>
      </c>
    </row>
    <row r="593" spans="1:87" x14ac:dyDescent="0.25">
      <c r="A593" s="30">
        <f t="shared" si="169"/>
        <v>592</v>
      </c>
      <c r="B593" s="1" t="s">
        <v>33</v>
      </c>
      <c r="C593" s="1">
        <v>19449</v>
      </c>
      <c r="D593" s="25">
        <v>19449</v>
      </c>
      <c r="E593" s="1" t="s">
        <v>862</v>
      </c>
      <c r="F593" s="32" t="s">
        <v>1298</v>
      </c>
      <c r="G593" s="32" t="s">
        <v>117</v>
      </c>
      <c r="H593" s="28">
        <v>45238</v>
      </c>
      <c r="I593" s="28" t="s">
        <v>36</v>
      </c>
      <c r="J593" s="28" t="s">
        <v>36</v>
      </c>
      <c r="K593" s="1">
        <f t="shared" ca="1" si="153"/>
        <v>104</v>
      </c>
      <c r="L593" s="32" t="str">
        <f t="shared" si="154"/>
        <v>Billable</v>
      </c>
      <c r="M593" s="32" t="s">
        <v>118</v>
      </c>
      <c r="N593" s="1" t="s">
        <v>38</v>
      </c>
      <c r="O593" s="1" t="s">
        <v>39</v>
      </c>
      <c r="P593" s="1"/>
      <c r="Q593" s="1"/>
      <c r="R593" s="31" t="s">
        <v>187</v>
      </c>
      <c r="S593" s="42" t="s">
        <v>880</v>
      </c>
      <c r="T593" s="45">
        <v>0.38819444444444445</v>
      </c>
      <c r="U593" s="42" t="s">
        <v>880</v>
      </c>
      <c r="V593" s="42" t="s">
        <v>880</v>
      </c>
      <c r="W593" s="46">
        <v>0.3888888888888889</v>
      </c>
      <c r="X593" s="46" t="s">
        <v>880</v>
      </c>
      <c r="Y593" s="42" t="s">
        <v>17</v>
      </c>
      <c r="Z593" s="42" t="s">
        <v>17</v>
      </c>
      <c r="AA593" s="42" t="s">
        <v>880</v>
      </c>
      <c r="AB593" s="46">
        <v>0.38194444444444442</v>
      </c>
      <c r="AC593" s="42" t="s">
        <v>880</v>
      </c>
      <c r="AD593" s="42" t="s">
        <v>880</v>
      </c>
      <c r="AE593" s="46">
        <v>0.38680555555555557</v>
      </c>
      <c r="AF593" s="42" t="s">
        <v>880</v>
      </c>
      <c r="AG593" s="42" t="s">
        <v>881</v>
      </c>
      <c r="AH593" s="46">
        <v>0.41180555555555554</v>
      </c>
      <c r="AI593" s="42" t="s">
        <v>881</v>
      </c>
      <c r="AJ593" s="42" t="s">
        <v>880</v>
      </c>
      <c r="AK593" s="46">
        <v>0.37986111111111115</v>
      </c>
      <c r="AL593" s="42" t="s">
        <v>880</v>
      </c>
      <c r="AM593" s="42" t="s">
        <v>880</v>
      </c>
      <c r="AN593" s="46">
        <v>0.39097222222222222</v>
      </c>
      <c r="AO593" s="42" t="s">
        <v>880</v>
      </c>
      <c r="AP593" s="42" t="s">
        <v>17</v>
      </c>
      <c r="AQ593" s="42" t="s">
        <v>17</v>
      </c>
      <c r="AR593" s="42" t="s">
        <v>880</v>
      </c>
      <c r="AS593" s="46">
        <v>0.37916666666666665</v>
      </c>
      <c r="AT593" s="46" t="s">
        <v>880</v>
      </c>
      <c r="AU593" s="42" t="s">
        <v>880</v>
      </c>
      <c r="AV593" s="46">
        <v>0.38055555555555554</v>
      </c>
      <c r="AW593" s="46" t="s">
        <v>880</v>
      </c>
      <c r="AX593" s="42" t="s">
        <v>880</v>
      </c>
      <c r="AY593" s="46">
        <v>0.39583333333333331</v>
      </c>
      <c r="AZ593" s="46" t="s">
        <v>880</v>
      </c>
      <c r="BA593" s="42" t="s">
        <v>880</v>
      </c>
      <c r="BB593" s="46">
        <v>0.38472222222222219</v>
      </c>
      <c r="BC593" s="46" t="s">
        <v>880</v>
      </c>
      <c r="BD593" s="42" t="s">
        <v>880</v>
      </c>
      <c r="BE593" s="42" t="s">
        <v>17</v>
      </c>
      <c r="BF593" s="42" t="s">
        <v>17</v>
      </c>
      <c r="BR593" s="1">
        <f t="shared" si="155"/>
        <v>21</v>
      </c>
      <c r="BS593" s="1">
        <f t="shared" si="156"/>
        <v>1</v>
      </c>
      <c r="BT593" s="1">
        <f t="shared" si="157"/>
        <v>6</v>
      </c>
      <c r="BU593" s="1">
        <f t="shared" si="158"/>
        <v>0</v>
      </c>
      <c r="BV593" s="1">
        <f t="shared" si="159"/>
        <v>0</v>
      </c>
      <c r="BW593" s="1">
        <f>SUM(COUNTIFS($S593:$BQ593,{"PAT","MAT"}))</f>
        <v>0</v>
      </c>
      <c r="BX593" s="1">
        <f t="shared" si="160"/>
        <v>0</v>
      </c>
      <c r="BY593" s="1">
        <f t="shared" si="161"/>
        <v>0</v>
      </c>
      <c r="BZ593" s="1">
        <f t="shared" si="162"/>
        <v>0</v>
      </c>
      <c r="CA593" s="1">
        <f t="shared" si="163"/>
        <v>0</v>
      </c>
      <c r="CB593" s="1">
        <f t="shared" si="164"/>
        <v>0</v>
      </c>
      <c r="CC593" s="1">
        <f t="shared" si="165"/>
        <v>0</v>
      </c>
      <c r="CD593" s="1">
        <f t="shared" si="166"/>
        <v>0</v>
      </c>
      <c r="CE593" s="1">
        <f t="shared" si="167"/>
        <v>1</v>
      </c>
      <c r="CF593" s="1">
        <f t="shared" si="168"/>
        <v>1</v>
      </c>
      <c r="CG593" s="1">
        <f>SUM(BR593:CC593)+SUM(COUNTIFS(R593:BQ593,{"TERM","RESIGNED"}))</f>
        <v>28</v>
      </c>
      <c r="CH593" s="1" t="s">
        <v>41</v>
      </c>
      <c r="CI593" s="1" t="s">
        <v>931</v>
      </c>
    </row>
    <row r="594" spans="1:87" x14ac:dyDescent="0.25">
      <c r="A594" s="30">
        <f t="shared" si="169"/>
        <v>593</v>
      </c>
      <c r="B594" s="1" t="s">
        <v>33</v>
      </c>
      <c r="C594" s="1">
        <v>19453</v>
      </c>
      <c r="D594" s="25">
        <v>19453</v>
      </c>
      <c r="E594" s="1" t="s">
        <v>863</v>
      </c>
      <c r="F594" s="32" t="s">
        <v>1299</v>
      </c>
      <c r="G594" s="32" t="s">
        <v>117</v>
      </c>
      <c r="H594" s="28">
        <v>45238</v>
      </c>
      <c r="I594" s="28" t="s">
        <v>36</v>
      </c>
      <c r="J594" s="28" t="s">
        <v>36</v>
      </c>
      <c r="K594" s="1">
        <f t="shared" ca="1" si="153"/>
        <v>104</v>
      </c>
      <c r="L594" s="32" t="str">
        <f t="shared" si="154"/>
        <v>Billable</v>
      </c>
      <c r="M594" s="32" t="s">
        <v>118</v>
      </c>
      <c r="N594" s="1" t="s">
        <v>38</v>
      </c>
      <c r="O594" s="1" t="s">
        <v>39</v>
      </c>
      <c r="P594" s="1"/>
      <c r="Q594" s="1"/>
      <c r="R594" s="31" t="s">
        <v>130</v>
      </c>
      <c r="S594" s="42" t="s">
        <v>18</v>
      </c>
      <c r="T594" s="45" t="s">
        <v>36</v>
      </c>
      <c r="U594" s="42" t="s">
        <v>18</v>
      </c>
      <c r="V594" s="42" t="s">
        <v>880</v>
      </c>
      <c r="W594" s="46">
        <v>0.38819444444444445</v>
      </c>
      <c r="X594" s="46" t="s">
        <v>880</v>
      </c>
      <c r="Y594" s="42" t="s">
        <v>17</v>
      </c>
      <c r="Z594" s="42" t="s">
        <v>17</v>
      </c>
      <c r="AA594" s="42" t="s">
        <v>880</v>
      </c>
      <c r="AB594" s="46">
        <v>0.39097222222222222</v>
      </c>
      <c r="AC594" s="42" t="s">
        <v>880</v>
      </c>
      <c r="AD594" s="42" t="s">
        <v>880</v>
      </c>
      <c r="AE594" s="46">
        <v>0.36319444444444443</v>
      </c>
      <c r="AF594" s="42" t="s">
        <v>880</v>
      </c>
      <c r="AG594" s="42" t="s">
        <v>880</v>
      </c>
      <c r="AH594" s="46">
        <v>0.39097222222222222</v>
      </c>
      <c r="AI594" s="42" t="s">
        <v>880</v>
      </c>
      <c r="AJ594" s="42" t="s">
        <v>880</v>
      </c>
      <c r="AK594" s="46">
        <v>0.37708333333333338</v>
      </c>
      <c r="AL594" s="42" t="s">
        <v>880</v>
      </c>
      <c r="AM594" s="42" t="s">
        <v>880</v>
      </c>
      <c r="AN594" s="46">
        <v>0.37708333333333338</v>
      </c>
      <c r="AO594" s="42" t="s">
        <v>880</v>
      </c>
      <c r="AP594" s="42" t="s">
        <v>17</v>
      </c>
      <c r="AQ594" s="42" t="s">
        <v>17</v>
      </c>
      <c r="AR594" s="42" t="s">
        <v>880</v>
      </c>
      <c r="AS594" s="46">
        <v>0.3833333333333333</v>
      </c>
      <c r="AT594" s="46" t="s">
        <v>880</v>
      </c>
      <c r="AU594" s="42" t="s">
        <v>880</v>
      </c>
      <c r="AV594" s="46">
        <v>0.39444444444444443</v>
      </c>
      <c r="AW594" s="46" t="s">
        <v>880</v>
      </c>
      <c r="AX594" s="42" t="s">
        <v>18</v>
      </c>
      <c r="AY594" s="46" t="s">
        <v>36</v>
      </c>
      <c r="AZ594" s="46" t="s">
        <v>18</v>
      </c>
      <c r="BA594" s="42" t="s">
        <v>880</v>
      </c>
      <c r="BB594" s="46">
        <v>0.3972222222222222</v>
      </c>
      <c r="BC594" s="46" t="s">
        <v>880</v>
      </c>
      <c r="BD594" s="42" t="s">
        <v>880</v>
      </c>
      <c r="BE594" s="42" t="s">
        <v>17</v>
      </c>
      <c r="BF594" s="42" t="s">
        <v>17</v>
      </c>
      <c r="BR594" s="1">
        <f t="shared" si="155"/>
        <v>19</v>
      </c>
      <c r="BS594" s="1">
        <f t="shared" si="156"/>
        <v>0</v>
      </c>
      <c r="BT594" s="1">
        <f t="shared" si="157"/>
        <v>6</v>
      </c>
      <c r="BU594" s="1">
        <f t="shared" si="158"/>
        <v>4</v>
      </c>
      <c r="BV594" s="1">
        <f t="shared" si="159"/>
        <v>0</v>
      </c>
      <c r="BW594" s="1">
        <f>SUM(COUNTIFS($S594:$BQ594,{"PAT","MAT"}))</f>
        <v>0</v>
      </c>
      <c r="BX594" s="1">
        <f t="shared" si="160"/>
        <v>0</v>
      </c>
      <c r="BY594" s="1">
        <f t="shared" si="161"/>
        <v>0</v>
      </c>
      <c r="BZ594" s="1">
        <f t="shared" si="162"/>
        <v>0</v>
      </c>
      <c r="CA594" s="1">
        <f t="shared" si="163"/>
        <v>0</v>
      </c>
      <c r="CB594" s="1">
        <f t="shared" si="164"/>
        <v>0</v>
      </c>
      <c r="CC594" s="1">
        <f t="shared" si="165"/>
        <v>0</v>
      </c>
      <c r="CD594" s="1">
        <f t="shared" si="166"/>
        <v>0</v>
      </c>
      <c r="CE594" s="1">
        <f t="shared" si="167"/>
        <v>1</v>
      </c>
      <c r="CF594" s="1">
        <f t="shared" si="168"/>
        <v>1</v>
      </c>
      <c r="CG594" s="1">
        <f>SUM(BR594:CC594)+SUM(COUNTIFS(R594:BQ594,{"TERM","RESIGNED"}))</f>
        <v>29</v>
      </c>
      <c r="CH594" s="1" t="s">
        <v>41</v>
      </c>
      <c r="CI594" s="1" t="s">
        <v>931</v>
      </c>
    </row>
    <row r="595" spans="1:87" x14ac:dyDescent="0.25">
      <c r="A595" s="30">
        <f t="shared" si="169"/>
        <v>594</v>
      </c>
      <c r="B595" s="1" t="s">
        <v>163</v>
      </c>
      <c r="C595" s="1">
        <v>600495</v>
      </c>
      <c r="D595" s="25">
        <v>600495</v>
      </c>
      <c r="E595" s="1" t="s">
        <v>863</v>
      </c>
      <c r="F595" s="32" t="s">
        <v>1323</v>
      </c>
      <c r="G595" s="32" t="s">
        <v>181</v>
      </c>
      <c r="H595" s="28">
        <v>45238</v>
      </c>
      <c r="I595" s="28" t="s">
        <v>36</v>
      </c>
      <c r="J595" s="28" t="s">
        <v>36</v>
      </c>
      <c r="K595" s="1">
        <f t="shared" ca="1" si="153"/>
        <v>104</v>
      </c>
      <c r="L595" s="32" t="str">
        <f t="shared" si="154"/>
        <v>Billable</v>
      </c>
      <c r="M595" s="32" t="s">
        <v>178</v>
      </c>
      <c r="N595" s="1" t="s">
        <v>260</v>
      </c>
      <c r="O595" s="1" t="s">
        <v>39</v>
      </c>
      <c r="P595" s="1"/>
      <c r="Q595" s="1"/>
      <c r="R595" s="31" t="s">
        <v>283</v>
      </c>
      <c r="S595" s="42" t="s">
        <v>18</v>
      </c>
      <c r="T595" s="45" t="s">
        <v>36</v>
      </c>
      <c r="U595" s="42" t="s">
        <v>18</v>
      </c>
      <c r="V595" s="42" t="s">
        <v>881</v>
      </c>
      <c r="W595" s="46">
        <v>0.29583333333333334</v>
      </c>
      <c r="X595" s="46" t="s">
        <v>881</v>
      </c>
      <c r="Y595" s="42" t="s">
        <v>17</v>
      </c>
      <c r="Z595" s="42" t="s">
        <v>17</v>
      </c>
      <c r="AA595" s="42" t="s">
        <v>880</v>
      </c>
      <c r="AB595" s="46">
        <v>0.38194444444444442</v>
      </c>
      <c r="AC595" s="42" t="s">
        <v>880</v>
      </c>
      <c r="AD595" s="42" t="s">
        <v>880</v>
      </c>
      <c r="AE595" s="46">
        <v>0.22569444444444445</v>
      </c>
      <c r="AF595" s="42" t="s">
        <v>19</v>
      </c>
      <c r="AG595" s="42" t="s">
        <v>880</v>
      </c>
      <c r="AH595" s="46">
        <v>0.37013888888888885</v>
      </c>
      <c r="AI595" s="42" t="s">
        <v>880</v>
      </c>
      <c r="AJ595" s="42" t="s">
        <v>880</v>
      </c>
      <c r="AK595" s="46">
        <v>0.23263888888888887</v>
      </c>
      <c r="AL595" s="42" t="s">
        <v>881</v>
      </c>
      <c r="AM595" s="42" t="s">
        <v>880</v>
      </c>
      <c r="AN595" s="46">
        <v>0.3527777777777778</v>
      </c>
      <c r="AO595" s="42" t="s">
        <v>881</v>
      </c>
      <c r="AP595" s="42" t="s">
        <v>17</v>
      </c>
      <c r="AQ595" s="42" t="s">
        <v>17</v>
      </c>
      <c r="AR595" s="42" t="s">
        <v>880</v>
      </c>
      <c r="AS595" s="46">
        <v>0.29583333333333334</v>
      </c>
      <c r="AT595" s="46" t="s">
        <v>881</v>
      </c>
      <c r="AU595" s="42" t="s">
        <v>880</v>
      </c>
      <c r="AV595" s="46">
        <v>0.37361111111111112</v>
      </c>
      <c r="AW595" s="46" t="s">
        <v>880</v>
      </c>
      <c r="AX595" s="42" t="s">
        <v>880</v>
      </c>
      <c r="AY595" s="46">
        <v>0.38263888888888892</v>
      </c>
      <c r="AZ595" s="46" t="s">
        <v>880</v>
      </c>
      <c r="BA595" s="42" t="s">
        <v>880</v>
      </c>
      <c r="BB595" s="46">
        <v>0.35694444444444445</v>
      </c>
      <c r="BC595" s="46" t="s">
        <v>880</v>
      </c>
      <c r="BD595" s="42" t="s">
        <v>18</v>
      </c>
      <c r="BE595" s="42" t="s">
        <v>17</v>
      </c>
      <c r="BF595" s="42" t="s">
        <v>17</v>
      </c>
      <c r="BR595" s="1">
        <f t="shared" si="155"/>
        <v>14</v>
      </c>
      <c r="BS595" s="1">
        <f t="shared" si="156"/>
        <v>2.5</v>
      </c>
      <c r="BT595" s="1">
        <f t="shared" si="157"/>
        <v>6</v>
      </c>
      <c r="BU595" s="1">
        <f t="shared" si="158"/>
        <v>3</v>
      </c>
      <c r="BV595" s="1">
        <f t="shared" si="159"/>
        <v>1</v>
      </c>
      <c r="BW595" s="1">
        <f>SUM(COUNTIFS($S595:$BQ595,{"PAT","MAT"}))</f>
        <v>0</v>
      </c>
      <c r="BX595" s="1">
        <f t="shared" si="160"/>
        <v>0</v>
      </c>
      <c r="BY595" s="1">
        <f t="shared" si="161"/>
        <v>0</v>
      </c>
      <c r="BZ595" s="1">
        <f t="shared" si="162"/>
        <v>0</v>
      </c>
      <c r="CA595" s="1">
        <f t="shared" si="163"/>
        <v>0</v>
      </c>
      <c r="CB595" s="1">
        <f t="shared" si="164"/>
        <v>0</v>
      </c>
      <c r="CC595" s="1">
        <f t="shared" si="165"/>
        <v>0</v>
      </c>
      <c r="CD595" s="1">
        <f t="shared" si="166"/>
        <v>0</v>
      </c>
      <c r="CE595" s="1">
        <f t="shared" si="167"/>
        <v>0</v>
      </c>
      <c r="CF595" s="1">
        <f t="shared" si="168"/>
        <v>1</v>
      </c>
      <c r="CG595" s="1">
        <f>SUM(BR595:CC595)+SUM(COUNTIFS(R595:BQ595,{"TERM","RESIGNED"}))</f>
        <v>26.5</v>
      </c>
      <c r="CH595" s="1" t="s">
        <v>41</v>
      </c>
      <c r="CI595" s="1" t="s">
        <v>934</v>
      </c>
    </row>
    <row r="596" spans="1:87" x14ac:dyDescent="0.25">
      <c r="A596" s="30">
        <f t="shared" si="169"/>
        <v>595</v>
      </c>
      <c r="B596" s="1" t="s">
        <v>163</v>
      </c>
      <c r="C596" s="1">
        <v>106013</v>
      </c>
      <c r="D596" s="25">
        <v>106013</v>
      </c>
      <c r="E596" s="1" t="s">
        <v>862</v>
      </c>
      <c r="F596" s="32" t="s">
        <v>1320</v>
      </c>
      <c r="G596" s="32" t="s">
        <v>154</v>
      </c>
      <c r="H596" s="28">
        <v>45247</v>
      </c>
      <c r="I596" s="28" t="s">
        <v>36</v>
      </c>
      <c r="J596" s="28" t="s">
        <v>36</v>
      </c>
      <c r="K596" s="1">
        <f t="shared" ca="1" si="153"/>
        <v>95</v>
      </c>
      <c r="L596" s="32" t="str">
        <f t="shared" si="154"/>
        <v>Billable</v>
      </c>
      <c r="M596" s="32" t="s">
        <v>118</v>
      </c>
      <c r="N596" s="1" t="s">
        <v>38</v>
      </c>
      <c r="O596" s="1" t="s">
        <v>39</v>
      </c>
      <c r="P596" s="1"/>
      <c r="Q596" s="1"/>
      <c r="R596" s="31" t="s">
        <v>136</v>
      </c>
      <c r="S596" s="42" t="s">
        <v>880</v>
      </c>
      <c r="T596" s="45">
        <v>0.43402777777777773</v>
      </c>
      <c r="U596" s="42" t="s">
        <v>880</v>
      </c>
      <c r="V596" s="42" t="s">
        <v>880</v>
      </c>
      <c r="W596" s="46">
        <v>0.37013888888888885</v>
      </c>
      <c r="X596" s="46" t="s">
        <v>880</v>
      </c>
      <c r="Y596" s="42" t="s">
        <v>17</v>
      </c>
      <c r="Z596" s="42" t="s">
        <v>17</v>
      </c>
      <c r="AA596" s="42" t="s">
        <v>880</v>
      </c>
      <c r="AB596" s="46">
        <v>0.40486111111111112</v>
      </c>
      <c r="AC596" s="42" t="s">
        <v>880</v>
      </c>
      <c r="AD596" s="42" t="s">
        <v>880</v>
      </c>
      <c r="AE596" s="46">
        <v>0.35972222222222222</v>
      </c>
      <c r="AF596" s="42" t="s">
        <v>880</v>
      </c>
      <c r="AG596" s="42" t="s">
        <v>880</v>
      </c>
      <c r="AH596" s="46">
        <v>0.36736111111111108</v>
      </c>
      <c r="AI596" s="42" t="s">
        <v>880</v>
      </c>
      <c r="AJ596" s="42" t="s">
        <v>880</v>
      </c>
      <c r="AK596" s="46">
        <v>0.37847222222222227</v>
      </c>
      <c r="AL596" s="42" t="s">
        <v>880</v>
      </c>
      <c r="AM596" s="42" t="s">
        <v>880</v>
      </c>
      <c r="AN596" s="46">
        <v>0.41944444444444445</v>
      </c>
      <c r="AO596" s="42" t="s">
        <v>880</v>
      </c>
      <c r="AP596" s="42" t="s">
        <v>17</v>
      </c>
      <c r="AQ596" s="42" t="s">
        <v>17</v>
      </c>
      <c r="AR596" s="42" t="s">
        <v>880</v>
      </c>
      <c r="AS596" s="46">
        <v>0.37916666666666665</v>
      </c>
      <c r="AT596" s="46" t="s">
        <v>880</v>
      </c>
      <c r="AU596" s="42" t="s">
        <v>880</v>
      </c>
      <c r="AV596" s="46">
        <v>0.3840277777777778</v>
      </c>
      <c r="AW596" s="46" t="s">
        <v>880</v>
      </c>
      <c r="AX596" s="42" t="s">
        <v>880</v>
      </c>
      <c r="AY596" s="46">
        <v>0.35833333333333334</v>
      </c>
      <c r="AZ596" s="46" t="s">
        <v>880</v>
      </c>
      <c r="BA596" s="42" t="s">
        <v>880</v>
      </c>
      <c r="BB596" s="46">
        <v>0.37361111111111112</v>
      </c>
      <c r="BC596" s="46" t="s">
        <v>880</v>
      </c>
      <c r="BD596" s="42" t="s">
        <v>880</v>
      </c>
      <c r="BE596" s="42" t="s">
        <v>17</v>
      </c>
      <c r="BF596" s="42" t="s">
        <v>17</v>
      </c>
      <c r="BR596" s="1">
        <f t="shared" si="155"/>
        <v>23</v>
      </c>
      <c r="BS596" s="1">
        <f t="shared" si="156"/>
        <v>0</v>
      </c>
      <c r="BT596" s="1">
        <f t="shared" si="157"/>
        <v>6</v>
      </c>
      <c r="BU596" s="1">
        <f t="shared" si="158"/>
        <v>0</v>
      </c>
      <c r="BV596" s="1">
        <f t="shared" si="159"/>
        <v>0</v>
      </c>
      <c r="BW596" s="1">
        <f>SUM(COUNTIFS($S596:$BQ596,{"PAT","MAT"}))</f>
        <v>0</v>
      </c>
      <c r="BX596" s="1">
        <f t="shared" si="160"/>
        <v>0</v>
      </c>
      <c r="BY596" s="1">
        <f t="shared" si="161"/>
        <v>0</v>
      </c>
      <c r="BZ596" s="1">
        <f t="shared" si="162"/>
        <v>0</v>
      </c>
      <c r="CA596" s="1">
        <f t="shared" si="163"/>
        <v>0</v>
      </c>
      <c r="CB596" s="1">
        <f t="shared" si="164"/>
        <v>0</v>
      </c>
      <c r="CC596" s="1">
        <f t="shared" si="165"/>
        <v>0</v>
      </c>
      <c r="CD596" s="1">
        <f t="shared" si="166"/>
        <v>0</v>
      </c>
      <c r="CE596" s="1">
        <f t="shared" si="167"/>
        <v>1</v>
      </c>
      <c r="CF596" s="1">
        <f t="shared" si="168"/>
        <v>1</v>
      </c>
      <c r="CG596" s="1">
        <f>SUM(BR596:CC596)+SUM(COUNTIFS(R596:BQ596,{"TERM","RESIGNED"}))</f>
        <v>29</v>
      </c>
      <c r="CH596" s="1" t="s">
        <v>41</v>
      </c>
      <c r="CI596" s="1" t="s">
        <v>937</v>
      </c>
    </row>
    <row r="597" spans="1:87" x14ac:dyDescent="0.25">
      <c r="A597" s="30">
        <f t="shared" si="169"/>
        <v>596</v>
      </c>
      <c r="B597" s="1" t="s">
        <v>163</v>
      </c>
      <c r="C597" s="1">
        <v>106014</v>
      </c>
      <c r="D597" s="25">
        <v>106014</v>
      </c>
      <c r="E597" s="1" t="s">
        <v>862</v>
      </c>
      <c r="F597" s="32" t="s">
        <v>1321</v>
      </c>
      <c r="G597" s="32" t="s">
        <v>154</v>
      </c>
      <c r="H597" s="28">
        <v>45247</v>
      </c>
      <c r="I597" s="28" t="s">
        <v>36</v>
      </c>
      <c r="J597" s="28" t="s">
        <v>36</v>
      </c>
      <c r="K597" s="1">
        <f t="shared" ca="1" si="153"/>
        <v>95</v>
      </c>
      <c r="L597" s="32" t="str">
        <f t="shared" si="154"/>
        <v>Billable</v>
      </c>
      <c r="M597" s="32" t="s">
        <v>118</v>
      </c>
      <c r="N597" s="1" t="s">
        <v>38</v>
      </c>
      <c r="O597" s="1" t="s">
        <v>39</v>
      </c>
      <c r="P597" s="1"/>
      <c r="Q597" s="1"/>
      <c r="R597" s="31" t="s">
        <v>157</v>
      </c>
      <c r="S597" s="42" t="s">
        <v>19</v>
      </c>
      <c r="T597" s="45" t="s">
        <v>36</v>
      </c>
      <c r="U597" s="42" t="s">
        <v>19</v>
      </c>
      <c r="V597" s="42" t="s">
        <v>19</v>
      </c>
      <c r="W597" s="46" t="s">
        <v>36</v>
      </c>
      <c r="X597" s="46" t="s">
        <v>19</v>
      </c>
      <c r="Y597" s="42" t="s">
        <v>17</v>
      </c>
      <c r="Z597" s="42" t="s">
        <v>17</v>
      </c>
      <c r="AA597" s="42" t="s">
        <v>19</v>
      </c>
      <c r="AB597" s="46" t="s">
        <v>36</v>
      </c>
      <c r="AC597" s="42" t="s">
        <v>19</v>
      </c>
      <c r="AD597" s="42" t="s">
        <v>880</v>
      </c>
      <c r="AE597" s="46">
        <v>0.37361111111111112</v>
      </c>
      <c r="AF597" s="42" t="s">
        <v>880</v>
      </c>
      <c r="AG597" s="42" t="s">
        <v>880</v>
      </c>
      <c r="AH597" s="46">
        <v>0.37152777777777773</v>
      </c>
      <c r="AI597" s="42" t="s">
        <v>880</v>
      </c>
      <c r="AJ597" s="42" t="s">
        <v>880</v>
      </c>
      <c r="AK597" s="46">
        <v>0.37152777777777773</v>
      </c>
      <c r="AL597" s="42" t="s">
        <v>880</v>
      </c>
      <c r="AM597" s="42" t="s">
        <v>880</v>
      </c>
      <c r="AN597" s="46">
        <v>0.37361111111111112</v>
      </c>
      <c r="AO597" s="42" t="s">
        <v>880</v>
      </c>
      <c r="AP597" s="42" t="s">
        <v>17</v>
      </c>
      <c r="AQ597" s="42" t="s">
        <v>17</v>
      </c>
      <c r="AR597" s="42" t="s">
        <v>880</v>
      </c>
      <c r="AS597" s="46">
        <v>0.38263888888888892</v>
      </c>
      <c r="AT597" s="46" t="s">
        <v>880</v>
      </c>
      <c r="AU597" s="42" t="s">
        <v>880</v>
      </c>
      <c r="AV597" s="46">
        <v>0.37847222222222227</v>
      </c>
      <c r="AW597" s="46" t="s">
        <v>880</v>
      </c>
      <c r="AX597" s="42" t="s">
        <v>880</v>
      </c>
      <c r="AY597" s="46">
        <v>0.37291666666666662</v>
      </c>
      <c r="AZ597" s="46" t="s">
        <v>880</v>
      </c>
      <c r="BA597" s="42" t="s">
        <v>880</v>
      </c>
      <c r="BB597" s="46">
        <v>0.37013888888888885</v>
      </c>
      <c r="BC597" s="46" t="s">
        <v>880</v>
      </c>
      <c r="BD597" s="42" t="s">
        <v>880</v>
      </c>
      <c r="BE597" s="42" t="s">
        <v>17</v>
      </c>
      <c r="BF597" s="42" t="s">
        <v>17</v>
      </c>
      <c r="BR597" s="1">
        <f t="shared" si="155"/>
        <v>17</v>
      </c>
      <c r="BS597" s="1">
        <f t="shared" si="156"/>
        <v>0</v>
      </c>
      <c r="BT597" s="1">
        <f t="shared" si="157"/>
        <v>6</v>
      </c>
      <c r="BU597" s="1">
        <f t="shared" si="158"/>
        <v>0</v>
      </c>
      <c r="BV597" s="1">
        <f t="shared" si="159"/>
        <v>6</v>
      </c>
      <c r="BW597" s="1">
        <f>SUM(COUNTIFS($S597:$BQ597,{"PAT","MAT"}))</f>
        <v>0</v>
      </c>
      <c r="BX597" s="1">
        <f t="shared" si="160"/>
        <v>0</v>
      </c>
      <c r="BY597" s="1">
        <f t="shared" si="161"/>
        <v>0</v>
      </c>
      <c r="BZ597" s="1">
        <f t="shared" si="162"/>
        <v>0</v>
      </c>
      <c r="CA597" s="1">
        <f t="shared" si="163"/>
        <v>0</v>
      </c>
      <c r="CB597" s="1">
        <f t="shared" si="164"/>
        <v>0</v>
      </c>
      <c r="CC597" s="1">
        <f t="shared" si="165"/>
        <v>0</v>
      </c>
      <c r="CD597" s="1">
        <f t="shared" si="166"/>
        <v>0</v>
      </c>
      <c r="CE597" s="1">
        <f t="shared" si="167"/>
        <v>1</v>
      </c>
      <c r="CF597" s="1">
        <f t="shared" si="168"/>
        <v>1</v>
      </c>
      <c r="CG597" s="1">
        <f>SUM(BR597:CC597)+SUM(COUNTIFS(R597:BQ597,{"TERM","RESIGNED"}))</f>
        <v>29</v>
      </c>
      <c r="CH597" s="1" t="s">
        <v>41</v>
      </c>
      <c r="CI597" s="1" t="s">
        <v>937</v>
      </c>
    </row>
    <row r="598" spans="1:87" x14ac:dyDescent="0.25">
      <c r="A598" s="30">
        <f t="shared" si="169"/>
        <v>597</v>
      </c>
      <c r="B598" s="1" t="s">
        <v>163</v>
      </c>
      <c r="C598" s="1">
        <v>106043</v>
      </c>
      <c r="D598" s="25">
        <v>106043</v>
      </c>
      <c r="E598" s="1" t="s">
        <v>863</v>
      </c>
      <c r="F598" s="32" t="s">
        <v>1331</v>
      </c>
      <c r="G598" s="32" t="s">
        <v>154</v>
      </c>
      <c r="H598" s="28">
        <v>45251</v>
      </c>
      <c r="I598" s="28" t="s">
        <v>36</v>
      </c>
      <c r="J598" s="28" t="s">
        <v>36</v>
      </c>
      <c r="K598" s="1">
        <f t="shared" ca="1" si="153"/>
        <v>91</v>
      </c>
      <c r="L598" s="32" t="str">
        <f t="shared" si="154"/>
        <v>Billable</v>
      </c>
      <c r="M598" s="32" t="s">
        <v>118</v>
      </c>
      <c r="N598" s="1" t="s">
        <v>38</v>
      </c>
      <c r="O598" s="1" t="s">
        <v>39</v>
      </c>
      <c r="P598" s="1"/>
      <c r="Q598" s="1"/>
      <c r="R598" s="31" t="s">
        <v>157</v>
      </c>
      <c r="S598" s="42" t="s">
        <v>880</v>
      </c>
      <c r="T598" s="45">
        <v>0.37083333333333335</v>
      </c>
      <c r="U598" s="42" t="s">
        <v>880</v>
      </c>
      <c r="V598" s="42" t="s">
        <v>880</v>
      </c>
      <c r="W598" s="46">
        <v>0.37152777777777773</v>
      </c>
      <c r="X598" s="46" t="s">
        <v>880</v>
      </c>
      <c r="Y598" s="42" t="s">
        <v>17</v>
      </c>
      <c r="Z598" s="42" t="s">
        <v>17</v>
      </c>
      <c r="AA598" s="42" t="s">
        <v>880</v>
      </c>
      <c r="AB598" s="46">
        <v>0.37152777777777773</v>
      </c>
      <c r="AC598" s="42" t="s">
        <v>880</v>
      </c>
      <c r="AD598" s="42" t="s">
        <v>880</v>
      </c>
      <c r="AE598" s="46">
        <v>0.37222222222222223</v>
      </c>
      <c r="AF598" s="42" t="s">
        <v>880</v>
      </c>
      <c r="AG598" s="42" t="s">
        <v>880</v>
      </c>
      <c r="AH598" s="46">
        <v>0.36944444444444446</v>
      </c>
      <c r="AI598" s="42" t="s">
        <v>880</v>
      </c>
      <c r="AJ598" s="42" t="s">
        <v>880</v>
      </c>
      <c r="AK598" s="46">
        <v>0.3659722222222222</v>
      </c>
      <c r="AL598" s="42" t="s">
        <v>880</v>
      </c>
      <c r="AM598" s="42" t="s">
        <v>880</v>
      </c>
      <c r="AN598" s="46">
        <v>0.36736111111111108</v>
      </c>
      <c r="AO598" s="42" t="s">
        <v>880</v>
      </c>
      <c r="AP598" s="42" t="s">
        <v>17</v>
      </c>
      <c r="AQ598" s="42" t="s">
        <v>17</v>
      </c>
      <c r="AR598" s="42" t="s">
        <v>880</v>
      </c>
      <c r="AS598" s="46">
        <v>0.37361111111111112</v>
      </c>
      <c r="AT598" s="46" t="s">
        <v>880</v>
      </c>
      <c r="AU598" s="42" t="s">
        <v>880</v>
      </c>
      <c r="AV598" s="46">
        <v>0.36805555555555558</v>
      </c>
      <c r="AW598" s="46" t="s">
        <v>880</v>
      </c>
      <c r="AX598" s="42" t="s">
        <v>880</v>
      </c>
      <c r="AY598" s="46">
        <v>0.3611111111111111</v>
      </c>
      <c r="AZ598" s="46" t="s">
        <v>880</v>
      </c>
      <c r="BA598" s="42" t="s">
        <v>880</v>
      </c>
      <c r="BB598" s="46">
        <v>0.37083333333333335</v>
      </c>
      <c r="BC598" s="46" t="s">
        <v>880</v>
      </c>
      <c r="BD598" s="42" t="s">
        <v>880</v>
      </c>
      <c r="BE598" s="42" t="s">
        <v>17</v>
      </c>
      <c r="BF598" s="42" t="s">
        <v>17</v>
      </c>
      <c r="BR598" s="1">
        <f t="shared" si="155"/>
        <v>23</v>
      </c>
      <c r="BS598" s="1">
        <f t="shared" si="156"/>
        <v>0</v>
      </c>
      <c r="BT598" s="1">
        <f t="shared" si="157"/>
        <v>6</v>
      </c>
      <c r="BU598" s="1">
        <f t="shared" si="158"/>
        <v>0</v>
      </c>
      <c r="BV598" s="1">
        <f t="shared" si="159"/>
        <v>0</v>
      </c>
      <c r="BW598" s="1">
        <f>SUM(COUNTIFS($S598:$BQ598,{"PAT","MAT"}))</f>
        <v>0</v>
      </c>
      <c r="BX598" s="1">
        <f t="shared" si="160"/>
        <v>0</v>
      </c>
      <c r="BY598" s="1">
        <f t="shared" si="161"/>
        <v>0</v>
      </c>
      <c r="BZ598" s="1">
        <f t="shared" si="162"/>
        <v>0</v>
      </c>
      <c r="CA598" s="1">
        <f t="shared" si="163"/>
        <v>0</v>
      </c>
      <c r="CB598" s="1">
        <f t="shared" si="164"/>
        <v>0</v>
      </c>
      <c r="CC598" s="1">
        <f t="shared" si="165"/>
        <v>0</v>
      </c>
      <c r="CD598" s="1">
        <f t="shared" si="166"/>
        <v>0</v>
      </c>
      <c r="CE598" s="1">
        <f t="shared" si="167"/>
        <v>1</v>
      </c>
      <c r="CF598" s="1">
        <f t="shared" si="168"/>
        <v>1</v>
      </c>
      <c r="CG598" s="1">
        <f>SUM(BR598:CC598)+SUM(COUNTIFS(R598:BQ598,{"TERM","RESIGNED"}))</f>
        <v>29</v>
      </c>
      <c r="CH598" s="1" t="s">
        <v>41</v>
      </c>
      <c r="CI598" s="1" t="s">
        <v>937</v>
      </c>
    </row>
    <row r="599" spans="1:87" x14ac:dyDescent="0.25">
      <c r="A599" s="30">
        <f t="shared" si="169"/>
        <v>598</v>
      </c>
      <c r="B599" s="1" t="s">
        <v>163</v>
      </c>
      <c r="C599" s="1">
        <v>106044</v>
      </c>
      <c r="D599" s="25">
        <v>106044</v>
      </c>
      <c r="E599" s="1" t="s">
        <v>862</v>
      </c>
      <c r="F599" s="32" t="s">
        <v>1332</v>
      </c>
      <c r="G599" s="32" t="s">
        <v>154</v>
      </c>
      <c r="H599" s="28">
        <v>45251</v>
      </c>
      <c r="I599" s="28" t="s">
        <v>36</v>
      </c>
      <c r="J599" s="28" t="s">
        <v>36</v>
      </c>
      <c r="K599" s="1">
        <f t="shared" ca="1" si="153"/>
        <v>91</v>
      </c>
      <c r="L599" s="32" t="str">
        <f t="shared" si="154"/>
        <v>Billable</v>
      </c>
      <c r="M599" s="32" t="s">
        <v>118</v>
      </c>
      <c r="N599" s="1" t="s">
        <v>38</v>
      </c>
      <c r="O599" s="1" t="s">
        <v>39</v>
      </c>
      <c r="P599" s="1"/>
      <c r="Q599" s="1"/>
      <c r="R599" s="31" t="s">
        <v>157</v>
      </c>
      <c r="S599" s="42" t="s">
        <v>880</v>
      </c>
      <c r="T599" s="45">
        <v>0.37083333333333335</v>
      </c>
      <c r="U599" s="42" t="s">
        <v>880</v>
      </c>
      <c r="V599" s="42" t="s">
        <v>880</v>
      </c>
      <c r="W599" s="46">
        <v>0.375</v>
      </c>
      <c r="X599" s="46" t="s">
        <v>880</v>
      </c>
      <c r="Y599" s="42" t="s">
        <v>17</v>
      </c>
      <c r="Z599" s="42" t="s">
        <v>17</v>
      </c>
      <c r="AA599" s="42" t="s">
        <v>880</v>
      </c>
      <c r="AB599" s="46">
        <v>0.37638888888888888</v>
      </c>
      <c r="AC599" s="42" t="s">
        <v>880</v>
      </c>
      <c r="AD599" s="42" t="s">
        <v>880</v>
      </c>
      <c r="AE599" s="46">
        <v>0.375</v>
      </c>
      <c r="AF599" s="42" t="s">
        <v>880</v>
      </c>
      <c r="AG599" s="42" t="s">
        <v>880</v>
      </c>
      <c r="AH599" s="46">
        <v>0.37083333333333335</v>
      </c>
      <c r="AI599" s="42" t="s">
        <v>880</v>
      </c>
      <c r="AJ599" s="42" t="s">
        <v>880</v>
      </c>
      <c r="AK599" s="46">
        <v>0.37152777777777773</v>
      </c>
      <c r="AL599" s="42" t="s">
        <v>880</v>
      </c>
      <c r="AM599" s="42" t="s">
        <v>880</v>
      </c>
      <c r="AN599" s="46">
        <v>0.36180555555555555</v>
      </c>
      <c r="AO599" s="42" t="s">
        <v>880</v>
      </c>
      <c r="AP599" s="42" t="s">
        <v>17</v>
      </c>
      <c r="AQ599" s="42" t="s">
        <v>17</v>
      </c>
      <c r="AR599" s="42" t="s">
        <v>880</v>
      </c>
      <c r="AS599" s="46">
        <v>0.38819444444444445</v>
      </c>
      <c r="AT599" s="46" t="s">
        <v>880</v>
      </c>
      <c r="AU599" s="42" t="s">
        <v>880</v>
      </c>
      <c r="AV599" s="46">
        <v>0.37083333333333335</v>
      </c>
      <c r="AW599" s="46" t="s">
        <v>880</v>
      </c>
      <c r="AX599" s="42" t="s">
        <v>880</v>
      </c>
      <c r="AY599" s="46">
        <v>0.36805555555555558</v>
      </c>
      <c r="AZ599" s="46" t="s">
        <v>880</v>
      </c>
      <c r="BA599" s="42" t="s">
        <v>880</v>
      </c>
      <c r="BB599" s="46">
        <v>0.37222222222222223</v>
      </c>
      <c r="BC599" s="46" t="s">
        <v>880</v>
      </c>
      <c r="BD599" s="42" t="s">
        <v>880</v>
      </c>
      <c r="BE599" s="42" t="s">
        <v>17</v>
      </c>
      <c r="BF599" s="42" t="s">
        <v>17</v>
      </c>
      <c r="BR599" s="1">
        <f t="shared" si="155"/>
        <v>23</v>
      </c>
      <c r="BS599" s="1">
        <f t="shared" si="156"/>
        <v>0</v>
      </c>
      <c r="BT599" s="1">
        <f t="shared" si="157"/>
        <v>6</v>
      </c>
      <c r="BU599" s="1">
        <f t="shared" si="158"/>
        <v>0</v>
      </c>
      <c r="BV599" s="1">
        <f t="shared" si="159"/>
        <v>0</v>
      </c>
      <c r="BW599" s="1">
        <f>SUM(COUNTIFS($S599:$BQ599,{"PAT","MAT"}))</f>
        <v>0</v>
      </c>
      <c r="BX599" s="1">
        <f t="shared" si="160"/>
        <v>0</v>
      </c>
      <c r="BY599" s="1">
        <f t="shared" si="161"/>
        <v>0</v>
      </c>
      <c r="BZ599" s="1">
        <f t="shared" si="162"/>
        <v>0</v>
      </c>
      <c r="CA599" s="1">
        <f t="shared" si="163"/>
        <v>0</v>
      </c>
      <c r="CB599" s="1">
        <f t="shared" si="164"/>
        <v>0</v>
      </c>
      <c r="CC599" s="1">
        <f t="shared" si="165"/>
        <v>0</v>
      </c>
      <c r="CD599" s="1">
        <f t="shared" si="166"/>
        <v>0</v>
      </c>
      <c r="CE599" s="1">
        <f t="shared" si="167"/>
        <v>1</v>
      </c>
      <c r="CF599" s="1">
        <f t="shared" si="168"/>
        <v>1</v>
      </c>
      <c r="CG599" s="1">
        <f>SUM(BR599:CC599)+SUM(COUNTIFS(R599:BQ599,{"TERM","RESIGNED"}))</f>
        <v>29</v>
      </c>
      <c r="CH599" s="1" t="s">
        <v>41</v>
      </c>
      <c r="CI599" s="1" t="s">
        <v>933</v>
      </c>
    </row>
    <row r="600" spans="1:87" x14ac:dyDescent="0.25">
      <c r="A600" s="30">
        <f t="shared" si="169"/>
        <v>599</v>
      </c>
      <c r="B600" s="1" t="s">
        <v>163</v>
      </c>
      <c r="C600" s="1">
        <v>106045</v>
      </c>
      <c r="D600" s="25">
        <v>106045</v>
      </c>
      <c r="E600" s="1" t="s">
        <v>862</v>
      </c>
      <c r="F600" s="32" t="s">
        <v>1333</v>
      </c>
      <c r="G600" s="32" t="s">
        <v>154</v>
      </c>
      <c r="H600" s="28">
        <v>45251</v>
      </c>
      <c r="I600" s="28" t="s">
        <v>36</v>
      </c>
      <c r="J600" s="28" t="s">
        <v>36</v>
      </c>
      <c r="K600" s="1">
        <f t="shared" ca="1" si="153"/>
        <v>91</v>
      </c>
      <c r="L600" s="32" t="str">
        <f t="shared" si="154"/>
        <v>Billable</v>
      </c>
      <c r="M600" s="32" t="s">
        <v>118</v>
      </c>
      <c r="N600" s="1" t="s">
        <v>38</v>
      </c>
      <c r="O600" s="1" t="s">
        <v>39</v>
      </c>
      <c r="P600" s="1"/>
      <c r="Q600" s="1"/>
      <c r="R600" s="31" t="s">
        <v>155</v>
      </c>
      <c r="S600" s="42" t="s">
        <v>880</v>
      </c>
      <c r="T600" s="45">
        <v>0.37291666666666662</v>
      </c>
      <c r="U600" s="42" t="s">
        <v>880</v>
      </c>
      <c r="V600" s="42" t="s">
        <v>880</v>
      </c>
      <c r="W600" s="46">
        <v>0.37291666666666662</v>
      </c>
      <c r="X600" s="46" t="s">
        <v>880</v>
      </c>
      <c r="Y600" s="42" t="s">
        <v>17</v>
      </c>
      <c r="Z600" s="42" t="s">
        <v>17</v>
      </c>
      <c r="AA600" s="42" t="s">
        <v>880</v>
      </c>
      <c r="AB600" s="46">
        <v>0.37361111111111112</v>
      </c>
      <c r="AC600" s="42" t="s">
        <v>880</v>
      </c>
      <c r="AD600" s="42" t="s">
        <v>880</v>
      </c>
      <c r="AE600" s="46">
        <v>0.37083333333333335</v>
      </c>
      <c r="AF600" s="42" t="s">
        <v>880</v>
      </c>
      <c r="AG600" s="42" t="s">
        <v>880</v>
      </c>
      <c r="AH600" s="46">
        <v>0.37083333333333335</v>
      </c>
      <c r="AI600" s="42" t="s">
        <v>880</v>
      </c>
      <c r="AJ600" s="42" t="s">
        <v>880</v>
      </c>
      <c r="AK600" s="46">
        <v>0.3743055555555555</v>
      </c>
      <c r="AL600" s="42" t="s">
        <v>880</v>
      </c>
      <c r="AM600" s="42" t="s">
        <v>880</v>
      </c>
      <c r="AN600" s="46">
        <v>0.36527777777777781</v>
      </c>
      <c r="AO600" s="42" t="s">
        <v>880</v>
      </c>
      <c r="AP600" s="42" t="s">
        <v>17</v>
      </c>
      <c r="AQ600" s="42" t="s">
        <v>17</v>
      </c>
      <c r="AR600" s="42" t="s">
        <v>880</v>
      </c>
      <c r="AS600" s="46">
        <v>0.3833333333333333</v>
      </c>
      <c r="AT600" s="46" t="s">
        <v>880</v>
      </c>
      <c r="AU600" s="42" t="s">
        <v>880</v>
      </c>
      <c r="AV600" s="46">
        <v>0.3743055555555555</v>
      </c>
      <c r="AW600" s="46" t="s">
        <v>880</v>
      </c>
      <c r="AX600" s="42" t="s">
        <v>880</v>
      </c>
      <c r="AY600" s="46">
        <v>0.37222222222222223</v>
      </c>
      <c r="AZ600" s="46" t="s">
        <v>880</v>
      </c>
      <c r="BA600" s="42" t="s">
        <v>880</v>
      </c>
      <c r="BB600" s="46">
        <v>0.375</v>
      </c>
      <c r="BC600" s="46" t="s">
        <v>880</v>
      </c>
      <c r="BD600" s="42" t="s">
        <v>880</v>
      </c>
      <c r="BE600" s="42" t="s">
        <v>17</v>
      </c>
      <c r="BF600" s="42" t="s">
        <v>17</v>
      </c>
      <c r="BR600" s="1">
        <f t="shared" si="155"/>
        <v>23</v>
      </c>
      <c r="BS600" s="1">
        <f t="shared" si="156"/>
        <v>0</v>
      </c>
      <c r="BT600" s="1">
        <f t="shared" si="157"/>
        <v>6</v>
      </c>
      <c r="BU600" s="1">
        <f t="shared" si="158"/>
        <v>0</v>
      </c>
      <c r="BV600" s="1">
        <f t="shared" si="159"/>
        <v>0</v>
      </c>
      <c r="BW600" s="1">
        <f>SUM(COUNTIFS($S600:$BQ600,{"PAT","MAT"}))</f>
        <v>0</v>
      </c>
      <c r="BX600" s="1">
        <f t="shared" si="160"/>
        <v>0</v>
      </c>
      <c r="BY600" s="1">
        <f t="shared" si="161"/>
        <v>0</v>
      </c>
      <c r="BZ600" s="1">
        <f t="shared" si="162"/>
        <v>0</v>
      </c>
      <c r="CA600" s="1">
        <f t="shared" si="163"/>
        <v>0</v>
      </c>
      <c r="CB600" s="1">
        <f t="shared" si="164"/>
        <v>0</v>
      </c>
      <c r="CC600" s="1">
        <f t="shared" si="165"/>
        <v>0</v>
      </c>
      <c r="CD600" s="1">
        <f t="shared" si="166"/>
        <v>0</v>
      </c>
      <c r="CE600" s="1">
        <f t="shared" si="167"/>
        <v>1</v>
      </c>
      <c r="CF600" s="1">
        <f t="shared" si="168"/>
        <v>1</v>
      </c>
      <c r="CG600" s="1">
        <f>SUM(BR600:CC600)+SUM(COUNTIFS(R600:BQ600,{"TERM","RESIGNED"}))</f>
        <v>29</v>
      </c>
      <c r="CH600" s="1" t="s">
        <v>41</v>
      </c>
      <c r="CI600" s="1" t="s">
        <v>933</v>
      </c>
    </row>
    <row r="601" spans="1:87" x14ac:dyDescent="0.25">
      <c r="A601" s="30">
        <f t="shared" si="169"/>
        <v>600</v>
      </c>
      <c r="B601" s="1" t="s">
        <v>163</v>
      </c>
      <c r="C601" s="1">
        <v>106046</v>
      </c>
      <c r="D601" s="25">
        <v>106046</v>
      </c>
      <c r="E601" s="1" t="s">
        <v>862</v>
      </c>
      <c r="F601" s="32" t="s">
        <v>1334</v>
      </c>
      <c r="G601" s="32" t="s">
        <v>154</v>
      </c>
      <c r="H601" s="28">
        <v>45251</v>
      </c>
      <c r="I601" s="28" t="s">
        <v>36</v>
      </c>
      <c r="J601" s="28" t="s">
        <v>36</v>
      </c>
      <c r="K601" s="1">
        <f t="shared" ca="1" si="153"/>
        <v>91</v>
      </c>
      <c r="L601" s="32" t="str">
        <f t="shared" si="154"/>
        <v>Billable</v>
      </c>
      <c r="M601" s="32" t="s">
        <v>118</v>
      </c>
      <c r="N601" s="1" t="s">
        <v>38</v>
      </c>
      <c r="O601" s="1" t="s">
        <v>39</v>
      </c>
      <c r="P601" s="1"/>
      <c r="Q601" s="1"/>
      <c r="R601" s="31" t="s">
        <v>155</v>
      </c>
      <c r="S601" s="42" t="s">
        <v>880</v>
      </c>
      <c r="T601" s="45">
        <v>0.36805555555555558</v>
      </c>
      <c r="U601" s="42" t="s">
        <v>880</v>
      </c>
      <c r="V601" s="42" t="s">
        <v>880</v>
      </c>
      <c r="W601" s="46">
        <v>0.375</v>
      </c>
      <c r="X601" s="46" t="s">
        <v>880</v>
      </c>
      <c r="Y601" s="42" t="s">
        <v>17</v>
      </c>
      <c r="Z601" s="42" t="s">
        <v>17</v>
      </c>
      <c r="AA601" s="42" t="s">
        <v>880</v>
      </c>
      <c r="AB601" s="46">
        <v>0.37222222222222223</v>
      </c>
      <c r="AC601" s="42" t="s">
        <v>880</v>
      </c>
      <c r="AD601" s="42" t="s">
        <v>880</v>
      </c>
      <c r="AE601" s="46">
        <v>0.36736111111111108</v>
      </c>
      <c r="AF601" s="42" t="s">
        <v>880</v>
      </c>
      <c r="AG601" s="42" t="s">
        <v>880</v>
      </c>
      <c r="AH601" s="46">
        <v>0.3666666666666667</v>
      </c>
      <c r="AI601" s="42" t="s">
        <v>880</v>
      </c>
      <c r="AJ601" s="42" t="s">
        <v>880</v>
      </c>
      <c r="AK601" s="46">
        <v>0.37291666666666662</v>
      </c>
      <c r="AL601" s="42" t="s">
        <v>880</v>
      </c>
      <c r="AM601" s="42" t="s">
        <v>880</v>
      </c>
      <c r="AN601" s="46">
        <v>0.37222222222222223</v>
      </c>
      <c r="AO601" s="42" t="s">
        <v>880</v>
      </c>
      <c r="AP601" s="42" t="s">
        <v>17</v>
      </c>
      <c r="AQ601" s="42" t="s">
        <v>17</v>
      </c>
      <c r="AR601" s="42" t="s">
        <v>880</v>
      </c>
      <c r="AS601" s="46">
        <v>0.38541666666666669</v>
      </c>
      <c r="AT601" s="46" t="s">
        <v>880</v>
      </c>
      <c r="AU601" s="42" t="s">
        <v>880</v>
      </c>
      <c r="AV601" s="46">
        <v>6.9444444444444441E-3</v>
      </c>
      <c r="AW601" s="46" t="s">
        <v>19</v>
      </c>
      <c r="AX601" s="42" t="s">
        <v>880</v>
      </c>
      <c r="AY601" s="46">
        <v>0.37013888888888885</v>
      </c>
      <c r="AZ601" s="46" t="s">
        <v>880</v>
      </c>
      <c r="BA601" s="42" t="s">
        <v>880</v>
      </c>
      <c r="BB601" s="46">
        <v>0.37222222222222223</v>
      </c>
      <c r="BC601" s="46" t="s">
        <v>880</v>
      </c>
      <c r="BD601" s="42" t="s">
        <v>880</v>
      </c>
      <c r="BE601" s="42" t="s">
        <v>17</v>
      </c>
      <c r="BF601" s="42" t="s">
        <v>17</v>
      </c>
      <c r="BR601" s="1">
        <f t="shared" si="155"/>
        <v>22</v>
      </c>
      <c r="BS601" s="1">
        <f t="shared" si="156"/>
        <v>0</v>
      </c>
      <c r="BT601" s="1">
        <f t="shared" si="157"/>
        <v>6</v>
      </c>
      <c r="BU601" s="1">
        <f t="shared" si="158"/>
        <v>0</v>
      </c>
      <c r="BV601" s="1">
        <f t="shared" si="159"/>
        <v>1</v>
      </c>
      <c r="BW601" s="1">
        <f>SUM(COUNTIFS($S601:$BQ601,{"PAT","MAT"}))</f>
        <v>0</v>
      </c>
      <c r="BX601" s="1">
        <f t="shared" si="160"/>
        <v>0</v>
      </c>
      <c r="BY601" s="1">
        <f t="shared" si="161"/>
        <v>0</v>
      </c>
      <c r="BZ601" s="1">
        <f t="shared" si="162"/>
        <v>0</v>
      </c>
      <c r="CA601" s="1">
        <f t="shared" si="163"/>
        <v>0</v>
      </c>
      <c r="CB601" s="1">
        <f t="shared" si="164"/>
        <v>0</v>
      </c>
      <c r="CC601" s="1">
        <f t="shared" si="165"/>
        <v>0</v>
      </c>
      <c r="CD601" s="1">
        <f t="shared" si="166"/>
        <v>0</v>
      </c>
      <c r="CE601" s="1">
        <f t="shared" si="167"/>
        <v>1</v>
      </c>
      <c r="CF601" s="1">
        <f t="shared" si="168"/>
        <v>1</v>
      </c>
      <c r="CG601" s="1">
        <f>SUM(BR601:CC601)+SUM(COUNTIFS(R601:BQ601,{"TERM","RESIGNED"}))</f>
        <v>29</v>
      </c>
      <c r="CH601" s="1" t="s">
        <v>41</v>
      </c>
      <c r="CI601" s="1" t="s">
        <v>933</v>
      </c>
    </row>
    <row r="602" spans="1:87" x14ac:dyDescent="0.25">
      <c r="A602" s="30">
        <f t="shared" si="169"/>
        <v>601</v>
      </c>
      <c r="B602" s="1" t="s">
        <v>163</v>
      </c>
      <c r="C602" s="1">
        <v>106047</v>
      </c>
      <c r="D602" s="25">
        <v>106047</v>
      </c>
      <c r="E602" s="1" t="s">
        <v>862</v>
      </c>
      <c r="F602" s="32" t="s">
        <v>1335</v>
      </c>
      <c r="G602" s="32" t="s">
        <v>154</v>
      </c>
      <c r="H602" s="28">
        <v>45251</v>
      </c>
      <c r="I602" s="28" t="s">
        <v>36</v>
      </c>
      <c r="J602" s="28" t="s">
        <v>36</v>
      </c>
      <c r="K602" s="1">
        <f t="shared" ca="1" si="153"/>
        <v>91</v>
      </c>
      <c r="L602" s="32" t="str">
        <f t="shared" si="154"/>
        <v>Billable</v>
      </c>
      <c r="M602" s="32" t="s">
        <v>118</v>
      </c>
      <c r="N602" s="1" t="s">
        <v>38</v>
      </c>
      <c r="O602" s="1" t="s">
        <v>39</v>
      </c>
      <c r="P602" s="1"/>
      <c r="Q602" s="1"/>
      <c r="R602" s="31" t="s">
        <v>155</v>
      </c>
      <c r="S602" s="42" t="s">
        <v>880</v>
      </c>
      <c r="T602" s="45">
        <v>0.38472222222222219</v>
      </c>
      <c r="U602" s="42" t="s">
        <v>880</v>
      </c>
      <c r="V602" s="42" t="s">
        <v>880</v>
      </c>
      <c r="W602" s="46">
        <v>0.375</v>
      </c>
      <c r="X602" s="46" t="s">
        <v>880</v>
      </c>
      <c r="Y602" s="42" t="s">
        <v>17</v>
      </c>
      <c r="Z602" s="42" t="s">
        <v>17</v>
      </c>
      <c r="AA602" s="42" t="s">
        <v>880</v>
      </c>
      <c r="AB602" s="46">
        <v>0.38125000000000003</v>
      </c>
      <c r="AC602" s="42" t="s">
        <v>880</v>
      </c>
      <c r="AD602" s="42" t="s">
        <v>880</v>
      </c>
      <c r="AE602" s="46">
        <v>0.38055555555555554</v>
      </c>
      <c r="AF602" s="42" t="s">
        <v>880</v>
      </c>
      <c r="AG602" s="42" t="s">
        <v>880</v>
      </c>
      <c r="AH602" s="46">
        <v>0.37916666666666665</v>
      </c>
      <c r="AI602" s="42" t="s">
        <v>880</v>
      </c>
      <c r="AJ602" s="42" t="s">
        <v>880</v>
      </c>
      <c r="AK602" s="46">
        <v>0.37847222222222227</v>
      </c>
      <c r="AL602" s="42" t="s">
        <v>880</v>
      </c>
      <c r="AM602" s="42" t="s">
        <v>880</v>
      </c>
      <c r="AN602" s="46">
        <v>0.38194444444444442</v>
      </c>
      <c r="AO602" s="42" t="s">
        <v>880</v>
      </c>
      <c r="AP602" s="42" t="s">
        <v>17</v>
      </c>
      <c r="AQ602" s="42" t="s">
        <v>17</v>
      </c>
      <c r="AR602" s="42" t="s">
        <v>880</v>
      </c>
      <c r="AS602" s="46">
        <v>0.38680555555555557</v>
      </c>
      <c r="AT602" s="46" t="s">
        <v>880</v>
      </c>
      <c r="AU602" s="42" t="s">
        <v>880</v>
      </c>
      <c r="AV602" s="46">
        <v>0.37638888888888888</v>
      </c>
      <c r="AW602" s="46" t="s">
        <v>880</v>
      </c>
      <c r="AX602" s="42" t="s">
        <v>880</v>
      </c>
      <c r="AY602" s="46">
        <v>0.37638888888888888</v>
      </c>
      <c r="AZ602" s="46" t="s">
        <v>880</v>
      </c>
      <c r="BA602" s="42" t="s">
        <v>880</v>
      </c>
      <c r="BB602" s="46">
        <v>0.37916666666666665</v>
      </c>
      <c r="BC602" s="46" t="s">
        <v>880</v>
      </c>
      <c r="BD602" s="42" t="s">
        <v>880</v>
      </c>
      <c r="BE602" s="42" t="s">
        <v>17</v>
      </c>
      <c r="BF602" s="42" t="s">
        <v>17</v>
      </c>
      <c r="BR602" s="1">
        <f t="shared" si="155"/>
        <v>23</v>
      </c>
      <c r="BS602" s="1">
        <f t="shared" si="156"/>
        <v>0</v>
      </c>
      <c r="BT602" s="1">
        <f t="shared" si="157"/>
        <v>6</v>
      </c>
      <c r="BU602" s="1">
        <f t="shared" si="158"/>
        <v>0</v>
      </c>
      <c r="BV602" s="1">
        <f t="shared" si="159"/>
        <v>0</v>
      </c>
      <c r="BW602" s="1">
        <f>SUM(COUNTIFS($S602:$BQ602,{"PAT","MAT"}))</f>
        <v>0</v>
      </c>
      <c r="BX602" s="1">
        <f t="shared" si="160"/>
        <v>0</v>
      </c>
      <c r="BY602" s="1">
        <f t="shared" si="161"/>
        <v>0</v>
      </c>
      <c r="BZ602" s="1">
        <f t="shared" si="162"/>
        <v>0</v>
      </c>
      <c r="CA602" s="1">
        <f t="shared" si="163"/>
        <v>0</v>
      </c>
      <c r="CB602" s="1">
        <f t="shared" si="164"/>
        <v>0</v>
      </c>
      <c r="CC602" s="1">
        <f t="shared" si="165"/>
        <v>0</v>
      </c>
      <c r="CD602" s="1">
        <f t="shared" si="166"/>
        <v>0</v>
      </c>
      <c r="CE602" s="1">
        <f t="shared" si="167"/>
        <v>1</v>
      </c>
      <c r="CF602" s="1">
        <f t="shared" si="168"/>
        <v>1</v>
      </c>
      <c r="CG602" s="1">
        <f>SUM(BR602:CC602)+SUM(COUNTIFS(R602:BQ602,{"TERM","RESIGNED"}))</f>
        <v>29</v>
      </c>
      <c r="CH602" s="1" t="s">
        <v>41</v>
      </c>
      <c r="CI602" s="1" t="s">
        <v>933</v>
      </c>
    </row>
    <row r="603" spans="1:87" x14ac:dyDescent="0.25">
      <c r="A603" s="30">
        <f t="shared" si="169"/>
        <v>602</v>
      </c>
      <c r="B603" s="1" t="s">
        <v>163</v>
      </c>
      <c r="C603" s="1">
        <v>106073</v>
      </c>
      <c r="D603" s="25">
        <v>106073</v>
      </c>
      <c r="E603" s="1" t="s">
        <v>862</v>
      </c>
      <c r="F603" s="32" t="s">
        <v>1342</v>
      </c>
      <c r="G603" s="32" t="s">
        <v>154</v>
      </c>
      <c r="H603" s="28">
        <v>45254</v>
      </c>
      <c r="I603" s="28" t="s">
        <v>36</v>
      </c>
      <c r="J603" s="28" t="s">
        <v>36</v>
      </c>
      <c r="K603" s="1">
        <f t="shared" ca="1" si="153"/>
        <v>88</v>
      </c>
      <c r="L603" s="32" t="str">
        <f t="shared" si="154"/>
        <v>Billable</v>
      </c>
      <c r="M603" s="32" t="s">
        <v>118</v>
      </c>
      <c r="N603" s="1" t="s">
        <v>38</v>
      </c>
      <c r="O603" s="1" t="s">
        <v>39</v>
      </c>
      <c r="P603" s="1"/>
      <c r="Q603" s="1"/>
      <c r="R603" s="31" t="s">
        <v>155</v>
      </c>
      <c r="S603" s="42" t="s">
        <v>880</v>
      </c>
      <c r="T603" s="45">
        <v>0.37152777777777773</v>
      </c>
      <c r="U603" s="42" t="s">
        <v>880</v>
      </c>
      <c r="V603" s="42" t="s">
        <v>880</v>
      </c>
      <c r="W603" s="46">
        <v>0.36736111111111108</v>
      </c>
      <c r="X603" s="46" t="s">
        <v>880</v>
      </c>
      <c r="Y603" s="42" t="s">
        <v>17</v>
      </c>
      <c r="Z603" s="42" t="s">
        <v>17</v>
      </c>
      <c r="AA603" s="42" t="s">
        <v>880</v>
      </c>
      <c r="AB603" s="46">
        <v>0.37777777777777777</v>
      </c>
      <c r="AC603" s="42" t="s">
        <v>880</v>
      </c>
      <c r="AD603" s="42" t="s">
        <v>880</v>
      </c>
      <c r="AE603" s="46">
        <v>0.37013888888888885</v>
      </c>
      <c r="AF603" s="42" t="s">
        <v>880</v>
      </c>
      <c r="AG603" s="42" t="s">
        <v>880</v>
      </c>
      <c r="AH603" s="46">
        <v>0.3756944444444445</v>
      </c>
      <c r="AI603" s="42" t="s">
        <v>880</v>
      </c>
      <c r="AJ603" s="42" t="s">
        <v>880</v>
      </c>
      <c r="AK603" s="46">
        <v>0.37291666666666662</v>
      </c>
      <c r="AL603" s="42" t="s">
        <v>880</v>
      </c>
      <c r="AM603" s="42" t="s">
        <v>880</v>
      </c>
      <c r="AN603" s="46">
        <v>0.36319444444444443</v>
      </c>
      <c r="AO603" s="42" t="s">
        <v>880</v>
      </c>
      <c r="AP603" s="42" t="s">
        <v>17</v>
      </c>
      <c r="AQ603" s="42" t="s">
        <v>17</v>
      </c>
      <c r="AR603" s="42" t="s">
        <v>880</v>
      </c>
      <c r="AS603" s="46">
        <v>0.3888888888888889</v>
      </c>
      <c r="AT603" s="46" t="s">
        <v>880</v>
      </c>
      <c r="AU603" s="42" t="s">
        <v>880</v>
      </c>
      <c r="AV603" s="46">
        <v>0.37986111111111115</v>
      </c>
      <c r="AW603" s="46" t="s">
        <v>880</v>
      </c>
      <c r="AX603" s="42" t="s">
        <v>880</v>
      </c>
      <c r="AY603" s="46">
        <v>0.37013888888888885</v>
      </c>
      <c r="AZ603" s="46" t="s">
        <v>880</v>
      </c>
      <c r="BA603" s="42" t="s">
        <v>880</v>
      </c>
      <c r="BB603" s="46">
        <v>0.37152777777777773</v>
      </c>
      <c r="BC603" s="46" t="s">
        <v>880</v>
      </c>
      <c r="BD603" s="42" t="s">
        <v>880</v>
      </c>
      <c r="BE603" s="42" t="s">
        <v>17</v>
      </c>
      <c r="BF603" s="42" t="s">
        <v>17</v>
      </c>
      <c r="BR603" s="1">
        <f t="shared" si="155"/>
        <v>23</v>
      </c>
      <c r="BS603" s="1">
        <f t="shared" si="156"/>
        <v>0</v>
      </c>
      <c r="BT603" s="1">
        <f t="shared" si="157"/>
        <v>6</v>
      </c>
      <c r="BU603" s="1">
        <f t="shared" si="158"/>
        <v>0</v>
      </c>
      <c r="BV603" s="1">
        <f t="shared" si="159"/>
        <v>0</v>
      </c>
      <c r="BW603" s="1">
        <f>SUM(COUNTIFS($S603:$BQ603,{"PAT","MAT"}))</f>
        <v>0</v>
      </c>
      <c r="BX603" s="1">
        <f t="shared" si="160"/>
        <v>0</v>
      </c>
      <c r="BY603" s="1">
        <f t="shared" si="161"/>
        <v>0</v>
      </c>
      <c r="BZ603" s="1">
        <f t="shared" si="162"/>
        <v>0</v>
      </c>
      <c r="CA603" s="1">
        <f t="shared" si="163"/>
        <v>0</v>
      </c>
      <c r="CB603" s="1">
        <f t="shared" si="164"/>
        <v>0</v>
      </c>
      <c r="CC603" s="1">
        <f t="shared" si="165"/>
        <v>0</v>
      </c>
      <c r="CD603" s="1">
        <f t="shared" si="166"/>
        <v>0</v>
      </c>
      <c r="CE603" s="1">
        <f t="shared" si="167"/>
        <v>1</v>
      </c>
      <c r="CF603" s="1">
        <f t="shared" si="168"/>
        <v>1</v>
      </c>
      <c r="CG603" s="1">
        <f>SUM(BR603:CC603)+SUM(COUNTIFS(R603:BQ603,{"TERM","RESIGNED"}))</f>
        <v>29</v>
      </c>
      <c r="CH603" s="1" t="s">
        <v>41</v>
      </c>
      <c r="CI603" s="1" t="s">
        <v>931</v>
      </c>
    </row>
    <row r="604" spans="1:87" x14ac:dyDescent="0.25">
      <c r="A604" s="30">
        <f t="shared" si="169"/>
        <v>603</v>
      </c>
      <c r="B604" s="1" t="s">
        <v>163</v>
      </c>
      <c r="C604" s="1">
        <v>105973</v>
      </c>
      <c r="D604" s="25">
        <v>105973</v>
      </c>
      <c r="E604" s="1" t="s">
        <v>863</v>
      </c>
      <c r="F604" s="32" t="s">
        <v>1301</v>
      </c>
      <c r="G604" s="32" t="s">
        <v>177</v>
      </c>
      <c r="H604" s="28">
        <v>45244</v>
      </c>
      <c r="I604" s="28" t="s">
        <v>36</v>
      </c>
      <c r="J604" s="28" t="s">
        <v>36</v>
      </c>
      <c r="K604" s="1">
        <f t="shared" ca="1" si="153"/>
        <v>98</v>
      </c>
      <c r="L604" s="32" t="s">
        <v>1354</v>
      </c>
      <c r="M604" s="32" t="s">
        <v>178</v>
      </c>
      <c r="N604" s="1" t="s">
        <v>38</v>
      </c>
      <c r="O604" s="1" t="s">
        <v>39</v>
      </c>
      <c r="P604" s="1"/>
      <c r="Q604" s="1"/>
      <c r="R604" s="31" t="s">
        <v>246</v>
      </c>
      <c r="S604" s="42" t="s">
        <v>880</v>
      </c>
      <c r="T604" s="45">
        <v>0.40208333333333335</v>
      </c>
      <c r="U604" s="42" t="s">
        <v>880</v>
      </c>
      <c r="V604" s="42" t="s">
        <v>880</v>
      </c>
      <c r="W604" s="46">
        <v>0.39374999999999999</v>
      </c>
      <c r="X604" s="46" t="s">
        <v>880</v>
      </c>
      <c r="Y604" s="42" t="s">
        <v>17</v>
      </c>
      <c r="Z604" s="42" t="s">
        <v>17</v>
      </c>
      <c r="AA604" s="42" t="s">
        <v>880</v>
      </c>
      <c r="AB604" s="46">
        <v>0.3923611111111111</v>
      </c>
      <c r="AC604" s="42" t="s">
        <v>880</v>
      </c>
      <c r="AD604" s="42" t="s">
        <v>880</v>
      </c>
      <c r="AE604" s="46">
        <v>0.39583333333333331</v>
      </c>
      <c r="AF604" s="42" t="s">
        <v>880</v>
      </c>
      <c r="AG604" s="42" t="s">
        <v>880</v>
      </c>
      <c r="AH604" s="46">
        <v>0.41250000000000003</v>
      </c>
      <c r="AI604" s="42" t="s">
        <v>880</v>
      </c>
      <c r="AJ604" s="42" t="s">
        <v>880</v>
      </c>
      <c r="AK604" s="46">
        <v>0.39305555555555555</v>
      </c>
      <c r="AL604" s="42" t="s">
        <v>880</v>
      </c>
      <c r="AM604" s="42" t="s">
        <v>880</v>
      </c>
      <c r="AN604" s="46">
        <v>0.42291666666666666</v>
      </c>
      <c r="AO604" s="42" t="s">
        <v>880</v>
      </c>
      <c r="AP604" s="42" t="s">
        <v>17</v>
      </c>
      <c r="AQ604" s="42" t="s">
        <v>17</v>
      </c>
      <c r="AR604" s="42" t="s">
        <v>880</v>
      </c>
      <c r="AS604" s="46">
        <v>0.3923611111111111</v>
      </c>
      <c r="AT604" s="46" t="s">
        <v>880</v>
      </c>
      <c r="AU604" s="42" t="s">
        <v>880</v>
      </c>
      <c r="AV604" s="46">
        <v>0.39374999999999999</v>
      </c>
      <c r="AW604" s="46" t="s">
        <v>880</v>
      </c>
      <c r="AX604" s="42" t="s">
        <v>880</v>
      </c>
      <c r="AY604" s="46">
        <v>0.38541666666666669</v>
      </c>
      <c r="AZ604" s="46" t="s">
        <v>880</v>
      </c>
      <c r="BA604" s="42" t="s">
        <v>880</v>
      </c>
      <c r="BB604" s="46">
        <v>0.3979166666666667</v>
      </c>
      <c r="BC604" s="46" t="s">
        <v>880</v>
      </c>
      <c r="BD604" s="42" t="s">
        <v>880</v>
      </c>
      <c r="BE604" s="42" t="s">
        <v>17</v>
      </c>
      <c r="BF604" s="42" t="s">
        <v>17</v>
      </c>
      <c r="BR604" s="1">
        <f t="shared" si="155"/>
        <v>23</v>
      </c>
      <c r="BS604" s="1">
        <f t="shared" si="156"/>
        <v>0</v>
      </c>
      <c r="BT604" s="1">
        <f t="shared" si="157"/>
        <v>6</v>
      </c>
      <c r="BU604" s="1">
        <f t="shared" si="158"/>
        <v>0</v>
      </c>
      <c r="BV604" s="1">
        <f t="shared" si="159"/>
        <v>0</v>
      </c>
      <c r="BW604" s="1">
        <f>SUM(COUNTIFS($S604:$BQ604,{"PAT","MAT"}))</f>
        <v>0</v>
      </c>
      <c r="BX604" s="1">
        <f t="shared" si="160"/>
        <v>0</v>
      </c>
      <c r="BY604" s="1">
        <f t="shared" si="161"/>
        <v>0</v>
      </c>
      <c r="BZ604" s="1">
        <f t="shared" si="162"/>
        <v>0</v>
      </c>
      <c r="CA604" s="1">
        <f t="shared" si="163"/>
        <v>0</v>
      </c>
      <c r="CB604" s="1">
        <f t="shared" si="164"/>
        <v>0</v>
      </c>
      <c r="CC604" s="1">
        <f t="shared" si="165"/>
        <v>0</v>
      </c>
      <c r="CD604" s="1">
        <f t="shared" si="166"/>
        <v>0</v>
      </c>
      <c r="CE604" s="1">
        <f t="shared" si="167"/>
        <v>1</v>
      </c>
      <c r="CF604" s="1">
        <f t="shared" si="168"/>
        <v>1</v>
      </c>
      <c r="CG604" s="1">
        <f>SUM(BR604:CC604)+SUM(COUNTIFS(R604:BQ604,{"TERM","RESIGNED"}))</f>
        <v>29</v>
      </c>
      <c r="CH604" s="1" t="s">
        <v>41</v>
      </c>
      <c r="CI604" s="1" t="s">
        <v>931</v>
      </c>
    </row>
    <row r="605" spans="1:87" x14ac:dyDescent="0.25">
      <c r="A605" s="30">
        <f t="shared" si="169"/>
        <v>604</v>
      </c>
      <c r="B605" s="1" t="s">
        <v>163</v>
      </c>
      <c r="C605" s="1">
        <v>105975</v>
      </c>
      <c r="D605" s="25">
        <v>105975</v>
      </c>
      <c r="E605" s="1" t="s">
        <v>862</v>
      </c>
      <c r="F605" s="32" t="s">
        <v>1302</v>
      </c>
      <c r="G605" s="32" t="s">
        <v>177</v>
      </c>
      <c r="H605" s="28">
        <v>45244</v>
      </c>
      <c r="I605" s="28" t="s">
        <v>36</v>
      </c>
      <c r="J605" s="28" t="s">
        <v>36</v>
      </c>
      <c r="K605" s="1">
        <f t="shared" ca="1" si="153"/>
        <v>98</v>
      </c>
      <c r="L605" s="32" t="s">
        <v>1354</v>
      </c>
      <c r="M605" s="32" t="s">
        <v>178</v>
      </c>
      <c r="N605" s="1" t="s">
        <v>38</v>
      </c>
      <c r="O605" s="1" t="s">
        <v>39</v>
      </c>
      <c r="P605" s="1"/>
      <c r="Q605" s="1"/>
      <c r="R605" s="31" t="s">
        <v>425</v>
      </c>
      <c r="S605" s="42" t="s">
        <v>880</v>
      </c>
      <c r="T605" s="45">
        <v>0.38194444444444442</v>
      </c>
      <c r="U605" s="42" t="s">
        <v>880</v>
      </c>
      <c r="V605" s="42" t="s">
        <v>880</v>
      </c>
      <c r="W605" s="46">
        <v>0.38819444444444445</v>
      </c>
      <c r="X605" s="46" t="s">
        <v>880</v>
      </c>
      <c r="Y605" s="42" t="s">
        <v>17</v>
      </c>
      <c r="Z605" s="42" t="s">
        <v>17</v>
      </c>
      <c r="AA605" s="42" t="s">
        <v>880</v>
      </c>
      <c r="AB605" s="46">
        <v>0.3888888888888889</v>
      </c>
      <c r="AC605" s="42" t="s">
        <v>880</v>
      </c>
      <c r="AD605" s="42" t="s">
        <v>880</v>
      </c>
      <c r="AE605" s="46">
        <v>0.3840277777777778</v>
      </c>
      <c r="AF605" s="42" t="s">
        <v>880</v>
      </c>
      <c r="AG605" s="42" t="s">
        <v>880</v>
      </c>
      <c r="AH605" s="46">
        <v>0.3972222222222222</v>
      </c>
      <c r="AI605" s="42" t="s">
        <v>880</v>
      </c>
      <c r="AJ605" s="42" t="s">
        <v>880</v>
      </c>
      <c r="AK605" s="46">
        <v>0.38055555555555554</v>
      </c>
      <c r="AL605" s="42" t="s">
        <v>880</v>
      </c>
      <c r="AM605" s="42" t="s">
        <v>880</v>
      </c>
      <c r="AN605" s="46">
        <v>0.41180555555555554</v>
      </c>
      <c r="AO605" s="42" t="s">
        <v>880</v>
      </c>
      <c r="AP605" s="42" t="s">
        <v>17</v>
      </c>
      <c r="AQ605" s="42" t="s">
        <v>17</v>
      </c>
      <c r="AR605" s="42" t="s">
        <v>880</v>
      </c>
      <c r="AS605" s="46">
        <v>0.38750000000000001</v>
      </c>
      <c r="AT605" s="46" t="s">
        <v>880</v>
      </c>
      <c r="AU605" s="42" t="s">
        <v>880</v>
      </c>
      <c r="AV605" s="46">
        <v>0.38263888888888892</v>
      </c>
      <c r="AW605" s="46" t="s">
        <v>880</v>
      </c>
      <c r="AX605" s="42" t="s">
        <v>880</v>
      </c>
      <c r="AY605" s="46">
        <v>0.37916666666666665</v>
      </c>
      <c r="AZ605" s="46" t="s">
        <v>880</v>
      </c>
      <c r="BA605" s="42" t="s">
        <v>880</v>
      </c>
      <c r="BB605" s="46">
        <v>0.38055555555555554</v>
      </c>
      <c r="BC605" s="46" t="s">
        <v>880</v>
      </c>
      <c r="BD605" s="42" t="s">
        <v>880</v>
      </c>
      <c r="BE605" s="42" t="s">
        <v>17</v>
      </c>
      <c r="BF605" s="42" t="s">
        <v>17</v>
      </c>
      <c r="BR605" s="1">
        <f t="shared" si="155"/>
        <v>23</v>
      </c>
      <c r="BS605" s="1">
        <f t="shared" si="156"/>
        <v>0</v>
      </c>
      <c r="BT605" s="1">
        <f t="shared" si="157"/>
        <v>6</v>
      </c>
      <c r="BU605" s="1">
        <f t="shared" si="158"/>
        <v>0</v>
      </c>
      <c r="BV605" s="1">
        <f t="shared" si="159"/>
        <v>0</v>
      </c>
      <c r="BW605" s="1">
        <f>SUM(COUNTIFS($S605:$BQ605,{"PAT","MAT"}))</f>
        <v>0</v>
      </c>
      <c r="BX605" s="1">
        <f t="shared" si="160"/>
        <v>0</v>
      </c>
      <c r="BY605" s="1">
        <f t="shared" si="161"/>
        <v>0</v>
      </c>
      <c r="BZ605" s="1">
        <f t="shared" si="162"/>
        <v>0</v>
      </c>
      <c r="CA605" s="1">
        <f t="shared" si="163"/>
        <v>0</v>
      </c>
      <c r="CB605" s="1">
        <f t="shared" si="164"/>
        <v>0</v>
      </c>
      <c r="CC605" s="1">
        <f t="shared" si="165"/>
        <v>0</v>
      </c>
      <c r="CD605" s="1">
        <f t="shared" si="166"/>
        <v>0</v>
      </c>
      <c r="CE605" s="1">
        <f t="shared" si="167"/>
        <v>1</v>
      </c>
      <c r="CF605" s="1">
        <f t="shared" si="168"/>
        <v>1</v>
      </c>
      <c r="CG605" s="1">
        <f>SUM(BR605:CC605)+SUM(COUNTIFS(R605:BQ605,{"TERM","RESIGNED"}))</f>
        <v>29</v>
      </c>
      <c r="CH605" s="1" t="s">
        <v>41</v>
      </c>
      <c r="CI605" s="1" t="s">
        <v>931</v>
      </c>
    </row>
    <row r="606" spans="1:87" x14ac:dyDescent="0.25">
      <c r="A606" s="30">
        <f t="shared" si="169"/>
        <v>605</v>
      </c>
      <c r="B606" s="1" t="s">
        <v>163</v>
      </c>
      <c r="C606" s="1">
        <v>105977</v>
      </c>
      <c r="D606" s="25">
        <v>105977</v>
      </c>
      <c r="E606" s="1" t="s">
        <v>863</v>
      </c>
      <c r="F606" s="32" t="s">
        <v>1303</v>
      </c>
      <c r="G606" s="32" t="s">
        <v>181</v>
      </c>
      <c r="H606" s="28">
        <v>45244</v>
      </c>
      <c r="I606" s="28" t="s">
        <v>36</v>
      </c>
      <c r="J606" s="28" t="s">
        <v>36</v>
      </c>
      <c r="K606" s="1">
        <f t="shared" ca="1" si="153"/>
        <v>98</v>
      </c>
      <c r="L606" s="32" t="s">
        <v>1354</v>
      </c>
      <c r="M606" s="32" t="s">
        <v>178</v>
      </c>
      <c r="N606" s="1" t="s">
        <v>38</v>
      </c>
      <c r="O606" s="1" t="s">
        <v>39</v>
      </c>
      <c r="P606" s="1"/>
      <c r="Q606" s="1"/>
      <c r="R606" s="31" t="s">
        <v>226</v>
      </c>
      <c r="S606" s="42" t="s">
        <v>18</v>
      </c>
      <c r="T606" s="45" t="s">
        <v>36</v>
      </c>
      <c r="U606" s="42" t="s">
        <v>18</v>
      </c>
      <c r="V606" s="42" t="s">
        <v>18</v>
      </c>
      <c r="W606" s="46" t="s">
        <v>36</v>
      </c>
      <c r="X606" s="46" t="s">
        <v>18</v>
      </c>
      <c r="Y606" s="42" t="s">
        <v>17</v>
      </c>
      <c r="Z606" s="42" t="s">
        <v>17</v>
      </c>
      <c r="AA606" s="42" t="s">
        <v>880</v>
      </c>
      <c r="AB606" s="46">
        <v>0.37361111111111112</v>
      </c>
      <c r="AC606" s="42" t="s">
        <v>880</v>
      </c>
      <c r="AD606" s="42" t="s">
        <v>880</v>
      </c>
      <c r="AE606" s="46">
        <v>0.38541666666666669</v>
      </c>
      <c r="AF606" s="42" t="s">
        <v>880</v>
      </c>
      <c r="AG606" s="42" t="s">
        <v>880</v>
      </c>
      <c r="AH606" s="46">
        <v>0.38680555555555557</v>
      </c>
      <c r="AI606" s="42" t="s">
        <v>880</v>
      </c>
      <c r="AJ606" s="42" t="s">
        <v>880</v>
      </c>
      <c r="AK606" s="46">
        <v>0.39444444444444443</v>
      </c>
      <c r="AL606" s="42" t="s">
        <v>880</v>
      </c>
      <c r="AM606" s="42" t="s">
        <v>880</v>
      </c>
      <c r="AN606" s="46">
        <v>0.43194444444444446</v>
      </c>
      <c r="AO606" s="42" t="s">
        <v>880</v>
      </c>
      <c r="AP606" s="42" t="s">
        <v>17</v>
      </c>
      <c r="AQ606" s="42" t="s">
        <v>17</v>
      </c>
      <c r="AR606" s="42" t="s">
        <v>880</v>
      </c>
      <c r="AS606" s="46">
        <v>0.40208333333333335</v>
      </c>
      <c r="AT606" s="46" t="s">
        <v>880</v>
      </c>
      <c r="AU606" s="42" t="s">
        <v>880</v>
      </c>
      <c r="AV606" s="46">
        <v>0.37986111111111115</v>
      </c>
      <c r="AW606" s="46" t="s">
        <v>880</v>
      </c>
      <c r="AX606" s="42" t="s">
        <v>880</v>
      </c>
      <c r="AY606" s="46">
        <v>0.38263888888888892</v>
      </c>
      <c r="AZ606" s="46" t="s">
        <v>880</v>
      </c>
      <c r="BA606" s="42" t="s">
        <v>880</v>
      </c>
      <c r="BB606" s="46">
        <v>0.40902777777777777</v>
      </c>
      <c r="BC606" s="46" t="s">
        <v>880</v>
      </c>
      <c r="BD606" s="42" t="s">
        <v>880</v>
      </c>
      <c r="BE606" s="42" t="s">
        <v>17</v>
      </c>
      <c r="BF606" s="42" t="s">
        <v>17</v>
      </c>
      <c r="BR606" s="1">
        <f t="shared" si="155"/>
        <v>19</v>
      </c>
      <c r="BS606" s="1">
        <f t="shared" si="156"/>
        <v>0</v>
      </c>
      <c r="BT606" s="1">
        <f t="shared" si="157"/>
        <v>6</v>
      </c>
      <c r="BU606" s="1">
        <f t="shared" si="158"/>
        <v>4</v>
      </c>
      <c r="BV606" s="1">
        <f t="shared" si="159"/>
        <v>0</v>
      </c>
      <c r="BW606" s="1">
        <f>SUM(COUNTIFS($S606:$BQ606,{"PAT","MAT"}))</f>
        <v>0</v>
      </c>
      <c r="BX606" s="1">
        <f t="shared" si="160"/>
        <v>0</v>
      </c>
      <c r="BY606" s="1">
        <f t="shared" si="161"/>
        <v>0</v>
      </c>
      <c r="BZ606" s="1">
        <f t="shared" si="162"/>
        <v>0</v>
      </c>
      <c r="CA606" s="1">
        <f t="shared" si="163"/>
        <v>0</v>
      </c>
      <c r="CB606" s="1">
        <f t="shared" si="164"/>
        <v>0</v>
      </c>
      <c r="CC606" s="1">
        <f t="shared" si="165"/>
        <v>0</v>
      </c>
      <c r="CD606" s="1">
        <f t="shared" si="166"/>
        <v>0</v>
      </c>
      <c r="CE606" s="1">
        <f t="shared" si="167"/>
        <v>1</v>
      </c>
      <c r="CF606" s="1">
        <f t="shared" si="168"/>
        <v>1</v>
      </c>
      <c r="CG606" s="1">
        <f>SUM(BR606:CC606)+SUM(COUNTIFS(R606:BQ606,{"TERM","RESIGNED"}))</f>
        <v>29</v>
      </c>
      <c r="CH606" s="1" t="s">
        <v>41</v>
      </c>
      <c r="CI606" s="1" t="s">
        <v>933</v>
      </c>
    </row>
    <row r="607" spans="1:87" x14ac:dyDescent="0.25">
      <c r="A607" s="30">
        <f t="shared" si="169"/>
        <v>606</v>
      </c>
      <c r="B607" s="1" t="s">
        <v>163</v>
      </c>
      <c r="C607" s="1">
        <v>105983</v>
      </c>
      <c r="D607" s="25">
        <v>105983</v>
      </c>
      <c r="E607" s="1" t="s">
        <v>863</v>
      </c>
      <c r="F607" s="32" t="s">
        <v>1305</v>
      </c>
      <c r="G607" s="32" t="s">
        <v>117</v>
      </c>
      <c r="H607" s="28">
        <v>45244</v>
      </c>
      <c r="I607" s="28" t="s">
        <v>36</v>
      </c>
      <c r="J607" s="28" t="s">
        <v>36</v>
      </c>
      <c r="K607" s="1">
        <f t="shared" ca="1" si="153"/>
        <v>98</v>
      </c>
      <c r="L607" s="32" t="s">
        <v>1354</v>
      </c>
      <c r="M607" s="32" t="s">
        <v>118</v>
      </c>
      <c r="N607" s="1" t="s">
        <v>38</v>
      </c>
      <c r="O607" s="1" t="s">
        <v>39</v>
      </c>
      <c r="P607" s="1"/>
      <c r="Q607" s="1"/>
      <c r="R607" s="31" t="s">
        <v>293</v>
      </c>
      <c r="S607" s="42" t="s">
        <v>880</v>
      </c>
      <c r="T607" s="45">
        <v>0.40972222222222227</v>
      </c>
      <c r="U607" s="42" t="s">
        <v>880</v>
      </c>
      <c r="V607" s="42" t="s">
        <v>880</v>
      </c>
      <c r="W607" s="46">
        <v>0.40833333333333338</v>
      </c>
      <c r="X607" s="46" t="s">
        <v>880</v>
      </c>
      <c r="Y607" s="42" t="s">
        <v>17</v>
      </c>
      <c r="Z607" s="42" t="s">
        <v>17</v>
      </c>
      <c r="AA607" s="42" t="s">
        <v>880</v>
      </c>
      <c r="AB607" s="46">
        <v>0.42083333333333334</v>
      </c>
      <c r="AC607" s="42" t="s">
        <v>880</v>
      </c>
      <c r="AD607" s="42" t="s">
        <v>880</v>
      </c>
      <c r="AE607" s="46">
        <v>0.4201388888888889</v>
      </c>
      <c r="AF607" s="42" t="s">
        <v>880</v>
      </c>
      <c r="AG607" s="42" t="s">
        <v>880</v>
      </c>
      <c r="AH607" s="46">
        <v>0.3972222222222222</v>
      </c>
      <c r="AI607" s="42" t="s">
        <v>880</v>
      </c>
      <c r="AJ607" s="42" t="s">
        <v>880</v>
      </c>
      <c r="AK607" s="46">
        <v>0.4284722222222222</v>
      </c>
      <c r="AL607" s="42" t="s">
        <v>880</v>
      </c>
      <c r="AM607" s="42" t="s">
        <v>19</v>
      </c>
      <c r="AN607" s="46">
        <v>0.42430555555555555</v>
      </c>
      <c r="AO607" s="42" t="s">
        <v>19</v>
      </c>
      <c r="AP607" s="42" t="s">
        <v>17</v>
      </c>
      <c r="AQ607" s="42" t="s">
        <v>17</v>
      </c>
      <c r="AR607" s="42" t="s">
        <v>880</v>
      </c>
      <c r="AS607" s="46">
        <v>0.42638888888888887</v>
      </c>
      <c r="AT607" s="46" t="s">
        <v>880</v>
      </c>
      <c r="AU607" s="42" t="s">
        <v>880</v>
      </c>
      <c r="AV607" s="46">
        <v>0.40902777777777777</v>
      </c>
      <c r="AW607" s="46" t="s">
        <v>880</v>
      </c>
      <c r="AX607" s="42" t="s">
        <v>18</v>
      </c>
      <c r="AY607" s="46" t="s">
        <v>36</v>
      </c>
      <c r="AZ607" s="46" t="s">
        <v>18</v>
      </c>
      <c r="BA607" s="42" t="s">
        <v>880</v>
      </c>
      <c r="BB607" s="46">
        <v>0.42222222222222222</v>
      </c>
      <c r="BC607" s="46" t="s">
        <v>880</v>
      </c>
      <c r="BD607" s="42" t="s">
        <v>880</v>
      </c>
      <c r="BE607" s="42" t="s">
        <v>17</v>
      </c>
      <c r="BF607" s="42" t="s">
        <v>17</v>
      </c>
      <c r="BR607" s="1">
        <f t="shared" si="155"/>
        <v>19</v>
      </c>
      <c r="BS607" s="1">
        <f t="shared" si="156"/>
        <v>0</v>
      </c>
      <c r="BT607" s="1">
        <f t="shared" si="157"/>
        <v>6</v>
      </c>
      <c r="BU607" s="1">
        <f t="shared" si="158"/>
        <v>2</v>
      </c>
      <c r="BV607" s="1">
        <f t="shared" si="159"/>
        <v>2</v>
      </c>
      <c r="BW607" s="1">
        <f>SUM(COUNTIFS($S607:$BQ607,{"PAT","MAT"}))</f>
        <v>0</v>
      </c>
      <c r="BX607" s="1">
        <f t="shared" si="160"/>
        <v>0</v>
      </c>
      <c r="BY607" s="1">
        <f t="shared" si="161"/>
        <v>0</v>
      </c>
      <c r="BZ607" s="1">
        <f t="shared" si="162"/>
        <v>0</v>
      </c>
      <c r="CA607" s="1">
        <f t="shared" si="163"/>
        <v>0</v>
      </c>
      <c r="CB607" s="1">
        <f t="shared" si="164"/>
        <v>0</v>
      </c>
      <c r="CC607" s="1">
        <f t="shared" si="165"/>
        <v>0</v>
      </c>
      <c r="CD607" s="1">
        <f t="shared" si="166"/>
        <v>0</v>
      </c>
      <c r="CE607" s="1">
        <f t="shared" si="167"/>
        <v>1</v>
      </c>
      <c r="CF607" s="1">
        <f t="shared" si="168"/>
        <v>1</v>
      </c>
      <c r="CG607" s="1">
        <f>SUM(BR607:CC607)+SUM(COUNTIFS(R607:BQ607,{"TERM","RESIGNED"}))</f>
        <v>29</v>
      </c>
      <c r="CH607" s="1" t="s">
        <v>41</v>
      </c>
      <c r="CI607" s="1" t="s">
        <v>933</v>
      </c>
    </row>
    <row r="608" spans="1:87" x14ac:dyDescent="0.25">
      <c r="A608" s="30">
        <f t="shared" si="169"/>
        <v>607</v>
      </c>
      <c r="B608" s="1" t="s">
        <v>163</v>
      </c>
      <c r="C608" s="1">
        <v>105985</v>
      </c>
      <c r="D608" s="25">
        <v>105985</v>
      </c>
      <c r="E608" s="1" t="s">
        <v>862</v>
      </c>
      <c r="F608" s="32" t="s">
        <v>1306</v>
      </c>
      <c r="G608" s="32" t="s">
        <v>117</v>
      </c>
      <c r="H608" s="28">
        <v>45244</v>
      </c>
      <c r="I608" s="28" t="s">
        <v>36</v>
      </c>
      <c r="J608" s="28" t="s">
        <v>36</v>
      </c>
      <c r="K608" s="1">
        <f t="shared" ca="1" si="153"/>
        <v>98</v>
      </c>
      <c r="L608" s="32" t="s">
        <v>1354</v>
      </c>
      <c r="M608" s="32" t="s">
        <v>118</v>
      </c>
      <c r="N608" s="1" t="s">
        <v>38</v>
      </c>
      <c r="O608" s="1" t="s">
        <v>39</v>
      </c>
      <c r="P608" s="1"/>
      <c r="Q608" s="1"/>
      <c r="R608" s="31" t="s">
        <v>293</v>
      </c>
      <c r="S608" s="42" t="s">
        <v>18</v>
      </c>
      <c r="T608" s="45" t="s">
        <v>36</v>
      </c>
      <c r="U608" s="42" t="s">
        <v>18</v>
      </c>
      <c r="V608" s="42" t="s">
        <v>880</v>
      </c>
      <c r="W608" s="46">
        <v>0.42083333333333334</v>
      </c>
      <c r="X608" s="46" t="s">
        <v>880</v>
      </c>
      <c r="Y608" s="42" t="s">
        <v>17</v>
      </c>
      <c r="Z608" s="42" t="s">
        <v>17</v>
      </c>
      <c r="AA608" s="42" t="s">
        <v>880</v>
      </c>
      <c r="AB608" s="46">
        <v>0.41250000000000003</v>
      </c>
      <c r="AC608" s="42" t="s">
        <v>880</v>
      </c>
      <c r="AD608" s="42" t="s">
        <v>880</v>
      </c>
      <c r="AE608" s="46">
        <v>0.40625</v>
      </c>
      <c r="AF608" s="42" t="s">
        <v>880</v>
      </c>
      <c r="AG608" s="42" t="s">
        <v>880</v>
      </c>
      <c r="AH608" s="46">
        <v>0.38263888888888892</v>
      </c>
      <c r="AI608" s="42" t="s">
        <v>880</v>
      </c>
      <c r="AJ608" s="42" t="s">
        <v>880</v>
      </c>
      <c r="AK608" s="46">
        <v>0.42291666666666666</v>
      </c>
      <c r="AL608" s="42" t="s">
        <v>880</v>
      </c>
      <c r="AM608" s="42" t="s">
        <v>880</v>
      </c>
      <c r="AN608" s="46">
        <v>0.4152777777777778</v>
      </c>
      <c r="AO608" s="42" t="s">
        <v>880</v>
      </c>
      <c r="AP608" s="42" t="s">
        <v>17</v>
      </c>
      <c r="AQ608" s="42" t="s">
        <v>17</v>
      </c>
      <c r="AR608" s="42" t="s">
        <v>880</v>
      </c>
      <c r="AS608" s="46">
        <v>0.42291666666666666</v>
      </c>
      <c r="AT608" s="46" t="s">
        <v>880</v>
      </c>
      <c r="AU608" s="42" t="s">
        <v>880</v>
      </c>
      <c r="AV608" s="46">
        <v>0.40277777777777773</v>
      </c>
      <c r="AW608" s="46" t="s">
        <v>880</v>
      </c>
      <c r="AX608" s="42" t="s">
        <v>880</v>
      </c>
      <c r="AY608" s="46">
        <v>0.39305555555555555</v>
      </c>
      <c r="AZ608" s="46" t="s">
        <v>880</v>
      </c>
      <c r="BA608" s="42" t="s">
        <v>880</v>
      </c>
      <c r="BB608" s="46">
        <v>0.39513888888888887</v>
      </c>
      <c r="BC608" s="46" t="s">
        <v>880</v>
      </c>
      <c r="BD608" s="42" t="s">
        <v>880</v>
      </c>
      <c r="BE608" s="42" t="s">
        <v>17</v>
      </c>
      <c r="BF608" s="42" t="s">
        <v>17</v>
      </c>
      <c r="BR608" s="1">
        <f t="shared" si="155"/>
        <v>21</v>
      </c>
      <c r="BS608" s="1">
        <f t="shared" si="156"/>
        <v>0</v>
      </c>
      <c r="BT608" s="1">
        <f t="shared" si="157"/>
        <v>6</v>
      </c>
      <c r="BU608" s="1">
        <f t="shared" si="158"/>
        <v>2</v>
      </c>
      <c r="BV608" s="1">
        <f t="shared" si="159"/>
        <v>0</v>
      </c>
      <c r="BW608" s="1">
        <f>SUM(COUNTIFS($S608:$BQ608,{"PAT","MAT"}))</f>
        <v>0</v>
      </c>
      <c r="BX608" s="1">
        <f t="shared" si="160"/>
        <v>0</v>
      </c>
      <c r="BY608" s="1">
        <f t="shared" si="161"/>
        <v>0</v>
      </c>
      <c r="BZ608" s="1">
        <f t="shared" si="162"/>
        <v>0</v>
      </c>
      <c r="CA608" s="1">
        <f t="shared" si="163"/>
        <v>0</v>
      </c>
      <c r="CB608" s="1">
        <f t="shared" si="164"/>
        <v>0</v>
      </c>
      <c r="CC608" s="1">
        <f t="shared" si="165"/>
        <v>0</v>
      </c>
      <c r="CD608" s="1">
        <f t="shared" si="166"/>
        <v>0</v>
      </c>
      <c r="CE608" s="1">
        <f t="shared" si="167"/>
        <v>1</v>
      </c>
      <c r="CF608" s="1">
        <f t="shared" si="168"/>
        <v>1</v>
      </c>
      <c r="CG608" s="1">
        <f>SUM(BR608:CC608)+SUM(COUNTIFS(R608:BQ608,{"TERM","RESIGNED"}))</f>
        <v>29</v>
      </c>
      <c r="CH608" s="1" t="s">
        <v>41</v>
      </c>
      <c r="CI608" s="1" t="s">
        <v>933</v>
      </c>
    </row>
    <row r="609" spans="1:87" x14ac:dyDescent="0.25">
      <c r="A609" s="30">
        <f t="shared" si="169"/>
        <v>608</v>
      </c>
      <c r="B609" s="1" t="s">
        <v>163</v>
      </c>
      <c r="C609" s="1">
        <v>105986</v>
      </c>
      <c r="D609" s="25">
        <v>105986</v>
      </c>
      <c r="E609" s="1" t="s">
        <v>862</v>
      </c>
      <c r="F609" s="32" t="s">
        <v>1307</v>
      </c>
      <c r="G609" s="32" t="s">
        <v>117</v>
      </c>
      <c r="H609" s="28">
        <v>45244</v>
      </c>
      <c r="I609" s="28" t="s">
        <v>36</v>
      </c>
      <c r="J609" s="28" t="s">
        <v>36</v>
      </c>
      <c r="K609" s="1">
        <f t="shared" ca="1" si="153"/>
        <v>98</v>
      </c>
      <c r="L609" s="32" t="s">
        <v>1354</v>
      </c>
      <c r="M609" s="32" t="s">
        <v>118</v>
      </c>
      <c r="N609" s="1" t="s">
        <v>38</v>
      </c>
      <c r="O609" s="1" t="s">
        <v>39</v>
      </c>
      <c r="P609" s="1"/>
      <c r="Q609" s="1"/>
      <c r="R609" s="31" t="s">
        <v>293</v>
      </c>
      <c r="S609" s="42" t="s">
        <v>880</v>
      </c>
      <c r="T609" s="45">
        <v>0.41666666666666669</v>
      </c>
      <c r="U609" s="42" t="s">
        <v>880</v>
      </c>
      <c r="V609" s="42" t="s">
        <v>880</v>
      </c>
      <c r="W609" s="46">
        <v>0.42638888888888887</v>
      </c>
      <c r="X609" s="46" t="s">
        <v>880</v>
      </c>
      <c r="Y609" s="42" t="s">
        <v>17</v>
      </c>
      <c r="Z609" s="42" t="s">
        <v>17</v>
      </c>
      <c r="AA609" s="42" t="s">
        <v>880</v>
      </c>
      <c r="AB609" s="46">
        <v>0.42152777777777778</v>
      </c>
      <c r="AC609" s="42" t="s">
        <v>880</v>
      </c>
      <c r="AD609" s="42" t="s">
        <v>880</v>
      </c>
      <c r="AE609" s="46">
        <v>0.4145833333333333</v>
      </c>
      <c r="AF609" s="42" t="s">
        <v>880</v>
      </c>
      <c r="AG609" s="42" t="s">
        <v>880</v>
      </c>
      <c r="AH609" s="46">
        <v>0.38263888888888892</v>
      </c>
      <c r="AI609" s="42" t="s">
        <v>880</v>
      </c>
      <c r="AJ609" s="42" t="s">
        <v>880</v>
      </c>
      <c r="AK609" s="46">
        <v>0.42638888888888887</v>
      </c>
      <c r="AL609" s="42" t="s">
        <v>880</v>
      </c>
      <c r="AM609" s="42" t="s">
        <v>880</v>
      </c>
      <c r="AN609" s="46">
        <v>0.42222222222222222</v>
      </c>
      <c r="AO609" s="42" t="s">
        <v>880</v>
      </c>
      <c r="AP609" s="42" t="s">
        <v>17</v>
      </c>
      <c r="AQ609" s="42" t="s">
        <v>17</v>
      </c>
      <c r="AR609" s="42" t="s">
        <v>18</v>
      </c>
      <c r="AS609" s="46" t="s">
        <v>36</v>
      </c>
      <c r="AT609" s="46" t="s">
        <v>18</v>
      </c>
      <c r="AU609" s="42" t="s">
        <v>880</v>
      </c>
      <c r="AV609" s="46">
        <v>0.41388888888888892</v>
      </c>
      <c r="AW609" s="46" t="s">
        <v>880</v>
      </c>
      <c r="AX609" s="42" t="s">
        <v>880</v>
      </c>
      <c r="AY609" s="46">
        <v>0.40069444444444446</v>
      </c>
      <c r="AZ609" s="46" t="s">
        <v>880</v>
      </c>
      <c r="BA609" s="42" t="s">
        <v>880</v>
      </c>
      <c r="BB609" s="46">
        <v>0.40069444444444446</v>
      </c>
      <c r="BC609" s="46" t="s">
        <v>880</v>
      </c>
      <c r="BD609" s="42" t="s">
        <v>880</v>
      </c>
      <c r="BE609" s="42" t="s">
        <v>17</v>
      </c>
      <c r="BF609" s="42" t="s">
        <v>17</v>
      </c>
      <c r="BR609" s="1">
        <f t="shared" si="155"/>
        <v>21</v>
      </c>
      <c r="BS609" s="1">
        <f t="shared" si="156"/>
        <v>0</v>
      </c>
      <c r="BT609" s="1">
        <f t="shared" si="157"/>
        <v>6</v>
      </c>
      <c r="BU609" s="1">
        <f t="shared" si="158"/>
        <v>2</v>
      </c>
      <c r="BV609" s="1">
        <f t="shared" si="159"/>
        <v>0</v>
      </c>
      <c r="BW609" s="1">
        <f>SUM(COUNTIFS($S609:$BQ609,{"PAT","MAT"}))</f>
        <v>0</v>
      </c>
      <c r="BX609" s="1">
        <f t="shared" si="160"/>
        <v>0</v>
      </c>
      <c r="BY609" s="1">
        <f t="shared" si="161"/>
        <v>0</v>
      </c>
      <c r="BZ609" s="1">
        <f t="shared" si="162"/>
        <v>0</v>
      </c>
      <c r="CA609" s="1">
        <f t="shared" si="163"/>
        <v>0</v>
      </c>
      <c r="CB609" s="1">
        <f t="shared" si="164"/>
        <v>0</v>
      </c>
      <c r="CC609" s="1">
        <f t="shared" si="165"/>
        <v>0</v>
      </c>
      <c r="CD609" s="1">
        <f t="shared" si="166"/>
        <v>0</v>
      </c>
      <c r="CE609" s="1">
        <f t="shared" si="167"/>
        <v>1</v>
      </c>
      <c r="CF609" s="1">
        <f t="shared" si="168"/>
        <v>1</v>
      </c>
      <c r="CG609" s="1">
        <f>SUM(BR609:CC609)+SUM(COUNTIFS(R609:BQ609,{"TERM","RESIGNED"}))</f>
        <v>29</v>
      </c>
      <c r="CH609" s="1" t="s">
        <v>41</v>
      </c>
      <c r="CI609" s="1" t="s">
        <v>934</v>
      </c>
    </row>
    <row r="610" spans="1:87" x14ac:dyDescent="0.25">
      <c r="A610" s="30">
        <f t="shared" si="169"/>
        <v>609</v>
      </c>
      <c r="B610" s="1" t="s">
        <v>163</v>
      </c>
      <c r="C610" s="1">
        <v>105987</v>
      </c>
      <c r="D610" s="25">
        <v>105987</v>
      </c>
      <c r="E610" s="1" t="s">
        <v>863</v>
      </c>
      <c r="F610" s="32" t="s">
        <v>1308</v>
      </c>
      <c r="G610" s="32" t="s">
        <v>117</v>
      </c>
      <c r="H610" s="28">
        <v>45244</v>
      </c>
      <c r="I610" s="28" t="s">
        <v>36</v>
      </c>
      <c r="J610" s="28" t="s">
        <v>36</v>
      </c>
      <c r="K610" s="1">
        <f t="shared" ca="1" si="153"/>
        <v>98</v>
      </c>
      <c r="L610" s="32" t="s">
        <v>1354</v>
      </c>
      <c r="M610" s="32" t="s">
        <v>118</v>
      </c>
      <c r="N610" s="1" t="s">
        <v>38</v>
      </c>
      <c r="O610" s="1" t="s">
        <v>39</v>
      </c>
      <c r="P610" s="1"/>
      <c r="Q610" s="1"/>
      <c r="R610" s="31" t="s">
        <v>353</v>
      </c>
      <c r="S610" s="42" t="s">
        <v>880</v>
      </c>
      <c r="T610" s="45">
        <v>0.39166666666666666</v>
      </c>
      <c r="U610" s="42" t="s">
        <v>880</v>
      </c>
      <c r="V610" s="42" t="s">
        <v>880</v>
      </c>
      <c r="W610" s="46">
        <v>0.39097222222222222</v>
      </c>
      <c r="X610" s="46" t="s">
        <v>880</v>
      </c>
      <c r="Y610" s="42" t="s">
        <v>17</v>
      </c>
      <c r="Z610" s="42" t="s">
        <v>17</v>
      </c>
      <c r="AA610" s="42" t="s">
        <v>880</v>
      </c>
      <c r="AB610" s="46">
        <v>0.42222222222222222</v>
      </c>
      <c r="AC610" s="42" t="s">
        <v>880</v>
      </c>
      <c r="AD610" s="42" t="s">
        <v>880</v>
      </c>
      <c r="AE610" s="46">
        <v>0.42708333333333331</v>
      </c>
      <c r="AF610" s="42" t="s">
        <v>880</v>
      </c>
      <c r="AG610" s="42" t="s">
        <v>880</v>
      </c>
      <c r="AH610" s="46">
        <v>0.4055555555555555</v>
      </c>
      <c r="AI610" s="42" t="s">
        <v>880</v>
      </c>
      <c r="AJ610" s="42" t="s">
        <v>880</v>
      </c>
      <c r="AK610" s="46">
        <v>0.38750000000000001</v>
      </c>
      <c r="AL610" s="42" t="s">
        <v>880</v>
      </c>
      <c r="AM610" s="42" t="s">
        <v>18</v>
      </c>
      <c r="AN610" s="46" t="s">
        <v>36</v>
      </c>
      <c r="AO610" s="42" t="s">
        <v>18</v>
      </c>
      <c r="AP610" s="42" t="s">
        <v>17</v>
      </c>
      <c r="AQ610" s="42" t="s">
        <v>17</v>
      </c>
      <c r="AR610" s="42" t="s">
        <v>18</v>
      </c>
      <c r="AS610" s="46" t="s">
        <v>36</v>
      </c>
      <c r="AT610" s="46" t="s">
        <v>18</v>
      </c>
      <c r="AU610" s="42" t="s">
        <v>880</v>
      </c>
      <c r="AV610" s="46">
        <v>0.3972222222222222</v>
      </c>
      <c r="AW610" s="46" t="s">
        <v>880</v>
      </c>
      <c r="AX610" s="42" t="s">
        <v>880</v>
      </c>
      <c r="AY610" s="46">
        <v>0.40208333333333335</v>
      </c>
      <c r="AZ610" s="46" t="s">
        <v>880</v>
      </c>
      <c r="BA610" s="42" t="s">
        <v>880</v>
      </c>
      <c r="BB610" s="46">
        <v>0.4055555555555555</v>
      </c>
      <c r="BC610" s="46" t="s">
        <v>880</v>
      </c>
      <c r="BD610" s="42" t="s">
        <v>880</v>
      </c>
      <c r="BE610" s="42" t="s">
        <v>17</v>
      </c>
      <c r="BF610" s="42" t="s">
        <v>17</v>
      </c>
      <c r="BR610" s="1">
        <f t="shared" si="155"/>
        <v>19</v>
      </c>
      <c r="BS610" s="1">
        <f t="shared" si="156"/>
        <v>0</v>
      </c>
      <c r="BT610" s="1">
        <f t="shared" si="157"/>
        <v>6</v>
      </c>
      <c r="BU610" s="1">
        <f t="shared" si="158"/>
        <v>4</v>
      </c>
      <c r="BV610" s="1">
        <f t="shared" si="159"/>
        <v>0</v>
      </c>
      <c r="BW610" s="1">
        <f>SUM(COUNTIFS($S610:$BQ610,{"PAT","MAT"}))</f>
        <v>0</v>
      </c>
      <c r="BX610" s="1">
        <f t="shared" si="160"/>
        <v>0</v>
      </c>
      <c r="BY610" s="1">
        <f t="shared" si="161"/>
        <v>0</v>
      </c>
      <c r="BZ610" s="1">
        <f t="shared" si="162"/>
        <v>0</v>
      </c>
      <c r="CA610" s="1">
        <f t="shared" si="163"/>
        <v>0</v>
      </c>
      <c r="CB610" s="1">
        <f t="shared" si="164"/>
        <v>0</v>
      </c>
      <c r="CC610" s="1">
        <f t="shared" si="165"/>
        <v>0</v>
      </c>
      <c r="CD610" s="1">
        <f t="shared" si="166"/>
        <v>0</v>
      </c>
      <c r="CE610" s="1">
        <f t="shared" si="167"/>
        <v>1</v>
      </c>
      <c r="CF610" s="1">
        <f t="shared" si="168"/>
        <v>1</v>
      </c>
      <c r="CG610" s="1">
        <f>SUM(BR610:CC610)+SUM(COUNTIFS(R610:BQ610,{"TERM","RESIGNED"}))</f>
        <v>29</v>
      </c>
      <c r="CH610" s="1" t="s">
        <v>41</v>
      </c>
      <c r="CI610" s="1" t="s">
        <v>934</v>
      </c>
    </row>
    <row r="611" spans="1:87" x14ac:dyDescent="0.25">
      <c r="A611" s="30">
        <f t="shared" si="169"/>
        <v>610</v>
      </c>
      <c r="B611" s="1" t="s">
        <v>163</v>
      </c>
      <c r="C611" s="1">
        <v>105988</v>
      </c>
      <c r="D611" s="25">
        <v>105988</v>
      </c>
      <c r="E611" s="1" t="s">
        <v>863</v>
      </c>
      <c r="F611" s="32" t="s">
        <v>1309</v>
      </c>
      <c r="G611" s="32" t="s">
        <v>117</v>
      </c>
      <c r="H611" s="28">
        <v>45244</v>
      </c>
      <c r="I611" s="28" t="s">
        <v>36</v>
      </c>
      <c r="J611" s="28" t="s">
        <v>36</v>
      </c>
      <c r="K611" s="1">
        <f t="shared" ca="1" si="153"/>
        <v>98</v>
      </c>
      <c r="L611" s="32" t="s">
        <v>1354</v>
      </c>
      <c r="M611" s="32" t="s">
        <v>118</v>
      </c>
      <c r="N611" s="1" t="s">
        <v>38</v>
      </c>
      <c r="O611" s="1" t="s">
        <v>39</v>
      </c>
      <c r="P611" s="1"/>
      <c r="Q611" s="1"/>
      <c r="R611" s="31" t="s">
        <v>353</v>
      </c>
      <c r="S611" s="42" t="s">
        <v>880</v>
      </c>
      <c r="T611" s="45">
        <v>0.39166666666666666</v>
      </c>
      <c r="U611" s="42" t="s">
        <v>880</v>
      </c>
      <c r="V611" s="42" t="s">
        <v>880</v>
      </c>
      <c r="W611" s="46">
        <v>0.39374999999999999</v>
      </c>
      <c r="X611" s="46" t="s">
        <v>880</v>
      </c>
      <c r="Y611" s="42" t="s">
        <v>17</v>
      </c>
      <c r="Z611" s="42" t="s">
        <v>17</v>
      </c>
      <c r="AA611" s="42" t="s">
        <v>880</v>
      </c>
      <c r="AB611" s="46">
        <v>0.4236111111111111</v>
      </c>
      <c r="AC611" s="42" t="s">
        <v>880</v>
      </c>
      <c r="AD611" s="42" t="s">
        <v>880</v>
      </c>
      <c r="AE611" s="46">
        <v>0.43055555555555558</v>
      </c>
      <c r="AF611" s="42" t="s">
        <v>880</v>
      </c>
      <c r="AG611" s="42" t="s">
        <v>880</v>
      </c>
      <c r="AH611" s="46">
        <v>0.40277777777777773</v>
      </c>
      <c r="AI611" s="42" t="s">
        <v>880</v>
      </c>
      <c r="AJ611" s="42" t="s">
        <v>880</v>
      </c>
      <c r="AK611" s="46">
        <v>0.38750000000000001</v>
      </c>
      <c r="AL611" s="42" t="s">
        <v>880</v>
      </c>
      <c r="AM611" s="42" t="s">
        <v>880</v>
      </c>
      <c r="AN611" s="46">
        <v>0.3840277777777778</v>
      </c>
      <c r="AO611" s="42" t="s">
        <v>880</v>
      </c>
      <c r="AP611" s="42" t="s">
        <v>17</v>
      </c>
      <c r="AQ611" s="42" t="s">
        <v>17</v>
      </c>
      <c r="AR611" s="42" t="s">
        <v>18</v>
      </c>
      <c r="AS611" s="46" t="s">
        <v>36</v>
      </c>
      <c r="AT611" s="46" t="s">
        <v>18</v>
      </c>
      <c r="AU611" s="42" t="s">
        <v>880</v>
      </c>
      <c r="AV611" s="46">
        <v>0.3979166666666667</v>
      </c>
      <c r="AW611" s="46" t="s">
        <v>880</v>
      </c>
      <c r="AX611" s="42" t="s">
        <v>880</v>
      </c>
      <c r="AY611" s="46">
        <v>0.39583333333333331</v>
      </c>
      <c r="AZ611" s="46" t="s">
        <v>880</v>
      </c>
      <c r="BA611" s="42" t="s">
        <v>880</v>
      </c>
      <c r="BB611" s="46">
        <v>0.4055555555555555</v>
      </c>
      <c r="BC611" s="46" t="s">
        <v>880</v>
      </c>
      <c r="BD611" s="42" t="s">
        <v>880</v>
      </c>
      <c r="BE611" s="42" t="s">
        <v>17</v>
      </c>
      <c r="BF611" s="42" t="s">
        <v>17</v>
      </c>
      <c r="BR611" s="1">
        <f t="shared" si="155"/>
        <v>21</v>
      </c>
      <c r="BS611" s="1">
        <f t="shared" si="156"/>
        <v>0</v>
      </c>
      <c r="BT611" s="1">
        <f t="shared" si="157"/>
        <v>6</v>
      </c>
      <c r="BU611" s="1">
        <f t="shared" si="158"/>
        <v>2</v>
      </c>
      <c r="BV611" s="1">
        <f t="shared" si="159"/>
        <v>0</v>
      </c>
      <c r="BW611" s="1">
        <f>SUM(COUNTIFS($S611:$BQ611,{"PAT","MAT"}))</f>
        <v>0</v>
      </c>
      <c r="BX611" s="1">
        <f t="shared" si="160"/>
        <v>0</v>
      </c>
      <c r="BY611" s="1">
        <f t="shared" si="161"/>
        <v>0</v>
      </c>
      <c r="BZ611" s="1">
        <f t="shared" si="162"/>
        <v>0</v>
      </c>
      <c r="CA611" s="1">
        <f t="shared" si="163"/>
        <v>0</v>
      </c>
      <c r="CB611" s="1">
        <f t="shared" si="164"/>
        <v>0</v>
      </c>
      <c r="CC611" s="1">
        <f t="shared" si="165"/>
        <v>0</v>
      </c>
      <c r="CD611" s="1">
        <f t="shared" si="166"/>
        <v>0</v>
      </c>
      <c r="CE611" s="1">
        <f t="shared" si="167"/>
        <v>1</v>
      </c>
      <c r="CF611" s="1">
        <f t="shared" si="168"/>
        <v>1</v>
      </c>
      <c r="CG611" s="1">
        <f>SUM(BR611:CC611)+SUM(COUNTIFS(R611:BQ611,{"TERM","RESIGNED"}))</f>
        <v>29</v>
      </c>
      <c r="CH611" s="1" t="s">
        <v>41</v>
      </c>
      <c r="CI611" s="1" t="s">
        <v>933</v>
      </c>
    </row>
    <row r="612" spans="1:87" x14ac:dyDescent="0.25">
      <c r="A612" s="30">
        <f t="shared" si="169"/>
        <v>611</v>
      </c>
      <c r="B612" s="1" t="s">
        <v>163</v>
      </c>
      <c r="C612" s="1">
        <v>105991</v>
      </c>
      <c r="D612" s="25">
        <v>105991</v>
      </c>
      <c r="E612" s="1" t="s">
        <v>863</v>
      </c>
      <c r="F612" s="32" t="s">
        <v>1310</v>
      </c>
      <c r="G612" s="32" t="s">
        <v>117</v>
      </c>
      <c r="H612" s="28">
        <v>45244</v>
      </c>
      <c r="I612" s="28" t="s">
        <v>36</v>
      </c>
      <c r="J612" s="28" t="s">
        <v>36</v>
      </c>
      <c r="K612" s="1">
        <f t="shared" ca="1" si="153"/>
        <v>98</v>
      </c>
      <c r="L612" s="32" t="s">
        <v>1354</v>
      </c>
      <c r="M612" s="32" t="s">
        <v>118</v>
      </c>
      <c r="N612" s="1" t="s">
        <v>38</v>
      </c>
      <c r="O612" s="1" t="s">
        <v>39</v>
      </c>
      <c r="P612" s="1"/>
      <c r="Q612" s="1"/>
      <c r="R612" s="31" t="s">
        <v>293</v>
      </c>
      <c r="S612" s="42" t="s">
        <v>880</v>
      </c>
      <c r="T612" s="45">
        <v>0.41319444444444442</v>
      </c>
      <c r="U612" s="42" t="s">
        <v>880</v>
      </c>
      <c r="V612" s="42" t="s">
        <v>880</v>
      </c>
      <c r="W612" s="46">
        <v>0.42430555555555555</v>
      </c>
      <c r="X612" s="46" t="s">
        <v>880</v>
      </c>
      <c r="Y612" s="42" t="s">
        <v>17</v>
      </c>
      <c r="Z612" s="42" t="s">
        <v>17</v>
      </c>
      <c r="AA612" s="42" t="s">
        <v>880</v>
      </c>
      <c r="AB612" s="46">
        <v>0.41666666666666669</v>
      </c>
      <c r="AC612" s="42" t="s">
        <v>880</v>
      </c>
      <c r="AD612" s="42" t="s">
        <v>880</v>
      </c>
      <c r="AE612" s="46">
        <v>0.41111111111111115</v>
      </c>
      <c r="AF612" s="42" t="s">
        <v>880</v>
      </c>
      <c r="AG612" s="42" t="s">
        <v>880</v>
      </c>
      <c r="AH612" s="46">
        <v>0.39652777777777781</v>
      </c>
      <c r="AI612" s="42" t="s">
        <v>880</v>
      </c>
      <c r="AJ612" s="42" t="s">
        <v>881</v>
      </c>
      <c r="AK612" s="46">
        <v>0.21805555555555556</v>
      </c>
      <c r="AL612" s="42" t="s">
        <v>881</v>
      </c>
      <c r="AM612" s="42" t="s">
        <v>880</v>
      </c>
      <c r="AN612" s="46">
        <v>0.39652777777777781</v>
      </c>
      <c r="AO612" s="42" t="s">
        <v>880</v>
      </c>
      <c r="AP612" s="42" t="s">
        <v>17</v>
      </c>
      <c r="AQ612" s="42" t="s">
        <v>17</v>
      </c>
      <c r="AR612" s="42" t="s">
        <v>880</v>
      </c>
      <c r="AS612" s="46">
        <v>0.43263888888888885</v>
      </c>
      <c r="AT612" s="46" t="s">
        <v>880</v>
      </c>
      <c r="AU612" s="42" t="s">
        <v>880</v>
      </c>
      <c r="AV612" s="46">
        <v>0.40486111111111112</v>
      </c>
      <c r="AW612" s="46" t="s">
        <v>880</v>
      </c>
      <c r="AX612" s="42" t="s">
        <v>880</v>
      </c>
      <c r="AY612" s="46">
        <v>0.39374999999999999</v>
      </c>
      <c r="AZ612" s="46" t="s">
        <v>880</v>
      </c>
      <c r="BA612" s="42" t="s">
        <v>880</v>
      </c>
      <c r="BB612" s="46">
        <v>0.39861111111111108</v>
      </c>
      <c r="BC612" s="46" t="s">
        <v>880</v>
      </c>
      <c r="BD612" s="42" t="s">
        <v>882</v>
      </c>
      <c r="BE612" s="42" t="s">
        <v>17</v>
      </c>
      <c r="BF612" s="42" t="s">
        <v>17</v>
      </c>
      <c r="BR612" s="1">
        <f t="shared" si="155"/>
        <v>20</v>
      </c>
      <c r="BS612" s="1">
        <f t="shared" si="156"/>
        <v>1</v>
      </c>
      <c r="BT612" s="1">
        <f t="shared" si="157"/>
        <v>6</v>
      </c>
      <c r="BU612" s="1">
        <f t="shared" si="158"/>
        <v>0</v>
      </c>
      <c r="BV612" s="1">
        <f t="shared" si="159"/>
        <v>0</v>
      </c>
      <c r="BW612" s="1">
        <f>SUM(COUNTIFS($S612:$BQ612,{"PAT","MAT"}))</f>
        <v>0</v>
      </c>
      <c r="BX612" s="1">
        <f t="shared" si="160"/>
        <v>0</v>
      </c>
      <c r="BY612" s="1">
        <f t="shared" si="161"/>
        <v>0</v>
      </c>
      <c r="BZ612" s="1">
        <f t="shared" si="162"/>
        <v>0</v>
      </c>
      <c r="CA612" s="1">
        <f t="shared" si="163"/>
        <v>1</v>
      </c>
      <c r="CB612" s="1">
        <f t="shared" si="164"/>
        <v>0</v>
      </c>
      <c r="CC612" s="1">
        <f t="shared" si="165"/>
        <v>0</v>
      </c>
      <c r="CD612" s="1">
        <f t="shared" si="166"/>
        <v>1</v>
      </c>
      <c r="CE612" s="1">
        <f t="shared" si="167"/>
        <v>1</v>
      </c>
      <c r="CF612" s="1">
        <f t="shared" si="168"/>
        <v>1</v>
      </c>
      <c r="CG612" s="1">
        <f>SUM(BR612:CC612)+SUM(COUNTIFS(R612:BQ612,{"TERM","RESIGNED"}))</f>
        <v>28</v>
      </c>
      <c r="CH612" s="1" t="s">
        <v>41</v>
      </c>
      <c r="CI612" s="1" t="s">
        <v>933</v>
      </c>
    </row>
    <row r="613" spans="1:87" x14ac:dyDescent="0.25">
      <c r="A613" s="30">
        <f t="shared" si="169"/>
        <v>612</v>
      </c>
      <c r="B613" s="1" t="s">
        <v>163</v>
      </c>
      <c r="C613" s="1">
        <v>105993</v>
      </c>
      <c r="D613" s="25">
        <v>105993</v>
      </c>
      <c r="E613" s="1" t="s">
        <v>863</v>
      </c>
      <c r="F613" s="32" t="s">
        <v>1349</v>
      </c>
      <c r="G613" s="32" t="s">
        <v>117</v>
      </c>
      <c r="H613" s="28">
        <v>45244</v>
      </c>
      <c r="I613" s="28" t="s">
        <v>36</v>
      </c>
      <c r="J613" s="28" t="s">
        <v>36</v>
      </c>
      <c r="K613" s="1">
        <f t="shared" ca="1" si="153"/>
        <v>98</v>
      </c>
      <c r="L613" s="32" t="s">
        <v>1354</v>
      </c>
      <c r="M613" s="32" t="s">
        <v>118</v>
      </c>
      <c r="N613" s="1" t="s">
        <v>38</v>
      </c>
      <c r="O613" s="1" t="s">
        <v>39</v>
      </c>
      <c r="P613" s="1"/>
      <c r="Q613" s="1"/>
      <c r="R613" s="31" t="s">
        <v>293</v>
      </c>
      <c r="S613" s="42" t="s">
        <v>880</v>
      </c>
      <c r="T613" s="45">
        <v>0.39652777777777781</v>
      </c>
      <c r="U613" s="42" t="s">
        <v>880</v>
      </c>
      <c r="V613" s="42" t="s">
        <v>880</v>
      </c>
      <c r="W613" s="46">
        <v>0.38263888888888892</v>
      </c>
      <c r="X613" s="46" t="s">
        <v>880</v>
      </c>
      <c r="Y613" s="42" t="s">
        <v>17</v>
      </c>
      <c r="Z613" s="42" t="s">
        <v>17</v>
      </c>
      <c r="AA613" s="42" t="s">
        <v>880</v>
      </c>
      <c r="AB613" s="46">
        <v>0.40347222222222223</v>
      </c>
      <c r="AC613" s="42" t="s">
        <v>880</v>
      </c>
      <c r="AD613" s="42" t="s">
        <v>18</v>
      </c>
      <c r="AE613" s="46" t="s">
        <v>36</v>
      </c>
      <c r="AF613" s="42" t="s">
        <v>18</v>
      </c>
      <c r="AG613" s="42" t="s">
        <v>880</v>
      </c>
      <c r="AH613" s="46">
        <v>0.37638888888888888</v>
      </c>
      <c r="AI613" s="42" t="s">
        <v>880</v>
      </c>
      <c r="AJ613" s="42" t="s">
        <v>880</v>
      </c>
      <c r="AK613" s="46">
        <v>0.42499999999999999</v>
      </c>
      <c r="AL613" s="42" t="s">
        <v>880</v>
      </c>
      <c r="AM613" s="42" t="s">
        <v>880</v>
      </c>
      <c r="AN613" s="46">
        <v>0.39444444444444443</v>
      </c>
      <c r="AO613" s="42" t="s">
        <v>880</v>
      </c>
      <c r="AP613" s="42" t="s">
        <v>17</v>
      </c>
      <c r="AQ613" s="42" t="s">
        <v>17</v>
      </c>
      <c r="AR613" s="42" t="s">
        <v>880</v>
      </c>
      <c r="AS613" s="46">
        <v>0.41736111111111113</v>
      </c>
      <c r="AT613" s="46" t="s">
        <v>880</v>
      </c>
      <c r="AU613" s="42" t="s">
        <v>880</v>
      </c>
      <c r="AV613" s="46">
        <v>0.40138888888888885</v>
      </c>
      <c r="AW613" s="46" t="s">
        <v>880</v>
      </c>
      <c r="AX613" s="42" t="s">
        <v>880</v>
      </c>
      <c r="AY613" s="46">
        <v>0.3840277777777778</v>
      </c>
      <c r="AZ613" s="46" t="s">
        <v>880</v>
      </c>
      <c r="BA613" s="42" t="s">
        <v>880</v>
      </c>
      <c r="BB613" s="46">
        <v>0.37222222222222223</v>
      </c>
      <c r="BC613" s="46" t="s">
        <v>880</v>
      </c>
      <c r="BD613" s="42" t="s">
        <v>880</v>
      </c>
      <c r="BE613" s="42" t="s">
        <v>17</v>
      </c>
      <c r="BF613" s="42" t="s">
        <v>17</v>
      </c>
      <c r="BR613" s="1">
        <f t="shared" si="155"/>
        <v>21</v>
      </c>
      <c r="BS613" s="1">
        <f t="shared" si="156"/>
        <v>0</v>
      </c>
      <c r="BT613" s="1">
        <f t="shared" si="157"/>
        <v>6</v>
      </c>
      <c r="BU613" s="1">
        <f t="shared" si="158"/>
        <v>2</v>
      </c>
      <c r="BV613" s="1">
        <f t="shared" si="159"/>
        <v>0</v>
      </c>
      <c r="BW613" s="1">
        <f>SUM(COUNTIFS($S613:$BQ613,{"PAT","MAT"}))</f>
        <v>0</v>
      </c>
      <c r="BX613" s="1">
        <f t="shared" si="160"/>
        <v>0</v>
      </c>
      <c r="BY613" s="1">
        <f t="shared" si="161"/>
        <v>0</v>
      </c>
      <c r="BZ613" s="1">
        <f t="shared" si="162"/>
        <v>0</v>
      </c>
      <c r="CA613" s="1">
        <f t="shared" si="163"/>
        <v>0</v>
      </c>
      <c r="CB613" s="1">
        <f t="shared" si="164"/>
        <v>0</v>
      </c>
      <c r="CC613" s="1">
        <f t="shared" si="165"/>
        <v>0</v>
      </c>
      <c r="CD613" s="1">
        <f t="shared" si="166"/>
        <v>0</v>
      </c>
      <c r="CE613" s="1">
        <f t="shared" si="167"/>
        <v>1</v>
      </c>
      <c r="CF613" s="1">
        <f t="shared" si="168"/>
        <v>1</v>
      </c>
      <c r="CG613" s="1">
        <f>SUM(BR613:CC613)+SUM(COUNTIFS(R613:BQ613,{"TERM","RESIGNED"}))</f>
        <v>29</v>
      </c>
      <c r="CH613" s="1" t="s">
        <v>41</v>
      </c>
      <c r="CI613" s="1" t="s">
        <v>934</v>
      </c>
    </row>
    <row r="614" spans="1:87" x14ac:dyDescent="0.25">
      <c r="A614" s="30">
        <f t="shared" si="169"/>
        <v>613</v>
      </c>
      <c r="B614" s="1" t="s">
        <v>163</v>
      </c>
      <c r="C614" s="1">
        <v>105998</v>
      </c>
      <c r="D614" s="25">
        <v>105998</v>
      </c>
      <c r="E614" s="1" t="s">
        <v>863</v>
      </c>
      <c r="F614" s="32" t="s">
        <v>1312</v>
      </c>
      <c r="G614" s="32" t="s">
        <v>117</v>
      </c>
      <c r="H614" s="28">
        <v>45247</v>
      </c>
      <c r="I614" s="28" t="s">
        <v>36</v>
      </c>
      <c r="J614" s="28" t="s">
        <v>36</v>
      </c>
      <c r="K614" s="1">
        <f t="shared" ca="1" si="153"/>
        <v>95</v>
      </c>
      <c r="L614" s="32" t="s">
        <v>1354</v>
      </c>
      <c r="M614" s="32" t="s">
        <v>118</v>
      </c>
      <c r="N614" s="1" t="s">
        <v>38</v>
      </c>
      <c r="O614" s="1" t="s">
        <v>39</v>
      </c>
      <c r="P614" s="1"/>
      <c r="Q614" s="1"/>
      <c r="R614" s="31" t="s">
        <v>353</v>
      </c>
      <c r="S614" s="42" t="s">
        <v>880</v>
      </c>
      <c r="T614" s="45">
        <v>0.39999999999999997</v>
      </c>
      <c r="U614" s="42" t="s">
        <v>880</v>
      </c>
      <c r="V614" s="42" t="s">
        <v>19</v>
      </c>
      <c r="W614" s="46">
        <v>1.1805555555555555E-2</v>
      </c>
      <c r="X614" s="46" t="s">
        <v>19</v>
      </c>
      <c r="Y614" s="42" t="s">
        <v>17</v>
      </c>
      <c r="Z614" s="42" t="s">
        <v>17</v>
      </c>
      <c r="AA614" s="42" t="s">
        <v>19</v>
      </c>
      <c r="AB614" s="46">
        <v>0.43958333333333338</v>
      </c>
      <c r="AC614" s="42" t="s">
        <v>19</v>
      </c>
      <c r="AD614" s="42" t="s">
        <v>880</v>
      </c>
      <c r="AE614" s="46">
        <v>0.41736111111111113</v>
      </c>
      <c r="AF614" s="42" t="s">
        <v>880</v>
      </c>
      <c r="AG614" s="42" t="s">
        <v>880</v>
      </c>
      <c r="AH614" s="46">
        <v>0.4069444444444445</v>
      </c>
      <c r="AI614" s="42" t="s">
        <v>880</v>
      </c>
      <c r="AJ614" s="42" t="s">
        <v>880</v>
      </c>
      <c r="AK614" s="46">
        <v>0.38611111111111113</v>
      </c>
      <c r="AL614" s="42" t="s">
        <v>880</v>
      </c>
      <c r="AM614" s="42" t="s">
        <v>880</v>
      </c>
      <c r="AN614" s="46">
        <v>0.38750000000000001</v>
      </c>
      <c r="AO614" s="42" t="s">
        <v>880</v>
      </c>
      <c r="AP614" s="42" t="s">
        <v>17</v>
      </c>
      <c r="AQ614" s="42" t="s">
        <v>17</v>
      </c>
      <c r="AR614" s="42" t="s">
        <v>880</v>
      </c>
      <c r="AS614" s="46">
        <v>0.3833333333333333</v>
      </c>
      <c r="AT614" s="46" t="s">
        <v>880</v>
      </c>
      <c r="AU614" s="42" t="s">
        <v>880</v>
      </c>
      <c r="AV614" s="46">
        <v>0.39652777777777781</v>
      </c>
      <c r="AW614" s="46" t="s">
        <v>880</v>
      </c>
      <c r="AX614" s="42" t="s">
        <v>880</v>
      </c>
      <c r="AY614" s="46">
        <v>0.39999999999999997</v>
      </c>
      <c r="AZ614" s="46" t="s">
        <v>880</v>
      </c>
      <c r="BA614" s="42" t="s">
        <v>880</v>
      </c>
      <c r="BB614" s="46">
        <v>0.40902777777777777</v>
      </c>
      <c r="BC614" s="46" t="s">
        <v>880</v>
      </c>
      <c r="BD614" s="42" t="s">
        <v>18</v>
      </c>
      <c r="BE614" s="42" t="s">
        <v>17</v>
      </c>
      <c r="BF614" s="42" t="s">
        <v>17</v>
      </c>
      <c r="BR614" s="1">
        <f t="shared" si="155"/>
        <v>18</v>
      </c>
      <c r="BS614" s="1">
        <f t="shared" si="156"/>
        <v>0</v>
      </c>
      <c r="BT614" s="1">
        <f t="shared" si="157"/>
        <v>6</v>
      </c>
      <c r="BU614" s="1">
        <f t="shared" si="158"/>
        <v>1</v>
      </c>
      <c r="BV614" s="1">
        <f t="shared" si="159"/>
        <v>4</v>
      </c>
      <c r="BW614" s="1">
        <f>SUM(COUNTIFS($S614:$BQ614,{"PAT","MAT"}))</f>
        <v>0</v>
      </c>
      <c r="BX614" s="1">
        <f t="shared" si="160"/>
        <v>0</v>
      </c>
      <c r="BY614" s="1">
        <f t="shared" si="161"/>
        <v>0</v>
      </c>
      <c r="BZ614" s="1">
        <f t="shared" si="162"/>
        <v>0</v>
      </c>
      <c r="CA614" s="1">
        <f t="shared" si="163"/>
        <v>0</v>
      </c>
      <c r="CB614" s="1">
        <f t="shared" si="164"/>
        <v>0</v>
      </c>
      <c r="CC614" s="1">
        <f t="shared" si="165"/>
        <v>0</v>
      </c>
      <c r="CD614" s="1">
        <f t="shared" si="166"/>
        <v>0</v>
      </c>
      <c r="CE614" s="1">
        <f t="shared" si="167"/>
        <v>1</v>
      </c>
      <c r="CF614" s="1">
        <f t="shared" si="168"/>
        <v>1</v>
      </c>
      <c r="CG614" s="1">
        <f>SUM(BR614:CC614)+SUM(COUNTIFS(R614:BQ614,{"TERM","RESIGNED"}))</f>
        <v>29</v>
      </c>
      <c r="CH614" s="1" t="s">
        <v>41</v>
      </c>
      <c r="CI614" s="1" t="s">
        <v>933</v>
      </c>
    </row>
    <row r="615" spans="1:87" x14ac:dyDescent="0.25">
      <c r="A615" s="30">
        <f t="shared" si="169"/>
        <v>614</v>
      </c>
      <c r="B615" s="1" t="s">
        <v>163</v>
      </c>
      <c r="C615" s="1">
        <v>106000</v>
      </c>
      <c r="D615" s="25">
        <v>106000</v>
      </c>
      <c r="E615" s="1" t="s">
        <v>863</v>
      </c>
      <c r="F615" s="32" t="s">
        <v>1313</v>
      </c>
      <c r="G615" s="32" t="s">
        <v>117</v>
      </c>
      <c r="H615" s="28">
        <v>45247</v>
      </c>
      <c r="I615" s="28" t="s">
        <v>36</v>
      </c>
      <c r="J615" s="28" t="s">
        <v>36</v>
      </c>
      <c r="K615" s="1">
        <f t="shared" ca="1" si="153"/>
        <v>95</v>
      </c>
      <c r="L615" s="32" t="s">
        <v>1354</v>
      </c>
      <c r="M615" s="32" t="s">
        <v>118</v>
      </c>
      <c r="N615" s="1" t="s">
        <v>38</v>
      </c>
      <c r="O615" s="1" t="s">
        <v>39</v>
      </c>
      <c r="P615" s="1"/>
      <c r="Q615" s="1"/>
      <c r="R615" s="31" t="s">
        <v>355</v>
      </c>
      <c r="S615" s="42" t="s">
        <v>880</v>
      </c>
      <c r="T615" s="45">
        <v>0.44791666666666669</v>
      </c>
      <c r="U615" s="42" t="s">
        <v>880</v>
      </c>
      <c r="V615" s="42" t="s">
        <v>880</v>
      </c>
      <c r="W615" s="46">
        <v>0.41875000000000001</v>
      </c>
      <c r="X615" s="46" t="s">
        <v>880</v>
      </c>
      <c r="Y615" s="42" t="s">
        <v>17</v>
      </c>
      <c r="Z615" s="42" t="s">
        <v>17</v>
      </c>
      <c r="AA615" s="42" t="s">
        <v>880</v>
      </c>
      <c r="AB615" s="46">
        <v>0.42708333333333331</v>
      </c>
      <c r="AC615" s="42" t="s">
        <v>880</v>
      </c>
      <c r="AD615" s="42" t="s">
        <v>880</v>
      </c>
      <c r="AE615" s="46">
        <v>0.41597222222222219</v>
      </c>
      <c r="AF615" s="42" t="s">
        <v>880</v>
      </c>
      <c r="AG615" s="42" t="s">
        <v>880</v>
      </c>
      <c r="AH615" s="46">
        <v>0.37847222222222227</v>
      </c>
      <c r="AI615" s="42" t="s">
        <v>880</v>
      </c>
      <c r="AJ615" s="42" t="s">
        <v>880</v>
      </c>
      <c r="AK615" s="46">
        <v>0.37847222222222227</v>
      </c>
      <c r="AL615" s="42" t="s">
        <v>880</v>
      </c>
      <c r="AM615" s="42" t="s">
        <v>18</v>
      </c>
      <c r="AN615" s="46" t="s">
        <v>36</v>
      </c>
      <c r="AO615" s="42" t="s">
        <v>18</v>
      </c>
      <c r="AP615" s="42" t="s">
        <v>17</v>
      </c>
      <c r="AQ615" s="42" t="s">
        <v>17</v>
      </c>
      <c r="AR615" s="42" t="s">
        <v>880</v>
      </c>
      <c r="AS615" s="46">
        <v>0.3972222222222222</v>
      </c>
      <c r="AT615" s="46" t="s">
        <v>880</v>
      </c>
      <c r="AU615" s="42" t="s">
        <v>880</v>
      </c>
      <c r="AV615" s="46">
        <v>0.38819444444444445</v>
      </c>
      <c r="AW615" s="46" t="s">
        <v>880</v>
      </c>
      <c r="AX615" s="42" t="s">
        <v>880</v>
      </c>
      <c r="AY615" s="46">
        <v>0.39930555555555558</v>
      </c>
      <c r="AZ615" s="46" t="s">
        <v>880</v>
      </c>
      <c r="BA615" s="42" t="s">
        <v>880</v>
      </c>
      <c r="BB615" s="46">
        <v>0.39652777777777781</v>
      </c>
      <c r="BC615" s="46" t="s">
        <v>880</v>
      </c>
      <c r="BD615" s="42" t="s">
        <v>880</v>
      </c>
      <c r="BE615" s="42" t="s">
        <v>17</v>
      </c>
      <c r="BF615" s="42" t="s">
        <v>17</v>
      </c>
      <c r="BR615" s="1">
        <f t="shared" si="155"/>
        <v>21</v>
      </c>
      <c r="BS615" s="1">
        <f t="shared" si="156"/>
        <v>0</v>
      </c>
      <c r="BT615" s="1">
        <f t="shared" si="157"/>
        <v>6</v>
      </c>
      <c r="BU615" s="1">
        <f t="shared" si="158"/>
        <v>2</v>
      </c>
      <c r="BV615" s="1">
        <f t="shared" si="159"/>
        <v>0</v>
      </c>
      <c r="BW615" s="1">
        <f>SUM(COUNTIFS($S615:$BQ615,{"PAT","MAT"}))</f>
        <v>0</v>
      </c>
      <c r="BX615" s="1">
        <f t="shared" si="160"/>
        <v>0</v>
      </c>
      <c r="BY615" s="1">
        <f t="shared" si="161"/>
        <v>0</v>
      </c>
      <c r="BZ615" s="1">
        <f t="shared" si="162"/>
        <v>0</v>
      </c>
      <c r="CA615" s="1">
        <f t="shared" si="163"/>
        <v>0</v>
      </c>
      <c r="CB615" s="1">
        <f t="shared" si="164"/>
        <v>0</v>
      </c>
      <c r="CC615" s="1">
        <f t="shared" si="165"/>
        <v>0</v>
      </c>
      <c r="CD615" s="1">
        <f t="shared" si="166"/>
        <v>0</v>
      </c>
      <c r="CE615" s="1">
        <f t="shared" si="167"/>
        <v>1</v>
      </c>
      <c r="CF615" s="1">
        <f t="shared" si="168"/>
        <v>1</v>
      </c>
      <c r="CG615" s="1">
        <f>SUM(BR615:CC615)+SUM(COUNTIFS(R615:BQ615,{"TERM","RESIGNED"}))</f>
        <v>29</v>
      </c>
      <c r="CH615" s="1" t="s">
        <v>41</v>
      </c>
      <c r="CI615" s="1" t="s">
        <v>934</v>
      </c>
    </row>
    <row r="616" spans="1:87" x14ac:dyDescent="0.25">
      <c r="A616" s="30">
        <f t="shared" si="169"/>
        <v>615</v>
      </c>
      <c r="B616" s="1" t="s">
        <v>163</v>
      </c>
      <c r="C616" s="1">
        <v>106004</v>
      </c>
      <c r="D616" s="25">
        <v>106004</v>
      </c>
      <c r="E616" s="1" t="s">
        <v>863</v>
      </c>
      <c r="F616" s="32" t="s">
        <v>1316</v>
      </c>
      <c r="G616" s="32" t="s">
        <v>117</v>
      </c>
      <c r="H616" s="28">
        <v>45247</v>
      </c>
      <c r="I616" s="28" t="s">
        <v>36</v>
      </c>
      <c r="J616" s="28" t="s">
        <v>36</v>
      </c>
      <c r="K616" s="1">
        <f t="shared" ca="1" si="153"/>
        <v>95</v>
      </c>
      <c r="L616" s="32" t="s">
        <v>1354</v>
      </c>
      <c r="M616" s="32" t="s">
        <v>118</v>
      </c>
      <c r="N616" s="1" t="s">
        <v>38</v>
      </c>
      <c r="O616" s="1" t="s">
        <v>39</v>
      </c>
      <c r="P616" s="1"/>
      <c r="Q616" s="1"/>
      <c r="R616" s="31" t="s">
        <v>353</v>
      </c>
      <c r="S616" s="42" t="s">
        <v>880</v>
      </c>
      <c r="T616" s="45">
        <v>0.39583333333333331</v>
      </c>
      <c r="U616" s="42" t="s">
        <v>880</v>
      </c>
      <c r="V616" s="42" t="s">
        <v>880</v>
      </c>
      <c r="W616" s="46">
        <v>0.38472222222222219</v>
      </c>
      <c r="X616" s="46" t="s">
        <v>880</v>
      </c>
      <c r="Y616" s="42" t="s">
        <v>17</v>
      </c>
      <c r="Z616" s="42" t="s">
        <v>17</v>
      </c>
      <c r="AA616" s="42" t="s">
        <v>880</v>
      </c>
      <c r="AB616" s="46">
        <v>0.36874999999999997</v>
      </c>
      <c r="AC616" s="42" t="s">
        <v>880</v>
      </c>
      <c r="AD616" s="42" t="s">
        <v>880</v>
      </c>
      <c r="AE616" s="46">
        <v>0.43263888888888885</v>
      </c>
      <c r="AF616" s="42" t="s">
        <v>880</v>
      </c>
      <c r="AG616" s="42" t="s">
        <v>880</v>
      </c>
      <c r="AH616" s="46">
        <v>0.40972222222222227</v>
      </c>
      <c r="AI616" s="42" t="s">
        <v>880</v>
      </c>
      <c r="AJ616" s="42" t="s">
        <v>880</v>
      </c>
      <c r="AK616" s="46">
        <v>0.38750000000000001</v>
      </c>
      <c r="AL616" s="42" t="s">
        <v>880</v>
      </c>
      <c r="AM616" s="42" t="s">
        <v>880</v>
      </c>
      <c r="AN616" s="46">
        <v>0.38541666666666669</v>
      </c>
      <c r="AO616" s="42" t="s">
        <v>880</v>
      </c>
      <c r="AP616" s="42" t="s">
        <v>17</v>
      </c>
      <c r="AQ616" s="42" t="s">
        <v>17</v>
      </c>
      <c r="AR616" s="42" t="s">
        <v>880</v>
      </c>
      <c r="AS616" s="46">
        <v>0.38680555555555557</v>
      </c>
      <c r="AT616" s="46" t="s">
        <v>880</v>
      </c>
      <c r="AU616" s="42" t="s">
        <v>880</v>
      </c>
      <c r="AV616" s="46">
        <v>0.40069444444444446</v>
      </c>
      <c r="AW616" s="46" t="s">
        <v>880</v>
      </c>
      <c r="AX616" s="42" t="s">
        <v>880</v>
      </c>
      <c r="AY616" s="46">
        <v>0.40138888888888885</v>
      </c>
      <c r="AZ616" s="46" t="s">
        <v>880</v>
      </c>
      <c r="BA616" s="42" t="s">
        <v>880</v>
      </c>
      <c r="BB616" s="46">
        <v>0.4069444444444445</v>
      </c>
      <c r="BC616" s="46" t="s">
        <v>880</v>
      </c>
      <c r="BD616" s="42" t="s">
        <v>880</v>
      </c>
      <c r="BE616" s="42" t="s">
        <v>17</v>
      </c>
      <c r="BF616" s="42" t="s">
        <v>17</v>
      </c>
      <c r="BR616" s="1">
        <f t="shared" si="155"/>
        <v>23</v>
      </c>
      <c r="BS616" s="1">
        <f t="shared" si="156"/>
        <v>0</v>
      </c>
      <c r="BT616" s="1">
        <f t="shared" si="157"/>
        <v>6</v>
      </c>
      <c r="BU616" s="1">
        <f t="shared" si="158"/>
        <v>0</v>
      </c>
      <c r="BV616" s="1">
        <f t="shared" si="159"/>
        <v>0</v>
      </c>
      <c r="BW616" s="1">
        <f>SUM(COUNTIFS($S616:$BQ616,{"PAT","MAT"}))</f>
        <v>0</v>
      </c>
      <c r="BX616" s="1">
        <f t="shared" si="160"/>
        <v>0</v>
      </c>
      <c r="BY616" s="1">
        <f t="shared" si="161"/>
        <v>0</v>
      </c>
      <c r="BZ616" s="1">
        <f t="shared" si="162"/>
        <v>0</v>
      </c>
      <c r="CA616" s="1">
        <f t="shared" si="163"/>
        <v>0</v>
      </c>
      <c r="CB616" s="1">
        <f t="shared" si="164"/>
        <v>0</v>
      </c>
      <c r="CC616" s="1">
        <f t="shared" si="165"/>
        <v>0</v>
      </c>
      <c r="CD616" s="1">
        <f t="shared" si="166"/>
        <v>0</v>
      </c>
      <c r="CE616" s="1">
        <f t="shared" si="167"/>
        <v>1</v>
      </c>
      <c r="CF616" s="1">
        <f t="shared" si="168"/>
        <v>1</v>
      </c>
      <c r="CG616" s="1">
        <f>SUM(BR616:CC616)+SUM(COUNTIFS(R616:BQ616,{"TERM","RESIGNED"}))</f>
        <v>29</v>
      </c>
      <c r="CH616" s="1" t="s">
        <v>41</v>
      </c>
      <c r="CI616" s="1" t="s">
        <v>934</v>
      </c>
    </row>
    <row r="617" spans="1:87" x14ac:dyDescent="0.25">
      <c r="A617" s="30">
        <f t="shared" si="169"/>
        <v>616</v>
      </c>
      <c r="B617" s="1" t="s">
        <v>163</v>
      </c>
      <c r="C617" s="1">
        <v>106006</v>
      </c>
      <c r="D617" s="25">
        <v>106006</v>
      </c>
      <c r="E617" s="1" t="s">
        <v>863</v>
      </c>
      <c r="F617" s="32" t="s">
        <v>1317</v>
      </c>
      <c r="G617" s="32" t="s">
        <v>117</v>
      </c>
      <c r="H617" s="28">
        <v>45247</v>
      </c>
      <c r="I617" s="28" t="s">
        <v>36</v>
      </c>
      <c r="J617" s="28" t="s">
        <v>36</v>
      </c>
      <c r="K617" s="1">
        <f t="shared" ca="1" si="153"/>
        <v>95</v>
      </c>
      <c r="L617" s="32" t="s">
        <v>1354</v>
      </c>
      <c r="M617" s="32" t="s">
        <v>118</v>
      </c>
      <c r="N617" s="1" t="s">
        <v>38</v>
      </c>
      <c r="O617" s="1" t="s">
        <v>39</v>
      </c>
      <c r="P617" s="1"/>
      <c r="Q617" s="1"/>
      <c r="R617" s="31" t="s">
        <v>353</v>
      </c>
      <c r="S617" s="42" t="s">
        <v>880</v>
      </c>
      <c r="T617" s="45">
        <v>0.38263888888888892</v>
      </c>
      <c r="U617" s="42" t="s">
        <v>880</v>
      </c>
      <c r="V617" s="42" t="s">
        <v>880</v>
      </c>
      <c r="W617" s="46">
        <v>0.38611111111111113</v>
      </c>
      <c r="X617" s="46" t="s">
        <v>880</v>
      </c>
      <c r="Y617" s="42" t="s">
        <v>17</v>
      </c>
      <c r="Z617" s="42" t="s">
        <v>17</v>
      </c>
      <c r="AA617" s="42" t="s">
        <v>18</v>
      </c>
      <c r="AB617" s="46" t="s">
        <v>36</v>
      </c>
      <c r="AC617" s="42" t="s">
        <v>18</v>
      </c>
      <c r="AD617" s="42" t="s">
        <v>880</v>
      </c>
      <c r="AE617" s="46">
        <v>0.40208333333333335</v>
      </c>
      <c r="AF617" s="42" t="s">
        <v>880</v>
      </c>
      <c r="AG617" s="42" t="s">
        <v>880</v>
      </c>
      <c r="AH617" s="46">
        <v>0.40208333333333335</v>
      </c>
      <c r="AI617" s="42" t="s">
        <v>880</v>
      </c>
      <c r="AJ617" s="42" t="s">
        <v>880</v>
      </c>
      <c r="AK617" s="46">
        <v>0.37916666666666665</v>
      </c>
      <c r="AL617" s="42" t="s">
        <v>880</v>
      </c>
      <c r="AM617" s="42" t="s">
        <v>880</v>
      </c>
      <c r="AN617" s="46">
        <v>0.37013888888888885</v>
      </c>
      <c r="AO617" s="42" t="s">
        <v>880</v>
      </c>
      <c r="AP617" s="42" t="s">
        <v>17</v>
      </c>
      <c r="AQ617" s="42" t="s">
        <v>17</v>
      </c>
      <c r="AR617" s="42" t="s">
        <v>880</v>
      </c>
      <c r="AS617" s="46">
        <v>0.38055555555555554</v>
      </c>
      <c r="AT617" s="46" t="s">
        <v>880</v>
      </c>
      <c r="AU617" s="42" t="s">
        <v>880</v>
      </c>
      <c r="AV617" s="46">
        <v>0.39166666666666666</v>
      </c>
      <c r="AW617" s="46" t="s">
        <v>880</v>
      </c>
      <c r="AX617" s="42" t="s">
        <v>880</v>
      </c>
      <c r="AY617" s="46">
        <v>0.38750000000000001</v>
      </c>
      <c r="AZ617" s="46" t="s">
        <v>880</v>
      </c>
      <c r="BA617" s="42" t="s">
        <v>880</v>
      </c>
      <c r="BB617" s="46">
        <v>0.40069444444444446</v>
      </c>
      <c r="BC617" s="46" t="s">
        <v>880</v>
      </c>
      <c r="BD617" s="42" t="s">
        <v>19</v>
      </c>
      <c r="BE617" s="42" t="s">
        <v>17</v>
      </c>
      <c r="BF617" s="42" t="s">
        <v>17</v>
      </c>
      <c r="BR617" s="1">
        <f t="shared" si="155"/>
        <v>20</v>
      </c>
      <c r="BS617" s="1">
        <f t="shared" si="156"/>
        <v>0</v>
      </c>
      <c r="BT617" s="1">
        <f t="shared" si="157"/>
        <v>6</v>
      </c>
      <c r="BU617" s="1">
        <f t="shared" si="158"/>
        <v>2</v>
      </c>
      <c r="BV617" s="1">
        <f t="shared" si="159"/>
        <v>1</v>
      </c>
      <c r="BW617" s="1">
        <f>SUM(COUNTIFS($S617:$BQ617,{"PAT","MAT"}))</f>
        <v>0</v>
      </c>
      <c r="BX617" s="1">
        <f t="shared" si="160"/>
        <v>0</v>
      </c>
      <c r="BY617" s="1">
        <f t="shared" si="161"/>
        <v>0</v>
      </c>
      <c r="BZ617" s="1">
        <f t="shared" si="162"/>
        <v>0</v>
      </c>
      <c r="CA617" s="1">
        <f t="shared" si="163"/>
        <v>0</v>
      </c>
      <c r="CB617" s="1">
        <f t="shared" si="164"/>
        <v>0</v>
      </c>
      <c r="CC617" s="1">
        <f t="shared" si="165"/>
        <v>0</v>
      </c>
      <c r="CD617" s="1">
        <f t="shared" si="166"/>
        <v>0</v>
      </c>
      <c r="CE617" s="1">
        <f t="shared" si="167"/>
        <v>1</v>
      </c>
      <c r="CF617" s="1">
        <f t="shared" si="168"/>
        <v>1</v>
      </c>
      <c r="CG617" s="1">
        <f>SUM(BR617:CC617)+SUM(COUNTIFS(R617:BQ617,{"TERM","RESIGNED"}))</f>
        <v>29</v>
      </c>
      <c r="CH617" s="1" t="s">
        <v>41</v>
      </c>
      <c r="CI617" s="1" t="s">
        <v>934</v>
      </c>
    </row>
    <row r="618" spans="1:87" x14ac:dyDescent="0.25">
      <c r="A618" s="30">
        <f t="shared" si="169"/>
        <v>617</v>
      </c>
      <c r="B618" s="1" t="s">
        <v>163</v>
      </c>
      <c r="C618" s="1">
        <v>106008</v>
      </c>
      <c r="D618" s="25">
        <v>106008</v>
      </c>
      <c r="E618" s="1" t="s">
        <v>863</v>
      </c>
      <c r="F618" s="32" t="s">
        <v>1318</v>
      </c>
      <c r="G618" s="32" t="s">
        <v>117</v>
      </c>
      <c r="H618" s="28">
        <v>45247</v>
      </c>
      <c r="I618" s="28" t="s">
        <v>36</v>
      </c>
      <c r="J618" s="28" t="s">
        <v>36</v>
      </c>
      <c r="K618" s="1">
        <f t="shared" ca="1" si="153"/>
        <v>95</v>
      </c>
      <c r="L618" s="32" t="s">
        <v>1354</v>
      </c>
      <c r="M618" s="32" t="s">
        <v>118</v>
      </c>
      <c r="N618" s="1" t="s">
        <v>38</v>
      </c>
      <c r="O618" s="1" t="s">
        <v>39</v>
      </c>
      <c r="P618" s="1"/>
      <c r="Q618" s="1"/>
      <c r="R618" s="31" t="s">
        <v>353</v>
      </c>
      <c r="S618" s="42" t="s">
        <v>880</v>
      </c>
      <c r="T618" s="45">
        <v>0.38194444444444442</v>
      </c>
      <c r="U618" s="42" t="s">
        <v>880</v>
      </c>
      <c r="V618" s="42" t="s">
        <v>880</v>
      </c>
      <c r="W618" s="46">
        <v>0.3923611111111111</v>
      </c>
      <c r="X618" s="46" t="s">
        <v>880</v>
      </c>
      <c r="Y618" s="42" t="s">
        <v>17</v>
      </c>
      <c r="Z618" s="42" t="s">
        <v>17</v>
      </c>
      <c r="AA618" s="42" t="s">
        <v>880</v>
      </c>
      <c r="AB618" s="46">
        <v>0.38958333333333334</v>
      </c>
      <c r="AC618" s="42" t="s">
        <v>880</v>
      </c>
      <c r="AD618" s="42" t="s">
        <v>880</v>
      </c>
      <c r="AE618" s="46">
        <v>0.39999999999999997</v>
      </c>
      <c r="AF618" s="42" t="s">
        <v>880</v>
      </c>
      <c r="AG618" s="42" t="s">
        <v>880</v>
      </c>
      <c r="AH618" s="46">
        <v>0.40277777777777773</v>
      </c>
      <c r="AI618" s="42" t="s">
        <v>880</v>
      </c>
      <c r="AJ618" s="42" t="s">
        <v>880</v>
      </c>
      <c r="AK618" s="46">
        <v>0.38611111111111113</v>
      </c>
      <c r="AL618" s="42" t="s">
        <v>19</v>
      </c>
      <c r="AM618" s="42" t="s">
        <v>880</v>
      </c>
      <c r="AN618" s="46">
        <v>0.3659722222222222</v>
      </c>
      <c r="AO618" s="42" t="s">
        <v>880</v>
      </c>
      <c r="AP618" s="42" t="s">
        <v>17</v>
      </c>
      <c r="AQ618" s="42" t="s">
        <v>17</v>
      </c>
      <c r="AR618" s="42" t="s">
        <v>19</v>
      </c>
      <c r="AS618" s="46">
        <v>0.38125000000000003</v>
      </c>
      <c r="AT618" s="46" t="s">
        <v>19</v>
      </c>
      <c r="AU618" s="42" t="s">
        <v>19</v>
      </c>
      <c r="AV618" s="46">
        <v>0.3034722222222222</v>
      </c>
      <c r="AW618" s="46" t="s">
        <v>19</v>
      </c>
      <c r="AX618" s="42" t="s">
        <v>18</v>
      </c>
      <c r="AY618" s="46" t="s">
        <v>36</v>
      </c>
      <c r="AZ618" s="46" t="s">
        <v>18</v>
      </c>
      <c r="BA618" s="42" t="s">
        <v>880</v>
      </c>
      <c r="BB618" s="46">
        <v>0.40763888888888888</v>
      </c>
      <c r="BC618" s="46" t="s">
        <v>880</v>
      </c>
      <c r="BD618" s="42" t="s">
        <v>19</v>
      </c>
      <c r="BE618" s="42" t="s">
        <v>17</v>
      </c>
      <c r="BF618" s="42" t="s">
        <v>17</v>
      </c>
      <c r="BR618" s="1">
        <f t="shared" si="155"/>
        <v>15</v>
      </c>
      <c r="BS618" s="1">
        <f t="shared" si="156"/>
        <v>0</v>
      </c>
      <c r="BT618" s="1">
        <f t="shared" si="157"/>
        <v>6</v>
      </c>
      <c r="BU618" s="1">
        <f t="shared" si="158"/>
        <v>2</v>
      </c>
      <c r="BV618" s="1">
        <f t="shared" si="159"/>
        <v>6</v>
      </c>
      <c r="BW618" s="1">
        <f>SUM(COUNTIFS($S618:$BQ618,{"PAT","MAT"}))</f>
        <v>0</v>
      </c>
      <c r="BX618" s="1">
        <f t="shared" si="160"/>
        <v>0</v>
      </c>
      <c r="BY618" s="1">
        <f t="shared" si="161"/>
        <v>0</v>
      </c>
      <c r="BZ618" s="1">
        <f t="shared" si="162"/>
        <v>0</v>
      </c>
      <c r="CA618" s="1">
        <f t="shared" si="163"/>
        <v>0</v>
      </c>
      <c r="CB618" s="1">
        <f t="shared" si="164"/>
        <v>0</v>
      </c>
      <c r="CC618" s="1">
        <f t="shared" si="165"/>
        <v>0</v>
      </c>
      <c r="CD618" s="1">
        <f t="shared" si="166"/>
        <v>0</v>
      </c>
      <c r="CE618" s="1">
        <f t="shared" si="167"/>
        <v>0</v>
      </c>
      <c r="CF618" s="1">
        <f t="shared" si="168"/>
        <v>1</v>
      </c>
      <c r="CG618" s="1">
        <f>SUM(BR618:CC618)+SUM(COUNTIFS(R618:BQ618,{"TERM","RESIGNED"}))</f>
        <v>29</v>
      </c>
      <c r="CH618" s="1" t="s">
        <v>41</v>
      </c>
      <c r="CI618" s="1" t="s">
        <v>934</v>
      </c>
    </row>
    <row r="619" spans="1:87" x14ac:dyDescent="0.25">
      <c r="A619" s="30">
        <f t="shared" si="169"/>
        <v>618</v>
      </c>
      <c r="B619" s="1" t="s">
        <v>163</v>
      </c>
      <c r="C619" s="1">
        <v>106012</v>
      </c>
      <c r="D619" s="25">
        <v>106012</v>
      </c>
      <c r="E619" s="1" t="s">
        <v>863</v>
      </c>
      <c r="F619" s="32" t="s">
        <v>1319</v>
      </c>
      <c r="G619" s="32" t="s">
        <v>117</v>
      </c>
      <c r="H619" s="28">
        <v>45247</v>
      </c>
      <c r="I619" s="28" t="s">
        <v>36</v>
      </c>
      <c r="J619" s="28" t="s">
        <v>36</v>
      </c>
      <c r="K619" s="1">
        <f t="shared" ca="1" si="153"/>
        <v>95</v>
      </c>
      <c r="L619" s="32" t="s">
        <v>1354</v>
      </c>
      <c r="M619" s="32" t="s">
        <v>118</v>
      </c>
      <c r="N619" s="1" t="s">
        <v>38</v>
      </c>
      <c r="O619" s="1" t="s">
        <v>39</v>
      </c>
      <c r="P619" s="1"/>
      <c r="Q619" s="1"/>
      <c r="R619" s="31" t="s">
        <v>353</v>
      </c>
      <c r="S619" s="42" t="s">
        <v>880</v>
      </c>
      <c r="T619" s="45">
        <v>0.38472222222222219</v>
      </c>
      <c r="U619" s="42" t="s">
        <v>880</v>
      </c>
      <c r="V619" s="42" t="s">
        <v>880</v>
      </c>
      <c r="W619" s="46">
        <v>0.38541666666666669</v>
      </c>
      <c r="X619" s="46" t="s">
        <v>880</v>
      </c>
      <c r="Y619" s="42" t="s">
        <v>17</v>
      </c>
      <c r="Z619" s="42" t="s">
        <v>17</v>
      </c>
      <c r="AA619" s="42" t="s">
        <v>19</v>
      </c>
      <c r="AB619" s="46">
        <v>0.42986111111111108</v>
      </c>
      <c r="AC619" s="42" t="s">
        <v>19</v>
      </c>
      <c r="AD619" s="42" t="s">
        <v>880</v>
      </c>
      <c r="AE619" s="46">
        <v>0.37708333333333338</v>
      </c>
      <c r="AF619" s="42" t="s">
        <v>880</v>
      </c>
      <c r="AG619" s="42" t="s">
        <v>880</v>
      </c>
      <c r="AH619" s="46">
        <v>0.40347222222222223</v>
      </c>
      <c r="AI619" s="42" t="s">
        <v>880</v>
      </c>
      <c r="AJ619" s="42" t="s">
        <v>880</v>
      </c>
      <c r="AK619" s="46">
        <v>0.38055555555555554</v>
      </c>
      <c r="AL619" s="42" t="s">
        <v>880</v>
      </c>
      <c r="AM619" s="42" t="s">
        <v>880</v>
      </c>
      <c r="AN619" s="46">
        <v>0.36944444444444446</v>
      </c>
      <c r="AO619" s="42" t="s">
        <v>880</v>
      </c>
      <c r="AP619" s="42" t="s">
        <v>17</v>
      </c>
      <c r="AQ619" s="42" t="s">
        <v>17</v>
      </c>
      <c r="AR619" s="42" t="s">
        <v>880</v>
      </c>
      <c r="AS619" s="46">
        <v>0.38472222222222219</v>
      </c>
      <c r="AT619" s="46" t="s">
        <v>880</v>
      </c>
      <c r="AU619" s="42" t="s">
        <v>880</v>
      </c>
      <c r="AV619" s="46">
        <v>0.38750000000000001</v>
      </c>
      <c r="AW619" s="46" t="s">
        <v>880</v>
      </c>
      <c r="AX619" s="42" t="s">
        <v>880</v>
      </c>
      <c r="AY619" s="46">
        <v>0.38819444444444445</v>
      </c>
      <c r="AZ619" s="46" t="s">
        <v>880</v>
      </c>
      <c r="BA619" s="42" t="s">
        <v>880</v>
      </c>
      <c r="BB619" s="46">
        <v>0.40486111111111112</v>
      </c>
      <c r="BC619" s="46" t="s">
        <v>880</v>
      </c>
      <c r="BD619" s="42" t="s">
        <v>880</v>
      </c>
      <c r="BE619" s="42" t="s">
        <v>17</v>
      </c>
      <c r="BF619" s="42" t="s">
        <v>17</v>
      </c>
      <c r="BR619" s="1">
        <f t="shared" si="155"/>
        <v>21</v>
      </c>
      <c r="BS619" s="1">
        <f t="shared" si="156"/>
        <v>0</v>
      </c>
      <c r="BT619" s="1">
        <f t="shared" si="157"/>
        <v>6</v>
      </c>
      <c r="BU619" s="1">
        <f t="shared" si="158"/>
        <v>0</v>
      </c>
      <c r="BV619" s="1">
        <f t="shared" si="159"/>
        <v>2</v>
      </c>
      <c r="BW619" s="1">
        <f>SUM(COUNTIFS($S619:$BQ619,{"PAT","MAT"}))</f>
        <v>0</v>
      </c>
      <c r="BX619" s="1">
        <f t="shared" si="160"/>
        <v>0</v>
      </c>
      <c r="BY619" s="1">
        <f t="shared" si="161"/>
        <v>0</v>
      </c>
      <c r="BZ619" s="1">
        <f t="shared" si="162"/>
        <v>0</v>
      </c>
      <c r="CA619" s="1">
        <f t="shared" si="163"/>
        <v>0</v>
      </c>
      <c r="CB619" s="1">
        <f t="shared" si="164"/>
        <v>0</v>
      </c>
      <c r="CC619" s="1">
        <f t="shared" si="165"/>
        <v>0</v>
      </c>
      <c r="CD619" s="1">
        <f t="shared" si="166"/>
        <v>0</v>
      </c>
      <c r="CE619" s="1">
        <f t="shared" si="167"/>
        <v>1</v>
      </c>
      <c r="CF619" s="1">
        <f t="shared" si="168"/>
        <v>1</v>
      </c>
      <c r="CG619" s="1">
        <f>SUM(BR619:CC619)+SUM(COUNTIFS(R619:BQ619,{"TERM","RESIGNED"}))</f>
        <v>29</v>
      </c>
      <c r="CH619" s="1" t="s">
        <v>41</v>
      </c>
      <c r="CI619" s="1" t="s">
        <v>931</v>
      </c>
    </row>
    <row r="620" spans="1:87" x14ac:dyDescent="0.25">
      <c r="A620" s="30">
        <f t="shared" si="169"/>
        <v>619</v>
      </c>
      <c r="B620" s="1" t="s">
        <v>163</v>
      </c>
      <c r="C620" s="1">
        <v>106015</v>
      </c>
      <c r="D620" s="25">
        <v>106015</v>
      </c>
      <c r="E620" s="1" t="s">
        <v>862</v>
      </c>
      <c r="F620" s="32" t="s">
        <v>1322</v>
      </c>
      <c r="G620" s="32" t="s">
        <v>181</v>
      </c>
      <c r="H620" s="28">
        <v>45247</v>
      </c>
      <c r="I620" s="28" t="s">
        <v>36</v>
      </c>
      <c r="J620" s="28" t="s">
        <v>36</v>
      </c>
      <c r="K620" s="1">
        <f t="shared" ca="1" si="153"/>
        <v>95</v>
      </c>
      <c r="L620" s="32" t="s">
        <v>1354</v>
      </c>
      <c r="M620" s="32" t="s">
        <v>178</v>
      </c>
      <c r="N620" s="1" t="s">
        <v>38</v>
      </c>
      <c r="O620" s="1" t="s">
        <v>39</v>
      </c>
      <c r="P620" s="1"/>
      <c r="Q620" s="1"/>
      <c r="R620" s="31" t="s">
        <v>226</v>
      </c>
      <c r="S620" s="42" t="s">
        <v>880</v>
      </c>
      <c r="T620" s="45">
        <v>0.37083333333333335</v>
      </c>
      <c r="U620" s="42" t="s">
        <v>880</v>
      </c>
      <c r="V620" s="42" t="s">
        <v>880</v>
      </c>
      <c r="W620" s="46">
        <v>0.38055555555555554</v>
      </c>
      <c r="X620" s="46" t="s">
        <v>880</v>
      </c>
      <c r="Y620" s="42" t="s">
        <v>17</v>
      </c>
      <c r="Z620" s="42" t="s">
        <v>17</v>
      </c>
      <c r="AA620" s="42" t="s">
        <v>880</v>
      </c>
      <c r="AB620" s="46">
        <v>0.37083333333333335</v>
      </c>
      <c r="AC620" s="42" t="s">
        <v>880</v>
      </c>
      <c r="AD620" s="42" t="s">
        <v>19</v>
      </c>
      <c r="AE620" s="46">
        <v>0.3430555555555555</v>
      </c>
      <c r="AF620" s="42" t="s">
        <v>19</v>
      </c>
      <c r="AG620" s="42" t="s">
        <v>880</v>
      </c>
      <c r="AH620" s="46">
        <v>0.38055555555555554</v>
      </c>
      <c r="AI620" s="42" t="s">
        <v>880</v>
      </c>
      <c r="AJ620" s="42" t="s">
        <v>880</v>
      </c>
      <c r="AK620" s="46">
        <v>0.375</v>
      </c>
      <c r="AL620" s="42" t="s">
        <v>880</v>
      </c>
      <c r="AM620" s="42" t="s">
        <v>880</v>
      </c>
      <c r="AN620" s="46">
        <v>0.4381944444444445</v>
      </c>
      <c r="AO620" s="42" t="s">
        <v>880</v>
      </c>
      <c r="AP620" s="42" t="s">
        <v>17</v>
      </c>
      <c r="AQ620" s="42" t="s">
        <v>17</v>
      </c>
      <c r="AR620" s="42" t="s">
        <v>880</v>
      </c>
      <c r="AS620" s="46">
        <v>0.43055555555555558</v>
      </c>
      <c r="AT620" s="46" t="s">
        <v>880</v>
      </c>
      <c r="AU620" s="42" t="s">
        <v>19</v>
      </c>
      <c r="AV620" s="46">
        <v>0.37083333333333335</v>
      </c>
      <c r="AW620" s="46" t="s">
        <v>19</v>
      </c>
      <c r="AX620" s="42" t="s">
        <v>18</v>
      </c>
      <c r="AY620" s="46">
        <v>0</v>
      </c>
      <c r="AZ620" s="46" t="s">
        <v>18</v>
      </c>
      <c r="BA620" s="42" t="s">
        <v>880</v>
      </c>
      <c r="BB620" s="46">
        <v>0.39652777777777781</v>
      </c>
      <c r="BC620" s="46" t="s">
        <v>880</v>
      </c>
      <c r="BD620" s="42" t="s">
        <v>880</v>
      </c>
      <c r="BE620" s="42" t="s">
        <v>17</v>
      </c>
      <c r="BF620" s="42" t="s">
        <v>17</v>
      </c>
      <c r="BR620" s="1">
        <f t="shared" si="155"/>
        <v>17</v>
      </c>
      <c r="BS620" s="1">
        <f t="shared" si="156"/>
        <v>0</v>
      </c>
      <c r="BT620" s="1">
        <f t="shared" si="157"/>
        <v>6</v>
      </c>
      <c r="BU620" s="1">
        <f t="shared" si="158"/>
        <v>2</v>
      </c>
      <c r="BV620" s="1">
        <f t="shared" si="159"/>
        <v>4</v>
      </c>
      <c r="BW620" s="1">
        <f>SUM(COUNTIFS($S620:$BQ620,{"PAT","MAT"}))</f>
        <v>0</v>
      </c>
      <c r="BX620" s="1">
        <f t="shared" si="160"/>
        <v>0</v>
      </c>
      <c r="BY620" s="1">
        <f t="shared" si="161"/>
        <v>0</v>
      </c>
      <c r="BZ620" s="1">
        <f t="shared" si="162"/>
        <v>0</v>
      </c>
      <c r="CA620" s="1">
        <f t="shared" si="163"/>
        <v>0</v>
      </c>
      <c r="CB620" s="1">
        <f t="shared" si="164"/>
        <v>0</v>
      </c>
      <c r="CC620" s="1">
        <f t="shared" si="165"/>
        <v>0</v>
      </c>
      <c r="CD620" s="1">
        <f t="shared" si="166"/>
        <v>0</v>
      </c>
      <c r="CE620" s="1">
        <f t="shared" si="167"/>
        <v>1</v>
      </c>
      <c r="CF620" s="1">
        <f t="shared" si="168"/>
        <v>1</v>
      </c>
      <c r="CG620" s="1">
        <f>SUM(BR620:CC620)+SUM(COUNTIFS(R620:BQ620,{"TERM","RESIGNED"}))</f>
        <v>29</v>
      </c>
      <c r="CH620" s="1" t="s">
        <v>41</v>
      </c>
      <c r="CI620" s="1" t="s">
        <v>933</v>
      </c>
    </row>
    <row r="621" spans="1:87" x14ac:dyDescent="0.25">
      <c r="A621" s="30">
        <f t="shared" si="169"/>
        <v>620</v>
      </c>
      <c r="B621" s="1" t="s">
        <v>163</v>
      </c>
      <c r="C621" s="1">
        <v>106117</v>
      </c>
      <c r="D621" s="25">
        <v>106117</v>
      </c>
      <c r="E621" s="1" t="s">
        <v>863</v>
      </c>
      <c r="F621" s="32" t="s">
        <v>1353</v>
      </c>
      <c r="G621" s="32" t="s">
        <v>154</v>
      </c>
      <c r="H621" s="28">
        <v>45261</v>
      </c>
      <c r="I621" s="28" t="s">
        <v>36</v>
      </c>
      <c r="J621" s="28" t="s">
        <v>36</v>
      </c>
      <c r="K621" s="1">
        <f t="shared" ca="1" si="153"/>
        <v>81</v>
      </c>
      <c r="L621" s="32" t="s">
        <v>1354</v>
      </c>
      <c r="M621" s="32" t="s">
        <v>118</v>
      </c>
      <c r="N621" s="1" t="s">
        <v>38</v>
      </c>
      <c r="O621" s="1" t="s">
        <v>39</v>
      </c>
      <c r="P621" s="1"/>
      <c r="Q621" s="1"/>
      <c r="R621" s="31" t="s">
        <v>134</v>
      </c>
      <c r="S621" s="42" t="s">
        <v>880</v>
      </c>
      <c r="T621" s="45">
        <v>0.375</v>
      </c>
      <c r="U621" s="42" t="s">
        <v>880</v>
      </c>
      <c r="V621" s="42" t="s">
        <v>880</v>
      </c>
      <c r="W621" s="46">
        <v>0.36874999999999997</v>
      </c>
      <c r="X621" s="46" t="s">
        <v>880</v>
      </c>
      <c r="Y621" s="42" t="s">
        <v>17</v>
      </c>
      <c r="Z621" s="42" t="s">
        <v>17</v>
      </c>
      <c r="AA621" s="42" t="s">
        <v>880</v>
      </c>
      <c r="AB621" s="46">
        <v>0.37638888888888888</v>
      </c>
      <c r="AC621" s="42" t="s">
        <v>880</v>
      </c>
      <c r="AD621" s="42" t="s">
        <v>880</v>
      </c>
      <c r="AE621" s="46">
        <v>0.38125000000000003</v>
      </c>
      <c r="AF621" s="42" t="s">
        <v>880</v>
      </c>
      <c r="AG621" s="42" t="s">
        <v>880</v>
      </c>
      <c r="AH621" s="46">
        <v>0.37708333333333338</v>
      </c>
      <c r="AI621" s="42" t="s">
        <v>880</v>
      </c>
      <c r="AJ621" s="42" t="s">
        <v>880</v>
      </c>
      <c r="AK621" s="46">
        <v>0.3756944444444445</v>
      </c>
      <c r="AL621" s="42" t="s">
        <v>880</v>
      </c>
      <c r="AM621" s="42" t="s">
        <v>880</v>
      </c>
      <c r="AN621" s="46">
        <v>0.3743055555555555</v>
      </c>
      <c r="AO621" s="42" t="s">
        <v>880</v>
      </c>
      <c r="AP621" s="42" t="s">
        <v>17</v>
      </c>
      <c r="AQ621" s="42" t="s">
        <v>17</v>
      </c>
      <c r="AR621" s="42" t="s">
        <v>880</v>
      </c>
      <c r="AS621" s="46">
        <v>0.37986111111111115</v>
      </c>
      <c r="AT621" s="46" t="s">
        <v>880</v>
      </c>
      <c r="AU621" s="42" t="s">
        <v>880</v>
      </c>
      <c r="AV621" s="46">
        <v>0.37847222222222227</v>
      </c>
      <c r="AW621" s="46" t="s">
        <v>880</v>
      </c>
      <c r="AX621" s="42" t="s">
        <v>880</v>
      </c>
      <c r="AY621" s="46">
        <v>0.37708333333333338</v>
      </c>
      <c r="AZ621" s="46" t="s">
        <v>880</v>
      </c>
      <c r="BA621" s="42" t="s">
        <v>880</v>
      </c>
      <c r="BB621" s="46">
        <v>0.3756944444444445</v>
      </c>
      <c r="BC621" s="46" t="s">
        <v>880</v>
      </c>
      <c r="BD621" s="42" t="s">
        <v>880</v>
      </c>
      <c r="BE621" s="42" t="s">
        <v>17</v>
      </c>
      <c r="BF621" s="42" t="s">
        <v>17</v>
      </c>
      <c r="BR621" s="1">
        <f t="shared" si="155"/>
        <v>23</v>
      </c>
      <c r="BS621" s="1">
        <f t="shared" si="156"/>
        <v>0</v>
      </c>
      <c r="BT621" s="1">
        <f t="shared" si="157"/>
        <v>6</v>
      </c>
      <c r="BU621" s="1">
        <f t="shared" si="158"/>
        <v>0</v>
      </c>
      <c r="BV621" s="1">
        <f t="shared" si="159"/>
        <v>0</v>
      </c>
      <c r="BW621" s="1">
        <f>SUM(COUNTIFS($S621:$BQ621,{"PAT","MAT"}))</f>
        <v>0</v>
      </c>
      <c r="BX621" s="1">
        <f t="shared" si="160"/>
        <v>0</v>
      </c>
      <c r="BY621" s="1">
        <f t="shared" si="161"/>
        <v>0</v>
      </c>
      <c r="BZ621" s="1">
        <f t="shared" si="162"/>
        <v>0</v>
      </c>
      <c r="CA621" s="1">
        <f t="shared" si="163"/>
        <v>0</v>
      </c>
      <c r="CB621" s="1">
        <f t="shared" si="164"/>
        <v>0</v>
      </c>
      <c r="CC621" s="1">
        <f t="shared" si="165"/>
        <v>0</v>
      </c>
      <c r="CD621" s="1">
        <f t="shared" si="166"/>
        <v>0</v>
      </c>
      <c r="CE621" s="1">
        <f t="shared" si="167"/>
        <v>1</v>
      </c>
      <c r="CF621" s="1">
        <f t="shared" si="168"/>
        <v>1</v>
      </c>
      <c r="CG621" s="1">
        <f>SUM(BR621:CC621)+SUM(COUNTIFS(R621:BQ621,{"TERM","RESIGNED"}))</f>
        <v>29</v>
      </c>
      <c r="CH621" s="1" t="s">
        <v>41</v>
      </c>
      <c r="CI621" s="1" t="s">
        <v>931</v>
      </c>
    </row>
    <row r="622" spans="1:87" x14ac:dyDescent="0.25">
      <c r="A622" s="30">
        <f t="shared" si="169"/>
        <v>621</v>
      </c>
      <c r="B622" s="1" t="s">
        <v>163</v>
      </c>
      <c r="C622" s="1">
        <v>106028</v>
      </c>
      <c r="D622" s="25">
        <v>106028</v>
      </c>
      <c r="E622" s="1" t="s">
        <v>863</v>
      </c>
      <c r="F622" s="32" t="s">
        <v>1325</v>
      </c>
      <c r="G622" s="32" t="s">
        <v>181</v>
      </c>
      <c r="H622" s="28">
        <v>45251</v>
      </c>
      <c r="I622" s="28" t="s">
        <v>36</v>
      </c>
      <c r="J622" s="28" t="s">
        <v>36</v>
      </c>
      <c r="K622" s="1">
        <f t="shared" ca="1" si="153"/>
        <v>91</v>
      </c>
      <c r="L622" s="32" t="s">
        <v>1354</v>
      </c>
      <c r="M622" s="32" t="s">
        <v>178</v>
      </c>
      <c r="N622" s="1" t="s">
        <v>38</v>
      </c>
      <c r="O622" s="1" t="s">
        <v>39</v>
      </c>
      <c r="P622" s="1"/>
      <c r="Q622" s="1"/>
      <c r="R622" s="31" t="s">
        <v>226</v>
      </c>
      <c r="S622" s="42" t="s">
        <v>880</v>
      </c>
      <c r="T622" s="45">
        <v>0.38055555555555554</v>
      </c>
      <c r="U622" s="42" t="s">
        <v>880</v>
      </c>
      <c r="V622" s="42" t="s">
        <v>880</v>
      </c>
      <c r="W622" s="46">
        <v>0.36180555555555555</v>
      </c>
      <c r="X622" s="46" t="s">
        <v>880</v>
      </c>
      <c r="Y622" s="42" t="s">
        <v>17</v>
      </c>
      <c r="Z622" s="42" t="s">
        <v>17</v>
      </c>
      <c r="AA622" s="42" t="s">
        <v>880</v>
      </c>
      <c r="AB622" s="46">
        <v>0.37777777777777777</v>
      </c>
      <c r="AC622" s="42" t="s">
        <v>880</v>
      </c>
      <c r="AD622" s="42" t="s">
        <v>880</v>
      </c>
      <c r="AE622" s="46">
        <v>0.39097222222222222</v>
      </c>
      <c r="AF622" s="42" t="s">
        <v>880</v>
      </c>
      <c r="AG622" s="42" t="s">
        <v>880</v>
      </c>
      <c r="AH622" s="46">
        <v>0.20694444444444446</v>
      </c>
      <c r="AI622" s="42" t="s">
        <v>19</v>
      </c>
      <c r="AJ622" s="42" t="s">
        <v>880</v>
      </c>
      <c r="AK622" s="46">
        <v>0.37152777777777773</v>
      </c>
      <c r="AL622" s="42" t="s">
        <v>880</v>
      </c>
      <c r="AM622" s="42" t="s">
        <v>880</v>
      </c>
      <c r="AN622" s="46">
        <v>0.42569444444444443</v>
      </c>
      <c r="AO622" s="42" t="s">
        <v>880</v>
      </c>
      <c r="AP622" s="42" t="s">
        <v>17</v>
      </c>
      <c r="AQ622" s="42" t="s">
        <v>17</v>
      </c>
      <c r="AR622" s="42" t="s">
        <v>18</v>
      </c>
      <c r="AS622" s="46" t="s">
        <v>36</v>
      </c>
      <c r="AT622" s="46" t="s">
        <v>18</v>
      </c>
      <c r="AU622" s="42" t="s">
        <v>880</v>
      </c>
      <c r="AV622" s="46">
        <v>0.36944444444444446</v>
      </c>
      <c r="AW622" s="46" t="s">
        <v>880</v>
      </c>
      <c r="AX622" s="42" t="s">
        <v>880</v>
      </c>
      <c r="AY622" s="46">
        <v>0.3840277777777778</v>
      </c>
      <c r="AZ622" s="46" t="s">
        <v>880</v>
      </c>
      <c r="BA622" s="42" t="s">
        <v>880</v>
      </c>
      <c r="BB622" s="46">
        <v>0.40416666666666662</v>
      </c>
      <c r="BC622" s="46" t="s">
        <v>880</v>
      </c>
      <c r="BD622" s="42" t="s">
        <v>18</v>
      </c>
      <c r="BE622" s="42" t="s">
        <v>17</v>
      </c>
      <c r="BF622" s="42" t="s">
        <v>17</v>
      </c>
      <c r="BR622" s="1">
        <f t="shared" si="155"/>
        <v>19</v>
      </c>
      <c r="BS622" s="1">
        <f t="shared" si="156"/>
        <v>0</v>
      </c>
      <c r="BT622" s="1">
        <f t="shared" si="157"/>
        <v>6</v>
      </c>
      <c r="BU622" s="1">
        <f t="shared" si="158"/>
        <v>3</v>
      </c>
      <c r="BV622" s="1">
        <f t="shared" si="159"/>
        <v>1</v>
      </c>
      <c r="BW622" s="1">
        <f>SUM(COUNTIFS($S622:$BQ622,{"PAT","MAT"}))</f>
        <v>0</v>
      </c>
      <c r="BX622" s="1">
        <f t="shared" si="160"/>
        <v>0</v>
      </c>
      <c r="BY622" s="1">
        <f t="shared" si="161"/>
        <v>0</v>
      </c>
      <c r="BZ622" s="1">
        <f t="shared" si="162"/>
        <v>0</v>
      </c>
      <c r="CA622" s="1">
        <f t="shared" si="163"/>
        <v>0</v>
      </c>
      <c r="CB622" s="1">
        <f t="shared" si="164"/>
        <v>0</v>
      </c>
      <c r="CC622" s="1">
        <f t="shared" si="165"/>
        <v>0</v>
      </c>
      <c r="CD622" s="1">
        <f t="shared" si="166"/>
        <v>0</v>
      </c>
      <c r="CE622" s="1">
        <f t="shared" si="167"/>
        <v>1</v>
      </c>
      <c r="CF622" s="1">
        <f t="shared" si="168"/>
        <v>1</v>
      </c>
      <c r="CG622" s="1">
        <f>SUM(BR622:CC622)+SUM(COUNTIFS(R622:BQ622,{"TERM","RESIGNED"}))</f>
        <v>29</v>
      </c>
      <c r="CH622" s="1" t="s">
        <v>41</v>
      </c>
      <c r="CI622" s="1" t="s">
        <v>931</v>
      </c>
    </row>
    <row r="623" spans="1:87" x14ac:dyDescent="0.25">
      <c r="A623" s="30">
        <f t="shared" si="169"/>
        <v>622</v>
      </c>
      <c r="B623" s="1" t="s">
        <v>163</v>
      </c>
      <c r="C623" s="1">
        <v>106029</v>
      </c>
      <c r="D623" s="25">
        <v>106029</v>
      </c>
      <c r="E623" s="1" t="s">
        <v>862</v>
      </c>
      <c r="F623" s="32" t="s">
        <v>1326</v>
      </c>
      <c r="G623" s="32" t="s">
        <v>177</v>
      </c>
      <c r="H623" s="28">
        <v>45251</v>
      </c>
      <c r="I623" s="28" t="s">
        <v>36</v>
      </c>
      <c r="J623" s="28" t="s">
        <v>36</v>
      </c>
      <c r="K623" s="1">
        <f t="shared" ca="1" si="153"/>
        <v>91</v>
      </c>
      <c r="L623" s="32" t="s">
        <v>1354</v>
      </c>
      <c r="M623" s="32" t="s">
        <v>178</v>
      </c>
      <c r="N623" s="1" t="s">
        <v>38</v>
      </c>
      <c r="O623" s="1" t="s">
        <v>39</v>
      </c>
      <c r="P623" s="1"/>
      <c r="Q623" s="1"/>
      <c r="R623" s="31" t="s">
        <v>241</v>
      </c>
      <c r="S623" s="42" t="s">
        <v>880</v>
      </c>
      <c r="T623" s="45">
        <v>0.3756944444444445</v>
      </c>
      <c r="U623" s="42" t="s">
        <v>880</v>
      </c>
      <c r="V623" s="42" t="s">
        <v>880</v>
      </c>
      <c r="W623" s="46">
        <v>0.37847222222222227</v>
      </c>
      <c r="X623" s="46" t="s">
        <v>880</v>
      </c>
      <c r="Y623" s="42" t="s">
        <v>17</v>
      </c>
      <c r="Z623" s="42" t="s">
        <v>17</v>
      </c>
      <c r="AA623" s="42" t="s">
        <v>880</v>
      </c>
      <c r="AB623" s="46">
        <v>0.38541666666666669</v>
      </c>
      <c r="AC623" s="42" t="s">
        <v>880</v>
      </c>
      <c r="AD623" s="42" t="s">
        <v>880</v>
      </c>
      <c r="AE623" s="46">
        <v>0.37986111111111115</v>
      </c>
      <c r="AF623" s="42" t="s">
        <v>880</v>
      </c>
      <c r="AG623" s="42" t="s">
        <v>880</v>
      </c>
      <c r="AH623" s="46">
        <v>0.3611111111111111</v>
      </c>
      <c r="AI623" s="42" t="s">
        <v>880</v>
      </c>
      <c r="AJ623" s="42" t="s">
        <v>880</v>
      </c>
      <c r="AK623" s="46">
        <v>0.37708333333333338</v>
      </c>
      <c r="AL623" s="42" t="s">
        <v>880</v>
      </c>
      <c r="AM623" s="42" t="s">
        <v>880</v>
      </c>
      <c r="AN623" s="46">
        <v>0.37708333333333338</v>
      </c>
      <c r="AO623" s="42" t="s">
        <v>880</v>
      </c>
      <c r="AP623" s="42" t="s">
        <v>17</v>
      </c>
      <c r="AQ623" s="42" t="s">
        <v>17</v>
      </c>
      <c r="AR623" s="42" t="s">
        <v>880</v>
      </c>
      <c r="AS623" s="46">
        <v>0.38263888888888892</v>
      </c>
      <c r="AT623" s="46" t="s">
        <v>880</v>
      </c>
      <c r="AU623" s="42" t="s">
        <v>880</v>
      </c>
      <c r="AV623" s="46">
        <v>0.37847222222222227</v>
      </c>
      <c r="AW623" s="46" t="s">
        <v>880</v>
      </c>
      <c r="AX623" s="42" t="s">
        <v>880</v>
      </c>
      <c r="AY623" s="46">
        <v>0.38819444444444445</v>
      </c>
      <c r="AZ623" s="46" t="s">
        <v>880</v>
      </c>
      <c r="BA623" s="42" t="s">
        <v>18</v>
      </c>
      <c r="BB623" s="46" t="s">
        <v>36</v>
      </c>
      <c r="BC623" s="46" t="s">
        <v>18</v>
      </c>
      <c r="BD623" s="42" t="s">
        <v>880</v>
      </c>
      <c r="BE623" s="42" t="s">
        <v>17</v>
      </c>
      <c r="BF623" s="42" t="s">
        <v>17</v>
      </c>
      <c r="BR623" s="1">
        <f t="shared" si="155"/>
        <v>21</v>
      </c>
      <c r="BS623" s="1">
        <f t="shared" si="156"/>
        <v>0</v>
      </c>
      <c r="BT623" s="1">
        <f t="shared" si="157"/>
        <v>6</v>
      </c>
      <c r="BU623" s="1">
        <f t="shared" si="158"/>
        <v>2</v>
      </c>
      <c r="BV623" s="1">
        <f t="shared" si="159"/>
        <v>0</v>
      </c>
      <c r="BW623" s="1">
        <f>SUM(COUNTIFS($S623:$BQ623,{"PAT","MAT"}))</f>
        <v>0</v>
      </c>
      <c r="BX623" s="1">
        <f t="shared" si="160"/>
        <v>0</v>
      </c>
      <c r="BY623" s="1">
        <f t="shared" si="161"/>
        <v>0</v>
      </c>
      <c r="BZ623" s="1">
        <f t="shared" si="162"/>
        <v>0</v>
      </c>
      <c r="CA623" s="1">
        <f t="shared" si="163"/>
        <v>0</v>
      </c>
      <c r="CB623" s="1">
        <f t="shared" si="164"/>
        <v>0</v>
      </c>
      <c r="CC623" s="1">
        <f t="shared" si="165"/>
        <v>0</v>
      </c>
      <c r="CD623" s="1">
        <f t="shared" si="166"/>
        <v>0</v>
      </c>
      <c r="CE623" s="1">
        <f t="shared" si="167"/>
        <v>1</v>
      </c>
      <c r="CF623" s="1">
        <f t="shared" si="168"/>
        <v>1</v>
      </c>
      <c r="CG623" s="1">
        <f>SUM(BR623:CC623)+SUM(COUNTIFS(R623:BQ623,{"TERM","RESIGNED"}))</f>
        <v>29</v>
      </c>
      <c r="CH623" s="1" t="s">
        <v>41</v>
      </c>
      <c r="CI623" s="1" t="s">
        <v>931</v>
      </c>
    </row>
    <row r="624" spans="1:87" x14ac:dyDescent="0.25">
      <c r="A624" s="30">
        <f t="shared" si="169"/>
        <v>623</v>
      </c>
      <c r="B624" s="1" t="s">
        <v>163</v>
      </c>
      <c r="C624" s="1">
        <v>106032</v>
      </c>
      <c r="D624" s="25">
        <v>106032</v>
      </c>
      <c r="E624" s="1" t="s">
        <v>863</v>
      </c>
      <c r="F624" s="32" t="s">
        <v>1327</v>
      </c>
      <c r="G624" s="32" t="s">
        <v>177</v>
      </c>
      <c r="H624" s="28">
        <v>45251</v>
      </c>
      <c r="I624" s="28" t="s">
        <v>36</v>
      </c>
      <c r="J624" s="28" t="s">
        <v>36</v>
      </c>
      <c r="K624" s="1">
        <f t="shared" ca="1" si="153"/>
        <v>91</v>
      </c>
      <c r="L624" s="32" t="s">
        <v>1354</v>
      </c>
      <c r="M624" s="32" t="s">
        <v>178</v>
      </c>
      <c r="N624" s="1" t="s">
        <v>38</v>
      </c>
      <c r="O624" s="1" t="s">
        <v>39</v>
      </c>
      <c r="P624" s="1"/>
      <c r="Q624" s="1"/>
      <c r="R624" s="31" t="s">
        <v>230</v>
      </c>
      <c r="S624" s="42" t="s">
        <v>880</v>
      </c>
      <c r="T624" s="45">
        <v>0.3888888888888889</v>
      </c>
      <c r="U624" s="42" t="s">
        <v>880</v>
      </c>
      <c r="V624" s="42" t="s">
        <v>880</v>
      </c>
      <c r="W624" s="46">
        <v>0.38819444444444445</v>
      </c>
      <c r="X624" s="46" t="s">
        <v>880</v>
      </c>
      <c r="Y624" s="42" t="s">
        <v>17</v>
      </c>
      <c r="Z624" s="42" t="s">
        <v>17</v>
      </c>
      <c r="AA624" s="42" t="s">
        <v>880</v>
      </c>
      <c r="AB624" s="46">
        <v>0.3743055555555555</v>
      </c>
      <c r="AC624" s="42" t="s">
        <v>880</v>
      </c>
      <c r="AD624" s="42" t="s">
        <v>880</v>
      </c>
      <c r="AE624" s="46">
        <v>0.39097222222222222</v>
      </c>
      <c r="AF624" s="42" t="s">
        <v>880</v>
      </c>
      <c r="AG624" s="42" t="s">
        <v>880</v>
      </c>
      <c r="AH624" s="46">
        <v>0.39930555555555558</v>
      </c>
      <c r="AI624" s="42" t="s">
        <v>880</v>
      </c>
      <c r="AJ624" s="42" t="s">
        <v>880</v>
      </c>
      <c r="AK624" s="46">
        <v>0.38750000000000001</v>
      </c>
      <c r="AL624" s="42" t="s">
        <v>880</v>
      </c>
      <c r="AM624" s="42" t="s">
        <v>880</v>
      </c>
      <c r="AN624" s="46">
        <v>0.42152777777777778</v>
      </c>
      <c r="AO624" s="42" t="s">
        <v>880</v>
      </c>
      <c r="AP624" s="42" t="s">
        <v>17</v>
      </c>
      <c r="AQ624" s="42" t="s">
        <v>17</v>
      </c>
      <c r="AR624" s="42" t="s">
        <v>880</v>
      </c>
      <c r="AS624" s="46">
        <v>0.39166666666666666</v>
      </c>
      <c r="AT624" s="46" t="s">
        <v>880</v>
      </c>
      <c r="AU624" s="42" t="s">
        <v>880</v>
      </c>
      <c r="AV624" s="46">
        <v>0.3743055555555555</v>
      </c>
      <c r="AW624" s="46" t="s">
        <v>880</v>
      </c>
      <c r="AX624" s="42" t="s">
        <v>880</v>
      </c>
      <c r="AY624" s="46">
        <v>0.38055555555555554</v>
      </c>
      <c r="AZ624" s="46" t="s">
        <v>880</v>
      </c>
      <c r="BA624" s="42" t="s">
        <v>880</v>
      </c>
      <c r="BB624" s="46">
        <v>0.39027777777777778</v>
      </c>
      <c r="BC624" s="46" t="s">
        <v>880</v>
      </c>
      <c r="BD624" s="42" t="s">
        <v>880</v>
      </c>
      <c r="BE624" s="42" t="s">
        <v>17</v>
      </c>
      <c r="BF624" s="42" t="s">
        <v>17</v>
      </c>
      <c r="BR624" s="1">
        <f t="shared" si="155"/>
        <v>23</v>
      </c>
      <c r="BS624" s="1">
        <f t="shared" si="156"/>
        <v>0</v>
      </c>
      <c r="BT624" s="1">
        <f t="shared" si="157"/>
        <v>6</v>
      </c>
      <c r="BU624" s="1">
        <f t="shared" si="158"/>
        <v>0</v>
      </c>
      <c r="BV624" s="1">
        <f t="shared" si="159"/>
        <v>0</v>
      </c>
      <c r="BW624" s="1">
        <f>SUM(COUNTIFS($S624:$BQ624,{"PAT","MAT"}))</f>
        <v>0</v>
      </c>
      <c r="BX624" s="1">
        <f t="shared" si="160"/>
        <v>0</v>
      </c>
      <c r="BY624" s="1">
        <f t="shared" si="161"/>
        <v>0</v>
      </c>
      <c r="BZ624" s="1">
        <f t="shared" si="162"/>
        <v>0</v>
      </c>
      <c r="CA624" s="1">
        <f t="shared" si="163"/>
        <v>0</v>
      </c>
      <c r="CB624" s="1">
        <f t="shared" si="164"/>
        <v>0</v>
      </c>
      <c r="CC624" s="1">
        <f t="shared" si="165"/>
        <v>0</v>
      </c>
      <c r="CD624" s="1">
        <f t="shared" si="166"/>
        <v>0</v>
      </c>
      <c r="CE624" s="1">
        <f t="shared" si="167"/>
        <v>1</v>
      </c>
      <c r="CF624" s="1">
        <f t="shared" si="168"/>
        <v>1</v>
      </c>
      <c r="CG624" s="1">
        <f>SUM(BR624:CC624)+SUM(COUNTIFS(R624:BQ624,{"TERM","RESIGNED"}))</f>
        <v>29</v>
      </c>
      <c r="CH624" s="1" t="s">
        <v>41</v>
      </c>
      <c r="CI624" s="1" t="s">
        <v>931</v>
      </c>
    </row>
    <row r="625" spans="1:87" x14ac:dyDescent="0.25">
      <c r="A625" s="30">
        <f t="shared" si="169"/>
        <v>624</v>
      </c>
      <c r="B625" s="1" t="s">
        <v>163</v>
      </c>
      <c r="C625" s="1">
        <v>106037</v>
      </c>
      <c r="D625" s="25">
        <v>106037</v>
      </c>
      <c r="E625" s="1" t="s">
        <v>863</v>
      </c>
      <c r="F625" s="32" t="s">
        <v>1328</v>
      </c>
      <c r="G625" s="32" t="s">
        <v>117</v>
      </c>
      <c r="H625" s="28">
        <v>45251</v>
      </c>
      <c r="I625" s="28" t="s">
        <v>36</v>
      </c>
      <c r="J625" s="28" t="s">
        <v>36</v>
      </c>
      <c r="K625" s="1">
        <f t="shared" ca="1" si="153"/>
        <v>91</v>
      </c>
      <c r="L625" s="32" t="s">
        <v>1354</v>
      </c>
      <c r="M625" s="32" t="s">
        <v>118</v>
      </c>
      <c r="N625" s="1" t="s">
        <v>38</v>
      </c>
      <c r="O625" s="1" t="s">
        <v>39</v>
      </c>
      <c r="P625" s="1"/>
      <c r="Q625" s="1"/>
      <c r="R625" s="31" t="s">
        <v>244</v>
      </c>
      <c r="S625" s="42" t="s">
        <v>19</v>
      </c>
      <c r="T625" s="45">
        <v>0.40208333333333335</v>
      </c>
      <c r="U625" s="42" t="s">
        <v>19</v>
      </c>
      <c r="V625" s="42" t="s">
        <v>18</v>
      </c>
      <c r="W625" s="46" t="s">
        <v>36</v>
      </c>
      <c r="X625" s="46" t="s">
        <v>18</v>
      </c>
      <c r="Y625" s="42" t="s">
        <v>17</v>
      </c>
      <c r="Z625" s="42" t="s">
        <v>17</v>
      </c>
      <c r="AA625" s="42" t="s">
        <v>19</v>
      </c>
      <c r="AB625" s="46">
        <v>0.39513888888888887</v>
      </c>
      <c r="AC625" s="42" t="s">
        <v>19</v>
      </c>
      <c r="AD625" s="42" t="s">
        <v>880</v>
      </c>
      <c r="AE625" s="46">
        <v>0.3659722222222222</v>
      </c>
      <c r="AF625" s="42" t="s">
        <v>880</v>
      </c>
      <c r="AG625" s="42" t="s">
        <v>880</v>
      </c>
      <c r="AH625" s="46">
        <v>0.3979166666666667</v>
      </c>
      <c r="AI625" s="42" t="s">
        <v>880</v>
      </c>
      <c r="AJ625" s="42" t="s">
        <v>880</v>
      </c>
      <c r="AK625" s="46">
        <v>0.37291666666666662</v>
      </c>
      <c r="AL625" s="42" t="s">
        <v>880</v>
      </c>
      <c r="AM625" s="42" t="s">
        <v>18</v>
      </c>
      <c r="AN625" s="46" t="s">
        <v>36</v>
      </c>
      <c r="AO625" s="42" t="s">
        <v>18</v>
      </c>
      <c r="AP625" s="42" t="s">
        <v>17</v>
      </c>
      <c r="AQ625" s="42" t="s">
        <v>17</v>
      </c>
      <c r="AR625" s="42" t="s">
        <v>18</v>
      </c>
      <c r="AS625" s="46" t="s">
        <v>36</v>
      </c>
      <c r="AT625" s="46" t="s">
        <v>18</v>
      </c>
      <c r="AU625" s="42" t="s">
        <v>880</v>
      </c>
      <c r="AV625" s="46">
        <v>0.40486111111111112</v>
      </c>
      <c r="AW625" s="46" t="s">
        <v>880</v>
      </c>
      <c r="AX625" s="42" t="s">
        <v>880</v>
      </c>
      <c r="AY625" s="46">
        <v>0.39374999999999999</v>
      </c>
      <c r="AZ625" s="46" t="s">
        <v>880</v>
      </c>
      <c r="BA625" s="42" t="s">
        <v>880</v>
      </c>
      <c r="BB625" s="46">
        <v>0.38541666666666669</v>
      </c>
      <c r="BC625" s="46" t="s">
        <v>880</v>
      </c>
      <c r="BD625" s="42" t="s">
        <v>880</v>
      </c>
      <c r="BE625" s="42" t="s">
        <v>17</v>
      </c>
      <c r="BF625" s="42" t="s">
        <v>17</v>
      </c>
      <c r="BR625" s="1">
        <f t="shared" si="155"/>
        <v>13</v>
      </c>
      <c r="BS625" s="1">
        <f t="shared" si="156"/>
        <v>0</v>
      </c>
      <c r="BT625" s="1">
        <f t="shared" si="157"/>
        <v>6</v>
      </c>
      <c r="BU625" s="1">
        <f t="shared" si="158"/>
        <v>6</v>
      </c>
      <c r="BV625" s="1">
        <f t="shared" si="159"/>
        <v>4</v>
      </c>
      <c r="BW625" s="1">
        <f>SUM(COUNTIFS($S625:$BQ625,{"PAT","MAT"}))</f>
        <v>0</v>
      </c>
      <c r="BX625" s="1">
        <f t="shared" si="160"/>
        <v>0</v>
      </c>
      <c r="BY625" s="1">
        <f t="shared" si="161"/>
        <v>0</v>
      </c>
      <c r="BZ625" s="1">
        <f t="shared" si="162"/>
        <v>0</v>
      </c>
      <c r="CA625" s="1">
        <f t="shared" si="163"/>
        <v>0</v>
      </c>
      <c r="CB625" s="1">
        <f t="shared" si="164"/>
        <v>0</v>
      </c>
      <c r="CC625" s="1">
        <f t="shared" si="165"/>
        <v>0</v>
      </c>
      <c r="CD625" s="1">
        <f t="shared" si="166"/>
        <v>0</v>
      </c>
      <c r="CE625" s="1">
        <f t="shared" si="167"/>
        <v>0</v>
      </c>
      <c r="CF625" s="1">
        <f t="shared" si="168"/>
        <v>1</v>
      </c>
      <c r="CG625" s="1">
        <f>SUM(BR625:CC625)+SUM(COUNTIFS(R625:BQ625,{"TERM","RESIGNED"}))</f>
        <v>29</v>
      </c>
      <c r="CH625" s="1" t="s">
        <v>41</v>
      </c>
      <c r="CI625" s="1" t="s">
        <v>931</v>
      </c>
    </row>
    <row r="626" spans="1:87" x14ac:dyDescent="0.25">
      <c r="A626" s="30">
        <f t="shared" si="169"/>
        <v>625</v>
      </c>
      <c r="B626" s="1" t="s">
        <v>163</v>
      </c>
      <c r="C626" s="1">
        <v>106040</v>
      </c>
      <c r="D626" s="25">
        <v>106040</v>
      </c>
      <c r="E626" s="1" t="s">
        <v>863</v>
      </c>
      <c r="F626" s="32" t="s">
        <v>1329</v>
      </c>
      <c r="G626" s="32" t="s">
        <v>117</v>
      </c>
      <c r="H626" s="28">
        <v>45251</v>
      </c>
      <c r="I626" s="28" t="s">
        <v>36</v>
      </c>
      <c r="J626" s="28" t="s">
        <v>36</v>
      </c>
      <c r="K626" s="1">
        <f t="shared" ca="1" si="153"/>
        <v>91</v>
      </c>
      <c r="L626" s="32" t="s">
        <v>1354</v>
      </c>
      <c r="M626" s="32" t="s">
        <v>118</v>
      </c>
      <c r="N626" s="1" t="s">
        <v>38</v>
      </c>
      <c r="O626" s="1" t="s">
        <v>39</v>
      </c>
      <c r="P626" s="1"/>
      <c r="Q626" s="1"/>
      <c r="R626" s="31" t="s">
        <v>244</v>
      </c>
      <c r="S626" s="42" t="s">
        <v>880</v>
      </c>
      <c r="T626" s="45">
        <v>0.3979166666666667</v>
      </c>
      <c r="U626" s="42" t="s">
        <v>880</v>
      </c>
      <c r="V626" s="42" t="s">
        <v>880</v>
      </c>
      <c r="W626" s="46">
        <v>0.39930555555555558</v>
      </c>
      <c r="X626" s="46" t="s">
        <v>880</v>
      </c>
      <c r="Y626" s="42" t="s">
        <v>17</v>
      </c>
      <c r="Z626" s="42" t="s">
        <v>17</v>
      </c>
      <c r="AA626" s="42" t="s">
        <v>880</v>
      </c>
      <c r="AB626" s="46">
        <v>0.40138888888888885</v>
      </c>
      <c r="AC626" s="42" t="s">
        <v>880</v>
      </c>
      <c r="AD626" s="42" t="s">
        <v>880</v>
      </c>
      <c r="AE626" s="46">
        <v>0.38055555555555554</v>
      </c>
      <c r="AF626" s="42" t="s">
        <v>880</v>
      </c>
      <c r="AG626" s="42" t="s">
        <v>880</v>
      </c>
      <c r="AH626" s="46">
        <v>0.39027777777777778</v>
      </c>
      <c r="AI626" s="42" t="s">
        <v>880</v>
      </c>
      <c r="AJ626" s="42" t="s">
        <v>880</v>
      </c>
      <c r="AK626" s="46">
        <v>0.38611111111111113</v>
      </c>
      <c r="AL626" s="42" t="s">
        <v>880</v>
      </c>
      <c r="AM626" s="42" t="s">
        <v>880</v>
      </c>
      <c r="AN626" s="46">
        <v>0.39097222222222222</v>
      </c>
      <c r="AO626" s="42" t="s">
        <v>880</v>
      </c>
      <c r="AP626" s="42" t="s">
        <v>17</v>
      </c>
      <c r="AQ626" s="42" t="s">
        <v>17</v>
      </c>
      <c r="AR626" s="42" t="s">
        <v>880</v>
      </c>
      <c r="AS626" s="46">
        <v>0.41319444444444442</v>
      </c>
      <c r="AT626" s="46" t="s">
        <v>880</v>
      </c>
      <c r="AU626" s="42" t="s">
        <v>880</v>
      </c>
      <c r="AV626" s="46">
        <v>0.38750000000000001</v>
      </c>
      <c r="AW626" s="46" t="s">
        <v>880</v>
      </c>
      <c r="AX626" s="42" t="s">
        <v>18</v>
      </c>
      <c r="AY626" s="46" t="s">
        <v>36</v>
      </c>
      <c r="AZ626" s="46" t="s">
        <v>18</v>
      </c>
      <c r="BA626" s="42" t="s">
        <v>18</v>
      </c>
      <c r="BB626" s="46" t="s">
        <v>36</v>
      </c>
      <c r="BC626" s="46" t="s">
        <v>18</v>
      </c>
      <c r="BD626" s="42" t="s">
        <v>18</v>
      </c>
      <c r="BE626" s="42" t="s">
        <v>17</v>
      </c>
      <c r="BF626" s="42" t="s">
        <v>17</v>
      </c>
      <c r="BR626" s="1">
        <f t="shared" si="155"/>
        <v>18</v>
      </c>
      <c r="BS626" s="1">
        <f t="shared" si="156"/>
        <v>0</v>
      </c>
      <c r="BT626" s="1">
        <f t="shared" si="157"/>
        <v>6</v>
      </c>
      <c r="BU626" s="1">
        <f t="shared" si="158"/>
        <v>5</v>
      </c>
      <c r="BV626" s="1">
        <f t="shared" si="159"/>
        <v>0</v>
      </c>
      <c r="BW626" s="1">
        <f>SUM(COUNTIFS($S626:$BQ626,{"PAT","MAT"}))</f>
        <v>0</v>
      </c>
      <c r="BX626" s="1">
        <f t="shared" si="160"/>
        <v>0</v>
      </c>
      <c r="BY626" s="1">
        <f t="shared" si="161"/>
        <v>0</v>
      </c>
      <c r="BZ626" s="1">
        <f t="shared" si="162"/>
        <v>0</v>
      </c>
      <c r="CA626" s="1">
        <f t="shared" si="163"/>
        <v>0</v>
      </c>
      <c r="CB626" s="1">
        <f t="shared" si="164"/>
        <v>0</v>
      </c>
      <c r="CC626" s="1">
        <f t="shared" si="165"/>
        <v>0</v>
      </c>
      <c r="CD626" s="1">
        <f t="shared" si="166"/>
        <v>0</v>
      </c>
      <c r="CE626" s="1">
        <f t="shared" si="167"/>
        <v>1</v>
      </c>
      <c r="CF626" s="1">
        <f t="shared" si="168"/>
        <v>1</v>
      </c>
      <c r="CG626" s="1">
        <f>SUM(BR626:CC626)+SUM(COUNTIFS(R626:BQ626,{"TERM","RESIGNED"}))</f>
        <v>29</v>
      </c>
      <c r="CH626" s="1" t="s">
        <v>41</v>
      </c>
      <c r="CI626" s="1" t="s">
        <v>931</v>
      </c>
    </row>
    <row r="627" spans="1:87" x14ac:dyDescent="0.25">
      <c r="A627" s="30">
        <f t="shared" si="169"/>
        <v>626</v>
      </c>
      <c r="B627" s="1" t="s">
        <v>163</v>
      </c>
      <c r="C627" s="1">
        <v>106054</v>
      </c>
      <c r="D627" s="25">
        <v>106054</v>
      </c>
      <c r="E627" s="1" t="s">
        <v>862</v>
      </c>
      <c r="F627" s="32" t="s">
        <v>1337</v>
      </c>
      <c r="G627" s="32" t="s">
        <v>177</v>
      </c>
      <c r="H627" s="28">
        <v>45254</v>
      </c>
      <c r="I627" s="28" t="s">
        <v>36</v>
      </c>
      <c r="J627" s="28" t="s">
        <v>36</v>
      </c>
      <c r="K627" s="1">
        <f t="shared" ca="1" si="153"/>
        <v>88</v>
      </c>
      <c r="L627" s="32" t="s">
        <v>1354</v>
      </c>
      <c r="M627" s="32" t="s">
        <v>178</v>
      </c>
      <c r="N627" s="1" t="s">
        <v>38</v>
      </c>
      <c r="O627" s="1" t="s">
        <v>39</v>
      </c>
      <c r="P627" s="1"/>
      <c r="Q627" s="1"/>
      <c r="R627" s="31" t="s">
        <v>246</v>
      </c>
      <c r="S627" s="42" t="s">
        <v>880</v>
      </c>
      <c r="T627" s="45">
        <v>0.38472222222222219</v>
      </c>
      <c r="U627" s="42" t="s">
        <v>880</v>
      </c>
      <c r="V627" s="42" t="s">
        <v>880</v>
      </c>
      <c r="W627" s="46">
        <v>0.37638888888888888</v>
      </c>
      <c r="X627" s="46" t="s">
        <v>880</v>
      </c>
      <c r="Y627" s="42" t="s">
        <v>17</v>
      </c>
      <c r="Z627" s="42" t="s">
        <v>17</v>
      </c>
      <c r="AA627" s="42" t="s">
        <v>880</v>
      </c>
      <c r="AB627" s="46">
        <v>0.37638888888888888</v>
      </c>
      <c r="AC627" s="42" t="s">
        <v>880</v>
      </c>
      <c r="AD627" s="42" t="s">
        <v>19</v>
      </c>
      <c r="AE627" s="46">
        <v>0.37777777777777777</v>
      </c>
      <c r="AF627" s="42" t="s">
        <v>19</v>
      </c>
      <c r="AG627" s="42" t="s">
        <v>880</v>
      </c>
      <c r="AH627" s="46">
        <v>0.39444444444444443</v>
      </c>
      <c r="AI627" s="42" t="s">
        <v>880</v>
      </c>
      <c r="AJ627" s="42" t="s">
        <v>880</v>
      </c>
      <c r="AK627" s="46">
        <v>0.38263888888888892</v>
      </c>
      <c r="AL627" s="42" t="s">
        <v>880</v>
      </c>
      <c r="AM627" s="42" t="s">
        <v>880</v>
      </c>
      <c r="AN627" s="46">
        <v>0.41944444444444445</v>
      </c>
      <c r="AO627" s="42" t="s">
        <v>880</v>
      </c>
      <c r="AP627" s="42" t="s">
        <v>17</v>
      </c>
      <c r="AQ627" s="42" t="s">
        <v>17</v>
      </c>
      <c r="AR627" s="42" t="s">
        <v>880</v>
      </c>
      <c r="AS627" s="46">
        <v>0.38125000000000003</v>
      </c>
      <c r="AT627" s="46" t="s">
        <v>880</v>
      </c>
      <c r="AU627" s="42" t="s">
        <v>880</v>
      </c>
      <c r="AV627" s="46">
        <v>0.3840277777777778</v>
      </c>
      <c r="AW627" s="46" t="s">
        <v>880</v>
      </c>
      <c r="AX627" s="42" t="s">
        <v>880</v>
      </c>
      <c r="AY627" s="46">
        <v>0.375</v>
      </c>
      <c r="AZ627" s="46" t="s">
        <v>880</v>
      </c>
      <c r="BA627" s="42" t="s">
        <v>880</v>
      </c>
      <c r="BB627" s="46">
        <v>0.37916666666666665</v>
      </c>
      <c r="BC627" s="46" t="s">
        <v>880</v>
      </c>
      <c r="BD627" s="42" t="s">
        <v>880</v>
      </c>
      <c r="BE627" s="42" t="s">
        <v>17</v>
      </c>
      <c r="BF627" s="42" t="s">
        <v>17</v>
      </c>
      <c r="BR627" s="1">
        <f t="shared" si="155"/>
        <v>21</v>
      </c>
      <c r="BS627" s="1">
        <f t="shared" si="156"/>
        <v>0</v>
      </c>
      <c r="BT627" s="1">
        <f t="shared" si="157"/>
        <v>6</v>
      </c>
      <c r="BU627" s="1">
        <f t="shared" si="158"/>
        <v>0</v>
      </c>
      <c r="BV627" s="1">
        <f t="shared" si="159"/>
        <v>2</v>
      </c>
      <c r="BW627" s="1">
        <f>SUM(COUNTIFS($S627:$BQ627,{"PAT","MAT"}))</f>
        <v>0</v>
      </c>
      <c r="BX627" s="1">
        <f t="shared" si="160"/>
        <v>0</v>
      </c>
      <c r="BY627" s="1">
        <f t="shared" si="161"/>
        <v>0</v>
      </c>
      <c r="BZ627" s="1">
        <f t="shared" si="162"/>
        <v>0</v>
      </c>
      <c r="CA627" s="1">
        <f t="shared" si="163"/>
        <v>0</v>
      </c>
      <c r="CB627" s="1">
        <f t="shared" si="164"/>
        <v>0</v>
      </c>
      <c r="CC627" s="1">
        <f t="shared" si="165"/>
        <v>0</v>
      </c>
      <c r="CD627" s="1">
        <f t="shared" si="166"/>
        <v>0</v>
      </c>
      <c r="CE627" s="1">
        <f t="shared" si="167"/>
        <v>1</v>
      </c>
      <c r="CF627" s="1">
        <f t="shared" si="168"/>
        <v>1</v>
      </c>
      <c r="CG627" s="1">
        <f>SUM(BR627:CC627)+SUM(COUNTIFS(R627:BQ627,{"TERM","RESIGNED"}))</f>
        <v>29</v>
      </c>
      <c r="CH627" s="1" t="s">
        <v>41</v>
      </c>
      <c r="CI627" s="1" t="s">
        <v>931</v>
      </c>
    </row>
    <row r="628" spans="1:87" x14ac:dyDescent="0.25">
      <c r="A628" s="30">
        <f t="shared" si="169"/>
        <v>627</v>
      </c>
      <c r="B628" s="1" t="s">
        <v>163</v>
      </c>
      <c r="C628" s="1">
        <v>106055</v>
      </c>
      <c r="D628" s="25">
        <v>106055</v>
      </c>
      <c r="E628" s="1" t="s">
        <v>863</v>
      </c>
      <c r="F628" s="32" t="s">
        <v>1338</v>
      </c>
      <c r="G628" s="32" t="s">
        <v>177</v>
      </c>
      <c r="H628" s="28">
        <v>45254</v>
      </c>
      <c r="I628" s="28" t="s">
        <v>36</v>
      </c>
      <c r="J628" s="28" t="s">
        <v>36</v>
      </c>
      <c r="K628" s="1">
        <f t="shared" ca="1" si="153"/>
        <v>88</v>
      </c>
      <c r="L628" s="32" t="s">
        <v>1354</v>
      </c>
      <c r="M628" s="32" t="s">
        <v>178</v>
      </c>
      <c r="N628" s="1" t="s">
        <v>38</v>
      </c>
      <c r="O628" s="1" t="s">
        <v>39</v>
      </c>
      <c r="P628" s="1"/>
      <c r="Q628" s="1"/>
      <c r="R628" s="31" t="s">
        <v>230</v>
      </c>
      <c r="S628" s="42" t="s">
        <v>880</v>
      </c>
      <c r="T628" s="45">
        <v>0.3888888888888889</v>
      </c>
      <c r="U628" s="42" t="s">
        <v>880</v>
      </c>
      <c r="V628" s="42" t="s">
        <v>880</v>
      </c>
      <c r="W628" s="46">
        <v>0.39583333333333331</v>
      </c>
      <c r="X628" s="46" t="s">
        <v>880</v>
      </c>
      <c r="Y628" s="42" t="s">
        <v>17</v>
      </c>
      <c r="Z628" s="42" t="s">
        <v>17</v>
      </c>
      <c r="AA628" s="42" t="s">
        <v>880</v>
      </c>
      <c r="AB628" s="46">
        <v>0.39027777777777778</v>
      </c>
      <c r="AC628" s="42" t="s">
        <v>880</v>
      </c>
      <c r="AD628" s="42" t="s">
        <v>880</v>
      </c>
      <c r="AE628" s="46">
        <v>0.39513888888888887</v>
      </c>
      <c r="AF628" s="42" t="s">
        <v>880</v>
      </c>
      <c r="AG628" s="42" t="s">
        <v>881</v>
      </c>
      <c r="AH628" s="46">
        <v>0.34930555555555554</v>
      </c>
      <c r="AI628" s="42" t="s">
        <v>881</v>
      </c>
      <c r="AJ628" s="42" t="s">
        <v>880</v>
      </c>
      <c r="AK628" s="46">
        <v>0.39861111111111108</v>
      </c>
      <c r="AL628" s="42" t="s">
        <v>880</v>
      </c>
      <c r="AM628" s="42" t="s">
        <v>19</v>
      </c>
      <c r="AN628" s="46">
        <v>0.43541666666666662</v>
      </c>
      <c r="AO628" s="42" t="s">
        <v>19</v>
      </c>
      <c r="AP628" s="42" t="s">
        <v>17</v>
      </c>
      <c r="AQ628" s="42" t="s">
        <v>17</v>
      </c>
      <c r="AR628" s="42" t="s">
        <v>880</v>
      </c>
      <c r="AS628" s="46">
        <v>0.38611111111111113</v>
      </c>
      <c r="AT628" s="46" t="s">
        <v>880</v>
      </c>
      <c r="AU628" s="42" t="s">
        <v>880</v>
      </c>
      <c r="AV628" s="46">
        <v>0.38819444444444445</v>
      </c>
      <c r="AW628" s="46" t="s">
        <v>880</v>
      </c>
      <c r="AX628" s="42" t="s">
        <v>880</v>
      </c>
      <c r="AY628" s="46">
        <v>0.3833333333333333</v>
      </c>
      <c r="AZ628" s="46" t="s">
        <v>880</v>
      </c>
      <c r="BA628" s="42" t="s">
        <v>880</v>
      </c>
      <c r="BB628" s="46">
        <v>0.39444444444444443</v>
      </c>
      <c r="BC628" s="46" t="s">
        <v>880</v>
      </c>
      <c r="BD628" s="42" t="s">
        <v>880</v>
      </c>
      <c r="BE628" s="42" t="s">
        <v>17</v>
      </c>
      <c r="BF628" s="42" t="s">
        <v>17</v>
      </c>
      <c r="BR628" s="1">
        <f t="shared" si="155"/>
        <v>19</v>
      </c>
      <c r="BS628" s="1">
        <f t="shared" si="156"/>
        <v>1</v>
      </c>
      <c r="BT628" s="1">
        <f t="shared" si="157"/>
        <v>6</v>
      </c>
      <c r="BU628" s="1">
        <f t="shared" si="158"/>
        <v>0</v>
      </c>
      <c r="BV628" s="1">
        <f t="shared" si="159"/>
        <v>2</v>
      </c>
      <c r="BW628" s="1">
        <f>SUM(COUNTIFS($S628:$BQ628,{"PAT","MAT"}))</f>
        <v>0</v>
      </c>
      <c r="BX628" s="1">
        <f t="shared" si="160"/>
        <v>0</v>
      </c>
      <c r="BY628" s="1">
        <f t="shared" si="161"/>
        <v>0</v>
      </c>
      <c r="BZ628" s="1">
        <f t="shared" si="162"/>
        <v>0</v>
      </c>
      <c r="CA628" s="1">
        <f t="shared" si="163"/>
        <v>0</v>
      </c>
      <c r="CB628" s="1">
        <f t="shared" si="164"/>
        <v>0</v>
      </c>
      <c r="CC628" s="1">
        <f t="shared" si="165"/>
        <v>0</v>
      </c>
      <c r="CD628" s="1">
        <f t="shared" si="166"/>
        <v>0</v>
      </c>
      <c r="CE628" s="1">
        <f t="shared" si="167"/>
        <v>1</v>
      </c>
      <c r="CF628" s="1">
        <f t="shared" si="168"/>
        <v>1</v>
      </c>
      <c r="CG628" s="1">
        <f>SUM(BR628:CC628)+SUM(COUNTIFS(R628:BQ628,{"TERM","RESIGNED"}))</f>
        <v>28</v>
      </c>
      <c r="CH628" s="1" t="s">
        <v>41</v>
      </c>
      <c r="CI628" s="1" t="s">
        <v>931</v>
      </c>
    </row>
    <row r="629" spans="1:87" x14ac:dyDescent="0.25">
      <c r="A629" s="30">
        <f t="shared" si="169"/>
        <v>628</v>
      </c>
      <c r="B629" s="1" t="s">
        <v>163</v>
      </c>
      <c r="C629" s="1">
        <v>106059</v>
      </c>
      <c r="D629" s="25">
        <v>106059</v>
      </c>
      <c r="E629" s="1" t="s">
        <v>863</v>
      </c>
      <c r="F629" s="32" t="s">
        <v>1339</v>
      </c>
      <c r="G629" s="32" t="s">
        <v>117</v>
      </c>
      <c r="H629" s="28">
        <v>45254</v>
      </c>
      <c r="I629" s="28" t="s">
        <v>36</v>
      </c>
      <c r="J629" s="28" t="s">
        <v>36</v>
      </c>
      <c r="K629" s="1">
        <f t="shared" ca="1" si="153"/>
        <v>88</v>
      </c>
      <c r="L629" s="32" t="s">
        <v>1354</v>
      </c>
      <c r="M629" s="32" t="s">
        <v>118</v>
      </c>
      <c r="N629" s="1" t="s">
        <v>38</v>
      </c>
      <c r="O629" s="1" t="s">
        <v>39</v>
      </c>
      <c r="P629" s="1"/>
      <c r="Q629" s="1"/>
      <c r="R629" s="31" t="s">
        <v>244</v>
      </c>
      <c r="S629" s="42" t="s">
        <v>880</v>
      </c>
      <c r="T629" s="45">
        <v>0.39652777777777781</v>
      </c>
      <c r="U629" s="42" t="s">
        <v>880</v>
      </c>
      <c r="V629" s="42" t="s">
        <v>19</v>
      </c>
      <c r="W629" s="46">
        <v>0.39444444444444443</v>
      </c>
      <c r="X629" s="46" t="s">
        <v>19</v>
      </c>
      <c r="Y629" s="42" t="s">
        <v>17</v>
      </c>
      <c r="Z629" s="42" t="s">
        <v>17</v>
      </c>
      <c r="AA629" s="42" t="s">
        <v>880</v>
      </c>
      <c r="AB629" s="46">
        <v>0.38472222222222219</v>
      </c>
      <c r="AC629" s="42" t="s">
        <v>880</v>
      </c>
      <c r="AD629" s="42" t="s">
        <v>880</v>
      </c>
      <c r="AE629" s="46">
        <v>0.3756944444444445</v>
      </c>
      <c r="AF629" s="42" t="s">
        <v>880</v>
      </c>
      <c r="AG629" s="42" t="s">
        <v>880</v>
      </c>
      <c r="AH629" s="46">
        <v>0.37847222222222227</v>
      </c>
      <c r="AI629" s="42" t="s">
        <v>880</v>
      </c>
      <c r="AJ629" s="42" t="s">
        <v>880</v>
      </c>
      <c r="AK629" s="46">
        <v>0.37291666666666662</v>
      </c>
      <c r="AL629" s="42" t="s">
        <v>880</v>
      </c>
      <c r="AM629" s="42" t="s">
        <v>880</v>
      </c>
      <c r="AN629" s="46">
        <v>0.38819444444444445</v>
      </c>
      <c r="AO629" s="42" t="s">
        <v>880</v>
      </c>
      <c r="AP629" s="42" t="s">
        <v>17</v>
      </c>
      <c r="AQ629" s="42" t="s">
        <v>17</v>
      </c>
      <c r="AR629" s="42" t="s">
        <v>18</v>
      </c>
      <c r="AS629" s="46" t="s">
        <v>36</v>
      </c>
      <c r="AT629" s="46" t="s">
        <v>18</v>
      </c>
      <c r="AU629" s="42" t="s">
        <v>18</v>
      </c>
      <c r="AV629" s="46" t="s">
        <v>36</v>
      </c>
      <c r="AW629" s="46" t="s">
        <v>18</v>
      </c>
      <c r="AX629" s="42" t="s">
        <v>18</v>
      </c>
      <c r="AY629" s="46" t="s">
        <v>36</v>
      </c>
      <c r="AZ629" s="46" t="s">
        <v>18</v>
      </c>
      <c r="BA629" s="42" t="s">
        <v>18</v>
      </c>
      <c r="BB629" s="46" t="s">
        <v>36</v>
      </c>
      <c r="BC629" s="46" t="s">
        <v>18</v>
      </c>
      <c r="BD629" s="42" t="s">
        <v>18</v>
      </c>
      <c r="BE629" s="42" t="s">
        <v>17</v>
      </c>
      <c r="BF629" s="42" t="s">
        <v>17</v>
      </c>
      <c r="BR629" s="1">
        <f t="shared" si="155"/>
        <v>12</v>
      </c>
      <c r="BS629" s="1">
        <f t="shared" si="156"/>
        <v>0</v>
      </c>
      <c r="BT629" s="1">
        <f t="shared" si="157"/>
        <v>6</v>
      </c>
      <c r="BU629" s="1">
        <f t="shared" si="158"/>
        <v>9</v>
      </c>
      <c r="BV629" s="1">
        <f t="shared" si="159"/>
        <v>2</v>
      </c>
      <c r="BW629" s="1">
        <f>SUM(COUNTIFS($S629:$BQ629,{"PAT","MAT"}))</f>
        <v>0</v>
      </c>
      <c r="BX629" s="1">
        <f t="shared" si="160"/>
        <v>0</v>
      </c>
      <c r="BY629" s="1">
        <f t="shared" si="161"/>
        <v>0</v>
      </c>
      <c r="BZ629" s="1">
        <f t="shared" si="162"/>
        <v>0</v>
      </c>
      <c r="CA629" s="1">
        <f t="shared" si="163"/>
        <v>0</v>
      </c>
      <c r="CB629" s="1">
        <f t="shared" si="164"/>
        <v>0</v>
      </c>
      <c r="CC629" s="1">
        <f t="shared" si="165"/>
        <v>0</v>
      </c>
      <c r="CD629" s="1">
        <f t="shared" si="166"/>
        <v>0</v>
      </c>
      <c r="CE629" s="1">
        <f t="shared" si="167"/>
        <v>0</v>
      </c>
      <c r="CF629" s="1">
        <f t="shared" si="168"/>
        <v>0</v>
      </c>
      <c r="CG629" s="1">
        <f>SUM(BR629:CC629)+SUM(COUNTIFS(R629:BQ629,{"TERM","RESIGNED"}))</f>
        <v>29</v>
      </c>
      <c r="CH629" s="1" t="s">
        <v>41</v>
      </c>
      <c r="CI629" s="1" t="s">
        <v>931</v>
      </c>
    </row>
    <row r="630" spans="1:87" x14ac:dyDescent="0.25">
      <c r="A630" s="30">
        <f t="shared" si="169"/>
        <v>629</v>
      </c>
      <c r="B630" s="1" t="s">
        <v>163</v>
      </c>
      <c r="C630" s="1">
        <v>106060</v>
      </c>
      <c r="D630" s="25">
        <v>106060</v>
      </c>
      <c r="E630" s="1" t="s">
        <v>863</v>
      </c>
      <c r="F630" s="32" t="s">
        <v>1340</v>
      </c>
      <c r="G630" s="32" t="s">
        <v>117</v>
      </c>
      <c r="H630" s="28">
        <v>45254</v>
      </c>
      <c r="I630" s="28" t="s">
        <v>36</v>
      </c>
      <c r="J630" s="28" t="s">
        <v>36</v>
      </c>
      <c r="K630" s="1">
        <f t="shared" ca="1" si="153"/>
        <v>88</v>
      </c>
      <c r="L630" s="32" t="s">
        <v>1354</v>
      </c>
      <c r="M630" s="32" t="s">
        <v>118</v>
      </c>
      <c r="N630" s="1" t="s">
        <v>38</v>
      </c>
      <c r="O630" s="1" t="s">
        <v>39</v>
      </c>
      <c r="P630" s="1"/>
      <c r="Q630" s="1"/>
      <c r="R630" s="31" t="s">
        <v>244</v>
      </c>
      <c r="S630" s="42" t="s">
        <v>880</v>
      </c>
      <c r="T630" s="45">
        <v>0.39027777777777778</v>
      </c>
      <c r="U630" s="42" t="s">
        <v>880</v>
      </c>
      <c r="V630" s="42" t="s">
        <v>880</v>
      </c>
      <c r="W630" s="46">
        <v>0.38750000000000001</v>
      </c>
      <c r="X630" s="46" t="s">
        <v>880</v>
      </c>
      <c r="Y630" s="42" t="s">
        <v>17</v>
      </c>
      <c r="Z630" s="42" t="s">
        <v>17</v>
      </c>
      <c r="AA630" s="42" t="s">
        <v>880</v>
      </c>
      <c r="AB630" s="46">
        <v>0.39930555555555558</v>
      </c>
      <c r="AC630" s="42" t="s">
        <v>880</v>
      </c>
      <c r="AD630" s="42" t="s">
        <v>880</v>
      </c>
      <c r="AE630" s="46">
        <v>0.37847222222222227</v>
      </c>
      <c r="AF630" s="42" t="s">
        <v>880</v>
      </c>
      <c r="AG630" s="42" t="s">
        <v>880</v>
      </c>
      <c r="AH630" s="46">
        <v>0.375</v>
      </c>
      <c r="AI630" s="42" t="s">
        <v>880</v>
      </c>
      <c r="AJ630" s="42" t="s">
        <v>880</v>
      </c>
      <c r="AK630" s="46">
        <v>0.38611111111111113</v>
      </c>
      <c r="AL630" s="42" t="s">
        <v>880</v>
      </c>
      <c r="AM630" s="42" t="s">
        <v>880</v>
      </c>
      <c r="AN630" s="46">
        <v>0.39027777777777778</v>
      </c>
      <c r="AO630" s="42" t="s">
        <v>880</v>
      </c>
      <c r="AP630" s="42" t="s">
        <v>17</v>
      </c>
      <c r="AQ630" s="42" t="s">
        <v>17</v>
      </c>
      <c r="AR630" s="42" t="s">
        <v>880</v>
      </c>
      <c r="AS630" s="46">
        <v>0.40763888888888888</v>
      </c>
      <c r="AT630" s="46" t="s">
        <v>880</v>
      </c>
      <c r="AU630" s="42" t="s">
        <v>880</v>
      </c>
      <c r="AV630" s="46">
        <v>0.37916666666666665</v>
      </c>
      <c r="AW630" s="46" t="s">
        <v>880</v>
      </c>
      <c r="AX630" s="42" t="s">
        <v>880</v>
      </c>
      <c r="AY630" s="46">
        <v>0.38958333333333334</v>
      </c>
      <c r="AZ630" s="46" t="s">
        <v>880</v>
      </c>
      <c r="BA630" s="42" t="s">
        <v>880</v>
      </c>
      <c r="BB630" s="46">
        <v>0.3888888888888889</v>
      </c>
      <c r="BC630" s="46" t="s">
        <v>880</v>
      </c>
      <c r="BD630" s="42" t="s">
        <v>880</v>
      </c>
      <c r="BE630" s="42" t="s">
        <v>17</v>
      </c>
      <c r="BF630" s="42" t="s">
        <v>17</v>
      </c>
      <c r="BR630" s="1">
        <f t="shared" si="155"/>
        <v>23</v>
      </c>
      <c r="BS630" s="1">
        <f t="shared" si="156"/>
        <v>0</v>
      </c>
      <c r="BT630" s="1">
        <f t="shared" si="157"/>
        <v>6</v>
      </c>
      <c r="BU630" s="1">
        <f t="shared" si="158"/>
        <v>0</v>
      </c>
      <c r="BV630" s="1">
        <f t="shared" si="159"/>
        <v>0</v>
      </c>
      <c r="BW630" s="1">
        <f>SUM(COUNTIFS($S630:$BQ630,{"PAT","MAT"}))</f>
        <v>0</v>
      </c>
      <c r="BX630" s="1">
        <f t="shared" si="160"/>
        <v>0</v>
      </c>
      <c r="BY630" s="1">
        <f t="shared" si="161"/>
        <v>0</v>
      </c>
      <c r="BZ630" s="1">
        <f t="shared" si="162"/>
        <v>0</v>
      </c>
      <c r="CA630" s="1">
        <f t="shared" si="163"/>
        <v>0</v>
      </c>
      <c r="CB630" s="1">
        <f t="shared" si="164"/>
        <v>0</v>
      </c>
      <c r="CC630" s="1">
        <f t="shared" si="165"/>
        <v>0</v>
      </c>
      <c r="CD630" s="1">
        <f t="shared" si="166"/>
        <v>0</v>
      </c>
      <c r="CE630" s="1">
        <f t="shared" si="167"/>
        <v>1</v>
      </c>
      <c r="CF630" s="1">
        <f t="shared" si="168"/>
        <v>1</v>
      </c>
      <c r="CG630" s="1">
        <f>SUM(BR630:CC630)+SUM(COUNTIFS(R630:BQ630,{"TERM","RESIGNED"}))</f>
        <v>29</v>
      </c>
      <c r="CH630" s="1" t="s">
        <v>41</v>
      </c>
      <c r="CI630" s="1" t="s">
        <v>931</v>
      </c>
    </row>
    <row r="631" spans="1:87" x14ac:dyDescent="0.25">
      <c r="A631" s="30">
        <f t="shared" si="169"/>
        <v>630</v>
      </c>
      <c r="B631" s="1" t="s">
        <v>163</v>
      </c>
      <c r="C631" s="1">
        <v>106063</v>
      </c>
      <c r="D631" s="25">
        <v>106063</v>
      </c>
      <c r="E631" s="1" t="s">
        <v>863</v>
      </c>
      <c r="F631" s="32" t="s">
        <v>1341</v>
      </c>
      <c r="G631" s="32" t="s">
        <v>117</v>
      </c>
      <c r="H631" s="28">
        <v>45254</v>
      </c>
      <c r="I631" s="28" t="s">
        <v>36</v>
      </c>
      <c r="J631" s="28" t="s">
        <v>36</v>
      </c>
      <c r="K631" s="1">
        <f t="shared" ca="1" si="153"/>
        <v>88</v>
      </c>
      <c r="L631" s="32" t="s">
        <v>1354</v>
      </c>
      <c r="M631" s="32" t="s">
        <v>118</v>
      </c>
      <c r="N631" s="1" t="s">
        <v>38</v>
      </c>
      <c r="O631" s="1" t="s">
        <v>39</v>
      </c>
      <c r="P631" s="1"/>
      <c r="Q631" s="1"/>
      <c r="R631" s="31" t="s">
        <v>244</v>
      </c>
      <c r="S631" s="42" t="s">
        <v>880</v>
      </c>
      <c r="T631" s="45">
        <v>0.39652777777777781</v>
      </c>
      <c r="U631" s="42" t="s">
        <v>880</v>
      </c>
      <c r="V631" s="42" t="s">
        <v>880</v>
      </c>
      <c r="W631" s="46">
        <v>0.40138888888888885</v>
      </c>
      <c r="X631" s="46" t="s">
        <v>880</v>
      </c>
      <c r="Y631" s="42" t="s">
        <v>17</v>
      </c>
      <c r="Z631" s="42" t="s">
        <v>17</v>
      </c>
      <c r="AA631" s="42" t="s">
        <v>880</v>
      </c>
      <c r="AB631" s="46">
        <v>0.40972222222222227</v>
      </c>
      <c r="AC631" s="42" t="s">
        <v>880</v>
      </c>
      <c r="AD631" s="42" t="s">
        <v>880</v>
      </c>
      <c r="AE631" s="46">
        <v>0.37708333333333338</v>
      </c>
      <c r="AF631" s="42" t="s">
        <v>880</v>
      </c>
      <c r="AG631" s="42" t="s">
        <v>880</v>
      </c>
      <c r="AH631" s="46">
        <v>0.3923611111111111</v>
      </c>
      <c r="AI631" s="42" t="s">
        <v>880</v>
      </c>
      <c r="AJ631" s="42" t="s">
        <v>880</v>
      </c>
      <c r="AK631" s="46">
        <v>0.3756944444444445</v>
      </c>
      <c r="AL631" s="42" t="s">
        <v>880</v>
      </c>
      <c r="AM631" s="42" t="s">
        <v>880</v>
      </c>
      <c r="AN631" s="46">
        <v>0.3888888888888889</v>
      </c>
      <c r="AO631" s="42" t="s">
        <v>880</v>
      </c>
      <c r="AP631" s="42" t="s">
        <v>17</v>
      </c>
      <c r="AQ631" s="42" t="s">
        <v>17</v>
      </c>
      <c r="AR631" s="42" t="s">
        <v>19</v>
      </c>
      <c r="AS631" s="46">
        <v>0.3756944444444445</v>
      </c>
      <c r="AT631" s="46" t="s">
        <v>19</v>
      </c>
      <c r="AU631" s="42" t="s">
        <v>880</v>
      </c>
      <c r="AV631" s="46">
        <v>0.39166666666666666</v>
      </c>
      <c r="AW631" s="46" t="s">
        <v>880</v>
      </c>
      <c r="AX631" s="42" t="s">
        <v>880</v>
      </c>
      <c r="AY631" s="46">
        <v>0.3923611111111111</v>
      </c>
      <c r="AZ631" s="46" t="s">
        <v>880</v>
      </c>
      <c r="BA631" s="42" t="s">
        <v>880</v>
      </c>
      <c r="BB631" s="46">
        <v>0.39027777777777778</v>
      </c>
      <c r="BC631" s="46" t="s">
        <v>880</v>
      </c>
      <c r="BD631" s="42" t="s">
        <v>880</v>
      </c>
      <c r="BE631" s="42" t="s">
        <v>17</v>
      </c>
      <c r="BF631" s="42" t="s">
        <v>17</v>
      </c>
      <c r="BR631" s="1">
        <f t="shared" si="155"/>
        <v>21</v>
      </c>
      <c r="BS631" s="1">
        <f t="shared" si="156"/>
        <v>0</v>
      </c>
      <c r="BT631" s="1">
        <f t="shared" si="157"/>
        <v>6</v>
      </c>
      <c r="BU631" s="1">
        <f t="shared" si="158"/>
        <v>0</v>
      </c>
      <c r="BV631" s="1">
        <f t="shared" si="159"/>
        <v>2</v>
      </c>
      <c r="BW631" s="1">
        <f>SUM(COUNTIFS($S631:$BQ631,{"PAT","MAT"}))</f>
        <v>0</v>
      </c>
      <c r="BX631" s="1">
        <f t="shared" si="160"/>
        <v>0</v>
      </c>
      <c r="BY631" s="1">
        <f t="shared" si="161"/>
        <v>0</v>
      </c>
      <c r="BZ631" s="1">
        <f t="shared" si="162"/>
        <v>0</v>
      </c>
      <c r="CA631" s="1">
        <f t="shared" si="163"/>
        <v>0</v>
      </c>
      <c r="CB631" s="1">
        <f t="shared" si="164"/>
        <v>0</v>
      </c>
      <c r="CC631" s="1">
        <f t="shared" si="165"/>
        <v>0</v>
      </c>
      <c r="CD631" s="1">
        <f t="shared" si="166"/>
        <v>0</v>
      </c>
      <c r="CE631" s="1">
        <f t="shared" si="167"/>
        <v>1</v>
      </c>
      <c r="CF631" s="1">
        <f t="shared" si="168"/>
        <v>1</v>
      </c>
      <c r="CG631" s="1">
        <f>SUM(BR631:CC631)+SUM(COUNTIFS(R631:BQ631,{"TERM","RESIGNED"}))</f>
        <v>29</v>
      </c>
      <c r="CH631" s="1" t="s">
        <v>41</v>
      </c>
      <c r="CI631" s="1" t="s">
        <v>931</v>
      </c>
    </row>
    <row r="632" spans="1:87" x14ac:dyDescent="0.25">
      <c r="A632" s="30">
        <f t="shared" si="169"/>
        <v>631</v>
      </c>
      <c r="B632" s="1" t="s">
        <v>163</v>
      </c>
      <c r="C632" s="1">
        <v>600497</v>
      </c>
      <c r="D632" s="25">
        <v>600497</v>
      </c>
      <c r="E632" s="1" t="s">
        <v>863</v>
      </c>
      <c r="F632" s="32" t="s">
        <v>1355</v>
      </c>
      <c r="G632" s="32" t="s">
        <v>181</v>
      </c>
      <c r="H632" s="28">
        <v>45260</v>
      </c>
      <c r="I632" s="28" t="s">
        <v>36</v>
      </c>
      <c r="J632" s="28" t="s">
        <v>36</v>
      </c>
      <c r="K632" s="1">
        <f t="shared" ca="1" si="153"/>
        <v>82</v>
      </c>
      <c r="L632" s="32" t="s">
        <v>1354</v>
      </c>
      <c r="M632" s="32" t="s">
        <v>178</v>
      </c>
      <c r="N632" s="1" t="s">
        <v>260</v>
      </c>
      <c r="O632" s="1" t="s">
        <v>39</v>
      </c>
      <c r="P632" s="1"/>
      <c r="Q632" s="1"/>
      <c r="R632" s="31" t="s">
        <v>283</v>
      </c>
      <c r="S632" s="42" t="s">
        <v>880</v>
      </c>
      <c r="T632" s="45">
        <v>0.37986111111111115</v>
      </c>
      <c r="U632" s="42" t="s">
        <v>880</v>
      </c>
      <c r="V632" s="42" t="s">
        <v>880</v>
      </c>
      <c r="W632" s="46">
        <v>0.37291666666666662</v>
      </c>
      <c r="X632" s="46" t="s">
        <v>880</v>
      </c>
      <c r="Y632" s="42" t="s">
        <v>17</v>
      </c>
      <c r="Z632" s="42" t="s">
        <v>17</v>
      </c>
      <c r="AA632" s="42" t="s">
        <v>880</v>
      </c>
      <c r="AB632" s="46">
        <v>0.37152777777777773</v>
      </c>
      <c r="AC632" s="42" t="s">
        <v>880</v>
      </c>
      <c r="AD632" s="42" t="s">
        <v>880</v>
      </c>
      <c r="AE632" s="46">
        <v>0.36805555555555558</v>
      </c>
      <c r="AF632" s="42" t="s">
        <v>880</v>
      </c>
      <c r="AG632" s="42" t="s">
        <v>880</v>
      </c>
      <c r="AH632" s="46">
        <v>0.3659722222222222</v>
      </c>
      <c r="AI632" s="42" t="s">
        <v>880</v>
      </c>
      <c r="AJ632" s="42" t="s">
        <v>880</v>
      </c>
      <c r="AK632" s="46">
        <v>0.37222222222222223</v>
      </c>
      <c r="AL632" s="42" t="s">
        <v>880</v>
      </c>
      <c r="AM632" s="42" t="s">
        <v>19</v>
      </c>
      <c r="AN632" s="46">
        <v>0.23402777777777781</v>
      </c>
      <c r="AO632" s="42" t="s">
        <v>19</v>
      </c>
      <c r="AP632" s="42" t="s">
        <v>17</v>
      </c>
      <c r="AQ632" s="42" t="s">
        <v>17</v>
      </c>
      <c r="AR632" s="42" t="s">
        <v>880</v>
      </c>
      <c r="AS632" s="46">
        <v>0.37083333333333335</v>
      </c>
      <c r="AT632" s="46" t="s">
        <v>880</v>
      </c>
      <c r="AU632" s="42" t="s">
        <v>880</v>
      </c>
      <c r="AV632" s="46">
        <v>0.37361111111111112</v>
      </c>
      <c r="AW632" s="46" t="s">
        <v>880</v>
      </c>
      <c r="AX632" s="42" t="s">
        <v>881</v>
      </c>
      <c r="AY632" s="46">
        <v>0.30069444444444443</v>
      </c>
      <c r="AZ632" s="46" t="s">
        <v>881</v>
      </c>
      <c r="BA632" s="42" t="s">
        <v>880</v>
      </c>
      <c r="BB632" s="46">
        <v>0.36527777777777781</v>
      </c>
      <c r="BC632" s="46" t="s">
        <v>880</v>
      </c>
      <c r="BD632" s="42" t="s">
        <v>880</v>
      </c>
      <c r="BE632" s="42" t="s">
        <v>17</v>
      </c>
      <c r="BF632" s="42" t="s">
        <v>17</v>
      </c>
      <c r="BR632" s="1">
        <f t="shared" si="155"/>
        <v>19</v>
      </c>
      <c r="BS632" s="1">
        <f t="shared" si="156"/>
        <v>1</v>
      </c>
      <c r="BT632" s="1">
        <f t="shared" si="157"/>
        <v>6</v>
      </c>
      <c r="BU632" s="1">
        <f t="shared" si="158"/>
        <v>0</v>
      </c>
      <c r="BV632" s="1">
        <f t="shared" si="159"/>
        <v>2</v>
      </c>
      <c r="BW632" s="1">
        <f>SUM(COUNTIFS($S632:$BQ632,{"PAT","MAT"}))</f>
        <v>0</v>
      </c>
      <c r="BX632" s="1">
        <f t="shared" si="160"/>
        <v>0</v>
      </c>
      <c r="BY632" s="1">
        <f t="shared" si="161"/>
        <v>0</v>
      </c>
      <c r="BZ632" s="1">
        <f t="shared" si="162"/>
        <v>0</v>
      </c>
      <c r="CA632" s="1">
        <f t="shared" si="163"/>
        <v>0</v>
      </c>
      <c r="CB632" s="1">
        <f t="shared" si="164"/>
        <v>0</v>
      </c>
      <c r="CC632" s="1">
        <f t="shared" si="165"/>
        <v>0</v>
      </c>
      <c r="CD632" s="1">
        <f t="shared" si="166"/>
        <v>0</v>
      </c>
      <c r="CE632" s="1">
        <f t="shared" si="167"/>
        <v>1</v>
      </c>
      <c r="CF632" s="1">
        <f t="shared" si="168"/>
        <v>1</v>
      </c>
      <c r="CG632" s="1">
        <f>SUM(BR632:CC632)+SUM(COUNTIFS(R632:BQ632,{"TERM","RESIGNED"}))</f>
        <v>28</v>
      </c>
      <c r="CH632" s="1" t="s">
        <v>41</v>
      </c>
      <c r="CI632" s="1" t="s">
        <v>931</v>
      </c>
    </row>
    <row r="633" spans="1:87" x14ac:dyDescent="0.25">
      <c r="A633" s="30">
        <f t="shared" si="169"/>
        <v>632</v>
      </c>
      <c r="B633" s="1" t="s">
        <v>163</v>
      </c>
      <c r="C633" s="1">
        <v>600500</v>
      </c>
      <c r="D633" s="25">
        <v>600500</v>
      </c>
      <c r="E633" s="1" t="s">
        <v>863</v>
      </c>
      <c r="F633" s="32" t="s">
        <v>1356</v>
      </c>
      <c r="G633" s="32" t="s">
        <v>181</v>
      </c>
      <c r="H633" s="28">
        <v>45260</v>
      </c>
      <c r="I633" s="28" t="s">
        <v>36</v>
      </c>
      <c r="J633" s="28" t="s">
        <v>36</v>
      </c>
      <c r="K633" s="1">
        <f t="shared" ca="1" si="153"/>
        <v>82</v>
      </c>
      <c r="L633" s="32" t="s">
        <v>1354</v>
      </c>
      <c r="M633" s="32" t="s">
        <v>178</v>
      </c>
      <c r="N633" s="1" t="s">
        <v>260</v>
      </c>
      <c r="O633" s="1" t="s">
        <v>39</v>
      </c>
      <c r="P633" s="1"/>
      <c r="Q633" s="1"/>
      <c r="R633" s="31" t="s">
        <v>283</v>
      </c>
      <c r="S633" s="42" t="s">
        <v>880</v>
      </c>
      <c r="T633" s="45">
        <v>0.34513888888888888</v>
      </c>
      <c r="U633" s="42" t="s">
        <v>880</v>
      </c>
      <c r="V633" s="42" t="s">
        <v>881</v>
      </c>
      <c r="W633" s="46">
        <v>0.23958333333333334</v>
      </c>
      <c r="X633" s="46" t="s">
        <v>881</v>
      </c>
      <c r="Y633" s="42" t="s">
        <v>17</v>
      </c>
      <c r="Z633" s="42" t="s">
        <v>17</v>
      </c>
      <c r="AA633" s="42" t="s">
        <v>880</v>
      </c>
      <c r="AB633" s="46">
        <v>0.375</v>
      </c>
      <c r="AC633" s="42" t="s">
        <v>880</v>
      </c>
      <c r="AD633" s="42" t="s">
        <v>880</v>
      </c>
      <c r="AE633" s="46">
        <v>0.375</v>
      </c>
      <c r="AF633" s="42" t="s">
        <v>880</v>
      </c>
      <c r="AG633" s="42" t="s">
        <v>880</v>
      </c>
      <c r="AH633" s="46">
        <v>0.375</v>
      </c>
      <c r="AI633" s="42" t="s">
        <v>880</v>
      </c>
      <c r="AJ633" s="42" t="s">
        <v>880</v>
      </c>
      <c r="AK633" s="46">
        <v>0.37222222222222223</v>
      </c>
      <c r="AL633" s="42" t="s">
        <v>880</v>
      </c>
      <c r="AM633" s="42" t="s">
        <v>18</v>
      </c>
      <c r="AN633" s="46" t="s">
        <v>36</v>
      </c>
      <c r="AO633" s="42" t="s">
        <v>18</v>
      </c>
      <c r="AP633" s="42" t="s">
        <v>17</v>
      </c>
      <c r="AQ633" s="42" t="s">
        <v>17</v>
      </c>
      <c r="AR633" s="42" t="s">
        <v>880</v>
      </c>
      <c r="AS633" s="46">
        <v>0.36944444444444446</v>
      </c>
      <c r="AT633" s="46" t="s">
        <v>880</v>
      </c>
      <c r="AU633" s="42" t="s">
        <v>880</v>
      </c>
      <c r="AV633" s="46">
        <v>0.38125000000000003</v>
      </c>
      <c r="AW633" s="46" t="s">
        <v>880</v>
      </c>
      <c r="AX633" s="42" t="s">
        <v>880</v>
      </c>
      <c r="AY633" s="46">
        <v>0.38680555555555557</v>
      </c>
      <c r="AZ633" s="46" t="s">
        <v>880</v>
      </c>
      <c r="BA633" s="42" t="s">
        <v>880</v>
      </c>
      <c r="BB633" s="46">
        <v>0.37361111111111112</v>
      </c>
      <c r="BC633" s="46" t="s">
        <v>880</v>
      </c>
      <c r="BD633" s="42" t="s">
        <v>880</v>
      </c>
      <c r="BE633" s="42" t="s">
        <v>17</v>
      </c>
      <c r="BF633" s="42" t="s">
        <v>17</v>
      </c>
      <c r="BR633" s="1">
        <f t="shared" si="155"/>
        <v>19</v>
      </c>
      <c r="BS633" s="1">
        <f t="shared" si="156"/>
        <v>1</v>
      </c>
      <c r="BT633" s="1">
        <f t="shared" si="157"/>
        <v>6</v>
      </c>
      <c r="BU633" s="1">
        <f t="shared" si="158"/>
        <v>2</v>
      </c>
      <c r="BV633" s="1">
        <f t="shared" si="159"/>
        <v>0</v>
      </c>
      <c r="BW633" s="1">
        <f>SUM(COUNTIFS($S633:$BQ633,{"PAT","MAT"}))</f>
        <v>0</v>
      </c>
      <c r="BX633" s="1">
        <f t="shared" si="160"/>
        <v>0</v>
      </c>
      <c r="BY633" s="1">
        <f t="shared" si="161"/>
        <v>0</v>
      </c>
      <c r="BZ633" s="1">
        <f t="shared" si="162"/>
        <v>0</v>
      </c>
      <c r="CA633" s="1">
        <f t="shared" si="163"/>
        <v>0</v>
      </c>
      <c r="CB633" s="1">
        <f t="shared" si="164"/>
        <v>0</v>
      </c>
      <c r="CC633" s="1">
        <f t="shared" si="165"/>
        <v>0</v>
      </c>
      <c r="CD633" s="1">
        <f t="shared" si="166"/>
        <v>0</v>
      </c>
      <c r="CE633" s="1">
        <f t="shared" si="167"/>
        <v>1</v>
      </c>
      <c r="CF633" s="1">
        <f t="shared" si="168"/>
        <v>1</v>
      </c>
      <c r="CG633" s="1">
        <f>SUM(BR633:CC633)+SUM(COUNTIFS(R633:BQ633,{"TERM","RESIGNED"}))</f>
        <v>28</v>
      </c>
      <c r="CH633" s="1" t="s">
        <v>41</v>
      </c>
      <c r="CI633" s="1" t="s">
        <v>931</v>
      </c>
    </row>
    <row r="634" spans="1:87" x14ac:dyDescent="0.25">
      <c r="A634" s="30">
        <f t="shared" si="169"/>
        <v>633</v>
      </c>
      <c r="B634" s="1" t="s">
        <v>163</v>
      </c>
      <c r="C634" s="1">
        <v>106078</v>
      </c>
      <c r="D634" s="1">
        <v>106078</v>
      </c>
      <c r="E634" s="1" t="s">
        <v>863</v>
      </c>
      <c r="F634" s="32" t="s">
        <v>1343</v>
      </c>
      <c r="G634" s="32" t="s">
        <v>117</v>
      </c>
      <c r="H634" s="28">
        <v>45258</v>
      </c>
      <c r="I634" s="28" t="s">
        <v>36</v>
      </c>
      <c r="J634" s="28" t="s">
        <v>36</v>
      </c>
      <c r="K634" s="1">
        <f t="shared" ca="1" si="153"/>
        <v>84</v>
      </c>
      <c r="L634" s="39" t="s">
        <v>1354</v>
      </c>
      <c r="M634" s="32" t="s">
        <v>118</v>
      </c>
      <c r="N634" s="1" t="s">
        <v>38</v>
      </c>
      <c r="O634" s="1" t="s">
        <v>39</v>
      </c>
      <c r="P634" s="1"/>
      <c r="Q634" s="1"/>
      <c r="R634" s="31" t="s">
        <v>244</v>
      </c>
      <c r="S634" s="42" t="s">
        <v>880</v>
      </c>
      <c r="T634" s="45">
        <v>0.40069444444444446</v>
      </c>
      <c r="U634" s="42" t="s">
        <v>880</v>
      </c>
      <c r="V634" s="42" t="s">
        <v>880</v>
      </c>
      <c r="W634" s="46">
        <v>0.40416666666666662</v>
      </c>
      <c r="X634" s="46" t="s">
        <v>880</v>
      </c>
      <c r="Y634" s="42" t="s">
        <v>17</v>
      </c>
      <c r="Z634" s="42" t="s">
        <v>17</v>
      </c>
      <c r="AA634" s="42" t="s">
        <v>880</v>
      </c>
      <c r="AB634" s="46">
        <v>0.39305555555555555</v>
      </c>
      <c r="AC634" s="42" t="s">
        <v>880</v>
      </c>
      <c r="AD634" s="42" t="s">
        <v>880</v>
      </c>
      <c r="AE634" s="46">
        <v>0.38055555555555554</v>
      </c>
      <c r="AF634" s="42" t="s">
        <v>880</v>
      </c>
      <c r="AG634" s="42" t="s">
        <v>880</v>
      </c>
      <c r="AH634" s="46">
        <v>0.38819444444444445</v>
      </c>
      <c r="AI634" s="42" t="s">
        <v>880</v>
      </c>
      <c r="AJ634" s="42" t="s">
        <v>880</v>
      </c>
      <c r="AK634" s="46">
        <v>0.38472222222222219</v>
      </c>
      <c r="AL634" s="42" t="s">
        <v>880</v>
      </c>
      <c r="AM634" s="42" t="s">
        <v>880</v>
      </c>
      <c r="AN634" s="46">
        <v>0.38958333333333334</v>
      </c>
      <c r="AO634" s="42" t="s">
        <v>880</v>
      </c>
      <c r="AP634" s="42" t="s">
        <v>17</v>
      </c>
      <c r="AQ634" s="42" t="s">
        <v>17</v>
      </c>
      <c r="AR634" s="42" t="s">
        <v>19</v>
      </c>
      <c r="AS634" s="46">
        <v>0.39999999999999997</v>
      </c>
      <c r="AT634" s="46" t="s">
        <v>19</v>
      </c>
      <c r="AU634" s="42" t="s">
        <v>880</v>
      </c>
      <c r="AV634" s="46">
        <v>0.39027777777777778</v>
      </c>
      <c r="AW634" s="46" t="s">
        <v>880</v>
      </c>
      <c r="AX634" s="42" t="s">
        <v>880</v>
      </c>
      <c r="AY634" s="46">
        <v>0.38611111111111113</v>
      </c>
      <c r="AZ634" s="46" t="s">
        <v>880</v>
      </c>
      <c r="BA634" s="42" t="s">
        <v>880</v>
      </c>
      <c r="BB634" s="46">
        <v>0.38611111111111113</v>
      </c>
      <c r="BC634" s="46" t="s">
        <v>880</v>
      </c>
      <c r="BD634" s="42" t="s">
        <v>19</v>
      </c>
      <c r="BE634" s="42" t="s">
        <v>17</v>
      </c>
      <c r="BF634" s="42" t="s">
        <v>17</v>
      </c>
      <c r="BR634" s="1">
        <f t="shared" si="155"/>
        <v>20</v>
      </c>
      <c r="BS634" s="1">
        <f t="shared" si="156"/>
        <v>0</v>
      </c>
      <c r="BT634" s="1">
        <f t="shared" si="157"/>
        <v>6</v>
      </c>
      <c r="BU634" s="1">
        <f t="shared" si="158"/>
        <v>0</v>
      </c>
      <c r="BV634" s="1">
        <f t="shared" si="159"/>
        <v>3</v>
      </c>
      <c r="BW634" s="1">
        <f>SUM(COUNTIFS($S634:$BQ634,{"PAT","MAT"}))</f>
        <v>0</v>
      </c>
      <c r="BX634" s="1">
        <f t="shared" si="160"/>
        <v>0</v>
      </c>
      <c r="BY634" s="1">
        <f t="shared" si="161"/>
        <v>0</v>
      </c>
      <c r="BZ634" s="1">
        <f t="shared" si="162"/>
        <v>0</v>
      </c>
      <c r="CA634" s="1">
        <f t="shared" si="163"/>
        <v>0</v>
      </c>
      <c r="CB634" s="1">
        <f t="shared" si="164"/>
        <v>0</v>
      </c>
      <c r="CC634" s="1">
        <f t="shared" si="165"/>
        <v>0</v>
      </c>
      <c r="CD634" s="1">
        <f t="shared" si="166"/>
        <v>0</v>
      </c>
      <c r="CE634" s="1">
        <f t="shared" si="167"/>
        <v>1</v>
      </c>
      <c r="CF634" s="1">
        <f t="shared" si="168"/>
        <v>1</v>
      </c>
      <c r="CG634" s="1">
        <f>SUM(BR634:CC634)+SUM(COUNTIFS(R634:BQ634,{"TERM","RESIGNED"}))</f>
        <v>29</v>
      </c>
      <c r="CH634" s="1" t="s">
        <v>41</v>
      </c>
      <c r="CI634" s="1" t="s">
        <v>931</v>
      </c>
    </row>
    <row r="635" spans="1:87" x14ac:dyDescent="0.25">
      <c r="A635" s="30">
        <f t="shared" si="169"/>
        <v>634</v>
      </c>
      <c r="B635" s="1" t="s">
        <v>163</v>
      </c>
      <c r="C635" s="1">
        <v>106079</v>
      </c>
      <c r="D635" s="1">
        <v>106079</v>
      </c>
      <c r="E635" s="1" t="s">
        <v>863</v>
      </c>
      <c r="F635" s="32" t="s">
        <v>1344</v>
      </c>
      <c r="G635" s="32" t="s">
        <v>117</v>
      </c>
      <c r="H635" s="28">
        <v>45258</v>
      </c>
      <c r="I635" s="28" t="s">
        <v>36</v>
      </c>
      <c r="J635" s="28" t="s">
        <v>36</v>
      </c>
      <c r="K635" s="1">
        <f t="shared" ca="1" si="153"/>
        <v>84</v>
      </c>
      <c r="L635" s="39" t="s">
        <v>1354</v>
      </c>
      <c r="M635" s="32" t="s">
        <v>118</v>
      </c>
      <c r="N635" s="1" t="s">
        <v>38</v>
      </c>
      <c r="O635" s="1" t="s">
        <v>39</v>
      </c>
      <c r="P635" s="1"/>
      <c r="Q635" s="1"/>
      <c r="R635" s="31" t="s">
        <v>244</v>
      </c>
      <c r="S635" s="42" t="s">
        <v>18</v>
      </c>
      <c r="T635" s="45" t="s">
        <v>36</v>
      </c>
      <c r="U635" s="42" t="s">
        <v>18</v>
      </c>
      <c r="V635" s="42" t="s">
        <v>880</v>
      </c>
      <c r="W635" s="46">
        <v>0.39513888888888887</v>
      </c>
      <c r="X635" s="46" t="s">
        <v>880</v>
      </c>
      <c r="Y635" s="42" t="s">
        <v>17</v>
      </c>
      <c r="Z635" s="42" t="s">
        <v>17</v>
      </c>
      <c r="AA635" s="42" t="s">
        <v>880</v>
      </c>
      <c r="AB635" s="46">
        <v>0.4055555555555555</v>
      </c>
      <c r="AC635" s="42" t="s">
        <v>880</v>
      </c>
      <c r="AD635" s="42" t="s">
        <v>880</v>
      </c>
      <c r="AE635" s="46">
        <v>0.38055555555555554</v>
      </c>
      <c r="AF635" s="42" t="s">
        <v>880</v>
      </c>
      <c r="AG635" s="42" t="s">
        <v>880</v>
      </c>
      <c r="AH635" s="46">
        <v>0.38263888888888892</v>
      </c>
      <c r="AI635" s="42" t="s">
        <v>880</v>
      </c>
      <c r="AJ635" s="42" t="s">
        <v>880</v>
      </c>
      <c r="AK635" s="46">
        <v>0.38958333333333334</v>
      </c>
      <c r="AL635" s="42" t="s">
        <v>880</v>
      </c>
      <c r="AM635" s="42" t="s">
        <v>880</v>
      </c>
      <c r="AN635" s="46">
        <v>0.39513888888888887</v>
      </c>
      <c r="AO635" s="42" t="s">
        <v>880</v>
      </c>
      <c r="AP635" s="42" t="s">
        <v>17</v>
      </c>
      <c r="AQ635" s="42" t="s">
        <v>17</v>
      </c>
      <c r="AR635" s="42" t="s">
        <v>880</v>
      </c>
      <c r="AS635" s="46">
        <v>0.40833333333333338</v>
      </c>
      <c r="AT635" s="46" t="s">
        <v>880</v>
      </c>
      <c r="AU635" s="42" t="s">
        <v>880</v>
      </c>
      <c r="AV635" s="46">
        <v>0.37847222222222227</v>
      </c>
      <c r="AW635" s="46" t="s">
        <v>880</v>
      </c>
      <c r="AX635" s="42" t="s">
        <v>880</v>
      </c>
      <c r="AY635" s="46">
        <v>0.38958333333333334</v>
      </c>
      <c r="AZ635" s="46" t="s">
        <v>880</v>
      </c>
      <c r="BA635" s="42" t="s">
        <v>880</v>
      </c>
      <c r="BB635" s="46">
        <v>0.38958333333333334</v>
      </c>
      <c r="BC635" s="46" t="s">
        <v>880</v>
      </c>
      <c r="BD635" s="42" t="s">
        <v>880</v>
      </c>
      <c r="BE635" s="42" t="s">
        <v>17</v>
      </c>
      <c r="BF635" s="42" t="s">
        <v>17</v>
      </c>
      <c r="BR635" s="1">
        <f t="shared" si="155"/>
        <v>21</v>
      </c>
      <c r="BS635" s="1">
        <f t="shared" si="156"/>
        <v>0</v>
      </c>
      <c r="BT635" s="1">
        <f t="shared" si="157"/>
        <v>6</v>
      </c>
      <c r="BU635" s="1">
        <f t="shared" si="158"/>
        <v>2</v>
      </c>
      <c r="BV635" s="1">
        <f t="shared" si="159"/>
        <v>0</v>
      </c>
      <c r="BW635" s="1">
        <f>SUM(COUNTIFS($S635:$BQ635,{"PAT","MAT"}))</f>
        <v>0</v>
      </c>
      <c r="BX635" s="1">
        <f t="shared" si="160"/>
        <v>0</v>
      </c>
      <c r="BY635" s="1">
        <f t="shared" si="161"/>
        <v>0</v>
      </c>
      <c r="BZ635" s="1">
        <f t="shared" si="162"/>
        <v>0</v>
      </c>
      <c r="CA635" s="1">
        <f t="shared" si="163"/>
        <v>0</v>
      </c>
      <c r="CB635" s="1">
        <f t="shared" si="164"/>
        <v>0</v>
      </c>
      <c r="CC635" s="1">
        <f t="shared" si="165"/>
        <v>0</v>
      </c>
      <c r="CD635" s="1">
        <f t="shared" si="166"/>
        <v>0</v>
      </c>
      <c r="CE635" s="1">
        <f t="shared" si="167"/>
        <v>1</v>
      </c>
      <c r="CF635" s="1">
        <f t="shared" si="168"/>
        <v>1</v>
      </c>
      <c r="CG635" s="1">
        <f>SUM(BR635:CC635)+SUM(COUNTIFS(R635:BQ635,{"TERM","RESIGNED"}))</f>
        <v>29</v>
      </c>
      <c r="CH635" s="1" t="s">
        <v>41</v>
      </c>
      <c r="CI635" s="1" t="s">
        <v>931</v>
      </c>
    </row>
    <row r="636" spans="1:87" x14ac:dyDescent="0.25">
      <c r="A636" s="30">
        <f t="shared" si="169"/>
        <v>635</v>
      </c>
      <c r="B636" s="1" t="s">
        <v>163</v>
      </c>
      <c r="C636" s="1">
        <v>106084</v>
      </c>
      <c r="D636" s="1">
        <v>106084</v>
      </c>
      <c r="E636" s="1" t="s">
        <v>863</v>
      </c>
      <c r="F636" s="32" t="s">
        <v>1368</v>
      </c>
      <c r="G636" s="32" t="s">
        <v>117</v>
      </c>
      <c r="H636" s="28">
        <v>45258</v>
      </c>
      <c r="I636" s="28" t="s">
        <v>36</v>
      </c>
      <c r="J636" s="28" t="s">
        <v>36</v>
      </c>
      <c r="K636" s="1">
        <f t="shared" ca="1" si="153"/>
        <v>84</v>
      </c>
      <c r="L636" s="39" t="s">
        <v>1354</v>
      </c>
      <c r="M636" s="32" t="s">
        <v>118</v>
      </c>
      <c r="N636" s="1" t="s">
        <v>38</v>
      </c>
      <c r="O636" s="1" t="s">
        <v>39</v>
      </c>
      <c r="P636" s="1"/>
      <c r="Q636" s="1"/>
      <c r="R636" s="31" t="s">
        <v>244</v>
      </c>
      <c r="S636" s="42" t="s">
        <v>19</v>
      </c>
      <c r="T636" s="45">
        <v>0.40138888888888885</v>
      </c>
      <c r="U636" s="42" t="s">
        <v>19</v>
      </c>
      <c r="V636" s="42" t="s">
        <v>880</v>
      </c>
      <c r="W636" s="46">
        <v>0.40208333333333335</v>
      </c>
      <c r="X636" s="46" t="s">
        <v>880</v>
      </c>
      <c r="Y636" s="42" t="s">
        <v>17</v>
      </c>
      <c r="Z636" s="42" t="s">
        <v>17</v>
      </c>
      <c r="AA636" s="42" t="s">
        <v>880</v>
      </c>
      <c r="AB636" s="46">
        <v>0.3979166666666667</v>
      </c>
      <c r="AC636" s="42" t="s">
        <v>880</v>
      </c>
      <c r="AD636" s="42" t="s">
        <v>880</v>
      </c>
      <c r="AE636" s="46">
        <v>0.3743055555555555</v>
      </c>
      <c r="AF636" s="42" t="s">
        <v>880</v>
      </c>
      <c r="AG636" s="42" t="s">
        <v>880</v>
      </c>
      <c r="AH636" s="46">
        <v>0.38541666666666669</v>
      </c>
      <c r="AI636" s="42" t="s">
        <v>880</v>
      </c>
      <c r="AJ636" s="42" t="s">
        <v>880</v>
      </c>
      <c r="AK636" s="46">
        <v>0.38680555555555557</v>
      </c>
      <c r="AL636" s="42" t="s">
        <v>880</v>
      </c>
      <c r="AM636" s="42" t="s">
        <v>880</v>
      </c>
      <c r="AN636" s="46">
        <v>0.3923611111111111</v>
      </c>
      <c r="AO636" s="42" t="s">
        <v>880</v>
      </c>
      <c r="AP636" s="42" t="s">
        <v>17</v>
      </c>
      <c r="AQ636" s="42" t="s">
        <v>17</v>
      </c>
      <c r="AR636" s="42" t="s">
        <v>880</v>
      </c>
      <c r="AS636" s="46">
        <v>0.40486111111111112</v>
      </c>
      <c r="AT636" s="46" t="s">
        <v>880</v>
      </c>
      <c r="AU636" s="42" t="s">
        <v>880</v>
      </c>
      <c r="AV636" s="46">
        <v>0.38263888888888892</v>
      </c>
      <c r="AW636" s="46" t="s">
        <v>880</v>
      </c>
      <c r="AX636" s="42" t="s">
        <v>880</v>
      </c>
      <c r="AY636" s="46">
        <v>0.39027777777777778</v>
      </c>
      <c r="AZ636" s="46" t="s">
        <v>880</v>
      </c>
      <c r="BA636" s="42" t="s">
        <v>880</v>
      </c>
      <c r="BB636" s="46">
        <v>0.39027777777777778</v>
      </c>
      <c r="BC636" s="46" t="s">
        <v>880</v>
      </c>
      <c r="BD636" s="42" t="s">
        <v>880</v>
      </c>
      <c r="BE636" s="42" t="s">
        <v>17</v>
      </c>
      <c r="BF636" s="42" t="s">
        <v>17</v>
      </c>
      <c r="BR636" s="1">
        <f t="shared" si="155"/>
        <v>21</v>
      </c>
      <c r="BS636" s="1">
        <f t="shared" si="156"/>
        <v>0</v>
      </c>
      <c r="BT636" s="1">
        <f t="shared" si="157"/>
        <v>6</v>
      </c>
      <c r="BU636" s="1">
        <f t="shared" si="158"/>
        <v>0</v>
      </c>
      <c r="BV636" s="1">
        <f t="shared" si="159"/>
        <v>2</v>
      </c>
      <c r="BW636" s="1">
        <f>SUM(COUNTIFS($S636:$BQ636,{"PAT","MAT"}))</f>
        <v>0</v>
      </c>
      <c r="BX636" s="1">
        <f t="shared" si="160"/>
        <v>0</v>
      </c>
      <c r="BY636" s="1">
        <f t="shared" si="161"/>
        <v>0</v>
      </c>
      <c r="BZ636" s="1">
        <f t="shared" si="162"/>
        <v>0</v>
      </c>
      <c r="CA636" s="1">
        <f t="shared" si="163"/>
        <v>0</v>
      </c>
      <c r="CB636" s="1">
        <f t="shared" si="164"/>
        <v>0</v>
      </c>
      <c r="CC636" s="1">
        <f t="shared" si="165"/>
        <v>0</v>
      </c>
      <c r="CD636" s="1">
        <f t="shared" si="166"/>
        <v>0</v>
      </c>
      <c r="CE636" s="1">
        <f t="shared" si="167"/>
        <v>1</v>
      </c>
      <c r="CF636" s="1">
        <f t="shared" si="168"/>
        <v>1</v>
      </c>
      <c r="CG636" s="1">
        <f>SUM(BR636:CC636)+SUM(COUNTIFS(R636:BQ636,{"TERM","RESIGNED"}))</f>
        <v>29</v>
      </c>
      <c r="CH636" s="1" t="s">
        <v>41</v>
      </c>
      <c r="CI636" s="1" t="s">
        <v>931</v>
      </c>
    </row>
    <row r="637" spans="1:87" x14ac:dyDescent="0.25">
      <c r="A637" s="30">
        <f t="shared" si="169"/>
        <v>636</v>
      </c>
      <c r="B637" s="1" t="s">
        <v>163</v>
      </c>
      <c r="C637" s="1">
        <v>106085</v>
      </c>
      <c r="D637" s="1">
        <v>106085</v>
      </c>
      <c r="E637" s="1" t="s">
        <v>863</v>
      </c>
      <c r="F637" s="32" t="s">
        <v>1345</v>
      </c>
      <c r="G637" s="32" t="s">
        <v>117</v>
      </c>
      <c r="H637" s="28">
        <v>45258</v>
      </c>
      <c r="I637" s="28" t="s">
        <v>36</v>
      </c>
      <c r="J637" s="28" t="s">
        <v>36</v>
      </c>
      <c r="K637" s="1">
        <f t="shared" ca="1" si="153"/>
        <v>84</v>
      </c>
      <c r="L637" s="39" t="s">
        <v>1354</v>
      </c>
      <c r="M637" s="32" t="s">
        <v>118</v>
      </c>
      <c r="N637" s="1" t="s">
        <v>38</v>
      </c>
      <c r="O637" s="1" t="s">
        <v>39</v>
      </c>
      <c r="P637" s="1"/>
      <c r="Q637" s="1"/>
      <c r="R637" s="31" t="s">
        <v>244</v>
      </c>
      <c r="S637" s="42" t="s">
        <v>880</v>
      </c>
      <c r="T637" s="45">
        <v>0.39305555555555555</v>
      </c>
      <c r="U637" s="42" t="s">
        <v>880</v>
      </c>
      <c r="V637" s="42" t="s">
        <v>880</v>
      </c>
      <c r="W637" s="46">
        <v>0.39305555555555555</v>
      </c>
      <c r="X637" s="46" t="s">
        <v>880</v>
      </c>
      <c r="Y637" s="42" t="s">
        <v>17</v>
      </c>
      <c r="Z637" s="42" t="s">
        <v>17</v>
      </c>
      <c r="AA637" s="42" t="s">
        <v>880</v>
      </c>
      <c r="AB637" s="46">
        <v>0.40416666666666662</v>
      </c>
      <c r="AC637" s="42" t="s">
        <v>880</v>
      </c>
      <c r="AD637" s="42" t="s">
        <v>880</v>
      </c>
      <c r="AE637" s="46">
        <v>0.40347222222222223</v>
      </c>
      <c r="AF637" s="42" t="s">
        <v>880</v>
      </c>
      <c r="AG637" s="42" t="s">
        <v>880</v>
      </c>
      <c r="AH637" s="46">
        <v>0.3743055555555555</v>
      </c>
      <c r="AI637" s="42" t="s">
        <v>880</v>
      </c>
      <c r="AJ637" s="42" t="s">
        <v>880</v>
      </c>
      <c r="AK637" s="46">
        <v>0.38680555555555557</v>
      </c>
      <c r="AL637" s="42" t="s">
        <v>880</v>
      </c>
      <c r="AM637" s="42" t="s">
        <v>19</v>
      </c>
      <c r="AN637" s="46">
        <v>0.32083333333333336</v>
      </c>
      <c r="AO637" s="42" t="s">
        <v>19</v>
      </c>
      <c r="AP637" s="42" t="s">
        <v>17</v>
      </c>
      <c r="AQ637" s="42" t="s">
        <v>17</v>
      </c>
      <c r="AR637" s="42" t="s">
        <v>880</v>
      </c>
      <c r="AS637" s="46">
        <v>0.40277777777777773</v>
      </c>
      <c r="AT637" s="46" t="s">
        <v>880</v>
      </c>
      <c r="AU637" s="42" t="s">
        <v>18</v>
      </c>
      <c r="AV637" s="46" t="s">
        <v>36</v>
      </c>
      <c r="AW637" s="46" t="s">
        <v>18</v>
      </c>
      <c r="AX637" s="42" t="s">
        <v>18</v>
      </c>
      <c r="AY637" s="46" t="s">
        <v>36</v>
      </c>
      <c r="AZ637" s="46" t="s">
        <v>18</v>
      </c>
      <c r="BA637" s="42" t="s">
        <v>880</v>
      </c>
      <c r="BB637" s="46">
        <v>0.3923611111111111</v>
      </c>
      <c r="BC637" s="46" t="s">
        <v>880</v>
      </c>
      <c r="BD637" s="42" t="s">
        <v>19</v>
      </c>
      <c r="BE637" s="42" t="s">
        <v>17</v>
      </c>
      <c r="BF637" s="42" t="s">
        <v>17</v>
      </c>
      <c r="BR637" s="1">
        <f t="shared" si="155"/>
        <v>16</v>
      </c>
      <c r="BS637" s="1">
        <f t="shared" si="156"/>
        <v>0</v>
      </c>
      <c r="BT637" s="1">
        <f t="shared" si="157"/>
        <v>6</v>
      </c>
      <c r="BU637" s="1">
        <f t="shared" si="158"/>
        <v>4</v>
      </c>
      <c r="BV637" s="1">
        <f t="shared" si="159"/>
        <v>3</v>
      </c>
      <c r="BW637" s="1">
        <f>SUM(COUNTIFS($S637:$BQ637,{"PAT","MAT"}))</f>
        <v>0</v>
      </c>
      <c r="BX637" s="1">
        <f t="shared" si="160"/>
        <v>0</v>
      </c>
      <c r="BY637" s="1">
        <f t="shared" si="161"/>
        <v>0</v>
      </c>
      <c r="BZ637" s="1">
        <f t="shared" si="162"/>
        <v>0</v>
      </c>
      <c r="CA637" s="1">
        <f t="shared" si="163"/>
        <v>0</v>
      </c>
      <c r="CB637" s="1">
        <f t="shared" si="164"/>
        <v>0</v>
      </c>
      <c r="CC637" s="1">
        <f t="shared" si="165"/>
        <v>0</v>
      </c>
      <c r="CD637" s="1">
        <f t="shared" si="166"/>
        <v>0</v>
      </c>
      <c r="CE637" s="1">
        <f t="shared" si="167"/>
        <v>0</v>
      </c>
      <c r="CF637" s="1">
        <f t="shared" si="168"/>
        <v>1</v>
      </c>
      <c r="CG637" s="1">
        <f>SUM(BR637:CC637)+SUM(COUNTIFS(R637:BQ637,{"TERM","RESIGNED"}))</f>
        <v>29</v>
      </c>
      <c r="CH637" s="1" t="s">
        <v>41</v>
      </c>
      <c r="CI637" s="1" t="s">
        <v>931</v>
      </c>
    </row>
    <row r="638" spans="1:87" x14ac:dyDescent="0.25">
      <c r="A638" s="30">
        <f t="shared" si="169"/>
        <v>637</v>
      </c>
      <c r="B638" s="1" t="s">
        <v>163</v>
      </c>
      <c r="C638" s="1">
        <v>106086</v>
      </c>
      <c r="D638" s="1">
        <v>106086</v>
      </c>
      <c r="E638" s="1" t="s">
        <v>863</v>
      </c>
      <c r="F638" s="32" t="s">
        <v>1346</v>
      </c>
      <c r="G638" s="32" t="s">
        <v>117</v>
      </c>
      <c r="H638" s="28">
        <v>45258</v>
      </c>
      <c r="I638" s="28" t="s">
        <v>36</v>
      </c>
      <c r="J638" s="28" t="s">
        <v>36</v>
      </c>
      <c r="K638" s="1">
        <f t="shared" ca="1" si="153"/>
        <v>84</v>
      </c>
      <c r="L638" s="39" t="s">
        <v>1354</v>
      </c>
      <c r="M638" s="32" t="s">
        <v>118</v>
      </c>
      <c r="N638" s="1" t="s">
        <v>38</v>
      </c>
      <c r="O638" s="1" t="s">
        <v>39</v>
      </c>
      <c r="P638" s="1"/>
      <c r="Q638" s="1"/>
      <c r="R638" s="31" t="s">
        <v>244</v>
      </c>
      <c r="S638" s="42" t="s">
        <v>880</v>
      </c>
      <c r="T638" s="45">
        <v>0.40138888888888885</v>
      </c>
      <c r="U638" s="42" t="s">
        <v>880</v>
      </c>
      <c r="V638" s="42" t="s">
        <v>880</v>
      </c>
      <c r="W638" s="46">
        <v>0.39652777777777781</v>
      </c>
      <c r="X638" s="46" t="s">
        <v>880</v>
      </c>
      <c r="Y638" s="42" t="s">
        <v>17</v>
      </c>
      <c r="Z638" s="42" t="s">
        <v>17</v>
      </c>
      <c r="AA638" s="42" t="s">
        <v>880</v>
      </c>
      <c r="AB638" s="46">
        <v>0.4055555555555555</v>
      </c>
      <c r="AC638" s="42" t="s">
        <v>880</v>
      </c>
      <c r="AD638" s="42" t="s">
        <v>880</v>
      </c>
      <c r="AE638" s="46">
        <v>0.37986111111111115</v>
      </c>
      <c r="AF638" s="42" t="s">
        <v>880</v>
      </c>
      <c r="AG638" s="42" t="s">
        <v>880</v>
      </c>
      <c r="AH638" s="46">
        <v>0.39305555555555555</v>
      </c>
      <c r="AI638" s="42" t="s">
        <v>880</v>
      </c>
      <c r="AJ638" s="42" t="s">
        <v>880</v>
      </c>
      <c r="AK638" s="46">
        <v>0.38680555555555557</v>
      </c>
      <c r="AL638" s="42" t="s">
        <v>880</v>
      </c>
      <c r="AM638" s="42" t="s">
        <v>880</v>
      </c>
      <c r="AN638" s="46">
        <v>0.39583333333333331</v>
      </c>
      <c r="AO638" s="42" t="s">
        <v>880</v>
      </c>
      <c r="AP638" s="42" t="s">
        <v>17</v>
      </c>
      <c r="AQ638" s="42" t="s">
        <v>17</v>
      </c>
      <c r="AR638" s="42" t="s">
        <v>880</v>
      </c>
      <c r="AS638" s="46">
        <v>0.4069444444444445</v>
      </c>
      <c r="AT638" s="46" t="s">
        <v>880</v>
      </c>
      <c r="AU638" s="42" t="s">
        <v>880</v>
      </c>
      <c r="AV638" s="46">
        <v>0.39166666666666666</v>
      </c>
      <c r="AW638" s="46" t="s">
        <v>880</v>
      </c>
      <c r="AX638" s="42" t="s">
        <v>880</v>
      </c>
      <c r="AY638" s="46">
        <v>0.39166666666666666</v>
      </c>
      <c r="AZ638" s="46" t="s">
        <v>880</v>
      </c>
      <c r="BA638" s="42" t="s">
        <v>18</v>
      </c>
      <c r="BB638" s="46" t="s">
        <v>36</v>
      </c>
      <c r="BC638" s="46" t="s">
        <v>18</v>
      </c>
      <c r="BD638" s="42" t="s">
        <v>18</v>
      </c>
      <c r="BE638" s="42" t="s">
        <v>17</v>
      </c>
      <c r="BF638" s="42" t="s">
        <v>17</v>
      </c>
      <c r="BR638" s="1">
        <f t="shared" si="155"/>
        <v>20</v>
      </c>
      <c r="BS638" s="1">
        <f t="shared" si="156"/>
        <v>0</v>
      </c>
      <c r="BT638" s="1">
        <f t="shared" si="157"/>
        <v>6</v>
      </c>
      <c r="BU638" s="1">
        <f t="shared" si="158"/>
        <v>3</v>
      </c>
      <c r="BV638" s="1">
        <f t="shared" si="159"/>
        <v>0</v>
      </c>
      <c r="BW638" s="1">
        <f>SUM(COUNTIFS($S638:$BQ638,{"PAT","MAT"}))</f>
        <v>0</v>
      </c>
      <c r="BX638" s="1">
        <f t="shared" si="160"/>
        <v>0</v>
      </c>
      <c r="BY638" s="1">
        <f t="shared" si="161"/>
        <v>0</v>
      </c>
      <c r="BZ638" s="1">
        <f t="shared" si="162"/>
        <v>0</v>
      </c>
      <c r="CA638" s="1">
        <f t="shared" si="163"/>
        <v>0</v>
      </c>
      <c r="CB638" s="1">
        <f t="shared" si="164"/>
        <v>0</v>
      </c>
      <c r="CC638" s="1">
        <f t="shared" si="165"/>
        <v>0</v>
      </c>
      <c r="CD638" s="1">
        <f t="shared" si="166"/>
        <v>0</v>
      </c>
      <c r="CE638" s="1">
        <f t="shared" si="167"/>
        <v>1</v>
      </c>
      <c r="CF638" s="1">
        <f t="shared" si="168"/>
        <v>1</v>
      </c>
      <c r="CG638" s="1">
        <f>SUM(BR638:CC638)+SUM(COUNTIFS(R638:BQ638,{"TERM","RESIGNED"}))</f>
        <v>29</v>
      </c>
      <c r="CH638" s="1" t="s">
        <v>41</v>
      </c>
      <c r="CI638" s="1" t="s">
        <v>931</v>
      </c>
    </row>
    <row r="639" spans="1:87" x14ac:dyDescent="0.25">
      <c r="A639" s="30">
        <f t="shared" si="169"/>
        <v>638</v>
      </c>
      <c r="B639" s="1" t="s">
        <v>163</v>
      </c>
      <c r="C639" s="1">
        <v>106087</v>
      </c>
      <c r="D639" s="1">
        <v>106087</v>
      </c>
      <c r="E639" s="1" t="s">
        <v>863</v>
      </c>
      <c r="F639" s="32" t="s">
        <v>1347</v>
      </c>
      <c r="G639" s="32" t="s">
        <v>117</v>
      </c>
      <c r="H639" s="28">
        <v>45258</v>
      </c>
      <c r="I639" s="28" t="s">
        <v>36</v>
      </c>
      <c r="J639" s="28" t="s">
        <v>36</v>
      </c>
      <c r="K639" s="1">
        <f t="shared" ca="1" si="153"/>
        <v>84</v>
      </c>
      <c r="L639" s="39" t="s">
        <v>1354</v>
      </c>
      <c r="M639" s="32" t="s">
        <v>118</v>
      </c>
      <c r="N639" s="1" t="s">
        <v>38</v>
      </c>
      <c r="O639" s="1" t="s">
        <v>39</v>
      </c>
      <c r="P639" s="1"/>
      <c r="Q639" s="1"/>
      <c r="R639" s="31" t="s">
        <v>244</v>
      </c>
      <c r="S639" s="42" t="s">
        <v>18</v>
      </c>
      <c r="T639" s="45">
        <v>0.3611111111111111</v>
      </c>
      <c r="U639" s="42" t="s">
        <v>18</v>
      </c>
      <c r="V639" s="42" t="s">
        <v>880</v>
      </c>
      <c r="W639" s="46">
        <v>0.35694444444444445</v>
      </c>
      <c r="X639" s="46" t="s">
        <v>880</v>
      </c>
      <c r="Y639" s="42" t="s">
        <v>17</v>
      </c>
      <c r="Z639" s="42" t="s">
        <v>17</v>
      </c>
      <c r="AA639" s="42" t="s">
        <v>18</v>
      </c>
      <c r="AB639" s="46" t="s">
        <v>36</v>
      </c>
      <c r="AC639" s="42" t="s">
        <v>18</v>
      </c>
      <c r="AD639" s="42" t="s">
        <v>19</v>
      </c>
      <c r="AE639" s="46">
        <v>0.3743055555555555</v>
      </c>
      <c r="AF639" s="42" t="s">
        <v>19</v>
      </c>
      <c r="AG639" s="42" t="s">
        <v>880</v>
      </c>
      <c r="AH639" s="46">
        <v>0.39097222222222222</v>
      </c>
      <c r="AI639" s="42" t="s">
        <v>880</v>
      </c>
      <c r="AJ639" s="42" t="s">
        <v>880</v>
      </c>
      <c r="AK639" s="46">
        <v>0.37222222222222223</v>
      </c>
      <c r="AL639" s="42" t="s">
        <v>880</v>
      </c>
      <c r="AM639" s="42" t="s">
        <v>880</v>
      </c>
      <c r="AN639" s="46">
        <v>0.39513888888888887</v>
      </c>
      <c r="AO639" s="42" t="s">
        <v>880</v>
      </c>
      <c r="AP639" s="42" t="s">
        <v>17</v>
      </c>
      <c r="AQ639" s="42" t="s">
        <v>17</v>
      </c>
      <c r="AR639" s="42" t="s">
        <v>880</v>
      </c>
      <c r="AS639" s="46">
        <v>0.40625</v>
      </c>
      <c r="AT639" s="46" t="s">
        <v>880</v>
      </c>
      <c r="AU639" s="42" t="s">
        <v>19</v>
      </c>
      <c r="AV639" s="46">
        <v>0.37847222222222227</v>
      </c>
      <c r="AW639" s="46" t="s">
        <v>19</v>
      </c>
      <c r="AX639" s="42" t="s">
        <v>880</v>
      </c>
      <c r="AY639" s="46">
        <v>0.38263888888888892</v>
      </c>
      <c r="AZ639" s="46" t="s">
        <v>880</v>
      </c>
      <c r="BA639" s="42" t="s">
        <v>880</v>
      </c>
      <c r="BB639" s="46">
        <v>0.37916666666666665</v>
      </c>
      <c r="BC639" s="46" t="s">
        <v>880</v>
      </c>
      <c r="BD639" s="42" t="s">
        <v>19</v>
      </c>
      <c r="BE639" s="42" t="s">
        <v>17</v>
      </c>
      <c r="BF639" s="42" t="s">
        <v>17</v>
      </c>
      <c r="BR639" s="1">
        <f t="shared" si="155"/>
        <v>14</v>
      </c>
      <c r="BS639" s="1">
        <f t="shared" si="156"/>
        <v>0</v>
      </c>
      <c r="BT639" s="1">
        <f t="shared" si="157"/>
        <v>6</v>
      </c>
      <c r="BU639" s="1">
        <f t="shared" si="158"/>
        <v>4</v>
      </c>
      <c r="BV639" s="1">
        <f t="shared" si="159"/>
        <v>5</v>
      </c>
      <c r="BW639" s="1">
        <f>SUM(COUNTIFS($S639:$BQ639,{"PAT","MAT"}))</f>
        <v>0</v>
      </c>
      <c r="BX639" s="1">
        <f t="shared" si="160"/>
        <v>0</v>
      </c>
      <c r="BY639" s="1">
        <f t="shared" si="161"/>
        <v>0</v>
      </c>
      <c r="BZ639" s="1">
        <f t="shared" si="162"/>
        <v>0</v>
      </c>
      <c r="CA639" s="1">
        <f t="shared" si="163"/>
        <v>0</v>
      </c>
      <c r="CB639" s="1">
        <f t="shared" si="164"/>
        <v>0</v>
      </c>
      <c r="CC639" s="1">
        <f t="shared" si="165"/>
        <v>0</v>
      </c>
      <c r="CD639" s="1">
        <f t="shared" si="166"/>
        <v>0</v>
      </c>
      <c r="CE639" s="1">
        <f t="shared" si="167"/>
        <v>0</v>
      </c>
      <c r="CF639" s="1">
        <f t="shared" si="168"/>
        <v>1</v>
      </c>
      <c r="CG639" s="1">
        <f>SUM(BR639:CC639)+SUM(COUNTIFS(R639:BQ639,{"TERM","RESIGNED"}))</f>
        <v>29</v>
      </c>
      <c r="CH639" s="1" t="s">
        <v>41</v>
      </c>
      <c r="CI639" s="1" t="s">
        <v>937</v>
      </c>
    </row>
    <row r="640" spans="1:87" x14ac:dyDescent="0.25">
      <c r="A640" s="30">
        <f t="shared" si="169"/>
        <v>639</v>
      </c>
      <c r="B640" s="1" t="s">
        <v>163</v>
      </c>
      <c r="C640" s="1">
        <v>106088</v>
      </c>
      <c r="D640" s="1">
        <v>106088</v>
      </c>
      <c r="E640" s="1" t="s">
        <v>862</v>
      </c>
      <c r="F640" s="32" t="s">
        <v>1348</v>
      </c>
      <c r="G640" s="32" t="s">
        <v>154</v>
      </c>
      <c r="H640" s="28">
        <v>45258</v>
      </c>
      <c r="I640" s="28" t="s">
        <v>36</v>
      </c>
      <c r="J640" s="28" t="s">
        <v>36</v>
      </c>
      <c r="K640" s="1">
        <f t="shared" ca="1" si="153"/>
        <v>84</v>
      </c>
      <c r="L640" s="39" t="s">
        <v>1354</v>
      </c>
      <c r="M640" s="32" t="s">
        <v>118</v>
      </c>
      <c r="N640" s="1" t="s">
        <v>38</v>
      </c>
      <c r="O640" s="1" t="s">
        <v>39</v>
      </c>
      <c r="P640" s="1"/>
      <c r="Q640" s="1"/>
      <c r="R640" s="31" t="s">
        <v>157</v>
      </c>
      <c r="S640" s="42" t="s">
        <v>880</v>
      </c>
      <c r="T640" s="45">
        <v>0.375</v>
      </c>
      <c r="U640" s="42" t="s">
        <v>880</v>
      </c>
      <c r="V640" s="42" t="s">
        <v>880</v>
      </c>
      <c r="W640" s="46">
        <v>0.37708333333333338</v>
      </c>
      <c r="X640" s="46" t="s">
        <v>880</v>
      </c>
      <c r="Y640" s="42" t="s">
        <v>17</v>
      </c>
      <c r="Z640" s="42" t="s">
        <v>17</v>
      </c>
      <c r="AA640" s="42" t="s">
        <v>880</v>
      </c>
      <c r="AB640" s="46">
        <v>0.37152777777777773</v>
      </c>
      <c r="AC640" s="42" t="s">
        <v>880</v>
      </c>
      <c r="AD640" s="42" t="s">
        <v>880</v>
      </c>
      <c r="AE640" s="46">
        <v>0.37847222222222227</v>
      </c>
      <c r="AF640" s="42" t="s">
        <v>880</v>
      </c>
      <c r="AG640" s="42" t="s">
        <v>880</v>
      </c>
      <c r="AH640" s="46">
        <v>0.37361111111111112</v>
      </c>
      <c r="AI640" s="42" t="s">
        <v>880</v>
      </c>
      <c r="AJ640" s="42" t="s">
        <v>880</v>
      </c>
      <c r="AK640" s="46">
        <v>0.37222222222222223</v>
      </c>
      <c r="AL640" s="42" t="s">
        <v>880</v>
      </c>
      <c r="AM640" s="42" t="s">
        <v>880</v>
      </c>
      <c r="AN640" s="46">
        <v>0.37013888888888885</v>
      </c>
      <c r="AO640" s="42" t="s">
        <v>880</v>
      </c>
      <c r="AP640" s="42" t="s">
        <v>17</v>
      </c>
      <c r="AQ640" s="42" t="s">
        <v>17</v>
      </c>
      <c r="AR640" s="42" t="s">
        <v>880</v>
      </c>
      <c r="AS640" s="46">
        <v>0.38958333333333334</v>
      </c>
      <c r="AT640" s="46" t="s">
        <v>880</v>
      </c>
      <c r="AU640" s="42" t="s">
        <v>880</v>
      </c>
      <c r="AV640" s="46">
        <v>0.36874999999999997</v>
      </c>
      <c r="AW640" s="46" t="s">
        <v>880</v>
      </c>
      <c r="AX640" s="42" t="s">
        <v>19</v>
      </c>
      <c r="AY640" s="46">
        <v>0.36944444444444446</v>
      </c>
      <c r="AZ640" s="46" t="s">
        <v>19</v>
      </c>
      <c r="BA640" s="42" t="s">
        <v>881</v>
      </c>
      <c r="BB640" s="46">
        <v>0.22916666666666666</v>
      </c>
      <c r="BC640" s="46" t="s">
        <v>881</v>
      </c>
      <c r="BD640" s="42" t="s">
        <v>880</v>
      </c>
      <c r="BE640" s="42" t="s">
        <v>17</v>
      </c>
      <c r="BF640" s="42" t="s">
        <v>17</v>
      </c>
      <c r="BR640" s="1">
        <f t="shared" si="155"/>
        <v>19</v>
      </c>
      <c r="BS640" s="1">
        <f t="shared" si="156"/>
        <v>1</v>
      </c>
      <c r="BT640" s="1">
        <f t="shared" si="157"/>
        <v>6</v>
      </c>
      <c r="BU640" s="1">
        <f t="shared" si="158"/>
        <v>0</v>
      </c>
      <c r="BV640" s="1">
        <f t="shared" si="159"/>
        <v>2</v>
      </c>
      <c r="BW640" s="1">
        <f>SUM(COUNTIFS($S640:$BQ640,{"PAT","MAT"}))</f>
        <v>0</v>
      </c>
      <c r="BX640" s="1">
        <f t="shared" si="160"/>
        <v>0</v>
      </c>
      <c r="BY640" s="1">
        <f t="shared" si="161"/>
        <v>0</v>
      </c>
      <c r="BZ640" s="1">
        <f t="shared" si="162"/>
        <v>0</v>
      </c>
      <c r="CA640" s="1">
        <f t="shared" si="163"/>
        <v>0</v>
      </c>
      <c r="CB640" s="1">
        <f t="shared" si="164"/>
        <v>0</v>
      </c>
      <c r="CC640" s="1">
        <f t="shared" si="165"/>
        <v>0</v>
      </c>
      <c r="CD640" s="1">
        <f t="shared" si="166"/>
        <v>0</v>
      </c>
      <c r="CE640" s="1">
        <f t="shared" si="167"/>
        <v>1</v>
      </c>
      <c r="CF640" s="1">
        <f t="shared" si="168"/>
        <v>1</v>
      </c>
      <c r="CG640" s="1">
        <f>SUM(BR640:CC640)+SUM(COUNTIFS(R640:BQ640,{"TERM","RESIGNED"}))</f>
        <v>28</v>
      </c>
      <c r="CH640" s="1" t="s">
        <v>41</v>
      </c>
      <c r="CI640" s="1" t="s">
        <v>931</v>
      </c>
    </row>
    <row r="641" spans="1:87" x14ac:dyDescent="0.25">
      <c r="A641" s="30">
        <f t="shared" si="169"/>
        <v>640</v>
      </c>
      <c r="B641" s="1" t="s">
        <v>163</v>
      </c>
      <c r="C641" s="1">
        <v>106105</v>
      </c>
      <c r="D641" s="1">
        <v>106105</v>
      </c>
      <c r="E641" s="1" t="s">
        <v>862</v>
      </c>
      <c r="F641" s="32" t="s">
        <v>1351</v>
      </c>
      <c r="G641" s="32" t="s">
        <v>117</v>
      </c>
      <c r="H641" s="28">
        <v>45261</v>
      </c>
      <c r="I641" s="28" t="s">
        <v>36</v>
      </c>
      <c r="J641" s="28" t="s">
        <v>36</v>
      </c>
      <c r="K641" s="1">
        <f t="shared" ca="1" si="153"/>
        <v>81</v>
      </c>
      <c r="L641" s="39" t="str">
        <f>IF(OR(M641="Email Verification",M641="Operations",M641="OJT",M641="Bottom Quartile Group",M641="Training"),"Billable","Non Billable")</f>
        <v>Billable</v>
      </c>
      <c r="M641" s="32" t="s">
        <v>118</v>
      </c>
      <c r="N641" s="1" t="s">
        <v>38</v>
      </c>
      <c r="O641" s="1" t="s">
        <v>39</v>
      </c>
      <c r="P641" s="1"/>
      <c r="Q641" s="1"/>
      <c r="R641" s="31" t="s">
        <v>1443</v>
      </c>
      <c r="S641" s="42" t="s">
        <v>880</v>
      </c>
      <c r="T641" s="45">
        <v>0.3972222222222222</v>
      </c>
      <c r="U641" s="42" t="s">
        <v>880</v>
      </c>
      <c r="V641" s="42" t="s">
        <v>880</v>
      </c>
      <c r="W641" s="46">
        <v>0.41597222222222219</v>
      </c>
      <c r="X641" s="46" t="s">
        <v>880</v>
      </c>
      <c r="Y641" s="42" t="s">
        <v>17</v>
      </c>
      <c r="Z641" s="42" t="s">
        <v>17</v>
      </c>
      <c r="AA641" s="42" t="s">
        <v>880</v>
      </c>
      <c r="AB641" s="46">
        <v>0.4152777777777778</v>
      </c>
      <c r="AC641" s="42" t="s">
        <v>880</v>
      </c>
      <c r="AD641" s="42" t="s">
        <v>880</v>
      </c>
      <c r="AE641" s="46">
        <v>0.42569444444444443</v>
      </c>
      <c r="AF641" s="42" t="s">
        <v>880</v>
      </c>
      <c r="AG641" s="42" t="s">
        <v>880</v>
      </c>
      <c r="AH641" s="46">
        <v>0.39444444444444443</v>
      </c>
      <c r="AI641" s="42" t="s">
        <v>880</v>
      </c>
      <c r="AJ641" s="42" t="s">
        <v>880</v>
      </c>
      <c r="AK641" s="46">
        <v>0.40069444444444446</v>
      </c>
      <c r="AL641" s="42" t="s">
        <v>880</v>
      </c>
      <c r="AM641" s="42" t="s">
        <v>880</v>
      </c>
      <c r="AN641" s="46">
        <v>0.41250000000000003</v>
      </c>
      <c r="AO641" s="42" t="s">
        <v>880</v>
      </c>
      <c r="AP641" s="42" t="s">
        <v>17</v>
      </c>
      <c r="AQ641" s="42" t="s">
        <v>17</v>
      </c>
      <c r="AR641" s="42" t="s">
        <v>880</v>
      </c>
      <c r="AS641" s="46">
        <v>0.43055555555555558</v>
      </c>
      <c r="AT641" s="46" t="s">
        <v>880</v>
      </c>
      <c r="AU641" s="42" t="s">
        <v>880</v>
      </c>
      <c r="AV641" s="46">
        <v>0.39166666666666666</v>
      </c>
      <c r="AW641" s="46" t="s">
        <v>880</v>
      </c>
      <c r="AX641" s="42" t="s">
        <v>18</v>
      </c>
      <c r="AY641" s="46" t="s">
        <v>36</v>
      </c>
      <c r="AZ641" s="46" t="s">
        <v>18</v>
      </c>
      <c r="BA641" s="42" t="s">
        <v>880</v>
      </c>
      <c r="BB641" s="46">
        <v>0.42430555555555555</v>
      </c>
      <c r="BC641" s="46" t="s">
        <v>880</v>
      </c>
      <c r="BD641" s="42" t="s">
        <v>880</v>
      </c>
      <c r="BE641" s="42" t="s">
        <v>17</v>
      </c>
      <c r="BF641" s="42" t="s">
        <v>17</v>
      </c>
      <c r="BR641" s="1">
        <f t="shared" si="155"/>
        <v>21</v>
      </c>
      <c r="BS641" s="1">
        <f t="shared" si="156"/>
        <v>0</v>
      </c>
      <c r="BT641" s="1">
        <f t="shared" si="157"/>
        <v>6</v>
      </c>
      <c r="BU641" s="1">
        <f t="shared" si="158"/>
        <v>2</v>
      </c>
      <c r="BV641" s="1">
        <f t="shared" si="159"/>
        <v>0</v>
      </c>
      <c r="BW641" s="1">
        <f>SUM(COUNTIFS($S641:$BQ641,{"PAT","MAT"}))</f>
        <v>0</v>
      </c>
      <c r="BX641" s="1">
        <f t="shared" si="160"/>
        <v>0</v>
      </c>
      <c r="BY641" s="1">
        <f t="shared" si="161"/>
        <v>0</v>
      </c>
      <c r="BZ641" s="1">
        <f t="shared" si="162"/>
        <v>0</v>
      </c>
      <c r="CA641" s="1">
        <f t="shared" si="163"/>
        <v>0</v>
      </c>
      <c r="CB641" s="1">
        <f t="shared" si="164"/>
        <v>0</v>
      </c>
      <c r="CC641" s="1">
        <f t="shared" si="165"/>
        <v>0</v>
      </c>
      <c r="CD641" s="1">
        <f t="shared" si="166"/>
        <v>0</v>
      </c>
      <c r="CE641" s="1">
        <f t="shared" si="167"/>
        <v>1</v>
      </c>
      <c r="CF641" s="1">
        <f t="shared" si="168"/>
        <v>1</v>
      </c>
      <c r="CG641" s="1">
        <f>SUM(BR641:CC641)+SUM(COUNTIFS(R641:BQ641,{"TERM","RESIGNED"}))</f>
        <v>29</v>
      </c>
      <c r="CH641" s="1" t="s">
        <v>41</v>
      </c>
      <c r="CI641" s="1" t="s">
        <v>931</v>
      </c>
    </row>
    <row r="642" spans="1:87" x14ac:dyDescent="0.25">
      <c r="A642" s="30">
        <f t="shared" si="169"/>
        <v>641</v>
      </c>
      <c r="B642" s="1" t="s">
        <v>163</v>
      </c>
      <c r="C642" s="1">
        <v>106107</v>
      </c>
      <c r="D642" s="1">
        <v>106107</v>
      </c>
      <c r="E642" s="1" t="s">
        <v>863</v>
      </c>
      <c r="F642" s="32" t="s">
        <v>1352</v>
      </c>
      <c r="G642" s="32" t="s">
        <v>117</v>
      </c>
      <c r="H642" s="28">
        <v>45261</v>
      </c>
      <c r="I642" s="28" t="s">
        <v>36</v>
      </c>
      <c r="J642" s="28" t="s">
        <v>36</v>
      </c>
      <c r="K642" s="1">
        <f t="shared" ref="K642:K705" ca="1" si="170">IF(O642="ACTIVE",(TODAY()-H642),(J642-H642))</f>
        <v>81</v>
      </c>
      <c r="L642" s="39" t="str">
        <f>IF(OR(M642="Email Verification",M642="Operations",M642="OJT",M642="Bottom Quartile Group",M642="Training"),"Billable","Non Billable")</f>
        <v>Billable</v>
      </c>
      <c r="M642" s="32" t="s">
        <v>118</v>
      </c>
      <c r="N642" s="1" t="s">
        <v>38</v>
      </c>
      <c r="O642" s="1" t="s">
        <v>39</v>
      </c>
      <c r="P642" s="1"/>
      <c r="Q642" s="1"/>
      <c r="R642" s="31" t="s">
        <v>1443</v>
      </c>
      <c r="S642" s="42" t="s">
        <v>880</v>
      </c>
      <c r="T642" s="45">
        <v>0.40833333333333338</v>
      </c>
      <c r="U642" s="42" t="s">
        <v>880</v>
      </c>
      <c r="V642" s="42" t="s">
        <v>880</v>
      </c>
      <c r="W642" s="46">
        <v>0.40277777777777773</v>
      </c>
      <c r="X642" s="46" t="s">
        <v>880</v>
      </c>
      <c r="Y642" s="42" t="s">
        <v>17</v>
      </c>
      <c r="Z642" s="42" t="s">
        <v>17</v>
      </c>
      <c r="AA642" s="42" t="s">
        <v>880</v>
      </c>
      <c r="AB642" s="46">
        <v>0.41666666666666669</v>
      </c>
      <c r="AC642" s="42" t="s">
        <v>880</v>
      </c>
      <c r="AD642" s="42" t="s">
        <v>880</v>
      </c>
      <c r="AE642" s="46">
        <v>0.4284722222222222</v>
      </c>
      <c r="AF642" s="42" t="s">
        <v>880</v>
      </c>
      <c r="AG642" s="42" t="s">
        <v>880</v>
      </c>
      <c r="AH642" s="46">
        <v>0.41805555555555557</v>
      </c>
      <c r="AI642" s="42" t="s">
        <v>880</v>
      </c>
      <c r="AJ642" s="42" t="s">
        <v>880</v>
      </c>
      <c r="AK642" s="46">
        <v>0.39930555555555558</v>
      </c>
      <c r="AL642" s="42" t="s">
        <v>880</v>
      </c>
      <c r="AM642" s="42" t="s">
        <v>880</v>
      </c>
      <c r="AN642" s="46">
        <v>0.38611111111111113</v>
      </c>
      <c r="AO642" s="42" t="s">
        <v>880</v>
      </c>
      <c r="AP642" s="42" t="s">
        <v>17</v>
      </c>
      <c r="AQ642" s="42" t="s">
        <v>17</v>
      </c>
      <c r="AR642" s="42" t="s">
        <v>880</v>
      </c>
      <c r="AS642" s="46">
        <v>0.42708333333333331</v>
      </c>
      <c r="AT642" s="46" t="s">
        <v>880</v>
      </c>
      <c r="AU642" s="42" t="s">
        <v>880</v>
      </c>
      <c r="AV642" s="46">
        <v>0.39583333333333331</v>
      </c>
      <c r="AW642" s="46" t="s">
        <v>880</v>
      </c>
      <c r="AX642" s="42" t="s">
        <v>880</v>
      </c>
      <c r="AY642" s="46">
        <v>0.39513888888888887</v>
      </c>
      <c r="AZ642" s="46" t="s">
        <v>880</v>
      </c>
      <c r="BA642" s="42" t="s">
        <v>880</v>
      </c>
      <c r="BB642" s="46">
        <v>0.43402777777777773</v>
      </c>
      <c r="BC642" s="46" t="s">
        <v>880</v>
      </c>
      <c r="BD642" s="42" t="s">
        <v>880</v>
      </c>
      <c r="BE642" s="42" t="s">
        <v>17</v>
      </c>
      <c r="BF642" s="42" t="s">
        <v>17</v>
      </c>
      <c r="BR642" s="1">
        <f t="shared" ref="BR642:BR705" si="171">COUNTIFS($S642:$BQ642,"P")</f>
        <v>23</v>
      </c>
      <c r="BS642" s="1">
        <f t="shared" ref="BS642:BS705" si="172">COUNTIFS($S642:$BQ642,"HD")/2</f>
        <v>0</v>
      </c>
      <c r="BT642" s="1">
        <f t="shared" ref="BT642:BT705" si="173">COUNTIFS($S642:$BQ642,"DO")</f>
        <v>6</v>
      </c>
      <c r="BU642" s="1">
        <f t="shared" ref="BU642:BU705" si="174">COUNTIFS($S642:$BQ642,"UPL")</f>
        <v>0</v>
      </c>
      <c r="BV642" s="1">
        <f t="shared" ref="BV642:BV705" si="175">COUNTIFS($S642:$BQ642,"LWP")</f>
        <v>0</v>
      </c>
      <c r="BW642" s="1">
        <f>SUM(COUNTIFS($S642:$BQ642,{"PAT","MAT"}))</f>
        <v>0</v>
      </c>
      <c r="BX642" s="1">
        <f t="shared" ref="BX642:BX705" si="176">COUNTIFS($S642:$BQ642,"HO")</f>
        <v>0</v>
      </c>
      <c r="BY642" s="1">
        <f t="shared" ref="BY642:BY705" si="177">COUNTIFS($S642:$BQ642,"NA")</f>
        <v>0</v>
      </c>
      <c r="BZ642" s="1">
        <f t="shared" ref="BZ642:BZ705" si="178">COUNTIFS($S642:$BQ642,"PL")</f>
        <v>0</v>
      </c>
      <c r="CA642" s="1">
        <f t="shared" ref="CA642:CA705" si="179">COUNTIFS($S642:$BQ642,"CL")</f>
        <v>0</v>
      </c>
      <c r="CB642" s="1">
        <f t="shared" ref="CB642:CB705" si="180">COUNTIFS($S642:$BQ642,"BL")</f>
        <v>0</v>
      </c>
      <c r="CC642" s="1">
        <f t="shared" ref="CC642:CC705" si="181">COUNTIFS($S642:$BQ642,"CO")</f>
        <v>0</v>
      </c>
      <c r="CD642" s="1">
        <f t="shared" ref="CD642:CD705" si="182">SUM(BZ642:CC642)</f>
        <v>0</v>
      </c>
      <c r="CE642" s="1">
        <f t="shared" ref="CE642:CE705" si="183">IF(SUM(BR642+BS642)&gt;=17,1,0)</f>
        <v>1</v>
      </c>
      <c r="CF642" s="1">
        <f t="shared" ref="CF642:CF705" si="184">IF(SUM(BR642+BS642)&gt;=13,1,0)</f>
        <v>1</v>
      </c>
      <c r="CG642" s="1">
        <f>SUM(BR642:CC642)+SUM(COUNTIFS(R642:BQ642,{"TERM","RESIGNED"}))</f>
        <v>29</v>
      </c>
      <c r="CH642" s="1" t="s">
        <v>41</v>
      </c>
      <c r="CI642" s="1" t="s">
        <v>931</v>
      </c>
    </row>
    <row r="643" spans="1:87" x14ac:dyDescent="0.25">
      <c r="A643" s="30">
        <f t="shared" ref="A643:A706" si="185">A642+1</f>
        <v>642</v>
      </c>
      <c r="B643" s="1" t="s">
        <v>163</v>
      </c>
      <c r="C643" s="1">
        <v>106147</v>
      </c>
      <c r="D643" s="25">
        <v>106147</v>
      </c>
      <c r="E643" s="1" t="s">
        <v>863</v>
      </c>
      <c r="F643" s="32" t="s">
        <v>1358</v>
      </c>
      <c r="G643" s="32" t="s">
        <v>117</v>
      </c>
      <c r="H643" s="28">
        <v>45266</v>
      </c>
      <c r="I643" s="28" t="s">
        <v>36</v>
      </c>
      <c r="J643" s="28" t="s">
        <v>36</v>
      </c>
      <c r="K643" s="1">
        <f t="shared" ca="1" si="170"/>
        <v>76</v>
      </c>
      <c r="L643" s="32" t="s">
        <v>1354</v>
      </c>
      <c r="M643" s="32" t="s">
        <v>118</v>
      </c>
      <c r="N643" s="1" t="s">
        <v>38</v>
      </c>
      <c r="O643" s="1" t="s">
        <v>39</v>
      </c>
      <c r="P643" s="1"/>
      <c r="Q643" s="1"/>
      <c r="R643" s="31" t="s">
        <v>1443</v>
      </c>
      <c r="S643" s="42" t="s">
        <v>880</v>
      </c>
      <c r="T643" s="45">
        <v>0.38819444444444445</v>
      </c>
      <c r="U643" s="42" t="s">
        <v>880</v>
      </c>
      <c r="V643" s="42" t="s">
        <v>880</v>
      </c>
      <c r="W643" s="46">
        <v>0.39583333333333331</v>
      </c>
      <c r="X643" s="46" t="s">
        <v>880</v>
      </c>
      <c r="Y643" s="42" t="s">
        <v>17</v>
      </c>
      <c r="Z643" s="42" t="s">
        <v>17</v>
      </c>
      <c r="AA643" s="42" t="s">
        <v>18</v>
      </c>
      <c r="AB643" s="46" t="s">
        <v>36</v>
      </c>
      <c r="AC643" s="42" t="s">
        <v>18</v>
      </c>
      <c r="AD643" s="42" t="s">
        <v>18</v>
      </c>
      <c r="AE643" s="46" t="s">
        <v>36</v>
      </c>
      <c r="AF643" s="42" t="s">
        <v>18</v>
      </c>
      <c r="AG643" s="42" t="s">
        <v>880</v>
      </c>
      <c r="AH643" s="46">
        <v>0.37777777777777777</v>
      </c>
      <c r="AI643" s="42" t="s">
        <v>880</v>
      </c>
      <c r="AJ643" s="42" t="s">
        <v>880</v>
      </c>
      <c r="AK643" s="46">
        <v>0.4055555555555555</v>
      </c>
      <c r="AL643" s="42" t="s">
        <v>880</v>
      </c>
      <c r="AM643" s="42" t="s">
        <v>880</v>
      </c>
      <c r="AN643" s="46">
        <v>0.3833333333333333</v>
      </c>
      <c r="AO643" s="42" t="s">
        <v>880</v>
      </c>
      <c r="AP643" s="42" t="s">
        <v>17</v>
      </c>
      <c r="AQ643" s="42" t="s">
        <v>17</v>
      </c>
      <c r="AR643" s="42" t="s">
        <v>880</v>
      </c>
      <c r="AS643" s="46">
        <v>0.41805555555555557</v>
      </c>
      <c r="AT643" s="46" t="s">
        <v>880</v>
      </c>
      <c r="AU643" s="42" t="s">
        <v>18</v>
      </c>
      <c r="AV643" s="46" t="s">
        <v>36</v>
      </c>
      <c r="AW643" s="46" t="s">
        <v>18</v>
      </c>
      <c r="AX643" s="42" t="s">
        <v>880</v>
      </c>
      <c r="AY643" s="46">
        <v>0.4145833333333333</v>
      </c>
      <c r="AZ643" s="46" t="s">
        <v>880</v>
      </c>
      <c r="BA643" s="42" t="s">
        <v>880</v>
      </c>
      <c r="BB643" s="46">
        <v>0.41875000000000001</v>
      </c>
      <c r="BC643" s="46" t="s">
        <v>880</v>
      </c>
      <c r="BD643" s="42" t="s">
        <v>880</v>
      </c>
      <c r="BE643" s="42" t="s">
        <v>17</v>
      </c>
      <c r="BF643" s="42" t="s">
        <v>17</v>
      </c>
      <c r="BR643" s="1">
        <f t="shared" si="171"/>
        <v>17</v>
      </c>
      <c r="BS643" s="1">
        <f t="shared" si="172"/>
        <v>0</v>
      </c>
      <c r="BT643" s="1">
        <f t="shared" si="173"/>
        <v>6</v>
      </c>
      <c r="BU643" s="1">
        <f t="shared" si="174"/>
        <v>6</v>
      </c>
      <c r="BV643" s="1">
        <f t="shared" si="175"/>
        <v>0</v>
      </c>
      <c r="BW643" s="1">
        <f>SUM(COUNTIFS($S643:$BQ643,{"PAT","MAT"}))</f>
        <v>0</v>
      </c>
      <c r="BX643" s="1">
        <f t="shared" si="176"/>
        <v>0</v>
      </c>
      <c r="BY643" s="1">
        <f t="shared" si="177"/>
        <v>0</v>
      </c>
      <c r="BZ643" s="1">
        <f t="shared" si="178"/>
        <v>0</v>
      </c>
      <c r="CA643" s="1">
        <f t="shared" si="179"/>
        <v>0</v>
      </c>
      <c r="CB643" s="1">
        <f t="shared" si="180"/>
        <v>0</v>
      </c>
      <c r="CC643" s="1">
        <f t="shared" si="181"/>
        <v>0</v>
      </c>
      <c r="CD643" s="1">
        <f t="shared" si="182"/>
        <v>0</v>
      </c>
      <c r="CE643" s="1">
        <f t="shared" si="183"/>
        <v>1</v>
      </c>
      <c r="CF643" s="1">
        <f t="shared" si="184"/>
        <v>1</v>
      </c>
      <c r="CG643" s="1">
        <f>SUM(BR643:CC643)+SUM(COUNTIFS(R643:BQ643,{"TERM","RESIGNED"}))</f>
        <v>29</v>
      </c>
      <c r="CH643" s="1" t="s">
        <v>41</v>
      </c>
      <c r="CI643" s="1" t="s">
        <v>931</v>
      </c>
    </row>
    <row r="644" spans="1:87" x14ac:dyDescent="0.25">
      <c r="A644" s="30">
        <f t="shared" si="185"/>
        <v>643</v>
      </c>
      <c r="B644" s="1" t="s">
        <v>163</v>
      </c>
      <c r="C644" s="1">
        <v>106149</v>
      </c>
      <c r="D644" s="25">
        <v>106149</v>
      </c>
      <c r="E644" s="1" t="s">
        <v>863</v>
      </c>
      <c r="F644" s="32" t="s">
        <v>1360</v>
      </c>
      <c r="G644" s="32" t="s">
        <v>117</v>
      </c>
      <c r="H644" s="28">
        <v>45266</v>
      </c>
      <c r="I644" s="28" t="s">
        <v>36</v>
      </c>
      <c r="J644" s="28" t="s">
        <v>36</v>
      </c>
      <c r="K644" s="1">
        <f t="shared" ca="1" si="170"/>
        <v>76</v>
      </c>
      <c r="L644" s="32" t="s">
        <v>1354</v>
      </c>
      <c r="M644" s="32" t="s">
        <v>118</v>
      </c>
      <c r="N644" s="1" t="s">
        <v>38</v>
      </c>
      <c r="O644" s="1" t="s">
        <v>39</v>
      </c>
      <c r="P644" s="1"/>
      <c r="Q644" s="1"/>
      <c r="R644" s="31" t="s">
        <v>1443</v>
      </c>
      <c r="S644" s="42" t="s">
        <v>880</v>
      </c>
      <c r="T644" s="45">
        <v>0.37847222222222227</v>
      </c>
      <c r="U644" s="42" t="s">
        <v>880</v>
      </c>
      <c r="V644" s="42" t="s">
        <v>18</v>
      </c>
      <c r="W644" s="46" t="s">
        <v>36</v>
      </c>
      <c r="X644" s="46" t="s">
        <v>18</v>
      </c>
      <c r="Y644" s="42" t="s">
        <v>17</v>
      </c>
      <c r="Z644" s="42" t="s">
        <v>17</v>
      </c>
      <c r="AA644" s="42" t="s">
        <v>880</v>
      </c>
      <c r="AB644" s="46">
        <v>0.39166666666666666</v>
      </c>
      <c r="AC644" s="42" t="s">
        <v>880</v>
      </c>
      <c r="AD644" s="42" t="s">
        <v>18</v>
      </c>
      <c r="AE644" s="46" t="s">
        <v>36</v>
      </c>
      <c r="AF644" s="42" t="s">
        <v>18</v>
      </c>
      <c r="AG644" s="42" t="s">
        <v>18</v>
      </c>
      <c r="AH644" s="46" t="s">
        <v>36</v>
      </c>
      <c r="AI644" s="42" t="s">
        <v>18</v>
      </c>
      <c r="AJ644" s="42" t="s">
        <v>880</v>
      </c>
      <c r="AK644" s="46">
        <v>0.37986111111111115</v>
      </c>
      <c r="AL644" s="42" t="s">
        <v>880</v>
      </c>
      <c r="AM644" s="42" t="s">
        <v>880</v>
      </c>
      <c r="AN644" s="46">
        <v>0.38819444444444445</v>
      </c>
      <c r="AO644" s="42" t="s">
        <v>880</v>
      </c>
      <c r="AP644" s="42" t="s">
        <v>17</v>
      </c>
      <c r="AQ644" s="42" t="s">
        <v>17</v>
      </c>
      <c r="AR644" s="42" t="s">
        <v>880</v>
      </c>
      <c r="AS644" s="46">
        <v>0.38055555555555554</v>
      </c>
      <c r="AT644" s="46" t="s">
        <v>880</v>
      </c>
      <c r="AU644" s="42" t="s">
        <v>880</v>
      </c>
      <c r="AV644" s="46">
        <v>0.40347222222222223</v>
      </c>
      <c r="AW644" s="46" t="s">
        <v>880</v>
      </c>
      <c r="AX644" s="42" t="s">
        <v>880</v>
      </c>
      <c r="AY644" s="46">
        <v>0.39861111111111108</v>
      </c>
      <c r="AZ644" s="46" t="s">
        <v>880</v>
      </c>
      <c r="BA644" s="42" t="s">
        <v>18</v>
      </c>
      <c r="BB644" s="46" t="s">
        <v>36</v>
      </c>
      <c r="BC644" s="46" t="s">
        <v>18</v>
      </c>
      <c r="BD644" s="42" t="s">
        <v>880</v>
      </c>
      <c r="BE644" s="42" t="s">
        <v>17</v>
      </c>
      <c r="BF644" s="42" t="s">
        <v>17</v>
      </c>
      <c r="BR644" s="1">
        <f t="shared" si="171"/>
        <v>15</v>
      </c>
      <c r="BS644" s="1">
        <f t="shared" si="172"/>
        <v>0</v>
      </c>
      <c r="BT644" s="1">
        <f t="shared" si="173"/>
        <v>6</v>
      </c>
      <c r="BU644" s="1">
        <f t="shared" si="174"/>
        <v>8</v>
      </c>
      <c r="BV644" s="1">
        <f t="shared" si="175"/>
        <v>0</v>
      </c>
      <c r="BW644" s="1">
        <f>SUM(COUNTIFS($S644:$BQ644,{"PAT","MAT"}))</f>
        <v>0</v>
      </c>
      <c r="BX644" s="1">
        <f t="shared" si="176"/>
        <v>0</v>
      </c>
      <c r="BY644" s="1">
        <f t="shared" si="177"/>
        <v>0</v>
      </c>
      <c r="BZ644" s="1">
        <f t="shared" si="178"/>
        <v>0</v>
      </c>
      <c r="CA644" s="1">
        <f t="shared" si="179"/>
        <v>0</v>
      </c>
      <c r="CB644" s="1">
        <f t="shared" si="180"/>
        <v>0</v>
      </c>
      <c r="CC644" s="1">
        <f t="shared" si="181"/>
        <v>0</v>
      </c>
      <c r="CD644" s="1">
        <f t="shared" si="182"/>
        <v>0</v>
      </c>
      <c r="CE644" s="1">
        <f t="shared" si="183"/>
        <v>0</v>
      </c>
      <c r="CF644" s="1">
        <f t="shared" si="184"/>
        <v>1</v>
      </c>
      <c r="CG644" s="1">
        <f>SUM(BR644:CC644)+SUM(COUNTIFS(R644:BQ644,{"TERM","RESIGNED"}))</f>
        <v>29</v>
      </c>
      <c r="CH644" s="1" t="s">
        <v>41</v>
      </c>
      <c r="CI644" s="1" t="s">
        <v>931</v>
      </c>
    </row>
    <row r="645" spans="1:87" x14ac:dyDescent="0.25">
      <c r="A645" s="30">
        <f t="shared" si="185"/>
        <v>644</v>
      </c>
      <c r="B645" s="1" t="s">
        <v>163</v>
      </c>
      <c r="C645" s="1">
        <v>106150</v>
      </c>
      <c r="D645" s="25">
        <v>106150</v>
      </c>
      <c r="E645" s="1" t="s">
        <v>862</v>
      </c>
      <c r="F645" s="32" t="s">
        <v>1361</v>
      </c>
      <c r="G645" s="32" t="s">
        <v>117</v>
      </c>
      <c r="H645" s="28">
        <v>45266</v>
      </c>
      <c r="I645" s="28" t="s">
        <v>36</v>
      </c>
      <c r="J645" s="28" t="s">
        <v>36</v>
      </c>
      <c r="K645" s="1">
        <f t="shared" ca="1" si="170"/>
        <v>76</v>
      </c>
      <c r="L645" s="32" t="s">
        <v>1354</v>
      </c>
      <c r="M645" s="32" t="s">
        <v>118</v>
      </c>
      <c r="N645" s="1" t="s">
        <v>38</v>
      </c>
      <c r="O645" s="1" t="s">
        <v>39</v>
      </c>
      <c r="P645" s="1"/>
      <c r="Q645" s="1"/>
      <c r="R645" s="31" t="s">
        <v>1443</v>
      </c>
      <c r="S645" s="42" t="s">
        <v>880</v>
      </c>
      <c r="T645" s="45">
        <v>0.39374999999999999</v>
      </c>
      <c r="U645" s="42" t="s">
        <v>880</v>
      </c>
      <c r="V645" s="42" t="s">
        <v>880</v>
      </c>
      <c r="W645" s="46">
        <v>0.42499999999999999</v>
      </c>
      <c r="X645" s="46" t="s">
        <v>880</v>
      </c>
      <c r="Y645" s="42" t="s">
        <v>17</v>
      </c>
      <c r="Z645" s="42" t="s">
        <v>17</v>
      </c>
      <c r="AA645" s="42" t="s">
        <v>880</v>
      </c>
      <c r="AB645" s="46">
        <v>0.41736111111111113</v>
      </c>
      <c r="AC645" s="42" t="s">
        <v>880</v>
      </c>
      <c r="AD645" s="42" t="s">
        <v>880</v>
      </c>
      <c r="AE645" s="46">
        <v>0.42152777777777778</v>
      </c>
      <c r="AF645" s="42" t="s">
        <v>880</v>
      </c>
      <c r="AG645" s="42" t="s">
        <v>880</v>
      </c>
      <c r="AH645" s="46">
        <v>0.4368055555555555</v>
      </c>
      <c r="AI645" s="42" t="s">
        <v>880</v>
      </c>
      <c r="AJ645" s="42" t="s">
        <v>880</v>
      </c>
      <c r="AK645" s="46">
        <v>0.4152777777777778</v>
      </c>
      <c r="AL645" s="42" t="s">
        <v>880</v>
      </c>
      <c r="AM645" s="42" t="s">
        <v>880</v>
      </c>
      <c r="AN645" s="46">
        <v>0.47013888888888888</v>
      </c>
      <c r="AO645" s="42" t="s">
        <v>880</v>
      </c>
      <c r="AP645" s="42" t="s">
        <v>17</v>
      </c>
      <c r="AQ645" s="42" t="s">
        <v>17</v>
      </c>
      <c r="AR645" s="42" t="s">
        <v>880</v>
      </c>
      <c r="AS645" s="46">
        <v>0.41111111111111115</v>
      </c>
      <c r="AT645" s="46" t="s">
        <v>880</v>
      </c>
      <c r="AU645" s="42" t="s">
        <v>880</v>
      </c>
      <c r="AV645" s="46">
        <v>0.40902777777777777</v>
      </c>
      <c r="AW645" s="46" t="s">
        <v>880</v>
      </c>
      <c r="AX645" s="42" t="s">
        <v>19</v>
      </c>
      <c r="AY645" s="46">
        <v>0.3972222222222222</v>
      </c>
      <c r="AZ645" s="46" t="s">
        <v>19</v>
      </c>
      <c r="BA645" s="42" t="s">
        <v>880</v>
      </c>
      <c r="BB645" s="46">
        <v>0.4201388888888889</v>
      </c>
      <c r="BC645" s="46" t="s">
        <v>880</v>
      </c>
      <c r="BD645" s="42" t="s">
        <v>880</v>
      </c>
      <c r="BE645" s="42" t="s">
        <v>17</v>
      </c>
      <c r="BF645" s="42" t="s">
        <v>17</v>
      </c>
      <c r="BR645" s="1">
        <f t="shared" si="171"/>
        <v>21</v>
      </c>
      <c r="BS645" s="1">
        <f t="shared" si="172"/>
        <v>0</v>
      </c>
      <c r="BT645" s="1">
        <f t="shared" si="173"/>
        <v>6</v>
      </c>
      <c r="BU645" s="1">
        <f t="shared" si="174"/>
        <v>0</v>
      </c>
      <c r="BV645" s="1">
        <f t="shared" si="175"/>
        <v>2</v>
      </c>
      <c r="BW645" s="1">
        <f>SUM(COUNTIFS($S645:$BQ645,{"PAT","MAT"}))</f>
        <v>0</v>
      </c>
      <c r="BX645" s="1">
        <f t="shared" si="176"/>
        <v>0</v>
      </c>
      <c r="BY645" s="1">
        <f t="shared" si="177"/>
        <v>0</v>
      </c>
      <c r="BZ645" s="1">
        <f t="shared" si="178"/>
        <v>0</v>
      </c>
      <c r="CA645" s="1">
        <f t="shared" si="179"/>
        <v>0</v>
      </c>
      <c r="CB645" s="1">
        <f t="shared" si="180"/>
        <v>0</v>
      </c>
      <c r="CC645" s="1">
        <f t="shared" si="181"/>
        <v>0</v>
      </c>
      <c r="CD645" s="1">
        <f t="shared" si="182"/>
        <v>0</v>
      </c>
      <c r="CE645" s="1">
        <f t="shared" si="183"/>
        <v>1</v>
      </c>
      <c r="CF645" s="1">
        <f t="shared" si="184"/>
        <v>1</v>
      </c>
      <c r="CG645" s="1">
        <f>SUM(BR645:CC645)+SUM(COUNTIFS(R645:BQ645,{"TERM","RESIGNED"}))</f>
        <v>29</v>
      </c>
      <c r="CH645" s="1" t="s">
        <v>41</v>
      </c>
      <c r="CI645" s="1" t="s">
        <v>931</v>
      </c>
    </row>
    <row r="646" spans="1:87" x14ac:dyDescent="0.25">
      <c r="A646" s="30">
        <f t="shared" si="185"/>
        <v>645</v>
      </c>
      <c r="B646" s="1" t="s">
        <v>163</v>
      </c>
      <c r="C646" s="1">
        <v>106153</v>
      </c>
      <c r="D646" s="25">
        <v>106153</v>
      </c>
      <c r="E646" s="1" t="s">
        <v>863</v>
      </c>
      <c r="F646" s="32" t="s">
        <v>1362</v>
      </c>
      <c r="G646" s="32" t="s">
        <v>117</v>
      </c>
      <c r="H646" s="28">
        <v>45266</v>
      </c>
      <c r="I646" s="28" t="s">
        <v>36</v>
      </c>
      <c r="J646" s="28" t="s">
        <v>36</v>
      </c>
      <c r="K646" s="1">
        <f t="shared" ca="1" si="170"/>
        <v>76</v>
      </c>
      <c r="L646" s="32" t="s">
        <v>1354</v>
      </c>
      <c r="M646" s="32" t="s">
        <v>118</v>
      </c>
      <c r="N646" s="1" t="s">
        <v>38</v>
      </c>
      <c r="O646" s="1" t="s">
        <v>39</v>
      </c>
      <c r="P646" s="1"/>
      <c r="Q646" s="1"/>
      <c r="R646" s="31" t="s">
        <v>1443</v>
      </c>
      <c r="S646" s="42" t="s">
        <v>880</v>
      </c>
      <c r="T646" s="45">
        <v>0.41041666666666665</v>
      </c>
      <c r="U646" s="42" t="s">
        <v>880</v>
      </c>
      <c r="V646" s="42" t="s">
        <v>18</v>
      </c>
      <c r="W646" s="46" t="s">
        <v>36</v>
      </c>
      <c r="X646" s="46" t="s">
        <v>18</v>
      </c>
      <c r="Y646" s="42" t="s">
        <v>17</v>
      </c>
      <c r="Z646" s="42" t="s">
        <v>17</v>
      </c>
      <c r="AA646" s="42" t="s">
        <v>880</v>
      </c>
      <c r="AB646" s="46">
        <v>0.4201388888888889</v>
      </c>
      <c r="AC646" s="42" t="s">
        <v>880</v>
      </c>
      <c r="AD646" s="42" t="s">
        <v>880</v>
      </c>
      <c r="AE646" s="46">
        <v>0.4284722222222222</v>
      </c>
      <c r="AF646" s="42" t="s">
        <v>880</v>
      </c>
      <c r="AG646" s="42" t="s">
        <v>880</v>
      </c>
      <c r="AH646" s="46">
        <v>0.42499999999999999</v>
      </c>
      <c r="AI646" s="42" t="s">
        <v>880</v>
      </c>
      <c r="AJ646" s="42" t="s">
        <v>880</v>
      </c>
      <c r="AK646" s="46">
        <v>0.4069444444444445</v>
      </c>
      <c r="AL646" s="42" t="s">
        <v>880</v>
      </c>
      <c r="AM646" s="42" t="s">
        <v>880</v>
      </c>
      <c r="AN646" s="46">
        <v>0.46319444444444446</v>
      </c>
      <c r="AO646" s="42" t="s">
        <v>880</v>
      </c>
      <c r="AP646" s="42" t="s">
        <v>17</v>
      </c>
      <c r="AQ646" s="42" t="s">
        <v>17</v>
      </c>
      <c r="AR646" s="42" t="s">
        <v>880</v>
      </c>
      <c r="AS646" s="46">
        <v>0.42569444444444443</v>
      </c>
      <c r="AT646" s="46" t="s">
        <v>880</v>
      </c>
      <c r="AU646" s="42" t="s">
        <v>880</v>
      </c>
      <c r="AV646" s="46">
        <v>0.40972222222222227</v>
      </c>
      <c r="AW646" s="46" t="s">
        <v>880</v>
      </c>
      <c r="AX646" s="42" t="s">
        <v>880</v>
      </c>
      <c r="AY646" s="46">
        <v>0.40138888888888885</v>
      </c>
      <c r="AZ646" s="46" t="s">
        <v>880</v>
      </c>
      <c r="BA646" s="42" t="s">
        <v>880</v>
      </c>
      <c r="BB646" s="46">
        <v>0.43402777777777773</v>
      </c>
      <c r="BC646" s="46" t="s">
        <v>880</v>
      </c>
      <c r="BD646" s="42" t="s">
        <v>880</v>
      </c>
      <c r="BE646" s="42" t="s">
        <v>17</v>
      </c>
      <c r="BF646" s="42" t="s">
        <v>17</v>
      </c>
      <c r="BR646" s="1">
        <f t="shared" si="171"/>
        <v>21</v>
      </c>
      <c r="BS646" s="1">
        <f t="shared" si="172"/>
        <v>0</v>
      </c>
      <c r="BT646" s="1">
        <f t="shared" si="173"/>
        <v>6</v>
      </c>
      <c r="BU646" s="1">
        <f t="shared" si="174"/>
        <v>2</v>
      </c>
      <c r="BV646" s="1">
        <f t="shared" si="175"/>
        <v>0</v>
      </c>
      <c r="BW646" s="1">
        <f>SUM(COUNTIFS($S646:$BQ646,{"PAT","MAT"}))</f>
        <v>0</v>
      </c>
      <c r="BX646" s="1">
        <f t="shared" si="176"/>
        <v>0</v>
      </c>
      <c r="BY646" s="1">
        <f t="shared" si="177"/>
        <v>0</v>
      </c>
      <c r="BZ646" s="1">
        <f t="shared" si="178"/>
        <v>0</v>
      </c>
      <c r="CA646" s="1">
        <f t="shared" si="179"/>
        <v>0</v>
      </c>
      <c r="CB646" s="1">
        <f t="shared" si="180"/>
        <v>0</v>
      </c>
      <c r="CC646" s="1">
        <f t="shared" si="181"/>
        <v>0</v>
      </c>
      <c r="CD646" s="1">
        <f t="shared" si="182"/>
        <v>0</v>
      </c>
      <c r="CE646" s="1">
        <f t="shared" si="183"/>
        <v>1</v>
      </c>
      <c r="CF646" s="1">
        <f t="shared" si="184"/>
        <v>1</v>
      </c>
      <c r="CG646" s="1">
        <f>SUM(BR646:CC646)+SUM(COUNTIFS(R646:BQ646,{"TERM","RESIGNED"}))</f>
        <v>29</v>
      </c>
      <c r="CH646" s="1" t="s">
        <v>41</v>
      </c>
      <c r="CI646" s="1" t="s">
        <v>931</v>
      </c>
    </row>
    <row r="647" spans="1:87" x14ac:dyDescent="0.25">
      <c r="A647" s="30">
        <f t="shared" si="185"/>
        <v>646</v>
      </c>
      <c r="B647" s="1" t="s">
        <v>163</v>
      </c>
      <c r="C647" s="1">
        <v>106161</v>
      </c>
      <c r="D647" s="25">
        <v>106161</v>
      </c>
      <c r="E647" s="1" t="s">
        <v>862</v>
      </c>
      <c r="F647" s="32" t="s">
        <v>1365</v>
      </c>
      <c r="G647" s="32" t="s">
        <v>117</v>
      </c>
      <c r="H647" s="28">
        <v>45266</v>
      </c>
      <c r="I647" s="28" t="s">
        <v>36</v>
      </c>
      <c r="J647" s="28" t="s">
        <v>36</v>
      </c>
      <c r="K647" s="1">
        <f t="shared" ca="1" si="170"/>
        <v>76</v>
      </c>
      <c r="L647" s="32" t="s">
        <v>1354</v>
      </c>
      <c r="M647" s="32" t="s">
        <v>118</v>
      </c>
      <c r="N647" s="1" t="s">
        <v>38</v>
      </c>
      <c r="O647" s="1" t="s">
        <v>39</v>
      </c>
      <c r="P647" s="1"/>
      <c r="Q647" s="1"/>
      <c r="R647" s="31" t="s">
        <v>1443</v>
      </c>
      <c r="S647" s="42" t="s">
        <v>880</v>
      </c>
      <c r="T647" s="45">
        <v>0.3743055555555555</v>
      </c>
      <c r="U647" s="42" t="s">
        <v>880</v>
      </c>
      <c r="V647" s="42" t="s">
        <v>880</v>
      </c>
      <c r="W647" s="46">
        <v>0.3888888888888889</v>
      </c>
      <c r="X647" s="46" t="s">
        <v>880</v>
      </c>
      <c r="Y647" s="42" t="s">
        <v>17</v>
      </c>
      <c r="Z647" s="42" t="s">
        <v>17</v>
      </c>
      <c r="AA647" s="42" t="s">
        <v>18</v>
      </c>
      <c r="AB647" s="46" t="s">
        <v>36</v>
      </c>
      <c r="AC647" s="42" t="s">
        <v>18</v>
      </c>
      <c r="AD647" s="42" t="s">
        <v>880</v>
      </c>
      <c r="AE647" s="46">
        <v>0.39861111111111108</v>
      </c>
      <c r="AF647" s="42" t="s">
        <v>880</v>
      </c>
      <c r="AG647" s="42" t="s">
        <v>880</v>
      </c>
      <c r="AH647" s="46">
        <v>0.39166666666666666</v>
      </c>
      <c r="AI647" s="42" t="s">
        <v>880</v>
      </c>
      <c r="AJ647" s="42" t="s">
        <v>880</v>
      </c>
      <c r="AK647" s="46">
        <v>0.39374999999999999</v>
      </c>
      <c r="AL647" s="42" t="s">
        <v>880</v>
      </c>
      <c r="AM647" s="42" t="s">
        <v>880</v>
      </c>
      <c r="AN647" s="46">
        <v>0.45277777777777778</v>
      </c>
      <c r="AO647" s="42" t="s">
        <v>880</v>
      </c>
      <c r="AP647" s="42" t="s">
        <v>17</v>
      </c>
      <c r="AQ647" s="42" t="s">
        <v>17</v>
      </c>
      <c r="AR647" s="42" t="s">
        <v>19</v>
      </c>
      <c r="AS647" s="46">
        <v>0.41319444444444442</v>
      </c>
      <c r="AT647" s="46" t="s">
        <v>19</v>
      </c>
      <c r="AU647" s="42" t="s">
        <v>18</v>
      </c>
      <c r="AV647" s="46" t="s">
        <v>36</v>
      </c>
      <c r="AW647" s="46" t="s">
        <v>18</v>
      </c>
      <c r="AX647" s="42" t="s">
        <v>880</v>
      </c>
      <c r="AY647" s="46">
        <v>0.40069444444444446</v>
      </c>
      <c r="AZ647" s="46" t="s">
        <v>880</v>
      </c>
      <c r="BA647" s="42" t="s">
        <v>880</v>
      </c>
      <c r="BB647" s="46">
        <v>0.40763888888888888</v>
      </c>
      <c r="BC647" s="46" t="s">
        <v>880</v>
      </c>
      <c r="BD647" s="42" t="s">
        <v>880</v>
      </c>
      <c r="BE647" s="42" t="s">
        <v>17</v>
      </c>
      <c r="BF647" s="42" t="s">
        <v>17</v>
      </c>
      <c r="BR647" s="1">
        <f t="shared" si="171"/>
        <v>17</v>
      </c>
      <c r="BS647" s="1">
        <f t="shared" si="172"/>
        <v>0</v>
      </c>
      <c r="BT647" s="1">
        <f t="shared" si="173"/>
        <v>6</v>
      </c>
      <c r="BU647" s="1">
        <f t="shared" si="174"/>
        <v>4</v>
      </c>
      <c r="BV647" s="1">
        <f t="shared" si="175"/>
        <v>2</v>
      </c>
      <c r="BW647" s="1">
        <f>SUM(COUNTIFS($S647:$BQ647,{"PAT","MAT"}))</f>
        <v>0</v>
      </c>
      <c r="BX647" s="1">
        <f t="shared" si="176"/>
        <v>0</v>
      </c>
      <c r="BY647" s="1">
        <f t="shared" si="177"/>
        <v>0</v>
      </c>
      <c r="BZ647" s="1">
        <f t="shared" si="178"/>
        <v>0</v>
      </c>
      <c r="CA647" s="1">
        <f t="shared" si="179"/>
        <v>0</v>
      </c>
      <c r="CB647" s="1">
        <f t="shared" si="180"/>
        <v>0</v>
      </c>
      <c r="CC647" s="1">
        <f t="shared" si="181"/>
        <v>0</v>
      </c>
      <c r="CD647" s="1">
        <f t="shared" si="182"/>
        <v>0</v>
      </c>
      <c r="CE647" s="1">
        <f t="shared" si="183"/>
        <v>1</v>
      </c>
      <c r="CF647" s="1">
        <f t="shared" si="184"/>
        <v>1</v>
      </c>
      <c r="CG647" s="1">
        <f>SUM(BR647:CC647)+SUM(COUNTIFS(R647:BQ647,{"TERM","RESIGNED"}))</f>
        <v>29</v>
      </c>
      <c r="CH647" s="1" t="s">
        <v>41</v>
      </c>
      <c r="CI647" s="1" t="s">
        <v>931</v>
      </c>
    </row>
    <row r="648" spans="1:87" x14ac:dyDescent="0.25">
      <c r="A648" s="30">
        <f t="shared" si="185"/>
        <v>647</v>
      </c>
      <c r="B648" s="1" t="s">
        <v>163</v>
      </c>
      <c r="C648" s="1">
        <v>106163</v>
      </c>
      <c r="D648" s="25">
        <v>106163</v>
      </c>
      <c r="E648" s="1" t="s">
        <v>862</v>
      </c>
      <c r="F648" s="32" t="s">
        <v>1366</v>
      </c>
      <c r="G648" s="32" t="s">
        <v>117</v>
      </c>
      <c r="H648" s="28">
        <v>45266</v>
      </c>
      <c r="I648" s="28" t="s">
        <v>36</v>
      </c>
      <c r="J648" s="28" t="s">
        <v>36</v>
      </c>
      <c r="K648" s="1">
        <f t="shared" ca="1" si="170"/>
        <v>76</v>
      </c>
      <c r="L648" s="32" t="s">
        <v>1354</v>
      </c>
      <c r="M648" s="32" t="s">
        <v>118</v>
      </c>
      <c r="N648" s="1" t="s">
        <v>38</v>
      </c>
      <c r="O648" s="1" t="s">
        <v>39</v>
      </c>
      <c r="P648" s="1"/>
      <c r="Q648" s="1"/>
      <c r="R648" s="31" t="s">
        <v>1443</v>
      </c>
      <c r="S648" s="42" t="s">
        <v>880</v>
      </c>
      <c r="T648" s="45">
        <v>0.40625</v>
      </c>
      <c r="U648" s="42" t="s">
        <v>880</v>
      </c>
      <c r="V648" s="42" t="s">
        <v>880</v>
      </c>
      <c r="W648" s="46">
        <v>0.41388888888888892</v>
      </c>
      <c r="X648" s="46" t="s">
        <v>880</v>
      </c>
      <c r="Y648" s="42" t="s">
        <v>17</v>
      </c>
      <c r="Z648" s="42" t="s">
        <v>17</v>
      </c>
      <c r="AA648" s="42" t="s">
        <v>880</v>
      </c>
      <c r="AB648" s="46">
        <v>0.40833333333333338</v>
      </c>
      <c r="AC648" s="42" t="s">
        <v>880</v>
      </c>
      <c r="AD648" s="42" t="s">
        <v>880</v>
      </c>
      <c r="AE648" s="46">
        <v>0.42291666666666666</v>
      </c>
      <c r="AF648" s="42" t="s">
        <v>880</v>
      </c>
      <c r="AG648" s="42" t="s">
        <v>880</v>
      </c>
      <c r="AH648" s="46">
        <v>0.39374999999999999</v>
      </c>
      <c r="AI648" s="42" t="s">
        <v>880</v>
      </c>
      <c r="AJ648" s="42" t="s">
        <v>880</v>
      </c>
      <c r="AK648" s="46">
        <v>0.4201388888888889</v>
      </c>
      <c r="AL648" s="42" t="s">
        <v>880</v>
      </c>
      <c r="AM648" s="42" t="s">
        <v>880</v>
      </c>
      <c r="AN648" s="46">
        <v>0.46180555555555558</v>
      </c>
      <c r="AO648" s="42" t="s">
        <v>880</v>
      </c>
      <c r="AP648" s="42" t="s">
        <v>17</v>
      </c>
      <c r="AQ648" s="42" t="s">
        <v>17</v>
      </c>
      <c r="AR648" s="42" t="s">
        <v>19</v>
      </c>
      <c r="AS648" s="46">
        <v>0.41944444444444445</v>
      </c>
      <c r="AT648" s="46" t="s">
        <v>19</v>
      </c>
      <c r="AU648" s="42" t="s">
        <v>880</v>
      </c>
      <c r="AV648" s="46">
        <v>0.42430555555555555</v>
      </c>
      <c r="AW648" s="46" t="s">
        <v>880</v>
      </c>
      <c r="AX648" s="42" t="s">
        <v>880</v>
      </c>
      <c r="AY648" s="46">
        <v>0.40069444444444446</v>
      </c>
      <c r="AZ648" s="46" t="s">
        <v>880</v>
      </c>
      <c r="BA648" s="42" t="s">
        <v>880</v>
      </c>
      <c r="BB648" s="46">
        <v>0.41875000000000001</v>
      </c>
      <c r="BC648" s="46" t="s">
        <v>880</v>
      </c>
      <c r="BD648" s="42" t="s">
        <v>880</v>
      </c>
      <c r="BE648" s="42" t="s">
        <v>17</v>
      </c>
      <c r="BF648" s="42" t="s">
        <v>17</v>
      </c>
      <c r="BR648" s="1">
        <f t="shared" si="171"/>
        <v>21</v>
      </c>
      <c r="BS648" s="1">
        <f t="shared" si="172"/>
        <v>0</v>
      </c>
      <c r="BT648" s="1">
        <f t="shared" si="173"/>
        <v>6</v>
      </c>
      <c r="BU648" s="1">
        <f t="shared" si="174"/>
        <v>0</v>
      </c>
      <c r="BV648" s="1">
        <f t="shared" si="175"/>
        <v>2</v>
      </c>
      <c r="BW648" s="1">
        <f>SUM(COUNTIFS($S648:$BQ648,{"PAT","MAT"}))</f>
        <v>0</v>
      </c>
      <c r="BX648" s="1">
        <f t="shared" si="176"/>
        <v>0</v>
      </c>
      <c r="BY648" s="1">
        <f t="shared" si="177"/>
        <v>0</v>
      </c>
      <c r="BZ648" s="1">
        <f t="shared" si="178"/>
        <v>0</v>
      </c>
      <c r="CA648" s="1">
        <f t="shared" si="179"/>
        <v>0</v>
      </c>
      <c r="CB648" s="1">
        <f t="shared" si="180"/>
        <v>0</v>
      </c>
      <c r="CC648" s="1">
        <f t="shared" si="181"/>
        <v>0</v>
      </c>
      <c r="CD648" s="1">
        <f t="shared" si="182"/>
        <v>0</v>
      </c>
      <c r="CE648" s="1">
        <f t="shared" si="183"/>
        <v>1</v>
      </c>
      <c r="CF648" s="1">
        <f t="shared" si="184"/>
        <v>1</v>
      </c>
      <c r="CG648" s="1">
        <f>SUM(BR648:CC648)+SUM(COUNTIFS(R648:BQ648,{"TERM","RESIGNED"}))</f>
        <v>29</v>
      </c>
      <c r="CH648" s="1" t="s">
        <v>41</v>
      </c>
      <c r="CI648" s="1" t="s">
        <v>931</v>
      </c>
    </row>
    <row r="649" spans="1:87" x14ac:dyDescent="0.25">
      <c r="A649" s="30">
        <f t="shared" si="185"/>
        <v>648</v>
      </c>
      <c r="B649" s="1" t="s">
        <v>163</v>
      </c>
      <c r="C649" s="1">
        <v>600503</v>
      </c>
      <c r="D649" s="25">
        <v>600503</v>
      </c>
      <c r="E649" s="1" t="s">
        <v>863</v>
      </c>
      <c r="F649" s="32" t="s">
        <v>1422</v>
      </c>
      <c r="G649" s="32" t="s">
        <v>177</v>
      </c>
      <c r="H649" s="28">
        <v>45280</v>
      </c>
      <c r="I649" s="28" t="s">
        <v>36</v>
      </c>
      <c r="J649" s="28" t="s">
        <v>36</v>
      </c>
      <c r="K649" s="1">
        <f t="shared" ca="1" si="170"/>
        <v>62</v>
      </c>
      <c r="L649" s="32" t="s">
        <v>1354</v>
      </c>
      <c r="M649" s="32" t="s">
        <v>178</v>
      </c>
      <c r="N649" s="1" t="s">
        <v>260</v>
      </c>
      <c r="O649" s="1" t="s">
        <v>39</v>
      </c>
      <c r="P649" s="1"/>
      <c r="Q649" s="1"/>
      <c r="R649" s="31" t="s">
        <v>283</v>
      </c>
      <c r="S649" s="42" t="s">
        <v>18</v>
      </c>
      <c r="T649" s="45" t="s">
        <v>36</v>
      </c>
      <c r="U649" s="42" t="s">
        <v>18</v>
      </c>
      <c r="V649" s="42" t="s">
        <v>880</v>
      </c>
      <c r="W649" s="46" t="s">
        <v>36</v>
      </c>
      <c r="X649" s="46" t="s">
        <v>880</v>
      </c>
      <c r="Y649" s="42" t="s">
        <v>17</v>
      </c>
      <c r="Z649" s="42" t="s">
        <v>17</v>
      </c>
      <c r="AA649" s="42" t="s">
        <v>880</v>
      </c>
      <c r="AB649" s="46">
        <v>0.36874999999999997</v>
      </c>
      <c r="AC649" s="42" t="s">
        <v>880</v>
      </c>
      <c r="AD649" s="42" t="s">
        <v>880</v>
      </c>
      <c r="AE649" s="46">
        <v>0.37013888888888885</v>
      </c>
      <c r="AF649" s="42" t="s">
        <v>880</v>
      </c>
      <c r="AG649" s="42" t="s">
        <v>880</v>
      </c>
      <c r="AH649" s="46">
        <v>0.37638888888888888</v>
      </c>
      <c r="AI649" s="42" t="s">
        <v>880</v>
      </c>
      <c r="AJ649" s="42" t="s">
        <v>880</v>
      </c>
      <c r="AK649" s="46">
        <v>0.37291666666666662</v>
      </c>
      <c r="AL649" s="42" t="s">
        <v>880</v>
      </c>
      <c r="AM649" s="42" t="s">
        <v>881</v>
      </c>
      <c r="AN649" s="46">
        <v>0.23402777777777781</v>
      </c>
      <c r="AO649" s="42" t="s">
        <v>881</v>
      </c>
      <c r="AP649" s="42" t="s">
        <v>17</v>
      </c>
      <c r="AQ649" s="42" t="s">
        <v>17</v>
      </c>
      <c r="AR649" s="42" t="s">
        <v>880</v>
      </c>
      <c r="AS649" s="46">
        <v>0.36874999999999997</v>
      </c>
      <c r="AT649" s="46" t="s">
        <v>880</v>
      </c>
      <c r="AU649" s="42" t="s">
        <v>880</v>
      </c>
      <c r="AV649" s="46">
        <v>0.38194444444444442</v>
      </c>
      <c r="AW649" s="46" t="s">
        <v>880</v>
      </c>
      <c r="AX649" s="42" t="s">
        <v>881</v>
      </c>
      <c r="AY649" s="46">
        <v>0.33055555555555555</v>
      </c>
      <c r="AZ649" s="46" t="s">
        <v>881</v>
      </c>
      <c r="BA649" s="42" t="s">
        <v>880</v>
      </c>
      <c r="BB649" s="46">
        <v>0.37291666666666662</v>
      </c>
      <c r="BC649" s="46" t="s">
        <v>880</v>
      </c>
      <c r="BD649" s="42" t="s">
        <v>18</v>
      </c>
      <c r="BE649" s="42" t="s">
        <v>17</v>
      </c>
      <c r="BF649" s="42" t="s">
        <v>17</v>
      </c>
      <c r="BR649" s="1">
        <f t="shared" si="171"/>
        <v>16</v>
      </c>
      <c r="BS649" s="1">
        <f t="shared" si="172"/>
        <v>2</v>
      </c>
      <c r="BT649" s="1">
        <f t="shared" si="173"/>
        <v>6</v>
      </c>
      <c r="BU649" s="1">
        <f t="shared" si="174"/>
        <v>3</v>
      </c>
      <c r="BV649" s="1">
        <f t="shared" si="175"/>
        <v>0</v>
      </c>
      <c r="BW649" s="1">
        <f>SUM(COUNTIFS($S649:$BQ649,{"PAT","MAT"}))</f>
        <v>0</v>
      </c>
      <c r="BX649" s="1">
        <f t="shared" si="176"/>
        <v>0</v>
      </c>
      <c r="BY649" s="1">
        <f t="shared" si="177"/>
        <v>0</v>
      </c>
      <c r="BZ649" s="1">
        <f t="shared" si="178"/>
        <v>0</v>
      </c>
      <c r="CA649" s="1">
        <f t="shared" si="179"/>
        <v>0</v>
      </c>
      <c r="CB649" s="1">
        <f t="shared" si="180"/>
        <v>0</v>
      </c>
      <c r="CC649" s="1">
        <f t="shared" si="181"/>
        <v>0</v>
      </c>
      <c r="CD649" s="1">
        <f t="shared" si="182"/>
        <v>0</v>
      </c>
      <c r="CE649" s="1">
        <f t="shared" si="183"/>
        <v>1</v>
      </c>
      <c r="CF649" s="1">
        <f t="shared" si="184"/>
        <v>1</v>
      </c>
      <c r="CG649" s="1">
        <f>SUM(BR649:CC649)+SUM(COUNTIFS(R649:BQ649,{"TERM","RESIGNED"}))</f>
        <v>27</v>
      </c>
      <c r="CH649" s="1" t="s">
        <v>41</v>
      </c>
      <c r="CI649" s="1" t="s">
        <v>931</v>
      </c>
    </row>
    <row r="650" spans="1:87" x14ac:dyDescent="0.25">
      <c r="A650" s="30">
        <f t="shared" si="185"/>
        <v>649</v>
      </c>
      <c r="B650" s="1" t="s">
        <v>163</v>
      </c>
      <c r="C650" s="1">
        <v>600504</v>
      </c>
      <c r="D650" s="25">
        <v>600504</v>
      </c>
      <c r="E650" s="1" t="s">
        <v>862</v>
      </c>
      <c r="F650" s="32" t="s">
        <v>1423</v>
      </c>
      <c r="G650" s="32" t="s">
        <v>181</v>
      </c>
      <c r="H650" s="28">
        <v>45280</v>
      </c>
      <c r="I650" s="28" t="s">
        <v>36</v>
      </c>
      <c r="J650" s="28" t="s">
        <v>36</v>
      </c>
      <c r="K650" s="1">
        <f t="shared" ca="1" si="170"/>
        <v>62</v>
      </c>
      <c r="L650" s="32" t="s">
        <v>1354</v>
      </c>
      <c r="M650" s="32" t="s">
        <v>178</v>
      </c>
      <c r="N650" s="1" t="s">
        <v>260</v>
      </c>
      <c r="O650" s="1" t="s">
        <v>39</v>
      </c>
      <c r="P650" s="1"/>
      <c r="Q650" s="1"/>
      <c r="R650" s="31" t="s">
        <v>283</v>
      </c>
      <c r="S650" s="42" t="s">
        <v>880</v>
      </c>
      <c r="T650" s="45" t="s">
        <v>36</v>
      </c>
      <c r="U650" s="42" t="s">
        <v>880</v>
      </c>
      <c r="V650" s="42" t="s">
        <v>880</v>
      </c>
      <c r="W650" s="46" t="s">
        <v>36</v>
      </c>
      <c r="X650" s="46" t="s">
        <v>880</v>
      </c>
      <c r="Y650" s="42" t="s">
        <v>17</v>
      </c>
      <c r="Z650" s="42" t="s">
        <v>17</v>
      </c>
      <c r="AA650" s="42" t="s">
        <v>880</v>
      </c>
      <c r="AB650" s="46">
        <v>0.37152777777777773</v>
      </c>
      <c r="AC650" s="42" t="s">
        <v>880</v>
      </c>
      <c r="AD650" s="42" t="s">
        <v>880</v>
      </c>
      <c r="AE650" s="46">
        <v>0.37083333333333335</v>
      </c>
      <c r="AF650" s="42" t="s">
        <v>880</v>
      </c>
      <c r="AG650" s="42" t="s">
        <v>880</v>
      </c>
      <c r="AH650" s="46">
        <v>0.375</v>
      </c>
      <c r="AI650" s="42" t="s">
        <v>880</v>
      </c>
      <c r="AJ650" s="42" t="s">
        <v>880</v>
      </c>
      <c r="AK650" s="46">
        <v>0.36736111111111108</v>
      </c>
      <c r="AL650" s="42" t="s">
        <v>880</v>
      </c>
      <c r="AM650" s="42" t="s">
        <v>19</v>
      </c>
      <c r="AN650" s="46">
        <v>0.11180555555555556</v>
      </c>
      <c r="AO650" s="42" t="s">
        <v>19</v>
      </c>
      <c r="AP650" s="42" t="s">
        <v>17</v>
      </c>
      <c r="AQ650" s="42" t="s">
        <v>17</v>
      </c>
      <c r="AR650" s="42" t="s">
        <v>18</v>
      </c>
      <c r="AS650" s="46" t="s">
        <v>36</v>
      </c>
      <c r="AT650" s="46" t="s">
        <v>18</v>
      </c>
      <c r="AU650" s="42" t="s">
        <v>18</v>
      </c>
      <c r="AV650" s="46" t="s">
        <v>36</v>
      </c>
      <c r="AW650" s="46" t="s">
        <v>18</v>
      </c>
      <c r="AX650" s="42" t="s">
        <v>880</v>
      </c>
      <c r="AY650" s="46">
        <v>0.36944444444444446</v>
      </c>
      <c r="AZ650" s="46" t="s">
        <v>880</v>
      </c>
      <c r="BA650" s="42" t="s">
        <v>880</v>
      </c>
      <c r="BB650" s="46">
        <v>0.37291666666666662</v>
      </c>
      <c r="BC650" s="46" t="s">
        <v>880</v>
      </c>
      <c r="BD650" s="42" t="s">
        <v>880</v>
      </c>
      <c r="BE650" s="42" t="s">
        <v>17</v>
      </c>
      <c r="BF650" s="42" t="s">
        <v>17</v>
      </c>
      <c r="BR650" s="1">
        <f t="shared" si="171"/>
        <v>17</v>
      </c>
      <c r="BS650" s="1">
        <f t="shared" si="172"/>
        <v>0</v>
      </c>
      <c r="BT650" s="1">
        <f t="shared" si="173"/>
        <v>6</v>
      </c>
      <c r="BU650" s="1">
        <f t="shared" si="174"/>
        <v>4</v>
      </c>
      <c r="BV650" s="1">
        <f t="shared" si="175"/>
        <v>2</v>
      </c>
      <c r="BW650" s="1">
        <f>SUM(COUNTIFS($S650:$BQ650,{"PAT","MAT"}))</f>
        <v>0</v>
      </c>
      <c r="BX650" s="1">
        <f t="shared" si="176"/>
        <v>0</v>
      </c>
      <c r="BY650" s="1">
        <f t="shared" si="177"/>
        <v>0</v>
      </c>
      <c r="BZ650" s="1">
        <f t="shared" si="178"/>
        <v>0</v>
      </c>
      <c r="CA650" s="1">
        <f t="shared" si="179"/>
        <v>0</v>
      </c>
      <c r="CB650" s="1">
        <f t="shared" si="180"/>
        <v>0</v>
      </c>
      <c r="CC650" s="1">
        <f t="shared" si="181"/>
        <v>0</v>
      </c>
      <c r="CD650" s="1">
        <f t="shared" si="182"/>
        <v>0</v>
      </c>
      <c r="CE650" s="1">
        <f t="shared" si="183"/>
        <v>1</v>
      </c>
      <c r="CF650" s="1">
        <f t="shared" si="184"/>
        <v>1</v>
      </c>
      <c r="CG650" s="1">
        <f>SUM(BR650:CC650)+SUM(COUNTIFS(R650:BQ650,{"TERM","RESIGNED"}))</f>
        <v>29</v>
      </c>
      <c r="CH650" s="1" t="s">
        <v>41</v>
      </c>
      <c r="CI650" s="1" t="s">
        <v>931</v>
      </c>
    </row>
    <row r="651" spans="1:87" x14ac:dyDescent="0.25">
      <c r="A651" s="30">
        <f t="shared" si="185"/>
        <v>650</v>
      </c>
      <c r="B651" s="1" t="s">
        <v>163</v>
      </c>
      <c r="C651" s="1">
        <v>106168</v>
      </c>
      <c r="D651" s="25">
        <v>106168</v>
      </c>
      <c r="E651" s="1" t="s">
        <v>862</v>
      </c>
      <c r="F651" s="32" t="s">
        <v>1367</v>
      </c>
      <c r="G651" s="32" t="s">
        <v>177</v>
      </c>
      <c r="H651" s="28">
        <v>45266</v>
      </c>
      <c r="I651" s="28" t="s">
        <v>36</v>
      </c>
      <c r="J651" s="28" t="s">
        <v>36</v>
      </c>
      <c r="K651" s="1">
        <f t="shared" ca="1" si="170"/>
        <v>76</v>
      </c>
      <c r="L651" s="32" t="s">
        <v>1354</v>
      </c>
      <c r="M651" s="32" t="s">
        <v>178</v>
      </c>
      <c r="N651" s="1" t="s">
        <v>38</v>
      </c>
      <c r="O651" s="1" t="s">
        <v>39</v>
      </c>
      <c r="P651" s="1"/>
      <c r="Q651" s="1"/>
      <c r="R651" s="31" t="s">
        <v>226</v>
      </c>
      <c r="S651" s="42" t="s">
        <v>880</v>
      </c>
      <c r="T651" s="45">
        <v>0.3972222222222222</v>
      </c>
      <c r="U651" s="42" t="s">
        <v>880</v>
      </c>
      <c r="V651" s="42" t="s">
        <v>880</v>
      </c>
      <c r="W651" s="46">
        <v>0.38125000000000003</v>
      </c>
      <c r="X651" s="46" t="s">
        <v>880</v>
      </c>
      <c r="Y651" s="42" t="s">
        <v>17</v>
      </c>
      <c r="Z651" s="42" t="s">
        <v>17</v>
      </c>
      <c r="AA651" s="42" t="s">
        <v>18</v>
      </c>
      <c r="AB651" s="46" t="s">
        <v>36</v>
      </c>
      <c r="AC651" s="42" t="s">
        <v>18</v>
      </c>
      <c r="AD651" s="42" t="s">
        <v>880</v>
      </c>
      <c r="AE651" s="46">
        <v>0.39374999999999999</v>
      </c>
      <c r="AF651" s="42" t="s">
        <v>880</v>
      </c>
      <c r="AG651" s="42" t="s">
        <v>880</v>
      </c>
      <c r="AH651" s="46">
        <v>0.37847222222222227</v>
      </c>
      <c r="AI651" s="42" t="s">
        <v>880</v>
      </c>
      <c r="AJ651" s="42" t="s">
        <v>880</v>
      </c>
      <c r="AK651" s="46">
        <v>0.41388888888888892</v>
      </c>
      <c r="AL651" s="42" t="s">
        <v>880</v>
      </c>
      <c r="AM651" s="42" t="s">
        <v>880</v>
      </c>
      <c r="AN651" s="46">
        <v>0.4375</v>
      </c>
      <c r="AO651" s="42" t="s">
        <v>880</v>
      </c>
      <c r="AP651" s="42" t="s">
        <v>17</v>
      </c>
      <c r="AQ651" s="42" t="s">
        <v>17</v>
      </c>
      <c r="AR651" s="42" t="s">
        <v>880</v>
      </c>
      <c r="AS651" s="46">
        <v>0.38263888888888892</v>
      </c>
      <c r="AT651" s="46" t="s">
        <v>880</v>
      </c>
      <c r="AU651" s="42" t="s">
        <v>880</v>
      </c>
      <c r="AV651" s="46">
        <v>0.4069444444444445</v>
      </c>
      <c r="AW651" s="46" t="s">
        <v>880</v>
      </c>
      <c r="AX651" s="42" t="s">
        <v>880</v>
      </c>
      <c r="AY651" s="46">
        <v>0.36458333333333331</v>
      </c>
      <c r="AZ651" s="46" t="s">
        <v>880</v>
      </c>
      <c r="BA651" s="42" t="s">
        <v>880</v>
      </c>
      <c r="BB651" s="46">
        <v>0.4055555555555555</v>
      </c>
      <c r="BC651" s="46" t="s">
        <v>880</v>
      </c>
      <c r="BD651" s="42" t="s">
        <v>880</v>
      </c>
      <c r="BE651" s="42" t="s">
        <v>17</v>
      </c>
      <c r="BF651" s="42" t="s">
        <v>17</v>
      </c>
      <c r="BR651" s="1">
        <f t="shared" si="171"/>
        <v>21</v>
      </c>
      <c r="BS651" s="1">
        <f t="shared" si="172"/>
        <v>0</v>
      </c>
      <c r="BT651" s="1">
        <f t="shared" si="173"/>
        <v>6</v>
      </c>
      <c r="BU651" s="1">
        <f t="shared" si="174"/>
        <v>2</v>
      </c>
      <c r="BV651" s="1">
        <f t="shared" si="175"/>
        <v>0</v>
      </c>
      <c r="BW651" s="1">
        <f>SUM(COUNTIFS($S651:$BQ651,{"PAT","MAT"}))</f>
        <v>0</v>
      </c>
      <c r="BX651" s="1">
        <f t="shared" si="176"/>
        <v>0</v>
      </c>
      <c r="BY651" s="1">
        <f t="shared" si="177"/>
        <v>0</v>
      </c>
      <c r="BZ651" s="1">
        <f t="shared" si="178"/>
        <v>0</v>
      </c>
      <c r="CA651" s="1">
        <f t="shared" si="179"/>
        <v>0</v>
      </c>
      <c r="CB651" s="1">
        <f t="shared" si="180"/>
        <v>0</v>
      </c>
      <c r="CC651" s="1">
        <f t="shared" si="181"/>
        <v>0</v>
      </c>
      <c r="CD651" s="1">
        <f t="shared" si="182"/>
        <v>0</v>
      </c>
      <c r="CE651" s="1">
        <f t="shared" si="183"/>
        <v>1</v>
      </c>
      <c r="CF651" s="1">
        <f t="shared" si="184"/>
        <v>1</v>
      </c>
      <c r="CG651" s="1">
        <f>SUM(BR651:CC651)+SUM(COUNTIFS(R651:BQ651,{"TERM","RESIGNED"}))</f>
        <v>29</v>
      </c>
      <c r="CH651" s="1" t="s">
        <v>41</v>
      </c>
      <c r="CI651" s="1" t="s">
        <v>931</v>
      </c>
    </row>
    <row r="652" spans="1:87" x14ac:dyDescent="0.25">
      <c r="A652" s="30">
        <f t="shared" si="185"/>
        <v>651</v>
      </c>
      <c r="B652" s="1" t="s">
        <v>163</v>
      </c>
      <c r="C652" s="1">
        <v>106186</v>
      </c>
      <c r="D652" s="25">
        <v>106186</v>
      </c>
      <c r="E652" s="1" t="s">
        <v>862</v>
      </c>
      <c r="F652" s="32" t="s">
        <v>1554</v>
      </c>
      <c r="G652" s="32" t="s">
        <v>117</v>
      </c>
      <c r="H652" s="28">
        <v>45269</v>
      </c>
      <c r="I652" s="28" t="s">
        <v>36</v>
      </c>
      <c r="J652" s="28" t="s">
        <v>36</v>
      </c>
      <c r="K652" s="1">
        <f t="shared" ca="1" si="170"/>
        <v>73</v>
      </c>
      <c r="L652" s="32" t="s">
        <v>1354</v>
      </c>
      <c r="M652" s="32" t="s">
        <v>118</v>
      </c>
      <c r="N652" s="1" t="s">
        <v>38</v>
      </c>
      <c r="O652" s="1" t="s">
        <v>39</v>
      </c>
      <c r="P652" s="1"/>
      <c r="Q652" s="1"/>
      <c r="R652" s="31" t="s">
        <v>233</v>
      </c>
      <c r="S652" s="42" t="s">
        <v>880</v>
      </c>
      <c r="T652" s="45">
        <v>0.39999999999999997</v>
      </c>
      <c r="U652" s="42" t="s">
        <v>880</v>
      </c>
      <c r="V652" s="42" t="s">
        <v>880</v>
      </c>
      <c r="W652" s="46">
        <v>0.37708333333333338</v>
      </c>
      <c r="X652" s="46" t="s">
        <v>19</v>
      </c>
      <c r="Y652" s="42" t="s">
        <v>17</v>
      </c>
      <c r="Z652" s="42" t="s">
        <v>17</v>
      </c>
      <c r="AA652" s="42" t="s">
        <v>880</v>
      </c>
      <c r="AB652" s="46">
        <v>0.39999999999999997</v>
      </c>
      <c r="AC652" s="42" t="s">
        <v>880</v>
      </c>
      <c r="AD652" s="42" t="s">
        <v>19</v>
      </c>
      <c r="AE652" s="46">
        <v>0.3979166666666667</v>
      </c>
      <c r="AF652" s="42" t="s">
        <v>19</v>
      </c>
      <c r="AG652" s="42" t="s">
        <v>880</v>
      </c>
      <c r="AH652" s="46">
        <v>0.37777777777777777</v>
      </c>
      <c r="AI652" s="42" t="s">
        <v>880</v>
      </c>
      <c r="AJ652" s="42" t="s">
        <v>880</v>
      </c>
      <c r="AK652" s="46">
        <v>0.38055555555555554</v>
      </c>
      <c r="AL652" s="42" t="s">
        <v>880</v>
      </c>
      <c r="AM652" s="42" t="s">
        <v>19</v>
      </c>
      <c r="AN652" s="46">
        <v>0.38125000000000003</v>
      </c>
      <c r="AO652" s="42" t="s">
        <v>19</v>
      </c>
      <c r="AP652" s="42" t="s">
        <v>17</v>
      </c>
      <c r="AQ652" s="42" t="s">
        <v>17</v>
      </c>
      <c r="AR652" s="42" t="s">
        <v>880</v>
      </c>
      <c r="AS652" s="46">
        <v>0.38194444444444442</v>
      </c>
      <c r="AT652" s="46" t="s">
        <v>880</v>
      </c>
      <c r="AU652" s="42" t="s">
        <v>880</v>
      </c>
      <c r="AV652" s="46">
        <v>0.40138888888888885</v>
      </c>
      <c r="AW652" s="46" t="s">
        <v>880</v>
      </c>
      <c r="AX652" s="42" t="s">
        <v>880</v>
      </c>
      <c r="AY652" s="46">
        <v>0.39513888888888887</v>
      </c>
      <c r="AZ652" s="46" t="s">
        <v>880</v>
      </c>
      <c r="BA652" s="42" t="s">
        <v>880</v>
      </c>
      <c r="BB652" s="46">
        <v>0.4145833333333333</v>
      </c>
      <c r="BC652" s="46" t="s">
        <v>880</v>
      </c>
      <c r="BD652" s="42" t="s">
        <v>880</v>
      </c>
      <c r="BE652" s="42" t="s">
        <v>17</v>
      </c>
      <c r="BF652" s="42" t="s">
        <v>17</v>
      </c>
      <c r="BR652" s="1">
        <f t="shared" si="171"/>
        <v>18</v>
      </c>
      <c r="BS652" s="1">
        <f t="shared" si="172"/>
        <v>0</v>
      </c>
      <c r="BT652" s="1">
        <f t="shared" si="173"/>
        <v>6</v>
      </c>
      <c r="BU652" s="1">
        <f t="shared" si="174"/>
        <v>0</v>
      </c>
      <c r="BV652" s="1">
        <f t="shared" si="175"/>
        <v>5</v>
      </c>
      <c r="BW652" s="1">
        <f>SUM(COUNTIFS($S652:$BQ652,{"PAT","MAT"}))</f>
        <v>0</v>
      </c>
      <c r="BX652" s="1">
        <f t="shared" si="176"/>
        <v>0</v>
      </c>
      <c r="BY652" s="1">
        <f t="shared" si="177"/>
        <v>0</v>
      </c>
      <c r="BZ652" s="1">
        <f t="shared" si="178"/>
        <v>0</v>
      </c>
      <c r="CA652" s="1">
        <f t="shared" si="179"/>
        <v>0</v>
      </c>
      <c r="CB652" s="1">
        <f t="shared" si="180"/>
        <v>0</v>
      </c>
      <c r="CC652" s="1">
        <f t="shared" si="181"/>
        <v>0</v>
      </c>
      <c r="CD652" s="1">
        <f t="shared" si="182"/>
        <v>0</v>
      </c>
      <c r="CE652" s="1">
        <f t="shared" si="183"/>
        <v>1</v>
      </c>
      <c r="CF652" s="1">
        <f t="shared" si="184"/>
        <v>1</v>
      </c>
      <c r="CG652" s="1">
        <f>SUM(BR652:CC652)+SUM(COUNTIFS(R652:BQ652,{"TERM","RESIGNED"}))</f>
        <v>29</v>
      </c>
      <c r="CH652" s="1" t="s">
        <v>41</v>
      </c>
      <c r="CI652" s="1" t="s">
        <v>931</v>
      </c>
    </row>
    <row r="653" spans="1:87" x14ac:dyDescent="0.25">
      <c r="A653" s="30">
        <f t="shared" si="185"/>
        <v>652</v>
      </c>
      <c r="B653" s="1" t="s">
        <v>163</v>
      </c>
      <c r="C653" s="1">
        <v>106188</v>
      </c>
      <c r="D653" s="25">
        <v>106188</v>
      </c>
      <c r="E653" s="1" t="s">
        <v>862</v>
      </c>
      <c r="F653" s="32" t="s">
        <v>1369</v>
      </c>
      <c r="G653" s="32" t="s">
        <v>117</v>
      </c>
      <c r="H653" s="28">
        <v>45269</v>
      </c>
      <c r="I653" s="28" t="s">
        <v>36</v>
      </c>
      <c r="J653" s="28" t="s">
        <v>36</v>
      </c>
      <c r="K653" s="1">
        <f t="shared" ca="1" si="170"/>
        <v>73</v>
      </c>
      <c r="L653" s="32" t="s">
        <v>1354</v>
      </c>
      <c r="M653" s="32" t="s">
        <v>118</v>
      </c>
      <c r="N653" s="1" t="s">
        <v>38</v>
      </c>
      <c r="O653" s="1" t="s">
        <v>39</v>
      </c>
      <c r="P653" s="1"/>
      <c r="Q653" s="1"/>
      <c r="R653" s="31" t="s">
        <v>1443</v>
      </c>
      <c r="S653" s="42" t="s">
        <v>18</v>
      </c>
      <c r="T653" s="45" t="s">
        <v>36</v>
      </c>
      <c r="U653" s="42" t="s">
        <v>18</v>
      </c>
      <c r="V653" s="42" t="s">
        <v>19</v>
      </c>
      <c r="W653" s="46">
        <v>0.29583333333333334</v>
      </c>
      <c r="X653" s="46" t="s">
        <v>19</v>
      </c>
      <c r="Y653" s="42" t="s">
        <v>17</v>
      </c>
      <c r="Z653" s="42" t="s">
        <v>17</v>
      </c>
      <c r="AA653" s="42" t="s">
        <v>19</v>
      </c>
      <c r="AB653" s="46">
        <v>0.37708333333333338</v>
      </c>
      <c r="AC653" s="42" t="s">
        <v>19</v>
      </c>
      <c r="AD653" s="42" t="s">
        <v>880</v>
      </c>
      <c r="AE653" s="46">
        <v>0.39583333333333331</v>
      </c>
      <c r="AF653" s="42" t="s">
        <v>880</v>
      </c>
      <c r="AG653" s="42" t="s">
        <v>880</v>
      </c>
      <c r="AH653" s="46">
        <v>0.36527777777777781</v>
      </c>
      <c r="AI653" s="42" t="s">
        <v>880</v>
      </c>
      <c r="AJ653" s="42" t="s">
        <v>880</v>
      </c>
      <c r="AK653" s="46">
        <v>0.3756944444444445</v>
      </c>
      <c r="AL653" s="42" t="s">
        <v>880</v>
      </c>
      <c r="AM653" s="42" t="s">
        <v>880</v>
      </c>
      <c r="AN653" s="46">
        <v>0.45277777777777778</v>
      </c>
      <c r="AO653" s="42" t="s">
        <v>880</v>
      </c>
      <c r="AP653" s="42" t="s">
        <v>17</v>
      </c>
      <c r="AQ653" s="42" t="s">
        <v>17</v>
      </c>
      <c r="AR653" s="42" t="s">
        <v>18</v>
      </c>
      <c r="AS653" s="46" t="s">
        <v>36</v>
      </c>
      <c r="AT653" s="46" t="s">
        <v>18</v>
      </c>
      <c r="AU653" s="42" t="s">
        <v>19</v>
      </c>
      <c r="AV653" s="46">
        <v>0.41666666666666669</v>
      </c>
      <c r="AW653" s="46" t="s">
        <v>19</v>
      </c>
      <c r="AX653" s="42" t="s">
        <v>880</v>
      </c>
      <c r="AY653" s="46">
        <v>0.39305555555555555</v>
      </c>
      <c r="AZ653" s="46" t="s">
        <v>880</v>
      </c>
      <c r="BA653" s="42" t="s">
        <v>880</v>
      </c>
      <c r="BB653" s="46">
        <v>0.41180555555555554</v>
      </c>
      <c r="BC653" s="46" t="s">
        <v>880</v>
      </c>
      <c r="BD653" s="42" t="s">
        <v>880</v>
      </c>
      <c r="BE653" s="42" t="s">
        <v>17</v>
      </c>
      <c r="BF653" s="42" t="s">
        <v>17</v>
      </c>
      <c r="BR653" s="1">
        <f t="shared" si="171"/>
        <v>13</v>
      </c>
      <c r="BS653" s="1">
        <f t="shared" si="172"/>
        <v>0</v>
      </c>
      <c r="BT653" s="1">
        <f t="shared" si="173"/>
        <v>6</v>
      </c>
      <c r="BU653" s="1">
        <f t="shared" si="174"/>
        <v>4</v>
      </c>
      <c r="BV653" s="1">
        <f t="shared" si="175"/>
        <v>6</v>
      </c>
      <c r="BW653" s="1">
        <f>SUM(COUNTIFS($S653:$BQ653,{"PAT","MAT"}))</f>
        <v>0</v>
      </c>
      <c r="BX653" s="1">
        <f t="shared" si="176"/>
        <v>0</v>
      </c>
      <c r="BY653" s="1">
        <f t="shared" si="177"/>
        <v>0</v>
      </c>
      <c r="BZ653" s="1">
        <f t="shared" si="178"/>
        <v>0</v>
      </c>
      <c r="CA653" s="1">
        <f t="shared" si="179"/>
        <v>0</v>
      </c>
      <c r="CB653" s="1">
        <f t="shared" si="180"/>
        <v>0</v>
      </c>
      <c r="CC653" s="1">
        <f t="shared" si="181"/>
        <v>0</v>
      </c>
      <c r="CD653" s="1">
        <f t="shared" si="182"/>
        <v>0</v>
      </c>
      <c r="CE653" s="1">
        <f t="shared" si="183"/>
        <v>0</v>
      </c>
      <c r="CF653" s="1">
        <f t="shared" si="184"/>
        <v>1</v>
      </c>
      <c r="CG653" s="1">
        <f>SUM(BR653:CC653)+SUM(COUNTIFS(R653:BQ653,{"TERM","RESIGNED"}))</f>
        <v>29</v>
      </c>
      <c r="CH653" s="1" t="s">
        <v>41</v>
      </c>
      <c r="CI653" s="1"/>
    </row>
    <row r="654" spans="1:87" x14ac:dyDescent="0.25">
      <c r="A654" s="30">
        <f t="shared" si="185"/>
        <v>653</v>
      </c>
      <c r="B654" s="1" t="s">
        <v>163</v>
      </c>
      <c r="C654" s="1">
        <v>106189</v>
      </c>
      <c r="D654" s="25">
        <v>106189</v>
      </c>
      <c r="E654" s="1" t="s">
        <v>863</v>
      </c>
      <c r="F654" s="32" t="s">
        <v>1370</v>
      </c>
      <c r="G654" s="32" t="s">
        <v>117</v>
      </c>
      <c r="H654" s="28">
        <v>45269</v>
      </c>
      <c r="I654" s="28" t="s">
        <v>36</v>
      </c>
      <c r="J654" s="28" t="s">
        <v>36</v>
      </c>
      <c r="K654" s="1">
        <f t="shared" ca="1" si="170"/>
        <v>73</v>
      </c>
      <c r="L654" s="32" t="s">
        <v>1354</v>
      </c>
      <c r="M654" s="32" t="s">
        <v>118</v>
      </c>
      <c r="N654" s="1" t="s">
        <v>38</v>
      </c>
      <c r="O654" s="1" t="s">
        <v>39</v>
      </c>
      <c r="P654" s="1"/>
      <c r="Q654" s="1"/>
      <c r="R654" s="31" t="s">
        <v>1443</v>
      </c>
      <c r="S654" s="42" t="s">
        <v>19</v>
      </c>
      <c r="T654" s="45">
        <v>0.38541666666666669</v>
      </c>
      <c r="U654" s="42" t="s">
        <v>19</v>
      </c>
      <c r="V654" s="42" t="s">
        <v>880</v>
      </c>
      <c r="W654" s="46">
        <v>0.38541666666666669</v>
      </c>
      <c r="X654" s="46" t="s">
        <v>880</v>
      </c>
      <c r="Y654" s="42" t="s">
        <v>17</v>
      </c>
      <c r="Z654" s="42" t="s">
        <v>17</v>
      </c>
      <c r="AA654" s="42" t="s">
        <v>19</v>
      </c>
      <c r="AB654" s="46">
        <v>0.39305555555555555</v>
      </c>
      <c r="AC654" s="42" t="s">
        <v>19</v>
      </c>
      <c r="AD654" s="42" t="s">
        <v>880</v>
      </c>
      <c r="AE654" s="46">
        <v>0.40833333333333338</v>
      </c>
      <c r="AF654" s="42" t="s">
        <v>880</v>
      </c>
      <c r="AG654" s="42" t="s">
        <v>880</v>
      </c>
      <c r="AH654" s="46">
        <v>0.38541666666666669</v>
      </c>
      <c r="AI654" s="42" t="s">
        <v>880</v>
      </c>
      <c r="AJ654" s="42" t="s">
        <v>880</v>
      </c>
      <c r="AK654" s="46">
        <v>0.38680555555555557</v>
      </c>
      <c r="AL654" s="42" t="s">
        <v>880</v>
      </c>
      <c r="AM654" s="42" t="s">
        <v>880</v>
      </c>
      <c r="AN654" s="46">
        <v>0.4548611111111111</v>
      </c>
      <c r="AO654" s="42" t="s">
        <v>880</v>
      </c>
      <c r="AP654" s="42" t="s">
        <v>17</v>
      </c>
      <c r="AQ654" s="42" t="s">
        <v>17</v>
      </c>
      <c r="AR654" s="42" t="s">
        <v>19</v>
      </c>
      <c r="AS654" s="46">
        <v>0.39444444444444443</v>
      </c>
      <c r="AT654" s="46" t="s">
        <v>19</v>
      </c>
      <c r="AU654" s="42" t="s">
        <v>880</v>
      </c>
      <c r="AV654" s="46">
        <v>0.37986111111111115</v>
      </c>
      <c r="AW654" s="46" t="s">
        <v>880</v>
      </c>
      <c r="AX654" s="42" t="s">
        <v>880</v>
      </c>
      <c r="AY654" s="46">
        <v>0.38125000000000003</v>
      </c>
      <c r="AZ654" s="46" t="s">
        <v>880</v>
      </c>
      <c r="BA654" s="42" t="s">
        <v>880</v>
      </c>
      <c r="BB654" s="46">
        <v>0.41388888888888892</v>
      </c>
      <c r="BC654" s="46" t="s">
        <v>880</v>
      </c>
      <c r="BD654" s="42" t="s">
        <v>880</v>
      </c>
      <c r="BE654" s="42" t="s">
        <v>17</v>
      </c>
      <c r="BF654" s="42" t="s">
        <v>17</v>
      </c>
      <c r="BR654" s="1">
        <f t="shared" si="171"/>
        <v>17</v>
      </c>
      <c r="BS654" s="1">
        <f t="shared" si="172"/>
        <v>0</v>
      </c>
      <c r="BT654" s="1">
        <f t="shared" si="173"/>
        <v>6</v>
      </c>
      <c r="BU654" s="1">
        <f t="shared" si="174"/>
        <v>0</v>
      </c>
      <c r="BV654" s="1">
        <f t="shared" si="175"/>
        <v>6</v>
      </c>
      <c r="BW654" s="1">
        <f>SUM(COUNTIFS($S654:$BQ654,{"PAT","MAT"}))</f>
        <v>0</v>
      </c>
      <c r="BX654" s="1">
        <f t="shared" si="176"/>
        <v>0</v>
      </c>
      <c r="BY654" s="1">
        <f t="shared" si="177"/>
        <v>0</v>
      </c>
      <c r="BZ654" s="1">
        <f t="shared" si="178"/>
        <v>0</v>
      </c>
      <c r="CA654" s="1">
        <f t="shared" si="179"/>
        <v>0</v>
      </c>
      <c r="CB654" s="1">
        <f t="shared" si="180"/>
        <v>0</v>
      </c>
      <c r="CC654" s="1">
        <f t="shared" si="181"/>
        <v>0</v>
      </c>
      <c r="CD654" s="1">
        <f t="shared" si="182"/>
        <v>0</v>
      </c>
      <c r="CE654" s="1">
        <f t="shared" si="183"/>
        <v>1</v>
      </c>
      <c r="CF654" s="1">
        <f t="shared" si="184"/>
        <v>1</v>
      </c>
      <c r="CG654" s="1">
        <f>SUM(BR654:CC654)+SUM(COUNTIFS(R654:BQ654,{"TERM","RESIGNED"}))</f>
        <v>29</v>
      </c>
      <c r="CH654" s="1" t="s">
        <v>41</v>
      </c>
      <c r="CI654" s="1"/>
    </row>
    <row r="655" spans="1:87" x14ac:dyDescent="0.25">
      <c r="A655" s="30">
        <f t="shared" si="185"/>
        <v>654</v>
      </c>
      <c r="B655" s="1" t="s">
        <v>163</v>
      </c>
      <c r="C655" s="1">
        <v>106195</v>
      </c>
      <c r="D655" s="25">
        <v>106195</v>
      </c>
      <c r="E655" s="1" t="s">
        <v>862</v>
      </c>
      <c r="F655" s="32" t="s">
        <v>1372</v>
      </c>
      <c r="G655" s="32" t="s">
        <v>117</v>
      </c>
      <c r="H655" s="28">
        <v>45269</v>
      </c>
      <c r="I655" s="28" t="s">
        <v>36</v>
      </c>
      <c r="J655" s="28" t="s">
        <v>36</v>
      </c>
      <c r="K655" s="1">
        <f t="shared" ca="1" si="170"/>
        <v>73</v>
      </c>
      <c r="L655" s="32" t="s">
        <v>1354</v>
      </c>
      <c r="M655" s="32" t="s">
        <v>118</v>
      </c>
      <c r="N655" s="1" t="s">
        <v>38</v>
      </c>
      <c r="O655" s="1" t="s">
        <v>39</v>
      </c>
      <c r="P655" s="1"/>
      <c r="Q655" s="1"/>
      <c r="R655" s="31" t="s">
        <v>1443</v>
      </c>
      <c r="S655" s="42" t="s">
        <v>19</v>
      </c>
      <c r="T655" s="45">
        <v>0.38472222222222219</v>
      </c>
      <c r="U655" s="42" t="s">
        <v>19</v>
      </c>
      <c r="V655" s="42" t="s">
        <v>880</v>
      </c>
      <c r="W655" s="46">
        <v>0.3972222222222222</v>
      </c>
      <c r="X655" s="46" t="s">
        <v>880</v>
      </c>
      <c r="Y655" s="42" t="s">
        <v>17</v>
      </c>
      <c r="Z655" s="42" t="s">
        <v>17</v>
      </c>
      <c r="AA655" s="42" t="s">
        <v>19</v>
      </c>
      <c r="AB655" s="46">
        <v>0.40069444444444446</v>
      </c>
      <c r="AC655" s="42" t="s">
        <v>19</v>
      </c>
      <c r="AD655" s="42" t="s">
        <v>880</v>
      </c>
      <c r="AE655" s="46">
        <v>0.41319444444444442</v>
      </c>
      <c r="AF655" s="42" t="s">
        <v>880</v>
      </c>
      <c r="AG655" s="42" t="s">
        <v>19</v>
      </c>
      <c r="AH655" s="46" t="s">
        <v>36</v>
      </c>
      <c r="AI655" s="42" t="s">
        <v>19</v>
      </c>
      <c r="AJ655" s="42" t="s">
        <v>19</v>
      </c>
      <c r="AK655" s="46">
        <v>0.39374999999999999</v>
      </c>
      <c r="AL655" s="42" t="s">
        <v>19</v>
      </c>
      <c r="AM655" s="42" t="s">
        <v>880</v>
      </c>
      <c r="AN655" s="46">
        <v>0.41319444444444442</v>
      </c>
      <c r="AO655" s="42" t="s">
        <v>880</v>
      </c>
      <c r="AP655" s="42" t="s">
        <v>17</v>
      </c>
      <c r="AQ655" s="42" t="s">
        <v>17</v>
      </c>
      <c r="AR655" s="42" t="s">
        <v>19</v>
      </c>
      <c r="AS655" s="46">
        <v>0.4236111111111111</v>
      </c>
      <c r="AT655" s="46" t="s">
        <v>19</v>
      </c>
      <c r="AU655" s="42" t="s">
        <v>880</v>
      </c>
      <c r="AV655" s="46">
        <v>0.3972222222222222</v>
      </c>
      <c r="AW655" s="46" t="s">
        <v>880</v>
      </c>
      <c r="AX655" s="42" t="s">
        <v>880</v>
      </c>
      <c r="AY655" s="46">
        <v>0.39444444444444443</v>
      </c>
      <c r="AZ655" s="46" t="s">
        <v>880</v>
      </c>
      <c r="BA655" s="42" t="s">
        <v>880</v>
      </c>
      <c r="BB655" s="46">
        <v>0.4152777777777778</v>
      </c>
      <c r="BC655" s="46" t="s">
        <v>880</v>
      </c>
      <c r="BD655" s="42" t="s">
        <v>19</v>
      </c>
      <c r="BE655" s="42" t="s">
        <v>17</v>
      </c>
      <c r="BF655" s="42" t="s">
        <v>17</v>
      </c>
      <c r="BR655" s="1">
        <f t="shared" si="171"/>
        <v>12</v>
      </c>
      <c r="BS655" s="1">
        <f t="shared" si="172"/>
        <v>0</v>
      </c>
      <c r="BT655" s="1">
        <f t="shared" si="173"/>
        <v>6</v>
      </c>
      <c r="BU655" s="1">
        <f t="shared" si="174"/>
        <v>0</v>
      </c>
      <c r="BV655" s="1">
        <f t="shared" si="175"/>
        <v>11</v>
      </c>
      <c r="BW655" s="1">
        <f>SUM(COUNTIFS($S655:$BQ655,{"PAT","MAT"}))</f>
        <v>0</v>
      </c>
      <c r="BX655" s="1">
        <f t="shared" si="176"/>
        <v>0</v>
      </c>
      <c r="BY655" s="1">
        <f t="shared" si="177"/>
        <v>0</v>
      </c>
      <c r="BZ655" s="1">
        <f t="shared" si="178"/>
        <v>0</v>
      </c>
      <c r="CA655" s="1">
        <f t="shared" si="179"/>
        <v>0</v>
      </c>
      <c r="CB655" s="1">
        <f t="shared" si="180"/>
        <v>0</v>
      </c>
      <c r="CC655" s="1">
        <f t="shared" si="181"/>
        <v>0</v>
      </c>
      <c r="CD655" s="1">
        <f t="shared" si="182"/>
        <v>0</v>
      </c>
      <c r="CE655" s="1">
        <f t="shared" si="183"/>
        <v>0</v>
      </c>
      <c r="CF655" s="1">
        <f t="shared" si="184"/>
        <v>0</v>
      </c>
      <c r="CG655" s="1">
        <f>SUM(BR655:CC655)+SUM(COUNTIFS(R655:BQ655,{"TERM","RESIGNED"}))</f>
        <v>29</v>
      </c>
      <c r="CH655" s="1" t="s">
        <v>41</v>
      </c>
      <c r="CI655" s="1"/>
    </row>
    <row r="656" spans="1:87" x14ac:dyDescent="0.25">
      <c r="A656" s="30">
        <f t="shared" si="185"/>
        <v>655</v>
      </c>
      <c r="B656" s="1" t="s">
        <v>163</v>
      </c>
      <c r="C656" s="1">
        <v>106198</v>
      </c>
      <c r="D656" s="25">
        <v>106198</v>
      </c>
      <c r="E656" s="1" t="s">
        <v>863</v>
      </c>
      <c r="F656" s="32" t="s">
        <v>1373</v>
      </c>
      <c r="G656" s="32" t="s">
        <v>117</v>
      </c>
      <c r="H656" s="28">
        <v>45269</v>
      </c>
      <c r="I656" s="28" t="s">
        <v>36</v>
      </c>
      <c r="J656" s="28" t="s">
        <v>36</v>
      </c>
      <c r="K656" s="1">
        <f t="shared" ca="1" si="170"/>
        <v>73</v>
      </c>
      <c r="L656" s="32" t="s">
        <v>1354</v>
      </c>
      <c r="M656" s="32" t="s">
        <v>118</v>
      </c>
      <c r="N656" s="1" t="s">
        <v>38</v>
      </c>
      <c r="O656" s="1" t="s">
        <v>39</v>
      </c>
      <c r="P656" s="1"/>
      <c r="Q656" s="1"/>
      <c r="R656" s="31" t="s">
        <v>1443</v>
      </c>
      <c r="S656" s="42" t="s">
        <v>19</v>
      </c>
      <c r="T656" s="45">
        <v>0.39305555555555555</v>
      </c>
      <c r="U656" s="42" t="s">
        <v>19</v>
      </c>
      <c r="V656" s="42" t="s">
        <v>880</v>
      </c>
      <c r="W656" s="46">
        <v>0.37291666666666662</v>
      </c>
      <c r="X656" s="46" t="s">
        <v>880</v>
      </c>
      <c r="Y656" s="42" t="s">
        <v>17</v>
      </c>
      <c r="Z656" s="42" t="s">
        <v>17</v>
      </c>
      <c r="AA656" s="42" t="s">
        <v>19</v>
      </c>
      <c r="AB656" s="46">
        <v>0.39166666666666666</v>
      </c>
      <c r="AC656" s="42" t="s">
        <v>19</v>
      </c>
      <c r="AD656" s="42" t="s">
        <v>880</v>
      </c>
      <c r="AE656" s="46">
        <v>0.39027777777777778</v>
      </c>
      <c r="AF656" s="42" t="s">
        <v>880</v>
      </c>
      <c r="AG656" s="42" t="s">
        <v>880</v>
      </c>
      <c r="AH656" s="46">
        <v>0.39861111111111108</v>
      </c>
      <c r="AI656" s="42" t="s">
        <v>880</v>
      </c>
      <c r="AJ656" s="42" t="s">
        <v>880</v>
      </c>
      <c r="AK656" s="46">
        <v>0.42083333333333334</v>
      </c>
      <c r="AL656" s="42" t="s">
        <v>880</v>
      </c>
      <c r="AM656" s="42" t="s">
        <v>880</v>
      </c>
      <c r="AN656" s="46">
        <v>0.42638888888888887</v>
      </c>
      <c r="AO656" s="42" t="s">
        <v>880</v>
      </c>
      <c r="AP656" s="42" t="s">
        <v>17</v>
      </c>
      <c r="AQ656" s="42" t="s">
        <v>17</v>
      </c>
      <c r="AR656" s="42" t="s">
        <v>19</v>
      </c>
      <c r="AS656" s="46">
        <v>0.42569444444444443</v>
      </c>
      <c r="AT656" s="46" t="s">
        <v>19</v>
      </c>
      <c r="AU656" s="42" t="s">
        <v>880</v>
      </c>
      <c r="AV656" s="46">
        <v>0.40763888888888888</v>
      </c>
      <c r="AW656" s="46" t="s">
        <v>880</v>
      </c>
      <c r="AX656" s="42" t="s">
        <v>880</v>
      </c>
      <c r="AY656" s="46">
        <v>0.40138888888888885</v>
      </c>
      <c r="AZ656" s="46" t="s">
        <v>880</v>
      </c>
      <c r="BA656" s="42" t="s">
        <v>880</v>
      </c>
      <c r="BB656" s="46">
        <v>0.4055555555555555</v>
      </c>
      <c r="BC656" s="46" t="s">
        <v>880</v>
      </c>
      <c r="BD656" s="42" t="s">
        <v>880</v>
      </c>
      <c r="BE656" s="42" t="s">
        <v>17</v>
      </c>
      <c r="BF656" s="42" t="s">
        <v>17</v>
      </c>
      <c r="BR656" s="1">
        <f t="shared" si="171"/>
        <v>17</v>
      </c>
      <c r="BS656" s="1">
        <f t="shared" si="172"/>
        <v>0</v>
      </c>
      <c r="BT656" s="1">
        <f t="shared" si="173"/>
        <v>6</v>
      </c>
      <c r="BU656" s="1">
        <f t="shared" si="174"/>
        <v>0</v>
      </c>
      <c r="BV656" s="1">
        <f t="shared" si="175"/>
        <v>6</v>
      </c>
      <c r="BW656" s="1">
        <f>SUM(COUNTIFS($S656:$BQ656,{"PAT","MAT"}))</f>
        <v>0</v>
      </c>
      <c r="BX656" s="1">
        <f t="shared" si="176"/>
        <v>0</v>
      </c>
      <c r="BY656" s="1">
        <f t="shared" si="177"/>
        <v>0</v>
      </c>
      <c r="BZ656" s="1">
        <f t="shared" si="178"/>
        <v>0</v>
      </c>
      <c r="CA656" s="1">
        <f t="shared" si="179"/>
        <v>0</v>
      </c>
      <c r="CB656" s="1">
        <f t="shared" si="180"/>
        <v>0</v>
      </c>
      <c r="CC656" s="1">
        <f t="shared" si="181"/>
        <v>0</v>
      </c>
      <c r="CD656" s="1">
        <f t="shared" si="182"/>
        <v>0</v>
      </c>
      <c r="CE656" s="1">
        <f t="shared" si="183"/>
        <v>1</v>
      </c>
      <c r="CF656" s="1">
        <f t="shared" si="184"/>
        <v>1</v>
      </c>
      <c r="CG656" s="1">
        <f>SUM(BR656:CC656)+SUM(COUNTIFS(R656:BQ656,{"TERM","RESIGNED"}))</f>
        <v>29</v>
      </c>
      <c r="CH656" s="1" t="s">
        <v>41</v>
      </c>
      <c r="CI656" s="1"/>
    </row>
    <row r="657" spans="1:87" x14ac:dyDescent="0.25">
      <c r="A657" s="30">
        <f t="shared" si="185"/>
        <v>656</v>
      </c>
      <c r="B657" s="1" t="s">
        <v>163</v>
      </c>
      <c r="C657" s="1">
        <v>106201</v>
      </c>
      <c r="D657" s="25">
        <v>106201</v>
      </c>
      <c r="E657" s="1" t="s">
        <v>863</v>
      </c>
      <c r="F657" s="32" t="s">
        <v>1394</v>
      </c>
      <c r="G657" s="32" t="s">
        <v>117</v>
      </c>
      <c r="H657" s="28">
        <v>45269</v>
      </c>
      <c r="I657" s="28" t="s">
        <v>36</v>
      </c>
      <c r="J657" s="28" t="s">
        <v>36</v>
      </c>
      <c r="K657" s="1">
        <f t="shared" ca="1" si="170"/>
        <v>73</v>
      </c>
      <c r="L657" s="32" t="s">
        <v>1354</v>
      </c>
      <c r="M657" s="32" t="s">
        <v>118</v>
      </c>
      <c r="N657" s="1" t="s">
        <v>38</v>
      </c>
      <c r="O657" s="1" t="s">
        <v>39</v>
      </c>
      <c r="P657" s="1"/>
      <c r="Q657" s="1"/>
      <c r="R657" s="31" t="s">
        <v>1443</v>
      </c>
      <c r="S657" s="42" t="s">
        <v>19</v>
      </c>
      <c r="T657" s="45">
        <v>0.38472222222222219</v>
      </c>
      <c r="U657" s="42" t="s">
        <v>19</v>
      </c>
      <c r="V657" s="42" t="s">
        <v>880</v>
      </c>
      <c r="W657" s="46">
        <v>0.38958333333333334</v>
      </c>
      <c r="X657" s="46" t="s">
        <v>880</v>
      </c>
      <c r="Y657" s="42" t="s">
        <v>17</v>
      </c>
      <c r="Z657" s="42" t="s">
        <v>17</v>
      </c>
      <c r="AA657" s="42" t="s">
        <v>19</v>
      </c>
      <c r="AB657" s="46">
        <v>0.40138888888888885</v>
      </c>
      <c r="AC657" s="42" t="s">
        <v>19</v>
      </c>
      <c r="AD657" s="42" t="s">
        <v>880</v>
      </c>
      <c r="AE657" s="46">
        <v>0.38680555555555557</v>
      </c>
      <c r="AF657" s="42" t="s">
        <v>880</v>
      </c>
      <c r="AG657" s="42" t="s">
        <v>880</v>
      </c>
      <c r="AH657" s="46">
        <v>0.3888888888888889</v>
      </c>
      <c r="AI657" s="42" t="s">
        <v>880</v>
      </c>
      <c r="AJ657" s="42" t="s">
        <v>880</v>
      </c>
      <c r="AK657" s="46">
        <v>0.36874999999999997</v>
      </c>
      <c r="AL657" s="42" t="s">
        <v>880</v>
      </c>
      <c r="AM657" s="42" t="s">
        <v>880</v>
      </c>
      <c r="AN657" s="46">
        <v>0.375</v>
      </c>
      <c r="AO657" s="42" t="s">
        <v>880</v>
      </c>
      <c r="AP657" s="42" t="s">
        <v>17</v>
      </c>
      <c r="AQ657" s="42" t="s">
        <v>17</v>
      </c>
      <c r="AR657" s="42" t="s">
        <v>19</v>
      </c>
      <c r="AS657" s="46">
        <v>0.4069444444444445</v>
      </c>
      <c r="AT657" s="46" t="s">
        <v>19</v>
      </c>
      <c r="AU657" s="42" t="s">
        <v>880</v>
      </c>
      <c r="AV657" s="46">
        <v>0.37777777777777777</v>
      </c>
      <c r="AW657" s="46" t="s">
        <v>880</v>
      </c>
      <c r="AX657" s="42" t="s">
        <v>880</v>
      </c>
      <c r="AY657" s="46">
        <v>0.38263888888888892</v>
      </c>
      <c r="AZ657" s="46" t="s">
        <v>880</v>
      </c>
      <c r="BA657" s="42" t="s">
        <v>880</v>
      </c>
      <c r="BB657" s="46">
        <v>0.37222222222222223</v>
      </c>
      <c r="BC657" s="46" t="s">
        <v>880</v>
      </c>
      <c r="BD657" s="42" t="s">
        <v>880</v>
      </c>
      <c r="BE657" s="42" t="s">
        <v>17</v>
      </c>
      <c r="BF657" s="42" t="s">
        <v>17</v>
      </c>
      <c r="BR657" s="1">
        <f t="shared" si="171"/>
        <v>17</v>
      </c>
      <c r="BS657" s="1">
        <f t="shared" si="172"/>
        <v>0</v>
      </c>
      <c r="BT657" s="1">
        <f t="shared" si="173"/>
        <v>6</v>
      </c>
      <c r="BU657" s="1">
        <f t="shared" si="174"/>
        <v>0</v>
      </c>
      <c r="BV657" s="1">
        <f t="shared" si="175"/>
        <v>6</v>
      </c>
      <c r="BW657" s="1">
        <f>SUM(COUNTIFS($S657:$BQ657,{"PAT","MAT"}))</f>
        <v>0</v>
      </c>
      <c r="BX657" s="1">
        <f t="shared" si="176"/>
        <v>0</v>
      </c>
      <c r="BY657" s="1">
        <f t="shared" si="177"/>
        <v>0</v>
      </c>
      <c r="BZ657" s="1">
        <f t="shared" si="178"/>
        <v>0</v>
      </c>
      <c r="CA657" s="1">
        <f t="shared" si="179"/>
        <v>0</v>
      </c>
      <c r="CB657" s="1">
        <f t="shared" si="180"/>
        <v>0</v>
      </c>
      <c r="CC657" s="1">
        <f t="shared" si="181"/>
        <v>0</v>
      </c>
      <c r="CD657" s="1">
        <f t="shared" si="182"/>
        <v>0</v>
      </c>
      <c r="CE657" s="1">
        <f t="shared" si="183"/>
        <v>1</v>
      </c>
      <c r="CF657" s="1">
        <f t="shared" si="184"/>
        <v>1</v>
      </c>
      <c r="CG657" s="1">
        <f>SUM(BR657:CC657)+SUM(COUNTIFS(R657:BQ657,{"TERM","RESIGNED"}))</f>
        <v>29</v>
      </c>
      <c r="CH657" s="1" t="s">
        <v>41</v>
      </c>
      <c r="CI657" s="1"/>
    </row>
    <row r="658" spans="1:87" x14ac:dyDescent="0.25">
      <c r="A658" s="30">
        <f t="shared" si="185"/>
        <v>657</v>
      </c>
      <c r="B658" s="1" t="s">
        <v>163</v>
      </c>
      <c r="C658" s="1">
        <v>106202</v>
      </c>
      <c r="D658" s="25">
        <v>106202</v>
      </c>
      <c r="E658" s="1" t="s">
        <v>862</v>
      </c>
      <c r="F658" s="32" t="s">
        <v>1375</v>
      </c>
      <c r="G658" s="32" t="s">
        <v>117</v>
      </c>
      <c r="H658" s="28">
        <v>45269</v>
      </c>
      <c r="I658" s="28" t="s">
        <v>36</v>
      </c>
      <c r="J658" s="28" t="s">
        <v>36</v>
      </c>
      <c r="K658" s="1">
        <f t="shared" ca="1" si="170"/>
        <v>73</v>
      </c>
      <c r="L658" s="32" t="s">
        <v>1354</v>
      </c>
      <c r="M658" s="32" t="s">
        <v>118</v>
      </c>
      <c r="N658" s="1" t="s">
        <v>38</v>
      </c>
      <c r="O658" s="1" t="s">
        <v>39</v>
      </c>
      <c r="P658" s="1"/>
      <c r="Q658" s="1"/>
      <c r="R658" s="31" t="s">
        <v>1443</v>
      </c>
      <c r="S658" s="42" t="s">
        <v>19</v>
      </c>
      <c r="T658" s="45">
        <v>0.39583333333333331</v>
      </c>
      <c r="U658" s="42" t="s">
        <v>19</v>
      </c>
      <c r="V658" s="42" t="s">
        <v>880</v>
      </c>
      <c r="W658" s="46">
        <v>0.41319444444444442</v>
      </c>
      <c r="X658" s="46" t="s">
        <v>880</v>
      </c>
      <c r="Y658" s="42" t="s">
        <v>17</v>
      </c>
      <c r="Z658" s="42" t="s">
        <v>17</v>
      </c>
      <c r="AA658" s="42" t="s">
        <v>19</v>
      </c>
      <c r="AB658" s="46">
        <v>0.40833333333333338</v>
      </c>
      <c r="AC658" s="42" t="s">
        <v>19</v>
      </c>
      <c r="AD658" s="42" t="s">
        <v>880</v>
      </c>
      <c r="AE658" s="46">
        <v>0.41388888888888892</v>
      </c>
      <c r="AF658" s="42" t="s">
        <v>880</v>
      </c>
      <c r="AG658" s="42" t="s">
        <v>880</v>
      </c>
      <c r="AH658" s="46">
        <v>0.3979166666666667</v>
      </c>
      <c r="AI658" s="42" t="s">
        <v>880</v>
      </c>
      <c r="AJ658" s="42" t="s">
        <v>880</v>
      </c>
      <c r="AK658" s="46">
        <v>0.3979166666666667</v>
      </c>
      <c r="AL658" s="42" t="s">
        <v>880</v>
      </c>
      <c r="AM658" s="42" t="s">
        <v>880</v>
      </c>
      <c r="AN658" s="46">
        <v>0.40972222222222227</v>
      </c>
      <c r="AO658" s="42" t="s">
        <v>880</v>
      </c>
      <c r="AP658" s="42" t="s">
        <v>17</v>
      </c>
      <c r="AQ658" s="42" t="s">
        <v>17</v>
      </c>
      <c r="AR658" s="42" t="s">
        <v>18</v>
      </c>
      <c r="AS658" s="46" t="s">
        <v>36</v>
      </c>
      <c r="AT658" s="46" t="s">
        <v>18</v>
      </c>
      <c r="AU658" s="42" t="s">
        <v>19</v>
      </c>
      <c r="AV658" s="46">
        <v>0.41388888888888892</v>
      </c>
      <c r="AW658" s="46" t="s">
        <v>19</v>
      </c>
      <c r="AX658" s="42" t="s">
        <v>880</v>
      </c>
      <c r="AY658" s="46">
        <v>0.3888888888888889</v>
      </c>
      <c r="AZ658" s="46" t="s">
        <v>880</v>
      </c>
      <c r="BA658" s="42" t="s">
        <v>880</v>
      </c>
      <c r="BB658" s="46">
        <v>0.41250000000000003</v>
      </c>
      <c r="BC658" s="46" t="s">
        <v>880</v>
      </c>
      <c r="BD658" s="42" t="s">
        <v>880</v>
      </c>
      <c r="BE658" s="42" t="s">
        <v>17</v>
      </c>
      <c r="BF658" s="42" t="s">
        <v>17</v>
      </c>
      <c r="BR658" s="1">
        <f t="shared" si="171"/>
        <v>15</v>
      </c>
      <c r="BS658" s="1">
        <f t="shared" si="172"/>
        <v>0</v>
      </c>
      <c r="BT658" s="1">
        <f t="shared" si="173"/>
        <v>6</v>
      </c>
      <c r="BU658" s="1">
        <f t="shared" si="174"/>
        <v>2</v>
      </c>
      <c r="BV658" s="1">
        <f t="shared" si="175"/>
        <v>6</v>
      </c>
      <c r="BW658" s="1">
        <f>SUM(COUNTIFS($S658:$BQ658,{"PAT","MAT"}))</f>
        <v>0</v>
      </c>
      <c r="BX658" s="1">
        <f t="shared" si="176"/>
        <v>0</v>
      </c>
      <c r="BY658" s="1">
        <f t="shared" si="177"/>
        <v>0</v>
      </c>
      <c r="BZ658" s="1">
        <f t="shared" si="178"/>
        <v>0</v>
      </c>
      <c r="CA658" s="1">
        <f t="shared" si="179"/>
        <v>0</v>
      </c>
      <c r="CB658" s="1">
        <f t="shared" si="180"/>
        <v>0</v>
      </c>
      <c r="CC658" s="1">
        <f t="shared" si="181"/>
        <v>0</v>
      </c>
      <c r="CD658" s="1">
        <f t="shared" si="182"/>
        <v>0</v>
      </c>
      <c r="CE658" s="1">
        <f t="shared" si="183"/>
        <v>0</v>
      </c>
      <c r="CF658" s="1">
        <f t="shared" si="184"/>
        <v>1</v>
      </c>
      <c r="CG658" s="1">
        <f>SUM(BR658:CC658)+SUM(COUNTIFS(R658:BQ658,{"TERM","RESIGNED"}))</f>
        <v>29</v>
      </c>
      <c r="CH658" s="1" t="s">
        <v>41</v>
      </c>
      <c r="CI658" s="1"/>
    </row>
    <row r="659" spans="1:87" x14ac:dyDescent="0.25">
      <c r="A659" s="30">
        <f t="shared" si="185"/>
        <v>658</v>
      </c>
      <c r="B659" s="1" t="s">
        <v>163</v>
      </c>
      <c r="C659" s="1">
        <v>106203</v>
      </c>
      <c r="D659" s="25">
        <v>106203</v>
      </c>
      <c r="E659" s="1" t="s">
        <v>863</v>
      </c>
      <c r="F659" s="32" t="s">
        <v>1376</v>
      </c>
      <c r="G659" s="32" t="s">
        <v>117</v>
      </c>
      <c r="H659" s="28">
        <v>45269</v>
      </c>
      <c r="I659" s="28" t="s">
        <v>36</v>
      </c>
      <c r="J659" s="28" t="s">
        <v>36</v>
      </c>
      <c r="K659" s="1">
        <f t="shared" ca="1" si="170"/>
        <v>73</v>
      </c>
      <c r="L659" s="32" t="s">
        <v>1354</v>
      </c>
      <c r="M659" s="32" t="s">
        <v>118</v>
      </c>
      <c r="N659" s="1" t="s">
        <v>38</v>
      </c>
      <c r="O659" s="1" t="s">
        <v>39</v>
      </c>
      <c r="P659" s="1"/>
      <c r="Q659" s="1"/>
      <c r="R659" s="31" t="s">
        <v>1443</v>
      </c>
      <c r="S659" s="42" t="s">
        <v>19</v>
      </c>
      <c r="T659" s="45">
        <v>0.3840277777777778</v>
      </c>
      <c r="U659" s="42" t="s">
        <v>19</v>
      </c>
      <c r="V659" s="42" t="s">
        <v>880</v>
      </c>
      <c r="W659" s="46">
        <v>0.41180555555555554</v>
      </c>
      <c r="X659" s="46" t="s">
        <v>880</v>
      </c>
      <c r="Y659" s="42" t="s">
        <v>17</v>
      </c>
      <c r="Z659" s="42" t="s">
        <v>17</v>
      </c>
      <c r="AA659" s="42" t="s">
        <v>19</v>
      </c>
      <c r="AB659" s="46">
        <v>0.40972222222222227</v>
      </c>
      <c r="AC659" s="42" t="s">
        <v>19</v>
      </c>
      <c r="AD659" s="42" t="s">
        <v>880</v>
      </c>
      <c r="AE659" s="46">
        <v>0.41041666666666665</v>
      </c>
      <c r="AF659" s="42" t="s">
        <v>880</v>
      </c>
      <c r="AG659" s="42" t="s">
        <v>880</v>
      </c>
      <c r="AH659" s="46">
        <v>0.40902777777777777</v>
      </c>
      <c r="AI659" s="42" t="s">
        <v>880</v>
      </c>
      <c r="AJ659" s="42" t="s">
        <v>880</v>
      </c>
      <c r="AK659" s="46">
        <v>0.37708333333333338</v>
      </c>
      <c r="AL659" s="42" t="s">
        <v>880</v>
      </c>
      <c r="AM659" s="42" t="s">
        <v>880</v>
      </c>
      <c r="AN659" s="46">
        <v>0.39513888888888887</v>
      </c>
      <c r="AO659" s="42" t="s">
        <v>880</v>
      </c>
      <c r="AP659" s="42" t="s">
        <v>17</v>
      </c>
      <c r="AQ659" s="42" t="s">
        <v>17</v>
      </c>
      <c r="AR659" s="42" t="s">
        <v>19</v>
      </c>
      <c r="AS659" s="46">
        <v>0.41041666666666665</v>
      </c>
      <c r="AT659" s="46" t="s">
        <v>19</v>
      </c>
      <c r="AU659" s="42" t="s">
        <v>19</v>
      </c>
      <c r="AV659" s="46">
        <v>0.39999999999999997</v>
      </c>
      <c r="AW659" s="46" t="s">
        <v>19</v>
      </c>
      <c r="AX659" s="42" t="s">
        <v>880</v>
      </c>
      <c r="AY659" s="46">
        <v>0.39444444444444443</v>
      </c>
      <c r="AZ659" s="46" t="s">
        <v>880</v>
      </c>
      <c r="BA659" s="42" t="s">
        <v>880</v>
      </c>
      <c r="BB659" s="46">
        <v>0.41388888888888892</v>
      </c>
      <c r="BC659" s="46" t="s">
        <v>880</v>
      </c>
      <c r="BD659" s="42" t="s">
        <v>880</v>
      </c>
      <c r="BE659" s="42" t="s">
        <v>17</v>
      </c>
      <c r="BF659" s="42" t="s">
        <v>17</v>
      </c>
      <c r="BR659" s="1">
        <f t="shared" si="171"/>
        <v>15</v>
      </c>
      <c r="BS659" s="1">
        <f t="shared" si="172"/>
        <v>0</v>
      </c>
      <c r="BT659" s="1">
        <f t="shared" si="173"/>
        <v>6</v>
      </c>
      <c r="BU659" s="1">
        <f t="shared" si="174"/>
        <v>0</v>
      </c>
      <c r="BV659" s="1">
        <f t="shared" si="175"/>
        <v>8</v>
      </c>
      <c r="BW659" s="1">
        <f>SUM(COUNTIFS($S659:$BQ659,{"PAT","MAT"}))</f>
        <v>0</v>
      </c>
      <c r="BX659" s="1">
        <f t="shared" si="176"/>
        <v>0</v>
      </c>
      <c r="BY659" s="1">
        <f t="shared" si="177"/>
        <v>0</v>
      </c>
      <c r="BZ659" s="1">
        <f t="shared" si="178"/>
        <v>0</v>
      </c>
      <c r="CA659" s="1">
        <f t="shared" si="179"/>
        <v>0</v>
      </c>
      <c r="CB659" s="1">
        <f t="shared" si="180"/>
        <v>0</v>
      </c>
      <c r="CC659" s="1">
        <f t="shared" si="181"/>
        <v>0</v>
      </c>
      <c r="CD659" s="1">
        <f t="shared" si="182"/>
        <v>0</v>
      </c>
      <c r="CE659" s="1">
        <f t="shared" si="183"/>
        <v>0</v>
      </c>
      <c r="CF659" s="1">
        <f t="shared" si="184"/>
        <v>1</v>
      </c>
      <c r="CG659" s="1">
        <f>SUM(BR659:CC659)+SUM(COUNTIFS(R659:BQ659,{"TERM","RESIGNED"}))</f>
        <v>29</v>
      </c>
      <c r="CH659" s="1" t="s">
        <v>41</v>
      </c>
      <c r="CI659" s="1" t="s">
        <v>931</v>
      </c>
    </row>
    <row r="660" spans="1:87" x14ac:dyDescent="0.25">
      <c r="A660" s="30">
        <f t="shared" si="185"/>
        <v>659</v>
      </c>
      <c r="B660" s="1" t="s">
        <v>163</v>
      </c>
      <c r="C660" s="1">
        <v>106214</v>
      </c>
      <c r="D660" s="25">
        <v>106214</v>
      </c>
      <c r="E660" s="1" t="s">
        <v>863</v>
      </c>
      <c r="F660" s="32" t="s">
        <v>1380</v>
      </c>
      <c r="G660" s="32" t="s">
        <v>117</v>
      </c>
      <c r="H660" s="28">
        <v>45273</v>
      </c>
      <c r="I660" s="28" t="s">
        <v>36</v>
      </c>
      <c r="J660" s="28" t="s">
        <v>36</v>
      </c>
      <c r="K660" s="1">
        <f t="shared" ca="1" si="170"/>
        <v>69</v>
      </c>
      <c r="L660" s="32" t="s">
        <v>1354</v>
      </c>
      <c r="M660" s="32" t="s">
        <v>118</v>
      </c>
      <c r="N660" s="1" t="s">
        <v>38</v>
      </c>
      <c r="O660" s="1" t="s">
        <v>39</v>
      </c>
      <c r="P660" s="1"/>
      <c r="Q660" s="1"/>
      <c r="R660" s="31" t="s">
        <v>150</v>
      </c>
      <c r="S660" s="42" t="s">
        <v>880</v>
      </c>
      <c r="T660" s="45">
        <v>0.40763888888888888</v>
      </c>
      <c r="U660" s="42" t="s">
        <v>880</v>
      </c>
      <c r="V660" s="42" t="s">
        <v>880</v>
      </c>
      <c r="W660" s="46">
        <v>0.40763888888888888</v>
      </c>
      <c r="X660" s="46" t="s">
        <v>880</v>
      </c>
      <c r="Y660" s="42" t="s">
        <v>17</v>
      </c>
      <c r="Z660" s="42" t="s">
        <v>17</v>
      </c>
      <c r="AA660" s="42" t="s">
        <v>880</v>
      </c>
      <c r="AB660" s="46">
        <v>0.39861111111111108</v>
      </c>
      <c r="AC660" s="42" t="s">
        <v>880</v>
      </c>
      <c r="AD660" s="42" t="s">
        <v>19</v>
      </c>
      <c r="AE660" s="46" t="s">
        <v>36</v>
      </c>
      <c r="AF660" s="42" t="s">
        <v>19</v>
      </c>
      <c r="AG660" s="42" t="s">
        <v>19</v>
      </c>
      <c r="AH660" s="46" t="s">
        <v>36</v>
      </c>
      <c r="AI660" s="42" t="s">
        <v>19</v>
      </c>
      <c r="AJ660" s="42" t="s">
        <v>880</v>
      </c>
      <c r="AK660" s="46">
        <v>0.40069444444444446</v>
      </c>
      <c r="AL660" s="42" t="s">
        <v>880</v>
      </c>
      <c r="AM660" s="42" t="s">
        <v>880</v>
      </c>
      <c r="AN660" s="46">
        <v>0.45069444444444445</v>
      </c>
      <c r="AO660" s="42" t="s">
        <v>880</v>
      </c>
      <c r="AP660" s="42" t="s">
        <v>17</v>
      </c>
      <c r="AQ660" s="42" t="s">
        <v>17</v>
      </c>
      <c r="AR660" s="42" t="s">
        <v>880</v>
      </c>
      <c r="AS660" s="46">
        <v>0.40208333333333335</v>
      </c>
      <c r="AT660" s="46" t="s">
        <v>880</v>
      </c>
      <c r="AU660" s="42" t="s">
        <v>880</v>
      </c>
      <c r="AV660" s="46">
        <v>0.38055555555555554</v>
      </c>
      <c r="AW660" s="46" t="s">
        <v>880</v>
      </c>
      <c r="AX660" s="42" t="s">
        <v>880</v>
      </c>
      <c r="AY660" s="46">
        <v>0.40069444444444446</v>
      </c>
      <c r="AZ660" s="46" t="s">
        <v>880</v>
      </c>
      <c r="BA660" s="42" t="s">
        <v>880</v>
      </c>
      <c r="BB660" s="46">
        <v>0.39027777777777778</v>
      </c>
      <c r="BC660" s="46" t="s">
        <v>880</v>
      </c>
      <c r="BD660" s="42" t="s">
        <v>880</v>
      </c>
      <c r="BE660" s="42" t="s">
        <v>17</v>
      </c>
      <c r="BF660" s="42" t="s">
        <v>17</v>
      </c>
      <c r="BR660" s="1">
        <f t="shared" si="171"/>
        <v>19</v>
      </c>
      <c r="BS660" s="1">
        <f t="shared" si="172"/>
        <v>0</v>
      </c>
      <c r="BT660" s="1">
        <f t="shared" si="173"/>
        <v>6</v>
      </c>
      <c r="BU660" s="1">
        <f t="shared" si="174"/>
        <v>0</v>
      </c>
      <c r="BV660" s="1">
        <f t="shared" si="175"/>
        <v>4</v>
      </c>
      <c r="BW660" s="1">
        <f>SUM(COUNTIFS($S660:$BQ660,{"PAT","MAT"}))</f>
        <v>0</v>
      </c>
      <c r="BX660" s="1">
        <f t="shared" si="176"/>
        <v>0</v>
      </c>
      <c r="BY660" s="1">
        <f t="shared" si="177"/>
        <v>0</v>
      </c>
      <c r="BZ660" s="1">
        <f t="shared" si="178"/>
        <v>0</v>
      </c>
      <c r="CA660" s="1">
        <f t="shared" si="179"/>
        <v>0</v>
      </c>
      <c r="CB660" s="1">
        <f t="shared" si="180"/>
        <v>0</v>
      </c>
      <c r="CC660" s="1">
        <f t="shared" si="181"/>
        <v>0</v>
      </c>
      <c r="CD660" s="1">
        <f t="shared" si="182"/>
        <v>0</v>
      </c>
      <c r="CE660" s="1">
        <f t="shared" si="183"/>
        <v>1</v>
      </c>
      <c r="CF660" s="1">
        <f t="shared" si="184"/>
        <v>1</v>
      </c>
      <c r="CG660" s="1">
        <f>SUM(BR660:CC660)+SUM(COUNTIFS(R660:BQ660,{"TERM","RESIGNED"}))</f>
        <v>29</v>
      </c>
      <c r="CH660" s="1" t="s">
        <v>41</v>
      </c>
      <c r="CI660" s="1" t="s">
        <v>931</v>
      </c>
    </row>
    <row r="661" spans="1:87" x14ac:dyDescent="0.25">
      <c r="A661" s="30">
        <f t="shared" si="185"/>
        <v>660</v>
      </c>
      <c r="B661" s="1" t="s">
        <v>163</v>
      </c>
      <c r="C661" s="1">
        <v>106218</v>
      </c>
      <c r="D661" s="25">
        <v>106218</v>
      </c>
      <c r="E661" s="1" t="s">
        <v>863</v>
      </c>
      <c r="F661" s="32" t="s">
        <v>1395</v>
      </c>
      <c r="G661" s="32" t="s">
        <v>117</v>
      </c>
      <c r="H661" s="28">
        <v>45273</v>
      </c>
      <c r="I661" s="28" t="s">
        <v>36</v>
      </c>
      <c r="J661" s="28" t="s">
        <v>36</v>
      </c>
      <c r="K661" s="1">
        <f t="shared" ca="1" si="170"/>
        <v>69</v>
      </c>
      <c r="L661" s="32" t="s">
        <v>1354</v>
      </c>
      <c r="M661" s="32" t="s">
        <v>118</v>
      </c>
      <c r="N661" s="1" t="s">
        <v>38</v>
      </c>
      <c r="O661" s="1" t="s">
        <v>39</v>
      </c>
      <c r="P661" s="1"/>
      <c r="Q661" s="1"/>
      <c r="R661" s="31" t="s">
        <v>150</v>
      </c>
      <c r="S661" s="42" t="s">
        <v>880</v>
      </c>
      <c r="T661" s="45">
        <v>0.39930555555555558</v>
      </c>
      <c r="U661" s="42" t="s">
        <v>880</v>
      </c>
      <c r="V661" s="42" t="s">
        <v>880</v>
      </c>
      <c r="W661" s="46">
        <v>0.40416666666666662</v>
      </c>
      <c r="X661" s="46" t="s">
        <v>880</v>
      </c>
      <c r="Y661" s="42" t="s">
        <v>17</v>
      </c>
      <c r="Z661" s="42" t="s">
        <v>17</v>
      </c>
      <c r="AA661" s="42" t="s">
        <v>880</v>
      </c>
      <c r="AB661" s="46">
        <v>0.41180555555555554</v>
      </c>
      <c r="AC661" s="42" t="s">
        <v>880</v>
      </c>
      <c r="AD661" s="42" t="s">
        <v>19</v>
      </c>
      <c r="AE661" s="46" t="s">
        <v>36</v>
      </c>
      <c r="AF661" s="42" t="s">
        <v>19</v>
      </c>
      <c r="AG661" s="42" t="s">
        <v>19</v>
      </c>
      <c r="AH661" s="46">
        <v>9.7222222222222224E-3</v>
      </c>
      <c r="AI661" s="42" t="s">
        <v>19</v>
      </c>
      <c r="AJ661" s="42" t="s">
        <v>19</v>
      </c>
      <c r="AK661" s="46" t="s">
        <v>36</v>
      </c>
      <c r="AL661" s="42" t="s">
        <v>19</v>
      </c>
      <c r="AM661" s="42" t="s">
        <v>19</v>
      </c>
      <c r="AN661" s="46" t="s">
        <v>36</v>
      </c>
      <c r="AO661" s="42" t="s">
        <v>19</v>
      </c>
      <c r="AP661" s="42" t="s">
        <v>17</v>
      </c>
      <c r="AQ661" s="42" t="s">
        <v>17</v>
      </c>
      <c r="AR661" s="42" t="s">
        <v>880</v>
      </c>
      <c r="AS661" s="46">
        <v>0.4055555555555555</v>
      </c>
      <c r="AT661" s="46" t="s">
        <v>880</v>
      </c>
      <c r="AU661" s="42" t="s">
        <v>880</v>
      </c>
      <c r="AV661" s="46">
        <v>0.39999999999999997</v>
      </c>
      <c r="AW661" s="46" t="s">
        <v>880</v>
      </c>
      <c r="AX661" s="42" t="s">
        <v>880</v>
      </c>
      <c r="AY661" s="46">
        <v>0.40972222222222227</v>
      </c>
      <c r="AZ661" s="46" t="s">
        <v>880</v>
      </c>
      <c r="BA661" s="42" t="s">
        <v>880</v>
      </c>
      <c r="BB661" s="46">
        <v>0.38958333333333334</v>
      </c>
      <c r="BC661" s="46" t="s">
        <v>880</v>
      </c>
      <c r="BD661" s="42" t="s">
        <v>880</v>
      </c>
      <c r="BE661" s="42" t="s">
        <v>17</v>
      </c>
      <c r="BF661" s="42" t="s">
        <v>17</v>
      </c>
      <c r="BR661" s="1">
        <f t="shared" si="171"/>
        <v>15</v>
      </c>
      <c r="BS661" s="1">
        <f t="shared" si="172"/>
        <v>0</v>
      </c>
      <c r="BT661" s="1">
        <f t="shared" si="173"/>
        <v>6</v>
      </c>
      <c r="BU661" s="1">
        <f t="shared" si="174"/>
        <v>0</v>
      </c>
      <c r="BV661" s="1">
        <f t="shared" si="175"/>
        <v>8</v>
      </c>
      <c r="BW661" s="1">
        <f>SUM(COUNTIFS($S661:$BQ661,{"PAT","MAT"}))</f>
        <v>0</v>
      </c>
      <c r="BX661" s="1">
        <f t="shared" si="176"/>
        <v>0</v>
      </c>
      <c r="BY661" s="1">
        <f t="shared" si="177"/>
        <v>0</v>
      </c>
      <c r="BZ661" s="1">
        <f t="shared" si="178"/>
        <v>0</v>
      </c>
      <c r="CA661" s="1">
        <f t="shared" si="179"/>
        <v>0</v>
      </c>
      <c r="CB661" s="1">
        <f t="shared" si="180"/>
        <v>0</v>
      </c>
      <c r="CC661" s="1">
        <f t="shared" si="181"/>
        <v>0</v>
      </c>
      <c r="CD661" s="1">
        <f t="shared" si="182"/>
        <v>0</v>
      </c>
      <c r="CE661" s="1">
        <f t="shared" si="183"/>
        <v>0</v>
      </c>
      <c r="CF661" s="1">
        <f t="shared" si="184"/>
        <v>1</v>
      </c>
      <c r="CG661" s="1">
        <f>SUM(BR661:CC661)+SUM(COUNTIFS(R661:BQ661,{"TERM","RESIGNED"}))</f>
        <v>29</v>
      </c>
      <c r="CH661" s="1" t="s">
        <v>41</v>
      </c>
      <c r="CI661" s="1" t="s">
        <v>931</v>
      </c>
    </row>
    <row r="662" spans="1:87" x14ac:dyDescent="0.25">
      <c r="A662" s="30">
        <f t="shared" si="185"/>
        <v>661</v>
      </c>
      <c r="B662" s="1" t="s">
        <v>163</v>
      </c>
      <c r="C662" s="1">
        <v>106221</v>
      </c>
      <c r="D662" s="25">
        <v>106221</v>
      </c>
      <c r="E662" s="1" t="s">
        <v>863</v>
      </c>
      <c r="F662" s="32" t="s">
        <v>1382</v>
      </c>
      <c r="G662" s="32" t="s">
        <v>117</v>
      </c>
      <c r="H662" s="28">
        <v>45273</v>
      </c>
      <c r="I662" s="28" t="s">
        <v>36</v>
      </c>
      <c r="J662" s="28" t="s">
        <v>36</v>
      </c>
      <c r="K662" s="1">
        <f t="shared" ca="1" si="170"/>
        <v>69</v>
      </c>
      <c r="L662" s="32" t="s">
        <v>1354</v>
      </c>
      <c r="M662" s="32" t="s">
        <v>118</v>
      </c>
      <c r="N662" s="1" t="s">
        <v>38</v>
      </c>
      <c r="O662" s="1" t="s">
        <v>39</v>
      </c>
      <c r="P662" s="1"/>
      <c r="Q662" s="1"/>
      <c r="R662" s="31" t="s">
        <v>150</v>
      </c>
      <c r="S662" s="42" t="s">
        <v>880</v>
      </c>
      <c r="T662" s="45">
        <v>0.39930555555555558</v>
      </c>
      <c r="U662" s="42" t="s">
        <v>880</v>
      </c>
      <c r="V662" s="42" t="s">
        <v>880</v>
      </c>
      <c r="W662" s="46">
        <v>0.4055555555555555</v>
      </c>
      <c r="X662" s="46" t="s">
        <v>880</v>
      </c>
      <c r="Y662" s="42" t="s">
        <v>17</v>
      </c>
      <c r="Z662" s="42" t="s">
        <v>17</v>
      </c>
      <c r="AA662" s="42" t="s">
        <v>880</v>
      </c>
      <c r="AB662" s="46">
        <v>0.41319444444444442</v>
      </c>
      <c r="AC662" s="42" t="s">
        <v>880</v>
      </c>
      <c r="AD662" s="42" t="s">
        <v>880</v>
      </c>
      <c r="AE662" s="46">
        <v>0.40625</v>
      </c>
      <c r="AF662" s="42" t="s">
        <v>880</v>
      </c>
      <c r="AG662" s="42" t="s">
        <v>880</v>
      </c>
      <c r="AH662" s="46">
        <v>0.3840277777777778</v>
      </c>
      <c r="AI662" s="42" t="s">
        <v>880</v>
      </c>
      <c r="AJ662" s="42" t="s">
        <v>880</v>
      </c>
      <c r="AK662" s="46">
        <v>0.40277777777777773</v>
      </c>
      <c r="AL662" s="42" t="s">
        <v>880</v>
      </c>
      <c r="AM662" s="42" t="s">
        <v>880</v>
      </c>
      <c r="AN662" s="46">
        <v>0.44722222222222219</v>
      </c>
      <c r="AO662" s="42" t="s">
        <v>880</v>
      </c>
      <c r="AP662" s="42" t="s">
        <v>17</v>
      </c>
      <c r="AQ662" s="42" t="s">
        <v>17</v>
      </c>
      <c r="AR662" s="42" t="s">
        <v>19</v>
      </c>
      <c r="AS662" s="46">
        <v>0.10277777777777779</v>
      </c>
      <c r="AT662" s="46" t="s">
        <v>19</v>
      </c>
      <c r="AU662" s="42" t="s">
        <v>880</v>
      </c>
      <c r="AV662" s="46">
        <v>0.40138888888888885</v>
      </c>
      <c r="AW662" s="46" t="s">
        <v>880</v>
      </c>
      <c r="AX662" s="42" t="s">
        <v>880</v>
      </c>
      <c r="AY662" s="46">
        <v>0.41111111111111115</v>
      </c>
      <c r="AZ662" s="46" t="s">
        <v>880</v>
      </c>
      <c r="BA662" s="42" t="s">
        <v>880</v>
      </c>
      <c r="BB662" s="46">
        <v>0.39027777777777778</v>
      </c>
      <c r="BC662" s="46" t="s">
        <v>880</v>
      </c>
      <c r="BD662" s="42" t="s">
        <v>880</v>
      </c>
      <c r="BE662" s="42" t="s">
        <v>17</v>
      </c>
      <c r="BF662" s="42" t="s">
        <v>17</v>
      </c>
      <c r="BR662" s="1">
        <f t="shared" si="171"/>
        <v>21</v>
      </c>
      <c r="BS662" s="1">
        <f t="shared" si="172"/>
        <v>0</v>
      </c>
      <c r="BT662" s="1">
        <f t="shared" si="173"/>
        <v>6</v>
      </c>
      <c r="BU662" s="1">
        <f t="shared" si="174"/>
        <v>0</v>
      </c>
      <c r="BV662" s="1">
        <f t="shared" si="175"/>
        <v>2</v>
      </c>
      <c r="BW662" s="1">
        <f>SUM(COUNTIFS($S662:$BQ662,{"PAT","MAT"}))</f>
        <v>0</v>
      </c>
      <c r="BX662" s="1">
        <f t="shared" si="176"/>
        <v>0</v>
      </c>
      <c r="BY662" s="1">
        <f t="shared" si="177"/>
        <v>0</v>
      </c>
      <c r="BZ662" s="1">
        <f t="shared" si="178"/>
        <v>0</v>
      </c>
      <c r="CA662" s="1">
        <f t="shared" si="179"/>
        <v>0</v>
      </c>
      <c r="CB662" s="1">
        <f t="shared" si="180"/>
        <v>0</v>
      </c>
      <c r="CC662" s="1">
        <f t="shared" si="181"/>
        <v>0</v>
      </c>
      <c r="CD662" s="1">
        <f t="shared" si="182"/>
        <v>0</v>
      </c>
      <c r="CE662" s="1">
        <f t="shared" si="183"/>
        <v>1</v>
      </c>
      <c r="CF662" s="1">
        <f t="shared" si="184"/>
        <v>1</v>
      </c>
      <c r="CG662" s="1">
        <f>SUM(BR662:CC662)+SUM(COUNTIFS(R662:BQ662,{"TERM","RESIGNED"}))</f>
        <v>29</v>
      </c>
      <c r="CH662" s="1" t="s">
        <v>41</v>
      </c>
      <c r="CI662" s="1" t="s">
        <v>933</v>
      </c>
    </row>
    <row r="663" spans="1:87" x14ac:dyDescent="0.25">
      <c r="A663" s="30">
        <f t="shared" si="185"/>
        <v>662</v>
      </c>
      <c r="B663" s="1" t="s">
        <v>163</v>
      </c>
      <c r="C663" s="1">
        <v>106222</v>
      </c>
      <c r="D663" s="25">
        <v>106222</v>
      </c>
      <c r="E663" s="1" t="s">
        <v>862</v>
      </c>
      <c r="F663" s="32" t="s">
        <v>1383</v>
      </c>
      <c r="G663" s="32" t="s">
        <v>154</v>
      </c>
      <c r="H663" s="28">
        <v>45273</v>
      </c>
      <c r="I663" s="28" t="s">
        <v>36</v>
      </c>
      <c r="J663" s="28" t="s">
        <v>36</v>
      </c>
      <c r="K663" s="1">
        <f t="shared" ca="1" si="170"/>
        <v>69</v>
      </c>
      <c r="L663" s="32" t="s">
        <v>1354</v>
      </c>
      <c r="M663" s="32" t="s">
        <v>118</v>
      </c>
      <c r="N663" s="1" t="s">
        <v>38</v>
      </c>
      <c r="O663" s="1" t="s">
        <v>39</v>
      </c>
      <c r="P663" s="1"/>
      <c r="Q663" s="1"/>
      <c r="R663" s="31" t="s">
        <v>155</v>
      </c>
      <c r="S663" s="42" t="s">
        <v>880</v>
      </c>
      <c r="T663" s="45">
        <v>0.3659722222222222</v>
      </c>
      <c r="U663" s="42" t="s">
        <v>880</v>
      </c>
      <c r="V663" s="42" t="s">
        <v>880</v>
      </c>
      <c r="W663" s="46">
        <v>0.3659722222222222</v>
      </c>
      <c r="X663" s="46" t="s">
        <v>880</v>
      </c>
      <c r="Y663" s="42" t="s">
        <v>17</v>
      </c>
      <c r="Z663" s="42" t="s">
        <v>17</v>
      </c>
      <c r="AA663" s="42" t="s">
        <v>880</v>
      </c>
      <c r="AB663" s="46">
        <v>0.36805555555555558</v>
      </c>
      <c r="AC663" s="42" t="s">
        <v>880</v>
      </c>
      <c r="AD663" s="42" t="s">
        <v>880</v>
      </c>
      <c r="AE663" s="46">
        <v>0.36944444444444446</v>
      </c>
      <c r="AF663" s="42" t="s">
        <v>880</v>
      </c>
      <c r="AG663" s="42" t="s">
        <v>880</v>
      </c>
      <c r="AH663" s="46">
        <v>0.35902777777777778</v>
      </c>
      <c r="AI663" s="42" t="s">
        <v>880</v>
      </c>
      <c r="AJ663" s="42" t="s">
        <v>880</v>
      </c>
      <c r="AK663" s="46">
        <v>0.36874999999999997</v>
      </c>
      <c r="AL663" s="42" t="s">
        <v>880</v>
      </c>
      <c r="AM663" s="42" t="s">
        <v>880</v>
      </c>
      <c r="AN663" s="46">
        <v>0.3659722222222222</v>
      </c>
      <c r="AO663" s="42" t="s">
        <v>880</v>
      </c>
      <c r="AP663" s="42" t="s">
        <v>17</v>
      </c>
      <c r="AQ663" s="42" t="s">
        <v>17</v>
      </c>
      <c r="AR663" s="42" t="s">
        <v>881</v>
      </c>
      <c r="AS663" s="46">
        <v>0.24097222222222223</v>
      </c>
      <c r="AT663" s="46" t="s">
        <v>881</v>
      </c>
      <c r="AU663" s="42" t="s">
        <v>18</v>
      </c>
      <c r="AV663" s="46" t="s">
        <v>36</v>
      </c>
      <c r="AW663" s="46" t="s">
        <v>18</v>
      </c>
      <c r="AX663" s="42" t="s">
        <v>880</v>
      </c>
      <c r="AY663" s="46">
        <v>0.36527777777777781</v>
      </c>
      <c r="AZ663" s="46" t="s">
        <v>880</v>
      </c>
      <c r="BA663" s="42" t="s">
        <v>880</v>
      </c>
      <c r="BB663" s="46">
        <v>0.3659722222222222</v>
      </c>
      <c r="BC663" s="46" t="s">
        <v>880</v>
      </c>
      <c r="BD663" s="42" t="s">
        <v>880</v>
      </c>
      <c r="BE663" s="42" t="s">
        <v>17</v>
      </c>
      <c r="BF663" s="42" t="s">
        <v>17</v>
      </c>
      <c r="BR663" s="1">
        <f t="shared" si="171"/>
        <v>19</v>
      </c>
      <c r="BS663" s="1">
        <f t="shared" si="172"/>
        <v>1</v>
      </c>
      <c r="BT663" s="1">
        <f t="shared" si="173"/>
        <v>6</v>
      </c>
      <c r="BU663" s="1">
        <f t="shared" si="174"/>
        <v>2</v>
      </c>
      <c r="BV663" s="1">
        <f t="shared" si="175"/>
        <v>0</v>
      </c>
      <c r="BW663" s="1">
        <f>SUM(COUNTIFS($S663:$BQ663,{"PAT","MAT"}))</f>
        <v>0</v>
      </c>
      <c r="BX663" s="1">
        <f t="shared" si="176"/>
        <v>0</v>
      </c>
      <c r="BY663" s="1">
        <f t="shared" si="177"/>
        <v>0</v>
      </c>
      <c r="BZ663" s="1">
        <f t="shared" si="178"/>
        <v>0</v>
      </c>
      <c r="CA663" s="1">
        <f t="shared" si="179"/>
        <v>0</v>
      </c>
      <c r="CB663" s="1">
        <f t="shared" si="180"/>
        <v>0</v>
      </c>
      <c r="CC663" s="1">
        <f t="shared" si="181"/>
        <v>0</v>
      </c>
      <c r="CD663" s="1">
        <f t="shared" si="182"/>
        <v>0</v>
      </c>
      <c r="CE663" s="1">
        <f t="shared" si="183"/>
        <v>1</v>
      </c>
      <c r="CF663" s="1">
        <f t="shared" si="184"/>
        <v>1</v>
      </c>
      <c r="CG663" s="1">
        <f>SUM(BR663:CC663)+SUM(COUNTIFS(R663:BQ663,{"TERM","RESIGNED"}))</f>
        <v>28</v>
      </c>
      <c r="CH663" s="1" t="s">
        <v>41</v>
      </c>
      <c r="CI663" s="1" t="s">
        <v>934</v>
      </c>
    </row>
    <row r="664" spans="1:87" x14ac:dyDescent="0.25">
      <c r="A664" s="30">
        <f t="shared" si="185"/>
        <v>663</v>
      </c>
      <c r="B664" s="1" t="s">
        <v>163</v>
      </c>
      <c r="C664" s="1">
        <v>106225</v>
      </c>
      <c r="D664" s="25">
        <v>106225</v>
      </c>
      <c r="E664" s="1" t="s">
        <v>863</v>
      </c>
      <c r="F664" s="32" t="s">
        <v>1384</v>
      </c>
      <c r="G664" s="32" t="s">
        <v>154</v>
      </c>
      <c r="H664" s="28">
        <v>45273</v>
      </c>
      <c r="I664" s="28" t="s">
        <v>36</v>
      </c>
      <c r="J664" s="28" t="s">
        <v>36</v>
      </c>
      <c r="K664" s="1">
        <f t="shared" ca="1" si="170"/>
        <v>69</v>
      </c>
      <c r="L664" s="32" t="s">
        <v>1354</v>
      </c>
      <c r="M664" s="32" t="s">
        <v>118</v>
      </c>
      <c r="N664" s="1" t="s">
        <v>38</v>
      </c>
      <c r="O664" s="1" t="s">
        <v>39</v>
      </c>
      <c r="P664" s="1"/>
      <c r="Q664" s="1"/>
      <c r="R664" s="31" t="s">
        <v>136</v>
      </c>
      <c r="S664" s="42" t="s">
        <v>880</v>
      </c>
      <c r="T664" s="45">
        <v>0.4513888888888889</v>
      </c>
      <c r="U664" s="42" t="s">
        <v>880</v>
      </c>
      <c r="V664" s="42" t="s">
        <v>880</v>
      </c>
      <c r="W664" s="46">
        <v>0.37916666666666665</v>
      </c>
      <c r="X664" s="46" t="s">
        <v>880</v>
      </c>
      <c r="Y664" s="42" t="s">
        <v>17</v>
      </c>
      <c r="Z664" s="42" t="s">
        <v>17</v>
      </c>
      <c r="AA664" s="42" t="s">
        <v>880</v>
      </c>
      <c r="AB664" s="46">
        <v>0.40347222222222223</v>
      </c>
      <c r="AC664" s="42" t="s">
        <v>880</v>
      </c>
      <c r="AD664" s="42" t="s">
        <v>880</v>
      </c>
      <c r="AE664" s="46">
        <v>0.38611111111111113</v>
      </c>
      <c r="AF664" s="42" t="s">
        <v>880</v>
      </c>
      <c r="AG664" s="42" t="s">
        <v>880</v>
      </c>
      <c r="AH664" s="46">
        <v>0.39305555555555555</v>
      </c>
      <c r="AI664" s="42" t="s">
        <v>880</v>
      </c>
      <c r="AJ664" s="42" t="s">
        <v>880</v>
      </c>
      <c r="AK664" s="46">
        <v>0.39583333333333331</v>
      </c>
      <c r="AL664" s="42" t="s">
        <v>880</v>
      </c>
      <c r="AM664" s="42" t="s">
        <v>880</v>
      </c>
      <c r="AN664" s="46">
        <v>0.39583333333333331</v>
      </c>
      <c r="AO664" s="42" t="s">
        <v>880</v>
      </c>
      <c r="AP664" s="42" t="s">
        <v>17</v>
      </c>
      <c r="AQ664" s="42" t="s">
        <v>17</v>
      </c>
      <c r="AR664" s="42" t="s">
        <v>880</v>
      </c>
      <c r="AS664" s="46">
        <v>0.38125000000000003</v>
      </c>
      <c r="AT664" s="46" t="s">
        <v>880</v>
      </c>
      <c r="AU664" s="42" t="s">
        <v>880</v>
      </c>
      <c r="AV664" s="46">
        <v>0.3756944444444445</v>
      </c>
      <c r="AW664" s="46" t="s">
        <v>880</v>
      </c>
      <c r="AX664" s="42" t="s">
        <v>880</v>
      </c>
      <c r="AY664" s="46">
        <v>0.36805555555555558</v>
      </c>
      <c r="AZ664" s="46" t="s">
        <v>880</v>
      </c>
      <c r="BA664" s="42" t="s">
        <v>881</v>
      </c>
      <c r="BB664" s="46">
        <v>0.21249999999999999</v>
      </c>
      <c r="BC664" s="46" t="s">
        <v>19</v>
      </c>
      <c r="BD664" s="42" t="s">
        <v>880</v>
      </c>
      <c r="BE664" s="42" t="s">
        <v>17</v>
      </c>
      <c r="BF664" s="42" t="s">
        <v>17</v>
      </c>
      <c r="BR664" s="1">
        <f t="shared" si="171"/>
        <v>21</v>
      </c>
      <c r="BS664" s="1">
        <f t="shared" si="172"/>
        <v>0.5</v>
      </c>
      <c r="BT664" s="1">
        <f t="shared" si="173"/>
        <v>6</v>
      </c>
      <c r="BU664" s="1">
        <f t="shared" si="174"/>
        <v>0</v>
      </c>
      <c r="BV664" s="1">
        <f t="shared" si="175"/>
        <v>1</v>
      </c>
      <c r="BW664" s="1">
        <f>SUM(COUNTIFS($S664:$BQ664,{"PAT","MAT"}))</f>
        <v>0</v>
      </c>
      <c r="BX664" s="1">
        <f t="shared" si="176"/>
        <v>0</v>
      </c>
      <c r="BY664" s="1">
        <f t="shared" si="177"/>
        <v>0</v>
      </c>
      <c r="BZ664" s="1">
        <f t="shared" si="178"/>
        <v>0</v>
      </c>
      <c r="CA664" s="1">
        <f t="shared" si="179"/>
        <v>0</v>
      </c>
      <c r="CB664" s="1">
        <f t="shared" si="180"/>
        <v>0</v>
      </c>
      <c r="CC664" s="1">
        <f t="shared" si="181"/>
        <v>0</v>
      </c>
      <c r="CD664" s="1">
        <f t="shared" si="182"/>
        <v>0</v>
      </c>
      <c r="CE664" s="1">
        <f t="shared" si="183"/>
        <v>1</v>
      </c>
      <c r="CF664" s="1">
        <f t="shared" si="184"/>
        <v>1</v>
      </c>
      <c r="CG664" s="1">
        <f>SUM(BR664:CC664)+SUM(COUNTIFS(R664:BQ664,{"TERM","RESIGNED"}))</f>
        <v>28.5</v>
      </c>
      <c r="CH664" s="1" t="s">
        <v>41</v>
      </c>
      <c r="CI664" s="1" t="s">
        <v>931</v>
      </c>
    </row>
    <row r="665" spans="1:87" x14ac:dyDescent="0.25">
      <c r="A665" s="30">
        <f t="shared" si="185"/>
        <v>664</v>
      </c>
      <c r="B665" s="1" t="s">
        <v>163</v>
      </c>
      <c r="C665" s="1">
        <v>106228</v>
      </c>
      <c r="D665" s="25">
        <v>106228</v>
      </c>
      <c r="E665" s="1" t="s">
        <v>863</v>
      </c>
      <c r="F665" s="32" t="s">
        <v>1385</v>
      </c>
      <c r="G665" s="32" t="s">
        <v>181</v>
      </c>
      <c r="H665" s="28">
        <v>45273</v>
      </c>
      <c r="I665" s="28" t="s">
        <v>36</v>
      </c>
      <c r="J665" s="28" t="s">
        <v>36</v>
      </c>
      <c r="K665" s="1">
        <f t="shared" ca="1" si="170"/>
        <v>69</v>
      </c>
      <c r="L665" s="32" t="s">
        <v>1354</v>
      </c>
      <c r="M665" s="32" t="s">
        <v>178</v>
      </c>
      <c r="N665" s="1" t="s">
        <v>38</v>
      </c>
      <c r="O665" s="1" t="s">
        <v>39</v>
      </c>
      <c r="P665" s="1"/>
      <c r="Q665" s="1"/>
      <c r="R665" s="31" t="s">
        <v>226</v>
      </c>
      <c r="S665" s="42" t="s">
        <v>880</v>
      </c>
      <c r="T665" s="45">
        <v>0.40138888888888885</v>
      </c>
      <c r="U665" s="42" t="s">
        <v>880</v>
      </c>
      <c r="V665" s="42" t="s">
        <v>880</v>
      </c>
      <c r="W665" s="46">
        <v>0.39374999999999999</v>
      </c>
      <c r="X665" s="46" t="s">
        <v>880</v>
      </c>
      <c r="Y665" s="42" t="s">
        <v>17</v>
      </c>
      <c r="Z665" s="42" t="s">
        <v>17</v>
      </c>
      <c r="AA665" s="42" t="s">
        <v>880</v>
      </c>
      <c r="AB665" s="46">
        <v>0.38472222222222219</v>
      </c>
      <c r="AC665" s="42" t="s">
        <v>880</v>
      </c>
      <c r="AD665" s="42" t="s">
        <v>19</v>
      </c>
      <c r="AE665" s="46" t="s">
        <v>36</v>
      </c>
      <c r="AF665" s="42" t="s">
        <v>19</v>
      </c>
      <c r="AG665" s="42" t="s">
        <v>19</v>
      </c>
      <c r="AH665" s="46" t="s">
        <v>36</v>
      </c>
      <c r="AI665" s="42" t="s">
        <v>19</v>
      </c>
      <c r="AJ665" s="42" t="s">
        <v>19</v>
      </c>
      <c r="AK665" s="46" t="s">
        <v>36</v>
      </c>
      <c r="AL665" s="42" t="s">
        <v>19</v>
      </c>
      <c r="AM665" s="42" t="s">
        <v>880</v>
      </c>
      <c r="AN665" s="46">
        <v>0.45555555555555555</v>
      </c>
      <c r="AO665" s="42" t="s">
        <v>880</v>
      </c>
      <c r="AP665" s="42" t="s">
        <v>17</v>
      </c>
      <c r="AQ665" s="42" t="s">
        <v>17</v>
      </c>
      <c r="AR665" s="42" t="s">
        <v>880</v>
      </c>
      <c r="AS665" s="46">
        <v>0.39444444444444443</v>
      </c>
      <c r="AT665" s="46" t="s">
        <v>880</v>
      </c>
      <c r="AU665" s="42" t="s">
        <v>880</v>
      </c>
      <c r="AV665" s="46">
        <v>0.40902777777777777</v>
      </c>
      <c r="AW665" s="46" t="s">
        <v>880</v>
      </c>
      <c r="AX665" s="42" t="s">
        <v>880</v>
      </c>
      <c r="AY665" s="46">
        <v>0.38611111111111113</v>
      </c>
      <c r="AZ665" s="46" t="s">
        <v>880</v>
      </c>
      <c r="BA665" s="42" t="s">
        <v>880</v>
      </c>
      <c r="BB665" s="46">
        <v>0.39305555555555555</v>
      </c>
      <c r="BC665" s="46" t="s">
        <v>880</v>
      </c>
      <c r="BD665" s="42" t="s">
        <v>880</v>
      </c>
      <c r="BE665" s="42" t="s">
        <v>17</v>
      </c>
      <c r="BF665" s="42" t="s">
        <v>17</v>
      </c>
      <c r="BR665" s="1">
        <f t="shared" si="171"/>
        <v>17</v>
      </c>
      <c r="BS665" s="1">
        <f t="shared" si="172"/>
        <v>0</v>
      </c>
      <c r="BT665" s="1">
        <f t="shared" si="173"/>
        <v>6</v>
      </c>
      <c r="BU665" s="1">
        <f t="shared" si="174"/>
        <v>0</v>
      </c>
      <c r="BV665" s="1">
        <f t="shared" si="175"/>
        <v>6</v>
      </c>
      <c r="BW665" s="1">
        <f>SUM(COUNTIFS($S665:$BQ665,{"PAT","MAT"}))</f>
        <v>0</v>
      </c>
      <c r="BX665" s="1">
        <f t="shared" si="176"/>
        <v>0</v>
      </c>
      <c r="BY665" s="1">
        <f t="shared" si="177"/>
        <v>0</v>
      </c>
      <c r="BZ665" s="1">
        <f t="shared" si="178"/>
        <v>0</v>
      </c>
      <c r="CA665" s="1">
        <f t="shared" si="179"/>
        <v>0</v>
      </c>
      <c r="CB665" s="1">
        <f t="shared" si="180"/>
        <v>0</v>
      </c>
      <c r="CC665" s="1">
        <f t="shared" si="181"/>
        <v>0</v>
      </c>
      <c r="CD665" s="1">
        <f t="shared" si="182"/>
        <v>0</v>
      </c>
      <c r="CE665" s="1">
        <f t="shared" si="183"/>
        <v>1</v>
      </c>
      <c r="CF665" s="1">
        <f t="shared" si="184"/>
        <v>1</v>
      </c>
      <c r="CG665" s="1">
        <f>SUM(BR665:CC665)+SUM(COUNTIFS(R665:BQ665,{"TERM","RESIGNED"}))</f>
        <v>29</v>
      </c>
      <c r="CH665" s="1" t="s">
        <v>41</v>
      </c>
      <c r="CI665" s="1" t="s">
        <v>931</v>
      </c>
    </row>
    <row r="666" spans="1:87" x14ac:dyDescent="0.25">
      <c r="A666" s="30">
        <f t="shared" si="185"/>
        <v>665</v>
      </c>
      <c r="B666" s="1" t="s">
        <v>163</v>
      </c>
      <c r="C666" s="1">
        <v>106230</v>
      </c>
      <c r="D666" s="25">
        <v>106230</v>
      </c>
      <c r="E666" s="1" t="s">
        <v>863</v>
      </c>
      <c r="F666" s="32" t="s">
        <v>1386</v>
      </c>
      <c r="G666" s="32" t="s">
        <v>177</v>
      </c>
      <c r="H666" s="28">
        <v>45273</v>
      </c>
      <c r="I666" s="28" t="s">
        <v>36</v>
      </c>
      <c r="J666" s="28" t="s">
        <v>36</v>
      </c>
      <c r="K666" s="1">
        <f t="shared" ca="1" si="170"/>
        <v>69</v>
      </c>
      <c r="L666" s="32" t="s">
        <v>1354</v>
      </c>
      <c r="M666" s="32" t="s">
        <v>178</v>
      </c>
      <c r="N666" s="1" t="s">
        <v>38</v>
      </c>
      <c r="O666" s="1" t="s">
        <v>39</v>
      </c>
      <c r="P666" s="1"/>
      <c r="Q666" s="1"/>
      <c r="R666" s="31" t="s">
        <v>230</v>
      </c>
      <c r="S666" s="42" t="s">
        <v>19</v>
      </c>
      <c r="T666" s="45">
        <v>0.38819444444444445</v>
      </c>
      <c r="U666" s="42" t="s">
        <v>19</v>
      </c>
      <c r="V666" s="42" t="s">
        <v>880</v>
      </c>
      <c r="W666" s="46">
        <v>0.3840277777777778</v>
      </c>
      <c r="X666" s="46" t="s">
        <v>880</v>
      </c>
      <c r="Y666" s="42" t="s">
        <v>17</v>
      </c>
      <c r="Z666" s="42" t="s">
        <v>17</v>
      </c>
      <c r="AA666" s="42" t="s">
        <v>880</v>
      </c>
      <c r="AB666" s="46">
        <v>0.36874999999999997</v>
      </c>
      <c r="AC666" s="42" t="s">
        <v>880</v>
      </c>
      <c r="AD666" s="42" t="s">
        <v>880</v>
      </c>
      <c r="AE666" s="46">
        <v>0.38194444444444442</v>
      </c>
      <c r="AF666" s="42" t="s">
        <v>880</v>
      </c>
      <c r="AG666" s="42" t="s">
        <v>880</v>
      </c>
      <c r="AH666" s="46">
        <v>0.3888888888888889</v>
      </c>
      <c r="AI666" s="42" t="s">
        <v>880</v>
      </c>
      <c r="AJ666" s="42" t="s">
        <v>880</v>
      </c>
      <c r="AK666" s="46">
        <v>0.38194444444444442</v>
      </c>
      <c r="AL666" s="42" t="s">
        <v>880</v>
      </c>
      <c r="AM666" s="42" t="s">
        <v>880</v>
      </c>
      <c r="AN666" s="46">
        <v>0.41736111111111113</v>
      </c>
      <c r="AO666" s="42" t="s">
        <v>880</v>
      </c>
      <c r="AP666" s="42" t="s">
        <v>17</v>
      </c>
      <c r="AQ666" s="42" t="s">
        <v>17</v>
      </c>
      <c r="AR666" s="42" t="s">
        <v>880</v>
      </c>
      <c r="AS666" s="46">
        <v>0.37916666666666665</v>
      </c>
      <c r="AT666" s="46" t="s">
        <v>880</v>
      </c>
      <c r="AU666" s="42" t="s">
        <v>880</v>
      </c>
      <c r="AV666" s="46">
        <v>0.37847222222222227</v>
      </c>
      <c r="AW666" s="46" t="s">
        <v>880</v>
      </c>
      <c r="AX666" s="42" t="s">
        <v>880</v>
      </c>
      <c r="AY666" s="46">
        <v>0.37916666666666665</v>
      </c>
      <c r="AZ666" s="46" t="s">
        <v>880</v>
      </c>
      <c r="BA666" s="42" t="s">
        <v>880</v>
      </c>
      <c r="BB666" s="46">
        <v>0.38263888888888892</v>
      </c>
      <c r="BC666" s="46" t="s">
        <v>880</v>
      </c>
      <c r="BD666" s="42" t="s">
        <v>880</v>
      </c>
      <c r="BE666" s="42" t="s">
        <v>17</v>
      </c>
      <c r="BF666" s="42" t="s">
        <v>17</v>
      </c>
      <c r="BR666" s="1">
        <f t="shared" si="171"/>
        <v>21</v>
      </c>
      <c r="BS666" s="1">
        <f t="shared" si="172"/>
        <v>0</v>
      </c>
      <c r="BT666" s="1">
        <f t="shared" si="173"/>
        <v>6</v>
      </c>
      <c r="BU666" s="1">
        <f t="shared" si="174"/>
        <v>0</v>
      </c>
      <c r="BV666" s="1">
        <f t="shared" si="175"/>
        <v>2</v>
      </c>
      <c r="BW666" s="1">
        <f>SUM(COUNTIFS($S666:$BQ666,{"PAT","MAT"}))</f>
        <v>0</v>
      </c>
      <c r="BX666" s="1">
        <f t="shared" si="176"/>
        <v>0</v>
      </c>
      <c r="BY666" s="1">
        <f t="shared" si="177"/>
        <v>0</v>
      </c>
      <c r="BZ666" s="1">
        <f t="shared" si="178"/>
        <v>0</v>
      </c>
      <c r="CA666" s="1">
        <f t="shared" si="179"/>
        <v>0</v>
      </c>
      <c r="CB666" s="1">
        <f t="shared" si="180"/>
        <v>0</v>
      </c>
      <c r="CC666" s="1">
        <f t="shared" si="181"/>
        <v>0</v>
      </c>
      <c r="CD666" s="1">
        <f t="shared" si="182"/>
        <v>0</v>
      </c>
      <c r="CE666" s="1">
        <f t="shared" si="183"/>
        <v>1</v>
      </c>
      <c r="CF666" s="1">
        <f t="shared" si="184"/>
        <v>1</v>
      </c>
      <c r="CG666" s="1">
        <f>SUM(BR666:CC666)+SUM(COUNTIFS(R666:BQ666,{"TERM","RESIGNED"}))</f>
        <v>29</v>
      </c>
      <c r="CH666" s="1" t="s">
        <v>41</v>
      </c>
      <c r="CI666" s="1" t="s">
        <v>931</v>
      </c>
    </row>
    <row r="667" spans="1:87" x14ac:dyDescent="0.25">
      <c r="A667" s="30">
        <f t="shared" si="185"/>
        <v>666</v>
      </c>
      <c r="B667" s="1" t="s">
        <v>163</v>
      </c>
      <c r="C667" s="1">
        <v>106231</v>
      </c>
      <c r="D667" s="25">
        <v>106231</v>
      </c>
      <c r="E667" s="1" t="s">
        <v>862</v>
      </c>
      <c r="F667" s="32" t="s">
        <v>1387</v>
      </c>
      <c r="G667" s="32" t="s">
        <v>177</v>
      </c>
      <c r="H667" s="28">
        <v>45273</v>
      </c>
      <c r="I667" s="28" t="s">
        <v>36</v>
      </c>
      <c r="J667" s="28" t="s">
        <v>36</v>
      </c>
      <c r="K667" s="1">
        <f t="shared" ca="1" si="170"/>
        <v>69</v>
      </c>
      <c r="L667" s="32" t="s">
        <v>1354</v>
      </c>
      <c r="M667" s="32" t="s">
        <v>178</v>
      </c>
      <c r="N667" s="1" t="s">
        <v>38</v>
      </c>
      <c r="O667" s="1" t="s">
        <v>39</v>
      </c>
      <c r="P667" s="1"/>
      <c r="Q667" s="1"/>
      <c r="R667" s="31" t="s">
        <v>230</v>
      </c>
      <c r="S667" s="42" t="s">
        <v>19</v>
      </c>
      <c r="T667" s="45">
        <v>0.38819444444444445</v>
      </c>
      <c r="U667" s="42" t="s">
        <v>19</v>
      </c>
      <c r="V667" s="42" t="s">
        <v>880</v>
      </c>
      <c r="W667" s="46">
        <v>0.3833333333333333</v>
      </c>
      <c r="X667" s="46" t="s">
        <v>880</v>
      </c>
      <c r="Y667" s="42" t="s">
        <v>17</v>
      </c>
      <c r="Z667" s="42" t="s">
        <v>17</v>
      </c>
      <c r="AA667" s="42" t="s">
        <v>880</v>
      </c>
      <c r="AB667" s="46">
        <v>0.38263888888888892</v>
      </c>
      <c r="AC667" s="42" t="s">
        <v>880</v>
      </c>
      <c r="AD667" s="42" t="s">
        <v>880</v>
      </c>
      <c r="AE667" s="46">
        <v>0.38472222222222219</v>
      </c>
      <c r="AF667" s="42" t="s">
        <v>880</v>
      </c>
      <c r="AG667" s="42" t="s">
        <v>880</v>
      </c>
      <c r="AH667" s="46">
        <v>0.37638888888888888</v>
      </c>
      <c r="AI667" s="42" t="s">
        <v>880</v>
      </c>
      <c r="AJ667" s="42" t="s">
        <v>880</v>
      </c>
      <c r="AK667" s="46">
        <v>0.38263888888888892</v>
      </c>
      <c r="AL667" s="42" t="s">
        <v>880</v>
      </c>
      <c r="AM667" s="42" t="s">
        <v>880</v>
      </c>
      <c r="AN667" s="46">
        <v>0.4236111111111111</v>
      </c>
      <c r="AO667" s="42" t="s">
        <v>880</v>
      </c>
      <c r="AP667" s="42" t="s">
        <v>17</v>
      </c>
      <c r="AQ667" s="42" t="s">
        <v>17</v>
      </c>
      <c r="AR667" s="42" t="s">
        <v>880</v>
      </c>
      <c r="AS667" s="46">
        <v>0.3833333333333333</v>
      </c>
      <c r="AT667" s="46" t="s">
        <v>880</v>
      </c>
      <c r="AU667" s="42" t="s">
        <v>880</v>
      </c>
      <c r="AV667" s="46">
        <v>0.37777777777777777</v>
      </c>
      <c r="AW667" s="46" t="s">
        <v>880</v>
      </c>
      <c r="AX667" s="42" t="s">
        <v>880</v>
      </c>
      <c r="AY667" s="46">
        <v>0.38055555555555554</v>
      </c>
      <c r="AZ667" s="46" t="s">
        <v>880</v>
      </c>
      <c r="BA667" s="42" t="s">
        <v>880</v>
      </c>
      <c r="BB667" s="46">
        <v>0.38611111111111113</v>
      </c>
      <c r="BC667" s="46" t="s">
        <v>880</v>
      </c>
      <c r="BD667" s="42" t="s">
        <v>880</v>
      </c>
      <c r="BE667" s="42" t="s">
        <v>17</v>
      </c>
      <c r="BF667" s="42" t="s">
        <v>17</v>
      </c>
      <c r="BR667" s="1">
        <f t="shared" si="171"/>
        <v>21</v>
      </c>
      <c r="BS667" s="1">
        <f t="shared" si="172"/>
        <v>0</v>
      </c>
      <c r="BT667" s="1">
        <f t="shared" si="173"/>
        <v>6</v>
      </c>
      <c r="BU667" s="1">
        <f t="shared" si="174"/>
        <v>0</v>
      </c>
      <c r="BV667" s="1">
        <f t="shared" si="175"/>
        <v>2</v>
      </c>
      <c r="BW667" s="1">
        <f>SUM(COUNTIFS($S667:$BQ667,{"PAT","MAT"}))</f>
        <v>0</v>
      </c>
      <c r="BX667" s="1">
        <f t="shared" si="176"/>
        <v>0</v>
      </c>
      <c r="BY667" s="1">
        <f t="shared" si="177"/>
        <v>0</v>
      </c>
      <c r="BZ667" s="1">
        <f t="shared" si="178"/>
        <v>0</v>
      </c>
      <c r="CA667" s="1">
        <f t="shared" si="179"/>
        <v>0</v>
      </c>
      <c r="CB667" s="1">
        <f t="shared" si="180"/>
        <v>0</v>
      </c>
      <c r="CC667" s="1">
        <f t="shared" si="181"/>
        <v>0</v>
      </c>
      <c r="CD667" s="1">
        <f t="shared" si="182"/>
        <v>0</v>
      </c>
      <c r="CE667" s="1">
        <f t="shared" si="183"/>
        <v>1</v>
      </c>
      <c r="CF667" s="1">
        <f t="shared" si="184"/>
        <v>1</v>
      </c>
      <c r="CG667" s="1">
        <f>SUM(BR667:CC667)+SUM(COUNTIFS(R667:BQ667,{"TERM","RESIGNED"}))</f>
        <v>29</v>
      </c>
      <c r="CH667" s="1" t="s">
        <v>41</v>
      </c>
      <c r="CI667" s="1" t="s">
        <v>931</v>
      </c>
    </row>
    <row r="668" spans="1:87" x14ac:dyDescent="0.25">
      <c r="A668" s="30">
        <f t="shared" si="185"/>
        <v>667</v>
      </c>
      <c r="B668" s="1" t="s">
        <v>163</v>
      </c>
      <c r="C668" s="1">
        <v>106233</v>
      </c>
      <c r="D668" s="25">
        <v>106233</v>
      </c>
      <c r="E668" s="1" t="s">
        <v>863</v>
      </c>
      <c r="F668" s="32" t="s">
        <v>1314</v>
      </c>
      <c r="G668" s="32" t="s">
        <v>117</v>
      </c>
      <c r="H668" s="28">
        <v>45273</v>
      </c>
      <c r="I668" s="28" t="s">
        <v>36</v>
      </c>
      <c r="J668" s="28" t="s">
        <v>36</v>
      </c>
      <c r="K668" s="1">
        <f t="shared" ca="1" si="170"/>
        <v>69</v>
      </c>
      <c r="L668" s="32" t="s">
        <v>1354</v>
      </c>
      <c r="M668" s="32" t="s">
        <v>118</v>
      </c>
      <c r="N668" s="1" t="s">
        <v>38</v>
      </c>
      <c r="O668" s="1" t="s">
        <v>39</v>
      </c>
      <c r="P668" s="1"/>
      <c r="Q668" s="1"/>
      <c r="R668" s="31" t="s">
        <v>150</v>
      </c>
      <c r="S668" s="42" t="s">
        <v>880</v>
      </c>
      <c r="T668" s="45">
        <v>0.40972222222222227</v>
      </c>
      <c r="U668" s="42" t="s">
        <v>880</v>
      </c>
      <c r="V668" s="42" t="s">
        <v>880</v>
      </c>
      <c r="W668" s="46">
        <v>0.4201388888888889</v>
      </c>
      <c r="X668" s="46" t="s">
        <v>880</v>
      </c>
      <c r="Y668" s="42" t="s">
        <v>17</v>
      </c>
      <c r="Z668" s="42" t="s">
        <v>17</v>
      </c>
      <c r="AA668" s="42" t="s">
        <v>880</v>
      </c>
      <c r="AB668" s="46">
        <v>0.41250000000000003</v>
      </c>
      <c r="AC668" s="42" t="s">
        <v>880</v>
      </c>
      <c r="AD668" s="42" t="s">
        <v>880</v>
      </c>
      <c r="AE668" s="46">
        <v>0.39166666666666666</v>
      </c>
      <c r="AF668" s="42" t="s">
        <v>880</v>
      </c>
      <c r="AG668" s="42" t="s">
        <v>880</v>
      </c>
      <c r="AH668" s="46">
        <v>0.38472222222222219</v>
      </c>
      <c r="AI668" s="42" t="s">
        <v>880</v>
      </c>
      <c r="AJ668" s="42" t="s">
        <v>880</v>
      </c>
      <c r="AK668" s="46">
        <v>0.40138888888888885</v>
      </c>
      <c r="AL668" s="42" t="s">
        <v>880</v>
      </c>
      <c r="AM668" s="42" t="s">
        <v>880</v>
      </c>
      <c r="AN668" s="46">
        <v>0.46597222222222223</v>
      </c>
      <c r="AO668" s="42" t="s">
        <v>880</v>
      </c>
      <c r="AP668" s="42" t="s">
        <v>17</v>
      </c>
      <c r="AQ668" s="42" t="s">
        <v>17</v>
      </c>
      <c r="AR668" s="42" t="s">
        <v>880</v>
      </c>
      <c r="AS668" s="46">
        <v>0.40902777777777777</v>
      </c>
      <c r="AT668" s="46" t="s">
        <v>880</v>
      </c>
      <c r="AU668" s="42" t="s">
        <v>880</v>
      </c>
      <c r="AV668" s="46">
        <v>0.39513888888888887</v>
      </c>
      <c r="AW668" s="46" t="s">
        <v>880</v>
      </c>
      <c r="AX668" s="42" t="s">
        <v>880</v>
      </c>
      <c r="AY668" s="46">
        <v>0.41180555555555554</v>
      </c>
      <c r="AZ668" s="46" t="s">
        <v>880</v>
      </c>
      <c r="BA668" s="42" t="s">
        <v>880</v>
      </c>
      <c r="BB668" s="46">
        <v>0.39861111111111108</v>
      </c>
      <c r="BC668" s="46" t="s">
        <v>880</v>
      </c>
      <c r="BD668" s="42" t="s">
        <v>880</v>
      </c>
      <c r="BE668" s="42" t="s">
        <v>17</v>
      </c>
      <c r="BF668" s="42" t="s">
        <v>17</v>
      </c>
      <c r="BR668" s="1">
        <f t="shared" si="171"/>
        <v>23</v>
      </c>
      <c r="BS668" s="1">
        <f t="shared" si="172"/>
        <v>0</v>
      </c>
      <c r="BT668" s="1">
        <f t="shared" si="173"/>
        <v>6</v>
      </c>
      <c r="BU668" s="1">
        <f t="shared" si="174"/>
        <v>0</v>
      </c>
      <c r="BV668" s="1">
        <f t="shared" si="175"/>
        <v>0</v>
      </c>
      <c r="BW668" s="1">
        <f>SUM(COUNTIFS($S668:$BQ668,{"PAT","MAT"}))</f>
        <v>0</v>
      </c>
      <c r="BX668" s="1">
        <f t="shared" si="176"/>
        <v>0</v>
      </c>
      <c r="BY668" s="1">
        <f t="shared" si="177"/>
        <v>0</v>
      </c>
      <c r="BZ668" s="1">
        <f t="shared" si="178"/>
        <v>0</v>
      </c>
      <c r="CA668" s="1">
        <f t="shared" si="179"/>
        <v>0</v>
      </c>
      <c r="CB668" s="1">
        <f t="shared" si="180"/>
        <v>0</v>
      </c>
      <c r="CC668" s="1">
        <f t="shared" si="181"/>
        <v>0</v>
      </c>
      <c r="CD668" s="1">
        <f t="shared" si="182"/>
        <v>0</v>
      </c>
      <c r="CE668" s="1">
        <f t="shared" si="183"/>
        <v>1</v>
      </c>
      <c r="CF668" s="1">
        <f t="shared" si="184"/>
        <v>1</v>
      </c>
      <c r="CG668" s="1">
        <f>SUM(BR668:CC668)+SUM(COUNTIFS(R668:BQ668,{"TERM","RESIGNED"}))</f>
        <v>29</v>
      </c>
      <c r="CH668" s="1" t="s">
        <v>41</v>
      </c>
      <c r="CI668" s="1" t="s">
        <v>937</v>
      </c>
    </row>
    <row r="669" spans="1:87" x14ac:dyDescent="0.25">
      <c r="A669" s="30">
        <f t="shared" si="185"/>
        <v>668</v>
      </c>
      <c r="B669" s="1" t="s">
        <v>163</v>
      </c>
      <c r="C669" s="1">
        <v>106250</v>
      </c>
      <c r="D669" s="25">
        <v>106250</v>
      </c>
      <c r="E669" s="1" t="s">
        <v>862</v>
      </c>
      <c r="F669" s="32" t="s">
        <v>1389</v>
      </c>
      <c r="G669" s="32" t="s">
        <v>154</v>
      </c>
      <c r="H669" s="28">
        <v>45278</v>
      </c>
      <c r="I669" s="28" t="s">
        <v>36</v>
      </c>
      <c r="J669" s="28" t="s">
        <v>36</v>
      </c>
      <c r="K669" s="1">
        <f t="shared" ca="1" si="170"/>
        <v>64</v>
      </c>
      <c r="L669" s="32" t="s">
        <v>1354</v>
      </c>
      <c r="M669" s="32" t="s">
        <v>118</v>
      </c>
      <c r="N669" s="1" t="s">
        <v>38</v>
      </c>
      <c r="O669" s="1" t="s">
        <v>39</v>
      </c>
      <c r="P669" s="1"/>
      <c r="Q669" s="1"/>
      <c r="R669" s="31" t="s">
        <v>157</v>
      </c>
      <c r="S669" s="42" t="s">
        <v>880</v>
      </c>
      <c r="T669" s="45">
        <v>0.37222222222222223</v>
      </c>
      <c r="U669" s="42" t="s">
        <v>880</v>
      </c>
      <c r="V669" s="42" t="s">
        <v>880</v>
      </c>
      <c r="W669" s="46">
        <v>0.37291666666666662</v>
      </c>
      <c r="X669" s="46" t="s">
        <v>880</v>
      </c>
      <c r="Y669" s="42" t="s">
        <v>17</v>
      </c>
      <c r="Z669" s="42" t="s">
        <v>17</v>
      </c>
      <c r="AA669" s="42" t="s">
        <v>880</v>
      </c>
      <c r="AB669" s="46">
        <v>0.38194444444444442</v>
      </c>
      <c r="AC669" s="42" t="s">
        <v>880</v>
      </c>
      <c r="AD669" s="42" t="s">
        <v>880</v>
      </c>
      <c r="AE669" s="46">
        <v>0.38055555555555554</v>
      </c>
      <c r="AF669" s="42" t="s">
        <v>880</v>
      </c>
      <c r="AG669" s="42" t="s">
        <v>880</v>
      </c>
      <c r="AH669" s="46">
        <v>0.37777777777777777</v>
      </c>
      <c r="AI669" s="42" t="s">
        <v>880</v>
      </c>
      <c r="AJ669" s="42" t="s">
        <v>880</v>
      </c>
      <c r="AK669" s="46">
        <v>0.37847222222222227</v>
      </c>
      <c r="AL669" s="42" t="s">
        <v>880</v>
      </c>
      <c r="AM669" s="42" t="s">
        <v>880</v>
      </c>
      <c r="AN669" s="46">
        <v>0.37013888888888885</v>
      </c>
      <c r="AO669" s="42" t="s">
        <v>880</v>
      </c>
      <c r="AP669" s="42" t="s">
        <v>17</v>
      </c>
      <c r="AQ669" s="42" t="s">
        <v>17</v>
      </c>
      <c r="AR669" s="42" t="s">
        <v>880</v>
      </c>
      <c r="AS669" s="46">
        <v>0.38541666666666669</v>
      </c>
      <c r="AT669" s="46" t="s">
        <v>880</v>
      </c>
      <c r="AU669" s="42" t="s">
        <v>880</v>
      </c>
      <c r="AV669" s="46">
        <v>0.38194444444444442</v>
      </c>
      <c r="AW669" s="46" t="s">
        <v>880</v>
      </c>
      <c r="AX669" s="42" t="s">
        <v>880</v>
      </c>
      <c r="AY669" s="46">
        <v>0.37013888888888885</v>
      </c>
      <c r="AZ669" s="46" t="s">
        <v>880</v>
      </c>
      <c r="BA669" s="42" t="s">
        <v>880</v>
      </c>
      <c r="BB669" s="46">
        <v>0.37847222222222227</v>
      </c>
      <c r="BC669" s="46" t="s">
        <v>880</v>
      </c>
      <c r="BD669" s="42" t="s">
        <v>880</v>
      </c>
      <c r="BE669" s="42" t="s">
        <v>17</v>
      </c>
      <c r="BF669" s="42" t="s">
        <v>17</v>
      </c>
      <c r="BR669" s="1">
        <f t="shared" si="171"/>
        <v>23</v>
      </c>
      <c r="BS669" s="1">
        <f t="shared" si="172"/>
        <v>0</v>
      </c>
      <c r="BT669" s="1">
        <f t="shared" si="173"/>
        <v>6</v>
      </c>
      <c r="BU669" s="1">
        <f t="shared" si="174"/>
        <v>0</v>
      </c>
      <c r="BV669" s="1">
        <f t="shared" si="175"/>
        <v>0</v>
      </c>
      <c r="BW669" s="1">
        <f>SUM(COUNTIFS($S669:$BQ669,{"PAT","MAT"}))</f>
        <v>0</v>
      </c>
      <c r="BX669" s="1">
        <f t="shared" si="176"/>
        <v>0</v>
      </c>
      <c r="BY669" s="1">
        <f t="shared" si="177"/>
        <v>0</v>
      </c>
      <c r="BZ669" s="1">
        <f t="shared" si="178"/>
        <v>0</v>
      </c>
      <c r="CA669" s="1">
        <f t="shared" si="179"/>
        <v>0</v>
      </c>
      <c r="CB669" s="1">
        <f t="shared" si="180"/>
        <v>0</v>
      </c>
      <c r="CC669" s="1">
        <f t="shared" si="181"/>
        <v>0</v>
      </c>
      <c r="CD669" s="1">
        <f t="shared" si="182"/>
        <v>0</v>
      </c>
      <c r="CE669" s="1">
        <f t="shared" si="183"/>
        <v>1</v>
      </c>
      <c r="CF669" s="1">
        <f t="shared" si="184"/>
        <v>1</v>
      </c>
      <c r="CG669" s="1">
        <f>SUM(BR669:CC669)+SUM(COUNTIFS(R669:BQ669,{"TERM","RESIGNED"}))</f>
        <v>29</v>
      </c>
      <c r="CH669" s="1" t="s">
        <v>41</v>
      </c>
      <c r="CI669" s="1" t="s">
        <v>931</v>
      </c>
    </row>
    <row r="670" spans="1:87" x14ac:dyDescent="0.25">
      <c r="A670" s="30">
        <f t="shared" si="185"/>
        <v>669</v>
      </c>
      <c r="B670" s="1" t="s">
        <v>163</v>
      </c>
      <c r="C670" s="1">
        <v>106243</v>
      </c>
      <c r="D670" s="25">
        <v>106243</v>
      </c>
      <c r="E670" s="1" t="s">
        <v>862</v>
      </c>
      <c r="F670" s="32" t="s">
        <v>1359</v>
      </c>
      <c r="G670" s="32" t="s">
        <v>117</v>
      </c>
      <c r="H670" s="28">
        <v>45278</v>
      </c>
      <c r="I670" s="28" t="s">
        <v>36</v>
      </c>
      <c r="J670" s="28" t="s">
        <v>36</v>
      </c>
      <c r="K670" s="1">
        <f t="shared" ca="1" si="170"/>
        <v>64</v>
      </c>
      <c r="L670" s="32" t="s">
        <v>1354</v>
      </c>
      <c r="M670" s="32" t="s">
        <v>118</v>
      </c>
      <c r="N670" s="1" t="s">
        <v>38</v>
      </c>
      <c r="O670" s="1" t="s">
        <v>39</v>
      </c>
      <c r="P670" s="1"/>
      <c r="Q670" s="1"/>
      <c r="R670" s="31" t="s">
        <v>370</v>
      </c>
      <c r="S670" s="42" t="s">
        <v>19</v>
      </c>
      <c r="T670" s="45">
        <v>0.38125000000000003</v>
      </c>
      <c r="U670" s="42" t="s">
        <v>19</v>
      </c>
      <c r="V670" s="42" t="s">
        <v>880</v>
      </c>
      <c r="W670" s="46">
        <v>0.39097222222222222</v>
      </c>
      <c r="X670" s="46" t="s">
        <v>880</v>
      </c>
      <c r="Y670" s="42" t="s">
        <v>17</v>
      </c>
      <c r="Z670" s="42" t="s">
        <v>17</v>
      </c>
      <c r="AA670" s="42" t="s">
        <v>19</v>
      </c>
      <c r="AB670" s="46">
        <v>0.39166666666666666</v>
      </c>
      <c r="AC670" s="42" t="s">
        <v>19</v>
      </c>
      <c r="AD670" s="42" t="s">
        <v>880</v>
      </c>
      <c r="AE670" s="46">
        <v>0.3840277777777778</v>
      </c>
      <c r="AF670" s="42" t="s">
        <v>880</v>
      </c>
      <c r="AG670" s="42" t="s">
        <v>18</v>
      </c>
      <c r="AH670" s="46" t="s">
        <v>36</v>
      </c>
      <c r="AI670" s="42" t="s">
        <v>18</v>
      </c>
      <c r="AJ670" s="42" t="s">
        <v>19</v>
      </c>
      <c r="AK670" s="46">
        <v>0.38194444444444442</v>
      </c>
      <c r="AL670" s="42" t="s">
        <v>19</v>
      </c>
      <c r="AM670" s="42" t="s">
        <v>880</v>
      </c>
      <c r="AN670" s="46">
        <v>0.37222222222222223</v>
      </c>
      <c r="AO670" s="42" t="s">
        <v>880</v>
      </c>
      <c r="AP670" s="42" t="s">
        <v>17</v>
      </c>
      <c r="AQ670" s="42" t="s">
        <v>17</v>
      </c>
      <c r="AR670" s="42" t="s">
        <v>19</v>
      </c>
      <c r="AS670" s="46">
        <v>0.39097222222222222</v>
      </c>
      <c r="AT670" s="46" t="s">
        <v>19</v>
      </c>
      <c r="AU670" s="42" t="s">
        <v>880</v>
      </c>
      <c r="AV670" s="46">
        <v>0.38958333333333334</v>
      </c>
      <c r="AW670" s="46" t="s">
        <v>880</v>
      </c>
      <c r="AX670" s="42" t="s">
        <v>19</v>
      </c>
      <c r="AY670" s="46" t="s">
        <v>36</v>
      </c>
      <c r="AZ670" s="46" t="s">
        <v>19</v>
      </c>
      <c r="BA670" s="42" t="s">
        <v>19</v>
      </c>
      <c r="BB670" s="46">
        <v>0.39097222222222222</v>
      </c>
      <c r="BC670" s="46" t="s">
        <v>19</v>
      </c>
      <c r="BD670" s="42" t="s">
        <v>19</v>
      </c>
      <c r="BE670" s="42" t="s">
        <v>17</v>
      </c>
      <c r="BF670" s="42" t="s">
        <v>17</v>
      </c>
      <c r="BR670" s="1">
        <f t="shared" si="171"/>
        <v>8</v>
      </c>
      <c r="BS670" s="1">
        <f t="shared" si="172"/>
        <v>0</v>
      </c>
      <c r="BT670" s="1">
        <f t="shared" si="173"/>
        <v>6</v>
      </c>
      <c r="BU670" s="1">
        <f t="shared" si="174"/>
        <v>2</v>
      </c>
      <c r="BV670" s="1">
        <f t="shared" si="175"/>
        <v>13</v>
      </c>
      <c r="BW670" s="1">
        <f>SUM(COUNTIFS($S670:$BQ670,{"PAT","MAT"}))</f>
        <v>0</v>
      </c>
      <c r="BX670" s="1">
        <f t="shared" si="176"/>
        <v>0</v>
      </c>
      <c r="BY670" s="1">
        <f t="shared" si="177"/>
        <v>0</v>
      </c>
      <c r="BZ670" s="1">
        <f t="shared" si="178"/>
        <v>0</v>
      </c>
      <c r="CA670" s="1">
        <f t="shared" si="179"/>
        <v>0</v>
      </c>
      <c r="CB670" s="1">
        <f t="shared" si="180"/>
        <v>0</v>
      </c>
      <c r="CC670" s="1">
        <f t="shared" si="181"/>
        <v>0</v>
      </c>
      <c r="CD670" s="1">
        <f t="shared" si="182"/>
        <v>0</v>
      </c>
      <c r="CE670" s="1">
        <f t="shared" si="183"/>
        <v>0</v>
      </c>
      <c r="CF670" s="1">
        <f t="shared" si="184"/>
        <v>0</v>
      </c>
      <c r="CG670" s="1">
        <f>SUM(BR670:CC670)+SUM(COUNTIFS(R670:BQ670,{"TERM","RESIGNED"}))</f>
        <v>29</v>
      </c>
      <c r="CH670" s="1" t="s">
        <v>41</v>
      </c>
      <c r="CI670" s="1" t="s">
        <v>931</v>
      </c>
    </row>
    <row r="671" spans="1:87" x14ac:dyDescent="0.25">
      <c r="A671" s="30">
        <f t="shared" si="185"/>
        <v>670</v>
      </c>
      <c r="B671" s="1" t="s">
        <v>163</v>
      </c>
      <c r="C671" s="1">
        <v>106244</v>
      </c>
      <c r="D671" s="25">
        <v>106244</v>
      </c>
      <c r="E671" s="1" t="s">
        <v>863</v>
      </c>
      <c r="F671" s="32" t="s">
        <v>1364</v>
      </c>
      <c r="G671" s="32" t="s">
        <v>117</v>
      </c>
      <c r="H671" s="28">
        <v>45278</v>
      </c>
      <c r="I671" s="28" t="s">
        <v>36</v>
      </c>
      <c r="J671" s="28" t="s">
        <v>36</v>
      </c>
      <c r="K671" s="1">
        <f t="shared" ca="1" si="170"/>
        <v>64</v>
      </c>
      <c r="L671" s="32" t="s">
        <v>1354</v>
      </c>
      <c r="M671" s="32" t="s">
        <v>118</v>
      </c>
      <c r="N671" s="1" t="s">
        <v>38</v>
      </c>
      <c r="O671" s="1" t="s">
        <v>39</v>
      </c>
      <c r="P671" s="1"/>
      <c r="Q671" s="1"/>
      <c r="R671" s="31" t="s">
        <v>511</v>
      </c>
      <c r="S671" s="42" t="s">
        <v>880</v>
      </c>
      <c r="T671" s="45">
        <v>0.25208333333333333</v>
      </c>
      <c r="U671" s="42" t="s">
        <v>880</v>
      </c>
      <c r="V671" s="42" t="s">
        <v>880</v>
      </c>
      <c r="W671" s="46">
        <v>0.40277777777777773</v>
      </c>
      <c r="X671" s="46" t="s">
        <v>880</v>
      </c>
      <c r="Y671" s="42" t="s">
        <v>17</v>
      </c>
      <c r="Z671" s="42" t="s">
        <v>17</v>
      </c>
      <c r="AA671" s="42" t="s">
        <v>880</v>
      </c>
      <c r="AB671" s="46">
        <v>0.39097222222222222</v>
      </c>
      <c r="AC671" s="42" t="s">
        <v>880</v>
      </c>
      <c r="AD671" s="42" t="s">
        <v>18</v>
      </c>
      <c r="AE671" s="46" t="s">
        <v>36</v>
      </c>
      <c r="AF671" s="42" t="s">
        <v>18</v>
      </c>
      <c r="AG671" s="42" t="s">
        <v>880</v>
      </c>
      <c r="AH671" s="46">
        <v>0.3972222222222222</v>
      </c>
      <c r="AI671" s="42" t="s">
        <v>880</v>
      </c>
      <c r="AJ671" s="42" t="s">
        <v>880</v>
      </c>
      <c r="AK671" s="46">
        <v>0.38680555555555557</v>
      </c>
      <c r="AL671" s="42" t="s">
        <v>880</v>
      </c>
      <c r="AM671" s="42" t="s">
        <v>18</v>
      </c>
      <c r="AN671" s="46">
        <v>0.20416666666666669</v>
      </c>
      <c r="AO671" s="42" t="s">
        <v>18</v>
      </c>
      <c r="AP671" s="42" t="s">
        <v>17</v>
      </c>
      <c r="AQ671" s="42" t="s">
        <v>17</v>
      </c>
      <c r="AR671" s="42" t="s">
        <v>880</v>
      </c>
      <c r="AS671" s="46">
        <v>0.41597222222222219</v>
      </c>
      <c r="AT671" s="46" t="s">
        <v>880</v>
      </c>
      <c r="AU671" s="42" t="s">
        <v>880</v>
      </c>
      <c r="AV671" s="46">
        <v>0.40486111111111112</v>
      </c>
      <c r="AW671" s="46" t="s">
        <v>880</v>
      </c>
      <c r="AX671" s="42" t="s">
        <v>880</v>
      </c>
      <c r="AY671" s="46">
        <v>0.38958333333333334</v>
      </c>
      <c r="AZ671" s="46" t="s">
        <v>880</v>
      </c>
      <c r="BA671" s="42" t="s">
        <v>880</v>
      </c>
      <c r="BB671" s="46">
        <v>0.40972222222222227</v>
      </c>
      <c r="BC671" s="46" t="s">
        <v>880</v>
      </c>
      <c r="BD671" s="42" t="s">
        <v>880</v>
      </c>
      <c r="BE671" s="42" t="s">
        <v>17</v>
      </c>
      <c r="BF671" s="42" t="s">
        <v>17</v>
      </c>
      <c r="BR671" s="1">
        <f t="shared" si="171"/>
        <v>19</v>
      </c>
      <c r="BS671" s="1">
        <f t="shared" si="172"/>
        <v>0</v>
      </c>
      <c r="BT671" s="1">
        <f t="shared" si="173"/>
        <v>6</v>
      </c>
      <c r="BU671" s="1">
        <f t="shared" si="174"/>
        <v>4</v>
      </c>
      <c r="BV671" s="1">
        <f t="shared" si="175"/>
        <v>0</v>
      </c>
      <c r="BW671" s="1">
        <f>SUM(COUNTIFS($S671:$BQ671,{"PAT","MAT"}))</f>
        <v>0</v>
      </c>
      <c r="BX671" s="1">
        <f t="shared" si="176"/>
        <v>0</v>
      </c>
      <c r="BY671" s="1">
        <f t="shared" si="177"/>
        <v>0</v>
      </c>
      <c r="BZ671" s="1">
        <f t="shared" si="178"/>
        <v>0</v>
      </c>
      <c r="CA671" s="1">
        <f t="shared" si="179"/>
        <v>0</v>
      </c>
      <c r="CB671" s="1">
        <f t="shared" si="180"/>
        <v>0</v>
      </c>
      <c r="CC671" s="1">
        <f t="shared" si="181"/>
        <v>0</v>
      </c>
      <c r="CD671" s="1">
        <f t="shared" si="182"/>
        <v>0</v>
      </c>
      <c r="CE671" s="1">
        <f t="shared" si="183"/>
        <v>1</v>
      </c>
      <c r="CF671" s="1">
        <f t="shared" si="184"/>
        <v>1</v>
      </c>
      <c r="CG671" s="1">
        <f>SUM(BR671:CC671)+SUM(COUNTIFS(R671:BQ671,{"TERM","RESIGNED"}))</f>
        <v>29</v>
      </c>
      <c r="CH671" s="1" t="s">
        <v>41</v>
      </c>
      <c r="CI671" s="1" t="s">
        <v>933</v>
      </c>
    </row>
    <row r="672" spans="1:87" x14ac:dyDescent="0.25">
      <c r="A672" s="30">
        <f t="shared" si="185"/>
        <v>671</v>
      </c>
      <c r="B672" s="1" t="s">
        <v>163</v>
      </c>
      <c r="C672" s="1">
        <v>106252</v>
      </c>
      <c r="D672" s="25">
        <v>106252</v>
      </c>
      <c r="E672" s="1" t="s">
        <v>862</v>
      </c>
      <c r="F672" s="32" t="s">
        <v>1390</v>
      </c>
      <c r="G672" s="32" t="s">
        <v>181</v>
      </c>
      <c r="H672" s="28">
        <v>45278</v>
      </c>
      <c r="I672" s="28" t="s">
        <v>36</v>
      </c>
      <c r="J672" s="28" t="s">
        <v>36</v>
      </c>
      <c r="K672" s="1">
        <f t="shared" ca="1" si="170"/>
        <v>64</v>
      </c>
      <c r="L672" s="32" t="s">
        <v>1354</v>
      </c>
      <c r="M672" s="32" t="s">
        <v>178</v>
      </c>
      <c r="N672" s="1" t="s">
        <v>38</v>
      </c>
      <c r="O672" s="1" t="s">
        <v>39</v>
      </c>
      <c r="P672" s="1"/>
      <c r="Q672" s="1"/>
      <c r="R672" s="31" t="s">
        <v>239</v>
      </c>
      <c r="S672" s="42" t="s">
        <v>880</v>
      </c>
      <c r="T672" s="45" t="s">
        <v>36</v>
      </c>
      <c r="U672" s="42" t="s">
        <v>880</v>
      </c>
      <c r="V672" s="42" t="s">
        <v>880</v>
      </c>
      <c r="W672" s="46" t="s">
        <v>36</v>
      </c>
      <c r="X672" s="46" t="s">
        <v>880</v>
      </c>
      <c r="Y672" s="42" t="s">
        <v>17</v>
      </c>
      <c r="Z672" s="42" t="s">
        <v>17</v>
      </c>
      <c r="AA672" s="42" t="s">
        <v>880</v>
      </c>
      <c r="AB672" s="46" t="s">
        <v>36</v>
      </c>
      <c r="AC672" s="42" t="s">
        <v>880</v>
      </c>
      <c r="AD672" s="42" t="s">
        <v>880</v>
      </c>
      <c r="AE672" s="46" t="s">
        <v>36</v>
      </c>
      <c r="AF672" s="42" t="s">
        <v>880</v>
      </c>
      <c r="AG672" s="42" t="s">
        <v>880</v>
      </c>
      <c r="AH672" s="46" t="s">
        <v>36</v>
      </c>
      <c r="AI672" s="42" t="s">
        <v>880</v>
      </c>
      <c r="AJ672" s="42" t="s">
        <v>880</v>
      </c>
      <c r="AK672" s="46" t="s">
        <v>36</v>
      </c>
      <c r="AL672" s="42" t="s">
        <v>880</v>
      </c>
      <c r="AM672" s="42" t="s">
        <v>880</v>
      </c>
      <c r="AN672" s="46" t="s">
        <v>36</v>
      </c>
      <c r="AO672" s="42" t="s">
        <v>880</v>
      </c>
      <c r="AP672" s="42" t="s">
        <v>17</v>
      </c>
      <c r="AQ672" s="42" t="s">
        <v>17</v>
      </c>
      <c r="AR672" s="42" t="s">
        <v>880</v>
      </c>
      <c r="AS672" s="46" t="s">
        <v>36</v>
      </c>
      <c r="AT672" s="46" t="s">
        <v>880</v>
      </c>
      <c r="AU672" s="42" t="s">
        <v>880</v>
      </c>
      <c r="AV672" s="46" t="s">
        <v>36</v>
      </c>
      <c r="AW672" s="46" t="s">
        <v>880</v>
      </c>
      <c r="AX672" s="42" t="s">
        <v>880</v>
      </c>
      <c r="AY672" s="46" t="s">
        <v>36</v>
      </c>
      <c r="AZ672" s="46" t="s">
        <v>880</v>
      </c>
      <c r="BA672" s="42" t="s">
        <v>880</v>
      </c>
      <c r="BB672" s="46" t="s">
        <v>36</v>
      </c>
      <c r="BC672" s="46" t="s">
        <v>880</v>
      </c>
      <c r="BD672" s="42" t="s">
        <v>880</v>
      </c>
      <c r="BE672" s="42" t="s">
        <v>17</v>
      </c>
      <c r="BF672" s="42" t="s">
        <v>17</v>
      </c>
      <c r="BR672" s="1">
        <f t="shared" si="171"/>
        <v>23</v>
      </c>
      <c r="BS672" s="1">
        <f t="shared" si="172"/>
        <v>0</v>
      </c>
      <c r="BT672" s="1">
        <f t="shared" si="173"/>
        <v>6</v>
      </c>
      <c r="BU672" s="1">
        <f t="shared" si="174"/>
        <v>0</v>
      </c>
      <c r="BV672" s="1">
        <f t="shared" si="175"/>
        <v>0</v>
      </c>
      <c r="BW672" s="1">
        <f>SUM(COUNTIFS($S672:$BQ672,{"PAT","MAT"}))</f>
        <v>0</v>
      </c>
      <c r="BX672" s="1">
        <f t="shared" si="176"/>
        <v>0</v>
      </c>
      <c r="BY672" s="1">
        <f t="shared" si="177"/>
        <v>0</v>
      </c>
      <c r="BZ672" s="1">
        <f t="shared" si="178"/>
        <v>0</v>
      </c>
      <c r="CA672" s="1">
        <f t="shared" si="179"/>
        <v>0</v>
      </c>
      <c r="CB672" s="1">
        <f t="shared" si="180"/>
        <v>0</v>
      </c>
      <c r="CC672" s="1">
        <f t="shared" si="181"/>
        <v>0</v>
      </c>
      <c r="CD672" s="1">
        <f t="shared" si="182"/>
        <v>0</v>
      </c>
      <c r="CE672" s="1">
        <f t="shared" si="183"/>
        <v>1</v>
      </c>
      <c r="CF672" s="1">
        <f t="shared" si="184"/>
        <v>1</v>
      </c>
      <c r="CG672" s="1">
        <f>SUM(BR672:CC672)+SUM(COUNTIFS(R672:BQ672,{"TERM","RESIGNED"}))</f>
        <v>29</v>
      </c>
      <c r="CH672" s="1" t="s">
        <v>41</v>
      </c>
      <c r="CI672" s="1" t="s">
        <v>931</v>
      </c>
    </row>
    <row r="673" spans="1:87" x14ac:dyDescent="0.25">
      <c r="A673" s="30">
        <f t="shared" si="185"/>
        <v>672</v>
      </c>
      <c r="B673" s="1" t="s">
        <v>163</v>
      </c>
      <c r="C673" s="1">
        <v>106255</v>
      </c>
      <c r="D673" s="25">
        <v>106255</v>
      </c>
      <c r="E673" s="1" t="s">
        <v>863</v>
      </c>
      <c r="F673" s="32" t="s">
        <v>1391</v>
      </c>
      <c r="G673" s="32" t="s">
        <v>177</v>
      </c>
      <c r="H673" s="28">
        <v>45278</v>
      </c>
      <c r="I673" s="28" t="s">
        <v>36</v>
      </c>
      <c r="J673" s="28" t="s">
        <v>36</v>
      </c>
      <c r="K673" s="1">
        <f t="shared" ca="1" si="170"/>
        <v>64</v>
      </c>
      <c r="L673" s="32" t="s">
        <v>1354</v>
      </c>
      <c r="M673" s="32" t="s">
        <v>178</v>
      </c>
      <c r="N673" s="1" t="s">
        <v>38</v>
      </c>
      <c r="O673" s="1" t="s">
        <v>39</v>
      </c>
      <c r="P673" s="1"/>
      <c r="Q673" s="1"/>
      <c r="R673" s="31" t="s">
        <v>230</v>
      </c>
      <c r="S673" s="42" t="s">
        <v>880</v>
      </c>
      <c r="T673" s="45">
        <v>0.39652777777777781</v>
      </c>
      <c r="U673" s="42" t="s">
        <v>880</v>
      </c>
      <c r="V673" s="42" t="s">
        <v>880</v>
      </c>
      <c r="W673" s="46">
        <v>0.3923611111111111</v>
      </c>
      <c r="X673" s="46" t="s">
        <v>880</v>
      </c>
      <c r="Y673" s="42" t="s">
        <v>17</v>
      </c>
      <c r="Z673" s="42" t="s">
        <v>17</v>
      </c>
      <c r="AA673" s="42" t="s">
        <v>880</v>
      </c>
      <c r="AB673" s="46">
        <v>0.40138888888888885</v>
      </c>
      <c r="AC673" s="42" t="s">
        <v>880</v>
      </c>
      <c r="AD673" s="42" t="s">
        <v>880</v>
      </c>
      <c r="AE673" s="46">
        <v>0.3972222222222222</v>
      </c>
      <c r="AF673" s="42" t="s">
        <v>880</v>
      </c>
      <c r="AG673" s="42" t="s">
        <v>880</v>
      </c>
      <c r="AH673" s="46">
        <v>0.40208333333333335</v>
      </c>
      <c r="AI673" s="42" t="s">
        <v>880</v>
      </c>
      <c r="AJ673" s="42" t="s">
        <v>880</v>
      </c>
      <c r="AK673" s="46">
        <v>0.39305555555555555</v>
      </c>
      <c r="AL673" s="42" t="s">
        <v>880</v>
      </c>
      <c r="AM673" s="42" t="s">
        <v>880</v>
      </c>
      <c r="AN673" s="46">
        <v>0.44444444444444442</v>
      </c>
      <c r="AO673" s="42" t="s">
        <v>880</v>
      </c>
      <c r="AP673" s="42" t="s">
        <v>17</v>
      </c>
      <c r="AQ673" s="42" t="s">
        <v>17</v>
      </c>
      <c r="AR673" s="42" t="s">
        <v>880</v>
      </c>
      <c r="AS673" s="46">
        <v>0.3979166666666667</v>
      </c>
      <c r="AT673" s="46" t="s">
        <v>880</v>
      </c>
      <c r="AU673" s="42" t="s">
        <v>880</v>
      </c>
      <c r="AV673" s="46">
        <v>0.38958333333333334</v>
      </c>
      <c r="AW673" s="46" t="s">
        <v>880</v>
      </c>
      <c r="AX673" s="42" t="s">
        <v>880</v>
      </c>
      <c r="AY673" s="46">
        <v>0.39027777777777778</v>
      </c>
      <c r="AZ673" s="46" t="s">
        <v>880</v>
      </c>
      <c r="BA673" s="42" t="s">
        <v>880</v>
      </c>
      <c r="BB673" s="46">
        <v>0.40208333333333335</v>
      </c>
      <c r="BC673" s="46" t="s">
        <v>880</v>
      </c>
      <c r="BD673" s="42" t="s">
        <v>880</v>
      </c>
      <c r="BE673" s="42" t="s">
        <v>17</v>
      </c>
      <c r="BF673" s="42" t="s">
        <v>17</v>
      </c>
      <c r="BR673" s="1">
        <f t="shared" si="171"/>
        <v>23</v>
      </c>
      <c r="BS673" s="1">
        <f t="shared" si="172"/>
        <v>0</v>
      </c>
      <c r="BT673" s="1">
        <f t="shared" si="173"/>
        <v>6</v>
      </c>
      <c r="BU673" s="1">
        <f t="shared" si="174"/>
        <v>0</v>
      </c>
      <c r="BV673" s="1">
        <f t="shared" si="175"/>
        <v>0</v>
      </c>
      <c r="BW673" s="1">
        <f>SUM(COUNTIFS($S673:$BQ673,{"PAT","MAT"}))</f>
        <v>0</v>
      </c>
      <c r="BX673" s="1">
        <f t="shared" si="176"/>
        <v>0</v>
      </c>
      <c r="BY673" s="1">
        <f t="shared" si="177"/>
        <v>0</v>
      </c>
      <c r="BZ673" s="1">
        <f t="shared" si="178"/>
        <v>0</v>
      </c>
      <c r="CA673" s="1">
        <f t="shared" si="179"/>
        <v>0</v>
      </c>
      <c r="CB673" s="1">
        <f t="shared" si="180"/>
        <v>0</v>
      </c>
      <c r="CC673" s="1">
        <f t="shared" si="181"/>
        <v>0</v>
      </c>
      <c r="CD673" s="1">
        <f t="shared" si="182"/>
        <v>0</v>
      </c>
      <c r="CE673" s="1">
        <f t="shared" si="183"/>
        <v>1</v>
      </c>
      <c r="CF673" s="1">
        <f t="shared" si="184"/>
        <v>1</v>
      </c>
      <c r="CG673" s="1">
        <f>SUM(BR673:CC673)+SUM(COUNTIFS(R673:BQ673,{"TERM","RESIGNED"}))</f>
        <v>29</v>
      </c>
      <c r="CH673" s="1" t="s">
        <v>41</v>
      </c>
      <c r="CI673" s="1" t="s">
        <v>931</v>
      </c>
    </row>
    <row r="674" spans="1:87" x14ac:dyDescent="0.25">
      <c r="A674" s="30">
        <f t="shared" si="185"/>
        <v>673</v>
      </c>
      <c r="B674" s="1" t="s">
        <v>163</v>
      </c>
      <c r="C674" s="1">
        <v>106264</v>
      </c>
      <c r="D674" s="25">
        <v>106264</v>
      </c>
      <c r="E674" s="1" t="s">
        <v>863</v>
      </c>
      <c r="F674" s="32" t="s">
        <v>1392</v>
      </c>
      <c r="G674" s="32" t="s">
        <v>117</v>
      </c>
      <c r="H674" s="28">
        <v>45278</v>
      </c>
      <c r="I674" s="28" t="s">
        <v>36</v>
      </c>
      <c r="J674" s="28" t="s">
        <v>36</v>
      </c>
      <c r="K674" s="1">
        <f t="shared" ca="1" si="170"/>
        <v>64</v>
      </c>
      <c r="L674" s="32" t="s">
        <v>1354</v>
      </c>
      <c r="M674" s="32" t="s">
        <v>118</v>
      </c>
      <c r="N674" s="1" t="s">
        <v>38</v>
      </c>
      <c r="O674" s="1" t="s">
        <v>39</v>
      </c>
      <c r="P674" s="1"/>
      <c r="Q674" s="1"/>
      <c r="R674" s="31" t="s">
        <v>150</v>
      </c>
      <c r="S674" s="42" t="s">
        <v>880</v>
      </c>
      <c r="T674" s="45">
        <v>0.39930555555555558</v>
      </c>
      <c r="U674" s="42" t="s">
        <v>880</v>
      </c>
      <c r="V674" s="42" t="s">
        <v>880</v>
      </c>
      <c r="W674" s="46">
        <v>0.40902777777777777</v>
      </c>
      <c r="X674" s="46" t="s">
        <v>880</v>
      </c>
      <c r="Y674" s="42" t="s">
        <v>17</v>
      </c>
      <c r="Z674" s="42" t="s">
        <v>17</v>
      </c>
      <c r="AA674" s="42" t="s">
        <v>880</v>
      </c>
      <c r="AB674" s="46">
        <v>0.40763888888888888</v>
      </c>
      <c r="AC674" s="42" t="s">
        <v>880</v>
      </c>
      <c r="AD674" s="42" t="s">
        <v>880</v>
      </c>
      <c r="AE674" s="46">
        <v>0.38263888888888892</v>
      </c>
      <c r="AF674" s="42" t="s">
        <v>880</v>
      </c>
      <c r="AG674" s="42" t="s">
        <v>880</v>
      </c>
      <c r="AH674" s="46">
        <v>0.38472222222222219</v>
      </c>
      <c r="AI674" s="42" t="s">
        <v>880</v>
      </c>
      <c r="AJ674" s="42" t="s">
        <v>880</v>
      </c>
      <c r="AK674" s="46">
        <v>0.38125000000000003</v>
      </c>
      <c r="AL674" s="42" t="s">
        <v>880</v>
      </c>
      <c r="AM674" s="42" t="s">
        <v>880</v>
      </c>
      <c r="AN674" s="46">
        <v>0.45416666666666666</v>
      </c>
      <c r="AO674" s="42" t="s">
        <v>880</v>
      </c>
      <c r="AP674" s="42" t="s">
        <v>17</v>
      </c>
      <c r="AQ674" s="42" t="s">
        <v>17</v>
      </c>
      <c r="AR674" s="42" t="s">
        <v>880</v>
      </c>
      <c r="AS674" s="46">
        <v>0.4069444444444445</v>
      </c>
      <c r="AT674" s="46" t="s">
        <v>880</v>
      </c>
      <c r="AU674" s="42" t="s">
        <v>880</v>
      </c>
      <c r="AV674" s="46">
        <v>0.40486111111111112</v>
      </c>
      <c r="AW674" s="46" t="s">
        <v>880</v>
      </c>
      <c r="AX674" s="42" t="s">
        <v>880</v>
      </c>
      <c r="AY674" s="46">
        <v>0.40972222222222227</v>
      </c>
      <c r="AZ674" s="46" t="s">
        <v>880</v>
      </c>
      <c r="BA674" s="42" t="s">
        <v>19</v>
      </c>
      <c r="BB674" s="46">
        <v>0.41041666666666665</v>
      </c>
      <c r="BC674" s="46" t="s">
        <v>19</v>
      </c>
      <c r="BD674" s="42" t="s">
        <v>880</v>
      </c>
      <c r="BE674" s="42" t="s">
        <v>17</v>
      </c>
      <c r="BF674" s="42" t="s">
        <v>17</v>
      </c>
      <c r="BR674" s="1">
        <f t="shared" si="171"/>
        <v>21</v>
      </c>
      <c r="BS674" s="1">
        <f t="shared" si="172"/>
        <v>0</v>
      </c>
      <c r="BT674" s="1">
        <f t="shared" si="173"/>
        <v>6</v>
      </c>
      <c r="BU674" s="1">
        <f t="shared" si="174"/>
        <v>0</v>
      </c>
      <c r="BV674" s="1">
        <f t="shared" si="175"/>
        <v>2</v>
      </c>
      <c r="BW674" s="1">
        <f>SUM(COUNTIFS($S674:$BQ674,{"PAT","MAT"}))</f>
        <v>0</v>
      </c>
      <c r="BX674" s="1">
        <f t="shared" si="176"/>
        <v>0</v>
      </c>
      <c r="BY674" s="1">
        <f t="shared" si="177"/>
        <v>0</v>
      </c>
      <c r="BZ674" s="1">
        <f t="shared" si="178"/>
        <v>0</v>
      </c>
      <c r="CA674" s="1">
        <f t="shared" si="179"/>
        <v>0</v>
      </c>
      <c r="CB674" s="1">
        <f t="shared" si="180"/>
        <v>0</v>
      </c>
      <c r="CC674" s="1">
        <f t="shared" si="181"/>
        <v>0</v>
      </c>
      <c r="CD674" s="1">
        <f t="shared" si="182"/>
        <v>0</v>
      </c>
      <c r="CE674" s="1">
        <f t="shared" si="183"/>
        <v>1</v>
      </c>
      <c r="CF674" s="1">
        <f t="shared" si="184"/>
        <v>1</v>
      </c>
      <c r="CG674" s="1">
        <f>SUM(BR674:CC674)+SUM(COUNTIFS(R674:BQ674,{"TERM","RESIGNED"}))</f>
        <v>29</v>
      </c>
      <c r="CH674" s="1" t="s">
        <v>41</v>
      </c>
      <c r="CI674" s="1" t="s">
        <v>931</v>
      </c>
    </row>
    <row r="675" spans="1:87" x14ac:dyDescent="0.25">
      <c r="A675" s="30">
        <f t="shared" si="185"/>
        <v>674</v>
      </c>
      <c r="B675" s="1" t="s">
        <v>163</v>
      </c>
      <c r="C675" s="1">
        <v>106266</v>
      </c>
      <c r="D675" s="25">
        <v>106266</v>
      </c>
      <c r="E675" s="1" t="s">
        <v>863</v>
      </c>
      <c r="F675" s="32" t="s">
        <v>1393</v>
      </c>
      <c r="G675" s="32" t="s">
        <v>117</v>
      </c>
      <c r="H675" s="28">
        <v>45278</v>
      </c>
      <c r="I675" s="28" t="s">
        <v>36</v>
      </c>
      <c r="J675" s="28" t="s">
        <v>36</v>
      </c>
      <c r="K675" s="1">
        <f t="shared" ca="1" si="170"/>
        <v>64</v>
      </c>
      <c r="L675" s="32" t="s">
        <v>1354</v>
      </c>
      <c r="M675" s="32" t="s">
        <v>118</v>
      </c>
      <c r="N675" s="1" t="s">
        <v>38</v>
      </c>
      <c r="O675" s="1" t="s">
        <v>39</v>
      </c>
      <c r="P675" s="1"/>
      <c r="Q675" s="1"/>
      <c r="R675" s="31" t="s">
        <v>150</v>
      </c>
      <c r="S675" s="42" t="s">
        <v>880</v>
      </c>
      <c r="T675" s="45">
        <v>0.4055555555555555</v>
      </c>
      <c r="U675" s="42" t="s">
        <v>880</v>
      </c>
      <c r="V675" s="42" t="s">
        <v>18</v>
      </c>
      <c r="W675" s="46" t="s">
        <v>36</v>
      </c>
      <c r="X675" s="46" t="s">
        <v>18</v>
      </c>
      <c r="Y675" s="42" t="s">
        <v>17</v>
      </c>
      <c r="Z675" s="42" t="s">
        <v>17</v>
      </c>
      <c r="AA675" s="42" t="s">
        <v>880</v>
      </c>
      <c r="AB675" s="46">
        <v>0.39097222222222222</v>
      </c>
      <c r="AC675" s="42" t="s">
        <v>880</v>
      </c>
      <c r="AD675" s="42" t="s">
        <v>880</v>
      </c>
      <c r="AE675" s="46">
        <v>0.3840277777777778</v>
      </c>
      <c r="AF675" s="42" t="s">
        <v>880</v>
      </c>
      <c r="AG675" s="42" t="s">
        <v>880</v>
      </c>
      <c r="AH675" s="46">
        <v>0.37777777777777777</v>
      </c>
      <c r="AI675" s="42" t="s">
        <v>880</v>
      </c>
      <c r="AJ675" s="42" t="s">
        <v>880</v>
      </c>
      <c r="AK675" s="46">
        <v>0.37291666666666662</v>
      </c>
      <c r="AL675" s="42" t="s">
        <v>880</v>
      </c>
      <c r="AM675" s="42" t="s">
        <v>880</v>
      </c>
      <c r="AN675" s="46">
        <v>0.44305555555555554</v>
      </c>
      <c r="AO675" s="42" t="s">
        <v>880</v>
      </c>
      <c r="AP675" s="42" t="s">
        <v>17</v>
      </c>
      <c r="AQ675" s="42" t="s">
        <v>17</v>
      </c>
      <c r="AR675" s="42" t="s">
        <v>880</v>
      </c>
      <c r="AS675" s="46">
        <v>0.39583333333333331</v>
      </c>
      <c r="AT675" s="46" t="s">
        <v>880</v>
      </c>
      <c r="AU675" s="42" t="s">
        <v>18</v>
      </c>
      <c r="AV675" s="46" t="s">
        <v>36</v>
      </c>
      <c r="AW675" s="46" t="s">
        <v>18</v>
      </c>
      <c r="AX675" s="42" t="s">
        <v>18</v>
      </c>
      <c r="AY675" s="46" t="s">
        <v>36</v>
      </c>
      <c r="AZ675" s="46" t="s">
        <v>18</v>
      </c>
      <c r="BA675" s="42" t="s">
        <v>18</v>
      </c>
      <c r="BB675" s="46" t="s">
        <v>36</v>
      </c>
      <c r="BC675" s="46" t="s">
        <v>18</v>
      </c>
      <c r="BD675" s="42" t="s">
        <v>18</v>
      </c>
      <c r="BE675" s="42" t="s">
        <v>17</v>
      </c>
      <c r="BF675" s="42" t="s">
        <v>17</v>
      </c>
      <c r="BR675" s="1">
        <f t="shared" si="171"/>
        <v>14</v>
      </c>
      <c r="BS675" s="1">
        <f t="shared" si="172"/>
        <v>0</v>
      </c>
      <c r="BT675" s="1">
        <f t="shared" si="173"/>
        <v>6</v>
      </c>
      <c r="BU675" s="1">
        <f t="shared" si="174"/>
        <v>9</v>
      </c>
      <c r="BV675" s="1">
        <f t="shared" si="175"/>
        <v>0</v>
      </c>
      <c r="BW675" s="1">
        <f>SUM(COUNTIFS($S675:$BQ675,{"PAT","MAT"}))</f>
        <v>0</v>
      </c>
      <c r="BX675" s="1">
        <f t="shared" si="176"/>
        <v>0</v>
      </c>
      <c r="BY675" s="1">
        <f t="shared" si="177"/>
        <v>0</v>
      </c>
      <c r="BZ675" s="1">
        <f t="shared" si="178"/>
        <v>0</v>
      </c>
      <c r="CA675" s="1">
        <f t="shared" si="179"/>
        <v>0</v>
      </c>
      <c r="CB675" s="1">
        <f t="shared" si="180"/>
        <v>0</v>
      </c>
      <c r="CC675" s="1">
        <f t="shared" si="181"/>
        <v>0</v>
      </c>
      <c r="CD675" s="1">
        <f t="shared" si="182"/>
        <v>0</v>
      </c>
      <c r="CE675" s="1">
        <f t="shared" si="183"/>
        <v>0</v>
      </c>
      <c r="CF675" s="1">
        <f t="shared" si="184"/>
        <v>1</v>
      </c>
      <c r="CG675" s="1">
        <f>SUM(BR675:CC675)+SUM(COUNTIFS(R675:BQ675,{"TERM","RESIGNED"}))</f>
        <v>29</v>
      </c>
      <c r="CH675" s="1" t="s">
        <v>41</v>
      </c>
      <c r="CI675" s="1" t="s">
        <v>933</v>
      </c>
    </row>
    <row r="676" spans="1:87" x14ac:dyDescent="0.25">
      <c r="A676" s="30">
        <f t="shared" si="185"/>
        <v>675</v>
      </c>
      <c r="B676" s="1" t="s">
        <v>163</v>
      </c>
      <c r="C676" s="1">
        <v>106283</v>
      </c>
      <c r="D676" s="25">
        <v>106283</v>
      </c>
      <c r="E676" s="1" t="s">
        <v>862</v>
      </c>
      <c r="F676" s="32" t="s">
        <v>1411</v>
      </c>
      <c r="G676" s="32" t="s">
        <v>154</v>
      </c>
      <c r="H676" s="28">
        <v>45282</v>
      </c>
      <c r="I676" s="28" t="s">
        <v>36</v>
      </c>
      <c r="J676" s="28" t="s">
        <v>36</v>
      </c>
      <c r="K676" s="1">
        <f t="shared" ca="1" si="170"/>
        <v>60</v>
      </c>
      <c r="L676" s="32" t="s">
        <v>1354</v>
      </c>
      <c r="M676" s="32" t="s">
        <v>118</v>
      </c>
      <c r="N676" s="1" t="s">
        <v>38</v>
      </c>
      <c r="O676" s="1" t="s">
        <v>39</v>
      </c>
      <c r="P676" s="1"/>
      <c r="Q676" s="1"/>
      <c r="R676" s="31" t="s">
        <v>155</v>
      </c>
      <c r="S676" s="42" t="s">
        <v>880</v>
      </c>
      <c r="T676" s="45">
        <v>0.36527777777777781</v>
      </c>
      <c r="U676" s="42" t="s">
        <v>880</v>
      </c>
      <c r="V676" s="42" t="s">
        <v>880</v>
      </c>
      <c r="W676" s="46">
        <v>0.3659722222222222</v>
      </c>
      <c r="X676" s="46" t="s">
        <v>880</v>
      </c>
      <c r="Y676" s="42" t="s">
        <v>17</v>
      </c>
      <c r="Z676" s="42" t="s">
        <v>17</v>
      </c>
      <c r="AA676" s="42" t="s">
        <v>18</v>
      </c>
      <c r="AB676" s="46" t="s">
        <v>36</v>
      </c>
      <c r="AC676" s="42" t="s">
        <v>18</v>
      </c>
      <c r="AD676" s="42" t="s">
        <v>18</v>
      </c>
      <c r="AE676" s="46" t="s">
        <v>36</v>
      </c>
      <c r="AF676" s="42" t="s">
        <v>18</v>
      </c>
      <c r="AG676" s="42" t="s">
        <v>880</v>
      </c>
      <c r="AH676" s="46">
        <v>0.35486111111111113</v>
      </c>
      <c r="AI676" s="42" t="s">
        <v>880</v>
      </c>
      <c r="AJ676" s="42" t="s">
        <v>880</v>
      </c>
      <c r="AK676" s="46">
        <v>0.36527777777777781</v>
      </c>
      <c r="AL676" s="42" t="s">
        <v>880</v>
      </c>
      <c r="AM676" s="42" t="s">
        <v>880</v>
      </c>
      <c r="AN676" s="46">
        <v>0.34722222222222227</v>
      </c>
      <c r="AO676" s="42" t="s">
        <v>880</v>
      </c>
      <c r="AP676" s="42" t="s">
        <v>17</v>
      </c>
      <c r="AQ676" s="42" t="s">
        <v>17</v>
      </c>
      <c r="AR676" s="42" t="s">
        <v>880</v>
      </c>
      <c r="AS676" s="46">
        <v>0.39097222222222222</v>
      </c>
      <c r="AT676" s="46" t="s">
        <v>880</v>
      </c>
      <c r="AU676" s="42" t="s">
        <v>880</v>
      </c>
      <c r="AV676" s="46">
        <v>0.37361111111111112</v>
      </c>
      <c r="AW676" s="46" t="s">
        <v>880</v>
      </c>
      <c r="AX676" s="42" t="s">
        <v>880</v>
      </c>
      <c r="AY676" s="46">
        <v>0.36458333333333331</v>
      </c>
      <c r="AZ676" s="46" t="s">
        <v>880</v>
      </c>
      <c r="BA676" s="42" t="s">
        <v>881</v>
      </c>
      <c r="BB676" s="46">
        <v>0.20902777777777778</v>
      </c>
      <c r="BC676" s="46" t="s">
        <v>19</v>
      </c>
      <c r="BD676" s="42" t="s">
        <v>880</v>
      </c>
      <c r="BE676" s="42" t="s">
        <v>17</v>
      </c>
      <c r="BF676" s="42" t="s">
        <v>17</v>
      </c>
      <c r="BR676" s="1">
        <f t="shared" si="171"/>
        <v>17</v>
      </c>
      <c r="BS676" s="1">
        <f t="shared" si="172"/>
        <v>0.5</v>
      </c>
      <c r="BT676" s="1">
        <f t="shared" si="173"/>
        <v>6</v>
      </c>
      <c r="BU676" s="1">
        <f t="shared" si="174"/>
        <v>4</v>
      </c>
      <c r="BV676" s="1">
        <f t="shared" si="175"/>
        <v>1</v>
      </c>
      <c r="BW676" s="1">
        <f>SUM(COUNTIFS($S676:$BQ676,{"PAT","MAT"}))</f>
        <v>0</v>
      </c>
      <c r="BX676" s="1">
        <f t="shared" si="176"/>
        <v>0</v>
      </c>
      <c r="BY676" s="1">
        <f t="shared" si="177"/>
        <v>0</v>
      </c>
      <c r="BZ676" s="1">
        <f t="shared" si="178"/>
        <v>0</v>
      </c>
      <c r="CA676" s="1">
        <f t="shared" si="179"/>
        <v>0</v>
      </c>
      <c r="CB676" s="1">
        <f t="shared" si="180"/>
        <v>0</v>
      </c>
      <c r="CC676" s="1">
        <f t="shared" si="181"/>
        <v>0</v>
      </c>
      <c r="CD676" s="1">
        <f t="shared" si="182"/>
        <v>0</v>
      </c>
      <c r="CE676" s="1">
        <f t="shared" si="183"/>
        <v>1</v>
      </c>
      <c r="CF676" s="1">
        <f t="shared" si="184"/>
        <v>1</v>
      </c>
      <c r="CG676" s="1">
        <f>SUM(BR676:CC676)+SUM(COUNTIFS(R676:BQ676,{"TERM","RESIGNED"}))</f>
        <v>28.5</v>
      </c>
      <c r="CH676" s="1" t="s">
        <v>41</v>
      </c>
      <c r="CI676" s="1" t="s">
        <v>934</v>
      </c>
    </row>
    <row r="677" spans="1:87" x14ac:dyDescent="0.25">
      <c r="A677" s="30">
        <f t="shared" si="185"/>
        <v>676</v>
      </c>
      <c r="B677" s="1" t="s">
        <v>163</v>
      </c>
      <c r="C677" s="1">
        <v>106286</v>
      </c>
      <c r="D677" s="25">
        <v>106286</v>
      </c>
      <c r="E677" s="1" t="s">
        <v>863</v>
      </c>
      <c r="F677" s="32" t="s">
        <v>1413</v>
      </c>
      <c r="G677" s="32" t="s">
        <v>154</v>
      </c>
      <c r="H677" s="28">
        <v>45282</v>
      </c>
      <c r="I677" s="28" t="s">
        <v>36</v>
      </c>
      <c r="J677" s="28" t="s">
        <v>36</v>
      </c>
      <c r="K677" s="1">
        <f t="shared" ca="1" si="170"/>
        <v>60</v>
      </c>
      <c r="L677" s="32" t="s">
        <v>1354</v>
      </c>
      <c r="M677" s="32" t="s">
        <v>118</v>
      </c>
      <c r="N677" s="1" t="s">
        <v>38</v>
      </c>
      <c r="O677" s="1" t="s">
        <v>39</v>
      </c>
      <c r="P677" s="1"/>
      <c r="Q677" s="1"/>
      <c r="R677" s="31" t="s">
        <v>136</v>
      </c>
      <c r="S677" s="42" t="s">
        <v>880</v>
      </c>
      <c r="T677" s="45">
        <v>0.40833333333333338</v>
      </c>
      <c r="U677" s="42" t="s">
        <v>880</v>
      </c>
      <c r="V677" s="42" t="s">
        <v>18</v>
      </c>
      <c r="W677" s="46" t="s">
        <v>36</v>
      </c>
      <c r="X677" s="46" t="s">
        <v>18</v>
      </c>
      <c r="Y677" s="42" t="s">
        <v>17</v>
      </c>
      <c r="Z677" s="42" t="s">
        <v>17</v>
      </c>
      <c r="AA677" s="42" t="s">
        <v>880</v>
      </c>
      <c r="AB677" s="46">
        <v>0.39583333333333331</v>
      </c>
      <c r="AC677" s="42" t="s">
        <v>880</v>
      </c>
      <c r="AD677" s="42" t="s">
        <v>880</v>
      </c>
      <c r="AE677" s="46">
        <v>0.375</v>
      </c>
      <c r="AF677" s="42" t="s">
        <v>880</v>
      </c>
      <c r="AG677" s="42" t="s">
        <v>880</v>
      </c>
      <c r="AH677" s="46">
        <v>0.36944444444444446</v>
      </c>
      <c r="AI677" s="42" t="s">
        <v>880</v>
      </c>
      <c r="AJ677" s="42" t="s">
        <v>880</v>
      </c>
      <c r="AK677" s="46">
        <v>0.375</v>
      </c>
      <c r="AL677" s="42" t="s">
        <v>880</v>
      </c>
      <c r="AM677" s="42" t="s">
        <v>880</v>
      </c>
      <c r="AN677" s="46">
        <v>0.37708333333333338</v>
      </c>
      <c r="AO677" s="42" t="s">
        <v>880</v>
      </c>
      <c r="AP677" s="42" t="s">
        <v>17</v>
      </c>
      <c r="AQ677" s="42" t="s">
        <v>17</v>
      </c>
      <c r="AR677" s="42" t="s">
        <v>18</v>
      </c>
      <c r="AS677" s="46" t="s">
        <v>36</v>
      </c>
      <c r="AT677" s="46" t="s">
        <v>18</v>
      </c>
      <c r="AU677" s="42" t="s">
        <v>18</v>
      </c>
      <c r="AV677" s="46" t="s">
        <v>36</v>
      </c>
      <c r="AW677" s="46" t="s">
        <v>18</v>
      </c>
      <c r="AX677" s="42" t="s">
        <v>880</v>
      </c>
      <c r="AY677" s="46">
        <v>0.37291666666666662</v>
      </c>
      <c r="AZ677" s="46" t="s">
        <v>880</v>
      </c>
      <c r="BA677" s="42" t="s">
        <v>880</v>
      </c>
      <c r="BB677" s="46">
        <v>0.37222222222222223</v>
      </c>
      <c r="BC677" s="46" t="s">
        <v>880</v>
      </c>
      <c r="BD677" s="42" t="s">
        <v>19</v>
      </c>
      <c r="BE677" s="42" t="s">
        <v>17</v>
      </c>
      <c r="BF677" s="42" t="s">
        <v>17</v>
      </c>
      <c r="BR677" s="1">
        <f t="shared" si="171"/>
        <v>16</v>
      </c>
      <c r="BS677" s="1">
        <f t="shared" si="172"/>
        <v>0</v>
      </c>
      <c r="BT677" s="1">
        <f t="shared" si="173"/>
        <v>6</v>
      </c>
      <c r="BU677" s="1">
        <f t="shared" si="174"/>
        <v>6</v>
      </c>
      <c r="BV677" s="1">
        <f t="shared" si="175"/>
        <v>1</v>
      </c>
      <c r="BW677" s="1">
        <f>SUM(COUNTIFS($S677:$BQ677,{"PAT","MAT"}))</f>
        <v>0</v>
      </c>
      <c r="BX677" s="1">
        <f t="shared" si="176"/>
        <v>0</v>
      </c>
      <c r="BY677" s="1">
        <f t="shared" si="177"/>
        <v>0</v>
      </c>
      <c r="BZ677" s="1">
        <f t="shared" si="178"/>
        <v>0</v>
      </c>
      <c r="CA677" s="1">
        <f t="shared" si="179"/>
        <v>0</v>
      </c>
      <c r="CB677" s="1">
        <f t="shared" si="180"/>
        <v>0</v>
      </c>
      <c r="CC677" s="1">
        <f t="shared" si="181"/>
        <v>0</v>
      </c>
      <c r="CD677" s="1">
        <f t="shared" si="182"/>
        <v>0</v>
      </c>
      <c r="CE677" s="1">
        <f t="shared" si="183"/>
        <v>0</v>
      </c>
      <c r="CF677" s="1">
        <f t="shared" si="184"/>
        <v>1</v>
      </c>
      <c r="CG677" s="1">
        <f>SUM(BR677:CC677)+SUM(COUNTIFS(R677:BQ677,{"TERM","RESIGNED"}))</f>
        <v>29</v>
      </c>
      <c r="CH677" s="1" t="s">
        <v>41</v>
      </c>
      <c r="CI677" s="1" t="s">
        <v>934</v>
      </c>
    </row>
    <row r="678" spans="1:87" x14ac:dyDescent="0.25">
      <c r="A678" s="30">
        <f t="shared" si="185"/>
        <v>677</v>
      </c>
      <c r="B678" s="1" t="s">
        <v>163</v>
      </c>
      <c r="C678" s="1">
        <v>106287</v>
      </c>
      <c r="D678" s="25">
        <v>106287</v>
      </c>
      <c r="E678" s="1" t="s">
        <v>863</v>
      </c>
      <c r="F678" s="32" t="s">
        <v>1414</v>
      </c>
      <c r="G678" s="32" t="s">
        <v>154</v>
      </c>
      <c r="H678" s="28">
        <v>45282</v>
      </c>
      <c r="I678" s="28" t="s">
        <v>36</v>
      </c>
      <c r="J678" s="28" t="s">
        <v>36</v>
      </c>
      <c r="K678" s="1">
        <f t="shared" ca="1" si="170"/>
        <v>60</v>
      </c>
      <c r="L678" s="32" t="s">
        <v>1354</v>
      </c>
      <c r="M678" s="32" t="s">
        <v>118</v>
      </c>
      <c r="N678" s="1" t="s">
        <v>38</v>
      </c>
      <c r="O678" s="1" t="s">
        <v>39</v>
      </c>
      <c r="P678" s="1"/>
      <c r="Q678" s="1"/>
      <c r="R678" s="31" t="s">
        <v>136</v>
      </c>
      <c r="S678" s="42" t="s">
        <v>880</v>
      </c>
      <c r="T678" s="45">
        <v>0.37777777777777777</v>
      </c>
      <c r="U678" s="42" t="s">
        <v>880</v>
      </c>
      <c r="V678" s="42" t="s">
        <v>880</v>
      </c>
      <c r="W678" s="46">
        <v>0.35972222222222222</v>
      </c>
      <c r="X678" s="46" t="s">
        <v>880</v>
      </c>
      <c r="Y678" s="42" t="s">
        <v>17</v>
      </c>
      <c r="Z678" s="42" t="s">
        <v>17</v>
      </c>
      <c r="AA678" s="42" t="s">
        <v>880</v>
      </c>
      <c r="AB678" s="46">
        <v>0.39513888888888887</v>
      </c>
      <c r="AC678" s="42" t="s">
        <v>880</v>
      </c>
      <c r="AD678" s="42" t="s">
        <v>880</v>
      </c>
      <c r="AE678" s="46">
        <v>0.375</v>
      </c>
      <c r="AF678" s="42" t="s">
        <v>880</v>
      </c>
      <c r="AG678" s="42" t="s">
        <v>880</v>
      </c>
      <c r="AH678" s="46">
        <v>0.37013888888888885</v>
      </c>
      <c r="AI678" s="42" t="s">
        <v>880</v>
      </c>
      <c r="AJ678" s="42" t="s">
        <v>880</v>
      </c>
      <c r="AK678" s="46">
        <v>0.3840277777777778</v>
      </c>
      <c r="AL678" s="42" t="s">
        <v>880</v>
      </c>
      <c r="AM678" s="42" t="s">
        <v>880</v>
      </c>
      <c r="AN678" s="46">
        <v>0.45694444444444443</v>
      </c>
      <c r="AO678" s="42" t="s">
        <v>880</v>
      </c>
      <c r="AP678" s="42" t="s">
        <v>17</v>
      </c>
      <c r="AQ678" s="42" t="s">
        <v>17</v>
      </c>
      <c r="AR678" s="42" t="s">
        <v>19</v>
      </c>
      <c r="AS678" s="46" t="s">
        <v>36</v>
      </c>
      <c r="AT678" s="46" t="s">
        <v>19</v>
      </c>
      <c r="AU678" s="42" t="s">
        <v>19</v>
      </c>
      <c r="AV678" s="46" t="s">
        <v>36</v>
      </c>
      <c r="AW678" s="46" t="s">
        <v>19</v>
      </c>
      <c r="AX678" s="42" t="s">
        <v>880</v>
      </c>
      <c r="AY678" s="46">
        <v>0.37361111111111112</v>
      </c>
      <c r="AZ678" s="46" t="s">
        <v>880</v>
      </c>
      <c r="BA678" s="42" t="s">
        <v>880</v>
      </c>
      <c r="BB678" s="46">
        <v>0.38750000000000001</v>
      </c>
      <c r="BC678" s="46" t="s">
        <v>880</v>
      </c>
      <c r="BD678" s="42" t="s">
        <v>19</v>
      </c>
      <c r="BE678" s="42" t="s">
        <v>17</v>
      </c>
      <c r="BF678" s="42" t="s">
        <v>17</v>
      </c>
      <c r="BR678" s="1">
        <f t="shared" si="171"/>
        <v>18</v>
      </c>
      <c r="BS678" s="1">
        <f t="shared" si="172"/>
        <v>0</v>
      </c>
      <c r="BT678" s="1">
        <f t="shared" si="173"/>
        <v>6</v>
      </c>
      <c r="BU678" s="1">
        <f t="shared" si="174"/>
        <v>0</v>
      </c>
      <c r="BV678" s="1">
        <f t="shared" si="175"/>
        <v>5</v>
      </c>
      <c r="BW678" s="1">
        <f>SUM(COUNTIFS($S678:$BQ678,{"PAT","MAT"}))</f>
        <v>0</v>
      </c>
      <c r="BX678" s="1">
        <f t="shared" si="176"/>
        <v>0</v>
      </c>
      <c r="BY678" s="1">
        <f t="shared" si="177"/>
        <v>0</v>
      </c>
      <c r="BZ678" s="1">
        <f t="shared" si="178"/>
        <v>0</v>
      </c>
      <c r="CA678" s="1">
        <f t="shared" si="179"/>
        <v>0</v>
      </c>
      <c r="CB678" s="1">
        <f t="shared" si="180"/>
        <v>0</v>
      </c>
      <c r="CC678" s="1">
        <f t="shared" si="181"/>
        <v>0</v>
      </c>
      <c r="CD678" s="1">
        <f t="shared" si="182"/>
        <v>0</v>
      </c>
      <c r="CE678" s="1">
        <f t="shared" si="183"/>
        <v>1</v>
      </c>
      <c r="CF678" s="1">
        <f t="shared" si="184"/>
        <v>1</v>
      </c>
      <c r="CG678" s="1">
        <f>SUM(BR678:CC678)+SUM(COUNTIFS(R678:BQ678,{"TERM","RESIGNED"}))</f>
        <v>29</v>
      </c>
      <c r="CH678" s="1" t="s">
        <v>41</v>
      </c>
      <c r="CI678" s="1" t="s">
        <v>933</v>
      </c>
    </row>
    <row r="679" spans="1:87" x14ac:dyDescent="0.25">
      <c r="A679" s="30">
        <f t="shared" si="185"/>
        <v>678</v>
      </c>
      <c r="B679" s="1" t="s">
        <v>163</v>
      </c>
      <c r="C679" s="1">
        <v>106316</v>
      </c>
      <c r="D679" s="25">
        <v>106316</v>
      </c>
      <c r="E679" s="1" t="s">
        <v>863</v>
      </c>
      <c r="F679" s="32" t="s">
        <v>1430</v>
      </c>
      <c r="G679" s="32" t="s">
        <v>154</v>
      </c>
      <c r="H679" s="28">
        <v>45289</v>
      </c>
      <c r="I679" s="28" t="s">
        <v>36</v>
      </c>
      <c r="J679" s="28" t="s">
        <v>36</v>
      </c>
      <c r="K679" s="1">
        <f t="shared" ca="1" si="170"/>
        <v>53</v>
      </c>
      <c r="L679" s="32" t="s">
        <v>1354</v>
      </c>
      <c r="M679" s="32" t="s">
        <v>118</v>
      </c>
      <c r="N679" s="1" t="s">
        <v>38</v>
      </c>
      <c r="O679" s="1" t="s">
        <v>39</v>
      </c>
      <c r="P679" s="1"/>
      <c r="Q679" s="1"/>
      <c r="R679" s="31" t="s">
        <v>155</v>
      </c>
      <c r="S679" s="42" t="s">
        <v>880</v>
      </c>
      <c r="T679" s="45">
        <v>0.35694444444444445</v>
      </c>
      <c r="U679" s="42" t="s">
        <v>880</v>
      </c>
      <c r="V679" s="42" t="s">
        <v>880</v>
      </c>
      <c r="W679" s="46">
        <v>0.36527777777777781</v>
      </c>
      <c r="X679" s="46" t="s">
        <v>880</v>
      </c>
      <c r="Y679" s="42" t="s">
        <v>17</v>
      </c>
      <c r="Z679" s="42" t="s">
        <v>17</v>
      </c>
      <c r="AA679" s="42" t="s">
        <v>880</v>
      </c>
      <c r="AB679" s="46">
        <v>0.3659722222222222</v>
      </c>
      <c r="AC679" s="42" t="s">
        <v>880</v>
      </c>
      <c r="AD679" s="42" t="s">
        <v>880</v>
      </c>
      <c r="AE679" s="46">
        <v>0.36944444444444446</v>
      </c>
      <c r="AF679" s="42" t="s">
        <v>880</v>
      </c>
      <c r="AG679" s="42" t="s">
        <v>881</v>
      </c>
      <c r="AH679" s="46">
        <v>0.32361111111111113</v>
      </c>
      <c r="AI679" s="42" t="s">
        <v>881</v>
      </c>
      <c r="AJ679" s="42" t="s">
        <v>880</v>
      </c>
      <c r="AK679" s="46">
        <v>0.37291666666666662</v>
      </c>
      <c r="AL679" s="42" t="s">
        <v>880</v>
      </c>
      <c r="AM679" s="42" t="s">
        <v>880</v>
      </c>
      <c r="AN679" s="46">
        <v>0.36874999999999997</v>
      </c>
      <c r="AO679" s="42" t="s">
        <v>880</v>
      </c>
      <c r="AP679" s="42" t="s">
        <v>17</v>
      </c>
      <c r="AQ679" s="42" t="s">
        <v>17</v>
      </c>
      <c r="AR679" s="42" t="s">
        <v>880</v>
      </c>
      <c r="AS679" s="46">
        <v>0.38750000000000001</v>
      </c>
      <c r="AT679" s="46" t="s">
        <v>880</v>
      </c>
      <c r="AU679" s="42" t="s">
        <v>880</v>
      </c>
      <c r="AV679" s="46">
        <v>0.37638888888888888</v>
      </c>
      <c r="AW679" s="46" t="s">
        <v>880</v>
      </c>
      <c r="AX679" s="42" t="s">
        <v>880</v>
      </c>
      <c r="AY679" s="46">
        <v>0.36944444444444446</v>
      </c>
      <c r="AZ679" s="46" t="s">
        <v>880</v>
      </c>
      <c r="BA679" s="42" t="s">
        <v>880</v>
      </c>
      <c r="BB679" s="46">
        <v>0.37083333333333335</v>
      </c>
      <c r="BC679" s="46" t="s">
        <v>880</v>
      </c>
      <c r="BD679" s="42" t="s">
        <v>880</v>
      </c>
      <c r="BE679" s="42" t="s">
        <v>17</v>
      </c>
      <c r="BF679" s="42" t="s">
        <v>17</v>
      </c>
      <c r="BR679" s="1">
        <f t="shared" si="171"/>
        <v>21</v>
      </c>
      <c r="BS679" s="1">
        <f t="shared" si="172"/>
        <v>1</v>
      </c>
      <c r="BT679" s="1">
        <f t="shared" si="173"/>
        <v>6</v>
      </c>
      <c r="BU679" s="1">
        <f t="shared" si="174"/>
        <v>0</v>
      </c>
      <c r="BV679" s="1">
        <f t="shared" si="175"/>
        <v>0</v>
      </c>
      <c r="BW679" s="1">
        <f>SUM(COUNTIFS($S679:$BQ679,{"PAT","MAT"}))</f>
        <v>0</v>
      </c>
      <c r="BX679" s="1">
        <f t="shared" si="176"/>
        <v>0</v>
      </c>
      <c r="BY679" s="1">
        <f t="shared" si="177"/>
        <v>0</v>
      </c>
      <c r="BZ679" s="1">
        <f t="shared" si="178"/>
        <v>0</v>
      </c>
      <c r="CA679" s="1">
        <f t="shared" si="179"/>
        <v>0</v>
      </c>
      <c r="CB679" s="1">
        <f t="shared" si="180"/>
        <v>0</v>
      </c>
      <c r="CC679" s="1">
        <f t="shared" si="181"/>
        <v>0</v>
      </c>
      <c r="CD679" s="1">
        <f t="shared" si="182"/>
        <v>0</v>
      </c>
      <c r="CE679" s="1">
        <f t="shared" si="183"/>
        <v>1</v>
      </c>
      <c r="CF679" s="1">
        <f t="shared" si="184"/>
        <v>1</v>
      </c>
      <c r="CG679" s="1">
        <f>SUM(BR679:CC679)+SUM(COUNTIFS(R679:BQ679,{"TERM","RESIGNED"}))</f>
        <v>28</v>
      </c>
      <c r="CH679" s="1" t="s">
        <v>41</v>
      </c>
      <c r="CI679" s="1" t="s">
        <v>933</v>
      </c>
    </row>
    <row r="680" spans="1:87" x14ac:dyDescent="0.25">
      <c r="A680" s="30">
        <f t="shared" si="185"/>
        <v>679</v>
      </c>
      <c r="B680" s="1" t="s">
        <v>163</v>
      </c>
      <c r="C680" s="1">
        <v>106317</v>
      </c>
      <c r="D680" s="25">
        <v>106317</v>
      </c>
      <c r="E680" s="1" t="s">
        <v>863</v>
      </c>
      <c r="F680" s="32" t="s">
        <v>1431</v>
      </c>
      <c r="G680" s="32" t="s">
        <v>154</v>
      </c>
      <c r="H680" s="28">
        <v>45289</v>
      </c>
      <c r="I680" s="28" t="s">
        <v>36</v>
      </c>
      <c r="J680" s="28" t="s">
        <v>36</v>
      </c>
      <c r="K680" s="1">
        <f t="shared" ca="1" si="170"/>
        <v>53</v>
      </c>
      <c r="L680" s="32" t="s">
        <v>1354</v>
      </c>
      <c r="M680" s="32" t="s">
        <v>118</v>
      </c>
      <c r="N680" s="1" t="s">
        <v>38</v>
      </c>
      <c r="O680" s="1" t="s">
        <v>39</v>
      </c>
      <c r="P680" s="1"/>
      <c r="Q680" s="1"/>
      <c r="R680" s="31" t="s">
        <v>155</v>
      </c>
      <c r="S680" s="42" t="s">
        <v>880</v>
      </c>
      <c r="T680" s="45">
        <v>0.37013888888888885</v>
      </c>
      <c r="U680" s="42" t="s">
        <v>880</v>
      </c>
      <c r="V680" s="42" t="s">
        <v>880</v>
      </c>
      <c r="W680" s="46">
        <v>0.36874999999999997</v>
      </c>
      <c r="X680" s="46" t="s">
        <v>880</v>
      </c>
      <c r="Y680" s="42" t="s">
        <v>17</v>
      </c>
      <c r="Z680" s="42" t="s">
        <v>17</v>
      </c>
      <c r="AA680" s="42" t="s">
        <v>880</v>
      </c>
      <c r="AB680" s="46">
        <v>0.37638888888888888</v>
      </c>
      <c r="AC680" s="42" t="s">
        <v>880</v>
      </c>
      <c r="AD680" s="42" t="s">
        <v>880</v>
      </c>
      <c r="AE680" s="46">
        <v>0.36944444444444446</v>
      </c>
      <c r="AF680" s="42" t="s">
        <v>880</v>
      </c>
      <c r="AG680" s="42" t="s">
        <v>880</v>
      </c>
      <c r="AH680" s="46">
        <v>0.37152777777777773</v>
      </c>
      <c r="AI680" s="42" t="s">
        <v>880</v>
      </c>
      <c r="AJ680" s="42" t="s">
        <v>880</v>
      </c>
      <c r="AK680" s="46">
        <v>0.37152777777777773</v>
      </c>
      <c r="AL680" s="42" t="s">
        <v>880</v>
      </c>
      <c r="AM680" s="42" t="s">
        <v>880</v>
      </c>
      <c r="AN680" s="46">
        <v>0.36041666666666666</v>
      </c>
      <c r="AO680" s="42" t="s">
        <v>880</v>
      </c>
      <c r="AP680" s="42" t="s">
        <v>17</v>
      </c>
      <c r="AQ680" s="42" t="s">
        <v>17</v>
      </c>
      <c r="AR680" s="42" t="s">
        <v>880</v>
      </c>
      <c r="AS680" s="46">
        <v>0.38680555555555557</v>
      </c>
      <c r="AT680" s="46" t="s">
        <v>880</v>
      </c>
      <c r="AU680" s="42" t="s">
        <v>880</v>
      </c>
      <c r="AV680" s="46">
        <v>0.36874999999999997</v>
      </c>
      <c r="AW680" s="46" t="s">
        <v>880</v>
      </c>
      <c r="AX680" s="42" t="s">
        <v>880</v>
      </c>
      <c r="AY680" s="46">
        <v>0.3666666666666667</v>
      </c>
      <c r="AZ680" s="46" t="s">
        <v>880</v>
      </c>
      <c r="BA680" s="42" t="s">
        <v>880</v>
      </c>
      <c r="BB680" s="46">
        <v>0.36874999999999997</v>
      </c>
      <c r="BC680" s="46" t="s">
        <v>880</v>
      </c>
      <c r="BD680" s="42" t="s">
        <v>880</v>
      </c>
      <c r="BE680" s="42" t="s">
        <v>17</v>
      </c>
      <c r="BF680" s="42" t="s">
        <v>17</v>
      </c>
      <c r="BR680" s="1">
        <f t="shared" si="171"/>
        <v>23</v>
      </c>
      <c r="BS680" s="1">
        <f t="shared" si="172"/>
        <v>0</v>
      </c>
      <c r="BT680" s="1">
        <f t="shared" si="173"/>
        <v>6</v>
      </c>
      <c r="BU680" s="1">
        <f t="shared" si="174"/>
        <v>0</v>
      </c>
      <c r="BV680" s="1">
        <f t="shared" si="175"/>
        <v>0</v>
      </c>
      <c r="BW680" s="1">
        <f>SUM(COUNTIFS($S680:$BQ680,{"PAT","MAT"}))</f>
        <v>0</v>
      </c>
      <c r="BX680" s="1">
        <f t="shared" si="176"/>
        <v>0</v>
      </c>
      <c r="BY680" s="1">
        <f t="shared" si="177"/>
        <v>0</v>
      </c>
      <c r="BZ680" s="1">
        <f t="shared" si="178"/>
        <v>0</v>
      </c>
      <c r="CA680" s="1">
        <f t="shared" si="179"/>
        <v>0</v>
      </c>
      <c r="CB680" s="1">
        <f t="shared" si="180"/>
        <v>0</v>
      </c>
      <c r="CC680" s="1">
        <f t="shared" si="181"/>
        <v>0</v>
      </c>
      <c r="CD680" s="1">
        <f t="shared" si="182"/>
        <v>0</v>
      </c>
      <c r="CE680" s="1">
        <f t="shared" si="183"/>
        <v>1</v>
      </c>
      <c r="CF680" s="1">
        <f t="shared" si="184"/>
        <v>1</v>
      </c>
      <c r="CG680" s="1">
        <f>SUM(BR680:CC680)+SUM(COUNTIFS(R680:BQ680,{"TERM","RESIGNED"}))</f>
        <v>29</v>
      </c>
      <c r="CH680" s="1" t="s">
        <v>41</v>
      </c>
      <c r="CI680" s="1" t="s">
        <v>933</v>
      </c>
    </row>
    <row r="681" spans="1:87" x14ac:dyDescent="0.25">
      <c r="A681" s="30">
        <f t="shared" si="185"/>
        <v>680</v>
      </c>
      <c r="B681" s="1" t="s">
        <v>163</v>
      </c>
      <c r="C681" s="1">
        <v>106318</v>
      </c>
      <c r="D681" s="25">
        <v>106318</v>
      </c>
      <c r="E681" s="1" t="s">
        <v>863</v>
      </c>
      <c r="F681" s="32" t="s">
        <v>1432</v>
      </c>
      <c r="G681" s="32" t="s">
        <v>154</v>
      </c>
      <c r="H681" s="28">
        <v>45289</v>
      </c>
      <c r="I681" s="28" t="s">
        <v>36</v>
      </c>
      <c r="J681" s="28" t="s">
        <v>36</v>
      </c>
      <c r="K681" s="1">
        <f t="shared" ca="1" si="170"/>
        <v>53</v>
      </c>
      <c r="L681" s="32" t="s">
        <v>1354</v>
      </c>
      <c r="M681" s="32" t="s">
        <v>118</v>
      </c>
      <c r="N681" s="1" t="s">
        <v>38</v>
      </c>
      <c r="O681" s="1" t="s">
        <v>39</v>
      </c>
      <c r="P681" s="1"/>
      <c r="Q681" s="1"/>
      <c r="R681" s="31" t="s">
        <v>155</v>
      </c>
      <c r="S681" s="42" t="s">
        <v>880</v>
      </c>
      <c r="T681" s="45">
        <v>0.36319444444444443</v>
      </c>
      <c r="U681" s="42" t="s">
        <v>880</v>
      </c>
      <c r="V681" s="42" t="s">
        <v>880</v>
      </c>
      <c r="W681" s="46">
        <v>0.36805555555555558</v>
      </c>
      <c r="X681" s="46" t="s">
        <v>880</v>
      </c>
      <c r="Y681" s="42" t="s">
        <v>17</v>
      </c>
      <c r="Z681" s="42" t="s">
        <v>17</v>
      </c>
      <c r="AA681" s="42" t="s">
        <v>880</v>
      </c>
      <c r="AB681" s="46">
        <v>0.37152777777777773</v>
      </c>
      <c r="AC681" s="42" t="s">
        <v>880</v>
      </c>
      <c r="AD681" s="42" t="s">
        <v>880</v>
      </c>
      <c r="AE681" s="46">
        <v>0.37291666666666662</v>
      </c>
      <c r="AF681" s="42" t="s">
        <v>880</v>
      </c>
      <c r="AG681" s="42" t="s">
        <v>880</v>
      </c>
      <c r="AH681" s="46">
        <v>0.36944444444444446</v>
      </c>
      <c r="AI681" s="42" t="s">
        <v>880</v>
      </c>
      <c r="AJ681" s="42" t="s">
        <v>880</v>
      </c>
      <c r="AK681" s="46">
        <v>0.3666666666666667</v>
      </c>
      <c r="AL681" s="42" t="s">
        <v>880</v>
      </c>
      <c r="AM681" s="42" t="s">
        <v>880</v>
      </c>
      <c r="AN681" s="46">
        <v>0.36458333333333331</v>
      </c>
      <c r="AO681" s="42" t="s">
        <v>880</v>
      </c>
      <c r="AP681" s="42" t="s">
        <v>17</v>
      </c>
      <c r="AQ681" s="42" t="s">
        <v>17</v>
      </c>
      <c r="AR681" s="42" t="s">
        <v>880</v>
      </c>
      <c r="AS681" s="46">
        <v>0.38541666666666669</v>
      </c>
      <c r="AT681" s="46" t="s">
        <v>880</v>
      </c>
      <c r="AU681" s="42" t="s">
        <v>880</v>
      </c>
      <c r="AV681" s="46">
        <v>0.36805555555555558</v>
      </c>
      <c r="AW681" s="46" t="s">
        <v>880</v>
      </c>
      <c r="AX681" s="42" t="s">
        <v>880</v>
      </c>
      <c r="AY681" s="46">
        <v>0.3666666666666667</v>
      </c>
      <c r="AZ681" s="46" t="s">
        <v>880</v>
      </c>
      <c r="BA681" s="42" t="s">
        <v>880</v>
      </c>
      <c r="BB681" s="46">
        <v>0.37152777777777773</v>
      </c>
      <c r="BC681" s="46" t="s">
        <v>880</v>
      </c>
      <c r="BD681" s="42" t="s">
        <v>880</v>
      </c>
      <c r="BE681" s="42" t="s">
        <v>17</v>
      </c>
      <c r="BF681" s="42" t="s">
        <v>17</v>
      </c>
      <c r="BR681" s="1">
        <f t="shared" si="171"/>
        <v>23</v>
      </c>
      <c r="BS681" s="1">
        <f t="shared" si="172"/>
        <v>0</v>
      </c>
      <c r="BT681" s="1">
        <f t="shared" si="173"/>
        <v>6</v>
      </c>
      <c r="BU681" s="1">
        <f t="shared" si="174"/>
        <v>0</v>
      </c>
      <c r="BV681" s="1">
        <f t="shared" si="175"/>
        <v>0</v>
      </c>
      <c r="BW681" s="1">
        <f>SUM(COUNTIFS($S681:$BQ681,{"PAT","MAT"}))</f>
        <v>0</v>
      </c>
      <c r="BX681" s="1">
        <f t="shared" si="176"/>
        <v>0</v>
      </c>
      <c r="BY681" s="1">
        <f t="shared" si="177"/>
        <v>0</v>
      </c>
      <c r="BZ681" s="1">
        <f t="shared" si="178"/>
        <v>0</v>
      </c>
      <c r="CA681" s="1">
        <f t="shared" si="179"/>
        <v>0</v>
      </c>
      <c r="CB681" s="1">
        <f t="shared" si="180"/>
        <v>0</v>
      </c>
      <c r="CC681" s="1">
        <f t="shared" si="181"/>
        <v>0</v>
      </c>
      <c r="CD681" s="1">
        <f t="shared" si="182"/>
        <v>0</v>
      </c>
      <c r="CE681" s="1">
        <f t="shared" si="183"/>
        <v>1</v>
      </c>
      <c r="CF681" s="1">
        <f t="shared" si="184"/>
        <v>1</v>
      </c>
      <c r="CG681" s="1">
        <f>SUM(BR681:CC681)+SUM(COUNTIFS(R681:BQ681,{"TERM","RESIGNED"}))</f>
        <v>29</v>
      </c>
      <c r="CH681" s="1" t="s">
        <v>41</v>
      </c>
      <c r="CI681" s="1" t="s">
        <v>937</v>
      </c>
    </row>
    <row r="682" spans="1:87" x14ac:dyDescent="0.25">
      <c r="A682" s="30">
        <f t="shared" si="185"/>
        <v>681</v>
      </c>
      <c r="B682" s="1" t="s">
        <v>163</v>
      </c>
      <c r="C682" s="1">
        <v>106319</v>
      </c>
      <c r="D682" s="25">
        <v>106319</v>
      </c>
      <c r="E682" s="1" t="s">
        <v>863</v>
      </c>
      <c r="F682" s="32" t="s">
        <v>1433</v>
      </c>
      <c r="G682" s="32" t="s">
        <v>154</v>
      </c>
      <c r="H682" s="28">
        <v>45289</v>
      </c>
      <c r="I682" s="28" t="s">
        <v>36</v>
      </c>
      <c r="J682" s="28" t="s">
        <v>36</v>
      </c>
      <c r="K682" s="1">
        <f t="shared" ca="1" si="170"/>
        <v>53</v>
      </c>
      <c r="L682" s="32" t="s">
        <v>1354</v>
      </c>
      <c r="M682" s="32" t="s">
        <v>118</v>
      </c>
      <c r="N682" s="1" t="s">
        <v>38</v>
      </c>
      <c r="O682" s="1" t="s">
        <v>39</v>
      </c>
      <c r="P682" s="1"/>
      <c r="Q682" s="1"/>
      <c r="R682" s="31" t="s">
        <v>157</v>
      </c>
      <c r="S682" s="42" t="s">
        <v>880</v>
      </c>
      <c r="T682" s="45">
        <v>0.37986111111111115</v>
      </c>
      <c r="U682" s="42" t="s">
        <v>880</v>
      </c>
      <c r="V682" s="42" t="s">
        <v>880</v>
      </c>
      <c r="W682" s="46">
        <v>0.37847222222222227</v>
      </c>
      <c r="X682" s="46" t="s">
        <v>880</v>
      </c>
      <c r="Y682" s="42" t="s">
        <v>17</v>
      </c>
      <c r="Z682" s="42" t="s">
        <v>17</v>
      </c>
      <c r="AA682" s="42" t="s">
        <v>880</v>
      </c>
      <c r="AB682" s="46">
        <v>0.37916666666666665</v>
      </c>
      <c r="AC682" s="42" t="s">
        <v>880</v>
      </c>
      <c r="AD682" s="42" t="s">
        <v>880</v>
      </c>
      <c r="AE682" s="46">
        <v>0.37847222222222227</v>
      </c>
      <c r="AF682" s="42" t="s">
        <v>880</v>
      </c>
      <c r="AG682" s="42" t="s">
        <v>880</v>
      </c>
      <c r="AH682" s="46">
        <v>0.37708333333333338</v>
      </c>
      <c r="AI682" s="42" t="s">
        <v>880</v>
      </c>
      <c r="AJ682" s="42" t="s">
        <v>880</v>
      </c>
      <c r="AK682" s="46">
        <v>0.3666666666666667</v>
      </c>
      <c r="AL682" s="42" t="s">
        <v>880</v>
      </c>
      <c r="AM682" s="42" t="s">
        <v>880</v>
      </c>
      <c r="AN682" s="46">
        <v>0.3611111111111111</v>
      </c>
      <c r="AO682" s="42" t="s">
        <v>880</v>
      </c>
      <c r="AP682" s="42" t="s">
        <v>17</v>
      </c>
      <c r="AQ682" s="42" t="s">
        <v>17</v>
      </c>
      <c r="AR682" s="42" t="s">
        <v>880</v>
      </c>
      <c r="AS682" s="46">
        <v>0.38680555555555557</v>
      </c>
      <c r="AT682" s="46" t="s">
        <v>880</v>
      </c>
      <c r="AU682" s="42" t="s">
        <v>880</v>
      </c>
      <c r="AV682" s="46">
        <v>0.37847222222222227</v>
      </c>
      <c r="AW682" s="46" t="s">
        <v>880</v>
      </c>
      <c r="AX682" s="42" t="s">
        <v>880</v>
      </c>
      <c r="AY682" s="46">
        <v>0.375</v>
      </c>
      <c r="AZ682" s="46" t="s">
        <v>880</v>
      </c>
      <c r="BA682" s="42" t="s">
        <v>880</v>
      </c>
      <c r="BB682" s="46">
        <v>0.37152777777777773</v>
      </c>
      <c r="BC682" s="46" t="s">
        <v>880</v>
      </c>
      <c r="BD682" s="42" t="s">
        <v>880</v>
      </c>
      <c r="BE682" s="42" t="s">
        <v>17</v>
      </c>
      <c r="BF682" s="42" t="s">
        <v>17</v>
      </c>
      <c r="BR682" s="1">
        <f t="shared" si="171"/>
        <v>23</v>
      </c>
      <c r="BS682" s="1">
        <f t="shared" si="172"/>
        <v>0</v>
      </c>
      <c r="BT682" s="1">
        <f t="shared" si="173"/>
        <v>6</v>
      </c>
      <c r="BU682" s="1">
        <f t="shared" si="174"/>
        <v>0</v>
      </c>
      <c r="BV682" s="1">
        <f t="shared" si="175"/>
        <v>0</v>
      </c>
      <c r="BW682" s="1">
        <f>SUM(COUNTIFS($S682:$BQ682,{"PAT","MAT"}))</f>
        <v>0</v>
      </c>
      <c r="BX682" s="1">
        <f t="shared" si="176"/>
        <v>0</v>
      </c>
      <c r="BY682" s="1">
        <f t="shared" si="177"/>
        <v>0</v>
      </c>
      <c r="BZ682" s="1">
        <f t="shared" si="178"/>
        <v>0</v>
      </c>
      <c r="CA682" s="1">
        <f t="shared" si="179"/>
        <v>0</v>
      </c>
      <c r="CB682" s="1">
        <f t="shared" si="180"/>
        <v>0</v>
      </c>
      <c r="CC682" s="1">
        <f t="shared" si="181"/>
        <v>0</v>
      </c>
      <c r="CD682" s="1">
        <f t="shared" si="182"/>
        <v>0</v>
      </c>
      <c r="CE682" s="1">
        <f t="shared" si="183"/>
        <v>1</v>
      </c>
      <c r="CF682" s="1">
        <f t="shared" si="184"/>
        <v>1</v>
      </c>
      <c r="CG682" s="1">
        <f>SUM(BR682:CC682)+SUM(COUNTIFS(R682:BQ682,{"TERM","RESIGNED"}))</f>
        <v>29</v>
      </c>
      <c r="CH682" s="1" t="s">
        <v>41</v>
      </c>
      <c r="CI682" s="1" t="s">
        <v>933</v>
      </c>
    </row>
    <row r="683" spans="1:87" x14ac:dyDescent="0.25">
      <c r="A683" s="30">
        <f t="shared" si="185"/>
        <v>682</v>
      </c>
      <c r="B683" s="1" t="s">
        <v>163</v>
      </c>
      <c r="C683" s="1">
        <v>106320</v>
      </c>
      <c r="D683" s="25">
        <v>106320</v>
      </c>
      <c r="E683" s="1" t="s">
        <v>862</v>
      </c>
      <c r="F683" s="32" t="s">
        <v>1453</v>
      </c>
      <c r="G683" s="32" t="s">
        <v>154</v>
      </c>
      <c r="H683" s="28">
        <v>45289</v>
      </c>
      <c r="I683" s="28" t="s">
        <v>36</v>
      </c>
      <c r="J683" s="28" t="s">
        <v>36</v>
      </c>
      <c r="K683" s="1">
        <f t="shared" ca="1" si="170"/>
        <v>53</v>
      </c>
      <c r="L683" s="32" t="s">
        <v>1354</v>
      </c>
      <c r="M683" s="32" t="s">
        <v>118</v>
      </c>
      <c r="N683" s="1" t="s">
        <v>38</v>
      </c>
      <c r="O683" s="1" t="s">
        <v>39</v>
      </c>
      <c r="P683" s="1"/>
      <c r="Q683" s="1"/>
      <c r="R683" s="31" t="s">
        <v>157</v>
      </c>
      <c r="S683" s="42" t="s">
        <v>880</v>
      </c>
      <c r="T683" s="45">
        <v>0.37708333333333338</v>
      </c>
      <c r="U683" s="42" t="s">
        <v>880</v>
      </c>
      <c r="V683" s="42" t="s">
        <v>880</v>
      </c>
      <c r="W683" s="46">
        <v>0.37847222222222227</v>
      </c>
      <c r="X683" s="46" t="s">
        <v>880</v>
      </c>
      <c r="Y683" s="42" t="s">
        <v>17</v>
      </c>
      <c r="Z683" s="42" t="s">
        <v>17</v>
      </c>
      <c r="AA683" s="42" t="s">
        <v>880</v>
      </c>
      <c r="AB683" s="46">
        <v>0.3756944444444445</v>
      </c>
      <c r="AC683" s="42" t="s">
        <v>880</v>
      </c>
      <c r="AD683" s="42" t="s">
        <v>880</v>
      </c>
      <c r="AE683" s="46">
        <v>0.37986111111111115</v>
      </c>
      <c r="AF683" s="42" t="s">
        <v>880</v>
      </c>
      <c r="AG683" s="42" t="s">
        <v>880</v>
      </c>
      <c r="AH683" s="46">
        <v>0.37777777777777777</v>
      </c>
      <c r="AI683" s="42" t="s">
        <v>880</v>
      </c>
      <c r="AJ683" s="42" t="s">
        <v>19</v>
      </c>
      <c r="AK683" s="46">
        <v>3.4722222222222224E-2</v>
      </c>
      <c r="AL683" s="42" t="s">
        <v>19</v>
      </c>
      <c r="AM683" s="42" t="s">
        <v>880</v>
      </c>
      <c r="AN683" s="46">
        <v>0.3743055555555555</v>
      </c>
      <c r="AO683" s="42" t="s">
        <v>880</v>
      </c>
      <c r="AP683" s="42" t="s">
        <v>17</v>
      </c>
      <c r="AQ683" s="42" t="s">
        <v>17</v>
      </c>
      <c r="AR683" s="42" t="s">
        <v>880</v>
      </c>
      <c r="AS683" s="46">
        <v>1.3888888888888889E-3</v>
      </c>
      <c r="AT683" s="46" t="s">
        <v>19</v>
      </c>
      <c r="AU683" s="42" t="s">
        <v>880</v>
      </c>
      <c r="AV683" s="46">
        <v>0.38819444444444445</v>
      </c>
      <c r="AW683" s="46" t="s">
        <v>880</v>
      </c>
      <c r="AX683" s="42" t="s">
        <v>18</v>
      </c>
      <c r="AY683" s="46">
        <v>0.16944444444444443</v>
      </c>
      <c r="AZ683" s="46" t="s">
        <v>18</v>
      </c>
      <c r="BA683" s="42" t="s">
        <v>881</v>
      </c>
      <c r="BB683" s="46">
        <v>0.33749999999999997</v>
      </c>
      <c r="BC683" s="46" t="s">
        <v>881</v>
      </c>
      <c r="BD683" s="42" t="s">
        <v>19</v>
      </c>
      <c r="BE683" s="42" t="s">
        <v>17</v>
      </c>
      <c r="BF683" s="42" t="s">
        <v>17</v>
      </c>
      <c r="BR683" s="1">
        <f t="shared" si="171"/>
        <v>15</v>
      </c>
      <c r="BS683" s="1">
        <f t="shared" si="172"/>
        <v>1</v>
      </c>
      <c r="BT683" s="1">
        <f t="shared" si="173"/>
        <v>6</v>
      </c>
      <c r="BU683" s="1">
        <f t="shared" si="174"/>
        <v>2</v>
      </c>
      <c r="BV683" s="1">
        <f t="shared" si="175"/>
        <v>4</v>
      </c>
      <c r="BW683" s="1">
        <f>SUM(COUNTIFS($S683:$BQ683,{"PAT","MAT"}))</f>
        <v>0</v>
      </c>
      <c r="BX683" s="1">
        <f t="shared" si="176"/>
        <v>0</v>
      </c>
      <c r="BY683" s="1">
        <f t="shared" si="177"/>
        <v>0</v>
      </c>
      <c r="BZ683" s="1">
        <f t="shared" si="178"/>
        <v>0</v>
      </c>
      <c r="CA683" s="1">
        <f t="shared" si="179"/>
        <v>0</v>
      </c>
      <c r="CB683" s="1">
        <f t="shared" si="180"/>
        <v>0</v>
      </c>
      <c r="CC683" s="1">
        <f t="shared" si="181"/>
        <v>0</v>
      </c>
      <c r="CD683" s="1">
        <f t="shared" si="182"/>
        <v>0</v>
      </c>
      <c r="CE683" s="1">
        <f t="shared" si="183"/>
        <v>0</v>
      </c>
      <c r="CF683" s="1">
        <f t="shared" si="184"/>
        <v>1</v>
      </c>
      <c r="CG683" s="1">
        <f>SUM(BR683:CC683)+SUM(COUNTIFS(R683:BQ683,{"TERM","RESIGNED"}))</f>
        <v>28</v>
      </c>
      <c r="CH683" s="1" t="s">
        <v>41</v>
      </c>
      <c r="CI683" s="1" t="s">
        <v>934</v>
      </c>
    </row>
    <row r="684" spans="1:87" x14ac:dyDescent="0.25">
      <c r="A684" s="30">
        <f t="shared" si="185"/>
        <v>683</v>
      </c>
      <c r="B684" s="1" t="s">
        <v>163</v>
      </c>
      <c r="C684" s="1">
        <v>106323</v>
      </c>
      <c r="D684" s="25">
        <v>106323</v>
      </c>
      <c r="E684" s="1" t="s">
        <v>863</v>
      </c>
      <c r="F684" s="32" t="s">
        <v>1434</v>
      </c>
      <c r="G684" s="32" t="s">
        <v>154</v>
      </c>
      <c r="H684" s="28">
        <v>45289</v>
      </c>
      <c r="I684" s="28" t="s">
        <v>36</v>
      </c>
      <c r="J684" s="28" t="s">
        <v>36</v>
      </c>
      <c r="K684" s="1">
        <f t="shared" ca="1" si="170"/>
        <v>53</v>
      </c>
      <c r="L684" s="32" t="s">
        <v>1354</v>
      </c>
      <c r="M684" s="32" t="s">
        <v>118</v>
      </c>
      <c r="N684" s="1" t="s">
        <v>38</v>
      </c>
      <c r="O684" s="1" t="s">
        <v>39</v>
      </c>
      <c r="P684" s="1"/>
      <c r="Q684" s="1"/>
      <c r="R684" s="31" t="s">
        <v>136</v>
      </c>
      <c r="S684" s="42" t="s">
        <v>880</v>
      </c>
      <c r="T684" s="45">
        <v>0.41944444444444445</v>
      </c>
      <c r="U684" s="42" t="s">
        <v>880</v>
      </c>
      <c r="V684" s="42" t="s">
        <v>18</v>
      </c>
      <c r="W684" s="46" t="s">
        <v>36</v>
      </c>
      <c r="X684" s="46" t="s">
        <v>18</v>
      </c>
      <c r="Y684" s="42" t="s">
        <v>17</v>
      </c>
      <c r="Z684" s="42" t="s">
        <v>17</v>
      </c>
      <c r="AA684" s="42" t="s">
        <v>880</v>
      </c>
      <c r="AB684" s="46">
        <v>0.39999999999999997</v>
      </c>
      <c r="AC684" s="42" t="s">
        <v>880</v>
      </c>
      <c r="AD684" s="42" t="s">
        <v>880</v>
      </c>
      <c r="AE684" s="46">
        <v>0.36319444444444443</v>
      </c>
      <c r="AF684" s="42" t="s">
        <v>880</v>
      </c>
      <c r="AG684" s="42" t="s">
        <v>880</v>
      </c>
      <c r="AH684" s="46">
        <v>0.36527777777777781</v>
      </c>
      <c r="AI684" s="42" t="s">
        <v>880</v>
      </c>
      <c r="AJ684" s="42" t="s">
        <v>880</v>
      </c>
      <c r="AK684" s="46">
        <v>0.37986111111111115</v>
      </c>
      <c r="AL684" s="42" t="s">
        <v>880</v>
      </c>
      <c r="AM684" s="42" t="s">
        <v>880</v>
      </c>
      <c r="AN684" s="46">
        <v>0.35694444444444445</v>
      </c>
      <c r="AO684" s="42" t="s">
        <v>880</v>
      </c>
      <c r="AP684" s="42" t="s">
        <v>17</v>
      </c>
      <c r="AQ684" s="42" t="s">
        <v>17</v>
      </c>
      <c r="AR684" s="42" t="s">
        <v>880</v>
      </c>
      <c r="AS684" s="46">
        <v>0.36944444444444446</v>
      </c>
      <c r="AT684" s="46" t="s">
        <v>880</v>
      </c>
      <c r="AU684" s="42" t="s">
        <v>880</v>
      </c>
      <c r="AV684" s="46">
        <v>0.37916666666666665</v>
      </c>
      <c r="AW684" s="46" t="s">
        <v>880</v>
      </c>
      <c r="AX684" s="42" t="s">
        <v>880</v>
      </c>
      <c r="AY684" s="46">
        <v>0.36805555555555558</v>
      </c>
      <c r="AZ684" s="46" t="s">
        <v>880</v>
      </c>
      <c r="BA684" s="42" t="s">
        <v>19</v>
      </c>
      <c r="BB684" s="46">
        <v>0.36944444444444446</v>
      </c>
      <c r="BC684" s="46" t="s">
        <v>19</v>
      </c>
      <c r="BD684" s="42" t="s">
        <v>880</v>
      </c>
      <c r="BE684" s="42" t="s">
        <v>17</v>
      </c>
      <c r="BF684" s="42" t="s">
        <v>17</v>
      </c>
      <c r="BR684" s="1">
        <f t="shared" si="171"/>
        <v>19</v>
      </c>
      <c r="BS684" s="1">
        <f t="shared" si="172"/>
        <v>0</v>
      </c>
      <c r="BT684" s="1">
        <f t="shared" si="173"/>
        <v>6</v>
      </c>
      <c r="BU684" s="1">
        <f t="shared" si="174"/>
        <v>2</v>
      </c>
      <c r="BV684" s="1">
        <f t="shared" si="175"/>
        <v>2</v>
      </c>
      <c r="BW684" s="1">
        <f>SUM(COUNTIFS($S684:$BQ684,{"PAT","MAT"}))</f>
        <v>0</v>
      </c>
      <c r="BX684" s="1">
        <f t="shared" si="176"/>
        <v>0</v>
      </c>
      <c r="BY684" s="1">
        <f t="shared" si="177"/>
        <v>0</v>
      </c>
      <c r="BZ684" s="1">
        <f t="shared" si="178"/>
        <v>0</v>
      </c>
      <c r="CA684" s="1">
        <f t="shared" si="179"/>
        <v>0</v>
      </c>
      <c r="CB684" s="1">
        <f t="shared" si="180"/>
        <v>0</v>
      </c>
      <c r="CC684" s="1">
        <f t="shared" si="181"/>
        <v>0</v>
      </c>
      <c r="CD684" s="1">
        <f t="shared" si="182"/>
        <v>0</v>
      </c>
      <c r="CE684" s="1">
        <f t="shared" si="183"/>
        <v>1</v>
      </c>
      <c r="CF684" s="1">
        <f t="shared" si="184"/>
        <v>1</v>
      </c>
      <c r="CG684" s="1">
        <f>SUM(BR684:CC684)+SUM(COUNTIFS(R684:BQ684,{"TERM","RESIGNED"}))</f>
        <v>29</v>
      </c>
      <c r="CH684" s="1" t="s">
        <v>41</v>
      </c>
      <c r="CI684" s="1" t="s">
        <v>934</v>
      </c>
    </row>
    <row r="685" spans="1:87" x14ac:dyDescent="0.25">
      <c r="A685" s="30">
        <f t="shared" si="185"/>
        <v>684</v>
      </c>
      <c r="B685" s="1" t="s">
        <v>163</v>
      </c>
      <c r="C685" s="1">
        <v>106337</v>
      </c>
      <c r="D685" s="25">
        <v>106337</v>
      </c>
      <c r="E685" s="1" t="s">
        <v>863</v>
      </c>
      <c r="F685" s="32" t="s">
        <v>1442</v>
      </c>
      <c r="G685" s="32" t="s">
        <v>154</v>
      </c>
      <c r="H685" s="28">
        <v>45289</v>
      </c>
      <c r="I685" s="28" t="s">
        <v>36</v>
      </c>
      <c r="J685" s="28" t="s">
        <v>36</v>
      </c>
      <c r="K685" s="1">
        <f t="shared" ca="1" si="170"/>
        <v>53</v>
      </c>
      <c r="L685" s="32" t="s">
        <v>1354</v>
      </c>
      <c r="M685" s="32" t="s">
        <v>118</v>
      </c>
      <c r="N685" s="1" t="s">
        <v>38</v>
      </c>
      <c r="O685" s="1" t="s">
        <v>39</v>
      </c>
      <c r="P685" s="1"/>
      <c r="Q685" s="1"/>
      <c r="R685" s="31" t="s">
        <v>136</v>
      </c>
      <c r="S685" s="42" t="s">
        <v>19</v>
      </c>
      <c r="T685" s="45">
        <v>0.36874999999999997</v>
      </c>
      <c r="U685" s="42" t="s">
        <v>19</v>
      </c>
      <c r="V685" s="42" t="s">
        <v>880</v>
      </c>
      <c r="W685" s="46">
        <v>0.3888888888888889</v>
      </c>
      <c r="X685" s="46" t="s">
        <v>880</v>
      </c>
      <c r="Y685" s="42" t="s">
        <v>17</v>
      </c>
      <c r="Z685" s="42" t="s">
        <v>17</v>
      </c>
      <c r="AA685" s="42" t="s">
        <v>880</v>
      </c>
      <c r="AB685" s="46">
        <v>0.39999999999999997</v>
      </c>
      <c r="AC685" s="42" t="s">
        <v>880</v>
      </c>
      <c r="AD685" s="42" t="s">
        <v>880</v>
      </c>
      <c r="AE685" s="46">
        <v>0.37152777777777773</v>
      </c>
      <c r="AF685" s="42" t="s">
        <v>880</v>
      </c>
      <c r="AG685" s="42" t="s">
        <v>880</v>
      </c>
      <c r="AH685" s="46">
        <v>0.3659722222222222</v>
      </c>
      <c r="AI685" s="42" t="s">
        <v>880</v>
      </c>
      <c r="AJ685" s="42" t="s">
        <v>880</v>
      </c>
      <c r="AK685" s="46">
        <v>0.37847222222222227</v>
      </c>
      <c r="AL685" s="42" t="s">
        <v>880</v>
      </c>
      <c r="AM685" s="42" t="s">
        <v>880</v>
      </c>
      <c r="AN685" s="46">
        <v>0.36041666666666666</v>
      </c>
      <c r="AO685" s="42" t="s">
        <v>880</v>
      </c>
      <c r="AP685" s="42" t="s">
        <v>17</v>
      </c>
      <c r="AQ685" s="42" t="s">
        <v>17</v>
      </c>
      <c r="AR685" s="42" t="s">
        <v>18</v>
      </c>
      <c r="AS685" s="46" t="s">
        <v>36</v>
      </c>
      <c r="AT685" s="46" t="s">
        <v>18</v>
      </c>
      <c r="AU685" s="42" t="s">
        <v>18</v>
      </c>
      <c r="AV685" s="46" t="s">
        <v>36</v>
      </c>
      <c r="AW685" s="46" t="s">
        <v>18</v>
      </c>
      <c r="AX685" s="42" t="s">
        <v>880</v>
      </c>
      <c r="AY685" s="46">
        <v>0.36388888888888887</v>
      </c>
      <c r="AZ685" s="46" t="s">
        <v>880</v>
      </c>
      <c r="BA685" s="42" t="s">
        <v>880</v>
      </c>
      <c r="BB685" s="46">
        <v>0.36736111111111108</v>
      </c>
      <c r="BC685" s="46" t="s">
        <v>880</v>
      </c>
      <c r="BD685" s="42" t="s">
        <v>880</v>
      </c>
      <c r="BE685" s="42" t="s">
        <v>17</v>
      </c>
      <c r="BF685" s="42" t="s">
        <v>17</v>
      </c>
      <c r="BR685" s="1">
        <f t="shared" si="171"/>
        <v>17</v>
      </c>
      <c r="BS685" s="1">
        <f t="shared" si="172"/>
        <v>0</v>
      </c>
      <c r="BT685" s="1">
        <f t="shared" si="173"/>
        <v>6</v>
      </c>
      <c r="BU685" s="1">
        <f t="shared" si="174"/>
        <v>4</v>
      </c>
      <c r="BV685" s="1">
        <f t="shared" si="175"/>
        <v>2</v>
      </c>
      <c r="BW685" s="1">
        <f>SUM(COUNTIFS($S685:$BQ685,{"PAT","MAT"}))</f>
        <v>0</v>
      </c>
      <c r="BX685" s="1">
        <f t="shared" si="176"/>
        <v>0</v>
      </c>
      <c r="BY685" s="1">
        <f t="shared" si="177"/>
        <v>0</v>
      </c>
      <c r="BZ685" s="1">
        <f t="shared" si="178"/>
        <v>0</v>
      </c>
      <c r="CA685" s="1">
        <f t="shared" si="179"/>
        <v>0</v>
      </c>
      <c r="CB685" s="1">
        <f t="shared" si="180"/>
        <v>0</v>
      </c>
      <c r="CC685" s="1">
        <f t="shared" si="181"/>
        <v>0</v>
      </c>
      <c r="CD685" s="1">
        <f t="shared" si="182"/>
        <v>0</v>
      </c>
      <c r="CE685" s="1">
        <f t="shared" si="183"/>
        <v>1</v>
      </c>
      <c r="CF685" s="1">
        <f t="shared" si="184"/>
        <v>1</v>
      </c>
      <c r="CG685" s="1">
        <f>SUM(BR685:CC685)+SUM(COUNTIFS(R685:BQ685,{"TERM","RESIGNED"}))</f>
        <v>29</v>
      </c>
      <c r="CH685" s="1" t="s">
        <v>41</v>
      </c>
      <c r="CI685" s="1" t="s">
        <v>933</v>
      </c>
    </row>
    <row r="686" spans="1:87" x14ac:dyDescent="0.25">
      <c r="A686" s="30">
        <f t="shared" si="185"/>
        <v>685</v>
      </c>
      <c r="B686" s="1" t="s">
        <v>163</v>
      </c>
      <c r="C686" s="1">
        <v>106338</v>
      </c>
      <c r="D686" s="25">
        <v>106338</v>
      </c>
      <c r="E686" s="1" t="s">
        <v>863</v>
      </c>
      <c r="F686" s="32" t="s">
        <v>1479</v>
      </c>
      <c r="G686" s="32" t="s">
        <v>154</v>
      </c>
      <c r="H686" s="28">
        <v>45289</v>
      </c>
      <c r="I686" s="28" t="s">
        <v>36</v>
      </c>
      <c r="J686" s="28" t="s">
        <v>36</v>
      </c>
      <c r="K686" s="1">
        <f t="shared" ca="1" si="170"/>
        <v>53</v>
      </c>
      <c r="L686" s="32" t="s">
        <v>1354</v>
      </c>
      <c r="M686" s="32" t="s">
        <v>118</v>
      </c>
      <c r="N686" s="1" t="s">
        <v>38</v>
      </c>
      <c r="O686" s="1" t="s">
        <v>39</v>
      </c>
      <c r="P686" s="1"/>
      <c r="Q686" s="1"/>
      <c r="R686" s="31" t="s">
        <v>155</v>
      </c>
      <c r="S686" s="42" t="s">
        <v>880</v>
      </c>
      <c r="T686" s="45">
        <v>0.37083333333333335</v>
      </c>
      <c r="U686" s="42" t="s">
        <v>880</v>
      </c>
      <c r="V686" s="42" t="s">
        <v>880</v>
      </c>
      <c r="W686" s="46">
        <v>0.37013888888888885</v>
      </c>
      <c r="X686" s="46" t="s">
        <v>880</v>
      </c>
      <c r="Y686" s="42" t="s">
        <v>17</v>
      </c>
      <c r="Z686" s="42" t="s">
        <v>17</v>
      </c>
      <c r="AA686" s="42" t="s">
        <v>880</v>
      </c>
      <c r="AB686" s="46">
        <v>0.37152777777777773</v>
      </c>
      <c r="AC686" s="42" t="s">
        <v>880</v>
      </c>
      <c r="AD686" s="42" t="s">
        <v>880</v>
      </c>
      <c r="AE686" s="46">
        <v>0.36805555555555558</v>
      </c>
      <c r="AF686" s="42" t="s">
        <v>880</v>
      </c>
      <c r="AG686" s="42" t="s">
        <v>880</v>
      </c>
      <c r="AH686" s="46">
        <v>0.3611111111111111</v>
      </c>
      <c r="AI686" s="42" t="s">
        <v>880</v>
      </c>
      <c r="AJ686" s="42" t="s">
        <v>880</v>
      </c>
      <c r="AK686" s="46">
        <v>0.37777777777777777</v>
      </c>
      <c r="AL686" s="42" t="s">
        <v>880</v>
      </c>
      <c r="AM686" s="42" t="s">
        <v>880</v>
      </c>
      <c r="AN686" s="46">
        <v>0.36805555555555558</v>
      </c>
      <c r="AO686" s="42" t="s">
        <v>880</v>
      </c>
      <c r="AP686" s="42" t="s">
        <v>17</v>
      </c>
      <c r="AQ686" s="42" t="s">
        <v>17</v>
      </c>
      <c r="AR686" s="42" t="s">
        <v>880</v>
      </c>
      <c r="AS686" s="46">
        <v>0.39166666666666666</v>
      </c>
      <c r="AT686" s="46" t="s">
        <v>880</v>
      </c>
      <c r="AU686" s="42" t="s">
        <v>880</v>
      </c>
      <c r="AV686" s="46">
        <v>0.36319444444444443</v>
      </c>
      <c r="AW686" s="46" t="s">
        <v>880</v>
      </c>
      <c r="AX686" s="42" t="s">
        <v>18</v>
      </c>
      <c r="AY686" s="46" t="s">
        <v>36</v>
      </c>
      <c r="AZ686" s="46" t="s">
        <v>18</v>
      </c>
      <c r="BA686" s="42" t="s">
        <v>880</v>
      </c>
      <c r="BB686" s="46">
        <v>0.3659722222222222</v>
      </c>
      <c r="BC686" s="46" t="s">
        <v>880</v>
      </c>
      <c r="BD686" s="42" t="s">
        <v>880</v>
      </c>
      <c r="BE686" s="42" t="s">
        <v>17</v>
      </c>
      <c r="BF686" s="42" t="s">
        <v>17</v>
      </c>
      <c r="BR686" s="1">
        <f t="shared" si="171"/>
        <v>21</v>
      </c>
      <c r="BS686" s="1">
        <f t="shared" si="172"/>
        <v>0</v>
      </c>
      <c r="BT686" s="1">
        <f t="shared" si="173"/>
        <v>6</v>
      </c>
      <c r="BU686" s="1">
        <f t="shared" si="174"/>
        <v>2</v>
      </c>
      <c r="BV686" s="1">
        <f t="shared" si="175"/>
        <v>0</v>
      </c>
      <c r="BW686" s="1">
        <f>SUM(COUNTIFS($S686:$BQ686,{"PAT","MAT"}))</f>
        <v>0</v>
      </c>
      <c r="BX686" s="1">
        <f t="shared" si="176"/>
        <v>0</v>
      </c>
      <c r="BY686" s="1">
        <f t="shared" si="177"/>
        <v>0</v>
      </c>
      <c r="BZ686" s="1">
        <f t="shared" si="178"/>
        <v>0</v>
      </c>
      <c r="CA686" s="1">
        <f t="shared" si="179"/>
        <v>0</v>
      </c>
      <c r="CB686" s="1">
        <f t="shared" si="180"/>
        <v>0</v>
      </c>
      <c r="CC686" s="1">
        <f t="shared" si="181"/>
        <v>0</v>
      </c>
      <c r="CD686" s="1">
        <f t="shared" si="182"/>
        <v>0</v>
      </c>
      <c r="CE686" s="1">
        <f t="shared" si="183"/>
        <v>1</v>
      </c>
      <c r="CF686" s="1">
        <f t="shared" si="184"/>
        <v>1</v>
      </c>
      <c r="CG686" s="1">
        <f>SUM(BR686:CC686)+SUM(COUNTIFS(R686:BQ686,{"TERM","RESIGNED"}))</f>
        <v>29</v>
      </c>
      <c r="CH686" s="1" t="s">
        <v>41</v>
      </c>
      <c r="CI686" s="1" t="s">
        <v>931</v>
      </c>
    </row>
    <row r="687" spans="1:87" x14ac:dyDescent="0.25">
      <c r="A687" s="30">
        <f t="shared" si="185"/>
        <v>686</v>
      </c>
      <c r="B687" s="1" t="s">
        <v>163</v>
      </c>
      <c r="C687" s="1">
        <v>106268</v>
      </c>
      <c r="D687" s="25">
        <v>106268</v>
      </c>
      <c r="E687" s="1" t="s">
        <v>863</v>
      </c>
      <c r="F687" s="32" t="s">
        <v>1398</v>
      </c>
      <c r="G687" s="32" t="s">
        <v>117</v>
      </c>
      <c r="H687" s="28">
        <v>45282</v>
      </c>
      <c r="I687" s="28" t="s">
        <v>36</v>
      </c>
      <c r="J687" s="28" t="s">
        <v>36</v>
      </c>
      <c r="K687" s="1">
        <f t="shared" ca="1" si="170"/>
        <v>60</v>
      </c>
      <c r="L687" s="32" t="s">
        <v>1354</v>
      </c>
      <c r="M687" s="32" t="s">
        <v>118</v>
      </c>
      <c r="N687" s="1" t="s">
        <v>38</v>
      </c>
      <c r="O687" s="1" t="s">
        <v>39</v>
      </c>
      <c r="P687" s="1"/>
      <c r="Q687" s="1"/>
      <c r="R687" s="31" t="s">
        <v>233</v>
      </c>
      <c r="S687" s="42" t="s">
        <v>880</v>
      </c>
      <c r="T687" s="45" t="s">
        <v>36</v>
      </c>
      <c r="U687" s="42" t="s">
        <v>880</v>
      </c>
      <c r="V687" s="42" t="s">
        <v>880</v>
      </c>
      <c r="W687" s="46" t="s">
        <v>36</v>
      </c>
      <c r="X687" s="46" t="s">
        <v>880</v>
      </c>
      <c r="Y687" s="42" t="s">
        <v>17</v>
      </c>
      <c r="Z687" s="42" t="s">
        <v>17</v>
      </c>
      <c r="AA687" s="42" t="s">
        <v>880</v>
      </c>
      <c r="AB687" s="46" t="s">
        <v>36</v>
      </c>
      <c r="AC687" s="42" t="s">
        <v>880</v>
      </c>
      <c r="AD687" s="42" t="s">
        <v>880</v>
      </c>
      <c r="AE687" s="46" t="s">
        <v>36</v>
      </c>
      <c r="AF687" s="42" t="s">
        <v>880</v>
      </c>
      <c r="AG687" s="42" t="s">
        <v>880</v>
      </c>
      <c r="AH687" s="46">
        <v>0.39027777777777778</v>
      </c>
      <c r="AI687" s="42" t="s">
        <v>880</v>
      </c>
      <c r="AJ687" s="42" t="s">
        <v>880</v>
      </c>
      <c r="AK687" s="46">
        <v>0.3979166666666667</v>
      </c>
      <c r="AL687" s="42" t="s">
        <v>880</v>
      </c>
      <c r="AM687" s="42" t="s">
        <v>880</v>
      </c>
      <c r="AN687" s="46">
        <v>0.45277777777777778</v>
      </c>
      <c r="AO687" s="42" t="s">
        <v>880</v>
      </c>
      <c r="AP687" s="42" t="s">
        <v>17</v>
      </c>
      <c r="AQ687" s="42" t="s">
        <v>17</v>
      </c>
      <c r="AR687" s="42" t="s">
        <v>880</v>
      </c>
      <c r="AS687" s="46">
        <v>0.40347222222222223</v>
      </c>
      <c r="AT687" s="46" t="s">
        <v>880</v>
      </c>
      <c r="AU687" s="42" t="s">
        <v>880</v>
      </c>
      <c r="AV687" s="46">
        <v>0.39999999999999997</v>
      </c>
      <c r="AW687" s="46" t="s">
        <v>880</v>
      </c>
      <c r="AX687" s="42" t="s">
        <v>880</v>
      </c>
      <c r="AY687" s="46">
        <v>0.4145833333333333</v>
      </c>
      <c r="AZ687" s="46" t="s">
        <v>880</v>
      </c>
      <c r="BA687" s="42" t="s">
        <v>880</v>
      </c>
      <c r="BB687" s="46">
        <v>0.40486111111111112</v>
      </c>
      <c r="BC687" s="46" t="s">
        <v>880</v>
      </c>
      <c r="BD687" s="42" t="s">
        <v>19</v>
      </c>
      <c r="BE687" s="42" t="s">
        <v>17</v>
      </c>
      <c r="BF687" s="42" t="s">
        <v>17</v>
      </c>
      <c r="BR687" s="1">
        <f t="shared" si="171"/>
        <v>22</v>
      </c>
      <c r="BS687" s="1">
        <f t="shared" si="172"/>
        <v>0</v>
      </c>
      <c r="BT687" s="1">
        <f t="shared" si="173"/>
        <v>6</v>
      </c>
      <c r="BU687" s="1">
        <f t="shared" si="174"/>
        <v>0</v>
      </c>
      <c r="BV687" s="1">
        <f t="shared" si="175"/>
        <v>1</v>
      </c>
      <c r="BW687" s="1">
        <f>SUM(COUNTIFS($S687:$BQ687,{"PAT","MAT"}))</f>
        <v>0</v>
      </c>
      <c r="BX687" s="1">
        <f t="shared" si="176"/>
        <v>0</v>
      </c>
      <c r="BY687" s="1">
        <f t="shared" si="177"/>
        <v>0</v>
      </c>
      <c r="BZ687" s="1">
        <f t="shared" si="178"/>
        <v>0</v>
      </c>
      <c r="CA687" s="1">
        <f t="shared" si="179"/>
        <v>0</v>
      </c>
      <c r="CB687" s="1">
        <f t="shared" si="180"/>
        <v>0</v>
      </c>
      <c r="CC687" s="1">
        <f t="shared" si="181"/>
        <v>0</v>
      </c>
      <c r="CD687" s="1">
        <f t="shared" si="182"/>
        <v>0</v>
      </c>
      <c r="CE687" s="1">
        <f t="shared" si="183"/>
        <v>1</v>
      </c>
      <c r="CF687" s="1">
        <f t="shared" si="184"/>
        <v>1</v>
      </c>
      <c r="CG687" s="1">
        <f>SUM(BR687:CC687)+SUM(COUNTIFS(R687:BQ687,{"TERM","RESIGNED"}))</f>
        <v>29</v>
      </c>
      <c r="CH687" s="1" t="s">
        <v>41</v>
      </c>
      <c r="CI687" s="1" t="s">
        <v>931</v>
      </c>
    </row>
    <row r="688" spans="1:87" x14ac:dyDescent="0.25">
      <c r="A688" s="30">
        <f t="shared" si="185"/>
        <v>687</v>
      </c>
      <c r="B688" s="1" t="s">
        <v>163</v>
      </c>
      <c r="C688" s="1">
        <v>106269</v>
      </c>
      <c r="D688" s="25">
        <v>106269</v>
      </c>
      <c r="E688" s="1" t="s">
        <v>863</v>
      </c>
      <c r="F688" s="32" t="s">
        <v>1399</v>
      </c>
      <c r="G688" s="32" t="s">
        <v>117</v>
      </c>
      <c r="H688" s="28">
        <v>45282</v>
      </c>
      <c r="I688" s="28" t="s">
        <v>36</v>
      </c>
      <c r="J688" s="28" t="s">
        <v>36</v>
      </c>
      <c r="K688" s="1">
        <f t="shared" ca="1" si="170"/>
        <v>60</v>
      </c>
      <c r="L688" s="32" t="s">
        <v>1354</v>
      </c>
      <c r="M688" s="32" t="s">
        <v>118</v>
      </c>
      <c r="N688" s="1" t="s">
        <v>38</v>
      </c>
      <c r="O688" s="1" t="s">
        <v>39</v>
      </c>
      <c r="P688" s="1"/>
      <c r="Q688" s="1"/>
      <c r="R688" s="31" t="s">
        <v>130</v>
      </c>
      <c r="S688" s="42" t="s">
        <v>880</v>
      </c>
      <c r="T688" s="45" t="s">
        <v>36</v>
      </c>
      <c r="U688" s="42" t="s">
        <v>880</v>
      </c>
      <c r="V688" s="42" t="s">
        <v>880</v>
      </c>
      <c r="W688" s="46" t="s">
        <v>36</v>
      </c>
      <c r="X688" s="46" t="s">
        <v>880</v>
      </c>
      <c r="Y688" s="42" t="s">
        <v>17</v>
      </c>
      <c r="Z688" s="42" t="s">
        <v>17</v>
      </c>
      <c r="AA688" s="42" t="s">
        <v>881</v>
      </c>
      <c r="AB688" s="46" t="s">
        <v>36</v>
      </c>
      <c r="AC688" s="42" t="s">
        <v>881</v>
      </c>
      <c r="AD688" s="42" t="s">
        <v>19</v>
      </c>
      <c r="AE688" s="46" t="s">
        <v>36</v>
      </c>
      <c r="AF688" s="42" t="s">
        <v>19</v>
      </c>
      <c r="AG688" s="42" t="s">
        <v>880</v>
      </c>
      <c r="AH688" s="46">
        <v>0.3833333333333333</v>
      </c>
      <c r="AI688" s="42" t="s">
        <v>880</v>
      </c>
      <c r="AJ688" s="42" t="s">
        <v>880</v>
      </c>
      <c r="AK688" s="46">
        <v>0.39166666666666666</v>
      </c>
      <c r="AL688" s="42" t="s">
        <v>880</v>
      </c>
      <c r="AM688" s="42" t="s">
        <v>880</v>
      </c>
      <c r="AN688" s="46">
        <v>0.44236111111111115</v>
      </c>
      <c r="AO688" s="42" t="s">
        <v>880</v>
      </c>
      <c r="AP688" s="42" t="s">
        <v>17</v>
      </c>
      <c r="AQ688" s="42" t="s">
        <v>17</v>
      </c>
      <c r="AR688" s="42" t="s">
        <v>880</v>
      </c>
      <c r="AS688" s="46">
        <v>0.3979166666666667</v>
      </c>
      <c r="AT688" s="46" t="s">
        <v>880</v>
      </c>
      <c r="AU688" s="42" t="s">
        <v>880</v>
      </c>
      <c r="AV688" s="46">
        <v>0.35555555555555557</v>
      </c>
      <c r="AW688" s="46" t="s">
        <v>880</v>
      </c>
      <c r="AX688" s="42" t="s">
        <v>880</v>
      </c>
      <c r="AY688" s="46">
        <v>0.39861111111111108</v>
      </c>
      <c r="AZ688" s="46" t="s">
        <v>880</v>
      </c>
      <c r="BA688" s="42" t="s">
        <v>880</v>
      </c>
      <c r="BB688" s="46">
        <v>0.39513888888888887</v>
      </c>
      <c r="BC688" s="46" t="s">
        <v>880</v>
      </c>
      <c r="BD688" s="42" t="s">
        <v>880</v>
      </c>
      <c r="BE688" s="42" t="s">
        <v>17</v>
      </c>
      <c r="BF688" s="42" t="s">
        <v>17</v>
      </c>
      <c r="BR688" s="1">
        <f t="shared" si="171"/>
        <v>19</v>
      </c>
      <c r="BS688" s="1">
        <f t="shared" si="172"/>
        <v>1</v>
      </c>
      <c r="BT688" s="1">
        <f t="shared" si="173"/>
        <v>6</v>
      </c>
      <c r="BU688" s="1">
        <f t="shared" si="174"/>
        <v>0</v>
      </c>
      <c r="BV688" s="1">
        <f t="shared" si="175"/>
        <v>2</v>
      </c>
      <c r="BW688" s="1">
        <f>SUM(COUNTIFS($S688:$BQ688,{"PAT","MAT"}))</f>
        <v>0</v>
      </c>
      <c r="BX688" s="1">
        <f t="shared" si="176"/>
        <v>0</v>
      </c>
      <c r="BY688" s="1">
        <f t="shared" si="177"/>
        <v>0</v>
      </c>
      <c r="BZ688" s="1">
        <f t="shared" si="178"/>
        <v>0</v>
      </c>
      <c r="CA688" s="1">
        <f t="shared" si="179"/>
        <v>0</v>
      </c>
      <c r="CB688" s="1">
        <f t="shared" si="180"/>
        <v>0</v>
      </c>
      <c r="CC688" s="1">
        <f t="shared" si="181"/>
        <v>0</v>
      </c>
      <c r="CD688" s="1">
        <f t="shared" si="182"/>
        <v>0</v>
      </c>
      <c r="CE688" s="1">
        <f t="shared" si="183"/>
        <v>1</v>
      </c>
      <c r="CF688" s="1">
        <f t="shared" si="184"/>
        <v>1</v>
      </c>
      <c r="CG688" s="1">
        <f>SUM(BR688:CC688)+SUM(COUNTIFS(R688:BQ688,{"TERM","RESIGNED"}))</f>
        <v>28</v>
      </c>
      <c r="CH688" s="1" t="s">
        <v>41</v>
      </c>
      <c r="CI688" s="1" t="s">
        <v>931</v>
      </c>
    </row>
    <row r="689" spans="1:87" x14ac:dyDescent="0.25">
      <c r="A689" s="30">
        <f t="shared" si="185"/>
        <v>688</v>
      </c>
      <c r="B689" s="1" t="s">
        <v>163</v>
      </c>
      <c r="C689" s="1">
        <v>106272</v>
      </c>
      <c r="D689" s="25">
        <v>106272</v>
      </c>
      <c r="E689" s="1" t="s">
        <v>862</v>
      </c>
      <c r="F689" s="32" t="s">
        <v>1401</v>
      </c>
      <c r="G689" s="32" t="s">
        <v>117</v>
      </c>
      <c r="H689" s="28">
        <v>45282</v>
      </c>
      <c r="I689" s="28" t="s">
        <v>36</v>
      </c>
      <c r="J689" s="28" t="s">
        <v>36</v>
      </c>
      <c r="K689" s="1">
        <f t="shared" ca="1" si="170"/>
        <v>60</v>
      </c>
      <c r="L689" s="32" t="s">
        <v>1354</v>
      </c>
      <c r="M689" s="32" t="s">
        <v>118</v>
      </c>
      <c r="N689" s="1" t="s">
        <v>38</v>
      </c>
      <c r="O689" s="1" t="s">
        <v>39</v>
      </c>
      <c r="P689" s="1"/>
      <c r="Q689" s="1"/>
      <c r="R689" s="31" t="s">
        <v>233</v>
      </c>
      <c r="S689" s="42" t="s">
        <v>880</v>
      </c>
      <c r="T689" s="45" t="s">
        <v>36</v>
      </c>
      <c r="U689" s="42" t="s">
        <v>880</v>
      </c>
      <c r="V689" s="42" t="s">
        <v>880</v>
      </c>
      <c r="W689" s="46" t="s">
        <v>36</v>
      </c>
      <c r="X689" s="46" t="s">
        <v>880</v>
      </c>
      <c r="Y689" s="42" t="s">
        <v>17</v>
      </c>
      <c r="Z689" s="42" t="s">
        <v>17</v>
      </c>
      <c r="AA689" s="42" t="s">
        <v>880</v>
      </c>
      <c r="AB689" s="46" t="s">
        <v>36</v>
      </c>
      <c r="AC689" s="42" t="s">
        <v>880</v>
      </c>
      <c r="AD689" s="42" t="s">
        <v>880</v>
      </c>
      <c r="AE689" s="46" t="s">
        <v>36</v>
      </c>
      <c r="AF689" s="42" t="s">
        <v>880</v>
      </c>
      <c r="AG689" s="42" t="s">
        <v>880</v>
      </c>
      <c r="AH689" s="46">
        <v>0.24236111111111111</v>
      </c>
      <c r="AI689" s="42" t="s">
        <v>881</v>
      </c>
      <c r="AJ689" s="42" t="s">
        <v>880</v>
      </c>
      <c r="AK689" s="46">
        <v>0.42430555555555555</v>
      </c>
      <c r="AL689" s="42" t="s">
        <v>880</v>
      </c>
      <c r="AM689" s="42" t="s">
        <v>880</v>
      </c>
      <c r="AN689" s="46">
        <v>0.48055555555555557</v>
      </c>
      <c r="AO689" s="42" t="s">
        <v>880</v>
      </c>
      <c r="AP689" s="42" t="s">
        <v>17</v>
      </c>
      <c r="AQ689" s="42" t="s">
        <v>17</v>
      </c>
      <c r="AR689" s="42" t="s">
        <v>880</v>
      </c>
      <c r="AS689" s="46">
        <v>0.42152777777777778</v>
      </c>
      <c r="AT689" s="46" t="s">
        <v>880</v>
      </c>
      <c r="AU689" s="42" t="s">
        <v>880</v>
      </c>
      <c r="AV689" s="46">
        <v>0.40138888888888885</v>
      </c>
      <c r="AW689" s="46" t="s">
        <v>880</v>
      </c>
      <c r="AX689" s="42" t="s">
        <v>880</v>
      </c>
      <c r="AY689" s="46">
        <v>0.41666666666666669</v>
      </c>
      <c r="AZ689" s="46" t="s">
        <v>880</v>
      </c>
      <c r="BA689" s="42" t="s">
        <v>880</v>
      </c>
      <c r="BB689" s="46">
        <v>0.41250000000000003</v>
      </c>
      <c r="BC689" s="46" t="s">
        <v>880</v>
      </c>
      <c r="BD689" s="42" t="s">
        <v>880</v>
      </c>
      <c r="BE689" s="42" t="s">
        <v>17</v>
      </c>
      <c r="BF689" s="42" t="s">
        <v>17</v>
      </c>
      <c r="BR689" s="1">
        <f t="shared" si="171"/>
        <v>22</v>
      </c>
      <c r="BS689" s="1">
        <f t="shared" si="172"/>
        <v>0.5</v>
      </c>
      <c r="BT689" s="1">
        <f t="shared" si="173"/>
        <v>6</v>
      </c>
      <c r="BU689" s="1">
        <f t="shared" si="174"/>
        <v>0</v>
      </c>
      <c r="BV689" s="1">
        <f t="shared" si="175"/>
        <v>0</v>
      </c>
      <c r="BW689" s="1">
        <f>SUM(COUNTIFS($S689:$BQ689,{"PAT","MAT"}))</f>
        <v>0</v>
      </c>
      <c r="BX689" s="1">
        <f t="shared" si="176"/>
        <v>0</v>
      </c>
      <c r="BY689" s="1">
        <f t="shared" si="177"/>
        <v>0</v>
      </c>
      <c r="BZ689" s="1">
        <f t="shared" si="178"/>
        <v>0</v>
      </c>
      <c r="CA689" s="1">
        <f t="shared" si="179"/>
        <v>0</v>
      </c>
      <c r="CB689" s="1">
        <f t="shared" si="180"/>
        <v>0</v>
      </c>
      <c r="CC689" s="1">
        <f t="shared" si="181"/>
        <v>0</v>
      </c>
      <c r="CD689" s="1">
        <f t="shared" si="182"/>
        <v>0</v>
      </c>
      <c r="CE689" s="1">
        <f t="shared" si="183"/>
        <v>1</v>
      </c>
      <c r="CF689" s="1">
        <f t="shared" si="184"/>
        <v>1</v>
      </c>
      <c r="CG689" s="1">
        <f>SUM(BR689:CC689)+SUM(COUNTIFS(R689:BQ689,{"TERM","RESIGNED"}))</f>
        <v>28.5</v>
      </c>
      <c r="CH689" s="1" t="s">
        <v>41</v>
      </c>
      <c r="CI689" s="1" t="s">
        <v>931</v>
      </c>
    </row>
    <row r="690" spans="1:87" x14ac:dyDescent="0.25">
      <c r="A690" s="30">
        <f t="shared" si="185"/>
        <v>689</v>
      </c>
      <c r="B690" s="1" t="s">
        <v>163</v>
      </c>
      <c r="C690" s="1">
        <v>106275</v>
      </c>
      <c r="D690" s="25">
        <v>106275</v>
      </c>
      <c r="E690" s="1" t="s">
        <v>862</v>
      </c>
      <c r="F690" s="32" t="s">
        <v>1404</v>
      </c>
      <c r="G690" s="32" t="s">
        <v>117</v>
      </c>
      <c r="H690" s="28">
        <v>45282</v>
      </c>
      <c r="I690" s="28" t="s">
        <v>36</v>
      </c>
      <c r="J690" s="28" t="s">
        <v>36</v>
      </c>
      <c r="K690" s="1">
        <f t="shared" ca="1" si="170"/>
        <v>60</v>
      </c>
      <c r="L690" s="32" t="s">
        <v>1354</v>
      </c>
      <c r="M690" s="32" t="s">
        <v>118</v>
      </c>
      <c r="N690" s="1" t="s">
        <v>38</v>
      </c>
      <c r="O690" s="1" t="s">
        <v>39</v>
      </c>
      <c r="P690" s="1"/>
      <c r="Q690" s="1"/>
      <c r="R690" s="31" t="s">
        <v>60</v>
      </c>
      <c r="S690" s="42" t="s">
        <v>880</v>
      </c>
      <c r="T690" s="45" t="s">
        <v>36</v>
      </c>
      <c r="U690" s="42" t="s">
        <v>880</v>
      </c>
      <c r="V690" s="42" t="s">
        <v>880</v>
      </c>
      <c r="W690" s="46" t="s">
        <v>36</v>
      </c>
      <c r="X690" s="46" t="s">
        <v>880</v>
      </c>
      <c r="Y690" s="42" t="s">
        <v>17</v>
      </c>
      <c r="Z690" s="42" t="s">
        <v>17</v>
      </c>
      <c r="AA690" s="42" t="s">
        <v>880</v>
      </c>
      <c r="AB690" s="46" t="s">
        <v>36</v>
      </c>
      <c r="AC690" s="42" t="s">
        <v>880</v>
      </c>
      <c r="AD690" s="42" t="s">
        <v>880</v>
      </c>
      <c r="AE690" s="46" t="s">
        <v>36</v>
      </c>
      <c r="AF690" s="42" t="s">
        <v>880</v>
      </c>
      <c r="AG690" s="42" t="s">
        <v>880</v>
      </c>
      <c r="AH690" s="46" t="s">
        <v>36</v>
      </c>
      <c r="AI690" s="42" t="s">
        <v>880</v>
      </c>
      <c r="AJ690" s="42" t="s">
        <v>880</v>
      </c>
      <c r="AK690" s="46" t="s">
        <v>36</v>
      </c>
      <c r="AL690" s="42" t="s">
        <v>880</v>
      </c>
      <c r="AM690" s="42" t="s">
        <v>880</v>
      </c>
      <c r="AN690" s="46">
        <v>0.39305555555555555</v>
      </c>
      <c r="AO690" s="42" t="s">
        <v>880</v>
      </c>
      <c r="AP690" s="42" t="s">
        <v>17</v>
      </c>
      <c r="AQ690" s="42" t="s">
        <v>17</v>
      </c>
      <c r="AR690" s="42" t="s">
        <v>880</v>
      </c>
      <c r="AS690" s="46">
        <v>0.3888888888888889</v>
      </c>
      <c r="AT690" s="46" t="s">
        <v>880</v>
      </c>
      <c r="AU690" s="42" t="s">
        <v>880</v>
      </c>
      <c r="AV690" s="46">
        <v>0.40625</v>
      </c>
      <c r="AW690" s="46" t="s">
        <v>880</v>
      </c>
      <c r="AX690" s="42" t="s">
        <v>880</v>
      </c>
      <c r="AY690" s="46">
        <v>0.38263888888888892</v>
      </c>
      <c r="AZ690" s="46" t="s">
        <v>880</v>
      </c>
      <c r="BA690" s="42" t="s">
        <v>880</v>
      </c>
      <c r="BB690" s="46">
        <v>0.40902777777777777</v>
      </c>
      <c r="BC690" s="46" t="s">
        <v>880</v>
      </c>
      <c r="BD690" s="42" t="s">
        <v>880</v>
      </c>
      <c r="BE690" s="42" t="s">
        <v>17</v>
      </c>
      <c r="BF690" s="42" t="s">
        <v>17</v>
      </c>
      <c r="BR690" s="1">
        <f t="shared" si="171"/>
        <v>23</v>
      </c>
      <c r="BS690" s="1">
        <f t="shared" si="172"/>
        <v>0</v>
      </c>
      <c r="BT690" s="1">
        <f t="shared" si="173"/>
        <v>6</v>
      </c>
      <c r="BU690" s="1">
        <f t="shared" si="174"/>
        <v>0</v>
      </c>
      <c r="BV690" s="1">
        <f t="shared" si="175"/>
        <v>0</v>
      </c>
      <c r="BW690" s="1">
        <f>SUM(COUNTIFS($S690:$BQ690,{"PAT","MAT"}))</f>
        <v>0</v>
      </c>
      <c r="BX690" s="1">
        <f t="shared" si="176"/>
        <v>0</v>
      </c>
      <c r="BY690" s="1">
        <f t="shared" si="177"/>
        <v>0</v>
      </c>
      <c r="BZ690" s="1">
        <f t="shared" si="178"/>
        <v>0</v>
      </c>
      <c r="CA690" s="1">
        <f t="shared" si="179"/>
        <v>0</v>
      </c>
      <c r="CB690" s="1">
        <f t="shared" si="180"/>
        <v>0</v>
      </c>
      <c r="CC690" s="1">
        <f t="shared" si="181"/>
        <v>0</v>
      </c>
      <c r="CD690" s="1">
        <f t="shared" si="182"/>
        <v>0</v>
      </c>
      <c r="CE690" s="1">
        <f t="shared" si="183"/>
        <v>1</v>
      </c>
      <c r="CF690" s="1">
        <f t="shared" si="184"/>
        <v>1</v>
      </c>
      <c r="CG690" s="1">
        <f>SUM(BR690:CC690)+SUM(COUNTIFS(R690:BQ690,{"TERM","RESIGNED"}))</f>
        <v>29</v>
      </c>
      <c r="CH690" s="1" t="s">
        <v>41</v>
      </c>
      <c r="CI690" s="1" t="s">
        <v>931</v>
      </c>
    </row>
    <row r="691" spans="1:87" x14ac:dyDescent="0.25">
      <c r="A691" s="30">
        <f t="shared" si="185"/>
        <v>690</v>
      </c>
      <c r="B691" s="1" t="s">
        <v>163</v>
      </c>
      <c r="C691" s="1">
        <v>106276</v>
      </c>
      <c r="D691" s="25">
        <v>106276</v>
      </c>
      <c r="E691" s="1" t="s">
        <v>863</v>
      </c>
      <c r="F691" s="32" t="s">
        <v>1405</v>
      </c>
      <c r="G691" s="32" t="s">
        <v>117</v>
      </c>
      <c r="H691" s="28">
        <v>45282</v>
      </c>
      <c r="I691" s="28" t="s">
        <v>36</v>
      </c>
      <c r="J691" s="28" t="s">
        <v>36</v>
      </c>
      <c r="K691" s="1">
        <f t="shared" ca="1" si="170"/>
        <v>60</v>
      </c>
      <c r="L691" s="32" t="s">
        <v>1354</v>
      </c>
      <c r="M691" s="32" t="s">
        <v>118</v>
      </c>
      <c r="N691" s="1" t="s">
        <v>38</v>
      </c>
      <c r="O691" s="1" t="s">
        <v>39</v>
      </c>
      <c r="P691" s="1"/>
      <c r="Q691" s="1"/>
      <c r="R691" s="31" t="s">
        <v>130</v>
      </c>
      <c r="S691" s="42" t="s">
        <v>880</v>
      </c>
      <c r="T691" s="45" t="s">
        <v>36</v>
      </c>
      <c r="U691" s="42" t="s">
        <v>880</v>
      </c>
      <c r="V691" s="42" t="s">
        <v>880</v>
      </c>
      <c r="W691" s="46" t="s">
        <v>36</v>
      </c>
      <c r="X691" s="46" t="s">
        <v>880</v>
      </c>
      <c r="Y691" s="42" t="s">
        <v>17</v>
      </c>
      <c r="Z691" s="42" t="s">
        <v>17</v>
      </c>
      <c r="AA691" s="42" t="s">
        <v>880</v>
      </c>
      <c r="AB691" s="46" t="s">
        <v>36</v>
      </c>
      <c r="AC691" s="42" t="s">
        <v>880</v>
      </c>
      <c r="AD691" s="42" t="s">
        <v>880</v>
      </c>
      <c r="AE691" s="46" t="s">
        <v>36</v>
      </c>
      <c r="AF691" s="42" t="s">
        <v>880</v>
      </c>
      <c r="AG691" s="42" t="s">
        <v>880</v>
      </c>
      <c r="AH691" s="46">
        <v>0.24374999999999999</v>
      </c>
      <c r="AI691" s="42" t="s">
        <v>880</v>
      </c>
      <c r="AJ691" s="42" t="s">
        <v>18</v>
      </c>
      <c r="AK691" s="46" t="s">
        <v>36</v>
      </c>
      <c r="AL691" s="42" t="s">
        <v>18</v>
      </c>
      <c r="AM691" s="42" t="s">
        <v>880</v>
      </c>
      <c r="AN691" s="46">
        <v>0.42499999999999999</v>
      </c>
      <c r="AO691" s="42" t="s">
        <v>880</v>
      </c>
      <c r="AP691" s="42" t="s">
        <v>17</v>
      </c>
      <c r="AQ691" s="42" t="s">
        <v>17</v>
      </c>
      <c r="AR691" s="42" t="s">
        <v>880</v>
      </c>
      <c r="AS691" s="46">
        <v>0.3833333333333333</v>
      </c>
      <c r="AT691" s="46" t="s">
        <v>880</v>
      </c>
      <c r="AU691" s="42" t="s">
        <v>18</v>
      </c>
      <c r="AV691" s="46" t="s">
        <v>36</v>
      </c>
      <c r="AW691" s="46" t="s">
        <v>18</v>
      </c>
      <c r="AX691" s="42" t="s">
        <v>880</v>
      </c>
      <c r="AY691" s="46">
        <v>0.39513888888888887</v>
      </c>
      <c r="AZ691" s="46" t="s">
        <v>880</v>
      </c>
      <c r="BA691" s="42" t="s">
        <v>880</v>
      </c>
      <c r="BB691" s="46">
        <v>0.39999999999999997</v>
      </c>
      <c r="BC691" s="46" t="s">
        <v>880</v>
      </c>
      <c r="BD691" s="42" t="s">
        <v>18</v>
      </c>
      <c r="BE691" s="42" t="s">
        <v>17</v>
      </c>
      <c r="BF691" s="42" t="s">
        <v>17</v>
      </c>
      <c r="BR691" s="1">
        <f t="shared" si="171"/>
        <v>18</v>
      </c>
      <c r="BS691" s="1">
        <f t="shared" si="172"/>
        <v>0</v>
      </c>
      <c r="BT691" s="1">
        <f t="shared" si="173"/>
        <v>6</v>
      </c>
      <c r="BU691" s="1">
        <f t="shared" si="174"/>
        <v>5</v>
      </c>
      <c r="BV691" s="1">
        <f t="shared" si="175"/>
        <v>0</v>
      </c>
      <c r="BW691" s="1">
        <f>SUM(COUNTIFS($S691:$BQ691,{"PAT","MAT"}))</f>
        <v>0</v>
      </c>
      <c r="BX691" s="1">
        <f t="shared" si="176"/>
        <v>0</v>
      </c>
      <c r="BY691" s="1">
        <f t="shared" si="177"/>
        <v>0</v>
      </c>
      <c r="BZ691" s="1">
        <f t="shared" si="178"/>
        <v>0</v>
      </c>
      <c r="CA691" s="1">
        <f t="shared" si="179"/>
        <v>0</v>
      </c>
      <c r="CB691" s="1">
        <f t="shared" si="180"/>
        <v>0</v>
      </c>
      <c r="CC691" s="1">
        <f t="shared" si="181"/>
        <v>0</v>
      </c>
      <c r="CD691" s="1">
        <f t="shared" si="182"/>
        <v>0</v>
      </c>
      <c r="CE691" s="1">
        <f t="shared" si="183"/>
        <v>1</v>
      </c>
      <c r="CF691" s="1">
        <f t="shared" si="184"/>
        <v>1</v>
      </c>
      <c r="CG691" s="1">
        <f>SUM(BR691:CC691)+SUM(COUNTIFS(R691:BQ691,{"TERM","RESIGNED"}))</f>
        <v>29</v>
      </c>
      <c r="CH691" s="1" t="s">
        <v>41</v>
      </c>
      <c r="CI691" s="1" t="s">
        <v>931</v>
      </c>
    </row>
    <row r="692" spans="1:87" x14ac:dyDescent="0.25">
      <c r="A692" s="30">
        <f t="shared" si="185"/>
        <v>691</v>
      </c>
      <c r="B692" s="1" t="s">
        <v>163</v>
      </c>
      <c r="C692" s="1">
        <v>106277</v>
      </c>
      <c r="D692" s="25">
        <v>106277</v>
      </c>
      <c r="E692" s="1" t="s">
        <v>863</v>
      </c>
      <c r="F692" s="32" t="s">
        <v>1406</v>
      </c>
      <c r="G692" s="32" t="s">
        <v>117</v>
      </c>
      <c r="H692" s="28">
        <v>45282</v>
      </c>
      <c r="I692" s="28" t="s">
        <v>36</v>
      </c>
      <c r="J692" s="28" t="s">
        <v>36</v>
      </c>
      <c r="K692" s="1">
        <f t="shared" ca="1" si="170"/>
        <v>60</v>
      </c>
      <c r="L692" s="32" t="s">
        <v>1354</v>
      </c>
      <c r="M692" s="32" t="s">
        <v>118</v>
      </c>
      <c r="N692" s="1" t="s">
        <v>38</v>
      </c>
      <c r="O692" s="1" t="s">
        <v>39</v>
      </c>
      <c r="P692" s="1"/>
      <c r="Q692" s="1"/>
      <c r="R692" s="31" t="s">
        <v>233</v>
      </c>
      <c r="S692" s="42" t="s">
        <v>880</v>
      </c>
      <c r="T692" s="45" t="s">
        <v>36</v>
      </c>
      <c r="U692" s="42" t="s">
        <v>880</v>
      </c>
      <c r="V692" s="42" t="s">
        <v>880</v>
      </c>
      <c r="W692" s="46" t="s">
        <v>36</v>
      </c>
      <c r="X692" s="46" t="s">
        <v>880</v>
      </c>
      <c r="Y692" s="42" t="s">
        <v>17</v>
      </c>
      <c r="Z692" s="42" t="s">
        <v>17</v>
      </c>
      <c r="AA692" s="42" t="s">
        <v>880</v>
      </c>
      <c r="AB692" s="46" t="s">
        <v>36</v>
      </c>
      <c r="AC692" s="42" t="s">
        <v>880</v>
      </c>
      <c r="AD692" s="42" t="s">
        <v>880</v>
      </c>
      <c r="AE692" s="46" t="s">
        <v>36</v>
      </c>
      <c r="AF692" s="42" t="s">
        <v>880</v>
      </c>
      <c r="AG692" s="42" t="s">
        <v>880</v>
      </c>
      <c r="AH692" s="46">
        <v>0.38055555555555554</v>
      </c>
      <c r="AI692" s="42" t="s">
        <v>880</v>
      </c>
      <c r="AJ692" s="42" t="s">
        <v>880</v>
      </c>
      <c r="AK692" s="46">
        <v>0.38541666666666669</v>
      </c>
      <c r="AL692" s="42" t="s">
        <v>880</v>
      </c>
      <c r="AM692" s="42" t="s">
        <v>880</v>
      </c>
      <c r="AN692" s="46">
        <v>0.4375</v>
      </c>
      <c r="AO692" s="42" t="s">
        <v>880</v>
      </c>
      <c r="AP692" s="42" t="s">
        <v>17</v>
      </c>
      <c r="AQ692" s="42" t="s">
        <v>17</v>
      </c>
      <c r="AR692" s="42" t="s">
        <v>18</v>
      </c>
      <c r="AS692" s="46" t="s">
        <v>36</v>
      </c>
      <c r="AT692" s="46" t="s">
        <v>18</v>
      </c>
      <c r="AU692" s="42" t="s">
        <v>880</v>
      </c>
      <c r="AV692" s="46">
        <v>0.36319444444444443</v>
      </c>
      <c r="AW692" s="46" t="s">
        <v>880</v>
      </c>
      <c r="AX692" s="42" t="s">
        <v>19</v>
      </c>
      <c r="AY692" s="46">
        <v>0.39513888888888887</v>
      </c>
      <c r="AZ692" s="46" t="s">
        <v>19</v>
      </c>
      <c r="BA692" s="42" t="s">
        <v>880</v>
      </c>
      <c r="BB692" s="46">
        <v>0.3840277777777778</v>
      </c>
      <c r="BC692" s="46" t="s">
        <v>880</v>
      </c>
      <c r="BD692" s="42" t="s">
        <v>880</v>
      </c>
      <c r="BE692" s="42" t="s">
        <v>17</v>
      </c>
      <c r="BF692" s="42" t="s">
        <v>17</v>
      </c>
      <c r="BR692" s="1">
        <f t="shared" si="171"/>
        <v>19</v>
      </c>
      <c r="BS692" s="1">
        <f t="shared" si="172"/>
        <v>0</v>
      </c>
      <c r="BT692" s="1">
        <f t="shared" si="173"/>
        <v>6</v>
      </c>
      <c r="BU692" s="1">
        <f t="shared" si="174"/>
        <v>2</v>
      </c>
      <c r="BV692" s="1">
        <f t="shared" si="175"/>
        <v>2</v>
      </c>
      <c r="BW692" s="1">
        <f>SUM(COUNTIFS($S692:$BQ692,{"PAT","MAT"}))</f>
        <v>0</v>
      </c>
      <c r="BX692" s="1">
        <f t="shared" si="176"/>
        <v>0</v>
      </c>
      <c r="BY692" s="1">
        <f t="shared" si="177"/>
        <v>0</v>
      </c>
      <c r="BZ692" s="1">
        <f t="shared" si="178"/>
        <v>0</v>
      </c>
      <c r="CA692" s="1">
        <f t="shared" si="179"/>
        <v>0</v>
      </c>
      <c r="CB692" s="1">
        <f t="shared" si="180"/>
        <v>0</v>
      </c>
      <c r="CC692" s="1">
        <f t="shared" si="181"/>
        <v>0</v>
      </c>
      <c r="CD692" s="1">
        <f t="shared" si="182"/>
        <v>0</v>
      </c>
      <c r="CE692" s="1">
        <f t="shared" si="183"/>
        <v>1</v>
      </c>
      <c r="CF692" s="1">
        <f t="shared" si="184"/>
        <v>1</v>
      </c>
      <c r="CG692" s="1">
        <f>SUM(BR692:CC692)+SUM(COUNTIFS(R692:BQ692,{"TERM","RESIGNED"}))</f>
        <v>29</v>
      </c>
      <c r="CH692" s="1" t="s">
        <v>41</v>
      </c>
      <c r="CI692" s="1" t="s">
        <v>931</v>
      </c>
    </row>
    <row r="693" spans="1:87" x14ac:dyDescent="0.25">
      <c r="A693" s="30">
        <f t="shared" si="185"/>
        <v>692</v>
      </c>
      <c r="B693" s="1" t="s">
        <v>163</v>
      </c>
      <c r="C693" s="1">
        <v>106279</v>
      </c>
      <c r="D693" s="25">
        <v>106279</v>
      </c>
      <c r="E693" s="1" t="s">
        <v>863</v>
      </c>
      <c r="F693" s="32" t="s">
        <v>1407</v>
      </c>
      <c r="G693" s="32" t="s">
        <v>117</v>
      </c>
      <c r="H693" s="28">
        <v>45282</v>
      </c>
      <c r="I693" s="28" t="s">
        <v>36</v>
      </c>
      <c r="J693" s="28" t="s">
        <v>36</v>
      </c>
      <c r="K693" s="1">
        <f t="shared" ca="1" si="170"/>
        <v>60</v>
      </c>
      <c r="L693" s="32" t="s">
        <v>1354</v>
      </c>
      <c r="M693" s="32" t="s">
        <v>118</v>
      </c>
      <c r="N693" s="1" t="s">
        <v>38</v>
      </c>
      <c r="O693" s="1" t="s">
        <v>39</v>
      </c>
      <c r="P693" s="1"/>
      <c r="Q693" s="1"/>
      <c r="R693" s="31" t="s">
        <v>370</v>
      </c>
      <c r="S693" s="42" t="s">
        <v>880</v>
      </c>
      <c r="T693" s="45" t="s">
        <v>36</v>
      </c>
      <c r="U693" s="42" t="s">
        <v>880</v>
      </c>
      <c r="V693" s="42" t="s">
        <v>880</v>
      </c>
      <c r="W693" s="46" t="s">
        <v>36</v>
      </c>
      <c r="X693" s="46" t="s">
        <v>880</v>
      </c>
      <c r="Y693" s="42" t="s">
        <v>17</v>
      </c>
      <c r="Z693" s="42" t="s">
        <v>17</v>
      </c>
      <c r="AA693" s="42" t="s">
        <v>880</v>
      </c>
      <c r="AB693" s="46" t="s">
        <v>36</v>
      </c>
      <c r="AC693" s="42" t="s">
        <v>880</v>
      </c>
      <c r="AD693" s="42" t="s">
        <v>880</v>
      </c>
      <c r="AE693" s="46" t="s">
        <v>36</v>
      </c>
      <c r="AF693" s="42" t="s">
        <v>880</v>
      </c>
      <c r="AG693" s="42" t="s">
        <v>880</v>
      </c>
      <c r="AH693" s="46">
        <v>0.37708333333333338</v>
      </c>
      <c r="AI693" s="42" t="s">
        <v>880</v>
      </c>
      <c r="AJ693" s="42" t="s">
        <v>880</v>
      </c>
      <c r="AK693" s="46">
        <v>0.38541666666666669</v>
      </c>
      <c r="AL693" s="42" t="s">
        <v>880</v>
      </c>
      <c r="AM693" s="42" t="s">
        <v>880</v>
      </c>
      <c r="AN693" s="46">
        <v>0.4375</v>
      </c>
      <c r="AO693" s="42" t="s">
        <v>880</v>
      </c>
      <c r="AP693" s="42" t="s">
        <v>17</v>
      </c>
      <c r="AQ693" s="42" t="s">
        <v>17</v>
      </c>
      <c r="AR693" s="42" t="s">
        <v>880</v>
      </c>
      <c r="AS693" s="46">
        <v>0.38958333333333334</v>
      </c>
      <c r="AT693" s="46" t="s">
        <v>880</v>
      </c>
      <c r="AU693" s="42" t="s">
        <v>880</v>
      </c>
      <c r="AV693" s="46">
        <v>0.39583333333333331</v>
      </c>
      <c r="AW693" s="46" t="s">
        <v>880</v>
      </c>
      <c r="AX693" s="42" t="s">
        <v>880</v>
      </c>
      <c r="AY693" s="46">
        <v>0.3972222222222222</v>
      </c>
      <c r="AZ693" s="46" t="s">
        <v>880</v>
      </c>
      <c r="BA693" s="42" t="s">
        <v>880</v>
      </c>
      <c r="BB693" s="46">
        <v>0.39513888888888887</v>
      </c>
      <c r="BC693" s="46" t="s">
        <v>880</v>
      </c>
      <c r="BD693" s="42" t="s">
        <v>880</v>
      </c>
      <c r="BE693" s="42" t="s">
        <v>17</v>
      </c>
      <c r="BF693" s="42" t="s">
        <v>17</v>
      </c>
      <c r="BR693" s="1">
        <f t="shared" si="171"/>
        <v>23</v>
      </c>
      <c r="BS693" s="1">
        <f t="shared" si="172"/>
        <v>0</v>
      </c>
      <c r="BT693" s="1">
        <f t="shared" si="173"/>
        <v>6</v>
      </c>
      <c r="BU693" s="1">
        <f t="shared" si="174"/>
        <v>0</v>
      </c>
      <c r="BV693" s="1">
        <f t="shared" si="175"/>
        <v>0</v>
      </c>
      <c r="BW693" s="1">
        <f>SUM(COUNTIFS($S693:$BQ693,{"PAT","MAT"}))</f>
        <v>0</v>
      </c>
      <c r="BX693" s="1">
        <f t="shared" si="176"/>
        <v>0</v>
      </c>
      <c r="BY693" s="1">
        <f t="shared" si="177"/>
        <v>0</v>
      </c>
      <c r="BZ693" s="1">
        <f t="shared" si="178"/>
        <v>0</v>
      </c>
      <c r="CA693" s="1">
        <f t="shared" si="179"/>
        <v>0</v>
      </c>
      <c r="CB693" s="1">
        <f t="shared" si="180"/>
        <v>0</v>
      </c>
      <c r="CC693" s="1">
        <f t="shared" si="181"/>
        <v>0</v>
      </c>
      <c r="CD693" s="1">
        <f t="shared" si="182"/>
        <v>0</v>
      </c>
      <c r="CE693" s="1">
        <f t="shared" si="183"/>
        <v>1</v>
      </c>
      <c r="CF693" s="1">
        <f t="shared" si="184"/>
        <v>1</v>
      </c>
      <c r="CG693" s="1">
        <f>SUM(BR693:CC693)+SUM(COUNTIFS(R693:BQ693,{"TERM","RESIGNED"}))</f>
        <v>29</v>
      </c>
      <c r="CH693" s="1" t="s">
        <v>41</v>
      </c>
      <c r="CI693" s="1" t="s">
        <v>931</v>
      </c>
    </row>
    <row r="694" spans="1:87" x14ac:dyDescent="0.25">
      <c r="A694" s="30">
        <f t="shared" si="185"/>
        <v>693</v>
      </c>
      <c r="B694" s="1" t="s">
        <v>163</v>
      </c>
      <c r="C694" s="1">
        <v>106293</v>
      </c>
      <c r="D694" s="25">
        <v>106293</v>
      </c>
      <c r="E694" s="1" t="s">
        <v>863</v>
      </c>
      <c r="F694" s="32" t="s">
        <v>1417</v>
      </c>
      <c r="G694" s="32" t="s">
        <v>181</v>
      </c>
      <c r="H694" s="28">
        <v>45282</v>
      </c>
      <c r="I694" s="28" t="s">
        <v>36</v>
      </c>
      <c r="J694" s="28" t="s">
        <v>36</v>
      </c>
      <c r="K694" s="1">
        <f t="shared" ca="1" si="170"/>
        <v>60</v>
      </c>
      <c r="L694" s="32" t="s">
        <v>1354</v>
      </c>
      <c r="M694" s="32" t="s">
        <v>178</v>
      </c>
      <c r="N694" s="1" t="s">
        <v>38</v>
      </c>
      <c r="O694" s="1" t="s">
        <v>39</v>
      </c>
      <c r="P694" s="1"/>
      <c r="Q694" s="1"/>
      <c r="R694" s="31" t="s">
        <v>425</v>
      </c>
      <c r="S694" s="42" t="s">
        <v>880</v>
      </c>
      <c r="T694" s="45" t="s">
        <v>36</v>
      </c>
      <c r="U694" s="42" t="s">
        <v>880</v>
      </c>
      <c r="V694" s="42" t="s">
        <v>880</v>
      </c>
      <c r="W694" s="46" t="s">
        <v>36</v>
      </c>
      <c r="X694" s="46" t="s">
        <v>880</v>
      </c>
      <c r="Y694" s="42" t="s">
        <v>17</v>
      </c>
      <c r="Z694" s="42" t="s">
        <v>17</v>
      </c>
      <c r="AA694" s="42" t="s">
        <v>880</v>
      </c>
      <c r="AB694" s="46">
        <v>0.38194444444444442</v>
      </c>
      <c r="AC694" s="42" t="s">
        <v>880</v>
      </c>
      <c r="AD694" s="42" t="s">
        <v>880</v>
      </c>
      <c r="AE694" s="46">
        <v>0.38472222222222219</v>
      </c>
      <c r="AF694" s="42" t="s">
        <v>880</v>
      </c>
      <c r="AG694" s="42" t="s">
        <v>19</v>
      </c>
      <c r="AH694" s="46">
        <v>0.40138888888888885</v>
      </c>
      <c r="AI694" s="42" t="s">
        <v>19</v>
      </c>
      <c r="AJ694" s="42" t="s">
        <v>880</v>
      </c>
      <c r="AK694" s="46">
        <v>0.38194444444444442</v>
      </c>
      <c r="AL694" s="42" t="s">
        <v>880</v>
      </c>
      <c r="AM694" s="42" t="s">
        <v>880</v>
      </c>
      <c r="AN694" s="46">
        <v>0.40972222222222227</v>
      </c>
      <c r="AO694" s="42" t="s">
        <v>880</v>
      </c>
      <c r="AP694" s="42" t="s">
        <v>17</v>
      </c>
      <c r="AQ694" s="42" t="s">
        <v>17</v>
      </c>
      <c r="AR694" s="42" t="s">
        <v>880</v>
      </c>
      <c r="AS694" s="46">
        <v>0.38958333333333334</v>
      </c>
      <c r="AT694" s="46" t="s">
        <v>880</v>
      </c>
      <c r="AU694" s="42" t="s">
        <v>880</v>
      </c>
      <c r="AV694" s="46">
        <v>0.37777777777777777</v>
      </c>
      <c r="AW694" s="46" t="s">
        <v>880</v>
      </c>
      <c r="AX694" s="42" t="s">
        <v>880</v>
      </c>
      <c r="AY694" s="46">
        <v>0.37986111111111115</v>
      </c>
      <c r="AZ694" s="46" t="s">
        <v>880</v>
      </c>
      <c r="BA694" s="42" t="s">
        <v>880</v>
      </c>
      <c r="BB694" s="46">
        <v>0.37986111111111115</v>
      </c>
      <c r="BC694" s="46" t="s">
        <v>880</v>
      </c>
      <c r="BD694" s="42" t="s">
        <v>18</v>
      </c>
      <c r="BE694" s="42" t="s">
        <v>17</v>
      </c>
      <c r="BF694" s="42" t="s">
        <v>17</v>
      </c>
      <c r="BR694" s="1">
        <f t="shared" si="171"/>
        <v>20</v>
      </c>
      <c r="BS694" s="1">
        <f t="shared" si="172"/>
        <v>0</v>
      </c>
      <c r="BT694" s="1">
        <f t="shared" si="173"/>
        <v>6</v>
      </c>
      <c r="BU694" s="1">
        <f t="shared" si="174"/>
        <v>1</v>
      </c>
      <c r="BV694" s="1">
        <f t="shared" si="175"/>
        <v>2</v>
      </c>
      <c r="BW694" s="1">
        <f>SUM(COUNTIFS($S694:$BQ694,{"PAT","MAT"}))</f>
        <v>0</v>
      </c>
      <c r="BX694" s="1">
        <f t="shared" si="176"/>
        <v>0</v>
      </c>
      <c r="BY694" s="1">
        <f t="shared" si="177"/>
        <v>0</v>
      </c>
      <c r="BZ694" s="1">
        <f t="shared" si="178"/>
        <v>0</v>
      </c>
      <c r="CA694" s="1">
        <f t="shared" si="179"/>
        <v>0</v>
      </c>
      <c r="CB694" s="1">
        <f t="shared" si="180"/>
        <v>0</v>
      </c>
      <c r="CC694" s="1">
        <f t="shared" si="181"/>
        <v>0</v>
      </c>
      <c r="CD694" s="1">
        <f t="shared" si="182"/>
        <v>0</v>
      </c>
      <c r="CE694" s="1">
        <f t="shared" si="183"/>
        <v>1</v>
      </c>
      <c r="CF694" s="1">
        <f t="shared" si="184"/>
        <v>1</v>
      </c>
      <c r="CG694" s="1">
        <f>SUM(BR694:CC694)+SUM(COUNTIFS(R694:BQ694,{"TERM","RESIGNED"}))</f>
        <v>29</v>
      </c>
      <c r="CH694" s="1" t="s">
        <v>41</v>
      </c>
      <c r="CI694" s="1" t="s">
        <v>931</v>
      </c>
    </row>
    <row r="695" spans="1:87" x14ac:dyDescent="0.25">
      <c r="A695" s="30">
        <f t="shared" si="185"/>
        <v>694</v>
      </c>
      <c r="B695" s="1" t="s">
        <v>163</v>
      </c>
      <c r="C695" s="1">
        <v>106294</v>
      </c>
      <c r="D695" s="25">
        <v>106294</v>
      </c>
      <c r="E695" s="1" t="s">
        <v>863</v>
      </c>
      <c r="F695" s="32" t="s">
        <v>1418</v>
      </c>
      <c r="G695" s="32" t="s">
        <v>181</v>
      </c>
      <c r="H695" s="28">
        <v>45282</v>
      </c>
      <c r="I695" s="28" t="s">
        <v>36</v>
      </c>
      <c r="J695" s="28" t="s">
        <v>36</v>
      </c>
      <c r="K695" s="1">
        <f t="shared" ca="1" si="170"/>
        <v>60</v>
      </c>
      <c r="L695" s="32" t="s">
        <v>1354</v>
      </c>
      <c r="M695" s="32" t="s">
        <v>178</v>
      </c>
      <c r="N695" s="1" t="s">
        <v>38</v>
      </c>
      <c r="O695" s="1" t="s">
        <v>39</v>
      </c>
      <c r="P695" s="1"/>
      <c r="Q695" s="1"/>
      <c r="R695" s="31" t="s">
        <v>241</v>
      </c>
      <c r="S695" s="42" t="s">
        <v>880</v>
      </c>
      <c r="T695" s="45" t="s">
        <v>36</v>
      </c>
      <c r="U695" s="42" t="s">
        <v>880</v>
      </c>
      <c r="V695" s="42" t="s">
        <v>880</v>
      </c>
      <c r="W695" s="46" t="s">
        <v>36</v>
      </c>
      <c r="X695" s="46" t="s">
        <v>880</v>
      </c>
      <c r="Y695" s="42" t="s">
        <v>17</v>
      </c>
      <c r="Z695" s="42" t="s">
        <v>17</v>
      </c>
      <c r="AA695" s="42" t="s">
        <v>880</v>
      </c>
      <c r="AB695" s="46">
        <v>0.38125000000000003</v>
      </c>
      <c r="AC695" s="42" t="s">
        <v>880</v>
      </c>
      <c r="AD695" s="42" t="s">
        <v>880</v>
      </c>
      <c r="AE695" s="46">
        <v>0.38819444444444445</v>
      </c>
      <c r="AF695" s="42" t="s">
        <v>880</v>
      </c>
      <c r="AG695" s="42" t="s">
        <v>880</v>
      </c>
      <c r="AH695" s="46">
        <v>0.40277777777777773</v>
      </c>
      <c r="AI695" s="42" t="s">
        <v>880</v>
      </c>
      <c r="AJ695" s="42" t="s">
        <v>880</v>
      </c>
      <c r="AK695" s="46">
        <v>0.3888888888888889</v>
      </c>
      <c r="AL695" s="42" t="s">
        <v>880</v>
      </c>
      <c r="AM695" s="42" t="s">
        <v>19</v>
      </c>
      <c r="AN695" s="46" t="s">
        <v>36</v>
      </c>
      <c r="AO695" s="42" t="s">
        <v>19</v>
      </c>
      <c r="AP695" s="42" t="s">
        <v>17</v>
      </c>
      <c r="AQ695" s="42" t="s">
        <v>17</v>
      </c>
      <c r="AR695" s="42" t="s">
        <v>880</v>
      </c>
      <c r="AS695" s="46">
        <v>0.39027777777777778</v>
      </c>
      <c r="AT695" s="46" t="s">
        <v>880</v>
      </c>
      <c r="AU695" s="42" t="s">
        <v>880</v>
      </c>
      <c r="AV695" s="46">
        <v>0.38541666666666669</v>
      </c>
      <c r="AW695" s="46" t="s">
        <v>880</v>
      </c>
      <c r="AX695" s="42" t="s">
        <v>880</v>
      </c>
      <c r="AY695" s="46">
        <v>0.3833333333333333</v>
      </c>
      <c r="AZ695" s="46" t="s">
        <v>880</v>
      </c>
      <c r="BA695" s="42" t="s">
        <v>885</v>
      </c>
      <c r="BB695" s="46" t="s">
        <v>36</v>
      </c>
      <c r="BC695" s="46" t="s">
        <v>18</v>
      </c>
      <c r="BD695" s="42" t="s">
        <v>880</v>
      </c>
      <c r="BE695" s="42" t="s">
        <v>17</v>
      </c>
      <c r="BF695" s="42" t="s">
        <v>17</v>
      </c>
      <c r="BR695" s="1">
        <f t="shared" si="171"/>
        <v>19</v>
      </c>
      <c r="BS695" s="1">
        <f t="shared" si="172"/>
        <v>0</v>
      </c>
      <c r="BT695" s="1">
        <f t="shared" si="173"/>
        <v>6</v>
      </c>
      <c r="BU695" s="1">
        <f t="shared" si="174"/>
        <v>1</v>
      </c>
      <c r="BV695" s="1">
        <f t="shared" si="175"/>
        <v>2</v>
      </c>
      <c r="BW695" s="1">
        <f>SUM(COUNTIFS($S695:$BQ695,{"PAT","MAT"}))</f>
        <v>0</v>
      </c>
      <c r="BX695" s="1">
        <f t="shared" si="176"/>
        <v>0</v>
      </c>
      <c r="BY695" s="1">
        <f t="shared" si="177"/>
        <v>0</v>
      </c>
      <c r="BZ695" s="1">
        <f t="shared" si="178"/>
        <v>0</v>
      </c>
      <c r="CA695" s="1">
        <f t="shared" si="179"/>
        <v>0</v>
      </c>
      <c r="CB695" s="1">
        <f t="shared" si="180"/>
        <v>1</v>
      </c>
      <c r="CC695" s="1">
        <f t="shared" si="181"/>
        <v>0</v>
      </c>
      <c r="CD695" s="1">
        <f t="shared" si="182"/>
        <v>1</v>
      </c>
      <c r="CE695" s="1">
        <f t="shared" si="183"/>
        <v>1</v>
      </c>
      <c r="CF695" s="1">
        <f t="shared" si="184"/>
        <v>1</v>
      </c>
      <c r="CG695" s="1">
        <f>SUM(BR695:CC695)+SUM(COUNTIFS(R695:BQ695,{"TERM","RESIGNED"}))</f>
        <v>29</v>
      </c>
      <c r="CH695" s="1" t="s">
        <v>41</v>
      </c>
      <c r="CI695" s="1" t="s">
        <v>931</v>
      </c>
    </row>
    <row r="696" spans="1:87" x14ac:dyDescent="0.25">
      <c r="A696" s="30">
        <f t="shared" si="185"/>
        <v>695</v>
      </c>
      <c r="B696" s="1" t="s">
        <v>163</v>
      </c>
      <c r="C696" s="1">
        <v>106295</v>
      </c>
      <c r="D696" s="25">
        <v>106295</v>
      </c>
      <c r="E696" s="1" t="s">
        <v>863</v>
      </c>
      <c r="F696" s="32" t="s">
        <v>1419</v>
      </c>
      <c r="G696" s="32" t="s">
        <v>181</v>
      </c>
      <c r="H696" s="28">
        <v>45282</v>
      </c>
      <c r="I696" s="28" t="s">
        <v>36</v>
      </c>
      <c r="J696" s="28" t="s">
        <v>36</v>
      </c>
      <c r="K696" s="1">
        <f t="shared" ca="1" si="170"/>
        <v>60</v>
      </c>
      <c r="L696" s="32" t="s">
        <v>1354</v>
      </c>
      <c r="M696" s="32" t="s">
        <v>178</v>
      </c>
      <c r="N696" s="1" t="s">
        <v>38</v>
      </c>
      <c r="O696" s="1" t="s">
        <v>39</v>
      </c>
      <c r="P696" s="1"/>
      <c r="Q696" s="1"/>
      <c r="R696" s="31" t="s">
        <v>241</v>
      </c>
      <c r="S696" s="42" t="s">
        <v>880</v>
      </c>
      <c r="T696" s="45" t="s">
        <v>36</v>
      </c>
      <c r="U696" s="42" t="s">
        <v>880</v>
      </c>
      <c r="V696" s="42" t="s">
        <v>880</v>
      </c>
      <c r="W696" s="46" t="s">
        <v>36</v>
      </c>
      <c r="X696" s="46" t="s">
        <v>880</v>
      </c>
      <c r="Y696" s="42" t="s">
        <v>17</v>
      </c>
      <c r="Z696" s="42" t="s">
        <v>17</v>
      </c>
      <c r="AA696" s="42" t="s">
        <v>18</v>
      </c>
      <c r="AB696" s="46" t="s">
        <v>36</v>
      </c>
      <c r="AC696" s="42" t="s">
        <v>18</v>
      </c>
      <c r="AD696" s="42" t="s">
        <v>880</v>
      </c>
      <c r="AE696" s="46">
        <v>0.39097222222222222</v>
      </c>
      <c r="AF696" s="42" t="s">
        <v>880</v>
      </c>
      <c r="AG696" s="42" t="s">
        <v>18</v>
      </c>
      <c r="AH696" s="46" t="s">
        <v>36</v>
      </c>
      <c r="AI696" s="42" t="s">
        <v>18</v>
      </c>
      <c r="AJ696" s="42" t="s">
        <v>18</v>
      </c>
      <c r="AK696" s="46" t="s">
        <v>36</v>
      </c>
      <c r="AL696" s="42" t="s">
        <v>18</v>
      </c>
      <c r="AM696" s="42" t="s">
        <v>880</v>
      </c>
      <c r="AN696" s="46">
        <v>0.38819444444444445</v>
      </c>
      <c r="AO696" s="42" t="s">
        <v>880</v>
      </c>
      <c r="AP696" s="42" t="s">
        <v>17</v>
      </c>
      <c r="AQ696" s="42" t="s">
        <v>17</v>
      </c>
      <c r="AR696" s="42" t="s">
        <v>880</v>
      </c>
      <c r="AS696" s="46">
        <v>0.38263888888888892</v>
      </c>
      <c r="AT696" s="46" t="s">
        <v>880</v>
      </c>
      <c r="AU696" s="42" t="s">
        <v>880</v>
      </c>
      <c r="AV696" s="46">
        <v>0.38472222222222219</v>
      </c>
      <c r="AW696" s="46" t="s">
        <v>880</v>
      </c>
      <c r="AX696" s="42" t="s">
        <v>880</v>
      </c>
      <c r="AY696" s="46">
        <v>0.38541666666666669</v>
      </c>
      <c r="AZ696" s="46" t="s">
        <v>880</v>
      </c>
      <c r="BA696" s="42" t="s">
        <v>880</v>
      </c>
      <c r="BB696" s="46">
        <v>0.38472222222222219</v>
      </c>
      <c r="BC696" s="46" t="s">
        <v>880</v>
      </c>
      <c r="BD696" s="42" t="s">
        <v>880</v>
      </c>
      <c r="BE696" s="42" t="s">
        <v>17</v>
      </c>
      <c r="BF696" s="42" t="s">
        <v>17</v>
      </c>
      <c r="BR696" s="1">
        <f t="shared" si="171"/>
        <v>17</v>
      </c>
      <c r="BS696" s="1">
        <f t="shared" si="172"/>
        <v>0</v>
      </c>
      <c r="BT696" s="1">
        <f t="shared" si="173"/>
        <v>6</v>
      </c>
      <c r="BU696" s="1">
        <f t="shared" si="174"/>
        <v>6</v>
      </c>
      <c r="BV696" s="1">
        <f t="shared" si="175"/>
        <v>0</v>
      </c>
      <c r="BW696" s="1">
        <f>SUM(COUNTIFS($S696:$BQ696,{"PAT","MAT"}))</f>
        <v>0</v>
      </c>
      <c r="BX696" s="1">
        <f t="shared" si="176"/>
        <v>0</v>
      </c>
      <c r="BY696" s="1">
        <f t="shared" si="177"/>
        <v>0</v>
      </c>
      <c r="BZ696" s="1">
        <f t="shared" si="178"/>
        <v>0</v>
      </c>
      <c r="CA696" s="1">
        <f t="shared" si="179"/>
        <v>0</v>
      </c>
      <c r="CB696" s="1">
        <f t="shared" si="180"/>
        <v>0</v>
      </c>
      <c r="CC696" s="1">
        <f t="shared" si="181"/>
        <v>0</v>
      </c>
      <c r="CD696" s="1">
        <f t="shared" si="182"/>
        <v>0</v>
      </c>
      <c r="CE696" s="1">
        <f t="shared" si="183"/>
        <v>1</v>
      </c>
      <c r="CF696" s="1">
        <f t="shared" si="184"/>
        <v>1</v>
      </c>
      <c r="CG696" s="1">
        <f>SUM(BR696:CC696)+SUM(COUNTIFS(R696:BQ696,{"TERM","RESIGNED"}))</f>
        <v>29</v>
      </c>
      <c r="CH696" s="1" t="s">
        <v>41</v>
      </c>
      <c r="CI696" s="1" t="s">
        <v>931</v>
      </c>
    </row>
    <row r="697" spans="1:87" x14ac:dyDescent="0.25">
      <c r="A697" s="30">
        <f t="shared" si="185"/>
        <v>696</v>
      </c>
      <c r="B697" s="1" t="s">
        <v>163</v>
      </c>
      <c r="C697" s="1">
        <v>106297</v>
      </c>
      <c r="D697" s="25">
        <v>106297</v>
      </c>
      <c r="E697" s="1" t="s">
        <v>863</v>
      </c>
      <c r="F697" s="32" t="s">
        <v>1458</v>
      </c>
      <c r="G697" s="32" t="s">
        <v>181</v>
      </c>
      <c r="H697" s="28">
        <v>45282</v>
      </c>
      <c r="I697" s="28" t="s">
        <v>36</v>
      </c>
      <c r="J697" s="28" t="s">
        <v>36</v>
      </c>
      <c r="K697" s="1">
        <f t="shared" ca="1" si="170"/>
        <v>60</v>
      </c>
      <c r="L697" s="32" t="s">
        <v>1354</v>
      </c>
      <c r="M697" s="32" t="s">
        <v>178</v>
      </c>
      <c r="N697" s="1" t="s">
        <v>38</v>
      </c>
      <c r="O697" s="1" t="s">
        <v>39</v>
      </c>
      <c r="P697" s="1"/>
      <c r="Q697" s="1"/>
      <c r="R697" s="31" t="s">
        <v>425</v>
      </c>
      <c r="S697" s="42" t="s">
        <v>880</v>
      </c>
      <c r="T697" s="45" t="s">
        <v>36</v>
      </c>
      <c r="U697" s="42" t="s">
        <v>880</v>
      </c>
      <c r="V697" s="42" t="s">
        <v>880</v>
      </c>
      <c r="W697" s="46" t="s">
        <v>36</v>
      </c>
      <c r="X697" s="46" t="s">
        <v>880</v>
      </c>
      <c r="Y697" s="42" t="s">
        <v>17</v>
      </c>
      <c r="Z697" s="42" t="s">
        <v>17</v>
      </c>
      <c r="AA697" s="42" t="s">
        <v>880</v>
      </c>
      <c r="AB697" s="46">
        <v>0.37291666666666662</v>
      </c>
      <c r="AC697" s="42" t="s">
        <v>880</v>
      </c>
      <c r="AD697" s="42" t="s">
        <v>880</v>
      </c>
      <c r="AE697" s="46">
        <v>0.37916666666666665</v>
      </c>
      <c r="AF697" s="42" t="s">
        <v>880</v>
      </c>
      <c r="AG697" s="42" t="s">
        <v>880</v>
      </c>
      <c r="AH697" s="46">
        <v>0.39374999999999999</v>
      </c>
      <c r="AI697" s="42" t="s">
        <v>880</v>
      </c>
      <c r="AJ697" s="42" t="s">
        <v>880</v>
      </c>
      <c r="AK697" s="46">
        <v>0.37083333333333335</v>
      </c>
      <c r="AL697" s="42" t="s">
        <v>880</v>
      </c>
      <c r="AM697" s="42" t="s">
        <v>885</v>
      </c>
      <c r="AN697" s="46" t="s">
        <v>36</v>
      </c>
      <c r="AO697" s="42" t="s">
        <v>885</v>
      </c>
      <c r="AP697" s="42" t="s">
        <v>17</v>
      </c>
      <c r="AQ697" s="42" t="s">
        <v>17</v>
      </c>
      <c r="AR697" s="42" t="s">
        <v>880</v>
      </c>
      <c r="AS697" s="46">
        <v>0.39513888888888887</v>
      </c>
      <c r="AT697" s="46" t="s">
        <v>880</v>
      </c>
      <c r="AU697" s="42" t="s">
        <v>880</v>
      </c>
      <c r="AV697" s="46">
        <v>0.37222222222222223</v>
      </c>
      <c r="AW697" s="46" t="s">
        <v>880</v>
      </c>
      <c r="AX697" s="42" t="s">
        <v>880</v>
      </c>
      <c r="AY697" s="46">
        <v>0.37361111111111112</v>
      </c>
      <c r="AZ697" s="46" t="s">
        <v>880</v>
      </c>
      <c r="BA697" s="42" t="s">
        <v>880</v>
      </c>
      <c r="BB697" s="46">
        <v>0.38680555555555557</v>
      </c>
      <c r="BC697" s="46" t="s">
        <v>880</v>
      </c>
      <c r="BD697" s="42" t="s">
        <v>880</v>
      </c>
      <c r="BE697" s="42" t="s">
        <v>17</v>
      </c>
      <c r="BF697" s="42" t="s">
        <v>17</v>
      </c>
      <c r="BR697" s="1">
        <f t="shared" si="171"/>
        <v>21</v>
      </c>
      <c r="BS697" s="1">
        <f t="shared" si="172"/>
        <v>0</v>
      </c>
      <c r="BT697" s="1">
        <f t="shared" si="173"/>
        <v>6</v>
      </c>
      <c r="BU697" s="1">
        <f t="shared" si="174"/>
        <v>0</v>
      </c>
      <c r="BV697" s="1">
        <f t="shared" si="175"/>
        <v>0</v>
      </c>
      <c r="BW697" s="1">
        <f>SUM(COUNTIFS($S697:$BQ697,{"PAT","MAT"}))</f>
        <v>0</v>
      </c>
      <c r="BX697" s="1">
        <f t="shared" si="176"/>
        <v>0</v>
      </c>
      <c r="BY697" s="1">
        <f t="shared" si="177"/>
        <v>0</v>
      </c>
      <c r="BZ697" s="1">
        <f t="shared" si="178"/>
        <v>0</v>
      </c>
      <c r="CA697" s="1">
        <f t="shared" si="179"/>
        <v>0</v>
      </c>
      <c r="CB697" s="1">
        <f t="shared" si="180"/>
        <v>2</v>
      </c>
      <c r="CC697" s="1">
        <f t="shared" si="181"/>
        <v>0</v>
      </c>
      <c r="CD697" s="1">
        <f t="shared" si="182"/>
        <v>2</v>
      </c>
      <c r="CE697" s="1">
        <f t="shared" si="183"/>
        <v>1</v>
      </c>
      <c r="CF697" s="1">
        <f t="shared" si="184"/>
        <v>1</v>
      </c>
      <c r="CG697" s="1">
        <f>SUM(BR697:CC697)+SUM(COUNTIFS(R697:BQ697,{"TERM","RESIGNED"}))</f>
        <v>29</v>
      </c>
      <c r="CH697" s="1" t="s">
        <v>41</v>
      </c>
      <c r="CI697" s="1" t="s">
        <v>931</v>
      </c>
    </row>
    <row r="698" spans="1:87" x14ac:dyDescent="0.25">
      <c r="A698" s="30">
        <f t="shared" si="185"/>
        <v>697</v>
      </c>
      <c r="B698" s="1" t="s">
        <v>163</v>
      </c>
      <c r="C698" s="1">
        <v>106300</v>
      </c>
      <c r="D698" s="25">
        <v>106300</v>
      </c>
      <c r="E698" s="1" t="s">
        <v>862</v>
      </c>
      <c r="F698" s="32" t="s">
        <v>1420</v>
      </c>
      <c r="G698" s="32" t="s">
        <v>177</v>
      </c>
      <c r="H698" s="28">
        <v>45282</v>
      </c>
      <c r="I698" s="28" t="s">
        <v>36</v>
      </c>
      <c r="J698" s="28" t="s">
        <v>36</v>
      </c>
      <c r="K698" s="1">
        <f t="shared" ca="1" si="170"/>
        <v>60</v>
      </c>
      <c r="L698" s="32" t="s">
        <v>1354</v>
      </c>
      <c r="M698" s="32" t="s">
        <v>178</v>
      </c>
      <c r="N698" s="1" t="s">
        <v>38</v>
      </c>
      <c r="O698" s="1" t="s">
        <v>39</v>
      </c>
      <c r="P698" s="1"/>
      <c r="Q698" s="1"/>
      <c r="R698" s="31" t="s">
        <v>246</v>
      </c>
      <c r="S698" s="42" t="s">
        <v>880</v>
      </c>
      <c r="T698" s="45" t="s">
        <v>36</v>
      </c>
      <c r="U698" s="42" t="s">
        <v>880</v>
      </c>
      <c r="V698" s="42" t="s">
        <v>880</v>
      </c>
      <c r="W698" s="46" t="s">
        <v>36</v>
      </c>
      <c r="X698" s="46" t="s">
        <v>880</v>
      </c>
      <c r="Y698" s="42" t="s">
        <v>17</v>
      </c>
      <c r="Z698" s="42" t="s">
        <v>17</v>
      </c>
      <c r="AA698" s="42" t="s">
        <v>880</v>
      </c>
      <c r="AB698" s="46" t="s">
        <v>36</v>
      </c>
      <c r="AC698" s="42" t="s">
        <v>880</v>
      </c>
      <c r="AD698" s="42" t="s">
        <v>880</v>
      </c>
      <c r="AE698" s="46">
        <v>0.39374999999999999</v>
      </c>
      <c r="AF698" s="42" t="s">
        <v>880</v>
      </c>
      <c r="AG698" s="42" t="s">
        <v>880</v>
      </c>
      <c r="AH698" s="46">
        <v>0.40902777777777777</v>
      </c>
      <c r="AI698" s="42" t="s">
        <v>880</v>
      </c>
      <c r="AJ698" s="42" t="s">
        <v>880</v>
      </c>
      <c r="AK698" s="46">
        <v>0.39027777777777778</v>
      </c>
      <c r="AL698" s="42" t="s">
        <v>880</v>
      </c>
      <c r="AM698" s="42" t="s">
        <v>880</v>
      </c>
      <c r="AN698" s="46">
        <v>0.40208333333333335</v>
      </c>
      <c r="AO698" s="42" t="s">
        <v>880</v>
      </c>
      <c r="AP698" s="42" t="s">
        <v>17</v>
      </c>
      <c r="AQ698" s="42" t="s">
        <v>17</v>
      </c>
      <c r="AR698" s="42" t="s">
        <v>880</v>
      </c>
      <c r="AS698" s="46">
        <v>0.39305555555555555</v>
      </c>
      <c r="AT698" s="46" t="s">
        <v>880</v>
      </c>
      <c r="AU698" s="42" t="s">
        <v>880</v>
      </c>
      <c r="AV698" s="46">
        <v>0.39097222222222222</v>
      </c>
      <c r="AW698" s="46" t="s">
        <v>880</v>
      </c>
      <c r="AX698" s="42" t="s">
        <v>880</v>
      </c>
      <c r="AY698" s="46">
        <v>0.38125000000000003</v>
      </c>
      <c r="AZ698" s="46" t="s">
        <v>880</v>
      </c>
      <c r="BA698" s="42" t="s">
        <v>19</v>
      </c>
      <c r="BB698" s="46">
        <v>0.38541666666666669</v>
      </c>
      <c r="BC698" s="46" t="s">
        <v>19</v>
      </c>
      <c r="BD698" s="42" t="s">
        <v>880</v>
      </c>
      <c r="BE698" s="42" t="s">
        <v>17</v>
      </c>
      <c r="BF698" s="42" t="s">
        <v>17</v>
      </c>
      <c r="BR698" s="1">
        <f t="shared" si="171"/>
        <v>21</v>
      </c>
      <c r="BS698" s="1">
        <f t="shared" si="172"/>
        <v>0</v>
      </c>
      <c r="BT698" s="1">
        <f t="shared" si="173"/>
        <v>6</v>
      </c>
      <c r="BU698" s="1">
        <f t="shared" si="174"/>
        <v>0</v>
      </c>
      <c r="BV698" s="1">
        <f t="shared" si="175"/>
        <v>2</v>
      </c>
      <c r="BW698" s="1">
        <f>SUM(COUNTIFS($S698:$BQ698,{"PAT","MAT"}))</f>
        <v>0</v>
      </c>
      <c r="BX698" s="1">
        <f t="shared" si="176"/>
        <v>0</v>
      </c>
      <c r="BY698" s="1">
        <f t="shared" si="177"/>
        <v>0</v>
      </c>
      <c r="BZ698" s="1">
        <f t="shared" si="178"/>
        <v>0</v>
      </c>
      <c r="CA698" s="1">
        <f t="shared" si="179"/>
        <v>0</v>
      </c>
      <c r="CB698" s="1">
        <f t="shared" si="180"/>
        <v>0</v>
      </c>
      <c r="CC698" s="1">
        <f t="shared" si="181"/>
        <v>0</v>
      </c>
      <c r="CD698" s="1">
        <f t="shared" si="182"/>
        <v>0</v>
      </c>
      <c r="CE698" s="1">
        <f t="shared" si="183"/>
        <v>1</v>
      </c>
      <c r="CF698" s="1">
        <f t="shared" si="184"/>
        <v>1</v>
      </c>
      <c r="CG698" s="1">
        <f>SUM(BR698:CC698)+SUM(COUNTIFS(R698:BQ698,{"TERM","RESIGNED"}))</f>
        <v>29</v>
      </c>
      <c r="CH698" s="1" t="s">
        <v>41</v>
      </c>
      <c r="CI698" s="1" t="s">
        <v>931</v>
      </c>
    </row>
    <row r="699" spans="1:87" x14ac:dyDescent="0.25">
      <c r="A699" s="30">
        <f t="shared" si="185"/>
        <v>698</v>
      </c>
      <c r="B699" s="1" t="s">
        <v>163</v>
      </c>
      <c r="C699" s="1">
        <v>106305</v>
      </c>
      <c r="D699" s="25">
        <v>106305</v>
      </c>
      <c r="E699" s="1" t="s">
        <v>863</v>
      </c>
      <c r="F699" s="32" t="s">
        <v>1426</v>
      </c>
      <c r="G699" s="32" t="s">
        <v>117</v>
      </c>
      <c r="H699" s="28">
        <v>45289</v>
      </c>
      <c r="I699" s="28" t="s">
        <v>36</v>
      </c>
      <c r="J699" s="28" t="s">
        <v>36</v>
      </c>
      <c r="K699" s="1">
        <f t="shared" ca="1" si="170"/>
        <v>53</v>
      </c>
      <c r="L699" s="32" t="s">
        <v>1354</v>
      </c>
      <c r="M699" s="32" t="s">
        <v>118</v>
      </c>
      <c r="N699" s="1" t="s">
        <v>38</v>
      </c>
      <c r="O699" s="1" t="s">
        <v>39</v>
      </c>
      <c r="P699" s="1"/>
      <c r="Q699" s="1"/>
      <c r="R699" s="31" t="s">
        <v>60</v>
      </c>
      <c r="S699" s="42" t="s">
        <v>880</v>
      </c>
      <c r="T699" s="45" t="s">
        <v>36</v>
      </c>
      <c r="U699" s="42" t="s">
        <v>880</v>
      </c>
      <c r="V699" s="42" t="s">
        <v>880</v>
      </c>
      <c r="W699" s="46" t="s">
        <v>36</v>
      </c>
      <c r="X699" s="46" t="s">
        <v>880</v>
      </c>
      <c r="Y699" s="42" t="s">
        <v>17</v>
      </c>
      <c r="Z699" s="42" t="s">
        <v>17</v>
      </c>
      <c r="AA699" s="42" t="s">
        <v>880</v>
      </c>
      <c r="AB699" s="46" t="s">
        <v>36</v>
      </c>
      <c r="AC699" s="42" t="s">
        <v>880</v>
      </c>
      <c r="AD699" s="42" t="s">
        <v>880</v>
      </c>
      <c r="AE699" s="46" t="s">
        <v>36</v>
      </c>
      <c r="AF699" s="42" t="s">
        <v>880</v>
      </c>
      <c r="AG699" s="42" t="s">
        <v>880</v>
      </c>
      <c r="AH699" s="46" t="s">
        <v>36</v>
      </c>
      <c r="AI699" s="42" t="s">
        <v>880</v>
      </c>
      <c r="AJ699" s="42" t="s">
        <v>880</v>
      </c>
      <c r="AK699" s="46" t="s">
        <v>36</v>
      </c>
      <c r="AL699" s="42" t="s">
        <v>880</v>
      </c>
      <c r="AM699" s="42" t="s">
        <v>880</v>
      </c>
      <c r="AN699" s="46">
        <v>0.3979166666666667</v>
      </c>
      <c r="AO699" s="42" t="s">
        <v>880</v>
      </c>
      <c r="AP699" s="42" t="s">
        <v>17</v>
      </c>
      <c r="AQ699" s="42" t="s">
        <v>17</v>
      </c>
      <c r="AR699" s="42" t="s">
        <v>880</v>
      </c>
      <c r="AS699" s="46">
        <v>0.38750000000000001</v>
      </c>
      <c r="AT699" s="46" t="s">
        <v>880</v>
      </c>
      <c r="AU699" s="42" t="s">
        <v>880</v>
      </c>
      <c r="AV699" s="46">
        <v>0.38958333333333334</v>
      </c>
      <c r="AW699" s="46" t="s">
        <v>880</v>
      </c>
      <c r="AX699" s="42" t="s">
        <v>880</v>
      </c>
      <c r="AY699" s="46">
        <v>0.3888888888888889</v>
      </c>
      <c r="AZ699" s="46" t="s">
        <v>880</v>
      </c>
      <c r="BA699" s="42" t="s">
        <v>880</v>
      </c>
      <c r="BB699" s="46">
        <v>0.40902777777777777</v>
      </c>
      <c r="BC699" s="46" t="s">
        <v>880</v>
      </c>
      <c r="BD699" s="42" t="s">
        <v>18</v>
      </c>
      <c r="BE699" s="42" t="s">
        <v>17</v>
      </c>
      <c r="BF699" s="42" t="s">
        <v>17</v>
      </c>
      <c r="BR699" s="1">
        <f t="shared" si="171"/>
        <v>22</v>
      </c>
      <c r="BS699" s="1">
        <f t="shared" si="172"/>
        <v>0</v>
      </c>
      <c r="BT699" s="1">
        <f t="shared" si="173"/>
        <v>6</v>
      </c>
      <c r="BU699" s="1">
        <f t="shared" si="174"/>
        <v>1</v>
      </c>
      <c r="BV699" s="1">
        <f t="shared" si="175"/>
        <v>0</v>
      </c>
      <c r="BW699" s="1">
        <f>SUM(COUNTIFS($S699:$BQ699,{"PAT","MAT"}))</f>
        <v>0</v>
      </c>
      <c r="BX699" s="1">
        <f t="shared" si="176"/>
        <v>0</v>
      </c>
      <c r="BY699" s="1">
        <f t="shared" si="177"/>
        <v>0</v>
      </c>
      <c r="BZ699" s="1">
        <f t="shared" si="178"/>
        <v>0</v>
      </c>
      <c r="CA699" s="1">
        <f t="shared" si="179"/>
        <v>0</v>
      </c>
      <c r="CB699" s="1">
        <f t="shared" si="180"/>
        <v>0</v>
      </c>
      <c r="CC699" s="1">
        <f t="shared" si="181"/>
        <v>0</v>
      </c>
      <c r="CD699" s="1">
        <f t="shared" si="182"/>
        <v>0</v>
      </c>
      <c r="CE699" s="1">
        <f t="shared" si="183"/>
        <v>1</v>
      </c>
      <c r="CF699" s="1">
        <f t="shared" si="184"/>
        <v>1</v>
      </c>
      <c r="CG699" s="1">
        <f>SUM(BR699:CC699)+SUM(COUNTIFS(R699:BQ699,{"TERM","RESIGNED"}))</f>
        <v>29</v>
      </c>
      <c r="CH699" s="1" t="s">
        <v>41</v>
      </c>
      <c r="CI699" s="1" t="s">
        <v>931</v>
      </c>
    </row>
    <row r="700" spans="1:87" x14ac:dyDescent="0.25">
      <c r="A700" s="30">
        <f t="shared" si="185"/>
        <v>699</v>
      </c>
      <c r="B700" s="1" t="s">
        <v>163</v>
      </c>
      <c r="C700" s="1">
        <v>106310</v>
      </c>
      <c r="D700" s="25">
        <v>106310</v>
      </c>
      <c r="E700" s="1" t="s">
        <v>863</v>
      </c>
      <c r="F700" s="32" t="s">
        <v>1428</v>
      </c>
      <c r="G700" s="32" t="s">
        <v>117</v>
      </c>
      <c r="H700" s="28">
        <v>45289</v>
      </c>
      <c r="I700" s="28" t="s">
        <v>36</v>
      </c>
      <c r="J700" s="28" t="s">
        <v>36</v>
      </c>
      <c r="K700" s="1">
        <f t="shared" ca="1" si="170"/>
        <v>53</v>
      </c>
      <c r="L700" s="32" t="s">
        <v>1354</v>
      </c>
      <c r="M700" s="32" t="s">
        <v>118</v>
      </c>
      <c r="N700" s="1" t="s">
        <v>38</v>
      </c>
      <c r="O700" s="1" t="s">
        <v>39</v>
      </c>
      <c r="P700" s="1"/>
      <c r="Q700" s="1"/>
      <c r="R700" s="31" t="s">
        <v>60</v>
      </c>
      <c r="S700" s="42" t="s">
        <v>880</v>
      </c>
      <c r="T700" s="45" t="s">
        <v>36</v>
      </c>
      <c r="U700" s="42" t="s">
        <v>880</v>
      </c>
      <c r="V700" s="42" t="s">
        <v>880</v>
      </c>
      <c r="W700" s="46" t="s">
        <v>36</v>
      </c>
      <c r="X700" s="46" t="s">
        <v>880</v>
      </c>
      <c r="Y700" s="42" t="s">
        <v>17</v>
      </c>
      <c r="Z700" s="42" t="s">
        <v>17</v>
      </c>
      <c r="AA700" s="42" t="s">
        <v>880</v>
      </c>
      <c r="AB700" s="46" t="s">
        <v>36</v>
      </c>
      <c r="AC700" s="42" t="s">
        <v>880</v>
      </c>
      <c r="AD700" s="42" t="s">
        <v>880</v>
      </c>
      <c r="AE700" s="46" t="s">
        <v>36</v>
      </c>
      <c r="AF700" s="42" t="s">
        <v>880</v>
      </c>
      <c r="AG700" s="42" t="s">
        <v>880</v>
      </c>
      <c r="AH700" s="46" t="s">
        <v>36</v>
      </c>
      <c r="AI700" s="42" t="s">
        <v>880</v>
      </c>
      <c r="AJ700" s="42" t="s">
        <v>880</v>
      </c>
      <c r="AK700" s="46" t="s">
        <v>36</v>
      </c>
      <c r="AL700" s="42" t="s">
        <v>880</v>
      </c>
      <c r="AM700" s="42" t="s">
        <v>880</v>
      </c>
      <c r="AN700" s="46">
        <v>0.39027777777777778</v>
      </c>
      <c r="AO700" s="42" t="s">
        <v>880</v>
      </c>
      <c r="AP700" s="42" t="s">
        <v>17</v>
      </c>
      <c r="AQ700" s="42" t="s">
        <v>17</v>
      </c>
      <c r="AR700" s="42" t="s">
        <v>880</v>
      </c>
      <c r="AS700" s="46">
        <v>0.38055555555555554</v>
      </c>
      <c r="AT700" s="46" t="s">
        <v>880</v>
      </c>
      <c r="AU700" s="42" t="s">
        <v>880</v>
      </c>
      <c r="AV700" s="46">
        <v>0.3833333333333333</v>
      </c>
      <c r="AW700" s="46" t="s">
        <v>880</v>
      </c>
      <c r="AX700" s="42" t="s">
        <v>880</v>
      </c>
      <c r="AY700" s="46">
        <v>0.39027777777777778</v>
      </c>
      <c r="AZ700" s="46" t="s">
        <v>880</v>
      </c>
      <c r="BA700" s="42" t="s">
        <v>18</v>
      </c>
      <c r="BB700" s="46" t="s">
        <v>36</v>
      </c>
      <c r="BC700" s="46" t="s">
        <v>18</v>
      </c>
      <c r="BD700" s="42" t="s">
        <v>880</v>
      </c>
      <c r="BE700" s="42" t="s">
        <v>17</v>
      </c>
      <c r="BF700" s="42" t="s">
        <v>17</v>
      </c>
      <c r="BR700" s="1">
        <f t="shared" si="171"/>
        <v>21</v>
      </c>
      <c r="BS700" s="1">
        <f t="shared" si="172"/>
        <v>0</v>
      </c>
      <c r="BT700" s="1">
        <f t="shared" si="173"/>
        <v>6</v>
      </c>
      <c r="BU700" s="1">
        <f t="shared" si="174"/>
        <v>2</v>
      </c>
      <c r="BV700" s="1">
        <f t="shared" si="175"/>
        <v>0</v>
      </c>
      <c r="BW700" s="1">
        <f>SUM(COUNTIFS($S700:$BQ700,{"PAT","MAT"}))</f>
        <v>0</v>
      </c>
      <c r="BX700" s="1">
        <f t="shared" si="176"/>
        <v>0</v>
      </c>
      <c r="BY700" s="1">
        <f t="shared" si="177"/>
        <v>0</v>
      </c>
      <c r="BZ700" s="1">
        <f t="shared" si="178"/>
        <v>0</v>
      </c>
      <c r="CA700" s="1">
        <f t="shared" si="179"/>
        <v>0</v>
      </c>
      <c r="CB700" s="1">
        <f t="shared" si="180"/>
        <v>0</v>
      </c>
      <c r="CC700" s="1">
        <f t="shared" si="181"/>
        <v>0</v>
      </c>
      <c r="CD700" s="1">
        <f t="shared" si="182"/>
        <v>0</v>
      </c>
      <c r="CE700" s="1">
        <f t="shared" si="183"/>
        <v>1</v>
      </c>
      <c r="CF700" s="1">
        <f t="shared" si="184"/>
        <v>1</v>
      </c>
      <c r="CG700" s="1">
        <f>SUM(BR700:CC700)+SUM(COUNTIFS(R700:BQ700,{"TERM","RESIGNED"}))</f>
        <v>29</v>
      </c>
      <c r="CH700" s="1" t="s">
        <v>41</v>
      </c>
      <c r="CI700" s="1" t="s">
        <v>931</v>
      </c>
    </row>
    <row r="701" spans="1:87" x14ac:dyDescent="0.25">
      <c r="A701" s="30">
        <f t="shared" si="185"/>
        <v>700</v>
      </c>
      <c r="B701" s="1" t="s">
        <v>163</v>
      </c>
      <c r="C701" s="1">
        <v>106312</v>
      </c>
      <c r="D701" s="25">
        <v>106312</v>
      </c>
      <c r="E701" s="1" t="s">
        <v>862</v>
      </c>
      <c r="F701" s="32" t="s">
        <v>1429</v>
      </c>
      <c r="G701" s="32" t="s">
        <v>117</v>
      </c>
      <c r="H701" s="28">
        <v>45289</v>
      </c>
      <c r="I701" s="28" t="s">
        <v>36</v>
      </c>
      <c r="J701" s="28" t="s">
        <v>36</v>
      </c>
      <c r="K701" s="1">
        <f t="shared" ca="1" si="170"/>
        <v>53</v>
      </c>
      <c r="L701" s="32" t="s">
        <v>1354</v>
      </c>
      <c r="M701" s="32" t="s">
        <v>118</v>
      </c>
      <c r="N701" s="1" t="s">
        <v>38</v>
      </c>
      <c r="O701" s="1" t="s">
        <v>39</v>
      </c>
      <c r="P701" s="1"/>
      <c r="Q701" s="1"/>
      <c r="R701" s="31" t="s">
        <v>887</v>
      </c>
      <c r="S701" s="42" t="s">
        <v>880</v>
      </c>
      <c r="T701" s="45" t="s">
        <v>36</v>
      </c>
      <c r="U701" s="42" t="s">
        <v>880</v>
      </c>
      <c r="V701" s="42" t="s">
        <v>880</v>
      </c>
      <c r="W701" s="46" t="s">
        <v>36</v>
      </c>
      <c r="X701" s="46" t="s">
        <v>880</v>
      </c>
      <c r="Y701" s="42" t="s">
        <v>17</v>
      </c>
      <c r="Z701" s="42" t="s">
        <v>17</v>
      </c>
      <c r="AA701" s="42" t="s">
        <v>880</v>
      </c>
      <c r="AB701" s="46" t="s">
        <v>36</v>
      </c>
      <c r="AC701" s="42" t="s">
        <v>880</v>
      </c>
      <c r="AD701" s="42" t="s">
        <v>880</v>
      </c>
      <c r="AE701" s="46" t="s">
        <v>36</v>
      </c>
      <c r="AF701" s="42" t="s">
        <v>880</v>
      </c>
      <c r="AG701" s="42" t="s">
        <v>880</v>
      </c>
      <c r="AH701" s="46" t="s">
        <v>36</v>
      </c>
      <c r="AI701" s="42" t="s">
        <v>880</v>
      </c>
      <c r="AJ701" s="42" t="s">
        <v>880</v>
      </c>
      <c r="AK701" s="46" t="s">
        <v>36</v>
      </c>
      <c r="AL701" s="42" t="s">
        <v>880</v>
      </c>
      <c r="AM701" s="42" t="s">
        <v>880</v>
      </c>
      <c r="AN701" s="46" t="s">
        <v>36</v>
      </c>
      <c r="AO701" s="42" t="s">
        <v>880</v>
      </c>
      <c r="AP701" s="42" t="s">
        <v>17</v>
      </c>
      <c r="AQ701" s="42" t="s">
        <v>17</v>
      </c>
      <c r="AR701" s="42" t="s">
        <v>880</v>
      </c>
      <c r="AS701" s="46">
        <v>0.39652777777777781</v>
      </c>
      <c r="AT701" s="46" t="s">
        <v>880</v>
      </c>
      <c r="AU701" s="42" t="s">
        <v>880</v>
      </c>
      <c r="AV701" s="46">
        <v>0.39583333333333331</v>
      </c>
      <c r="AW701" s="46" t="s">
        <v>880</v>
      </c>
      <c r="AX701" s="42" t="s">
        <v>880</v>
      </c>
      <c r="AY701" s="46">
        <v>0.40208333333333335</v>
      </c>
      <c r="AZ701" s="46" t="s">
        <v>880</v>
      </c>
      <c r="BA701" s="42" t="s">
        <v>880</v>
      </c>
      <c r="BB701" s="46">
        <v>0.43263888888888885</v>
      </c>
      <c r="BC701" s="46" t="s">
        <v>880</v>
      </c>
      <c r="BD701" s="42" t="s">
        <v>18</v>
      </c>
      <c r="BE701" s="42" t="s">
        <v>17</v>
      </c>
      <c r="BF701" s="42" t="s">
        <v>17</v>
      </c>
      <c r="BR701" s="1">
        <f t="shared" si="171"/>
        <v>22</v>
      </c>
      <c r="BS701" s="1">
        <f t="shared" si="172"/>
        <v>0</v>
      </c>
      <c r="BT701" s="1">
        <f t="shared" si="173"/>
        <v>6</v>
      </c>
      <c r="BU701" s="1">
        <f t="shared" si="174"/>
        <v>1</v>
      </c>
      <c r="BV701" s="1">
        <f t="shared" si="175"/>
        <v>0</v>
      </c>
      <c r="BW701" s="1">
        <f>SUM(COUNTIFS($S701:$BQ701,{"PAT","MAT"}))</f>
        <v>0</v>
      </c>
      <c r="BX701" s="1">
        <f t="shared" si="176"/>
        <v>0</v>
      </c>
      <c r="BY701" s="1">
        <f t="shared" si="177"/>
        <v>0</v>
      </c>
      <c r="BZ701" s="1">
        <f t="shared" si="178"/>
        <v>0</v>
      </c>
      <c r="CA701" s="1">
        <f t="shared" si="179"/>
        <v>0</v>
      </c>
      <c r="CB701" s="1">
        <f t="shared" si="180"/>
        <v>0</v>
      </c>
      <c r="CC701" s="1">
        <f t="shared" si="181"/>
        <v>0</v>
      </c>
      <c r="CD701" s="1">
        <f t="shared" si="182"/>
        <v>0</v>
      </c>
      <c r="CE701" s="1">
        <f t="shared" si="183"/>
        <v>1</v>
      </c>
      <c r="CF701" s="1">
        <f t="shared" si="184"/>
        <v>1</v>
      </c>
      <c r="CG701" s="1">
        <f>SUM(BR701:CC701)+SUM(COUNTIFS(R701:BQ701,{"TERM","RESIGNED"}))</f>
        <v>29</v>
      </c>
      <c r="CH701" s="1" t="s">
        <v>41</v>
      </c>
      <c r="CI701" s="1" t="s">
        <v>931</v>
      </c>
    </row>
    <row r="702" spans="1:87" x14ac:dyDescent="0.25">
      <c r="A702" s="30">
        <f t="shared" si="185"/>
        <v>701</v>
      </c>
      <c r="B702" s="1" t="s">
        <v>163</v>
      </c>
      <c r="C702" s="1">
        <v>106324</v>
      </c>
      <c r="D702" s="25">
        <v>106324</v>
      </c>
      <c r="E702" s="1" t="s">
        <v>863</v>
      </c>
      <c r="F702" s="32" t="s">
        <v>1435</v>
      </c>
      <c r="G702" s="32" t="s">
        <v>181</v>
      </c>
      <c r="H702" s="28">
        <v>45289</v>
      </c>
      <c r="I702" s="28" t="s">
        <v>36</v>
      </c>
      <c r="J702" s="28" t="s">
        <v>36</v>
      </c>
      <c r="K702" s="1">
        <f t="shared" ca="1" si="170"/>
        <v>53</v>
      </c>
      <c r="L702" s="32" t="s">
        <v>1354</v>
      </c>
      <c r="M702" s="32" t="s">
        <v>178</v>
      </c>
      <c r="N702" s="1" t="s">
        <v>38</v>
      </c>
      <c r="O702" s="1" t="s">
        <v>39</v>
      </c>
      <c r="P702" s="1"/>
      <c r="Q702" s="1"/>
      <c r="R702" s="31" t="s">
        <v>226</v>
      </c>
      <c r="S702" s="42" t="s">
        <v>19</v>
      </c>
      <c r="T702" s="45" t="s">
        <v>36</v>
      </c>
      <c r="U702" s="42" t="s">
        <v>19</v>
      </c>
      <c r="V702" s="42" t="s">
        <v>880</v>
      </c>
      <c r="W702" s="46" t="s">
        <v>36</v>
      </c>
      <c r="X702" s="46" t="s">
        <v>880</v>
      </c>
      <c r="Y702" s="42" t="s">
        <v>17</v>
      </c>
      <c r="Z702" s="42" t="s">
        <v>17</v>
      </c>
      <c r="AA702" s="42" t="s">
        <v>880</v>
      </c>
      <c r="AB702" s="46" t="s">
        <v>36</v>
      </c>
      <c r="AC702" s="42" t="s">
        <v>880</v>
      </c>
      <c r="AD702" s="42" t="s">
        <v>880</v>
      </c>
      <c r="AE702" s="46" t="s">
        <v>36</v>
      </c>
      <c r="AF702" s="42" t="s">
        <v>880</v>
      </c>
      <c r="AG702" s="42" t="s">
        <v>880</v>
      </c>
      <c r="AH702" s="46" t="s">
        <v>36</v>
      </c>
      <c r="AI702" s="42" t="s">
        <v>880</v>
      </c>
      <c r="AJ702" s="42" t="s">
        <v>880</v>
      </c>
      <c r="AK702" s="46">
        <v>0.39513888888888887</v>
      </c>
      <c r="AL702" s="42" t="s">
        <v>880</v>
      </c>
      <c r="AM702" s="42" t="s">
        <v>18</v>
      </c>
      <c r="AN702" s="46" t="s">
        <v>36</v>
      </c>
      <c r="AO702" s="42" t="s">
        <v>18</v>
      </c>
      <c r="AP702" s="42" t="s">
        <v>17</v>
      </c>
      <c r="AQ702" s="42" t="s">
        <v>17</v>
      </c>
      <c r="AR702" s="42" t="s">
        <v>880</v>
      </c>
      <c r="AS702" s="46">
        <v>0.3923611111111111</v>
      </c>
      <c r="AT702" s="46" t="s">
        <v>880</v>
      </c>
      <c r="AU702" s="42" t="s">
        <v>880</v>
      </c>
      <c r="AV702" s="46">
        <v>0.42499999999999999</v>
      </c>
      <c r="AW702" s="46" t="s">
        <v>880</v>
      </c>
      <c r="AX702" s="42" t="s">
        <v>880</v>
      </c>
      <c r="AY702" s="46">
        <v>0.3833333333333333</v>
      </c>
      <c r="AZ702" s="46" t="s">
        <v>880</v>
      </c>
      <c r="BA702" s="42" t="s">
        <v>880</v>
      </c>
      <c r="BB702" s="46">
        <v>0.40972222222222227</v>
      </c>
      <c r="BC702" s="46" t="s">
        <v>880</v>
      </c>
      <c r="BD702" s="42" t="s">
        <v>19</v>
      </c>
      <c r="BE702" s="42" t="s">
        <v>17</v>
      </c>
      <c r="BF702" s="42" t="s">
        <v>17</v>
      </c>
      <c r="BR702" s="1">
        <f t="shared" si="171"/>
        <v>18</v>
      </c>
      <c r="BS702" s="1">
        <f t="shared" si="172"/>
        <v>0</v>
      </c>
      <c r="BT702" s="1">
        <f t="shared" si="173"/>
        <v>6</v>
      </c>
      <c r="BU702" s="1">
        <f t="shared" si="174"/>
        <v>2</v>
      </c>
      <c r="BV702" s="1">
        <f t="shared" si="175"/>
        <v>3</v>
      </c>
      <c r="BW702" s="1">
        <f>SUM(COUNTIFS($S702:$BQ702,{"PAT","MAT"}))</f>
        <v>0</v>
      </c>
      <c r="BX702" s="1">
        <f t="shared" si="176"/>
        <v>0</v>
      </c>
      <c r="BY702" s="1">
        <f t="shared" si="177"/>
        <v>0</v>
      </c>
      <c r="BZ702" s="1">
        <f t="shared" si="178"/>
        <v>0</v>
      </c>
      <c r="CA702" s="1">
        <f t="shared" si="179"/>
        <v>0</v>
      </c>
      <c r="CB702" s="1">
        <f t="shared" si="180"/>
        <v>0</v>
      </c>
      <c r="CC702" s="1">
        <f t="shared" si="181"/>
        <v>0</v>
      </c>
      <c r="CD702" s="1">
        <f t="shared" si="182"/>
        <v>0</v>
      </c>
      <c r="CE702" s="1">
        <f t="shared" si="183"/>
        <v>1</v>
      </c>
      <c r="CF702" s="1">
        <f t="shared" si="184"/>
        <v>1</v>
      </c>
      <c r="CG702" s="1">
        <f>SUM(BR702:CC702)+SUM(COUNTIFS(R702:BQ702,{"TERM","RESIGNED"}))</f>
        <v>29</v>
      </c>
      <c r="CH702" s="1" t="s">
        <v>41</v>
      </c>
      <c r="CI702" s="1" t="s">
        <v>931</v>
      </c>
    </row>
    <row r="703" spans="1:87" x14ac:dyDescent="0.25">
      <c r="A703" s="30">
        <f t="shared" si="185"/>
        <v>702</v>
      </c>
      <c r="B703" s="1" t="s">
        <v>163</v>
      </c>
      <c r="C703" s="1">
        <v>106326</v>
      </c>
      <c r="D703" s="25">
        <v>106326</v>
      </c>
      <c r="E703" s="1" t="s">
        <v>862</v>
      </c>
      <c r="F703" s="32" t="s">
        <v>1437</v>
      </c>
      <c r="G703" s="32" t="s">
        <v>181</v>
      </c>
      <c r="H703" s="28">
        <v>45289</v>
      </c>
      <c r="I703" s="28" t="s">
        <v>36</v>
      </c>
      <c r="J703" s="28" t="s">
        <v>36</v>
      </c>
      <c r="K703" s="1">
        <f t="shared" ca="1" si="170"/>
        <v>53</v>
      </c>
      <c r="L703" s="32" t="s">
        <v>1354</v>
      </c>
      <c r="M703" s="32" t="s">
        <v>178</v>
      </c>
      <c r="N703" s="1" t="s">
        <v>38</v>
      </c>
      <c r="O703" s="1" t="s">
        <v>39</v>
      </c>
      <c r="P703" s="1"/>
      <c r="Q703" s="1"/>
      <c r="R703" s="31" t="s">
        <v>246</v>
      </c>
      <c r="S703" s="42" t="s">
        <v>880</v>
      </c>
      <c r="T703" s="45" t="s">
        <v>36</v>
      </c>
      <c r="U703" s="42" t="s">
        <v>880</v>
      </c>
      <c r="V703" s="42" t="s">
        <v>880</v>
      </c>
      <c r="W703" s="46" t="s">
        <v>36</v>
      </c>
      <c r="X703" s="46" t="s">
        <v>880</v>
      </c>
      <c r="Y703" s="42" t="s">
        <v>17</v>
      </c>
      <c r="Z703" s="42" t="s">
        <v>17</v>
      </c>
      <c r="AA703" s="42" t="s">
        <v>880</v>
      </c>
      <c r="AB703" s="46" t="s">
        <v>36</v>
      </c>
      <c r="AC703" s="42" t="s">
        <v>880</v>
      </c>
      <c r="AD703" s="42" t="s">
        <v>880</v>
      </c>
      <c r="AE703" s="46">
        <v>0.3923611111111111</v>
      </c>
      <c r="AF703" s="42" t="s">
        <v>880</v>
      </c>
      <c r="AG703" s="42" t="s">
        <v>880</v>
      </c>
      <c r="AH703" s="46">
        <v>0.40069444444444446</v>
      </c>
      <c r="AI703" s="42" t="s">
        <v>880</v>
      </c>
      <c r="AJ703" s="42" t="s">
        <v>880</v>
      </c>
      <c r="AK703" s="46">
        <v>0.39027777777777778</v>
      </c>
      <c r="AL703" s="42" t="s">
        <v>880</v>
      </c>
      <c r="AM703" s="42" t="s">
        <v>880</v>
      </c>
      <c r="AN703" s="46">
        <v>0.41875000000000001</v>
      </c>
      <c r="AO703" s="42" t="s">
        <v>880</v>
      </c>
      <c r="AP703" s="42" t="s">
        <v>17</v>
      </c>
      <c r="AQ703" s="42" t="s">
        <v>17</v>
      </c>
      <c r="AR703" s="42" t="s">
        <v>880</v>
      </c>
      <c r="AS703" s="46">
        <v>0.39374999999999999</v>
      </c>
      <c r="AT703" s="46" t="s">
        <v>880</v>
      </c>
      <c r="AU703" s="42" t="s">
        <v>880</v>
      </c>
      <c r="AV703" s="46">
        <v>0.38750000000000001</v>
      </c>
      <c r="AW703" s="46" t="s">
        <v>880</v>
      </c>
      <c r="AX703" s="42" t="s">
        <v>880</v>
      </c>
      <c r="AY703" s="46">
        <v>0.38263888888888892</v>
      </c>
      <c r="AZ703" s="46" t="s">
        <v>880</v>
      </c>
      <c r="BA703" s="42" t="s">
        <v>880</v>
      </c>
      <c r="BB703" s="46">
        <v>0.38263888888888892</v>
      </c>
      <c r="BC703" s="46" t="s">
        <v>880</v>
      </c>
      <c r="BD703" s="42" t="s">
        <v>880</v>
      </c>
      <c r="BE703" s="42" t="s">
        <v>17</v>
      </c>
      <c r="BF703" s="42" t="s">
        <v>17</v>
      </c>
      <c r="BR703" s="1">
        <f t="shared" si="171"/>
        <v>23</v>
      </c>
      <c r="BS703" s="1">
        <f t="shared" si="172"/>
        <v>0</v>
      </c>
      <c r="BT703" s="1">
        <f t="shared" si="173"/>
        <v>6</v>
      </c>
      <c r="BU703" s="1">
        <f t="shared" si="174"/>
        <v>0</v>
      </c>
      <c r="BV703" s="1">
        <f t="shared" si="175"/>
        <v>0</v>
      </c>
      <c r="BW703" s="1">
        <f>SUM(COUNTIFS($S703:$BQ703,{"PAT","MAT"}))</f>
        <v>0</v>
      </c>
      <c r="BX703" s="1">
        <f t="shared" si="176"/>
        <v>0</v>
      </c>
      <c r="BY703" s="1">
        <f t="shared" si="177"/>
        <v>0</v>
      </c>
      <c r="BZ703" s="1">
        <f t="shared" si="178"/>
        <v>0</v>
      </c>
      <c r="CA703" s="1">
        <f t="shared" si="179"/>
        <v>0</v>
      </c>
      <c r="CB703" s="1">
        <f t="shared" si="180"/>
        <v>0</v>
      </c>
      <c r="CC703" s="1">
        <f t="shared" si="181"/>
        <v>0</v>
      </c>
      <c r="CD703" s="1">
        <f t="shared" si="182"/>
        <v>0</v>
      </c>
      <c r="CE703" s="1">
        <f t="shared" si="183"/>
        <v>1</v>
      </c>
      <c r="CF703" s="1">
        <f t="shared" si="184"/>
        <v>1</v>
      </c>
      <c r="CG703" s="1">
        <f>SUM(BR703:CC703)+SUM(COUNTIFS(R703:BQ703,{"TERM","RESIGNED"}))</f>
        <v>29</v>
      </c>
      <c r="CH703" s="1" t="s">
        <v>41</v>
      </c>
      <c r="CI703" s="1" t="s">
        <v>931</v>
      </c>
    </row>
    <row r="704" spans="1:87" x14ac:dyDescent="0.25">
      <c r="A704" s="30">
        <f t="shared" si="185"/>
        <v>703</v>
      </c>
      <c r="B704" s="1" t="s">
        <v>163</v>
      </c>
      <c r="C704" s="1">
        <v>106331</v>
      </c>
      <c r="D704" s="25">
        <v>106331</v>
      </c>
      <c r="E704" s="1" t="s">
        <v>862</v>
      </c>
      <c r="F704" s="32" t="s">
        <v>1438</v>
      </c>
      <c r="G704" s="32" t="s">
        <v>181</v>
      </c>
      <c r="H704" s="28">
        <v>45289</v>
      </c>
      <c r="I704" s="28" t="s">
        <v>36</v>
      </c>
      <c r="J704" s="28" t="s">
        <v>36</v>
      </c>
      <c r="K704" s="1">
        <f t="shared" ca="1" si="170"/>
        <v>53</v>
      </c>
      <c r="L704" s="32" t="s">
        <v>1354</v>
      </c>
      <c r="M704" s="32" t="s">
        <v>178</v>
      </c>
      <c r="N704" s="1" t="s">
        <v>38</v>
      </c>
      <c r="O704" s="1" t="s">
        <v>39</v>
      </c>
      <c r="P704" s="1"/>
      <c r="Q704" s="1"/>
      <c r="R704" s="31" t="s">
        <v>425</v>
      </c>
      <c r="S704" s="42" t="s">
        <v>880</v>
      </c>
      <c r="T704" s="45" t="s">
        <v>36</v>
      </c>
      <c r="U704" s="42" t="s">
        <v>880</v>
      </c>
      <c r="V704" s="42" t="s">
        <v>880</v>
      </c>
      <c r="W704" s="46" t="s">
        <v>36</v>
      </c>
      <c r="X704" s="46" t="s">
        <v>880</v>
      </c>
      <c r="Y704" s="42" t="s">
        <v>17</v>
      </c>
      <c r="Z704" s="42" t="s">
        <v>17</v>
      </c>
      <c r="AA704" s="42" t="s">
        <v>880</v>
      </c>
      <c r="AB704" s="46">
        <v>0.39930555555555558</v>
      </c>
      <c r="AC704" s="42" t="s">
        <v>880</v>
      </c>
      <c r="AD704" s="42" t="s">
        <v>880</v>
      </c>
      <c r="AE704" s="46">
        <v>0.38750000000000001</v>
      </c>
      <c r="AF704" s="42" t="s">
        <v>880</v>
      </c>
      <c r="AG704" s="42" t="s">
        <v>880</v>
      </c>
      <c r="AH704" s="46">
        <v>0.4055555555555555</v>
      </c>
      <c r="AI704" s="42" t="s">
        <v>880</v>
      </c>
      <c r="AJ704" s="42" t="s">
        <v>880</v>
      </c>
      <c r="AK704" s="46">
        <v>0.38611111111111113</v>
      </c>
      <c r="AL704" s="42" t="s">
        <v>880</v>
      </c>
      <c r="AM704" s="42" t="s">
        <v>880</v>
      </c>
      <c r="AN704" s="46">
        <v>0.42083333333333334</v>
      </c>
      <c r="AO704" s="42" t="s">
        <v>880</v>
      </c>
      <c r="AP704" s="42" t="s">
        <v>17</v>
      </c>
      <c r="AQ704" s="42" t="s">
        <v>17</v>
      </c>
      <c r="AR704" s="42" t="s">
        <v>18</v>
      </c>
      <c r="AS704" s="46" t="s">
        <v>36</v>
      </c>
      <c r="AT704" s="46" t="s">
        <v>18</v>
      </c>
      <c r="AU704" s="42" t="s">
        <v>18</v>
      </c>
      <c r="AV704" s="46" t="s">
        <v>36</v>
      </c>
      <c r="AW704" s="46" t="s">
        <v>18</v>
      </c>
      <c r="AX704" s="42" t="s">
        <v>18</v>
      </c>
      <c r="AY704" s="46" t="s">
        <v>36</v>
      </c>
      <c r="AZ704" s="46" t="s">
        <v>18</v>
      </c>
      <c r="BA704" s="42" t="s">
        <v>18</v>
      </c>
      <c r="BB704" s="46" t="s">
        <v>36</v>
      </c>
      <c r="BC704" s="46" t="s">
        <v>18</v>
      </c>
      <c r="BD704" s="42" t="s">
        <v>18</v>
      </c>
      <c r="BE704" s="42" t="s">
        <v>17</v>
      </c>
      <c r="BF704" s="42" t="s">
        <v>17</v>
      </c>
      <c r="BR704" s="1">
        <f t="shared" si="171"/>
        <v>14</v>
      </c>
      <c r="BS704" s="1">
        <f t="shared" si="172"/>
        <v>0</v>
      </c>
      <c r="BT704" s="1">
        <f t="shared" si="173"/>
        <v>6</v>
      </c>
      <c r="BU704" s="1">
        <f t="shared" si="174"/>
        <v>9</v>
      </c>
      <c r="BV704" s="1">
        <f t="shared" si="175"/>
        <v>0</v>
      </c>
      <c r="BW704" s="1">
        <f>SUM(COUNTIFS($S704:$BQ704,{"PAT","MAT"}))</f>
        <v>0</v>
      </c>
      <c r="BX704" s="1">
        <f t="shared" si="176"/>
        <v>0</v>
      </c>
      <c r="BY704" s="1">
        <f t="shared" si="177"/>
        <v>0</v>
      </c>
      <c r="BZ704" s="1">
        <f t="shared" si="178"/>
        <v>0</v>
      </c>
      <c r="CA704" s="1">
        <f t="shared" si="179"/>
        <v>0</v>
      </c>
      <c r="CB704" s="1">
        <f t="shared" si="180"/>
        <v>0</v>
      </c>
      <c r="CC704" s="1">
        <f t="shared" si="181"/>
        <v>0</v>
      </c>
      <c r="CD704" s="1">
        <f t="shared" si="182"/>
        <v>0</v>
      </c>
      <c r="CE704" s="1">
        <f t="shared" si="183"/>
        <v>0</v>
      </c>
      <c r="CF704" s="1">
        <f t="shared" si="184"/>
        <v>1</v>
      </c>
      <c r="CG704" s="1">
        <f>SUM(BR704:CC704)+SUM(COUNTIFS(R704:BQ704,{"TERM","RESIGNED"}))</f>
        <v>29</v>
      </c>
      <c r="CH704" s="1" t="s">
        <v>41</v>
      </c>
      <c r="CI704" s="1" t="s">
        <v>931</v>
      </c>
    </row>
    <row r="705" spans="1:87" x14ac:dyDescent="0.25">
      <c r="A705" s="30">
        <f t="shared" si="185"/>
        <v>704</v>
      </c>
      <c r="B705" s="1" t="s">
        <v>163</v>
      </c>
      <c r="C705" s="1">
        <v>106334</v>
      </c>
      <c r="D705" s="25">
        <v>106334</v>
      </c>
      <c r="E705" s="1" t="s">
        <v>863</v>
      </c>
      <c r="F705" s="32" t="s">
        <v>1439</v>
      </c>
      <c r="G705" s="32" t="s">
        <v>181</v>
      </c>
      <c r="H705" s="28">
        <v>45289</v>
      </c>
      <c r="I705" s="28" t="s">
        <v>36</v>
      </c>
      <c r="J705" s="28" t="s">
        <v>36</v>
      </c>
      <c r="K705" s="1">
        <f t="shared" ca="1" si="170"/>
        <v>53</v>
      </c>
      <c r="L705" s="32" t="s">
        <v>1354</v>
      </c>
      <c r="M705" s="32" t="s">
        <v>178</v>
      </c>
      <c r="N705" s="1" t="s">
        <v>38</v>
      </c>
      <c r="O705" s="1" t="s">
        <v>39</v>
      </c>
      <c r="P705" s="1"/>
      <c r="Q705" s="1"/>
      <c r="R705" s="31" t="s">
        <v>425</v>
      </c>
      <c r="S705" s="42" t="s">
        <v>19</v>
      </c>
      <c r="T705" s="45" t="s">
        <v>36</v>
      </c>
      <c r="U705" s="42" t="s">
        <v>19</v>
      </c>
      <c r="V705" s="42" t="s">
        <v>880</v>
      </c>
      <c r="W705" s="46" t="s">
        <v>36</v>
      </c>
      <c r="X705" s="46" t="s">
        <v>880</v>
      </c>
      <c r="Y705" s="42" t="s">
        <v>17</v>
      </c>
      <c r="Z705" s="42" t="s">
        <v>17</v>
      </c>
      <c r="AA705" s="42" t="s">
        <v>19</v>
      </c>
      <c r="AB705" s="46">
        <v>0.37916666666666665</v>
      </c>
      <c r="AC705" s="42" t="s">
        <v>19</v>
      </c>
      <c r="AD705" s="42" t="s">
        <v>880</v>
      </c>
      <c r="AE705" s="46">
        <v>0.39097222222222222</v>
      </c>
      <c r="AF705" s="42" t="s">
        <v>880</v>
      </c>
      <c r="AG705" s="42" t="s">
        <v>880</v>
      </c>
      <c r="AH705" s="46">
        <v>0.40972222222222227</v>
      </c>
      <c r="AI705" s="42" t="s">
        <v>880</v>
      </c>
      <c r="AJ705" s="42" t="s">
        <v>880</v>
      </c>
      <c r="AK705" s="46">
        <v>0.35972222222222222</v>
      </c>
      <c r="AL705" s="42" t="s">
        <v>880</v>
      </c>
      <c r="AM705" s="42" t="s">
        <v>880</v>
      </c>
      <c r="AN705" s="46">
        <v>0.42083333333333334</v>
      </c>
      <c r="AO705" s="42" t="s">
        <v>880</v>
      </c>
      <c r="AP705" s="42" t="s">
        <v>17</v>
      </c>
      <c r="AQ705" s="42" t="s">
        <v>17</v>
      </c>
      <c r="AR705" s="42" t="s">
        <v>19</v>
      </c>
      <c r="AS705" s="46">
        <v>0.3923611111111111</v>
      </c>
      <c r="AT705" s="46" t="s">
        <v>19</v>
      </c>
      <c r="AU705" s="42" t="s">
        <v>880</v>
      </c>
      <c r="AV705" s="46">
        <v>0.38472222222222219</v>
      </c>
      <c r="AW705" s="46" t="s">
        <v>880</v>
      </c>
      <c r="AX705" s="42" t="s">
        <v>880</v>
      </c>
      <c r="AY705" s="46">
        <v>0.38125000000000003</v>
      </c>
      <c r="AZ705" s="46" t="s">
        <v>880</v>
      </c>
      <c r="BA705" s="42" t="s">
        <v>19</v>
      </c>
      <c r="BB705" s="46" t="s">
        <v>36</v>
      </c>
      <c r="BC705" s="46" t="s">
        <v>19</v>
      </c>
      <c r="BD705" s="42" t="s">
        <v>19</v>
      </c>
      <c r="BE705" s="42" t="s">
        <v>17</v>
      </c>
      <c r="BF705" s="42" t="s">
        <v>17</v>
      </c>
      <c r="BR705" s="1">
        <f t="shared" si="171"/>
        <v>14</v>
      </c>
      <c r="BS705" s="1">
        <f t="shared" si="172"/>
        <v>0</v>
      </c>
      <c r="BT705" s="1">
        <f t="shared" si="173"/>
        <v>6</v>
      </c>
      <c r="BU705" s="1">
        <f t="shared" si="174"/>
        <v>0</v>
      </c>
      <c r="BV705" s="1">
        <f t="shared" si="175"/>
        <v>9</v>
      </c>
      <c r="BW705" s="1">
        <f>SUM(COUNTIFS($S705:$BQ705,{"PAT","MAT"}))</f>
        <v>0</v>
      </c>
      <c r="BX705" s="1">
        <f t="shared" si="176"/>
        <v>0</v>
      </c>
      <c r="BY705" s="1">
        <f t="shared" si="177"/>
        <v>0</v>
      </c>
      <c r="BZ705" s="1">
        <f t="shared" si="178"/>
        <v>0</v>
      </c>
      <c r="CA705" s="1">
        <f t="shared" si="179"/>
        <v>0</v>
      </c>
      <c r="CB705" s="1">
        <f t="shared" si="180"/>
        <v>0</v>
      </c>
      <c r="CC705" s="1">
        <f t="shared" si="181"/>
        <v>0</v>
      </c>
      <c r="CD705" s="1">
        <f t="shared" si="182"/>
        <v>0</v>
      </c>
      <c r="CE705" s="1">
        <f t="shared" si="183"/>
        <v>0</v>
      </c>
      <c r="CF705" s="1">
        <f t="shared" si="184"/>
        <v>1</v>
      </c>
      <c r="CG705" s="1">
        <f>SUM(BR705:CC705)+SUM(COUNTIFS(R705:BQ705,{"TERM","RESIGNED"}))</f>
        <v>29</v>
      </c>
      <c r="CH705" s="1" t="s">
        <v>41</v>
      </c>
      <c r="CI705" s="1" t="s">
        <v>931</v>
      </c>
    </row>
    <row r="706" spans="1:87" x14ac:dyDescent="0.25">
      <c r="A706" s="30">
        <f t="shared" si="185"/>
        <v>705</v>
      </c>
      <c r="B706" s="1" t="s">
        <v>163</v>
      </c>
      <c r="C706" s="1">
        <v>106335</v>
      </c>
      <c r="D706" s="25">
        <v>106335</v>
      </c>
      <c r="E706" s="1" t="s">
        <v>863</v>
      </c>
      <c r="F706" s="32" t="s">
        <v>1440</v>
      </c>
      <c r="G706" s="32" t="s">
        <v>177</v>
      </c>
      <c r="H706" s="28">
        <v>45289</v>
      </c>
      <c r="I706" s="28" t="s">
        <v>36</v>
      </c>
      <c r="J706" s="28" t="s">
        <v>36</v>
      </c>
      <c r="K706" s="1">
        <f t="shared" ref="K706:K742" ca="1" si="186">IF(O706="ACTIVE",(TODAY()-H706),(J706-H706))</f>
        <v>53</v>
      </c>
      <c r="L706" s="32" t="s">
        <v>1354</v>
      </c>
      <c r="M706" s="32" t="s">
        <v>178</v>
      </c>
      <c r="N706" s="1" t="s">
        <v>38</v>
      </c>
      <c r="O706" s="1" t="s">
        <v>39</v>
      </c>
      <c r="P706" s="1"/>
      <c r="Q706" s="1"/>
      <c r="R706" s="31" t="s">
        <v>246</v>
      </c>
      <c r="S706" s="42" t="s">
        <v>880</v>
      </c>
      <c r="T706" s="45" t="s">
        <v>36</v>
      </c>
      <c r="U706" s="42" t="s">
        <v>880</v>
      </c>
      <c r="V706" s="42" t="s">
        <v>880</v>
      </c>
      <c r="W706" s="46" t="s">
        <v>36</v>
      </c>
      <c r="X706" s="46" t="s">
        <v>880</v>
      </c>
      <c r="Y706" s="42" t="s">
        <v>17</v>
      </c>
      <c r="Z706" s="42" t="s">
        <v>17</v>
      </c>
      <c r="AA706" s="42" t="s">
        <v>880</v>
      </c>
      <c r="AB706" s="46">
        <v>0.36874999999999997</v>
      </c>
      <c r="AC706" s="42" t="s">
        <v>880</v>
      </c>
      <c r="AD706" s="42" t="s">
        <v>880</v>
      </c>
      <c r="AE706" s="46">
        <v>0.38750000000000001</v>
      </c>
      <c r="AF706" s="42" t="s">
        <v>880</v>
      </c>
      <c r="AG706" s="42" t="s">
        <v>880</v>
      </c>
      <c r="AH706" s="46">
        <v>0.41041666666666665</v>
      </c>
      <c r="AI706" s="42" t="s">
        <v>880</v>
      </c>
      <c r="AJ706" s="42" t="s">
        <v>880</v>
      </c>
      <c r="AK706" s="46">
        <v>0.39097222222222222</v>
      </c>
      <c r="AL706" s="42" t="s">
        <v>880</v>
      </c>
      <c r="AM706" s="42" t="s">
        <v>880</v>
      </c>
      <c r="AN706" s="46">
        <v>0.42083333333333334</v>
      </c>
      <c r="AO706" s="42" t="s">
        <v>880</v>
      </c>
      <c r="AP706" s="42" t="s">
        <v>17</v>
      </c>
      <c r="AQ706" s="42" t="s">
        <v>17</v>
      </c>
      <c r="AR706" s="42" t="s">
        <v>880</v>
      </c>
      <c r="AS706" s="46">
        <v>0.3888888888888889</v>
      </c>
      <c r="AT706" s="46" t="s">
        <v>880</v>
      </c>
      <c r="AU706" s="42" t="s">
        <v>880</v>
      </c>
      <c r="AV706" s="46">
        <v>0.38125000000000003</v>
      </c>
      <c r="AW706" s="46" t="s">
        <v>880</v>
      </c>
      <c r="AX706" s="42" t="s">
        <v>880</v>
      </c>
      <c r="AY706" s="46">
        <v>0.38750000000000001</v>
      </c>
      <c r="AZ706" s="46" t="s">
        <v>880</v>
      </c>
      <c r="BA706" s="42" t="s">
        <v>880</v>
      </c>
      <c r="BB706" s="46">
        <v>0.39097222222222222</v>
      </c>
      <c r="BC706" s="46" t="s">
        <v>880</v>
      </c>
      <c r="BD706" s="42" t="s">
        <v>880</v>
      </c>
      <c r="BE706" s="42" t="s">
        <v>17</v>
      </c>
      <c r="BF706" s="42" t="s">
        <v>17</v>
      </c>
      <c r="BR706" s="1">
        <f t="shared" ref="BR706:BR769" si="187">COUNTIFS($S706:$BQ706,"P")</f>
        <v>23</v>
      </c>
      <c r="BS706" s="1">
        <f t="shared" ref="BS706:BS769" si="188">COUNTIFS($S706:$BQ706,"HD")/2</f>
        <v>0</v>
      </c>
      <c r="BT706" s="1">
        <f t="shared" ref="BT706:BT769" si="189">COUNTIFS($S706:$BQ706,"DO")</f>
        <v>6</v>
      </c>
      <c r="BU706" s="1">
        <f t="shared" ref="BU706:BU769" si="190">COUNTIFS($S706:$BQ706,"UPL")</f>
        <v>0</v>
      </c>
      <c r="BV706" s="1">
        <f t="shared" ref="BV706:BV769" si="191">COUNTIFS($S706:$BQ706,"LWP")</f>
        <v>0</v>
      </c>
      <c r="BW706" s="1">
        <f>SUM(COUNTIFS($S706:$BQ706,{"PAT","MAT"}))</f>
        <v>0</v>
      </c>
      <c r="BX706" s="1">
        <f t="shared" ref="BX706:BX769" si="192">COUNTIFS($S706:$BQ706,"HO")</f>
        <v>0</v>
      </c>
      <c r="BY706" s="1">
        <f t="shared" ref="BY706:BY769" si="193">COUNTIFS($S706:$BQ706,"NA")</f>
        <v>0</v>
      </c>
      <c r="BZ706" s="1">
        <f t="shared" ref="BZ706:BZ769" si="194">COUNTIFS($S706:$BQ706,"PL")</f>
        <v>0</v>
      </c>
      <c r="CA706" s="1">
        <f t="shared" ref="CA706:CA769" si="195">COUNTIFS($S706:$BQ706,"CL")</f>
        <v>0</v>
      </c>
      <c r="CB706" s="1">
        <f t="shared" ref="CB706:CB769" si="196">COUNTIFS($S706:$BQ706,"BL")</f>
        <v>0</v>
      </c>
      <c r="CC706" s="1">
        <f t="shared" ref="CC706:CC769" si="197">COUNTIFS($S706:$BQ706,"CO")</f>
        <v>0</v>
      </c>
      <c r="CD706" s="1">
        <f t="shared" ref="CD706:CD769" si="198">SUM(BZ706:CC706)</f>
        <v>0</v>
      </c>
      <c r="CE706" s="1">
        <f t="shared" ref="CE706:CE769" si="199">IF(SUM(BR706+BS706)&gt;=17,1,0)</f>
        <v>1</v>
      </c>
      <c r="CF706" s="1">
        <f t="shared" ref="CF706:CF769" si="200">IF(SUM(BR706+BS706)&gt;=13,1,0)</f>
        <v>1</v>
      </c>
      <c r="CG706" s="1">
        <f>SUM(BR706:CC706)+SUM(COUNTIFS(R706:BQ706,{"TERM","RESIGNED"}))</f>
        <v>29</v>
      </c>
      <c r="CH706" s="1" t="s">
        <v>41</v>
      </c>
      <c r="CI706" s="1" t="s">
        <v>931</v>
      </c>
    </row>
    <row r="707" spans="1:87" x14ac:dyDescent="0.25">
      <c r="A707" s="30">
        <f t="shared" ref="A707:A770" si="201">A706+1</f>
        <v>706</v>
      </c>
      <c r="B707" s="1" t="s">
        <v>163</v>
      </c>
      <c r="C707" s="1">
        <v>106336</v>
      </c>
      <c r="D707" s="25">
        <v>106336</v>
      </c>
      <c r="E707" s="1" t="s">
        <v>863</v>
      </c>
      <c r="F707" s="32" t="s">
        <v>1441</v>
      </c>
      <c r="G707" s="32" t="s">
        <v>177</v>
      </c>
      <c r="H707" s="28">
        <v>45289</v>
      </c>
      <c r="I707" s="28" t="s">
        <v>36</v>
      </c>
      <c r="J707" s="28" t="s">
        <v>36</v>
      </c>
      <c r="K707" s="1">
        <f t="shared" ca="1" si="186"/>
        <v>53</v>
      </c>
      <c r="L707" s="32" t="s">
        <v>1354</v>
      </c>
      <c r="M707" s="32" t="s">
        <v>178</v>
      </c>
      <c r="N707" s="1" t="s">
        <v>38</v>
      </c>
      <c r="O707" s="1" t="s">
        <v>39</v>
      </c>
      <c r="P707" s="1"/>
      <c r="Q707" s="1"/>
      <c r="R707" s="31" t="s">
        <v>241</v>
      </c>
      <c r="S707" s="42" t="s">
        <v>880</v>
      </c>
      <c r="T707" s="45" t="s">
        <v>36</v>
      </c>
      <c r="U707" s="42" t="s">
        <v>880</v>
      </c>
      <c r="V707" s="42" t="s">
        <v>880</v>
      </c>
      <c r="W707" s="46" t="s">
        <v>36</v>
      </c>
      <c r="X707" s="46" t="s">
        <v>880</v>
      </c>
      <c r="Y707" s="42" t="s">
        <v>17</v>
      </c>
      <c r="Z707" s="42" t="s">
        <v>17</v>
      </c>
      <c r="AA707" s="42" t="s">
        <v>880</v>
      </c>
      <c r="AB707" s="46">
        <v>0.38750000000000001</v>
      </c>
      <c r="AC707" s="42" t="s">
        <v>880</v>
      </c>
      <c r="AD707" s="42" t="s">
        <v>880</v>
      </c>
      <c r="AE707" s="46">
        <v>0.39166666666666666</v>
      </c>
      <c r="AF707" s="42" t="s">
        <v>880</v>
      </c>
      <c r="AG707" s="42" t="s">
        <v>880</v>
      </c>
      <c r="AH707" s="46">
        <v>0.40416666666666662</v>
      </c>
      <c r="AI707" s="42" t="s">
        <v>880</v>
      </c>
      <c r="AJ707" s="42" t="s">
        <v>18</v>
      </c>
      <c r="AK707" s="46" t="s">
        <v>36</v>
      </c>
      <c r="AL707" s="42" t="s">
        <v>18</v>
      </c>
      <c r="AM707" s="42" t="s">
        <v>880</v>
      </c>
      <c r="AN707" s="46">
        <v>0.39374999999999999</v>
      </c>
      <c r="AO707" s="42" t="s">
        <v>880</v>
      </c>
      <c r="AP707" s="42" t="s">
        <v>17</v>
      </c>
      <c r="AQ707" s="42" t="s">
        <v>17</v>
      </c>
      <c r="AR707" s="42" t="s">
        <v>880</v>
      </c>
      <c r="AS707" s="46">
        <v>0.35486111111111113</v>
      </c>
      <c r="AT707" s="46" t="s">
        <v>880</v>
      </c>
      <c r="AU707" s="42" t="s">
        <v>880</v>
      </c>
      <c r="AV707" s="46">
        <v>0.38611111111111113</v>
      </c>
      <c r="AW707" s="46" t="s">
        <v>880</v>
      </c>
      <c r="AX707" s="42" t="s">
        <v>880</v>
      </c>
      <c r="AY707" s="46">
        <v>0.38541666666666669</v>
      </c>
      <c r="AZ707" s="46" t="s">
        <v>880</v>
      </c>
      <c r="BA707" s="42" t="s">
        <v>880</v>
      </c>
      <c r="BB707" s="46">
        <v>0.38194444444444442</v>
      </c>
      <c r="BC707" s="46" t="s">
        <v>880</v>
      </c>
      <c r="BD707" s="42" t="s">
        <v>880</v>
      </c>
      <c r="BE707" s="42" t="s">
        <v>17</v>
      </c>
      <c r="BF707" s="42" t="s">
        <v>17</v>
      </c>
      <c r="BR707" s="1">
        <f t="shared" si="187"/>
        <v>21</v>
      </c>
      <c r="BS707" s="1">
        <f t="shared" si="188"/>
        <v>0</v>
      </c>
      <c r="BT707" s="1">
        <f t="shared" si="189"/>
        <v>6</v>
      </c>
      <c r="BU707" s="1">
        <f t="shared" si="190"/>
        <v>2</v>
      </c>
      <c r="BV707" s="1">
        <f t="shared" si="191"/>
        <v>0</v>
      </c>
      <c r="BW707" s="1">
        <f>SUM(COUNTIFS($S707:$BQ707,{"PAT","MAT"}))</f>
        <v>0</v>
      </c>
      <c r="BX707" s="1">
        <f t="shared" si="192"/>
        <v>0</v>
      </c>
      <c r="BY707" s="1">
        <f t="shared" si="193"/>
        <v>0</v>
      </c>
      <c r="BZ707" s="1">
        <f t="shared" si="194"/>
        <v>0</v>
      </c>
      <c r="CA707" s="1">
        <f t="shared" si="195"/>
        <v>0</v>
      </c>
      <c r="CB707" s="1">
        <f t="shared" si="196"/>
        <v>0</v>
      </c>
      <c r="CC707" s="1">
        <f t="shared" si="197"/>
        <v>0</v>
      </c>
      <c r="CD707" s="1">
        <f t="shared" si="198"/>
        <v>0</v>
      </c>
      <c r="CE707" s="1">
        <f t="shared" si="199"/>
        <v>1</v>
      </c>
      <c r="CF707" s="1">
        <f t="shared" si="200"/>
        <v>1</v>
      </c>
      <c r="CG707" s="1">
        <f>SUM(BR707:CC707)+SUM(COUNTIFS(R707:BQ707,{"TERM","RESIGNED"}))</f>
        <v>29</v>
      </c>
      <c r="CH707" s="1" t="s">
        <v>41</v>
      </c>
      <c r="CI707" s="1" t="s">
        <v>937</v>
      </c>
    </row>
    <row r="708" spans="1:87" x14ac:dyDescent="0.25">
      <c r="A708" s="30">
        <f t="shared" si="201"/>
        <v>707</v>
      </c>
      <c r="B708" s="1" t="s">
        <v>33</v>
      </c>
      <c r="C708" s="1">
        <v>19469</v>
      </c>
      <c r="D708" s="25">
        <v>19469</v>
      </c>
      <c r="E708" s="1" t="s">
        <v>862</v>
      </c>
      <c r="F708" s="32" t="s">
        <v>1446</v>
      </c>
      <c r="G708" s="32" t="s">
        <v>154</v>
      </c>
      <c r="H708" s="28">
        <v>45295</v>
      </c>
      <c r="I708" s="28" t="s">
        <v>36</v>
      </c>
      <c r="J708" s="28" t="s">
        <v>36</v>
      </c>
      <c r="K708" s="1">
        <f t="shared" ca="1" si="186"/>
        <v>47</v>
      </c>
      <c r="L708" s="32" t="s">
        <v>1354</v>
      </c>
      <c r="M708" s="32" t="s">
        <v>118</v>
      </c>
      <c r="N708" s="1" t="s">
        <v>38</v>
      </c>
      <c r="O708" s="1" t="s">
        <v>39</v>
      </c>
      <c r="P708" s="1"/>
      <c r="Q708" s="1"/>
      <c r="R708" s="31" t="s">
        <v>157</v>
      </c>
      <c r="S708" s="42" t="s">
        <v>880</v>
      </c>
      <c r="T708" s="45">
        <v>0.3756944444444445</v>
      </c>
      <c r="U708" s="42" t="s">
        <v>880</v>
      </c>
      <c r="V708" s="42" t="s">
        <v>880</v>
      </c>
      <c r="W708" s="46">
        <v>0.37222222222222223</v>
      </c>
      <c r="X708" s="46" t="s">
        <v>880</v>
      </c>
      <c r="Y708" s="42" t="s">
        <v>17</v>
      </c>
      <c r="Z708" s="42" t="s">
        <v>17</v>
      </c>
      <c r="AA708" s="42" t="s">
        <v>880</v>
      </c>
      <c r="AB708" s="46">
        <v>0.37708333333333338</v>
      </c>
      <c r="AC708" s="42" t="s">
        <v>880</v>
      </c>
      <c r="AD708" s="42" t="s">
        <v>18</v>
      </c>
      <c r="AE708" s="46" t="s">
        <v>36</v>
      </c>
      <c r="AF708" s="42" t="s">
        <v>18</v>
      </c>
      <c r="AG708" s="42" t="s">
        <v>880</v>
      </c>
      <c r="AH708" s="46">
        <v>0.3611111111111111</v>
      </c>
      <c r="AI708" s="42" t="s">
        <v>880</v>
      </c>
      <c r="AJ708" s="42" t="s">
        <v>880</v>
      </c>
      <c r="AK708" s="46">
        <v>0.38472222222222219</v>
      </c>
      <c r="AL708" s="42" t="s">
        <v>880</v>
      </c>
      <c r="AM708" s="42" t="s">
        <v>880</v>
      </c>
      <c r="AN708" s="46">
        <v>0.38055555555555554</v>
      </c>
      <c r="AO708" s="42" t="s">
        <v>880</v>
      </c>
      <c r="AP708" s="42" t="s">
        <v>17</v>
      </c>
      <c r="AQ708" s="42" t="s">
        <v>17</v>
      </c>
      <c r="AR708" s="42" t="s">
        <v>880</v>
      </c>
      <c r="AS708" s="46">
        <v>0.3666666666666667</v>
      </c>
      <c r="AT708" s="46" t="s">
        <v>880</v>
      </c>
      <c r="AU708" s="42" t="s">
        <v>880</v>
      </c>
      <c r="AV708" s="46">
        <v>0.37708333333333338</v>
      </c>
      <c r="AW708" s="46" t="s">
        <v>880</v>
      </c>
      <c r="AX708" s="42" t="s">
        <v>880</v>
      </c>
      <c r="AY708" s="46">
        <v>0.37847222222222227</v>
      </c>
      <c r="AZ708" s="46" t="s">
        <v>880</v>
      </c>
      <c r="BA708" s="42" t="s">
        <v>880</v>
      </c>
      <c r="BB708" s="46">
        <v>0.3840277777777778</v>
      </c>
      <c r="BC708" s="46" t="s">
        <v>880</v>
      </c>
      <c r="BD708" s="42" t="s">
        <v>19</v>
      </c>
      <c r="BE708" s="42" t="s">
        <v>17</v>
      </c>
      <c r="BF708" s="42" t="s">
        <v>17</v>
      </c>
      <c r="BR708" s="1">
        <f t="shared" si="187"/>
        <v>20</v>
      </c>
      <c r="BS708" s="1">
        <f t="shared" si="188"/>
        <v>0</v>
      </c>
      <c r="BT708" s="1">
        <f t="shared" si="189"/>
        <v>6</v>
      </c>
      <c r="BU708" s="1">
        <f t="shared" si="190"/>
        <v>2</v>
      </c>
      <c r="BV708" s="1">
        <f t="shared" si="191"/>
        <v>1</v>
      </c>
      <c r="BW708" s="1">
        <f>SUM(COUNTIFS($S708:$BQ708,{"PAT","MAT"}))</f>
        <v>0</v>
      </c>
      <c r="BX708" s="1">
        <f t="shared" si="192"/>
        <v>0</v>
      </c>
      <c r="BY708" s="1">
        <f t="shared" si="193"/>
        <v>0</v>
      </c>
      <c r="BZ708" s="1">
        <f t="shared" si="194"/>
        <v>0</v>
      </c>
      <c r="CA708" s="1">
        <f t="shared" si="195"/>
        <v>0</v>
      </c>
      <c r="CB708" s="1">
        <f t="shared" si="196"/>
        <v>0</v>
      </c>
      <c r="CC708" s="1">
        <f t="shared" si="197"/>
        <v>0</v>
      </c>
      <c r="CD708" s="1">
        <f t="shared" si="198"/>
        <v>0</v>
      </c>
      <c r="CE708" s="1">
        <f t="shared" si="199"/>
        <v>1</v>
      </c>
      <c r="CF708" s="1">
        <f t="shared" si="200"/>
        <v>1</v>
      </c>
      <c r="CG708" s="1">
        <f>SUM(BR708:CC708)+SUM(COUNTIFS(R708:BQ708,{"TERM","RESIGNED"}))</f>
        <v>29</v>
      </c>
      <c r="CH708" s="1" t="s">
        <v>41</v>
      </c>
      <c r="CI708" s="1" t="s">
        <v>931</v>
      </c>
    </row>
    <row r="709" spans="1:87" x14ac:dyDescent="0.25">
      <c r="A709" s="30">
        <f t="shared" si="201"/>
        <v>708</v>
      </c>
      <c r="B709" s="1" t="s">
        <v>163</v>
      </c>
      <c r="C709" s="1">
        <v>600508</v>
      </c>
      <c r="D709" s="25">
        <v>600508</v>
      </c>
      <c r="E709" s="1" t="s">
        <v>863</v>
      </c>
      <c r="F709" s="32" t="s">
        <v>1472</v>
      </c>
      <c r="G709" s="32" t="s">
        <v>181</v>
      </c>
      <c r="H709" s="28">
        <v>45303</v>
      </c>
      <c r="I709" s="28" t="s">
        <v>36</v>
      </c>
      <c r="J709" s="28" t="s">
        <v>36</v>
      </c>
      <c r="K709" s="1">
        <f t="shared" ca="1" si="186"/>
        <v>39</v>
      </c>
      <c r="L709" s="32" t="s">
        <v>1354</v>
      </c>
      <c r="M709" s="32" t="s">
        <v>920</v>
      </c>
      <c r="N709" s="1" t="s">
        <v>260</v>
      </c>
      <c r="O709" s="1" t="s">
        <v>39</v>
      </c>
      <c r="P709" s="1"/>
      <c r="Q709" s="1"/>
      <c r="R709" s="31" t="s">
        <v>263</v>
      </c>
      <c r="S709" s="42" t="s">
        <v>880</v>
      </c>
      <c r="T709" s="45" t="s">
        <v>36</v>
      </c>
      <c r="U709" s="42" t="s">
        <v>880</v>
      </c>
      <c r="V709" s="42" t="s">
        <v>880</v>
      </c>
      <c r="W709" s="46" t="s">
        <v>36</v>
      </c>
      <c r="X709" s="46" t="s">
        <v>880</v>
      </c>
      <c r="Y709" s="42" t="s">
        <v>17</v>
      </c>
      <c r="Z709" s="42" t="s">
        <v>17</v>
      </c>
      <c r="AA709" s="42" t="s">
        <v>880</v>
      </c>
      <c r="AB709" s="46" t="s">
        <v>36</v>
      </c>
      <c r="AC709" s="42" t="s">
        <v>880</v>
      </c>
      <c r="AD709" s="42" t="s">
        <v>880</v>
      </c>
      <c r="AE709" s="46" t="s">
        <v>36</v>
      </c>
      <c r="AF709" s="42" t="s">
        <v>880</v>
      </c>
      <c r="AG709" s="42" t="s">
        <v>880</v>
      </c>
      <c r="AH709" s="46" t="s">
        <v>36</v>
      </c>
      <c r="AI709" s="42" t="s">
        <v>880</v>
      </c>
      <c r="AJ709" s="42" t="s">
        <v>880</v>
      </c>
      <c r="AK709" s="46" t="s">
        <v>36</v>
      </c>
      <c r="AL709" s="42" t="s">
        <v>880</v>
      </c>
      <c r="AM709" s="42" t="s">
        <v>880</v>
      </c>
      <c r="AN709" s="46" t="s">
        <v>36</v>
      </c>
      <c r="AO709" s="42" t="s">
        <v>19</v>
      </c>
      <c r="AP709" s="42" t="s">
        <v>17</v>
      </c>
      <c r="AQ709" s="42" t="s">
        <v>17</v>
      </c>
      <c r="AR709" s="42" t="s">
        <v>880</v>
      </c>
      <c r="AS709" s="46" t="s">
        <v>36</v>
      </c>
      <c r="AT709" s="46" t="s">
        <v>880</v>
      </c>
      <c r="AU709" s="42" t="s">
        <v>881</v>
      </c>
      <c r="AV709" s="46" t="s">
        <v>36</v>
      </c>
      <c r="AW709" s="46" t="s">
        <v>19</v>
      </c>
      <c r="AX709" s="42" t="s">
        <v>880</v>
      </c>
      <c r="AY709" s="46" t="s">
        <v>36</v>
      </c>
      <c r="AZ709" s="46" t="s">
        <v>880</v>
      </c>
      <c r="BA709" s="42" t="s">
        <v>880</v>
      </c>
      <c r="BB709" s="46" t="s">
        <v>36</v>
      </c>
      <c r="BC709" s="46" t="s">
        <v>880</v>
      </c>
      <c r="BD709" s="42" t="s">
        <v>880</v>
      </c>
      <c r="BE709" s="42" t="s">
        <v>17</v>
      </c>
      <c r="BF709" s="42" t="s">
        <v>17</v>
      </c>
      <c r="BR709" s="1">
        <f t="shared" si="187"/>
        <v>20</v>
      </c>
      <c r="BS709" s="1">
        <f t="shared" si="188"/>
        <v>0.5</v>
      </c>
      <c r="BT709" s="1">
        <f t="shared" si="189"/>
        <v>6</v>
      </c>
      <c r="BU709" s="1">
        <f t="shared" si="190"/>
        <v>0</v>
      </c>
      <c r="BV709" s="1">
        <f t="shared" si="191"/>
        <v>2</v>
      </c>
      <c r="BW709" s="1">
        <f>SUM(COUNTIFS($S709:$BQ709,{"PAT","MAT"}))</f>
        <v>0</v>
      </c>
      <c r="BX709" s="1">
        <f t="shared" si="192"/>
        <v>0</v>
      </c>
      <c r="BY709" s="1">
        <f t="shared" si="193"/>
        <v>0</v>
      </c>
      <c r="BZ709" s="1">
        <f t="shared" si="194"/>
        <v>0</v>
      </c>
      <c r="CA709" s="1">
        <f t="shared" si="195"/>
        <v>0</v>
      </c>
      <c r="CB709" s="1">
        <f t="shared" si="196"/>
        <v>0</v>
      </c>
      <c r="CC709" s="1">
        <f t="shared" si="197"/>
        <v>0</v>
      </c>
      <c r="CD709" s="1">
        <f t="shared" si="198"/>
        <v>0</v>
      </c>
      <c r="CE709" s="1">
        <f t="shared" si="199"/>
        <v>1</v>
      </c>
      <c r="CF709" s="1">
        <f t="shared" si="200"/>
        <v>1</v>
      </c>
      <c r="CG709" s="1">
        <f>SUM(BR709:CC709)+SUM(COUNTIFS(R709:BQ709,{"TERM","RESIGNED"}))</f>
        <v>28.5</v>
      </c>
      <c r="CH709" s="1" t="s">
        <v>41</v>
      </c>
      <c r="CI709" s="1" t="s">
        <v>931</v>
      </c>
    </row>
    <row r="710" spans="1:87" x14ac:dyDescent="0.25">
      <c r="A710" s="30">
        <f t="shared" si="201"/>
        <v>709</v>
      </c>
      <c r="B710" s="1" t="s">
        <v>163</v>
      </c>
      <c r="C710" s="1">
        <v>600509</v>
      </c>
      <c r="D710" s="25">
        <v>600509</v>
      </c>
      <c r="E710" s="1" t="s">
        <v>862</v>
      </c>
      <c r="F710" s="32" t="s">
        <v>1473</v>
      </c>
      <c r="G710" s="32" t="s">
        <v>181</v>
      </c>
      <c r="H710" s="28">
        <v>45303</v>
      </c>
      <c r="I710" s="28" t="s">
        <v>36</v>
      </c>
      <c r="J710" s="28" t="s">
        <v>36</v>
      </c>
      <c r="K710" s="1">
        <f t="shared" ca="1" si="186"/>
        <v>39</v>
      </c>
      <c r="L710" s="32" t="s">
        <v>1354</v>
      </c>
      <c r="M710" s="32" t="s">
        <v>920</v>
      </c>
      <c r="N710" s="1" t="s">
        <v>260</v>
      </c>
      <c r="O710" s="1" t="s">
        <v>39</v>
      </c>
      <c r="P710" s="1"/>
      <c r="Q710" s="1"/>
      <c r="R710" s="31" t="s">
        <v>263</v>
      </c>
      <c r="S710" s="42" t="s">
        <v>880</v>
      </c>
      <c r="T710" s="45" t="s">
        <v>36</v>
      </c>
      <c r="U710" s="42" t="s">
        <v>880</v>
      </c>
      <c r="V710" s="42" t="s">
        <v>880</v>
      </c>
      <c r="W710" s="46" t="s">
        <v>36</v>
      </c>
      <c r="X710" s="46" t="s">
        <v>880</v>
      </c>
      <c r="Y710" s="42" t="s">
        <v>17</v>
      </c>
      <c r="Z710" s="42" t="s">
        <v>17</v>
      </c>
      <c r="AA710" s="42" t="s">
        <v>880</v>
      </c>
      <c r="AB710" s="46" t="s">
        <v>36</v>
      </c>
      <c r="AC710" s="42" t="s">
        <v>880</v>
      </c>
      <c r="AD710" s="42" t="s">
        <v>18</v>
      </c>
      <c r="AE710" s="46" t="s">
        <v>36</v>
      </c>
      <c r="AF710" s="42" t="s">
        <v>18</v>
      </c>
      <c r="AG710" s="42" t="s">
        <v>880</v>
      </c>
      <c r="AH710" s="46" t="s">
        <v>36</v>
      </c>
      <c r="AI710" s="42" t="s">
        <v>880</v>
      </c>
      <c r="AJ710" s="42" t="s">
        <v>880</v>
      </c>
      <c r="AK710" s="46" t="s">
        <v>36</v>
      </c>
      <c r="AL710" s="42" t="s">
        <v>880</v>
      </c>
      <c r="AM710" s="42" t="s">
        <v>880</v>
      </c>
      <c r="AN710" s="46" t="s">
        <v>36</v>
      </c>
      <c r="AO710" s="42" t="s">
        <v>880</v>
      </c>
      <c r="AP710" s="42" t="s">
        <v>17</v>
      </c>
      <c r="AQ710" s="42" t="s">
        <v>17</v>
      </c>
      <c r="AR710" s="42" t="s">
        <v>880</v>
      </c>
      <c r="AS710" s="46" t="s">
        <v>36</v>
      </c>
      <c r="AT710" s="46" t="s">
        <v>880</v>
      </c>
      <c r="AU710" s="42" t="s">
        <v>880</v>
      </c>
      <c r="AV710" s="46" t="s">
        <v>36</v>
      </c>
      <c r="AW710" s="46" t="s">
        <v>880</v>
      </c>
      <c r="AX710" s="42" t="s">
        <v>880</v>
      </c>
      <c r="AY710" s="46" t="s">
        <v>36</v>
      </c>
      <c r="AZ710" s="46" t="s">
        <v>880</v>
      </c>
      <c r="BA710" s="42" t="s">
        <v>880</v>
      </c>
      <c r="BB710" s="46" t="s">
        <v>36</v>
      </c>
      <c r="BC710" s="46" t="s">
        <v>880</v>
      </c>
      <c r="BD710" s="42" t="s">
        <v>880</v>
      </c>
      <c r="BE710" s="42" t="s">
        <v>17</v>
      </c>
      <c r="BF710" s="42" t="s">
        <v>17</v>
      </c>
      <c r="BR710" s="1">
        <f t="shared" si="187"/>
        <v>21</v>
      </c>
      <c r="BS710" s="1">
        <f t="shared" si="188"/>
        <v>0</v>
      </c>
      <c r="BT710" s="1">
        <f t="shared" si="189"/>
        <v>6</v>
      </c>
      <c r="BU710" s="1">
        <f t="shared" si="190"/>
        <v>2</v>
      </c>
      <c r="BV710" s="1">
        <f t="shared" si="191"/>
        <v>0</v>
      </c>
      <c r="BW710" s="1">
        <f>SUM(COUNTIFS($S710:$BQ710,{"PAT","MAT"}))</f>
        <v>0</v>
      </c>
      <c r="BX710" s="1">
        <f t="shared" si="192"/>
        <v>0</v>
      </c>
      <c r="BY710" s="1">
        <f t="shared" si="193"/>
        <v>0</v>
      </c>
      <c r="BZ710" s="1">
        <f t="shared" si="194"/>
        <v>0</v>
      </c>
      <c r="CA710" s="1">
        <f t="shared" si="195"/>
        <v>0</v>
      </c>
      <c r="CB710" s="1">
        <f t="shared" si="196"/>
        <v>0</v>
      </c>
      <c r="CC710" s="1">
        <f t="shared" si="197"/>
        <v>0</v>
      </c>
      <c r="CD710" s="1">
        <f t="shared" si="198"/>
        <v>0</v>
      </c>
      <c r="CE710" s="1">
        <f t="shared" si="199"/>
        <v>1</v>
      </c>
      <c r="CF710" s="1">
        <f t="shared" si="200"/>
        <v>1</v>
      </c>
      <c r="CG710" s="1">
        <f>SUM(BR710:CC710)+SUM(COUNTIFS(R710:BQ710,{"TERM","RESIGNED"}))</f>
        <v>29</v>
      </c>
      <c r="CH710" s="1" t="s">
        <v>41</v>
      </c>
      <c r="CI710" s="1" t="s">
        <v>931</v>
      </c>
    </row>
    <row r="711" spans="1:87" x14ac:dyDescent="0.25">
      <c r="A711" s="30">
        <f t="shared" si="201"/>
        <v>710</v>
      </c>
      <c r="B711" s="1" t="s">
        <v>163</v>
      </c>
      <c r="C711" s="1">
        <v>600512</v>
      </c>
      <c r="D711" s="25">
        <v>600512</v>
      </c>
      <c r="E711" s="1" t="s">
        <v>862</v>
      </c>
      <c r="F711" s="32" t="s">
        <v>1476</v>
      </c>
      <c r="G711" s="32" t="s">
        <v>181</v>
      </c>
      <c r="H711" s="28">
        <v>45303</v>
      </c>
      <c r="I711" s="28" t="s">
        <v>36</v>
      </c>
      <c r="J711" s="28" t="s">
        <v>36</v>
      </c>
      <c r="K711" s="1">
        <f t="shared" ca="1" si="186"/>
        <v>39</v>
      </c>
      <c r="L711" s="32" t="s">
        <v>1354</v>
      </c>
      <c r="M711" s="32" t="s">
        <v>920</v>
      </c>
      <c r="N711" s="1" t="s">
        <v>260</v>
      </c>
      <c r="O711" s="1" t="s">
        <v>39</v>
      </c>
      <c r="P711" s="1"/>
      <c r="Q711" s="1"/>
      <c r="R711" s="31" t="s">
        <v>263</v>
      </c>
      <c r="S711" s="42" t="s">
        <v>880</v>
      </c>
      <c r="T711" s="45" t="s">
        <v>36</v>
      </c>
      <c r="U711" s="42" t="s">
        <v>880</v>
      </c>
      <c r="V711" s="42" t="s">
        <v>880</v>
      </c>
      <c r="W711" s="46" t="s">
        <v>36</v>
      </c>
      <c r="X711" s="46" t="s">
        <v>880</v>
      </c>
      <c r="Y711" s="42" t="s">
        <v>17</v>
      </c>
      <c r="Z711" s="42" t="s">
        <v>17</v>
      </c>
      <c r="AA711" s="42" t="s">
        <v>880</v>
      </c>
      <c r="AB711" s="46" t="s">
        <v>36</v>
      </c>
      <c r="AC711" s="42" t="s">
        <v>880</v>
      </c>
      <c r="AD711" s="42" t="s">
        <v>880</v>
      </c>
      <c r="AE711" s="46" t="s">
        <v>36</v>
      </c>
      <c r="AF711" s="42" t="s">
        <v>880</v>
      </c>
      <c r="AG711" s="42" t="s">
        <v>880</v>
      </c>
      <c r="AH711" s="46" t="s">
        <v>36</v>
      </c>
      <c r="AI711" s="42" t="s">
        <v>880</v>
      </c>
      <c r="AJ711" s="42" t="s">
        <v>880</v>
      </c>
      <c r="AK711" s="46" t="s">
        <v>36</v>
      </c>
      <c r="AL711" s="42" t="s">
        <v>880</v>
      </c>
      <c r="AM711" s="42" t="s">
        <v>880</v>
      </c>
      <c r="AN711" s="46" t="s">
        <v>36</v>
      </c>
      <c r="AO711" s="42" t="s">
        <v>880</v>
      </c>
      <c r="AP711" s="42" t="s">
        <v>17</v>
      </c>
      <c r="AQ711" s="42" t="s">
        <v>17</v>
      </c>
      <c r="AR711" s="42" t="s">
        <v>880</v>
      </c>
      <c r="AS711" s="46" t="s">
        <v>36</v>
      </c>
      <c r="AT711" s="46" t="s">
        <v>880</v>
      </c>
      <c r="AU711" s="42" t="s">
        <v>880</v>
      </c>
      <c r="AV711" s="46" t="s">
        <v>36</v>
      </c>
      <c r="AW711" s="46" t="s">
        <v>880</v>
      </c>
      <c r="AX711" s="42" t="s">
        <v>880</v>
      </c>
      <c r="AY711" s="46" t="s">
        <v>36</v>
      </c>
      <c r="AZ711" s="46" t="s">
        <v>880</v>
      </c>
      <c r="BA711" s="42" t="s">
        <v>880</v>
      </c>
      <c r="BB711" s="46" t="s">
        <v>36</v>
      </c>
      <c r="BC711" s="46" t="s">
        <v>880</v>
      </c>
      <c r="BD711" s="42" t="s">
        <v>18</v>
      </c>
      <c r="BE711" s="42" t="s">
        <v>17</v>
      </c>
      <c r="BF711" s="42" t="s">
        <v>17</v>
      </c>
      <c r="BR711" s="1">
        <f t="shared" si="187"/>
        <v>22</v>
      </c>
      <c r="BS711" s="1">
        <f t="shared" si="188"/>
        <v>0</v>
      </c>
      <c r="BT711" s="1">
        <f t="shared" si="189"/>
        <v>6</v>
      </c>
      <c r="BU711" s="1">
        <f t="shared" si="190"/>
        <v>1</v>
      </c>
      <c r="BV711" s="1">
        <f t="shared" si="191"/>
        <v>0</v>
      </c>
      <c r="BW711" s="1">
        <f>SUM(COUNTIFS($S711:$BQ711,{"PAT","MAT"}))</f>
        <v>0</v>
      </c>
      <c r="BX711" s="1">
        <f t="shared" si="192"/>
        <v>0</v>
      </c>
      <c r="BY711" s="1">
        <f t="shared" si="193"/>
        <v>0</v>
      </c>
      <c r="BZ711" s="1">
        <f t="shared" si="194"/>
        <v>0</v>
      </c>
      <c r="CA711" s="1">
        <f t="shared" si="195"/>
        <v>0</v>
      </c>
      <c r="CB711" s="1">
        <f t="shared" si="196"/>
        <v>0</v>
      </c>
      <c r="CC711" s="1">
        <f t="shared" si="197"/>
        <v>0</v>
      </c>
      <c r="CD711" s="1">
        <f t="shared" si="198"/>
        <v>0</v>
      </c>
      <c r="CE711" s="1">
        <f t="shared" si="199"/>
        <v>1</v>
      </c>
      <c r="CF711" s="1">
        <f t="shared" si="200"/>
        <v>1</v>
      </c>
      <c r="CG711" s="1">
        <f>SUM(BR711:CC711)+SUM(COUNTIFS(R711:BQ711,{"TERM","RESIGNED"}))</f>
        <v>29</v>
      </c>
      <c r="CH711" s="1" t="s">
        <v>41</v>
      </c>
      <c r="CI711" s="1" t="s">
        <v>931</v>
      </c>
    </row>
    <row r="712" spans="1:87" x14ac:dyDescent="0.25">
      <c r="A712" s="30">
        <f t="shared" si="201"/>
        <v>711</v>
      </c>
      <c r="B712" s="1" t="s">
        <v>33</v>
      </c>
      <c r="C712" s="1">
        <v>19466</v>
      </c>
      <c r="D712" s="1">
        <v>19466</v>
      </c>
      <c r="E712" s="1" t="s">
        <v>863</v>
      </c>
      <c r="F712" s="32" t="s">
        <v>1445</v>
      </c>
      <c r="G712" s="32" t="s">
        <v>177</v>
      </c>
      <c r="H712" s="28">
        <v>45295</v>
      </c>
      <c r="I712" s="28" t="s">
        <v>36</v>
      </c>
      <c r="J712" s="28" t="s">
        <v>36</v>
      </c>
      <c r="K712" s="1">
        <f t="shared" ca="1" si="186"/>
        <v>47</v>
      </c>
      <c r="L712" s="39" t="s">
        <v>1354</v>
      </c>
      <c r="M712" s="32" t="s">
        <v>178</v>
      </c>
      <c r="N712" s="1" t="s">
        <v>38</v>
      </c>
      <c r="O712" s="1" t="s">
        <v>39</v>
      </c>
      <c r="P712" s="1"/>
      <c r="Q712" s="1"/>
      <c r="R712" s="31" t="s">
        <v>226</v>
      </c>
      <c r="S712" s="42" t="s">
        <v>880</v>
      </c>
      <c r="T712" s="45" t="s">
        <v>36</v>
      </c>
      <c r="U712" s="42" t="s">
        <v>880</v>
      </c>
      <c r="V712" s="42" t="s">
        <v>880</v>
      </c>
      <c r="W712" s="46" t="s">
        <v>36</v>
      </c>
      <c r="X712" s="46" t="s">
        <v>880</v>
      </c>
      <c r="Y712" s="42" t="s">
        <v>17</v>
      </c>
      <c r="Z712" s="42" t="s">
        <v>17</v>
      </c>
      <c r="AA712" s="42" t="s">
        <v>880</v>
      </c>
      <c r="AB712" s="46" t="s">
        <v>36</v>
      </c>
      <c r="AC712" s="42" t="s">
        <v>880</v>
      </c>
      <c r="AD712" s="42" t="s">
        <v>880</v>
      </c>
      <c r="AE712" s="46" t="s">
        <v>36</v>
      </c>
      <c r="AF712" s="42" t="s">
        <v>880</v>
      </c>
      <c r="AG712" s="42" t="s">
        <v>880</v>
      </c>
      <c r="AH712" s="46" t="s">
        <v>36</v>
      </c>
      <c r="AI712" s="42" t="s">
        <v>880</v>
      </c>
      <c r="AJ712" s="42" t="s">
        <v>880</v>
      </c>
      <c r="AK712" s="46">
        <v>0.38125000000000003</v>
      </c>
      <c r="AL712" s="42" t="s">
        <v>880</v>
      </c>
      <c r="AM712" s="42" t="s">
        <v>19</v>
      </c>
      <c r="AN712" s="46">
        <v>2.9166666666666664E-2</v>
      </c>
      <c r="AO712" s="42" t="s">
        <v>19</v>
      </c>
      <c r="AP712" s="42" t="s">
        <v>17</v>
      </c>
      <c r="AQ712" s="42" t="s">
        <v>17</v>
      </c>
      <c r="AR712" s="42" t="s">
        <v>880</v>
      </c>
      <c r="AS712" s="46">
        <v>0.38680555555555557</v>
      </c>
      <c r="AT712" s="46" t="s">
        <v>880</v>
      </c>
      <c r="AU712" s="42" t="s">
        <v>880</v>
      </c>
      <c r="AV712" s="46">
        <v>0.41736111111111113</v>
      </c>
      <c r="AW712" s="46" t="s">
        <v>880</v>
      </c>
      <c r="AX712" s="42" t="s">
        <v>880</v>
      </c>
      <c r="AY712" s="46">
        <v>0.3833333333333333</v>
      </c>
      <c r="AZ712" s="46" t="s">
        <v>880</v>
      </c>
      <c r="BA712" s="42" t="s">
        <v>880</v>
      </c>
      <c r="BB712" s="46">
        <v>0.40833333333333338</v>
      </c>
      <c r="BC712" s="46" t="s">
        <v>880</v>
      </c>
      <c r="BD712" s="42" t="s">
        <v>880</v>
      </c>
      <c r="BE712" s="42" t="s">
        <v>17</v>
      </c>
      <c r="BF712" s="42" t="s">
        <v>17</v>
      </c>
      <c r="BR712" s="1">
        <f t="shared" si="187"/>
        <v>21</v>
      </c>
      <c r="BS712" s="1">
        <f t="shared" si="188"/>
        <v>0</v>
      </c>
      <c r="BT712" s="1">
        <f t="shared" si="189"/>
        <v>6</v>
      </c>
      <c r="BU712" s="1">
        <f t="shared" si="190"/>
        <v>0</v>
      </c>
      <c r="BV712" s="1">
        <f t="shared" si="191"/>
        <v>2</v>
      </c>
      <c r="BW712" s="1">
        <f>SUM(COUNTIFS($S712:$BQ712,{"PAT","MAT"}))</f>
        <v>0</v>
      </c>
      <c r="BX712" s="1">
        <f t="shared" si="192"/>
        <v>0</v>
      </c>
      <c r="BY712" s="1">
        <f t="shared" si="193"/>
        <v>0</v>
      </c>
      <c r="BZ712" s="1">
        <f t="shared" si="194"/>
        <v>0</v>
      </c>
      <c r="CA712" s="1">
        <f t="shared" si="195"/>
        <v>0</v>
      </c>
      <c r="CB712" s="1">
        <f t="shared" si="196"/>
        <v>0</v>
      </c>
      <c r="CC712" s="1">
        <f t="shared" si="197"/>
        <v>0</v>
      </c>
      <c r="CD712" s="1">
        <f t="shared" si="198"/>
        <v>0</v>
      </c>
      <c r="CE712" s="1">
        <f t="shared" si="199"/>
        <v>1</v>
      </c>
      <c r="CF712" s="1">
        <f t="shared" si="200"/>
        <v>1</v>
      </c>
      <c r="CG712" s="1">
        <f>SUM(BR712:CC712)+SUM(COUNTIFS(R712:BQ712,{"TERM","RESIGNED"}))</f>
        <v>29</v>
      </c>
      <c r="CH712" s="1" t="s">
        <v>41</v>
      </c>
      <c r="CI712" s="1" t="s">
        <v>931</v>
      </c>
    </row>
    <row r="713" spans="1:87" x14ac:dyDescent="0.25">
      <c r="A713" s="30">
        <f t="shared" si="201"/>
        <v>712</v>
      </c>
      <c r="B713" s="1" t="s">
        <v>33</v>
      </c>
      <c r="C713" s="1">
        <v>19474</v>
      </c>
      <c r="D713" s="1">
        <v>19474</v>
      </c>
      <c r="E713" s="1" t="s">
        <v>863</v>
      </c>
      <c r="F713" s="32" t="s">
        <v>1447</v>
      </c>
      <c r="G713" s="32" t="s">
        <v>117</v>
      </c>
      <c r="H713" s="28">
        <v>45295</v>
      </c>
      <c r="I713" s="28" t="s">
        <v>36</v>
      </c>
      <c r="J713" s="28" t="s">
        <v>36</v>
      </c>
      <c r="K713" s="1">
        <f t="shared" ca="1" si="186"/>
        <v>47</v>
      </c>
      <c r="L713" s="39" t="s">
        <v>1354</v>
      </c>
      <c r="M713" s="32" t="s">
        <v>118</v>
      </c>
      <c r="N713" s="1" t="s">
        <v>38</v>
      </c>
      <c r="O713" s="1" t="s">
        <v>39</v>
      </c>
      <c r="P713" s="1"/>
      <c r="Q713" s="1"/>
      <c r="R713" s="31" t="s">
        <v>233</v>
      </c>
      <c r="S713" s="42" t="s">
        <v>880</v>
      </c>
      <c r="T713" s="45" t="s">
        <v>36</v>
      </c>
      <c r="U713" s="42" t="s">
        <v>880</v>
      </c>
      <c r="V713" s="42" t="s">
        <v>880</v>
      </c>
      <c r="W713" s="46" t="s">
        <v>36</v>
      </c>
      <c r="X713" s="46" t="s">
        <v>880</v>
      </c>
      <c r="Y713" s="42" t="s">
        <v>17</v>
      </c>
      <c r="Z713" s="42" t="s">
        <v>17</v>
      </c>
      <c r="AA713" s="42" t="s">
        <v>880</v>
      </c>
      <c r="AB713" s="46" t="s">
        <v>36</v>
      </c>
      <c r="AC713" s="42" t="s">
        <v>880</v>
      </c>
      <c r="AD713" s="42" t="s">
        <v>880</v>
      </c>
      <c r="AE713" s="46" t="s">
        <v>36</v>
      </c>
      <c r="AF713" s="42" t="s">
        <v>880</v>
      </c>
      <c r="AG713" s="42" t="s">
        <v>880</v>
      </c>
      <c r="AH713" s="46" t="s">
        <v>36</v>
      </c>
      <c r="AI713" s="42" t="s">
        <v>880</v>
      </c>
      <c r="AJ713" s="42" t="s">
        <v>880</v>
      </c>
      <c r="AK713" s="46" t="s">
        <v>36</v>
      </c>
      <c r="AL713" s="42" t="s">
        <v>880</v>
      </c>
      <c r="AM713" s="42" t="s">
        <v>880</v>
      </c>
      <c r="AN713" s="46" t="s">
        <v>36</v>
      </c>
      <c r="AO713" s="42" t="s">
        <v>880</v>
      </c>
      <c r="AP713" s="42" t="s">
        <v>17</v>
      </c>
      <c r="AQ713" s="42" t="s">
        <v>17</v>
      </c>
      <c r="AR713" s="42" t="s">
        <v>880</v>
      </c>
      <c r="AS713" s="46" t="s">
        <v>36</v>
      </c>
      <c r="AT713" s="46" t="s">
        <v>880</v>
      </c>
      <c r="AU713" s="42" t="s">
        <v>880</v>
      </c>
      <c r="AV713" s="46" t="s">
        <v>36</v>
      </c>
      <c r="AW713" s="46" t="s">
        <v>880</v>
      </c>
      <c r="AX713" s="42" t="s">
        <v>880</v>
      </c>
      <c r="AY713" s="46" t="s">
        <v>36</v>
      </c>
      <c r="AZ713" s="46" t="s">
        <v>880</v>
      </c>
      <c r="BA713" s="42" t="s">
        <v>880</v>
      </c>
      <c r="BB713" s="46" t="s">
        <v>36</v>
      </c>
      <c r="BC713" s="46" t="s">
        <v>880</v>
      </c>
      <c r="BD713" s="42" t="s">
        <v>880</v>
      </c>
      <c r="BE713" s="42" t="s">
        <v>17</v>
      </c>
      <c r="BF713" s="42" t="s">
        <v>17</v>
      </c>
      <c r="BR713" s="1">
        <f t="shared" si="187"/>
        <v>23</v>
      </c>
      <c r="BS713" s="1">
        <f t="shared" si="188"/>
        <v>0</v>
      </c>
      <c r="BT713" s="1">
        <f t="shared" si="189"/>
        <v>6</v>
      </c>
      <c r="BU713" s="1">
        <f t="shared" si="190"/>
        <v>0</v>
      </c>
      <c r="BV713" s="1">
        <f t="shared" si="191"/>
        <v>0</v>
      </c>
      <c r="BW713" s="1">
        <f>SUM(COUNTIFS($S713:$BQ713,{"PAT","MAT"}))</f>
        <v>0</v>
      </c>
      <c r="BX713" s="1">
        <f t="shared" si="192"/>
        <v>0</v>
      </c>
      <c r="BY713" s="1">
        <f t="shared" si="193"/>
        <v>0</v>
      </c>
      <c r="BZ713" s="1">
        <f t="shared" si="194"/>
        <v>0</v>
      </c>
      <c r="CA713" s="1">
        <f t="shared" si="195"/>
        <v>0</v>
      </c>
      <c r="CB713" s="1">
        <f t="shared" si="196"/>
        <v>0</v>
      </c>
      <c r="CC713" s="1">
        <f t="shared" si="197"/>
        <v>0</v>
      </c>
      <c r="CD713" s="1">
        <f t="shared" si="198"/>
        <v>0</v>
      </c>
      <c r="CE713" s="1">
        <f t="shared" si="199"/>
        <v>1</v>
      </c>
      <c r="CF713" s="1">
        <f t="shared" si="200"/>
        <v>1</v>
      </c>
      <c r="CG713" s="1">
        <f>SUM(BR713:CC713)+SUM(COUNTIFS(R713:BQ713,{"TERM","RESIGNED"}))</f>
        <v>29</v>
      </c>
      <c r="CH713" s="1" t="s">
        <v>41</v>
      </c>
      <c r="CI713" s="1" t="s">
        <v>931</v>
      </c>
    </row>
    <row r="714" spans="1:87" x14ac:dyDescent="0.25">
      <c r="A714" s="30">
        <f t="shared" si="201"/>
        <v>713</v>
      </c>
      <c r="B714" s="1" t="s">
        <v>33</v>
      </c>
      <c r="C714" s="1">
        <v>19475</v>
      </c>
      <c r="D714" s="1">
        <v>19475</v>
      </c>
      <c r="E714" s="1" t="s">
        <v>863</v>
      </c>
      <c r="F714" s="32" t="s">
        <v>1448</v>
      </c>
      <c r="G714" s="32" t="s">
        <v>117</v>
      </c>
      <c r="H714" s="28">
        <v>45295</v>
      </c>
      <c r="I714" s="28" t="s">
        <v>36</v>
      </c>
      <c r="J714" s="28" t="s">
        <v>36</v>
      </c>
      <c r="K714" s="1">
        <f t="shared" ca="1" si="186"/>
        <v>47</v>
      </c>
      <c r="L714" s="39" t="s">
        <v>1354</v>
      </c>
      <c r="M714" s="32" t="s">
        <v>118</v>
      </c>
      <c r="N714" s="1" t="s">
        <v>38</v>
      </c>
      <c r="O714" s="1" t="s">
        <v>39</v>
      </c>
      <c r="P714" s="1"/>
      <c r="Q714" s="1"/>
      <c r="R714" s="31" t="s">
        <v>129</v>
      </c>
      <c r="S714" s="42" t="s">
        <v>880</v>
      </c>
      <c r="T714" s="45" t="s">
        <v>36</v>
      </c>
      <c r="U714" s="42" t="s">
        <v>880</v>
      </c>
      <c r="V714" s="42" t="s">
        <v>880</v>
      </c>
      <c r="W714" s="46" t="s">
        <v>36</v>
      </c>
      <c r="X714" s="46" t="s">
        <v>880</v>
      </c>
      <c r="Y714" s="42" t="s">
        <v>17</v>
      </c>
      <c r="Z714" s="42" t="s">
        <v>17</v>
      </c>
      <c r="AA714" s="42" t="s">
        <v>880</v>
      </c>
      <c r="AB714" s="46" t="s">
        <v>36</v>
      </c>
      <c r="AC714" s="42" t="s">
        <v>880</v>
      </c>
      <c r="AD714" s="42" t="s">
        <v>880</v>
      </c>
      <c r="AE714" s="46" t="s">
        <v>36</v>
      </c>
      <c r="AF714" s="42" t="s">
        <v>880</v>
      </c>
      <c r="AG714" s="42" t="s">
        <v>880</v>
      </c>
      <c r="AH714" s="46" t="s">
        <v>36</v>
      </c>
      <c r="AI714" s="42" t="s">
        <v>880</v>
      </c>
      <c r="AJ714" s="42" t="s">
        <v>880</v>
      </c>
      <c r="AK714" s="46" t="s">
        <v>36</v>
      </c>
      <c r="AL714" s="42" t="s">
        <v>880</v>
      </c>
      <c r="AM714" s="42" t="s">
        <v>880</v>
      </c>
      <c r="AN714" s="46">
        <v>0.38611111111111113</v>
      </c>
      <c r="AO714" s="42" t="s">
        <v>880</v>
      </c>
      <c r="AP714" s="42" t="s">
        <v>17</v>
      </c>
      <c r="AQ714" s="42" t="s">
        <v>17</v>
      </c>
      <c r="AR714" s="42" t="s">
        <v>880</v>
      </c>
      <c r="AS714" s="46">
        <v>0.37083333333333335</v>
      </c>
      <c r="AT714" s="46" t="s">
        <v>880</v>
      </c>
      <c r="AU714" s="42" t="s">
        <v>880</v>
      </c>
      <c r="AV714" s="46">
        <v>0.38819444444444445</v>
      </c>
      <c r="AW714" s="46" t="s">
        <v>880</v>
      </c>
      <c r="AX714" s="42" t="s">
        <v>880</v>
      </c>
      <c r="AY714" s="46">
        <v>0.39097222222222222</v>
      </c>
      <c r="AZ714" s="46" t="s">
        <v>880</v>
      </c>
      <c r="BA714" s="42" t="s">
        <v>880</v>
      </c>
      <c r="BB714" s="46">
        <v>0.3972222222222222</v>
      </c>
      <c r="BC714" s="46" t="s">
        <v>880</v>
      </c>
      <c r="BD714" s="42" t="s">
        <v>880</v>
      </c>
      <c r="BE714" s="42" t="s">
        <v>17</v>
      </c>
      <c r="BF714" s="42" t="s">
        <v>17</v>
      </c>
      <c r="BR714" s="1">
        <f t="shared" si="187"/>
        <v>23</v>
      </c>
      <c r="BS714" s="1">
        <f t="shared" si="188"/>
        <v>0</v>
      </c>
      <c r="BT714" s="1">
        <f t="shared" si="189"/>
        <v>6</v>
      </c>
      <c r="BU714" s="1">
        <f t="shared" si="190"/>
        <v>0</v>
      </c>
      <c r="BV714" s="1">
        <f t="shared" si="191"/>
        <v>0</v>
      </c>
      <c r="BW714" s="1">
        <f>SUM(COUNTIFS($S714:$BQ714,{"PAT","MAT"}))</f>
        <v>0</v>
      </c>
      <c r="BX714" s="1">
        <f t="shared" si="192"/>
        <v>0</v>
      </c>
      <c r="BY714" s="1">
        <f t="shared" si="193"/>
        <v>0</v>
      </c>
      <c r="BZ714" s="1">
        <f t="shared" si="194"/>
        <v>0</v>
      </c>
      <c r="CA714" s="1">
        <f t="shared" si="195"/>
        <v>0</v>
      </c>
      <c r="CB714" s="1">
        <f t="shared" si="196"/>
        <v>0</v>
      </c>
      <c r="CC714" s="1">
        <f t="shared" si="197"/>
        <v>0</v>
      </c>
      <c r="CD714" s="1">
        <f t="shared" si="198"/>
        <v>0</v>
      </c>
      <c r="CE714" s="1">
        <f t="shared" si="199"/>
        <v>1</v>
      </c>
      <c r="CF714" s="1">
        <f t="shared" si="200"/>
        <v>1</v>
      </c>
      <c r="CG714" s="1">
        <f>SUM(BR714:CC714)+SUM(COUNTIFS(R714:BQ714,{"TERM","RESIGNED"}))</f>
        <v>29</v>
      </c>
      <c r="CH714" s="1" t="s">
        <v>41</v>
      </c>
      <c r="CI714" s="1" t="s">
        <v>931</v>
      </c>
    </row>
    <row r="715" spans="1:87" x14ac:dyDescent="0.25">
      <c r="A715" s="30">
        <f t="shared" si="201"/>
        <v>714</v>
      </c>
      <c r="B715" s="1" t="s">
        <v>33</v>
      </c>
      <c r="C715" s="1">
        <v>19477</v>
      </c>
      <c r="D715" s="1">
        <v>19477</v>
      </c>
      <c r="E715" s="1" t="s">
        <v>862</v>
      </c>
      <c r="F715" s="32" t="s">
        <v>1456</v>
      </c>
      <c r="G715" s="32" t="s">
        <v>117</v>
      </c>
      <c r="H715" s="28">
        <v>45295</v>
      </c>
      <c r="I715" s="28" t="s">
        <v>36</v>
      </c>
      <c r="J715" s="28" t="s">
        <v>36</v>
      </c>
      <c r="K715" s="1">
        <f t="shared" ca="1" si="186"/>
        <v>47</v>
      </c>
      <c r="L715" s="39" t="s">
        <v>1354</v>
      </c>
      <c r="M715" s="32" t="s">
        <v>118</v>
      </c>
      <c r="N715" s="1" t="s">
        <v>38</v>
      </c>
      <c r="O715" s="1" t="s">
        <v>39</v>
      </c>
      <c r="P715" s="1"/>
      <c r="Q715" s="1"/>
      <c r="R715" s="31" t="s">
        <v>887</v>
      </c>
      <c r="S715" s="42" t="s">
        <v>19</v>
      </c>
      <c r="T715" s="45" t="s">
        <v>36</v>
      </c>
      <c r="U715" s="42" t="s">
        <v>19</v>
      </c>
      <c r="V715" s="42" t="s">
        <v>18</v>
      </c>
      <c r="W715" s="46" t="s">
        <v>36</v>
      </c>
      <c r="X715" s="46" t="s">
        <v>18</v>
      </c>
      <c r="Y715" s="42" t="s">
        <v>17</v>
      </c>
      <c r="Z715" s="42" t="s">
        <v>17</v>
      </c>
      <c r="AA715" s="42" t="s">
        <v>880</v>
      </c>
      <c r="AB715" s="46" t="s">
        <v>36</v>
      </c>
      <c r="AC715" s="42" t="s">
        <v>880</v>
      </c>
      <c r="AD715" s="42" t="s">
        <v>880</v>
      </c>
      <c r="AE715" s="46" t="s">
        <v>36</v>
      </c>
      <c r="AF715" s="42" t="s">
        <v>880</v>
      </c>
      <c r="AG715" s="42" t="s">
        <v>880</v>
      </c>
      <c r="AH715" s="46" t="s">
        <v>36</v>
      </c>
      <c r="AI715" s="42" t="s">
        <v>880</v>
      </c>
      <c r="AJ715" s="42" t="s">
        <v>880</v>
      </c>
      <c r="AK715" s="46" t="s">
        <v>36</v>
      </c>
      <c r="AL715" s="42" t="s">
        <v>880</v>
      </c>
      <c r="AM715" s="42" t="s">
        <v>880</v>
      </c>
      <c r="AN715" s="46" t="s">
        <v>36</v>
      </c>
      <c r="AO715" s="42" t="s">
        <v>880</v>
      </c>
      <c r="AP715" s="42" t="s">
        <v>17</v>
      </c>
      <c r="AQ715" s="42" t="s">
        <v>17</v>
      </c>
      <c r="AR715" s="42" t="s">
        <v>880</v>
      </c>
      <c r="AS715" s="46">
        <v>0.375</v>
      </c>
      <c r="AT715" s="46" t="s">
        <v>880</v>
      </c>
      <c r="AU715" s="42" t="s">
        <v>880</v>
      </c>
      <c r="AV715" s="46">
        <v>0.3756944444444445</v>
      </c>
      <c r="AW715" s="46" t="s">
        <v>880</v>
      </c>
      <c r="AX715" s="42" t="s">
        <v>18</v>
      </c>
      <c r="AY715" s="46" t="s">
        <v>36</v>
      </c>
      <c r="AZ715" s="46" t="s">
        <v>18</v>
      </c>
      <c r="BA715" s="42" t="s">
        <v>18</v>
      </c>
      <c r="BB715" s="46" t="s">
        <v>36</v>
      </c>
      <c r="BC715" s="46" t="s">
        <v>18</v>
      </c>
      <c r="BD715" s="42" t="s">
        <v>880</v>
      </c>
      <c r="BE715" s="42" t="s">
        <v>17</v>
      </c>
      <c r="BF715" s="42" t="s">
        <v>17</v>
      </c>
      <c r="BR715" s="1">
        <f t="shared" si="187"/>
        <v>15</v>
      </c>
      <c r="BS715" s="1">
        <f t="shared" si="188"/>
        <v>0</v>
      </c>
      <c r="BT715" s="1">
        <f t="shared" si="189"/>
        <v>6</v>
      </c>
      <c r="BU715" s="1">
        <f t="shared" si="190"/>
        <v>6</v>
      </c>
      <c r="BV715" s="1">
        <f t="shared" si="191"/>
        <v>2</v>
      </c>
      <c r="BW715" s="1">
        <f>SUM(COUNTIFS($S715:$BQ715,{"PAT","MAT"}))</f>
        <v>0</v>
      </c>
      <c r="BX715" s="1">
        <f t="shared" si="192"/>
        <v>0</v>
      </c>
      <c r="BY715" s="1">
        <f t="shared" si="193"/>
        <v>0</v>
      </c>
      <c r="BZ715" s="1">
        <f t="shared" si="194"/>
        <v>0</v>
      </c>
      <c r="CA715" s="1">
        <f t="shared" si="195"/>
        <v>0</v>
      </c>
      <c r="CB715" s="1">
        <f t="shared" si="196"/>
        <v>0</v>
      </c>
      <c r="CC715" s="1">
        <f t="shared" si="197"/>
        <v>0</v>
      </c>
      <c r="CD715" s="1">
        <f t="shared" si="198"/>
        <v>0</v>
      </c>
      <c r="CE715" s="1">
        <f t="shared" si="199"/>
        <v>0</v>
      </c>
      <c r="CF715" s="1">
        <f t="shared" si="200"/>
        <v>1</v>
      </c>
      <c r="CG715" s="1">
        <f>SUM(BR715:CC715)+SUM(COUNTIFS(R715:BQ715,{"TERM","RESIGNED"}))</f>
        <v>29</v>
      </c>
      <c r="CH715" s="1" t="s">
        <v>41</v>
      </c>
      <c r="CI715" s="1" t="s">
        <v>931</v>
      </c>
    </row>
    <row r="716" spans="1:87" x14ac:dyDescent="0.25">
      <c r="A716" s="30">
        <f t="shared" si="201"/>
        <v>715</v>
      </c>
      <c r="B716" s="1" t="s">
        <v>33</v>
      </c>
      <c r="C716" s="1">
        <v>19478</v>
      </c>
      <c r="D716" s="1">
        <v>19478</v>
      </c>
      <c r="E716" s="1" t="s">
        <v>863</v>
      </c>
      <c r="F716" s="32" t="s">
        <v>1449</v>
      </c>
      <c r="G716" s="32" t="s">
        <v>117</v>
      </c>
      <c r="H716" s="28">
        <v>45295</v>
      </c>
      <c r="I716" s="28" t="s">
        <v>36</v>
      </c>
      <c r="J716" s="28" t="s">
        <v>36</v>
      </c>
      <c r="K716" s="1">
        <f t="shared" ca="1" si="186"/>
        <v>47</v>
      </c>
      <c r="L716" s="39" t="s">
        <v>1354</v>
      </c>
      <c r="M716" s="32" t="s">
        <v>118</v>
      </c>
      <c r="N716" s="1" t="s">
        <v>38</v>
      </c>
      <c r="O716" s="1" t="s">
        <v>39</v>
      </c>
      <c r="P716" s="1"/>
      <c r="Q716" s="1"/>
      <c r="R716" s="31" t="s">
        <v>233</v>
      </c>
      <c r="S716" s="42" t="s">
        <v>880</v>
      </c>
      <c r="T716" s="45" t="s">
        <v>36</v>
      </c>
      <c r="U716" s="42" t="s">
        <v>880</v>
      </c>
      <c r="V716" s="42" t="s">
        <v>880</v>
      </c>
      <c r="W716" s="46" t="s">
        <v>36</v>
      </c>
      <c r="X716" s="46" t="s">
        <v>880</v>
      </c>
      <c r="Y716" s="42" t="s">
        <v>17</v>
      </c>
      <c r="Z716" s="42" t="s">
        <v>17</v>
      </c>
      <c r="AA716" s="42" t="s">
        <v>880</v>
      </c>
      <c r="AB716" s="46" t="s">
        <v>36</v>
      </c>
      <c r="AC716" s="42" t="s">
        <v>880</v>
      </c>
      <c r="AD716" s="42" t="s">
        <v>880</v>
      </c>
      <c r="AE716" s="46" t="s">
        <v>36</v>
      </c>
      <c r="AF716" s="42" t="s">
        <v>880</v>
      </c>
      <c r="AG716" s="42" t="s">
        <v>880</v>
      </c>
      <c r="AH716" s="46">
        <v>0.38472222222222219</v>
      </c>
      <c r="AI716" s="42" t="s">
        <v>880</v>
      </c>
      <c r="AJ716" s="42" t="s">
        <v>880</v>
      </c>
      <c r="AK716" s="46">
        <v>0.39097222222222222</v>
      </c>
      <c r="AL716" s="42" t="s">
        <v>880</v>
      </c>
      <c r="AM716" s="42" t="s">
        <v>880</v>
      </c>
      <c r="AN716" s="46">
        <v>0.46249999999999997</v>
      </c>
      <c r="AO716" s="42" t="s">
        <v>880</v>
      </c>
      <c r="AP716" s="42" t="s">
        <v>17</v>
      </c>
      <c r="AQ716" s="42" t="s">
        <v>17</v>
      </c>
      <c r="AR716" s="42" t="s">
        <v>880</v>
      </c>
      <c r="AS716" s="46">
        <v>0.40416666666666662</v>
      </c>
      <c r="AT716" s="46" t="s">
        <v>880</v>
      </c>
      <c r="AU716" s="42" t="s">
        <v>18</v>
      </c>
      <c r="AV716" s="46" t="s">
        <v>36</v>
      </c>
      <c r="AW716" s="46" t="s">
        <v>18</v>
      </c>
      <c r="AX716" s="42" t="s">
        <v>880</v>
      </c>
      <c r="AY716" s="46">
        <v>0.40277777777777773</v>
      </c>
      <c r="AZ716" s="46" t="s">
        <v>880</v>
      </c>
      <c r="BA716" s="42" t="s">
        <v>880</v>
      </c>
      <c r="BB716" s="46">
        <v>0.40069444444444446</v>
      </c>
      <c r="BC716" s="46" t="s">
        <v>880</v>
      </c>
      <c r="BD716" s="42" t="s">
        <v>880</v>
      </c>
      <c r="BE716" s="42" t="s">
        <v>17</v>
      </c>
      <c r="BF716" s="42" t="s">
        <v>17</v>
      </c>
      <c r="BR716" s="1">
        <f t="shared" si="187"/>
        <v>21</v>
      </c>
      <c r="BS716" s="1">
        <f t="shared" si="188"/>
        <v>0</v>
      </c>
      <c r="BT716" s="1">
        <f t="shared" si="189"/>
        <v>6</v>
      </c>
      <c r="BU716" s="1">
        <f t="shared" si="190"/>
        <v>2</v>
      </c>
      <c r="BV716" s="1">
        <f t="shared" si="191"/>
        <v>0</v>
      </c>
      <c r="BW716" s="1">
        <f>SUM(COUNTIFS($S716:$BQ716,{"PAT","MAT"}))</f>
        <v>0</v>
      </c>
      <c r="BX716" s="1">
        <f t="shared" si="192"/>
        <v>0</v>
      </c>
      <c r="BY716" s="1">
        <f t="shared" si="193"/>
        <v>0</v>
      </c>
      <c r="BZ716" s="1">
        <f t="shared" si="194"/>
        <v>0</v>
      </c>
      <c r="CA716" s="1">
        <f t="shared" si="195"/>
        <v>0</v>
      </c>
      <c r="CB716" s="1">
        <f t="shared" si="196"/>
        <v>0</v>
      </c>
      <c r="CC716" s="1">
        <f t="shared" si="197"/>
        <v>0</v>
      </c>
      <c r="CD716" s="1">
        <f t="shared" si="198"/>
        <v>0</v>
      </c>
      <c r="CE716" s="1">
        <f t="shared" si="199"/>
        <v>1</v>
      </c>
      <c r="CF716" s="1">
        <f t="shared" si="200"/>
        <v>1</v>
      </c>
      <c r="CG716" s="1">
        <f>SUM(BR716:CC716)+SUM(COUNTIFS(R716:BQ716,{"TERM","RESIGNED"}))</f>
        <v>29</v>
      </c>
      <c r="CH716" s="1" t="s">
        <v>41</v>
      </c>
      <c r="CI716" s="1" t="s">
        <v>931</v>
      </c>
    </row>
    <row r="717" spans="1:87" x14ac:dyDescent="0.25">
      <c r="A717" s="30">
        <f t="shared" si="201"/>
        <v>716</v>
      </c>
      <c r="B717" s="1" t="s">
        <v>33</v>
      </c>
      <c r="C717" s="1">
        <v>19480</v>
      </c>
      <c r="D717" s="1">
        <v>19480</v>
      </c>
      <c r="E717" s="1" t="s">
        <v>863</v>
      </c>
      <c r="F717" s="32" t="s">
        <v>1450</v>
      </c>
      <c r="G717" s="32" t="s">
        <v>117</v>
      </c>
      <c r="H717" s="28">
        <v>45295</v>
      </c>
      <c r="I717" s="28" t="s">
        <v>36</v>
      </c>
      <c r="J717" s="28" t="s">
        <v>36</v>
      </c>
      <c r="K717" s="1">
        <f t="shared" ca="1" si="186"/>
        <v>47</v>
      </c>
      <c r="L717" s="39" t="s">
        <v>1354</v>
      </c>
      <c r="M717" s="32" t="s">
        <v>118</v>
      </c>
      <c r="N717" s="1" t="s">
        <v>38</v>
      </c>
      <c r="O717" s="1" t="s">
        <v>39</v>
      </c>
      <c r="P717" s="1"/>
      <c r="Q717" s="1"/>
      <c r="R717" s="31" t="s">
        <v>887</v>
      </c>
      <c r="S717" s="42" t="s">
        <v>880</v>
      </c>
      <c r="T717" s="45" t="s">
        <v>36</v>
      </c>
      <c r="U717" s="42" t="s">
        <v>880</v>
      </c>
      <c r="V717" s="42" t="s">
        <v>880</v>
      </c>
      <c r="W717" s="46" t="s">
        <v>36</v>
      </c>
      <c r="X717" s="46" t="s">
        <v>880</v>
      </c>
      <c r="Y717" s="42" t="s">
        <v>17</v>
      </c>
      <c r="Z717" s="42" t="s">
        <v>17</v>
      </c>
      <c r="AA717" s="42" t="s">
        <v>880</v>
      </c>
      <c r="AB717" s="46" t="s">
        <v>36</v>
      </c>
      <c r="AC717" s="42" t="s">
        <v>880</v>
      </c>
      <c r="AD717" s="42" t="s">
        <v>880</v>
      </c>
      <c r="AE717" s="46" t="s">
        <v>36</v>
      </c>
      <c r="AF717" s="42" t="s">
        <v>880</v>
      </c>
      <c r="AG717" s="42" t="s">
        <v>880</v>
      </c>
      <c r="AH717" s="46" t="s">
        <v>36</v>
      </c>
      <c r="AI717" s="42" t="s">
        <v>880</v>
      </c>
      <c r="AJ717" s="42" t="s">
        <v>880</v>
      </c>
      <c r="AK717" s="46" t="s">
        <v>36</v>
      </c>
      <c r="AL717" s="42" t="s">
        <v>880</v>
      </c>
      <c r="AM717" s="42" t="s">
        <v>880</v>
      </c>
      <c r="AN717" s="46" t="s">
        <v>36</v>
      </c>
      <c r="AO717" s="42" t="s">
        <v>880</v>
      </c>
      <c r="AP717" s="42" t="s">
        <v>17</v>
      </c>
      <c r="AQ717" s="42" t="s">
        <v>17</v>
      </c>
      <c r="AR717" s="42" t="s">
        <v>880</v>
      </c>
      <c r="AS717" s="46">
        <v>0.38541666666666669</v>
      </c>
      <c r="AT717" s="46" t="s">
        <v>880</v>
      </c>
      <c r="AU717" s="42" t="s">
        <v>880</v>
      </c>
      <c r="AV717" s="46">
        <v>0.38680555555555557</v>
      </c>
      <c r="AW717" s="46" t="s">
        <v>880</v>
      </c>
      <c r="AX717" s="42" t="s">
        <v>880</v>
      </c>
      <c r="AY717" s="46">
        <v>0.39652777777777781</v>
      </c>
      <c r="AZ717" s="46" t="s">
        <v>880</v>
      </c>
      <c r="BA717" s="42" t="s">
        <v>880</v>
      </c>
      <c r="BB717" s="46">
        <v>0.42222222222222222</v>
      </c>
      <c r="BC717" s="46" t="s">
        <v>880</v>
      </c>
      <c r="BD717" s="42" t="s">
        <v>880</v>
      </c>
      <c r="BE717" s="42" t="s">
        <v>17</v>
      </c>
      <c r="BF717" s="42" t="s">
        <v>17</v>
      </c>
      <c r="BR717" s="1">
        <f t="shared" si="187"/>
        <v>23</v>
      </c>
      <c r="BS717" s="1">
        <f t="shared" si="188"/>
        <v>0</v>
      </c>
      <c r="BT717" s="1">
        <f t="shared" si="189"/>
        <v>6</v>
      </c>
      <c r="BU717" s="1">
        <f t="shared" si="190"/>
        <v>0</v>
      </c>
      <c r="BV717" s="1">
        <f t="shared" si="191"/>
        <v>0</v>
      </c>
      <c r="BW717" s="1">
        <f>SUM(COUNTIFS($S717:$BQ717,{"PAT","MAT"}))</f>
        <v>0</v>
      </c>
      <c r="BX717" s="1">
        <f t="shared" si="192"/>
        <v>0</v>
      </c>
      <c r="BY717" s="1">
        <f t="shared" si="193"/>
        <v>0</v>
      </c>
      <c r="BZ717" s="1">
        <f t="shared" si="194"/>
        <v>0</v>
      </c>
      <c r="CA717" s="1">
        <f t="shared" si="195"/>
        <v>0</v>
      </c>
      <c r="CB717" s="1">
        <f t="shared" si="196"/>
        <v>0</v>
      </c>
      <c r="CC717" s="1">
        <f t="shared" si="197"/>
        <v>0</v>
      </c>
      <c r="CD717" s="1">
        <f t="shared" si="198"/>
        <v>0</v>
      </c>
      <c r="CE717" s="1">
        <f t="shared" si="199"/>
        <v>1</v>
      </c>
      <c r="CF717" s="1">
        <f t="shared" si="200"/>
        <v>1</v>
      </c>
      <c r="CG717" s="1">
        <f>SUM(BR717:CC717)+SUM(COUNTIFS(R717:BQ717,{"TERM","RESIGNED"}))</f>
        <v>29</v>
      </c>
      <c r="CH717" s="1" t="s">
        <v>41</v>
      </c>
      <c r="CI717" s="1" t="s">
        <v>931</v>
      </c>
    </row>
    <row r="718" spans="1:87" x14ac:dyDescent="0.25">
      <c r="A718" s="30">
        <f t="shared" si="201"/>
        <v>717</v>
      </c>
      <c r="B718" s="1" t="s">
        <v>33</v>
      </c>
      <c r="C718" s="1">
        <v>19481</v>
      </c>
      <c r="D718" s="1">
        <v>19481</v>
      </c>
      <c r="E718" s="1" t="s">
        <v>863</v>
      </c>
      <c r="F718" s="32" t="s">
        <v>1457</v>
      </c>
      <c r="G718" s="32" t="s">
        <v>117</v>
      </c>
      <c r="H718" s="28">
        <v>45295</v>
      </c>
      <c r="I718" s="28" t="s">
        <v>36</v>
      </c>
      <c r="J718" s="28" t="s">
        <v>36</v>
      </c>
      <c r="K718" s="1">
        <f t="shared" ca="1" si="186"/>
        <v>47</v>
      </c>
      <c r="L718" s="39" t="s">
        <v>1354</v>
      </c>
      <c r="M718" s="32" t="s">
        <v>118</v>
      </c>
      <c r="N718" s="1" t="s">
        <v>38</v>
      </c>
      <c r="O718" s="1" t="s">
        <v>39</v>
      </c>
      <c r="P718" s="1"/>
      <c r="Q718" s="1"/>
      <c r="R718" s="31" t="s">
        <v>129</v>
      </c>
      <c r="S718" s="42" t="s">
        <v>880</v>
      </c>
      <c r="T718" s="45" t="s">
        <v>36</v>
      </c>
      <c r="U718" s="42" t="s">
        <v>880</v>
      </c>
      <c r="V718" s="42" t="s">
        <v>880</v>
      </c>
      <c r="W718" s="46" t="s">
        <v>36</v>
      </c>
      <c r="X718" s="46" t="s">
        <v>880</v>
      </c>
      <c r="Y718" s="42" t="s">
        <v>17</v>
      </c>
      <c r="Z718" s="42" t="s">
        <v>17</v>
      </c>
      <c r="AA718" s="42" t="s">
        <v>880</v>
      </c>
      <c r="AB718" s="46" t="s">
        <v>36</v>
      </c>
      <c r="AC718" s="42" t="s">
        <v>880</v>
      </c>
      <c r="AD718" s="42" t="s">
        <v>880</v>
      </c>
      <c r="AE718" s="46" t="s">
        <v>36</v>
      </c>
      <c r="AF718" s="42" t="s">
        <v>880</v>
      </c>
      <c r="AG718" s="42" t="s">
        <v>880</v>
      </c>
      <c r="AH718" s="46" t="s">
        <v>36</v>
      </c>
      <c r="AI718" s="42" t="s">
        <v>880</v>
      </c>
      <c r="AJ718" s="42" t="s">
        <v>880</v>
      </c>
      <c r="AK718" s="46" t="s">
        <v>36</v>
      </c>
      <c r="AL718" s="42" t="s">
        <v>880</v>
      </c>
      <c r="AM718" s="42" t="s">
        <v>880</v>
      </c>
      <c r="AN718" s="46">
        <v>0.38680555555555557</v>
      </c>
      <c r="AO718" s="42" t="s">
        <v>880</v>
      </c>
      <c r="AP718" s="42" t="s">
        <v>17</v>
      </c>
      <c r="AQ718" s="42" t="s">
        <v>17</v>
      </c>
      <c r="AR718" s="42" t="s">
        <v>880</v>
      </c>
      <c r="AS718" s="46">
        <v>0.37777777777777777</v>
      </c>
      <c r="AT718" s="46" t="s">
        <v>880</v>
      </c>
      <c r="AU718" s="42" t="s">
        <v>880</v>
      </c>
      <c r="AV718" s="46">
        <v>0.39166666666666666</v>
      </c>
      <c r="AW718" s="46" t="s">
        <v>880</v>
      </c>
      <c r="AX718" s="42" t="s">
        <v>880</v>
      </c>
      <c r="AY718" s="46">
        <v>0.37222222222222223</v>
      </c>
      <c r="AZ718" s="46" t="s">
        <v>880</v>
      </c>
      <c r="BA718" s="42" t="s">
        <v>880</v>
      </c>
      <c r="BB718" s="46">
        <v>0.39374999999999999</v>
      </c>
      <c r="BC718" s="46" t="s">
        <v>880</v>
      </c>
      <c r="BD718" s="42" t="s">
        <v>880</v>
      </c>
      <c r="BE718" s="42" t="s">
        <v>17</v>
      </c>
      <c r="BF718" s="42" t="s">
        <v>17</v>
      </c>
      <c r="BR718" s="1">
        <f t="shared" si="187"/>
        <v>23</v>
      </c>
      <c r="BS718" s="1">
        <f t="shared" si="188"/>
        <v>0</v>
      </c>
      <c r="BT718" s="1">
        <f t="shared" si="189"/>
        <v>6</v>
      </c>
      <c r="BU718" s="1">
        <f t="shared" si="190"/>
        <v>0</v>
      </c>
      <c r="BV718" s="1">
        <f t="shared" si="191"/>
        <v>0</v>
      </c>
      <c r="BW718" s="1">
        <f>SUM(COUNTIFS($S718:$BQ718,{"PAT","MAT"}))</f>
        <v>0</v>
      </c>
      <c r="BX718" s="1">
        <f t="shared" si="192"/>
        <v>0</v>
      </c>
      <c r="BY718" s="1">
        <f t="shared" si="193"/>
        <v>0</v>
      </c>
      <c r="BZ718" s="1">
        <f t="shared" si="194"/>
        <v>0</v>
      </c>
      <c r="CA718" s="1">
        <f t="shared" si="195"/>
        <v>0</v>
      </c>
      <c r="CB718" s="1">
        <f t="shared" si="196"/>
        <v>0</v>
      </c>
      <c r="CC718" s="1">
        <f t="shared" si="197"/>
        <v>0</v>
      </c>
      <c r="CD718" s="1">
        <f t="shared" si="198"/>
        <v>0</v>
      </c>
      <c r="CE718" s="1">
        <f t="shared" si="199"/>
        <v>1</v>
      </c>
      <c r="CF718" s="1">
        <f t="shared" si="200"/>
        <v>1</v>
      </c>
      <c r="CG718" s="1">
        <f>SUM(BR718:CC718)+SUM(COUNTIFS(R718:BQ718,{"TERM","RESIGNED"}))</f>
        <v>29</v>
      </c>
      <c r="CH718" s="1" t="s">
        <v>41</v>
      </c>
      <c r="CI718" s="1" t="s">
        <v>931</v>
      </c>
    </row>
    <row r="719" spans="1:87" x14ac:dyDescent="0.25">
      <c r="A719" s="30">
        <f t="shared" si="201"/>
        <v>718</v>
      </c>
      <c r="B719" s="1" t="s">
        <v>33</v>
      </c>
      <c r="C719" s="1">
        <v>19482</v>
      </c>
      <c r="D719" s="1">
        <v>19482</v>
      </c>
      <c r="E719" s="1" t="s">
        <v>863</v>
      </c>
      <c r="F719" s="32" t="s">
        <v>1451</v>
      </c>
      <c r="G719" s="32" t="s">
        <v>117</v>
      </c>
      <c r="H719" s="28">
        <v>45295</v>
      </c>
      <c r="I719" s="28" t="s">
        <v>36</v>
      </c>
      <c r="J719" s="28" t="s">
        <v>36</v>
      </c>
      <c r="K719" s="1">
        <f t="shared" ca="1" si="186"/>
        <v>47</v>
      </c>
      <c r="L719" s="39" t="s">
        <v>1354</v>
      </c>
      <c r="M719" s="32" t="s">
        <v>118</v>
      </c>
      <c r="N719" s="1" t="s">
        <v>38</v>
      </c>
      <c r="O719" s="1" t="s">
        <v>39</v>
      </c>
      <c r="P719" s="1"/>
      <c r="Q719" s="1"/>
      <c r="R719" s="31" t="s">
        <v>887</v>
      </c>
      <c r="S719" s="42" t="s">
        <v>880</v>
      </c>
      <c r="T719" s="45" t="s">
        <v>36</v>
      </c>
      <c r="U719" s="42" t="s">
        <v>880</v>
      </c>
      <c r="V719" s="42" t="s">
        <v>880</v>
      </c>
      <c r="W719" s="46" t="s">
        <v>36</v>
      </c>
      <c r="X719" s="46" t="s">
        <v>880</v>
      </c>
      <c r="Y719" s="42" t="s">
        <v>17</v>
      </c>
      <c r="Z719" s="42" t="s">
        <v>17</v>
      </c>
      <c r="AA719" s="42" t="s">
        <v>880</v>
      </c>
      <c r="AB719" s="46" t="s">
        <v>36</v>
      </c>
      <c r="AC719" s="42" t="s">
        <v>880</v>
      </c>
      <c r="AD719" s="42" t="s">
        <v>880</v>
      </c>
      <c r="AE719" s="46" t="s">
        <v>36</v>
      </c>
      <c r="AF719" s="42" t="s">
        <v>880</v>
      </c>
      <c r="AG719" s="42" t="s">
        <v>880</v>
      </c>
      <c r="AH719" s="46" t="s">
        <v>36</v>
      </c>
      <c r="AI719" s="42" t="s">
        <v>880</v>
      </c>
      <c r="AJ719" s="42" t="s">
        <v>880</v>
      </c>
      <c r="AK719" s="46" t="s">
        <v>36</v>
      </c>
      <c r="AL719" s="42" t="s">
        <v>880</v>
      </c>
      <c r="AM719" s="42" t="s">
        <v>19</v>
      </c>
      <c r="AN719" s="46" t="s">
        <v>36</v>
      </c>
      <c r="AO719" s="42" t="s">
        <v>19</v>
      </c>
      <c r="AP719" s="42" t="s">
        <v>17</v>
      </c>
      <c r="AQ719" s="42" t="s">
        <v>17</v>
      </c>
      <c r="AR719" s="42" t="s">
        <v>18</v>
      </c>
      <c r="AS719" s="46" t="s">
        <v>36</v>
      </c>
      <c r="AT719" s="46" t="s">
        <v>18</v>
      </c>
      <c r="AU719" s="42" t="s">
        <v>880</v>
      </c>
      <c r="AV719" s="46">
        <v>0.37291666666666662</v>
      </c>
      <c r="AW719" s="46" t="s">
        <v>880</v>
      </c>
      <c r="AX719" s="42" t="s">
        <v>880</v>
      </c>
      <c r="AY719" s="46">
        <v>0.39652777777777781</v>
      </c>
      <c r="AZ719" s="46" t="s">
        <v>880</v>
      </c>
      <c r="BA719" s="42" t="s">
        <v>880</v>
      </c>
      <c r="BB719" s="46">
        <v>0.40486111111111112</v>
      </c>
      <c r="BC719" s="46" t="s">
        <v>880</v>
      </c>
      <c r="BD719" s="42" t="s">
        <v>880</v>
      </c>
      <c r="BE719" s="42" t="s">
        <v>17</v>
      </c>
      <c r="BF719" s="42" t="s">
        <v>17</v>
      </c>
      <c r="BR719" s="1">
        <f t="shared" si="187"/>
        <v>19</v>
      </c>
      <c r="BS719" s="1">
        <f t="shared" si="188"/>
        <v>0</v>
      </c>
      <c r="BT719" s="1">
        <f t="shared" si="189"/>
        <v>6</v>
      </c>
      <c r="BU719" s="1">
        <f t="shared" si="190"/>
        <v>2</v>
      </c>
      <c r="BV719" s="1">
        <f t="shared" si="191"/>
        <v>2</v>
      </c>
      <c r="BW719" s="1">
        <f>SUM(COUNTIFS($S719:$BQ719,{"PAT","MAT"}))</f>
        <v>0</v>
      </c>
      <c r="BX719" s="1">
        <f t="shared" si="192"/>
        <v>0</v>
      </c>
      <c r="BY719" s="1">
        <f t="shared" si="193"/>
        <v>0</v>
      </c>
      <c r="BZ719" s="1">
        <f t="shared" si="194"/>
        <v>0</v>
      </c>
      <c r="CA719" s="1">
        <f t="shared" si="195"/>
        <v>0</v>
      </c>
      <c r="CB719" s="1">
        <f t="shared" si="196"/>
        <v>0</v>
      </c>
      <c r="CC719" s="1">
        <f t="shared" si="197"/>
        <v>0</v>
      </c>
      <c r="CD719" s="1">
        <f t="shared" si="198"/>
        <v>0</v>
      </c>
      <c r="CE719" s="1">
        <f t="shared" si="199"/>
        <v>1</v>
      </c>
      <c r="CF719" s="1">
        <f t="shared" si="200"/>
        <v>1</v>
      </c>
      <c r="CG719" s="1">
        <f>SUM(BR719:CC719)+SUM(COUNTIFS(R719:BQ719,{"TERM","RESIGNED"}))</f>
        <v>29</v>
      </c>
      <c r="CH719" s="1" t="s">
        <v>41</v>
      </c>
      <c r="CI719" s="1" t="s">
        <v>931</v>
      </c>
    </row>
    <row r="720" spans="1:87" x14ac:dyDescent="0.25">
      <c r="A720" s="30">
        <f t="shared" si="201"/>
        <v>719</v>
      </c>
      <c r="B720" s="1" t="s">
        <v>33</v>
      </c>
      <c r="C720" s="1">
        <v>19484</v>
      </c>
      <c r="D720" s="1">
        <v>19484</v>
      </c>
      <c r="E720" s="1" t="s">
        <v>862</v>
      </c>
      <c r="F720" s="32" t="s">
        <v>1452</v>
      </c>
      <c r="G720" s="32" t="s">
        <v>117</v>
      </c>
      <c r="H720" s="28">
        <v>45295</v>
      </c>
      <c r="I720" s="28" t="s">
        <v>36</v>
      </c>
      <c r="J720" s="28" t="s">
        <v>36</v>
      </c>
      <c r="K720" s="1">
        <f t="shared" ca="1" si="186"/>
        <v>47</v>
      </c>
      <c r="L720" s="39" t="s">
        <v>1354</v>
      </c>
      <c r="M720" s="32" t="s">
        <v>118</v>
      </c>
      <c r="N720" s="1" t="s">
        <v>38</v>
      </c>
      <c r="O720" s="1" t="s">
        <v>39</v>
      </c>
      <c r="P720" s="1"/>
      <c r="Q720" s="1"/>
      <c r="R720" s="31" t="s">
        <v>887</v>
      </c>
      <c r="S720" s="42" t="s">
        <v>880</v>
      </c>
      <c r="T720" s="45" t="s">
        <v>36</v>
      </c>
      <c r="U720" s="42" t="s">
        <v>880</v>
      </c>
      <c r="V720" s="42" t="s">
        <v>880</v>
      </c>
      <c r="W720" s="46" t="s">
        <v>36</v>
      </c>
      <c r="X720" s="46" t="s">
        <v>880</v>
      </c>
      <c r="Y720" s="42" t="s">
        <v>17</v>
      </c>
      <c r="Z720" s="42" t="s">
        <v>17</v>
      </c>
      <c r="AA720" s="42" t="s">
        <v>880</v>
      </c>
      <c r="AB720" s="46" t="s">
        <v>36</v>
      </c>
      <c r="AC720" s="42" t="s">
        <v>880</v>
      </c>
      <c r="AD720" s="42" t="s">
        <v>880</v>
      </c>
      <c r="AE720" s="46" t="s">
        <v>36</v>
      </c>
      <c r="AF720" s="42" t="s">
        <v>880</v>
      </c>
      <c r="AG720" s="42" t="s">
        <v>19</v>
      </c>
      <c r="AH720" s="46" t="s">
        <v>36</v>
      </c>
      <c r="AI720" s="42" t="s">
        <v>19</v>
      </c>
      <c r="AJ720" s="42" t="s">
        <v>880</v>
      </c>
      <c r="AK720" s="46" t="s">
        <v>36</v>
      </c>
      <c r="AL720" s="42" t="s">
        <v>880</v>
      </c>
      <c r="AM720" s="42" t="s">
        <v>880</v>
      </c>
      <c r="AN720" s="46" t="s">
        <v>36</v>
      </c>
      <c r="AO720" s="42" t="s">
        <v>880</v>
      </c>
      <c r="AP720" s="42" t="s">
        <v>17</v>
      </c>
      <c r="AQ720" s="42" t="s">
        <v>17</v>
      </c>
      <c r="AR720" s="42" t="s">
        <v>880</v>
      </c>
      <c r="AS720" s="46" t="s">
        <v>36</v>
      </c>
      <c r="AT720" s="46" t="s">
        <v>880</v>
      </c>
      <c r="AU720" s="42" t="s">
        <v>880</v>
      </c>
      <c r="AV720" s="46" t="s">
        <v>36</v>
      </c>
      <c r="AW720" s="46" t="s">
        <v>880</v>
      </c>
      <c r="AX720" s="42" t="s">
        <v>880</v>
      </c>
      <c r="AY720" s="46" t="s">
        <v>36</v>
      </c>
      <c r="AZ720" s="46" t="s">
        <v>880</v>
      </c>
      <c r="BA720" s="42" t="s">
        <v>880</v>
      </c>
      <c r="BB720" s="46" t="s">
        <v>36</v>
      </c>
      <c r="BC720" s="46" t="s">
        <v>880</v>
      </c>
      <c r="BD720" s="42" t="s">
        <v>880</v>
      </c>
      <c r="BE720" s="42" t="s">
        <v>17</v>
      </c>
      <c r="BF720" s="42" t="s">
        <v>17</v>
      </c>
      <c r="BR720" s="1">
        <f t="shared" si="187"/>
        <v>21</v>
      </c>
      <c r="BS720" s="1">
        <f t="shared" si="188"/>
        <v>0</v>
      </c>
      <c r="BT720" s="1">
        <f t="shared" si="189"/>
        <v>6</v>
      </c>
      <c r="BU720" s="1">
        <f t="shared" si="190"/>
        <v>0</v>
      </c>
      <c r="BV720" s="1">
        <f t="shared" si="191"/>
        <v>2</v>
      </c>
      <c r="BW720" s="1">
        <f>SUM(COUNTIFS($S720:$BQ720,{"PAT","MAT"}))</f>
        <v>0</v>
      </c>
      <c r="BX720" s="1">
        <f t="shared" si="192"/>
        <v>0</v>
      </c>
      <c r="BY720" s="1">
        <f t="shared" si="193"/>
        <v>0</v>
      </c>
      <c r="BZ720" s="1">
        <f t="shared" si="194"/>
        <v>0</v>
      </c>
      <c r="CA720" s="1">
        <f t="shared" si="195"/>
        <v>0</v>
      </c>
      <c r="CB720" s="1">
        <f t="shared" si="196"/>
        <v>0</v>
      </c>
      <c r="CC720" s="1">
        <f t="shared" si="197"/>
        <v>0</v>
      </c>
      <c r="CD720" s="1">
        <f t="shared" si="198"/>
        <v>0</v>
      </c>
      <c r="CE720" s="1">
        <f t="shared" si="199"/>
        <v>1</v>
      </c>
      <c r="CF720" s="1">
        <f t="shared" si="200"/>
        <v>1</v>
      </c>
      <c r="CG720" s="1">
        <f>SUM(BR720:CC720)+SUM(COUNTIFS(R720:BQ720,{"TERM","RESIGNED"}))</f>
        <v>29</v>
      </c>
      <c r="CH720" s="1" t="s">
        <v>41</v>
      </c>
      <c r="CI720" s="1" t="s">
        <v>931</v>
      </c>
    </row>
    <row r="721" spans="1:87" x14ac:dyDescent="0.25">
      <c r="A721" s="30">
        <f t="shared" si="201"/>
        <v>720</v>
      </c>
      <c r="B721" s="1" t="s">
        <v>33</v>
      </c>
      <c r="C721" s="1">
        <v>19503</v>
      </c>
      <c r="D721" s="25">
        <v>19503</v>
      </c>
      <c r="E721" s="1" t="s">
        <v>863</v>
      </c>
      <c r="F721" s="32" t="s">
        <v>1480</v>
      </c>
      <c r="G721" s="32" t="s">
        <v>181</v>
      </c>
      <c r="H721" s="28">
        <v>45301</v>
      </c>
      <c r="I721" s="28" t="s">
        <v>36</v>
      </c>
      <c r="J721" s="28" t="s">
        <v>36</v>
      </c>
      <c r="K721" s="1">
        <f t="shared" ca="1" si="186"/>
        <v>41</v>
      </c>
      <c r="L721" s="32" t="s">
        <v>1354</v>
      </c>
      <c r="M721" s="32" t="s">
        <v>178</v>
      </c>
      <c r="N721" s="1" t="s">
        <v>38</v>
      </c>
      <c r="O721" s="1" t="s">
        <v>39</v>
      </c>
      <c r="P721" s="1"/>
      <c r="Q721" s="1"/>
      <c r="R721" s="31" t="s">
        <v>241</v>
      </c>
      <c r="S721" s="42" t="s">
        <v>880</v>
      </c>
      <c r="T721" s="45" t="s">
        <v>36</v>
      </c>
      <c r="U721" s="42" t="s">
        <v>880</v>
      </c>
      <c r="V721" s="42" t="s">
        <v>880</v>
      </c>
      <c r="W721" s="46" t="s">
        <v>36</v>
      </c>
      <c r="X721" s="46" t="s">
        <v>880</v>
      </c>
      <c r="Y721" s="42" t="s">
        <v>17</v>
      </c>
      <c r="Z721" s="42" t="s">
        <v>17</v>
      </c>
      <c r="AA721" s="42" t="s">
        <v>880</v>
      </c>
      <c r="AB721" s="46" t="s">
        <v>36</v>
      </c>
      <c r="AC721" s="42" t="s">
        <v>880</v>
      </c>
      <c r="AD721" s="42" t="s">
        <v>880</v>
      </c>
      <c r="AE721" s="46" t="s">
        <v>36</v>
      </c>
      <c r="AF721" s="42" t="s">
        <v>880</v>
      </c>
      <c r="AG721" s="42" t="s">
        <v>880</v>
      </c>
      <c r="AH721" s="46" t="s">
        <v>36</v>
      </c>
      <c r="AI721" s="42" t="s">
        <v>880</v>
      </c>
      <c r="AJ721" s="42" t="s">
        <v>19</v>
      </c>
      <c r="AK721" s="46" t="s">
        <v>36</v>
      </c>
      <c r="AL721" s="42" t="s">
        <v>19</v>
      </c>
      <c r="AM721" s="42" t="s">
        <v>880</v>
      </c>
      <c r="AN721" s="46" t="s">
        <v>36</v>
      </c>
      <c r="AO721" s="42" t="s">
        <v>880</v>
      </c>
      <c r="AP721" s="42" t="s">
        <v>17</v>
      </c>
      <c r="AQ721" s="42" t="s">
        <v>17</v>
      </c>
      <c r="AR721" s="42" t="s">
        <v>880</v>
      </c>
      <c r="AS721" s="46" t="s">
        <v>36</v>
      </c>
      <c r="AT721" s="46" t="s">
        <v>880</v>
      </c>
      <c r="AU721" s="42" t="s">
        <v>880</v>
      </c>
      <c r="AV721" s="46" t="s">
        <v>36</v>
      </c>
      <c r="AW721" s="46" t="s">
        <v>880</v>
      </c>
      <c r="AX721" s="42" t="s">
        <v>880</v>
      </c>
      <c r="AY721" s="46">
        <v>0.37777777777777777</v>
      </c>
      <c r="AZ721" s="46" t="s">
        <v>880</v>
      </c>
      <c r="BA721" s="42" t="s">
        <v>880</v>
      </c>
      <c r="BB721" s="46">
        <v>0.38125000000000003</v>
      </c>
      <c r="BC721" s="46" t="s">
        <v>880</v>
      </c>
      <c r="BD721" s="42" t="s">
        <v>880</v>
      </c>
      <c r="BE721" s="42" t="s">
        <v>17</v>
      </c>
      <c r="BF721" s="42" t="s">
        <v>17</v>
      </c>
      <c r="BR721" s="1">
        <f t="shared" si="187"/>
        <v>21</v>
      </c>
      <c r="BS721" s="1">
        <f t="shared" si="188"/>
        <v>0</v>
      </c>
      <c r="BT721" s="1">
        <f t="shared" si="189"/>
        <v>6</v>
      </c>
      <c r="BU721" s="1">
        <f t="shared" si="190"/>
        <v>0</v>
      </c>
      <c r="BV721" s="1">
        <f t="shared" si="191"/>
        <v>2</v>
      </c>
      <c r="BW721" s="1">
        <f>SUM(COUNTIFS($S721:$BQ721,{"PAT","MAT"}))</f>
        <v>0</v>
      </c>
      <c r="BX721" s="1">
        <f t="shared" si="192"/>
        <v>0</v>
      </c>
      <c r="BY721" s="1">
        <f t="shared" si="193"/>
        <v>0</v>
      </c>
      <c r="BZ721" s="1">
        <f t="shared" si="194"/>
        <v>0</v>
      </c>
      <c r="CA721" s="1">
        <f t="shared" si="195"/>
        <v>0</v>
      </c>
      <c r="CB721" s="1">
        <f t="shared" si="196"/>
        <v>0</v>
      </c>
      <c r="CC721" s="1">
        <f t="shared" si="197"/>
        <v>0</v>
      </c>
      <c r="CD721" s="1">
        <f t="shared" si="198"/>
        <v>0</v>
      </c>
      <c r="CE721" s="1">
        <f t="shared" si="199"/>
        <v>1</v>
      </c>
      <c r="CF721" s="1">
        <f t="shared" si="200"/>
        <v>1</v>
      </c>
      <c r="CG721" s="1">
        <f>SUM(BR721:CC721)+SUM(COUNTIFS(R721:BQ721,{"TERM","RESIGNED"}))</f>
        <v>29</v>
      </c>
      <c r="CH721" s="1" t="s">
        <v>41</v>
      </c>
      <c r="CI721" s="1" t="s">
        <v>936</v>
      </c>
    </row>
    <row r="722" spans="1:87" x14ac:dyDescent="0.25">
      <c r="A722" s="30">
        <f t="shared" si="201"/>
        <v>721</v>
      </c>
      <c r="B722" s="1" t="s">
        <v>33</v>
      </c>
      <c r="C722" s="1">
        <v>19504</v>
      </c>
      <c r="D722" s="25">
        <v>19504</v>
      </c>
      <c r="E722" s="1" t="s">
        <v>863</v>
      </c>
      <c r="F722" s="32" t="s">
        <v>1461</v>
      </c>
      <c r="G722" s="32" t="s">
        <v>181</v>
      </c>
      <c r="H722" s="28">
        <v>45301</v>
      </c>
      <c r="I722" s="28" t="s">
        <v>36</v>
      </c>
      <c r="J722" s="28" t="s">
        <v>36</v>
      </c>
      <c r="K722" s="1">
        <f t="shared" ca="1" si="186"/>
        <v>41</v>
      </c>
      <c r="L722" s="32" t="s">
        <v>1354</v>
      </c>
      <c r="M722" s="32" t="s">
        <v>178</v>
      </c>
      <c r="N722" s="1" t="s">
        <v>38</v>
      </c>
      <c r="O722" s="1" t="s">
        <v>39</v>
      </c>
      <c r="P722" s="1"/>
      <c r="Q722" s="1"/>
      <c r="R722" s="31" t="s">
        <v>425</v>
      </c>
      <c r="S722" s="42" t="s">
        <v>880</v>
      </c>
      <c r="T722" s="45" t="s">
        <v>36</v>
      </c>
      <c r="U722" s="42" t="s">
        <v>880</v>
      </c>
      <c r="V722" s="42" t="s">
        <v>880</v>
      </c>
      <c r="W722" s="46" t="s">
        <v>36</v>
      </c>
      <c r="X722" s="46" t="s">
        <v>880</v>
      </c>
      <c r="Y722" s="42" t="s">
        <v>17</v>
      </c>
      <c r="Z722" s="42" t="s">
        <v>17</v>
      </c>
      <c r="AA722" s="42" t="s">
        <v>880</v>
      </c>
      <c r="AB722" s="46" t="s">
        <v>36</v>
      </c>
      <c r="AC722" s="42" t="s">
        <v>880</v>
      </c>
      <c r="AD722" s="42" t="s">
        <v>880</v>
      </c>
      <c r="AE722" s="46" t="s">
        <v>36</v>
      </c>
      <c r="AF722" s="42" t="s">
        <v>880</v>
      </c>
      <c r="AG722" s="42" t="s">
        <v>19</v>
      </c>
      <c r="AH722" s="46" t="s">
        <v>36</v>
      </c>
      <c r="AI722" s="42" t="s">
        <v>19</v>
      </c>
      <c r="AJ722" s="42" t="s">
        <v>880</v>
      </c>
      <c r="AK722" s="46" t="s">
        <v>36</v>
      </c>
      <c r="AL722" s="42" t="s">
        <v>880</v>
      </c>
      <c r="AM722" s="42" t="s">
        <v>880</v>
      </c>
      <c r="AN722" s="46" t="s">
        <v>36</v>
      </c>
      <c r="AO722" s="42" t="s">
        <v>880</v>
      </c>
      <c r="AP722" s="42" t="s">
        <v>17</v>
      </c>
      <c r="AQ722" s="42" t="s">
        <v>17</v>
      </c>
      <c r="AR722" s="42" t="s">
        <v>880</v>
      </c>
      <c r="AS722" s="46" t="s">
        <v>36</v>
      </c>
      <c r="AT722" s="46" t="s">
        <v>880</v>
      </c>
      <c r="AU722" s="42" t="s">
        <v>880</v>
      </c>
      <c r="AV722" s="46" t="s">
        <v>36</v>
      </c>
      <c r="AW722" s="46" t="s">
        <v>880</v>
      </c>
      <c r="AX722" s="42" t="s">
        <v>880</v>
      </c>
      <c r="AY722" s="46" t="s">
        <v>36</v>
      </c>
      <c r="AZ722" s="46" t="s">
        <v>880</v>
      </c>
      <c r="BA722" s="42" t="s">
        <v>18</v>
      </c>
      <c r="BB722" s="46" t="s">
        <v>36</v>
      </c>
      <c r="BC722" s="46" t="s">
        <v>18</v>
      </c>
      <c r="BD722" s="42" t="s">
        <v>18</v>
      </c>
      <c r="BE722" s="42" t="s">
        <v>17</v>
      </c>
      <c r="BF722" s="42" t="s">
        <v>17</v>
      </c>
      <c r="BR722" s="1">
        <f t="shared" si="187"/>
        <v>18</v>
      </c>
      <c r="BS722" s="1">
        <f t="shared" si="188"/>
        <v>0</v>
      </c>
      <c r="BT722" s="1">
        <f t="shared" si="189"/>
        <v>6</v>
      </c>
      <c r="BU722" s="1">
        <f t="shared" si="190"/>
        <v>3</v>
      </c>
      <c r="BV722" s="1">
        <f t="shared" si="191"/>
        <v>2</v>
      </c>
      <c r="BW722" s="1">
        <f>SUM(COUNTIFS($S722:$BQ722,{"PAT","MAT"}))</f>
        <v>0</v>
      </c>
      <c r="BX722" s="1">
        <f t="shared" si="192"/>
        <v>0</v>
      </c>
      <c r="BY722" s="1">
        <f t="shared" si="193"/>
        <v>0</v>
      </c>
      <c r="BZ722" s="1">
        <f t="shared" si="194"/>
        <v>0</v>
      </c>
      <c r="CA722" s="1">
        <f t="shared" si="195"/>
        <v>0</v>
      </c>
      <c r="CB722" s="1">
        <f t="shared" si="196"/>
        <v>0</v>
      </c>
      <c r="CC722" s="1">
        <f t="shared" si="197"/>
        <v>0</v>
      </c>
      <c r="CD722" s="1">
        <f t="shared" si="198"/>
        <v>0</v>
      </c>
      <c r="CE722" s="1">
        <f t="shared" si="199"/>
        <v>1</v>
      </c>
      <c r="CF722" s="1">
        <f t="shared" si="200"/>
        <v>1</v>
      </c>
      <c r="CG722" s="1">
        <f>SUM(BR722:CC722)+SUM(COUNTIFS(R722:BQ722,{"TERM","RESIGNED"}))</f>
        <v>29</v>
      </c>
      <c r="CH722" s="1" t="s">
        <v>41</v>
      </c>
      <c r="CI722" s="1" t="s">
        <v>931</v>
      </c>
    </row>
    <row r="723" spans="1:87" x14ac:dyDescent="0.25">
      <c r="A723" s="30">
        <f t="shared" si="201"/>
        <v>722</v>
      </c>
      <c r="B723" s="1" t="s">
        <v>33</v>
      </c>
      <c r="C723" s="1">
        <v>19506</v>
      </c>
      <c r="D723" s="25">
        <v>19506</v>
      </c>
      <c r="E723" s="1" t="s">
        <v>863</v>
      </c>
      <c r="F723" s="32" t="s">
        <v>1462</v>
      </c>
      <c r="G723" s="32" t="s">
        <v>181</v>
      </c>
      <c r="H723" s="28">
        <v>45301</v>
      </c>
      <c r="I723" s="28" t="s">
        <v>36</v>
      </c>
      <c r="J723" s="28" t="s">
        <v>36</v>
      </c>
      <c r="K723" s="1">
        <f t="shared" ca="1" si="186"/>
        <v>41</v>
      </c>
      <c r="L723" s="32" t="s">
        <v>1354</v>
      </c>
      <c r="M723" s="32" t="s">
        <v>178</v>
      </c>
      <c r="N723" s="1" t="s">
        <v>38</v>
      </c>
      <c r="O723" s="1" t="s">
        <v>39</v>
      </c>
      <c r="P723" s="1"/>
      <c r="Q723" s="1"/>
      <c r="R723" s="31" t="s">
        <v>241</v>
      </c>
      <c r="S723" s="42" t="s">
        <v>880</v>
      </c>
      <c r="T723" s="45" t="s">
        <v>36</v>
      </c>
      <c r="U723" s="42" t="s">
        <v>880</v>
      </c>
      <c r="V723" s="42" t="s">
        <v>880</v>
      </c>
      <c r="W723" s="46" t="s">
        <v>36</v>
      </c>
      <c r="X723" s="46" t="s">
        <v>880</v>
      </c>
      <c r="Y723" s="42" t="s">
        <v>17</v>
      </c>
      <c r="Z723" s="42" t="s">
        <v>17</v>
      </c>
      <c r="AA723" s="42" t="s">
        <v>880</v>
      </c>
      <c r="AB723" s="46" t="s">
        <v>36</v>
      </c>
      <c r="AC723" s="42" t="s">
        <v>880</v>
      </c>
      <c r="AD723" s="42" t="s">
        <v>880</v>
      </c>
      <c r="AE723" s="46" t="s">
        <v>36</v>
      </c>
      <c r="AF723" s="42" t="s">
        <v>880</v>
      </c>
      <c r="AG723" s="42" t="s">
        <v>880</v>
      </c>
      <c r="AH723" s="46" t="s">
        <v>36</v>
      </c>
      <c r="AI723" s="42" t="s">
        <v>880</v>
      </c>
      <c r="AJ723" s="42" t="s">
        <v>880</v>
      </c>
      <c r="AK723" s="46" t="s">
        <v>36</v>
      </c>
      <c r="AL723" s="42" t="s">
        <v>880</v>
      </c>
      <c r="AM723" s="42" t="s">
        <v>880</v>
      </c>
      <c r="AN723" s="46" t="s">
        <v>36</v>
      </c>
      <c r="AO723" s="42" t="s">
        <v>880</v>
      </c>
      <c r="AP723" s="42" t="s">
        <v>17</v>
      </c>
      <c r="AQ723" s="42" t="s">
        <v>17</v>
      </c>
      <c r="AR723" s="42" t="s">
        <v>880</v>
      </c>
      <c r="AS723" s="46" t="s">
        <v>36</v>
      </c>
      <c r="AT723" s="46" t="s">
        <v>880</v>
      </c>
      <c r="AU723" s="42" t="s">
        <v>880</v>
      </c>
      <c r="AV723" s="46" t="s">
        <v>36</v>
      </c>
      <c r="AW723" s="46" t="s">
        <v>880</v>
      </c>
      <c r="AX723" s="42" t="s">
        <v>880</v>
      </c>
      <c r="AY723" s="46">
        <v>0.38472222222222219</v>
      </c>
      <c r="AZ723" s="46" t="s">
        <v>880</v>
      </c>
      <c r="BA723" s="42" t="s">
        <v>880</v>
      </c>
      <c r="BB723" s="46">
        <v>0.37777777777777777</v>
      </c>
      <c r="BC723" s="46" t="s">
        <v>880</v>
      </c>
      <c r="BD723" s="42" t="s">
        <v>880</v>
      </c>
      <c r="BE723" s="42" t="s">
        <v>17</v>
      </c>
      <c r="BF723" s="42" t="s">
        <v>17</v>
      </c>
      <c r="BR723" s="1">
        <f t="shared" si="187"/>
        <v>23</v>
      </c>
      <c r="BS723" s="1">
        <f t="shared" si="188"/>
        <v>0</v>
      </c>
      <c r="BT723" s="1">
        <f t="shared" si="189"/>
        <v>6</v>
      </c>
      <c r="BU723" s="1">
        <f t="shared" si="190"/>
        <v>0</v>
      </c>
      <c r="BV723" s="1">
        <f t="shared" si="191"/>
        <v>0</v>
      </c>
      <c r="BW723" s="1">
        <f>SUM(COUNTIFS($S723:$BQ723,{"PAT","MAT"}))</f>
        <v>0</v>
      </c>
      <c r="BX723" s="1">
        <f t="shared" si="192"/>
        <v>0</v>
      </c>
      <c r="BY723" s="1">
        <f t="shared" si="193"/>
        <v>0</v>
      </c>
      <c r="BZ723" s="1">
        <f t="shared" si="194"/>
        <v>0</v>
      </c>
      <c r="CA723" s="1">
        <f t="shared" si="195"/>
        <v>0</v>
      </c>
      <c r="CB723" s="1">
        <f t="shared" si="196"/>
        <v>0</v>
      </c>
      <c r="CC723" s="1">
        <f t="shared" si="197"/>
        <v>0</v>
      </c>
      <c r="CD723" s="1">
        <f t="shared" si="198"/>
        <v>0</v>
      </c>
      <c r="CE723" s="1">
        <f t="shared" si="199"/>
        <v>1</v>
      </c>
      <c r="CF723" s="1">
        <f t="shared" si="200"/>
        <v>1</v>
      </c>
      <c r="CG723" s="1">
        <f>SUM(BR723:CC723)+SUM(COUNTIFS(R723:BQ723,{"TERM","RESIGNED"}))</f>
        <v>29</v>
      </c>
      <c r="CH723" s="1" t="s">
        <v>41</v>
      </c>
      <c r="CI723" s="1" t="s">
        <v>936</v>
      </c>
    </row>
    <row r="724" spans="1:87" x14ac:dyDescent="0.25">
      <c r="A724" s="30">
        <f t="shared" si="201"/>
        <v>723</v>
      </c>
      <c r="B724" s="1" t="s">
        <v>33</v>
      </c>
      <c r="C724" s="1">
        <v>19508</v>
      </c>
      <c r="D724" s="25">
        <v>19508</v>
      </c>
      <c r="E724" s="1" t="s">
        <v>863</v>
      </c>
      <c r="F724" s="32" t="s">
        <v>1463</v>
      </c>
      <c r="G724" s="32" t="s">
        <v>177</v>
      </c>
      <c r="H724" s="28">
        <v>45301</v>
      </c>
      <c r="I724" s="28" t="s">
        <v>36</v>
      </c>
      <c r="J724" s="28" t="s">
        <v>36</v>
      </c>
      <c r="K724" s="1">
        <f t="shared" ca="1" si="186"/>
        <v>41</v>
      </c>
      <c r="L724" s="32" t="s">
        <v>1354</v>
      </c>
      <c r="M724" s="32" t="s">
        <v>761</v>
      </c>
      <c r="N724" s="1" t="s">
        <v>38</v>
      </c>
      <c r="O724" s="1" t="s">
        <v>39</v>
      </c>
      <c r="P724" s="1"/>
      <c r="Q724" s="1"/>
      <c r="R724" s="31" t="s">
        <v>243</v>
      </c>
      <c r="S724" s="42" t="s">
        <v>880</v>
      </c>
      <c r="T724" s="45" t="s">
        <v>36</v>
      </c>
      <c r="U724" s="42" t="s">
        <v>880</v>
      </c>
      <c r="V724" s="42" t="s">
        <v>880</v>
      </c>
      <c r="W724" s="46" t="s">
        <v>36</v>
      </c>
      <c r="X724" s="46" t="s">
        <v>880</v>
      </c>
      <c r="Y724" s="42" t="s">
        <v>17</v>
      </c>
      <c r="Z724" s="42" t="s">
        <v>17</v>
      </c>
      <c r="AA724" s="42" t="s">
        <v>880</v>
      </c>
      <c r="AB724" s="46" t="s">
        <v>36</v>
      </c>
      <c r="AC724" s="42" t="s">
        <v>880</v>
      </c>
      <c r="AD724" s="42" t="s">
        <v>880</v>
      </c>
      <c r="AE724" s="46" t="s">
        <v>36</v>
      </c>
      <c r="AF724" s="42" t="s">
        <v>880</v>
      </c>
      <c r="AG724" s="42" t="s">
        <v>880</v>
      </c>
      <c r="AH724" s="46" t="s">
        <v>36</v>
      </c>
      <c r="AI724" s="42" t="s">
        <v>880</v>
      </c>
      <c r="AJ724" s="42" t="s">
        <v>880</v>
      </c>
      <c r="AK724" s="46" t="s">
        <v>36</v>
      </c>
      <c r="AL724" s="42" t="s">
        <v>880</v>
      </c>
      <c r="AM724" s="42" t="s">
        <v>880</v>
      </c>
      <c r="AN724" s="46" t="s">
        <v>36</v>
      </c>
      <c r="AO724" s="42" t="s">
        <v>880</v>
      </c>
      <c r="AP724" s="42" t="s">
        <v>17</v>
      </c>
      <c r="AQ724" s="42" t="s">
        <v>17</v>
      </c>
      <c r="AR724" s="42" t="s">
        <v>880</v>
      </c>
      <c r="AS724" s="46" t="s">
        <v>36</v>
      </c>
      <c r="AT724" s="46" t="s">
        <v>880</v>
      </c>
      <c r="AU724" s="42" t="s">
        <v>880</v>
      </c>
      <c r="AV724" s="46" t="s">
        <v>36</v>
      </c>
      <c r="AW724" s="46" t="s">
        <v>880</v>
      </c>
      <c r="AX724" s="42" t="s">
        <v>880</v>
      </c>
      <c r="AY724" s="46" t="s">
        <v>36</v>
      </c>
      <c r="AZ724" s="46" t="s">
        <v>880</v>
      </c>
      <c r="BA724" s="42" t="s">
        <v>880</v>
      </c>
      <c r="BB724" s="46" t="s">
        <v>36</v>
      </c>
      <c r="BC724" s="46" t="s">
        <v>880</v>
      </c>
      <c r="BD724" s="42" t="s">
        <v>880</v>
      </c>
      <c r="BE724" s="42" t="s">
        <v>17</v>
      </c>
      <c r="BF724" s="42" t="s">
        <v>17</v>
      </c>
      <c r="BR724" s="1">
        <f t="shared" si="187"/>
        <v>23</v>
      </c>
      <c r="BS724" s="1">
        <f t="shared" si="188"/>
        <v>0</v>
      </c>
      <c r="BT724" s="1">
        <f t="shared" si="189"/>
        <v>6</v>
      </c>
      <c r="BU724" s="1">
        <f t="shared" si="190"/>
        <v>0</v>
      </c>
      <c r="BV724" s="1">
        <f t="shared" si="191"/>
        <v>0</v>
      </c>
      <c r="BW724" s="1">
        <f>SUM(COUNTIFS($S724:$BQ724,{"PAT","MAT"}))</f>
        <v>0</v>
      </c>
      <c r="BX724" s="1">
        <f t="shared" si="192"/>
        <v>0</v>
      </c>
      <c r="BY724" s="1">
        <f t="shared" si="193"/>
        <v>0</v>
      </c>
      <c r="BZ724" s="1">
        <f t="shared" si="194"/>
        <v>0</v>
      </c>
      <c r="CA724" s="1">
        <f t="shared" si="195"/>
        <v>0</v>
      </c>
      <c r="CB724" s="1">
        <f t="shared" si="196"/>
        <v>0</v>
      </c>
      <c r="CC724" s="1">
        <f t="shared" si="197"/>
        <v>0</v>
      </c>
      <c r="CD724" s="1">
        <f t="shared" si="198"/>
        <v>0</v>
      </c>
      <c r="CE724" s="1">
        <f t="shared" si="199"/>
        <v>1</v>
      </c>
      <c r="CF724" s="1">
        <f t="shared" si="200"/>
        <v>1</v>
      </c>
      <c r="CG724" s="1">
        <f>SUM(BR724:CC724)+SUM(COUNTIFS(R724:BQ724,{"TERM","RESIGNED"}))</f>
        <v>29</v>
      </c>
      <c r="CH724" s="1" t="s">
        <v>41</v>
      </c>
      <c r="CI724" s="1" t="s">
        <v>931</v>
      </c>
    </row>
    <row r="725" spans="1:87" x14ac:dyDescent="0.25">
      <c r="A725" s="30">
        <f t="shared" si="201"/>
        <v>724</v>
      </c>
      <c r="B725" s="1" t="s">
        <v>33</v>
      </c>
      <c r="C725" s="1">
        <v>19512</v>
      </c>
      <c r="D725" s="25">
        <v>19512</v>
      </c>
      <c r="E725" s="1" t="s">
        <v>862</v>
      </c>
      <c r="F725" s="32" t="s">
        <v>1464</v>
      </c>
      <c r="G725" s="32" t="s">
        <v>177</v>
      </c>
      <c r="H725" s="28">
        <v>45301</v>
      </c>
      <c r="I725" s="28" t="s">
        <v>36</v>
      </c>
      <c r="J725" s="28" t="s">
        <v>36</v>
      </c>
      <c r="K725" s="1">
        <f t="shared" ca="1" si="186"/>
        <v>41</v>
      </c>
      <c r="L725" s="32" t="s">
        <v>1354</v>
      </c>
      <c r="M725" s="32" t="s">
        <v>178</v>
      </c>
      <c r="N725" s="1" t="s">
        <v>38</v>
      </c>
      <c r="O725" s="1" t="s">
        <v>39</v>
      </c>
      <c r="P725" s="1"/>
      <c r="Q725" s="1"/>
      <c r="R725" s="31" t="s">
        <v>241</v>
      </c>
      <c r="S725" s="42" t="s">
        <v>880</v>
      </c>
      <c r="T725" s="45" t="s">
        <v>36</v>
      </c>
      <c r="U725" s="42" t="s">
        <v>880</v>
      </c>
      <c r="V725" s="42" t="s">
        <v>880</v>
      </c>
      <c r="W725" s="46" t="s">
        <v>36</v>
      </c>
      <c r="X725" s="46" t="s">
        <v>880</v>
      </c>
      <c r="Y725" s="42" t="s">
        <v>17</v>
      </c>
      <c r="Z725" s="42" t="s">
        <v>17</v>
      </c>
      <c r="AA725" s="42" t="s">
        <v>19</v>
      </c>
      <c r="AB725" s="46" t="s">
        <v>36</v>
      </c>
      <c r="AC725" s="42" t="s">
        <v>19</v>
      </c>
      <c r="AD725" s="42" t="s">
        <v>880</v>
      </c>
      <c r="AE725" s="46" t="s">
        <v>36</v>
      </c>
      <c r="AF725" s="42" t="s">
        <v>880</v>
      </c>
      <c r="AG725" s="42" t="s">
        <v>880</v>
      </c>
      <c r="AH725" s="46" t="s">
        <v>36</v>
      </c>
      <c r="AI725" s="42" t="s">
        <v>880</v>
      </c>
      <c r="AJ725" s="42" t="s">
        <v>880</v>
      </c>
      <c r="AK725" s="46" t="s">
        <v>36</v>
      </c>
      <c r="AL725" s="42" t="s">
        <v>880</v>
      </c>
      <c r="AM725" s="42" t="s">
        <v>880</v>
      </c>
      <c r="AN725" s="46" t="s">
        <v>36</v>
      </c>
      <c r="AO725" s="42" t="s">
        <v>880</v>
      </c>
      <c r="AP725" s="42" t="s">
        <v>17</v>
      </c>
      <c r="AQ725" s="42" t="s">
        <v>17</v>
      </c>
      <c r="AR725" s="42" t="s">
        <v>880</v>
      </c>
      <c r="AS725" s="46" t="s">
        <v>36</v>
      </c>
      <c r="AT725" s="46" t="s">
        <v>880</v>
      </c>
      <c r="AU725" s="42" t="s">
        <v>880</v>
      </c>
      <c r="AV725" s="46" t="s">
        <v>36</v>
      </c>
      <c r="AW725" s="46" t="s">
        <v>880</v>
      </c>
      <c r="AX725" s="42" t="s">
        <v>880</v>
      </c>
      <c r="AY725" s="46">
        <v>0.36736111111111108</v>
      </c>
      <c r="AZ725" s="46" t="s">
        <v>880</v>
      </c>
      <c r="BA725" s="42" t="s">
        <v>880</v>
      </c>
      <c r="BB725" s="46">
        <v>0.37708333333333338</v>
      </c>
      <c r="BC725" s="46" t="s">
        <v>880</v>
      </c>
      <c r="BD725" s="42" t="s">
        <v>880</v>
      </c>
      <c r="BE725" s="42" t="s">
        <v>17</v>
      </c>
      <c r="BF725" s="42" t="s">
        <v>17</v>
      </c>
      <c r="BR725" s="1">
        <f t="shared" si="187"/>
        <v>21</v>
      </c>
      <c r="BS725" s="1">
        <f t="shared" si="188"/>
        <v>0</v>
      </c>
      <c r="BT725" s="1">
        <f t="shared" si="189"/>
        <v>6</v>
      </c>
      <c r="BU725" s="1">
        <f t="shared" si="190"/>
        <v>0</v>
      </c>
      <c r="BV725" s="1">
        <f t="shared" si="191"/>
        <v>2</v>
      </c>
      <c r="BW725" s="1">
        <f>SUM(COUNTIFS($S725:$BQ725,{"PAT","MAT"}))</f>
        <v>0</v>
      </c>
      <c r="BX725" s="1">
        <f t="shared" si="192"/>
        <v>0</v>
      </c>
      <c r="BY725" s="1">
        <f t="shared" si="193"/>
        <v>0</v>
      </c>
      <c r="BZ725" s="1">
        <f t="shared" si="194"/>
        <v>0</v>
      </c>
      <c r="CA725" s="1">
        <f t="shared" si="195"/>
        <v>0</v>
      </c>
      <c r="CB725" s="1">
        <f t="shared" si="196"/>
        <v>0</v>
      </c>
      <c r="CC725" s="1">
        <f t="shared" si="197"/>
        <v>0</v>
      </c>
      <c r="CD725" s="1">
        <f t="shared" si="198"/>
        <v>0</v>
      </c>
      <c r="CE725" s="1">
        <f t="shared" si="199"/>
        <v>1</v>
      </c>
      <c r="CF725" s="1">
        <f t="shared" si="200"/>
        <v>1</v>
      </c>
      <c r="CG725" s="1">
        <f>SUM(BR725:CC725)+SUM(COUNTIFS(R725:BQ725,{"TERM","RESIGNED"}))</f>
        <v>29</v>
      </c>
      <c r="CH725" s="1" t="s">
        <v>41</v>
      </c>
      <c r="CI725" s="1" t="s">
        <v>936</v>
      </c>
    </row>
    <row r="726" spans="1:87" x14ac:dyDescent="0.25">
      <c r="A726" s="30">
        <f t="shared" si="201"/>
        <v>725</v>
      </c>
      <c r="B726" s="1" t="s">
        <v>33</v>
      </c>
      <c r="C726" s="1">
        <v>19513</v>
      </c>
      <c r="D726" s="25">
        <v>19513</v>
      </c>
      <c r="E726" s="1" t="s">
        <v>862</v>
      </c>
      <c r="F726" s="32" t="s">
        <v>1465</v>
      </c>
      <c r="G726" s="32" t="s">
        <v>181</v>
      </c>
      <c r="H726" s="28">
        <v>45301</v>
      </c>
      <c r="I726" s="28" t="s">
        <v>36</v>
      </c>
      <c r="J726" s="28" t="s">
        <v>36</v>
      </c>
      <c r="K726" s="1">
        <f t="shared" ca="1" si="186"/>
        <v>41</v>
      </c>
      <c r="L726" s="32" t="s">
        <v>1354</v>
      </c>
      <c r="M726" s="32" t="s">
        <v>761</v>
      </c>
      <c r="N726" s="1" t="s">
        <v>38</v>
      </c>
      <c r="O726" s="1" t="s">
        <v>39</v>
      </c>
      <c r="P726" s="1"/>
      <c r="Q726" s="1"/>
      <c r="R726" s="31" t="s">
        <v>243</v>
      </c>
      <c r="S726" s="42" t="s">
        <v>880</v>
      </c>
      <c r="T726" s="45" t="s">
        <v>36</v>
      </c>
      <c r="U726" s="42" t="s">
        <v>880</v>
      </c>
      <c r="V726" s="42" t="s">
        <v>880</v>
      </c>
      <c r="W726" s="46" t="s">
        <v>36</v>
      </c>
      <c r="X726" s="46" t="s">
        <v>880</v>
      </c>
      <c r="Y726" s="42" t="s">
        <v>17</v>
      </c>
      <c r="Z726" s="42" t="s">
        <v>17</v>
      </c>
      <c r="AA726" s="42" t="s">
        <v>880</v>
      </c>
      <c r="AB726" s="46" t="s">
        <v>36</v>
      </c>
      <c r="AC726" s="42" t="s">
        <v>880</v>
      </c>
      <c r="AD726" s="42" t="s">
        <v>880</v>
      </c>
      <c r="AE726" s="46" t="s">
        <v>36</v>
      </c>
      <c r="AF726" s="42" t="s">
        <v>880</v>
      </c>
      <c r="AG726" s="42" t="s">
        <v>880</v>
      </c>
      <c r="AH726" s="46" t="s">
        <v>36</v>
      </c>
      <c r="AI726" s="42" t="s">
        <v>880</v>
      </c>
      <c r="AJ726" s="42" t="s">
        <v>880</v>
      </c>
      <c r="AK726" s="46" t="s">
        <v>36</v>
      </c>
      <c r="AL726" s="42" t="s">
        <v>880</v>
      </c>
      <c r="AM726" s="42" t="s">
        <v>880</v>
      </c>
      <c r="AN726" s="46" t="s">
        <v>36</v>
      </c>
      <c r="AO726" s="42" t="s">
        <v>880</v>
      </c>
      <c r="AP726" s="42" t="s">
        <v>17</v>
      </c>
      <c r="AQ726" s="42" t="s">
        <v>17</v>
      </c>
      <c r="AR726" s="42" t="s">
        <v>880</v>
      </c>
      <c r="AS726" s="46" t="s">
        <v>36</v>
      </c>
      <c r="AT726" s="46" t="s">
        <v>880</v>
      </c>
      <c r="AU726" s="42" t="s">
        <v>880</v>
      </c>
      <c r="AV726" s="46" t="s">
        <v>36</v>
      </c>
      <c r="AW726" s="46" t="s">
        <v>880</v>
      </c>
      <c r="AX726" s="42" t="s">
        <v>880</v>
      </c>
      <c r="AY726" s="46" t="s">
        <v>36</v>
      </c>
      <c r="AZ726" s="46" t="s">
        <v>880</v>
      </c>
      <c r="BA726" s="42" t="s">
        <v>880</v>
      </c>
      <c r="BB726" s="46" t="s">
        <v>36</v>
      </c>
      <c r="BC726" s="46" t="s">
        <v>880</v>
      </c>
      <c r="BD726" s="42" t="s">
        <v>880</v>
      </c>
      <c r="BE726" s="42" t="s">
        <v>17</v>
      </c>
      <c r="BF726" s="42" t="s">
        <v>17</v>
      </c>
      <c r="BR726" s="1">
        <f t="shared" si="187"/>
        <v>23</v>
      </c>
      <c r="BS726" s="1">
        <f t="shared" si="188"/>
        <v>0</v>
      </c>
      <c r="BT726" s="1">
        <f t="shared" si="189"/>
        <v>6</v>
      </c>
      <c r="BU726" s="1">
        <f t="shared" si="190"/>
        <v>0</v>
      </c>
      <c r="BV726" s="1">
        <f t="shared" si="191"/>
        <v>0</v>
      </c>
      <c r="BW726" s="1">
        <f>SUM(COUNTIFS($S726:$BQ726,{"PAT","MAT"}))</f>
        <v>0</v>
      </c>
      <c r="BX726" s="1">
        <f t="shared" si="192"/>
        <v>0</v>
      </c>
      <c r="BY726" s="1">
        <f t="shared" si="193"/>
        <v>0</v>
      </c>
      <c r="BZ726" s="1">
        <f t="shared" si="194"/>
        <v>0</v>
      </c>
      <c r="CA726" s="1">
        <f t="shared" si="195"/>
        <v>0</v>
      </c>
      <c r="CB726" s="1">
        <f t="shared" si="196"/>
        <v>0</v>
      </c>
      <c r="CC726" s="1">
        <f t="shared" si="197"/>
        <v>0</v>
      </c>
      <c r="CD726" s="1">
        <f t="shared" si="198"/>
        <v>0</v>
      </c>
      <c r="CE726" s="1">
        <f t="shared" si="199"/>
        <v>1</v>
      </c>
      <c r="CF726" s="1">
        <f t="shared" si="200"/>
        <v>1</v>
      </c>
      <c r="CG726" s="1">
        <f>SUM(BR726:CC726)+SUM(COUNTIFS(R726:BQ726,{"TERM","RESIGNED"}))</f>
        <v>29</v>
      </c>
      <c r="CH726" s="1" t="s">
        <v>41</v>
      </c>
      <c r="CI726" s="1" t="s">
        <v>931</v>
      </c>
    </row>
    <row r="727" spans="1:87" x14ac:dyDescent="0.25">
      <c r="A727" s="30">
        <f t="shared" si="201"/>
        <v>726</v>
      </c>
      <c r="B727" s="1" t="s">
        <v>33</v>
      </c>
      <c r="C727" s="1">
        <v>19514</v>
      </c>
      <c r="D727" s="25">
        <v>19514</v>
      </c>
      <c r="E727" s="1" t="s">
        <v>863</v>
      </c>
      <c r="F727" s="32" t="s">
        <v>1466</v>
      </c>
      <c r="G727" s="32" t="s">
        <v>177</v>
      </c>
      <c r="H727" s="28">
        <v>45301</v>
      </c>
      <c r="I727" s="28" t="s">
        <v>36</v>
      </c>
      <c r="J727" s="28" t="s">
        <v>36</v>
      </c>
      <c r="K727" s="1">
        <f t="shared" ca="1" si="186"/>
        <v>41</v>
      </c>
      <c r="L727" s="32" t="s">
        <v>1354</v>
      </c>
      <c r="M727" s="32" t="s">
        <v>178</v>
      </c>
      <c r="N727" s="1" t="s">
        <v>38</v>
      </c>
      <c r="O727" s="1" t="s">
        <v>39</v>
      </c>
      <c r="P727" s="1"/>
      <c r="Q727" s="1"/>
      <c r="R727" s="31" t="s">
        <v>226</v>
      </c>
      <c r="S727" s="42" t="s">
        <v>880</v>
      </c>
      <c r="T727" s="45" t="s">
        <v>36</v>
      </c>
      <c r="U727" s="42" t="s">
        <v>880</v>
      </c>
      <c r="V727" s="42" t="s">
        <v>880</v>
      </c>
      <c r="W727" s="46" t="s">
        <v>36</v>
      </c>
      <c r="X727" s="46" t="s">
        <v>880</v>
      </c>
      <c r="Y727" s="42" t="s">
        <v>17</v>
      </c>
      <c r="Z727" s="42" t="s">
        <v>17</v>
      </c>
      <c r="AA727" s="42" t="s">
        <v>880</v>
      </c>
      <c r="AB727" s="46" t="s">
        <v>36</v>
      </c>
      <c r="AC727" s="42" t="s">
        <v>880</v>
      </c>
      <c r="AD727" s="42" t="s">
        <v>880</v>
      </c>
      <c r="AE727" s="46" t="s">
        <v>36</v>
      </c>
      <c r="AF727" s="42" t="s">
        <v>880</v>
      </c>
      <c r="AG727" s="42" t="s">
        <v>880</v>
      </c>
      <c r="AH727" s="46" t="s">
        <v>36</v>
      </c>
      <c r="AI727" s="42" t="s">
        <v>880</v>
      </c>
      <c r="AJ727" s="42" t="s">
        <v>880</v>
      </c>
      <c r="AK727" s="46">
        <v>0.3430555555555555</v>
      </c>
      <c r="AL727" s="42" t="s">
        <v>880</v>
      </c>
      <c r="AM727" s="42" t="s">
        <v>880</v>
      </c>
      <c r="AN727" s="46">
        <v>0.43611111111111112</v>
      </c>
      <c r="AO727" s="42" t="s">
        <v>880</v>
      </c>
      <c r="AP727" s="42" t="s">
        <v>17</v>
      </c>
      <c r="AQ727" s="42" t="s">
        <v>17</v>
      </c>
      <c r="AR727" s="42" t="s">
        <v>880</v>
      </c>
      <c r="AS727" s="46">
        <v>0.39652777777777781</v>
      </c>
      <c r="AT727" s="46" t="s">
        <v>880</v>
      </c>
      <c r="AU727" s="42" t="s">
        <v>880</v>
      </c>
      <c r="AV727" s="46">
        <v>0.3298611111111111</v>
      </c>
      <c r="AW727" s="46" t="s">
        <v>881</v>
      </c>
      <c r="AX727" s="42" t="s">
        <v>880</v>
      </c>
      <c r="AY727" s="46">
        <v>0.31666666666666665</v>
      </c>
      <c r="AZ727" s="46" t="s">
        <v>881</v>
      </c>
      <c r="BA727" s="42" t="s">
        <v>880</v>
      </c>
      <c r="BB727" s="46">
        <v>0.41180555555555554</v>
      </c>
      <c r="BC727" s="46" t="s">
        <v>880</v>
      </c>
      <c r="BD727" s="42" t="s">
        <v>880</v>
      </c>
      <c r="BE727" s="42" t="s">
        <v>17</v>
      </c>
      <c r="BF727" s="42" t="s">
        <v>17</v>
      </c>
      <c r="BR727" s="1">
        <f t="shared" si="187"/>
        <v>21</v>
      </c>
      <c r="BS727" s="1">
        <f t="shared" si="188"/>
        <v>1</v>
      </c>
      <c r="BT727" s="1">
        <f t="shared" si="189"/>
        <v>6</v>
      </c>
      <c r="BU727" s="1">
        <f t="shared" si="190"/>
        <v>0</v>
      </c>
      <c r="BV727" s="1">
        <f t="shared" si="191"/>
        <v>0</v>
      </c>
      <c r="BW727" s="1">
        <f>SUM(COUNTIFS($S727:$BQ727,{"PAT","MAT"}))</f>
        <v>0</v>
      </c>
      <c r="BX727" s="1">
        <f t="shared" si="192"/>
        <v>0</v>
      </c>
      <c r="BY727" s="1">
        <f t="shared" si="193"/>
        <v>0</v>
      </c>
      <c r="BZ727" s="1">
        <f t="shared" si="194"/>
        <v>0</v>
      </c>
      <c r="CA727" s="1">
        <f t="shared" si="195"/>
        <v>0</v>
      </c>
      <c r="CB727" s="1">
        <f t="shared" si="196"/>
        <v>0</v>
      </c>
      <c r="CC727" s="1">
        <f t="shared" si="197"/>
        <v>0</v>
      </c>
      <c r="CD727" s="1">
        <f t="shared" si="198"/>
        <v>0</v>
      </c>
      <c r="CE727" s="1">
        <f t="shared" si="199"/>
        <v>1</v>
      </c>
      <c r="CF727" s="1">
        <f t="shared" si="200"/>
        <v>1</v>
      </c>
      <c r="CG727" s="1">
        <f>SUM(BR727:CC727)+SUM(COUNTIFS(R727:BQ727,{"TERM","RESIGNED"}))</f>
        <v>28</v>
      </c>
      <c r="CH727" s="1" t="s">
        <v>41</v>
      </c>
      <c r="CI727" s="1" t="s">
        <v>931</v>
      </c>
    </row>
    <row r="728" spans="1:87" x14ac:dyDescent="0.25">
      <c r="A728" s="30">
        <f t="shared" si="201"/>
        <v>727</v>
      </c>
      <c r="B728" s="1" t="s">
        <v>33</v>
      </c>
      <c r="C728" s="1">
        <v>19516</v>
      </c>
      <c r="D728" s="25">
        <v>19516</v>
      </c>
      <c r="E728" s="1" t="s">
        <v>862</v>
      </c>
      <c r="F728" s="32" t="s">
        <v>1467</v>
      </c>
      <c r="G728" s="32" t="s">
        <v>181</v>
      </c>
      <c r="H728" s="28">
        <v>45301</v>
      </c>
      <c r="I728" s="28" t="s">
        <v>36</v>
      </c>
      <c r="J728" s="28" t="s">
        <v>36</v>
      </c>
      <c r="K728" s="1">
        <f t="shared" ca="1" si="186"/>
        <v>41</v>
      </c>
      <c r="L728" s="32" t="s">
        <v>1354</v>
      </c>
      <c r="M728" s="32" t="s">
        <v>178</v>
      </c>
      <c r="N728" s="1" t="s">
        <v>38</v>
      </c>
      <c r="O728" s="1" t="s">
        <v>39</v>
      </c>
      <c r="P728" s="1"/>
      <c r="Q728" s="1"/>
      <c r="R728" s="31" t="s">
        <v>241</v>
      </c>
      <c r="S728" s="42" t="s">
        <v>880</v>
      </c>
      <c r="T728" s="45" t="s">
        <v>36</v>
      </c>
      <c r="U728" s="42" t="s">
        <v>880</v>
      </c>
      <c r="V728" s="42" t="s">
        <v>880</v>
      </c>
      <c r="W728" s="46" t="s">
        <v>36</v>
      </c>
      <c r="X728" s="46" t="s">
        <v>880</v>
      </c>
      <c r="Y728" s="42" t="s">
        <v>17</v>
      </c>
      <c r="Z728" s="42" t="s">
        <v>17</v>
      </c>
      <c r="AA728" s="42" t="s">
        <v>880</v>
      </c>
      <c r="AB728" s="46" t="s">
        <v>36</v>
      </c>
      <c r="AC728" s="42" t="s">
        <v>880</v>
      </c>
      <c r="AD728" s="42" t="s">
        <v>880</v>
      </c>
      <c r="AE728" s="46" t="s">
        <v>36</v>
      </c>
      <c r="AF728" s="42" t="s">
        <v>880</v>
      </c>
      <c r="AG728" s="42" t="s">
        <v>880</v>
      </c>
      <c r="AH728" s="46" t="s">
        <v>36</v>
      </c>
      <c r="AI728" s="42" t="s">
        <v>880</v>
      </c>
      <c r="AJ728" s="42" t="s">
        <v>880</v>
      </c>
      <c r="AK728" s="46" t="s">
        <v>36</v>
      </c>
      <c r="AL728" s="42" t="s">
        <v>880</v>
      </c>
      <c r="AM728" s="42" t="s">
        <v>880</v>
      </c>
      <c r="AN728" s="46" t="s">
        <v>36</v>
      </c>
      <c r="AO728" s="42" t="s">
        <v>880</v>
      </c>
      <c r="AP728" s="42" t="s">
        <v>17</v>
      </c>
      <c r="AQ728" s="42" t="s">
        <v>17</v>
      </c>
      <c r="AR728" s="42" t="s">
        <v>19</v>
      </c>
      <c r="AS728" s="46" t="s">
        <v>36</v>
      </c>
      <c r="AT728" s="46" t="s">
        <v>19</v>
      </c>
      <c r="AU728" s="42" t="s">
        <v>880</v>
      </c>
      <c r="AV728" s="46" t="s">
        <v>36</v>
      </c>
      <c r="AW728" s="46" t="s">
        <v>880</v>
      </c>
      <c r="AX728" s="42" t="s">
        <v>880</v>
      </c>
      <c r="AY728" s="46">
        <v>0.37916666666666665</v>
      </c>
      <c r="AZ728" s="46" t="s">
        <v>880</v>
      </c>
      <c r="BA728" s="42" t="s">
        <v>880</v>
      </c>
      <c r="BB728" s="46">
        <v>0.3743055555555555</v>
      </c>
      <c r="BC728" s="46" t="s">
        <v>880</v>
      </c>
      <c r="BD728" s="42" t="s">
        <v>19</v>
      </c>
      <c r="BE728" s="42" t="s">
        <v>17</v>
      </c>
      <c r="BF728" s="42" t="s">
        <v>17</v>
      </c>
      <c r="BR728" s="1">
        <f t="shared" si="187"/>
        <v>20</v>
      </c>
      <c r="BS728" s="1">
        <f t="shared" si="188"/>
        <v>0</v>
      </c>
      <c r="BT728" s="1">
        <f t="shared" si="189"/>
        <v>6</v>
      </c>
      <c r="BU728" s="1">
        <f t="shared" si="190"/>
        <v>0</v>
      </c>
      <c r="BV728" s="1">
        <f t="shared" si="191"/>
        <v>3</v>
      </c>
      <c r="BW728" s="1">
        <f>SUM(COUNTIFS($S728:$BQ728,{"PAT","MAT"}))</f>
        <v>0</v>
      </c>
      <c r="BX728" s="1">
        <f t="shared" si="192"/>
        <v>0</v>
      </c>
      <c r="BY728" s="1">
        <f t="shared" si="193"/>
        <v>0</v>
      </c>
      <c r="BZ728" s="1">
        <f t="shared" si="194"/>
        <v>0</v>
      </c>
      <c r="CA728" s="1">
        <f t="shared" si="195"/>
        <v>0</v>
      </c>
      <c r="CB728" s="1">
        <f t="shared" si="196"/>
        <v>0</v>
      </c>
      <c r="CC728" s="1">
        <f t="shared" si="197"/>
        <v>0</v>
      </c>
      <c r="CD728" s="1">
        <f t="shared" si="198"/>
        <v>0</v>
      </c>
      <c r="CE728" s="1">
        <f t="shared" si="199"/>
        <v>1</v>
      </c>
      <c r="CF728" s="1">
        <f t="shared" si="200"/>
        <v>1</v>
      </c>
      <c r="CG728" s="1">
        <f>SUM(BR728:CC728)+SUM(COUNTIFS(R728:BQ728,{"TERM","RESIGNED"}))</f>
        <v>29</v>
      </c>
      <c r="CH728" s="1" t="s">
        <v>41</v>
      </c>
      <c r="CI728" s="1" t="s">
        <v>931</v>
      </c>
    </row>
    <row r="729" spans="1:87" x14ac:dyDescent="0.25">
      <c r="A729" s="30">
        <f t="shared" si="201"/>
        <v>728</v>
      </c>
      <c r="B729" s="1" t="s">
        <v>33</v>
      </c>
      <c r="C729" s="1">
        <v>19517</v>
      </c>
      <c r="D729" s="25">
        <v>19517</v>
      </c>
      <c r="E729" s="1" t="s">
        <v>863</v>
      </c>
      <c r="F729" s="32" t="s">
        <v>1468</v>
      </c>
      <c r="G729" s="32" t="s">
        <v>177</v>
      </c>
      <c r="H729" s="28">
        <v>45301</v>
      </c>
      <c r="I729" s="28" t="s">
        <v>36</v>
      </c>
      <c r="J729" s="28" t="s">
        <v>36</v>
      </c>
      <c r="K729" s="1">
        <f t="shared" ca="1" si="186"/>
        <v>41</v>
      </c>
      <c r="L729" s="32" t="s">
        <v>1354</v>
      </c>
      <c r="M729" s="32" t="s">
        <v>178</v>
      </c>
      <c r="N729" s="1" t="s">
        <v>38</v>
      </c>
      <c r="O729" s="1" t="s">
        <v>39</v>
      </c>
      <c r="P729" s="1"/>
      <c r="Q729" s="1"/>
      <c r="R729" s="31" t="s">
        <v>241</v>
      </c>
      <c r="S729" s="42" t="s">
        <v>880</v>
      </c>
      <c r="T729" s="45" t="s">
        <v>36</v>
      </c>
      <c r="U729" s="42" t="s">
        <v>880</v>
      </c>
      <c r="V729" s="42" t="s">
        <v>880</v>
      </c>
      <c r="W729" s="46" t="s">
        <v>36</v>
      </c>
      <c r="X729" s="46" t="s">
        <v>880</v>
      </c>
      <c r="Y729" s="42" t="s">
        <v>17</v>
      </c>
      <c r="Z729" s="42" t="s">
        <v>17</v>
      </c>
      <c r="AA729" s="42" t="s">
        <v>880</v>
      </c>
      <c r="AB729" s="46" t="s">
        <v>36</v>
      </c>
      <c r="AC729" s="42" t="s">
        <v>880</v>
      </c>
      <c r="AD729" s="42" t="s">
        <v>880</v>
      </c>
      <c r="AE729" s="46" t="s">
        <v>36</v>
      </c>
      <c r="AF729" s="42" t="s">
        <v>880</v>
      </c>
      <c r="AG729" s="42" t="s">
        <v>880</v>
      </c>
      <c r="AH729" s="46" t="s">
        <v>36</v>
      </c>
      <c r="AI729" s="42" t="s">
        <v>880</v>
      </c>
      <c r="AJ729" s="42" t="s">
        <v>880</v>
      </c>
      <c r="AK729" s="46" t="s">
        <v>36</v>
      </c>
      <c r="AL729" s="42" t="s">
        <v>880</v>
      </c>
      <c r="AM729" s="42" t="s">
        <v>880</v>
      </c>
      <c r="AN729" s="46" t="s">
        <v>36</v>
      </c>
      <c r="AO729" s="42" t="s">
        <v>880</v>
      </c>
      <c r="AP729" s="42" t="s">
        <v>17</v>
      </c>
      <c r="AQ729" s="42" t="s">
        <v>17</v>
      </c>
      <c r="AR729" s="42" t="s">
        <v>880</v>
      </c>
      <c r="AS729" s="46" t="s">
        <v>36</v>
      </c>
      <c r="AT729" s="46" t="s">
        <v>880</v>
      </c>
      <c r="AU729" s="42" t="s">
        <v>880</v>
      </c>
      <c r="AV729" s="46" t="s">
        <v>36</v>
      </c>
      <c r="AW729" s="46" t="s">
        <v>880</v>
      </c>
      <c r="AX729" s="42" t="s">
        <v>880</v>
      </c>
      <c r="AY729" s="46">
        <v>0.38541666666666669</v>
      </c>
      <c r="AZ729" s="46" t="s">
        <v>880</v>
      </c>
      <c r="BA729" s="42" t="s">
        <v>880</v>
      </c>
      <c r="BB729" s="46">
        <v>0.38263888888888892</v>
      </c>
      <c r="BC729" s="46" t="s">
        <v>880</v>
      </c>
      <c r="BD729" s="42" t="s">
        <v>880</v>
      </c>
      <c r="BE729" s="42" t="s">
        <v>17</v>
      </c>
      <c r="BF729" s="42" t="s">
        <v>17</v>
      </c>
      <c r="BR729" s="1">
        <f t="shared" si="187"/>
        <v>23</v>
      </c>
      <c r="BS729" s="1">
        <f t="shared" si="188"/>
        <v>0</v>
      </c>
      <c r="BT729" s="1">
        <f t="shared" si="189"/>
        <v>6</v>
      </c>
      <c r="BU729" s="1">
        <f t="shared" si="190"/>
        <v>0</v>
      </c>
      <c r="BV729" s="1">
        <f t="shared" si="191"/>
        <v>0</v>
      </c>
      <c r="BW729" s="1">
        <f>SUM(COUNTIFS($S729:$BQ729,{"PAT","MAT"}))</f>
        <v>0</v>
      </c>
      <c r="BX729" s="1">
        <f t="shared" si="192"/>
        <v>0</v>
      </c>
      <c r="BY729" s="1">
        <f t="shared" si="193"/>
        <v>0</v>
      </c>
      <c r="BZ729" s="1">
        <f t="shared" si="194"/>
        <v>0</v>
      </c>
      <c r="CA729" s="1">
        <f t="shared" si="195"/>
        <v>0</v>
      </c>
      <c r="CB729" s="1">
        <f t="shared" si="196"/>
        <v>0</v>
      </c>
      <c r="CC729" s="1">
        <f t="shared" si="197"/>
        <v>0</v>
      </c>
      <c r="CD729" s="1">
        <f t="shared" si="198"/>
        <v>0</v>
      </c>
      <c r="CE729" s="1">
        <f t="shared" si="199"/>
        <v>1</v>
      </c>
      <c r="CF729" s="1">
        <f t="shared" si="200"/>
        <v>1</v>
      </c>
      <c r="CG729" s="1">
        <f>SUM(BR729:CC729)+SUM(COUNTIFS(R729:BQ729,{"TERM","RESIGNED"}))</f>
        <v>29</v>
      </c>
      <c r="CH729" s="1" t="s">
        <v>41</v>
      </c>
      <c r="CI729" s="1" t="s">
        <v>936</v>
      </c>
    </row>
    <row r="730" spans="1:87" x14ac:dyDescent="0.25">
      <c r="A730" s="30">
        <f t="shared" si="201"/>
        <v>729</v>
      </c>
      <c r="B730" s="1" t="s">
        <v>33</v>
      </c>
      <c r="C730" s="1">
        <v>19530</v>
      </c>
      <c r="D730" s="25">
        <v>19530</v>
      </c>
      <c r="E730" s="1" t="s">
        <v>862</v>
      </c>
      <c r="F730" s="32" t="s">
        <v>1488</v>
      </c>
      <c r="G730" s="32" t="s">
        <v>181</v>
      </c>
      <c r="H730" s="28">
        <v>45308</v>
      </c>
      <c r="I730" s="28" t="s">
        <v>36</v>
      </c>
      <c r="J730" s="28" t="s">
        <v>36</v>
      </c>
      <c r="K730" s="1">
        <f t="shared" ca="1" si="186"/>
        <v>34</v>
      </c>
      <c r="L730" s="32" t="s">
        <v>1354</v>
      </c>
      <c r="M730" s="32" t="s">
        <v>761</v>
      </c>
      <c r="N730" s="1" t="s">
        <v>38</v>
      </c>
      <c r="O730" s="1" t="s">
        <v>39</v>
      </c>
      <c r="P730" s="1"/>
      <c r="Q730" s="1"/>
      <c r="R730" s="31" t="s">
        <v>243</v>
      </c>
      <c r="S730" s="42" t="s">
        <v>880</v>
      </c>
      <c r="T730" s="45" t="s">
        <v>36</v>
      </c>
      <c r="U730" s="42" t="s">
        <v>880</v>
      </c>
      <c r="V730" s="42" t="s">
        <v>880</v>
      </c>
      <c r="W730" s="46" t="s">
        <v>36</v>
      </c>
      <c r="X730" s="46" t="s">
        <v>880</v>
      </c>
      <c r="Y730" s="42" t="s">
        <v>17</v>
      </c>
      <c r="Z730" s="42" t="s">
        <v>17</v>
      </c>
      <c r="AA730" s="42" t="s">
        <v>880</v>
      </c>
      <c r="AB730" s="46" t="s">
        <v>36</v>
      </c>
      <c r="AC730" s="42" t="s">
        <v>880</v>
      </c>
      <c r="AD730" s="42" t="s">
        <v>880</v>
      </c>
      <c r="AE730" s="46" t="s">
        <v>36</v>
      </c>
      <c r="AF730" s="42" t="s">
        <v>880</v>
      </c>
      <c r="AG730" s="42" t="s">
        <v>880</v>
      </c>
      <c r="AH730" s="46" t="s">
        <v>36</v>
      </c>
      <c r="AI730" s="42" t="s">
        <v>880</v>
      </c>
      <c r="AJ730" s="42" t="s">
        <v>19</v>
      </c>
      <c r="AK730" s="46" t="s">
        <v>36</v>
      </c>
      <c r="AL730" s="42" t="s">
        <v>19</v>
      </c>
      <c r="AM730" s="42" t="s">
        <v>880</v>
      </c>
      <c r="AN730" s="46" t="s">
        <v>36</v>
      </c>
      <c r="AO730" s="42" t="s">
        <v>880</v>
      </c>
      <c r="AP730" s="42" t="s">
        <v>17</v>
      </c>
      <c r="AQ730" s="42" t="s">
        <v>17</v>
      </c>
      <c r="AR730" s="42" t="s">
        <v>880</v>
      </c>
      <c r="AS730" s="46" t="s">
        <v>36</v>
      </c>
      <c r="AT730" s="46" t="s">
        <v>880</v>
      </c>
      <c r="AU730" s="42" t="s">
        <v>880</v>
      </c>
      <c r="AV730" s="46" t="s">
        <v>36</v>
      </c>
      <c r="AW730" s="46" t="s">
        <v>880</v>
      </c>
      <c r="AX730" s="42" t="s">
        <v>880</v>
      </c>
      <c r="AY730" s="46" t="s">
        <v>36</v>
      </c>
      <c r="AZ730" s="46" t="s">
        <v>880</v>
      </c>
      <c r="BA730" s="42" t="s">
        <v>880</v>
      </c>
      <c r="BB730" s="46" t="s">
        <v>36</v>
      </c>
      <c r="BC730" s="46" t="s">
        <v>880</v>
      </c>
      <c r="BD730" s="42" t="s">
        <v>880</v>
      </c>
      <c r="BE730" s="42" t="s">
        <v>17</v>
      </c>
      <c r="BF730" s="42" t="s">
        <v>17</v>
      </c>
      <c r="BR730" s="1">
        <f t="shared" si="187"/>
        <v>21</v>
      </c>
      <c r="BS730" s="1">
        <f t="shared" si="188"/>
        <v>0</v>
      </c>
      <c r="BT730" s="1">
        <f t="shared" si="189"/>
        <v>6</v>
      </c>
      <c r="BU730" s="1">
        <f t="shared" si="190"/>
        <v>0</v>
      </c>
      <c r="BV730" s="1">
        <f t="shared" si="191"/>
        <v>2</v>
      </c>
      <c r="BW730" s="1">
        <f>SUM(COUNTIFS($S730:$BQ730,{"PAT","MAT"}))</f>
        <v>0</v>
      </c>
      <c r="BX730" s="1">
        <f t="shared" si="192"/>
        <v>0</v>
      </c>
      <c r="BY730" s="1">
        <f t="shared" si="193"/>
        <v>0</v>
      </c>
      <c r="BZ730" s="1">
        <f t="shared" si="194"/>
        <v>0</v>
      </c>
      <c r="CA730" s="1">
        <f t="shared" si="195"/>
        <v>0</v>
      </c>
      <c r="CB730" s="1">
        <f t="shared" si="196"/>
        <v>0</v>
      </c>
      <c r="CC730" s="1">
        <f t="shared" si="197"/>
        <v>0</v>
      </c>
      <c r="CD730" s="1">
        <f t="shared" si="198"/>
        <v>0</v>
      </c>
      <c r="CE730" s="1">
        <f t="shared" si="199"/>
        <v>1</v>
      </c>
      <c r="CF730" s="1">
        <f t="shared" si="200"/>
        <v>1</v>
      </c>
      <c r="CG730" s="1">
        <f>SUM(BR730:CC730)+SUM(COUNTIFS(R730:BQ730,{"TERM","RESIGNED"}))</f>
        <v>29</v>
      </c>
      <c r="CH730" s="1" t="s">
        <v>41</v>
      </c>
      <c r="CI730" s="1" t="s">
        <v>936</v>
      </c>
    </row>
    <row r="731" spans="1:87" x14ac:dyDescent="0.25">
      <c r="A731" s="30">
        <f t="shared" si="201"/>
        <v>730</v>
      </c>
      <c r="B731" s="1" t="s">
        <v>33</v>
      </c>
      <c r="C731" s="1">
        <v>19533</v>
      </c>
      <c r="D731" s="25">
        <v>19533</v>
      </c>
      <c r="E731" s="1" t="s">
        <v>862</v>
      </c>
      <c r="F731" s="32" t="s">
        <v>1505</v>
      </c>
      <c r="G731" s="32" t="s">
        <v>177</v>
      </c>
      <c r="H731" s="28">
        <v>45308</v>
      </c>
      <c r="I731" s="28" t="s">
        <v>36</v>
      </c>
      <c r="J731" s="28" t="s">
        <v>36</v>
      </c>
      <c r="K731" s="1">
        <f t="shared" ca="1" si="186"/>
        <v>34</v>
      </c>
      <c r="L731" s="32" t="s">
        <v>1354</v>
      </c>
      <c r="M731" s="32" t="s">
        <v>761</v>
      </c>
      <c r="N731" s="1" t="s">
        <v>38</v>
      </c>
      <c r="O731" s="1" t="s">
        <v>39</v>
      </c>
      <c r="P731" s="1"/>
      <c r="Q731" s="1"/>
      <c r="R731" s="31" t="s">
        <v>243</v>
      </c>
      <c r="S731" s="42" t="s">
        <v>880</v>
      </c>
      <c r="T731" s="45" t="s">
        <v>36</v>
      </c>
      <c r="U731" s="42" t="s">
        <v>880</v>
      </c>
      <c r="V731" s="42" t="s">
        <v>880</v>
      </c>
      <c r="W731" s="46" t="s">
        <v>36</v>
      </c>
      <c r="X731" s="46" t="s">
        <v>880</v>
      </c>
      <c r="Y731" s="42" t="s">
        <v>17</v>
      </c>
      <c r="Z731" s="42" t="s">
        <v>17</v>
      </c>
      <c r="AA731" s="42" t="s">
        <v>880</v>
      </c>
      <c r="AB731" s="46" t="s">
        <v>36</v>
      </c>
      <c r="AC731" s="42" t="s">
        <v>880</v>
      </c>
      <c r="AD731" s="42" t="s">
        <v>880</v>
      </c>
      <c r="AE731" s="46" t="s">
        <v>36</v>
      </c>
      <c r="AF731" s="42" t="s">
        <v>880</v>
      </c>
      <c r="AG731" s="42" t="s">
        <v>880</v>
      </c>
      <c r="AH731" s="46" t="s">
        <v>36</v>
      </c>
      <c r="AI731" s="42" t="s">
        <v>880</v>
      </c>
      <c r="AJ731" s="42" t="s">
        <v>880</v>
      </c>
      <c r="AK731" s="46" t="s">
        <v>36</v>
      </c>
      <c r="AL731" s="42" t="s">
        <v>880</v>
      </c>
      <c r="AM731" s="42" t="s">
        <v>880</v>
      </c>
      <c r="AN731" s="46" t="s">
        <v>36</v>
      </c>
      <c r="AO731" s="42" t="s">
        <v>880</v>
      </c>
      <c r="AP731" s="42" t="s">
        <v>17</v>
      </c>
      <c r="AQ731" s="42" t="s">
        <v>17</v>
      </c>
      <c r="AR731" s="42" t="s">
        <v>880</v>
      </c>
      <c r="AS731" s="46" t="s">
        <v>36</v>
      </c>
      <c r="AT731" s="46" t="s">
        <v>880</v>
      </c>
      <c r="AU731" s="42" t="s">
        <v>880</v>
      </c>
      <c r="AV731" s="46" t="s">
        <v>36</v>
      </c>
      <c r="AW731" s="46" t="s">
        <v>880</v>
      </c>
      <c r="AX731" s="42" t="s">
        <v>880</v>
      </c>
      <c r="AY731" s="46" t="s">
        <v>36</v>
      </c>
      <c r="AZ731" s="46" t="s">
        <v>880</v>
      </c>
      <c r="BA731" s="42" t="s">
        <v>880</v>
      </c>
      <c r="BB731" s="46" t="s">
        <v>36</v>
      </c>
      <c r="BC731" s="46" t="s">
        <v>880</v>
      </c>
      <c r="BD731" s="42" t="s">
        <v>880</v>
      </c>
      <c r="BE731" s="42" t="s">
        <v>17</v>
      </c>
      <c r="BF731" s="42" t="s">
        <v>17</v>
      </c>
      <c r="BR731" s="1">
        <f t="shared" si="187"/>
        <v>23</v>
      </c>
      <c r="BS731" s="1">
        <f t="shared" si="188"/>
        <v>0</v>
      </c>
      <c r="BT731" s="1">
        <f t="shared" si="189"/>
        <v>6</v>
      </c>
      <c r="BU731" s="1">
        <f t="shared" si="190"/>
        <v>0</v>
      </c>
      <c r="BV731" s="1">
        <f t="shared" si="191"/>
        <v>0</v>
      </c>
      <c r="BW731" s="1">
        <f>SUM(COUNTIFS($S731:$BQ731,{"PAT","MAT"}))</f>
        <v>0</v>
      </c>
      <c r="BX731" s="1">
        <f t="shared" si="192"/>
        <v>0</v>
      </c>
      <c r="BY731" s="1">
        <f t="shared" si="193"/>
        <v>0</v>
      </c>
      <c r="BZ731" s="1">
        <f t="shared" si="194"/>
        <v>0</v>
      </c>
      <c r="CA731" s="1">
        <f t="shared" si="195"/>
        <v>0</v>
      </c>
      <c r="CB731" s="1">
        <f t="shared" si="196"/>
        <v>0</v>
      </c>
      <c r="CC731" s="1">
        <f t="shared" si="197"/>
        <v>0</v>
      </c>
      <c r="CD731" s="1">
        <f t="shared" si="198"/>
        <v>0</v>
      </c>
      <c r="CE731" s="1">
        <f t="shared" si="199"/>
        <v>1</v>
      </c>
      <c r="CF731" s="1">
        <f t="shared" si="200"/>
        <v>1</v>
      </c>
      <c r="CG731" s="1">
        <f>SUM(BR731:CC731)+SUM(COUNTIFS(R731:BQ731,{"TERM","RESIGNED"}))</f>
        <v>29</v>
      </c>
      <c r="CH731" s="1" t="s">
        <v>41</v>
      </c>
      <c r="CI731" s="1" t="s">
        <v>936</v>
      </c>
    </row>
    <row r="732" spans="1:87" x14ac:dyDescent="0.25">
      <c r="A732" s="30">
        <f t="shared" si="201"/>
        <v>731</v>
      </c>
      <c r="B732" s="1" t="s">
        <v>33</v>
      </c>
      <c r="C732" s="1">
        <v>19534</v>
      </c>
      <c r="D732" s="25">
        <v>19534</v>
      </c>
      <c r="E732" s="1" t="s">
        <v>863</v>
      </c>
      <c r="F732" s="32" t="s">
        <v>1489</v>
      </c>
      <c r="G732" s="32" t="s">
        <v>181</v>
      </c>
      <c r="H732" s="28">
        <v>45308</v>
      </c>
      <c r="I732" s="28" t="s">
        <v>36</v>
      </c>
      <c r="J732" s="28" t="s">
        <v>36</v>
      </c>
      <c r="K732" s="1">
        <f t="shared" ca="1" si="186"/>
        <v>34</v>
      </c>
      <c r="L732" s="32" t="s">
        <v>1354</v>
      </c>
      <c r="M732" s="32" t="s">
        <v>178</v>
      </c>
      <c r="N732" s="1" t="s">
        <v>38</v>
      </c>
      <c r="O732" s="1" t="s">
        <v>39</v>
      </c>
      <c r="P732" s="1"/>
      <c r="Q732" s="1"/>
      <c r="R732" s="31" t="s">
        <v>425</v>
      </c>
      <c r="S732" s="42" t="s">
        <v>880</v>
      </c>
      <c r="T732" s="45" t="s">
        <v>36</v>
      </c>
      <c r="U732" s="42" t="s">
        <v>880</v>
      </c>
      <c r="V732" s="42" t="s">
        <v>880</v>
      </c>
      <c r="W732" s="46" t="s">
        <v>36</v>
      </c>
      <c r="X732" s="46" t="s">
        <v>880</v>
      </c>
      <c r="Y732" s="42" t="s">
        <v>17</v>
      </c>
      <c r="Z732" s="42" t="s">
        <v>17</v>
      </c>
      <c r="AA732" s="42" t="s">
        <v>880</v>
      </c>
      <c r="AB732" s="46" t="s">
        <v>36</v>
      </c>
      <c r="AC732" s="42" t="s">
        <v>880</v>
      </c>
      <c r="AD732" s="42" t="s">
        <v>880</v>
      </c>
      <c r="AE732" s="46" t="s">
        <v>36</v>
      </c>
      <c r="AF732" s="42" t="s">
        <v>880</v>
      </c>
      <c r="AG732" s="42" t="s">
        <v>880</v>
      </c>
      <c r="AH732" s="46" t="s">
        <v>36</v>
      </c>
      <c r="AI732" s="42" t="s">
        <v>880</v>
      </c>
      <c r="AJ732" s="42" t="s">
        <v>880</v>
      </c>
      <c r="AK732" s="46" t="s">
        <v>36</v>
      </c>
      <c r="AL732" s="42" t="s">
        <v>880</v>
      </c>
      <c r="AM732" s="42" t="s">
        <v>880</v>
      </c>
      <c r="AN732" s="46" t="s">
        <v>36</v>
      </c>
      <c r="AO732" s="42" t="s">
        <v>880</v>
      </c>
      <c r="AP732" s="42" t="s">
        <v>17</v>
      </c>
      <c r="AQ732" s="42" t="s">
        <v>17</v>
      </c>
      <c r="AR732" s="42" t="s">
        <v>880</v>
      </c>
      <c r="AS732" s="46" t="s">
        <v>36</v>
      </c>
      <c r="AT732" s="46" t="s">
        <v>880</v>
      </c>
      <c r="AU732" s="42" t="s">
        <v>880</v>
      </c>
      <c r="AV732" s="46" t="s">
        <v>36</v>
      </c>
      <c r="AW732" s="46" t="s">
        <v>880</v>
      </c>
      <c r="AX732" s="42" t="s">
        <v>880</v>
      </c>
      <c r="AY732" s="46" t="s">
        <v>36</v>
      </c>
      <c r="AZ732" s="46" t="s">
        <v>880</v>
      </c>
      <c r="BA732" s="42" t="s">
        <v>880</v>
      </c>
      <c r="BB732" s="46" t="s">
        <v>36</v>
      </c>
      <c r="BC732" s="46" t="s">
        <v>880</v>
      </c>
      <c r="BD732" s="42" t="s">
        <v>880</v>
      </c>
      <c r="BE732" s="42" t="s">
        <v>17</v>
      </c>
      <c r="BF732" s="42" t="s">
        <v>17</v>
      </c>
      <c r="BR732" s="1">
        <f t="shared" si="187"/>
        <v>23</v>
      </c>
      <c r="BS732" s="1">
        <f t="shared" si="188"/>
        <v>0</v>
      </c>
      <c r="BT732" s="1">
        <f t="shared" si="189"/>
        <v>6</v>
      </c>
      <c r="BU732" s="1">
        <f t="shared" si="190"/>
        <v>0</v>
      </c>
      <c r="BV732" s="1">
        <f t="shared" si="191"/>
        <v>0</v>
      </c>
      <c r="BW732" s="1">
        <f>SUM(COUNTIFS($S732:$BQ732,{"PAT","MAT"}))</f>
        <v>0</v>
      </c>
      <c r="BX732" s="1">
        <f t="shared" si="192"/>
        <v>0</v>
      </c>
      <c r="BY732" s="1">
        <f t="shared" si="193"/>
        <v>0</v>
      </c>
      <c r="BZ732" s="1">
        <f t="shared" si="194"/>
        <v>0</v>
      </c>
      <c r="CA732" s="1">
        <f t="shared" si="195"/>
        <v>0</v>
      </c>
      <c r="CB732" s="1">
        <f t="shared" si="196"/>
        <v>0</v>
      </c>
      <c r="CC732" s="1">
        <f t="shared" si="197"/>
        <v>0</v>
      </c>
      <c r="CD732" s="1">
        <f t="shared" si="198"/>
        <v>0</v>
      </c>
      <c r="CE732" s="1">
        <f t="shared" si="199"/>
        <v>1</v>
      </c>
      <c r="CF732" s="1">
        <f t="shared" si="200"/>
        <v>1</v>
      </c>
      <c r="CG732" s="1">
        <f>SUM(BR732:CC732)+SUM(COUNTIFS(R732:BQ732,{"TERM","RESIGNED"}))</f>
        <v>29</v>
      </c>
      <c r="CH732" s="1" t="s">
        <v>41</v>
      </c>
      <c r="CI732" s="1" t="s">
        <v>931</v>
      </c>
    </row>
    <row r="733" spans="1:87" x14ac:dyDescent="0.25">
      <c r="A733" s="30">
        <f t="shared" si="201"/>
        <v>732</v>
      </c>
      <c r="B733" s="1" t="s">
        <v>33</v>
      </c>
      <c r="C733" s="1">
        <v>19538</v>
      </c>
      <c r="D733" s="25">
        <v>19538</v>
      </c>
      <c r="E733" s="1" t="s">
        <v>863</v>
      </c>
      <c r="F733" s="32" t="s">
        <v>1491</v>
      </c>
      <c r="G733" s="32" t="s">
        <v>181</v>
      </c>
      <c r="H733" s="28">
        <v>45308</v>
      </c>
      <c r="I733" s="28" t="s">
        <v>36</v>
      </c>
      <c r="J733" s="28" t="s">
        <v>36</v>
      </c>
      <c r="K733" s="1">
        <f t="shared" ca="1" si="186"/>
        <v>34</v>
      </c>
      <c r="L733" s="32" t="s">
        <v>1354</v>
      </c>
      <c r="M733" s="32" t="s">
        <v>178</v>
      </c>
      <c r="N733" s="1" t="s">
        <v>38</v>
      </c>
      <c r="O733" s="1" t="s">
        <v>39</v>
      </c>
      <c r="P733" s="1"/>
      <c r="Q733" s="1"/>
      <c r="R733" s="31" t="s">
        <v>241</v>
      </c>
      <c r="S733" s="42" t="s">
        <v>880</v>
      </c>
      <c r="T733" s="45" t="s">
        <v>36</v>
      </c>
      <c r="U733" s="42" t="s">
        <v>880</v>
      </c>
      <c r="V733" s="42" t="s">
        <v>880</v>
      </c>
      <c r="W733" s="46" t="s">
        <v>36</v>
      </c>
      <c r="X733" s="46" t="s">
        <v>880</v>
      </c>
      <c r="Y733" s="42" t="s">
        <v>17</v>
      </c>
      <c r="Z733" s="42" t="s">
        <v>17</v>
      </c>
      <c r="AA733" s="42" t="s">
        <v>880</v>
      </c>
      <c r="AB733" s="46" t="s">
        <v>36</v>
      </c>
      <c r="AC733" s="42" t="s">
        <v>880</v>
      </c>
      <c r="AD733" s="42" t="s">
        <v>880</v>
      </c>
      <c r="AE733" s="46" t="s">
        <v>36</v>
      </c>
      <c r="AF733" s="42" t="s">
        <v>880</v>
      </c>
      <c r="AG733" s="42" t="s">
        <v>880</v>
      </c>
      <c r="AH733" s="46" t="s">
        <v>36</v>
      </c>
      <c r="AI733" s="42" t="s">
        <v>880</v>
      </c>
      <c r="AJ733" s="42" t="s">
        <v>880</v>
      </c>
      <c r="AK733" s="46">
        <v>0.37708333333333338</v>
      </c>
      <c r="AL733" s="42" t="s">
        <v>880</v>
      </c>
      <c r="AM733" s="42" t="s">
        <v>880</v>
      </c>
      <c r="AN733" s="46">
        <v>0.25069444444444444</v>
      </c>
      <c r="AO733" s="42" t="s">
        <v>880</v>
      </c>
      <c r="AP733" s="42" t="s">
        <v>17</v>
      </c>
      <c r="AQ733" s="42" t="s">
        <v>17</v>
      </c>
      <c r="AR733" s="42" t="s">
        <v>880</v>
      </c>
      <c r="AS733" s="46">
        <v>0.40347222222222223</v>
      </c>
      <c r="AT733" s="46" t="s">
        <v>880</v>
      </c>
      <c r="AU733" s="42" t="s">
        <v>880</v>
      </c>
      <c r="AV733" s="46">
        <v>0.39166666666666666</v>
      </c>
      <c r="AW733" s="46" t="s">
        <v>880</v>
      </c>
      <c r="AX733" s="42" t="s">
        <v>880</v>
      </c>
      <c r="AY733" s="46">
        <v>0.39513888888888887</v>
      </c>
      <c r="AZ733" s="46" t="s">
        <v>880</v>
      </c>
      <c r="BA733" s="42" t="s">
        <v>880</v>
      </c>
      <c r="BB733" s="46">
        <v>0.40902777777777777</v>
      </c>
      <c r="BC733" s="46" t="s">
        <v>880</v>
      </c>
      <c r="BD733" s="42" t="s">
        <v>880</v>
      </c>
      <c r="BE733" s="42" t="s">
        <v>17</v>
      </c>
      <c r="BF733" s="42" t="s">
        <v>17</v>
      </c>
      <c r="BR733" s="1">
        <f t="shared" si="187"/>
        <v>23</v>
      </c>
      <c r="BS733" s="1">
        <f t="shared" si="188"/>
        <v>0</v>
      </c>
      <c r="BT733" s="1">
        <f t="shared" si="189"/>
        <v>6</v>
      </c>
      <c r="BU733" s="1">
        <f t="shared" si="190"/>
        <v>0</v>
      </c>
      <c r="BV733" s="1">
        <f t="shared" si="191"/>
        <v>0</v>
      </c>
      <c r="BW733" s="1">
        <f>SUM(COUNTIFS($S733:$BQ733,{"PAT","MAT"}))</f>
        <v>0</v>
      </c>
      <c r="BX733" s="1">
        <f t="shared" si="192"/>
        <v>0</v>
      </c>
      <c r="BY733" s="1">
        <f t="shared" si="193"/>
        <v>0</v>
      </c>
      <c r="BZ733" s="1">
        <f t="shared" si="194"/>
        <v>0</v>
      </c>
      <c r="CA733" s="1">
        <f t="shared" si="195"/>
        <v>0</v>
      </c>
      <c r="CB733" s="1">
        <f t="shared" si="196"/>
        <v>0</v>
      </c>
      <c r="CC733" s="1">
        <f t="shared" si="197"/>
        <v>0</v>
      </c>
      <c r="CD733" s="1">
        <f t="shared" si="198"/>
        <v>0</v>
      </c>
      <c r="CE733" s="1">
        <f t="shared" si="199"/>
        <v>1</v>
      </c>
      <c r="CF733" s="1">
        <f t="shared" si="200"/>
        <v>1</v>
      </c>
      <c r="CG733" s="1">
        <f>SUM(BR733:CC733)+SUM(COUNTIFS(R733:BQ733,{"TERM","RESIGNED"}))</f>
        <v>29</v>
      </c>
      <c r="CH733" s="1" t="s">
        <v>41</v>
      </c>
      <c r="CI733" s="1" t="s">
        <v>936</v>
      </c>
    </row>
    <row r="734" spans="1:87" x14ac:dyDescent="0.25">
      <c r="A734" s="30">
        <f t="shared" si="201"/>
        <v>733</v>
      </c>
      <c r="B734" s="1" t="s">
        <v>33</v>
      </c>
      <c r="C734" s="1">
        <v>19540</v>
      </c>
      <c r="D734" s="25">
        <v>19540</v>
      </c>
      <c r="E734" s="1" t="s">
        <v>862</v>
      </c>
      <c r="F734" s="32" t="s">
        <v>1492</v>
      </c>
      <c r="G734" s="32" t="s">
        <v>177</v>
      </c>
      <c r="H734" s="28">
        <v>45308</v>
      </c>
      <c r="I734" s="28" t="s">
        <v>36</v>
      </c>
      <c r="J734" s="28" t="s">
        <v>36</v>
      </c>
      <c r="K734" s="1">
        <f t="shared" ca="1" si="186"/>
        <v>34</v>
      </c>
      <c r="L734" s="32" t="s">
        <v>1354</v>
      </c>
      <c r="M734" s="32" t="s">
        <v>178</v>
      </c>
      <c r="N734" s="1" t="s">
        <v>38</v>
      </c>
      <c r="O734" s="1" t="s">
        <v>39</v>
      </c>
      <c r="P734" s="1"/>
      <c r="Q734" s="1"/>
      <c r="R734" s="31" t="s">
        <v>425</v>
      </c>
      <c r="S734" s="42" t="s">
        <v>19</v>
      </c>
      <c r="T734" s="45" t="s">
        <v>36</v>
      </c>
      <c r="U734" s="42" t="s">
        <v>19</v>
      </c>
      <c r="V734" s="42" t="s">
        <v>19</v>
      </c>
      <c r="W734" s="46" t="s">
        <v>36</v>
      </c>
      <c r="X734" s="46" t="s">
        <v>19</v>
      </c>
      <c r="Y734" s="42" t="s">
        <v>17</v>
      </c>
      <c r="Z734" s="42" t="s">
        <v>17</v>
      </c>
      <c r="AA734" s="42" t="s">
        <v>880</v>
      </c>
      <c r="AB734" s="46" t="s">
        <v>36</v>
      </c>
      <c r="AC734" s="42" t="s">
        <v>880</v>
      </c>
      <c r="AD734" s="42" t="s">
        <v>880</v>
      </c>
      <c r="AE734" s="46" t="s">
        <v>36</v>
      </c>
      <c r="AF734" s="42" t="s">
        <v>880</v>
      </c>
      <c r="AG734" s="42" t="s">
        <v>880</v>
      </c>
      <c r="AH734" s="46" t="s">
        <v>36</v>
      </c>
      <c r="AI734" s="42" t="s">
        <v>880</v>
      </c>
      <c r="AJ734" s="42" t="s">
        <v>880</v>
      </c>
      <c r="AK734" s="46" t="s">
        <v>36</v>
      </c>
      <c r="AL734" s="42" t="s">
        <v>880</v>
      </c>
      <c r="AM734" s="42" t="s">
        <v>880</v>
      </c>
      <c r="AN734" s="46" t="s">
        <v>36</v>
      </c>
      <c r="AO734" s="42" t="s">
        <v>880</v>
      </c>
      <c r="AP734" s="42" t="s">
        <v>17</v>
      </c>
      <c r="AQ734" s="42" t="s">
        <v>17</v>
      </c>
      <c r="AR734" s="42" t="s">
        <v>880</v>
      </c>
      <c r="AS734" s="46" t="s">
        <v>36</v>
      </c>
      <c r="AT734" s="46" t="s">
        <v>880</v>
      </c>
      <c r="AU734" s="42" t="s">
        <v>880</v>
      </c>
      <c r="AV734" s="46" t="s">
        <v>36</v>
      </c>
      <c r="AW734" s="46" t="s">
        <v>880</v>
      </c>
      <c r="AX734" s="42" t="s">
        <v>880</v>
      </c>
      <c r="AY734" s="46" t="s">
        <v>36</v>
      </c>
      <c r="AZ734" s="46" t="s">
        <v>880</v>
      </c>
      <c r="BA734" s="42" t="s">
        <v>880</v>
      </c>
      <c r="BB734" s="46" t="s">
        <v>36</v>
      </c>
      <c r="BC734" s="46" t="s">
        <v>880</v>
      </c>
      <c r="BD734" s="42" t="s">
        <v>19</v>
      </c>
      <c r="BE734" s="42" t="s">
        <v>17</v>
      </c>
      <c r="BF734" s="42" t="s">
        <v>17</v>
      </c>
      <c r="BR734" s="1">
        <f t="shared" si="187"/>
        <v>18</v>
      </c>
      <c r="BS734" s="1">
        <f t="shared" si="188"/>
        <v>0</v>
      </c>
      <c r="BT734" s="1">
        <f t="shared" si="189"/>
        <v>6</v>
      </c>
      <c r="BU734" s="1">
        <f t="shared" si="190"/>
        <v>0</v>
      </c>
      <c r="BV734" s="1">
        <f t="shared" si="191"/>
        <v>5</v>
      </c>
      <c r="BW734" s="1">
        <f>SUM(COUNTIFS($S734:$BQ734,{"PAT","MAT"}))</f>
        <v>0</v>
      </c>
      <c r="BX734" s="1">
        <f t="shared" si="192"/>
        <v>0</v>
      </c>
      <c r="BY734" s="1">
        <f t="shared" si="193"/>
        <v>0</v>
      </c>
      <c r="BZ734" s="1">
        <f t="shared" si="194"/>
        <v>0</v>
      </c>
      <c r="CA734" s="1">
        <f t="shared" si="195"/>
        <v>0</v>
      </c>
      <c r="CB734" s="1">
        <f t="shared" si="196"/>
        <v>0</v>
      </c>
      <c r="CC734" s="1">
        <f t="shared" si="197"/>
        <v>0</v>
      </c>
      <c r="CD734" s="1">
        <f t="shared" si="198"/>
        <v>0</v>
      </c>
      <c r="CE734" s="1">
        <f t="shared" si="199"/>
        <v>1</v>
      </c>
      <c r="CF734" s="1">
        <f t="shared" si="200"/>
        <v>1</v>
      </c>
      <c r="CG734" s="1">
        <f>SUM(BR734:CC734)+SUM(COUNTIFS(R734:BQ734,{"TERM","RESIGNED"}))</f>
        <v>29</v>
      </c>
      <c r="CH734" s="1" t="s">
        <v>41</v>
      </c>
      <c r="CI734" s="1" t="s">
        <v>936</v>
      </c>
    </row>
    <row r="735" spans="1:87" x14ac:dyDescent="0.25">
      <c r="A735" s="30">
        <f t="shared" si="201"/>
        <v>734</v>
      </c>
      <c r="B735" s="1" t="s">
        <v>33</v>
      </c>
      <c r="C735" s="1">
        <v>19541</v>
      </c>
      <c r="D735" s="25">
        <v>19541</v>
      </c>
      <c r="E735" s="1" t="s">
        <v>863</v>
      </c>
      <c r="F735" s="32" t="s">
        <v>1493</v>
      </c>
      <c r="G735" s="32" t="s">
        <v>177</v>
      </c>
      <c r="H735" s="28">
        <v>45308</v>
      </c>
      <c r="I735" s="28" t="s">
        <v>36</v>
      </c>
      <c r="J735" s="28" t="s">
        <v>36</v>
      </c>
      <c r="K735" s="1">
        <f t="shared" ca="1" si="186"/>
        <v>34</v>
      </c>
      <c r="L735" s="32" t="s">
        <v>1354</v>
      </c>
      <c r="M735" s="32" t="s">
        <v>761</v>
      </c>
      <c r="N735" s="1" t="s">
        <v>38</v>
      </c>
      <c r="O735" s="1" t="s">
        <v>39</v>
      </c>
      <c r="P735" s="1"/>
      <c r="Q735" s="1"/>
      <c r="R735" s="31" t="s">
        <v>243</v>
      </c>
      <c r="S735" s="42" t="s">
        <v>880</v>
      </c>
      <c r="T735" s="45" t="s">
        <v>36</v>
      </c>
      <c r="U735" s="42" t="s">
        <v>880</v>
      </c>
      <c r="V735" s="42" t="s">
        <v>880</v>
      </c>
      <c r="W735" s="46" t="s">
        <v>36</v>
      </c>
      <c r="X735" s="46" t="s">
        <v>880</v>
      </c>
      <c r="Y735" s="42" t="s">
        <v>17</v>
      </c>
      <c r="Z735" s="42" t="s">
        <v>17</v>
      </c>
      <c r="AA735" s="42" t="s">
        <v>880</v>
      </c>
      <c r="AB735" s="46" t="s">
        <v>36</v>
      </c>
      <c r="AC735" s="42" t="s">
        <v>880</v>
      </c>
      <c r="AD735" s="42" t="s">
        <v>880</v>
      </c>
      <c r="AE735" s="46" t="s">
        <v>36</v>
      </c>
      <c r="AF735" s="42" t="s">
        <v>880</v>
      </c>
      <c r="AG735" s="42" t="s">
        <v>880</v>
      </c>
      <c r="AH735" s="46" t="s">
        <v>36</v>
      </c>
      <c r="AI735" s="42" t="s">
        <v>880</v>
      </c>
      <c r="AJ735" s="42" t="s">
        <v>880</v>
      </c>
      <c r="AK735" s="46" t="s">
        <v>36</v>
      </c>
      <c r="AL735" s="42" t="s">
        <v>880</v>
      </c>
      <c r="AM735" s="42" t="s">
        <v>880</v>
      </c>
      <c r="AN735" s="46" t="s">
        <v>36</v>
      </c>
      <c r="AO735" s="42" t="s">
        <v>880</v>
      </c>
      <c r="AP735" s="42" t="s">
        <v>17</v>
      </c>
      <c r="AQ735" s="42" t="s">
        <v>17</v>
      </c>
      <c r="AR735" s="42" t="s">
        <v>880</v>
      </c>
      <c r="AS735" s="46" t="s">
        <v>36</v>
      </c>
      <c r="AT735" s="46" t="s">
        <v>880</v>
      </c>
      <c r="AU735" s="42" t="s">
        <v>880</v>
      </c>
      <c r="AV735" s="46" t="s">
        <v>36</v>
      </c>
      <c r="AW735" s="46" t="s">
        <v>880</v>
      </c>
      <c r="AX735" s="42" t="s">
        <v>880</v>
      </c>
      <c r="AY735" s="46" t="s">
        <v>36</v>
      </c>
      <c r="AZ735" s="46" t="s">
        <v>880</v>
      </c>
      <c r="BA735" s="42" t="s">
        <v>880</v>
      </c>
      <c r="BB735" s="46" t="s">
        <v>36</v>
      </c>
      <c r="BC735" s="46" t="s">
        <v>880</v>
      </c>
      <c r="BD735" s="42" t="s">
        <v>880</v>
      </c>
      <c r="BE735" s="42" t="s">
        <v>17</v>
      </c>
      <c r="BF735" s="42" t="s">
        <v>17</v>
      </c>
      <c r="BR735" s="1">
        <f t="shared" si="187"/>
        <v>23</v>
      </c>
      <c r="BS735" s="1">
        <f t="shared" si="188"/>
        <v>0</v>
      </c>
      <c r="BT735" s="1">
        <f t="shared" si="189"/>
        <v>6</v>
      </c>
      <c r="BU735" s="1">
        <f t="shared" si="190"/>
        <v>0</v>
      </c>
      <c r="BV735" s="1">
        <f t="shared" si="191"/>
        <v>0</v>
      </c>
      <c r="BW735" s="1">
        <f>SUM(COUNTIFS($S735:$BQ735,{"PAT","MAT"}))</f>
        <v>0</v>
      </c>
      <c r="BX735" s="1">
        <f t="shared" si="192"/>
        <v>0</v>
      </c>
      <c r="BY735" s="1">
        <f t="shared" si="193"/>
        <v>0</v>
      </c>
      <c r="BZ735" s="1">
        <f t="shared" si="194"/>
        <v>0</v>
      </c>
      <c r="CA735" s="1">
        <f t="shared" si="195"/>
        <v>0</v>
      </c>
      <c r="CB735" s="1">
        <f t="shared" si="196"/>
        <v>0</v>
      </c>
      <c r="CC735" s="1">
        <f t="shared" si="197"/>
        <v>0</v>
      </c>
      <c r="CD735" s="1">
        <f t="shared" si="198"/>
        <v>0</v>
      </c>
      <c r="CE735" s="1">
        <f t="shared" si="199"/>
        <v>1</v>
      </c>
      <c r="CF735" s="1">
        <f t="shared" si="200"/>
        <v>1</v>
      </c>
      <c r="CG735" s="1">
        <f>SUM(BR735:CC735)+SUM(COUNTIFS(R735:BQ735,{"TERM","RESIGNED"}))</f>
        <v>29</v>
      </c>
      <c r="CH735" s="1" t="s">
        <v>41</v>
      </c>
      <c r="CI735" s="1" t="s">
        <v>936</v>
      </c>
    </row>
    <row r="736" spans="1:87" x14ac:dyDescent="0.25">
      <c r="A736" s="30">
        <f t="shared" si="201"/>
        <v>735</v>
      </c>
      <c r="B736" s="1" t="s">
        <v>33</v>
      </c>
      <c r="C736" s="1">
        <v>19542</v>
      </c>
      <c r="D736" s="25">
        <v>19542</v>
      </c>
      <c r="E736" s="1" t="s">
        <v>863</v>
      </c>
      <c r="F736" s="32" t="s">
        <v>1494</v>
      </c>
      <c r="G736" s="32" t="s">
        <v>181</v>
      </c>
      <c r="H736" s="28">
        <v>45308</v>
      </c>
      <c r="I736" s="28" t="s">
        <v>36</v>
      </c>
      <c r="J736" s="28" t="s">
        <v>36</v>
      </c>
      <c r="K736" s="1">
        <f t="shared" ca="1" si="186"/>
        <v>34</v>
      </c>
      <c r="L736" s="32" t="s">
        <v>1354</v>
      </c>
      <c r="M736" s="32" t="s">
        <v>761</v>
      </c>
      <c r="N736" s="1" t="s">
        <v>38</v>
      </c>
      <c r="O736" s="1" t="s">
        <v>39</v>
      </c>
      <c r="P736" s="1"/>
      <c r="Q736" s="1"/>
      <c r="R736" s="31" t="s">
        <v>243</v>
      </c>
      <c r="S736" s="42" t="s">
        <v>880</v>
      </c>
      <c r="T736" s="45" t="s">
        <v>36</v>
      </c>
      <c r="U736" s="42" t="s">
        <v>880</v>
      </c>
      <c r="V736" s="42" t="s">
        <v>880</v>
      </c>
      <c r="W736" s="46" t="s">
        <v>36</v>
      </c>
      <c r="X736" s="46" t="s">
        <v>880</v>
      </c>
      <c r="Y736" s="42" t="s">
        <v>17</v>
      </c>
      <c r="Z736" s="42" t="s">
        <v>17</v>
      </c>
      <c r="AA736" s="42" t="s">
        <v>880</v>
      </c>
      <c r="AB736" s="46" t="s">
        <v>36</v>
      </c>
      <c r="AC736" s="42" t="s">
        <v>880</v>
      </c>
      <c r="AD736" s="42" t="s">
        <v>880</v>
      </c>
      <c r="AE736" s="46" t="s">
        <v>36</v>
      </c>
      <c r="AF736" s="42" t="s">
        <v>880</v>
      </c>
      <c r="AG736" s="42" t="s">
        <v>880</v>
      </c>
      <c r="AH736" s="46" t="s">
        <v>36</v>
      </c>
      <c r="AI736" s="42" t="s">
        <v>880</v>
      </c>
      <c r="AJ736" s="42" t="s">
        <v>880</v>
      </c>
      <c r="AK736" s="46" t="s">
        <v>36</v>
      </c>
      <c r="AL736" s="42" t="s">
        <v>880</v>
      </c>
      <c r="AM736" s="42" t="s">
        <v>880</v>
      </c>
      <c r="AN736" s="46" t="s">
        <v>36</v>
      </c>
      <c r="AO736" s="42" t="s">
        <v>880</v>
      </c>
      <c r="AP736" s="42" t="s">
        <v>17</v>
      </c>
      <c r="AQ736" s="42" t="s">
        <v>17</v>
      </c>
      <c r="AR736" s="42" t="s">
        <v>19</v>
      </c>
      <c r="AS736" s="46" t="s">
        <v>36</v>
      </c>
      <c r="AT736" s="46" t="s">
        <v>19</v>
      </c>
      <c r="AU736" s="42" t="s">
        <v>880</v>
      </c>
      <c r="AV736" s="46" t="s">
        <v>36</v>
      </c>
      <c r="AW736" s="46" t="s">
        <v>880</v>
      </c>
      <c r="AX736" s="42" t="s">
        <v>880</v>
      </c>
      <c r="AY736" s="46" t="s">
        <v>36</v>
      </c>
      <c r="AZ736" s="46" t="s">
        <v>880</v>
      </c>
      <c r="BA736" s="42" t="s">
        <v>880</v>
      </c>
      <c r="BB736" s="46" t="s">
        <v>36</v>
      </c>
      <c r="BC736" s="46" t="s">
        <v>880</v>
      </c>
      <c r="BD736" s="42" t="s">
        <v>880</v>
      </c>
      <c r="BE736" s="42" t="s">
        <v>17</v>
      </c>
      <c r="BF736" s="42" t="s">
        <v>17</v>
      </c>
      <c r="BR736" s="1">
        <f t="shared" si="187"/>
        <v>21</v>
      </c>
      <c r="BS736" s="1">
        <f t="shared" si="188"/>
        <v>0</v>
      </c>
      <c r="BT736" s="1">
        <f t="shared" si="189"/>
        <v>6</v>
      </c>
      <c r="BU736" s="1">
        <f t="shared" si="190"/>
        <v>0</v>
      </c>
      <c r="BV736" s="1">
        <f t="shared" si="191"/>
        <v>2</v>
      </c>
      <c r="BW736" s="1">
        <f>SUM(COUNTIFS($S736:$BQ736,{"PAT","MAT"}))</f>
        <v>0</v>
      </c>
      <c r="BX736" s="1">
        <f t="shared" si="192"/>
        <v>0</v>
      </c>
      <c r="BY736" s="1">
        <f t="shared" si="193"/>
        <v>0</v>
      </c>
      <c r="BZ736" s="1">
        <f t="shared" si="194"/>
        <v>0</v>
      </c>
      <c r="CA736" s="1">
        <f t="shared" si="195"/>
        <v>0</v>
      </c>
      <c r="CB736" s="1">
        <f t="shared" si="196"/>
        <v>0</v>
      </c>
      <c r="CC736" s="1">
        <f t="shared" si="197"/>
        <v>0</v>
      </c>
      <c r="CD736" s="1">
        <f t="shared" si="198"/>
        <v>0</v>
      </c>
      <c r="CE736" s="1">
        <f t="shared" si="199"/>
        <v>1</v>
      </c>
      <c r="CF736" s="1">
        <f t="shared" si="200"/>
        <v>1</v>
      </c>
      <c r="CG736" s="1">
        <f>SUM(BR736:CC736)+SUM(COUNTIFS(R736:BQ736,{"TERM","RESIGNED"}))</f>
        <v>29</v>
      </c>
      <c r="CH736" s="1" t="s">
        <v>41</v>
      </c>
      <c r="CI736" s="1" t="s">
        <v>936</v>
      </c>
    </row>
    <row r="737" spans="1:87" x14ac:dyDescent="0.25">
      <c r="A737" s="30">
        <f t="shared" si="201"/>
        <v>736</v>
      </c>
      <c r="B737" s="1" t="s">
        <v>33</v>
      </c>
      <c r="C737" s="1">
        <v>19543</v>
      </c>
      <c r="D737" s="25">
        <v>19543</v>
      </c>
      <c r="E737" s="1" t="s">
        <v>863</v>
      </c>
      <c r="F737" s="32" t="s">
        <v>1495</v>
      </c>
      <c r="G737" s="32" t="s">
        <v>181</v>
      </c>
      <c r="H737" s="28">
        <v>45308</v>
      </c>
      <c r="I737" s="28" t="s">
        <v>36</v>
      </c>
      <c r="J737" s="28" t="s">
        <v>36</v>
      </c>
      <c r="K737" s="1">
        <f t="shared" ca="1" si="186"/>
        <v>34</v>
      </c>
      <c r="L737" s="32" t="s">
        <v>1354</v>
      </c>
      <c r="M737" s="32" t="s">
        <v>761</v>
      </c>
      <c r="N737" s="1" t="s">
        <v>38</v>
      </c>
      <c r="O737" s="1" t="s">
        <v>39</v>
      </c>
      <c r="P737" s="1"/>
      <c r="Q737" s="1"/>
      <c r="R737" s="31" t="s">
        <v>243</v>
      </c>
      <c r="S737" s="42" t="s">
        <v>880</v>
      </c>
      <c r="T737" s="45" t="s">
        <v>36</v>
      </c>
      <c r="U737" s="42" t="s">
        <v>880</v>
      </c>
      <c r="V737" s="42" t="s">
        <v>880</v>
      </c>
      <c r="W737" s="46" t="s">
        <v>36</v>
      </c>
      <c r="X737" s="46" t="s">
        <v>880</v>
      </c>
      <c r="Y737" s="42" t="s">
        <v>17</v>
      </c>
      <c r="Z737" s="42" t="s">
        <v>17</v>
      </c>
      <c r="AA737" s="42" t="s">
        <v>880</v>
      </c>
      <c r="AB737" s="46" t="s">
        <v>36</v>
      </c>
      <c r="AC737" s="42" t="s">
        <v>880</v>
      </c>
      <c r="AD737" s="42" t="s">
        <v>880</v>
      </c>
      <c r="AE737" s="46" t="s">
        <v>36</v>
      </c>
      <c r="AF737" s="42" t="s">
        <v>880</v>
      </c>
      <c r="AG737" s="42" t="s">
        <v>880</v>
      </c>
      <c r="AH737" s="46" t="s">
        <v>36</v>
      </c>
      <c r="AI737" s="42" t="s">
        <v>880</v>
      </c>
      <c r="AJ737" s="42" t="s">
        <v>880</v>
      </c>
      <c r="AK737" s="46" t="s">
        <v>36</v>
      </c>
      <c r="AL737" s="42" t="s">
        <v>880</v>
      </c>
      <c r="AM737" s="42" t="s">
        <v>880</v>
      </c>
      <c r="AN737" s="46" t="s">
        <v>36</v>
      </c>
      <c r="AO737" s="42" t="s">
        <v>880</v>
      </c>
      <c r="AP737" s="42" t="s">
        <v>17</v>
      </c>
      <c r="AQ737" s="42" t="s">
        <v>17</v>
      </c>
      <c r="AR737" s="42" t="s">
        <v>880</v>
      </c>
      <c r="AS737" s="46" t="s">
        <v>36</v>
      </c>
      <c r="AT737" s="46" t="s">
        <v>880</v>
      </c>
      <c r="AU737" s="42" t="s">
        <v>880</v>
      </c>
      <c r="AV737" s="46" t="s">
        <v>36</v>
      </c>
      <c r="AW737" s="46" t="s">
        <v>880</v>
      </c>
      <c r="AX737" s="42" t="s">
        <v>880</v>
      </c>
      <c r="AY737" s="46" t="s">
        <v>36</v>
      </c>
      <c r="AZ737" s="46" t="s">
        <v>880</v>
      </c>
      <c r="BA737" s="42" t="s">
        <v>880</v>
      </c>
      <c r="BB737" s="46" t="s">
        <v>36</v>
      </c>
      <c r="BC737" s="46" t="s">
        <v>880</v>
      </c>
      <c r="BD737" s="42" t="s">
        <v>880</v>
      </c>
      <c r="BE737" s="42" t="s">
        <v>17</v>
      </c>
      <c r="BF737" s="42" t="s">
        <v>17</v>
      </c>
      <c r="BR737" s="1">
        <f t="shared" si="187"/>
        <v>23</v>
      </c>
      <c r="BS737" s="1">
        <f t="shared" si="188"/>
        <v>0</v>
      </c>
      <c r="BT737" s="1">
        <f t="shared" si="189"/>
        <v>6</v>
      </c>
      <c r="BU737" s="1">
        <f t="shared" si="190"/>
        <v>0</v>
      </c>
      <c r="BV737" s="1">
        <f t="shared" si="191"/>
        <v>0</v>
      </c>
      <c r="BW737" s="1">
        <f>SUM(COUNTIFS($S737:$BQ737,{"PAT","MAT"}))</f>
        <v>0</v>
      </c>
      <c r="BX737" s="1">
        <f t="shared" si="192"/>
        <v>0</v>
      </c>
      <c r="BY737" s="1">
        <f t="shared" si="193"/>
        <v>0</v>
      </c>
      <c r="BZ737" s="1">
        <f t="shared" si="194"/>
        <v>0</v>
      </c>
      <c r="CA737" s="1">
        <f t="shared" si="195"/>
        <v>0</v>
      </c>
      <c r="CB737" s="1">
        <f t="shared" si="196"/>
        <v>0</v>
      </c>
      <c r="CC737" s="1">
        <f t="shared" si="197"/>
        <v>0</v>
      </c>
      <c r="CD737" s="1">
        <f t="shared" si="198"/>
        <v>0</v>
      </c>
      <c r="CE737" s="1">
        <f t="shared" si="199"/>
        <v>1</v>
      </c>
      <c r="CF737" s="1">
        <f t="shared" si="200"/>
        <v>1</v>
      </c>
      <c r="CG737" s="1">
        <f>SUM(BR737:CC737)+SUM(COUNTIFS(R737:BQ737,{"TERM","RESIGNED"}))</f>
        <v>29</v>
      </c>
      <c r="CH737" s="1" t="s">
        <v>41</v>
      </c>
      <c r="CI737" s="1" t="s">
        <v>936</v>
      </c>
    </row>
    <row r="738" spans="1:87" x14ac:dyDescent="0.25">
      <c r="A738" s="30">
        <f t="shared" si="201"/>
        <v>737</v>
      </c>
      <c r="B738" s="1" t="s">
        <v>33</v>
      </c>
      <c r="C738" s="1">
        <v>19545</v>
      </c>
      <c r="D738" s="25">
        <v>19545</v>
      </c>
      <c r="E738" s="1" t="s">
        <v>863</v>
      </c>
      <c r="F738" s="32" t="s">
        <v>1496</v>
      </c>
      <c r="G738" s="32" t="s">
        <v>177</v>
      </c>
      <c r="H738" s="28">
        <v>45308</v>
      </c>
      <c r="I738" s="28" t="s">
        <v>36</v>
      </c>
      <c r="J738" s="28" t="s">
        <v>36</v>
      </c>
      <c r="K738" s="1">
        <f t="shared" ca="1" si="186"/>
        <v>34</v>
      </c>
      <c r="L738" s="32" t="s">
        <v>1354</v>
      </c>
      <c r="M738" s="32" t="s">
        <v>761</v>
      </c>
      <c r="N738" s="1" t="s">
        <v>38</v>
      </c>
      <c r="O738" s="1" t="s">
        <v>39</v>
      </c>
      <c r="P738" s="1"/>
      <c r="Q738" s="1"/>
      <c r="R738" s="31" t="s">
        <v>243</v>
      </c>
      <c r="S738" s="42" t="s">
        <v>880</v>
      </c>
      <c r="T738" s="45" t="s">
        <v>36</v>
      </c>
      <c r="U738" s="42" t="s">
        <v>880</v>
      </c>
      <c r="V738" s="42" t="s">
        <v>880</v>
      </c>
      <c r="W738" s="46" t="s">
        <v>36</v>
      </c>
      <c r="X738" s="46" t="s">
        <v>880</v>
      </c>
      <c r="Y738" s="42" t="s">
        <v>17</v>
      </c>
      <c r="Z738" s="42" t="s">
        <v>17</v>
      </c>
      <c r="AA738" s="42" t="s">
        <v>880</v>
      </c>
      <c r="AB738" s="46" t="s">
        <v>36</v>
      </c>
      <c r="AC738" s="42" t="s">
        <v>880</v>
      </c>
      <c r="AD738" s="42" t="s">
        <v>880</v>
      </c>
      <c r="AE738" s="46" t="s">
        <v>36</v>
      </c>
      <c r="AF738" s="42" t="s">
        <v>880</v>
      </c>
      <c r="AG738" s="42" t="s">
        <v>880</v>
      </c>
      <c r="AH738" s="46" t="s">
        <v>36</v>
      </c>
      <c r="AI738" s="42" t="s">
        <v>880</v>
      </c>
      <c r="AJ738" s="42" t="s">
        <v>880</v>
      </c>
      <c r="AK738" s="46" t="s">
        <v>36</v>
      </c>
      <c r="AL738" s="42" t="s">
        <v>880</v>
      </c>
      <c r="AM738" s="42" t="s">
        <v>880</v>
      </c>
      <c r="AN738" s="46" t="s">
        <v>36</v>
      </c>
      <c r="AO738" s="42" t="s">
        <v>880</v>
      </c>
      <c r="AP738" s="42" t="s">
        <v>17</v>
      </c>
      <c r="AQ738" s="42" t="s">
        <v>17</v>
      </c>
      <c r="AR738" s="42" t="s">
        <v>880</v>
      </c>
      <c r="AS738" s="46" t="s">
        <v>36</v>
      </c>
      <c r="AT738" s="46" t="s">
        <v>880</v>
      </c>
      <c r="AU738" s="42" t="s">
        <v>880</v>
      </c>
      <c r="AV738" s="46" t="s">
        <v>36</v>
      </c>
      <c r="AW738" s="46" t="s">
        <v>880</v>
      </c>
      <c r="AX738" s="42" t="s">
        <v>880</v>
      </c>
      <c r="AY738" s="46" t="s">
        <v>36</v>
      </c>
      <c r="AZ738" s="46" t="s">
        <v>880</v>
      </c>
      <c r="BA738" s="42" t="s">
        <v>880</v>
      </c>
      <c r="BB738" s="46" t="s">
        <v>36</v>
      </c>
      <c r="BC738" s="46" t="s">
        <v>880</v>
      </c>
      <c r="BD738" s="42" t="s">
        <v>880</v>
      </c>
      <c r="BE738" s="42" t="s">
        <v>17</v>
      </c>
      <c r="BF738" s="42" t="s">
        <v>17</v>
      </c>
      <c r="BR738" s="1">
        <f t="shared" si="187"/>
        <v>23</v>
      </c>
      <c r="BS738" s="1">
        <f t="shared" si="188"/>
        <v>0</v>
      </c>
      <c r="BT738" s="1">
        <f t="shared" si="189"/>
        <v>6</v>
      </c>
      <c r="BU738" s="1">
        <f t="shared" si="190"/>
        <v>0</v>
      </c>
      <c r="BV738" s="1">
        <f t="shared" si="191"/>
        <v>0</v>
      </c>
      <c r="BW738" s="1">
        <f>SUM(COUNTIFS($S738:$BQ738,{"PAT","MAT"}))</f>
        <v>0</v>
      </c>
      <c r="BX738" s="1">
        <f t="shared" si="192"/>
        <v>0</v>
      </c>
      <c r="BY738" s="1">
        <f t="shared" si="193"/>
        <v>0</v>
      </c>
      <c r="BZ738" s="1">
        <f t="shared" si="194"/>
        <v>0</v>
      </c>
      <c r="CA738" s="1">
        <f t="shared" si="195"/>
        <v>0</v>
      </c>
      <c r="CB738" s="1">
        <f t="shared" si="196"/>
        <v>0</v>
      </c>
      <c r="CC738" s="1">
        <f t="shared" si="197"/>
        <v>0</v>
      </c>
      <c r="CD738" s="1">
        <f t="shared" si="198"/>
        <v>0</v>
      </c>
      <c r="CE738" s="1">
        <f t="shared" si="199"/>
        <v>1</v>
      </c>
      <c r="CF738" s="1">
        <f t="shared" si="200"/>
        <v>1</v>
      </c>
      <c r="CG738" s="1">
        <f>SUM(BR738:CC738)+SUM(COUNTIFS(R738:BQ738,{"TERM","RESIGNED"}))</f>
        <v>29</v>
      </c>
      <c r="CH738" s="1" t="s">
        <v>41</v>
      </c>
      <c r="CI738" s="1" t="s">
        <v>936</v>
      </c>
    </row>
    <row r="739" spans="1:87" x14ac:dyDescent="0.25">
      <c r="A739" s="30">
        <f t="shared" si="201"/>
        <v>738</v>
      </c>
      <c r="B739" s="1" t="s">
        <v>33</v>
      </c>
      <c r="C739" s="1">
        <v>19546</v>
      </c>
      <c r="D739" s="25">
        <v>19546</v>
      </c>
      <c r="E739" s="1" t="s">
        <v>863</v>
      </c>
      <c r="F739" s="32" t="s">
        <v>1497</v>
      </c>
      <c r="G739" s="32" t="s">
        <v>181</v>
      </c>
      <c r="H739" s="28">
        <v>45308</v>
      </c>
      <c r="I739" s="28" t="s">
        <v>36</v>
      </c>
      <c r="J739" s="28" t="s">
        <v>36</v>
      </c>
      <c r="K739" s="1">
        <f t="shared" ca="1" si="186"/>
        <v>34</v>
      </c>
      <c r="L739" s="32" t="s">
        <v>1354</v>
      </c>
      <c r="M739" s="32" t="s">
        <v>178</v>
      </c>
      <c r="N739" s="1" t="s">
        <v>38</v>
      </c>
      <c r="O739" s="1" t="s">
        <v>39</v>
      </c>
      <c r="P739" s="1"/>
      <c r="Q739" s="1"/>
      <c r="R739" s="31" t="s">
        <v>425</v>
      </c>
      <c r="S739" s="42" t="s">
        <v>880</v>
      </c>
      <c r="T739" s="45" t="s">
        <v>36</v>
      </c>
      <c r="U739" s="42" t="s">
        <v>880</v>
      </c>
      <c r="V739" s="42" t="s">
        <v>880</v>
      </c>
      <c r="W739" s="46" t="s">
        <v>36</v>
      </c>
      <c r="X739" s="46" t="s">
        <v>880</v>
      </c>
      <c r="Y739" s="42" t="s">
        <v>17</v>
      </c>
      <c r="Z739" s="42" t="s">
        <v>17</v>
      </c>
      <c r="AA739" s="42" t="s">
        <v>880</v>
      </c>
      <c r="AB739" s="46" t="s">
        <v>36</v>
      </c>
      <c r="AC739" s="42" t="s">
        <v>880</v>
      </c>
      <c r="AD739" s="42" t="s">
        <v>880</v>
      </c>
      <c r="AE739" s="46" t="s">
        <v>36</v>
      </c>
      <c r="AF739" s="42" t="s">
        <v>880</v>
      </c>
      <c r="AG739" s="42" t="s">
        <v>880</v>
      </c>
      <c r="AH739" s="46" t="s">
        <v>36</v>
      </c>
      <c r="AI739" s="42" t="s">
        <v>880</v>
      </c>
      <c r="AJ739" s="42" t="s">
        <v>880</v>
      </c>
      <c r="AK739" s="46" t="s">
        <v>36</v>
      </c>
      <c r="AL739" s="42" t="s">
        <v>880</v>
      </c>
      <c r="AM739" s="42" t="s">
        <v>880</v>
      </c>
      <c r="AN739" s="46" t="s">
        <v>36</v>
      </c>
      <c r="AO739" s="42" t="s">
        <v>880</v>
      </c>
      <c r="AP739" s="42" t="s">
        <v>17</v>
      </c>
      <c r="AQ739" s="42" t="s">
        <v>17</v>
      </c>
      <c r="AR739" s="42" t="s">
        <v>880</v>
      </c>
      <c r="AS739" s="46" t="s">
        <v>36</v>
      </c>
      <c r="AT739" s="46" t="s">
        <v>880</v>
      </c>
      <c r="AU739" s="42" t="s">
        <v>880</v>
      </c>
      <c r="AV739" s="46" t="s">
        <v>36</v>
      </c>
      <c r="AW739" s="46" t="s">
        <v>880</v>
      </c>
      <c r="AX739" s="42" t="s">
        <v>880</v>
      </c>
      <c r="AY739" s="46" t="s">
        <v>36</v>
      </c>
      <c r="AZ739" s="46" t="s">
        <v>880</v>
      </c>
      <c r="BA739" s="42" t="s">
        <v>880</v>
      </c>
      <c r="BB739" s="46" t="s">
        <v>36</v>
      </c>
      <c r="BC739" s="46" t="s">
        <v>880</v>
      </c>
      <c r="BD739" s="42" t="s">
        <v>880</v>
      </c>
      <c r="BE739" s="42" t="s">
        <v>17</v>
      </c>
      <c r="BF739" s="42" t="s">
        <v>17</v>
      </c>
      <c r="BR739" s="1">
        <f t="shared" si="187"/>
        <v>23</v>
      </c>
      <c r="BS739" s="1">
        <f t="shared" si="188"/>
        <v>0</v>
      </c>
      <c r="BT739" s="1">
        <f t="shared" si="189"/>
        <v>6</v>
      </c>
      <c r="BU739" s="1">
        <f t="shared" si="190"/>
        <v>0</v>
      </c>
      <c r="BV739" s="1">
        <f t="shared" si="191"/>
        <v>0</v>
      </c>
      <c r="BW739" s="1">
        <f>SUM(COUNTIFS($S739:$BQ739,{"PAT","MAT"}))</f>
        <v>0</v>
      </c>
      <c r="BX739" s="1">
        <f t="shared" si="192"/>
        <v>0</v>
      </c>
      <c r="BY739" s="1">
        <f t="shared" si="193"/>
        <v>0</v>
      </c>
      <c r="BZ739" s="1">
        <f t="shared" si="194"/>
        <v>0</v>
      </c>
      <c r="CA739" s="1">
        <f t="shared" si="195"/>
        <v>0</v>
      </c>
      <c r="CB739" s="1">
        <f t="shared" si="196"/>
        <v>0</v>
      </c>
      <c r="CC739" s="1">
        <f t="shared" si="197"/>
        <v>0</v>
      </c>
      <c r="CD739" s="1">
        <f t="shared" si="198"/>
        <v>0</v>
      </c>
      <c r="CE739" s="1">
        <f t="shared" si="199"/>
        <v>1</v>
      </c>
      <c r="CF739" s="1">
        <f t="shared" si="200"/>
        <v>1</v>
      </c>
      <c r="CG739" s="1">
        <f>SUM(BR739:CC739)+SUM(COUNTIFS(R739:BQ739,{"TERM","RESIGNED"}))</f>
        <v>29</v>
      </c>
      <c r="CH739" s="1" t="s">
        <v>41</v>
      </c>
      <c r="CI739" s="1" t="s">
        <v>936</v>
      </c>
    </row>
    <row r="740" spans="1:87" x14ac:dyDescent="0.25">
      <c r="A740" s="30">
        <f t="shared" si="201"/>
        <v>739</v>
      </c>
      <c r="B740" s="1" t="s">
        <v>33</v>
      </c>
      <c r="C740" s="1">
        <v>19551</v>
      </c>
      <c r="D740" s="25">
        <v>19551</v>
      </c>
      <c r="E740" s="1" t="s">
        <v>863</v>
      </c>
      <c r="F740" s="32" t="s">
        <v>1499</v>
      </c>
      <c r="G740" s="32" t="s">
        <v>177</v>
      </c>
      <c r="H740" s="28">
        <v>45308</v>
      </c>
      <c r="I740" s="28" t="s">
        <v>36</v>
      </c>
      <c r="J740" s="28" t="s">
        <v>36</v>
      </c>
      <c r="K740" s="1">
        <f t="shared" ca="1" si="186"/>
        <v>34</v>
      </c>
      <c r="L740" s="32" t="s">
        <v>1354</v>
      </c>
      <c r="M740" s="32" t="s">
        <v>761</v>
      </c>
      <c r="N740" s="1" t="s">
        <v>38</v>
      </c>
      <c r="O740" s="1" t="s">
        <v>39</v>
      </c>
      <c r="P740" s="1"/>
      <c r="Q740" s="1"/>
      <c r="R740" s="31" t="s">
        <v>243</v>
      </c>
      <c r="S740" s="42" t="s">
        <v>880</v>
      </c>
      <c r="T740" s="45" t="s">
        <v>36</v>
      </c>
      <c r="U740" s="42" t="s">
        <v>880</v>
      </c>
      <c r="V740" s="42" t="s">
        <v>880</v>
      </c>
      <c r="W740" s="46" t="s">
        <v>36</v>
      </c>
      <c r="X740" s="46" t="s">
        <v>880</v>
      </c>
      <c r="Y740" s="42" t="s">
        <v>17</v>
      </c>
      <c r="Z740" s="42" t="s">
        <v>17</v>
      </c>
      <c r="AA740" s="42" t="s">
        <v>880</v>
      </c>
      <c r="AB740" s="46" t="s">
        <v>36</v>
      </c>
      <c r="AC740" s="42" t="s">
        <v>880</v>
      </c>
      <c r="AD740" s="42" t="s">
        <v>880</v>
      </c>
      <c r="AE740" s="46" t="s">
        <v>36</v>
      </c>
      <c r="AF740" s="42" t="s">
        <v>880</v>
      </c>
      <c r="AG740" s="42" t="s">
        <v>880</v>
      </c>
      <c r="AH740" s="46" t="s">
        <v>36</v>
      </c>
      <c r="AI740" s="42" t="s">
        <v>880</v>
      </c>
      <c r="AJ740" s="42" t="s">
        <v>880</v>
      </c>
      <c r="AK740" s="46" t="s">
        <v>36</v>
      </c>
      <c r="AL740" s="42" t="s">
        <v>880</v>
      </c>
      <c r="AM740" s="42" t="s">
        <v>880</v>
      </c>
      <c r="AN740" s="46" t="s">
        <v>36</v>
      </c>
      <c r="AO740" s="42" t="s">
        <v>880</v>
      </c>
      <c r="AP740" s="42" t="s">
        <v>17</v>
      </c>
      <c r="AQ740" s="42" t="s">
        <v>17</v>
      </c>
      <c r="AR740" s="42" t="s">
        <v>880</v>
      </c>
      <c r="AS740" s="46" t="s">
        <v>36</v>
      </c>
      <c r="AT740" s="46" t="s">
        <v>880</v>
      </c>
      <c r="AU740" s="42" t="s">
        <v>880</v>
      </c>
      <c r="AV740" s="46" t="s">
        <v>36</v>
      </c>
      <c r="AW740" s="46" t="s">
        <v>880</v>
      </c>
      <c r="AX740" s="42" t="s">
        <v>880</v>
      </c>
      <c r="AY740" s="46" t="s">
        <v>36</v>
      </c>
      <c r="AZ740" s="46" t="s">
        <v>880</v>
      </c>
      <c r="BA740" s="42" t="s">
        <v>880</v>
      </c>
      <c r="BB740" s="46" t="s">
        <v>36</v>
      </c>
      <c r="BC740" s="46" t="s">
        <v>880</v>
      </c>
      <c r="BD740" s="42" t="s">
        <v>880</v>
      </c>
      <c r="BE740" s="42" t="s">
        <v>17</v>
      </c>
      <c r="BF740" s="42" t="s">
        <v>17</v>
      </c>
      <c r="BR740" s="1">
        <f t="shared" si="187"/>
        <v>23</v>
      </c>
      <c r="BS740" s="1">
        <f t="shared" si="188"/>
        <v>0</v>
      </c>
      <c r="BT740" s="1">
        <f t="shared" si="189"/>
        <v>6</v>
      </c>
      <c r="BU740" s="1">
        <f t="shared" si="190"/>
        <v>0</v>
      </c>
      <c r="BV740" s="1">
        <f t="shared" si="191"/>
        <v>0</v>
      </c>
      <c r="BW740" s="1">
        <f>SUM(COUNTIFS($S740:$BQ740,{"PAT","MAT"}))</f>
        <v>0</v>
      </c>
      <c r="BX740" s="1">
        <f t="shared" si="192"/>
        <v>0</v>
      </c>
      <c r="BY740" s="1">
        <f t="shared" si="193"/>
        <v>0</v>
      </c>
      <c r="BZ740" s="1">
        <f t="shared" si="194"/>
        <v>0</v>
      </c>
      <c r="CA740" s="1">
        <f t="shared" si="195"/>
        <v>0</v>
      </c>
      <c r="CB740" s="1">
        <f t="shared" si="196"/>
        <v>0</v>
      </c>
      <c r="CC740" s="1">
        <f t="shared" si="197"/>
        <v>0</v>
      </c>
      <c r="CD740" s="1">
        <f t="shared" si="198"/>
        <v>0</v>
      </c>
      <c r="CE740" s="1">
        <f t="shared" si="199"/>
        <v>1</v>
      </c>
      <c r="CF740" s="1">
        <f t="shared" si="200"/>
        <v>1</v>
      </c>
      <c r="CG740" s="1">
        <f>SUM(BR740:CC740)+SUM(COUNTIFS(R740:BQ740,{"TERM","RESIGNED"}))</f>
        <v>29</v>
      </c>
      <c r="CH740" s="1" t="s">
        <v>41</v>
      </c>
      <c r="CI740" s="1" t="s">
        <v>936</v>
      </c>
    </row>
    <row r="741" spans="1:87" x14ac:dyDescent="0.25">
      <c r="A741" s="30">
        <f t="shared" si="201"/>
        <v>740</v>
      </c>
      <c r="B741" s="1" t="s">
        <v>33</v>
      </c>
      <c r="C741" s="1">
        <v>19552</v>
      </c>
      <c r="D741" s="25">
        <v>19552</v>
      </c>
      <c r="E741" s="1" t="s">
        <v>862</v>
      </c>
      <c r="F741" s="32" t="s">
        <v>1500</v>
      </c>
      <c r="G741" s="32" t="s">
        <v>177</v>
      </c>
      <c r="H741" s="28">
        <v>45308</v>
      </c>
      <c r="I741" s="28" t="s">
        <v>36</v>
      </c>
      <c r="J741" s="28" t="s">
        <v>36</v>
      </c>
      <c r="K741" s="1">
        <f t="shared" ca="1" si="186"/>
        <v>34</v>
      </c>
      <c r="L741" s="32" t="s">
        <v>1354</v>
      </c>
      <c r="M741" s="32" t="s">
        <v>761</v>
      </c>
      <c r="N741" s="1" t="s">
        <v>38</v>
      </c>
      <c r="O741" s="1" t="s">
        <v>39</v>
      </c>
      <c r="P741" s="1"/>
      <c r="Q741" s="1"/>
      <c r="R741" s="31" t="s">
        <v>243</v>
      </c>
      <c r="S741" s="42" t="s">
        <v>880</v>
      </c>
      <c r="T741" s="45" t="s">
        <v>36</v>
      </c>
      <c r="U741" s="42" t="s">
        <v>880</v>
      </c>
      <c r="V741" s="42" t="s">
        <v>880</v>
      </c>
      <c r="W741" s="46" t="s">
        <v>36</v>
      </c>
      <c r="X741" s="46" t="s">
        <v>880</v>
      </c>
      <c r="Y741" s="42" t="s">
        <v>17</v>
      </c>
      <c r="Z741" s="42" t="s">
        <v>17</v>
      </c>
      <c r="AA741" s="42" t="s">
        <v>880</v>
      </c>
      <c r="AB741" s="46" t="s">
        <v>36</v>
      </c>
      <c r="AC741" s="42" t="s">
        <v>880</v>
      </c>
      <c r="AD741" s="42" t="s">
        <v>880</v>
      </c>
      <c r="AE741" s="46" t="s">
        <v>36</v>
      </c>
      <c r="AF741" s="42" t="s">
        <v>880</v>
      </c>
      <c r="AG741" s="42" t="s">
        <v>880</v>
      </c>
      <c r="AH741" s="46" t="s">
        <v>36</v>
      </c>
      <c r="AI741" s="42" t="s">
        <v>880</v>
      </c>
      <c r="AJ741" s="42" t="s">
        <v>880</v>
      </c>
      <c r="AK741" s="46" t="s">
        <v>36</v>
      </c>
      <c r="AL741" s="42" t="s">
        <v>880</v>
      </c>
      <c r="AM741" s="42" t="s">
        <v>880</v>
      </c>
      <c r="AN741" s="46" t="s">
        <v>36</v>
      </c>
      <c r="AO741" s="42" t="s">
        <v>880</v>
      </c>
      <c r="AP741" s="42" t="s">
        <v>17</v>
      </c>
      <c r="AQ741" s="42" t="s">
        <v>17</v>
      </c>
      <c r="AR741" s="42" t="s">
        <v>880</v>
      </c>
      <c r="AS741" s="46" t="s">
        <v>36</v>
      </c>
      <c r="AT741" s="46" t="s">
        <v>880</v>
      </c>
      <c r="AU741" s="42" t="s">
        <v>880</v>
      </c>
      <c r="AV741" s="46" t="s">
        <v>36</v>
      </c>
      <c r="AW741" s="46" t="s">
        <v>880</v>
      </c>
      <c r="AX741" s="42" t="s">
        <v>19</v>
      </c>
      <c r="AY741" s="46" t="s">
        <v>36</v>
      </c>
      <c r="AZ741" s="46" t="s">
        <v>19</v>
      </c>
      <c r="BA741" s="42" t="s">
        <v>880</v>
      </c>
      <c r="BB741" s="46" t="s">
        <v>36</v>
      </c>
      <c r="BC741" s="46" t="s">
        <v>880</v>
      </c>
      <c r="BD741" s="42" t="s">
        <v>880</v>
      </c>
      <c r="BE741" s="42" t="s">
        <v>17</v>
      </c>
      <c r="BF741" s="42" t="s">
        <v>17</v>
      </c>
      <c r="BR741" s="1">
        <f t="shared" si="187"/>
        <v>21</v>
      </c>
      <c r="BS741" s="1">
        <f t="shared" si="188"/>
        <v>0</v>
      </c>
      <c r="BT741" s="1">
        <f t="shared" si="189"/>
        <v>6</v>
      </c>
      <c r="BU741" s="1">
        <f t="shared" si="190"/>
        <v>0</v>
      </c>
      <c r="BV741" s="1">
        <f t="shared" si="191"/>
        <v>2</v>
      </c>
      <c r="BW741" s="1">
        <f>SUM(COUNTIFS($S741:$BQ741,{"PAT","MAT"}))</f>
        <v>0</v>
      </c>
      <c r="BX741" s="1">
        <f t="shared" si="192"/>
        <v>0</v>
      </c>
      <c r="BY741" s="1">
        <f t="shared" si="193"/>
        <v>0</v>
      </c>
      <c r="BZ741" s="1">
        <f t="shared" si="194"/>
        <v>0</v>
      </c>
      <c r="CA741" s="1">
        <f t="shared" si="195"/>
        <v>0</v>
      </c>
      <c r="CB741" s="1">
        <f t="shared" si="196"/>
        <v>0</v>
      </c>
      <c r="CC741" s="1">
        <f t="shared" si="197"/>
        <v>0</v>
      </c>
      <c r="CD741" s="1">
        <f t="shared" si="198"/>
        <v>0</v>
      </c>
      <c r="CE741" s="1">
        <f t="shared" si="199"/>
        <v>1</v>
      </c>
      <c r="CF741" s="1">
        <f t="shared" si="200"/>
        <v>1</v>
      </c>
      <c r="CG741" s="1">
        <f>SUM(BR741:CC741)+SUM(COUNTIFS(R741:BQ741,{"TERM","RESIGNED"}))</f>
        <v>29</v>
      </c>
      <c r="CH741" s="1" t="s">
        <v>41</v>
      </c>
      <c r="CI741" s="1" t="s">
        <v>936</v>
      </c>
    </row>
    <row r="742" spans="1:87" x14ac:dyDescent="0.25">
      <c r="A742" s="30">
        <f t="shared" si="201"/>
        <v>741</v>
      </c>
      <c r="B742" s="1" t="s">
        <v>33</v>
      </c>
      <c r="C742" s="1">
        <v>19556</v>
      </c>
      <c r="D742" s="25">
        <v>19556</v>
      </c>
      <c r="E742" s="1" t="s">
        <v>863</v>
      </c>
      <c r="F742" s="32" t="s">
        <v>1503</v>
      </c>
      <c r="G742" s="32" t="s">
        <v>177</v>
      </c>
      <c r="H742" s="28">
        <v>45308</v>
      </c>
      <c r="I742" s="28" t="s">
        <v>36</v>
      </c>
      <c r="J742" s="28" t="s">
        <v>36</v>
      </c>
      <c r="K742" s="1">
        <f t="shared" ca="1" si="186"/>
        <v>34</v>
      </c>
      <c r="L742" s="32" t="s">
        <v>1354</v>
      </c>
      <c r="M742" s="32" t="s">
        <v>761</v>
      </c>
      <c r="N742" s="1" t="s">
        <v>38</v>
      </c>
      <c r="O742" s="1" t="s">
        <v>39</v>
      </c>
      <c r="P742" s="1"/>
      <c r="Q742" s="1"/>
      <c r="R742" s="31" t="s">
        <v>243</v>
      </c>
      <c r="S742" s="42" t="s">
        <v>880</v>
      </c>
      <c r="T742" s="45" t="s">
        <v>36</v>
      </c>
      <c r="U742" s="42" t="s">
        <v>880</v>
      </c>
      <c r="V742" s="42" t="s">
        <v>880</v>
      </c>
      <c r="W742" s="46" t="s">
        <v>36</v>
      </c>
      <c r="X742" s="46" t="s">
        <v>880</v>
      </c>
      <c r="Y742" s="42" t="s">
        <v>17</v>
      </c>
      <c r="Z742" s="42" t="s">
        <v>17</v>
      </c>
      <c r="AA742" s="42" t="s">
        <v>880</v>
      </c>
      <c r="AB742" s="46" t="s">
        <v>36</v>
      </c>
      <c r="AC742" s="42" t="s">
        <v>880</v>
      </c>
      <c r="AD742" s="42" t="s">
        <v>880</v>
      </c>
      <c r="AE742" s="46" t="s">
        <v>36</v>
      </c>
      <c r="AF742" s="42" t="s">
        <v>880</v>
      </c>
      <c r="AG742" s="42" t="s">
        <v>880</v>
      </c>
      <c r="AH742" s="46" t="s">
        <v>36</v>
      </c>
      <c r="AI742" s="42" t="s">
        <v>880</v>
      </c>
      <c r="AJ742" s="42" t="s">
        <v>880</v>
      </c>
      <c r="AK742" s="46" t="s">
        <v>36</v>
      </c>
      <c r="AL742" s="42" t="s">
        <v>880</v>
      </c>
      <c r="AM742" s="42" t="s">
        <v>880</v>
      </c>
      <c r="AN742" s="46" t="s">
        <v>36</v>
      </c>
      <c r="AO742" s="42" t="s">
        <v>880</v>
      </c>
      <c r="AP742" s="42" t="s">
        <v>17</v>
      </c>
      <c r="AQ742" s="42" t="s">
        <v>17</v>
      </c>
      <c r="AR742" s="42" t="s">
        <v>880</v>
      </c>
      <c r="AS742" s="46" t="s">
        <v>36</v>
      </c>
      <c r="AT742" s="46" t="s">
        <v>880</v>
      </c>
      <c r="AU742" s="42" t="s">
        <v>880</v>
      </c>
      <c r="AV742" s="46" t="s">
        <v>36</v>
      </c>
      <c r="AW742" s="46" t="s">
        <v>880</v>
      </c>
      <c r="AX742" s="42" t="s">
        <v>880</v>
      </c>
      <c r="AY742" s="46" t="s">
        <v>36</v>
      </c>
      <c r="AZ742" s="46" t="s">
        <v>880</v>
      </c>
      <c r="BA742" s="42" t="s">
        <v>880</v>
      </c>
      <c r="BB742" s="46" t="s">
        <v>36</v>
      </c>
      <c r="BC742" s="46" t="s">
        <v>880</v>
      </c>
      <c r="BD742" s="42" t="s">
        <v>880</v>
      </c>
      <c r="BE742" s="42" t="s">
        <v>17</v>
      </c>
      <c r="BF742" s="42" t="s">
        <v>17</v>
      </c>
      <c r="BR742" s="1">
        <f t="shared" si="187"/>
        <v>23</v>
      </c>
      <c r="BS742" s="1">
        <f t="shared" si="188"/>
        <v>0</v>
      </c>
      <c r="BT742" s="1">
        <f t="shared" si="189"/>
        <v>6</v>
      </c>
      <c r="BU742" s="1">
        <f t="shared" si="190"/>
        <v>0</v>
      </c>
      <c r="BV742" s="1">
        <f t="shared" si="191"/>
        <v>0</v>
      </c>
      <c r="BW742" s="1">
        <f>SUM(COUNTIFS($S742:$BQ742,{"PAT","MAT"}))</f>
        <v>0</v>
      </c>
      <c r="BX742" s="1">
        <f t="shared" si="192"/>
        <v>0</v>
      </c>
      <c r="BY742" s="1">
        <f t="shared" si="193"/>
        <v>0</v>
      </c>
      <c r="BZ742" s="1">
        <f t="shared" si="194"/>
        <v>0</v>
      </c>
      <c r="CA742" s="1">
        <f t="shared" si="195"/>
        <v>0</v>
      </c>
      <c r="CB742" s="1">
        <f t="shared" si="196"/>
        <v>0</v>
      </c>
      <c r="CC742" s="1">
        <f t="shared" si="197"/>
        <v>0</v>
      </c>
      <c r="CD742" s="1">
        <f t="shared" si="198"/>
        <v>0</v>
      </c>
      <c r="CE742" s="1">
        <f t="shared" si="199"/>
        <v>1</v>
      </c>
      <c r="CF742" s="1">
        <f t="shared" si="200"/>
        <v>1</v>
      </c>
      <c r="CG742" s="1">
        <f>SUM(BR742:CC742)+SUM(COUNTIFS(R742:BQ742,{"TERM","RESIGNED"}))</f>
        <v>29</v>
      </c>
      <c r="CH742" s="1" t="s">
        <v>41</v>
      </c>
      <c r="CI742" s="1" t="s">
        <v>936</v>
      </c>
    </row>
    <row r="743" spans="1:87" x14ac:dyDescent="0.25">
      <c r="A743" s="30">
        <f t="shared" si="201"/>
        <v>742</v>
      </c>
      <c r="B743" s="1" t="s">
        <v>33</v>
      </c>
      <c r="C743" s="1">
        <v>19563</v>
      </c>
      <c r="D743" s="25">
        <v>19563</v>
      </c>
      <c r="E743" s="1" t="s">
        <v>863</v>
      </c>
      <c r="F743" s="32" t="s">
        <v>1511</v>
      </c>
      <c r="G743" s="32" t="s">
        <v>181</v>
      </c>
      <c r="H743" s="28">
        <v>45314</v>
      </c>
      <c r="I743" s="28" t="s">
        <v>36</v>
      </c>
      <c r="J743" s="28" t="s">
        <v>36</v>
      </c>
      <c r="K743" s="1">
        <v>21</v>
      </c>
      <c r="L743" s="32" t="s">
        <v>1354</v>
      </c>
      <c r="M743" s="32" t="s">
        <v>761</v>
      </c>
      <c r="N743" s="1" t="s">
        <v>38</v>
      </c>
      <c r="O743" s="1" t="s">
        <v>39</v>
      </c>
      <c r="P743" s="1"/>
      <c r="Q743" s="1"/>
      <c r="R743" s="31" t="s">
        <v>237</v>
      </c>
      <c r="S743" s="42" t="s">
        <v>880</v>
      </c>
      <c r="T743" s="45" t="s">
        <v>36</v>
      </c>
      <c r="U743" s="42" t="s">
        <v>880</v>
      </c>
      <c r="V743" s="42" t="s">
        <v>880</v>
      </c>
      <c r="W743" s="46" t="s">
        <v>36</v>
      </c>
      <c r="X743" s="46" t="s">
        <v>880</v>
      </c>
      <c r="Y743" s="42" t="s">
        <v>17</v>
      </c>
      <c r="Z743" s="42" t="s">
        <v>17</v>
      </c>
      <c r="AA743" s="42" t="s">
        <v>880</v>
      </c>
      <c r="AB743" s="46" t="s">
        <v>36</v>
      </c>
      <c r="AC743" s="42" t="s">
        <v>880</v>
      </c>
      <c r="AD743" s="42" t="s">
        <v>880</v>
      </c>
      <c r="AE743" s="46" t="s">
        <v>36</v>
      </c>
      <c r="AF743" s="42" t="s">
        <v>880</v>
      </c>
      <c r="AG743" s="42" t="s">
        <v>880</v>
      </c>
      <c r="AH743" s="46" t="s">
        <v>36</v>
      </c>
      <c r="AI743" s="42" t="s">
        <v>880</v>
      </c>
      <c r="AJ743" s="42" t="s">
        <v>18</v>
      </c>
      <c r="AK743" s="46" t="s">
        <v>36</v>
      </c>
      <c r="AL743" s="42" t="s">
        <v>18</v>
      </c>
      <c r="AM743" s="42" t="s">
        <v>18</v>
      </c>
      <c r="AN743" s="46" t="s">
        <v>36</v>
      </c>
      <c r="AO743" s="42" t="s">
        <v>18</v>
      </c>
      <c r="AP743" s="42" t="s">
        <v>17</v>
      </c>
      <c r="AQ743" s="42" t="s">
        <v>17</v>
      </c>
      <c r="AR743" s="42" t="s">
        <v>880</v>
      </c>
      <c r="AS743" s="46" t="s">
        <v>36</v>
      </c>
      <c r="AT743" s="46" t="s">
        <v>880</v>
      </c>
      <c r="AU743" s="42" t="s">
        <v>19</v>
      </c>
      <c r="AV743" s="46" t="s">
        <v>36</v>
      </c>
      <c r="AW743" s="46" t="s">
        <v>19</v>
      </c>
      <c r="AX743" s="42" t="s">
        <v>880</v>
      </c>
      <c r="AY743" s="46" t="s">
        <v>36</v>
      </c>
      <c r="AZ743" s="46" t="s">
        <v>880</v>
      </c>
      <c r="BA743" s="42" t="s">
        <v>880</v>
      </c>
      <c r="BB743" s="46" t="s">
        <v>36</v>
      </c>
      <c r="BC743" s="46" t="s">
        <v>880</v>
      </c>
      <c r="BD743" s="42" t="s">
        <v>880</v>
      </c>
      <c r="BE743" s="42" t="s">
        <v>17</v>
      </c>
      <c r="BF743" s="42" t="s">
        <v>17</v>
      </c>
      <c r="BR743" s="1">
        <f t="shared" si="187"/>
        <v>17</v>
      </c>
      <c r="BS743" s="1">
        <f t="shared" si="188"/>
        <v>0</v>
      </c>
      <c r="BT743" s="1">
        <f t="shared" si="189"/>
        <v>6</v>
      </c>
      <c r="BU743" s="1">
        <f t="shared" si="190"/>
        <v>4</v>
      </c>
      <c r="BV743" s="1">
        <f t="shared" si="191"/>
        <v>2</v>
      </c>
      <c r="BW743" s="1">
        <f>SUM(COUNTIFS($S743:$BQ743,{"PAT","MAT"}))</f>
        <v>0</v>
      </c>
      <c r="BX743" s="1">
        <f t="shared" si="192"/>
        <v>0</v>
      </c>
      <c r="BY743" s="1">
        <f t="shared" si="193"/>
        <v>0</v>
      </c>
      <c r="BZ743" s="1">
        <f t="shared" si="194"/>
        <v>0</v>
      </c>
      <c r="CA743" s="1">
        <f t="shared" si="195"/>
        <v>0</v>
      </c>
      <c r="CB743" s="1">
        <f t="shared" si="196"/>
        <v>0</v>
      </c>
      <c r="CC743" s="1">
        <f t="shared" si="197"/>
        <v>0</v>
      </c>
      <c r="CD743" s="1">
        <f t="shared" si="198"/>
        <v>0</v>
      </c>
      <c r="CE743" s="1">
        <f t="shared" si="199"/>
        <v>1</v>
      </c>
      <c r="CF743" s="1">
        <f t="shared" si="200"/>
        <v>1</v>
      </c>
      <c r="CG743" s="1">
        <f>SUM(BR743:CC743)+SUM(COUNTIFS(R743:BQ743,{"TERM","RESIGNED"}))</f>
        <v>29</v>
      </c>
      <c r="CH743" s="1" t="s">
        <v>41</v>
      </c>
      <c r="CI743" s="1" t="s">
        <v>936</v>
      </c>
    </row>
    <row r="744" spans="1:87" x14ac:dyDescent="0.25">
      <c r="A744" s="30">
        <f t="shared" si="201"/>
        <v>743</v>
      </c>
      <c r="B744" s="1" t="s">
        <v>33</v>
      </c>
      <c r="C744" s="1">
        <v>19564</v>
      </c>
      <c r="D744" s="25">
        <v>19564</v>
      </c>
      <c r="E744" s="1" t="s">
        <v>863</v>
      </c>
      <c r="F744" s="32" t="s">
        <v>1512</v>
      </c>
      <c r="G744" s="32" t="s">
        <v>181</v>
      </c>
      <c r="H744" s="28">
        <v>45314</v>
      </c>
      <c r="I744" s="28" t="s">
        <v>36</v>
      </c>
      <c r="J744" s="28" t="s">
        <v>36</v>
      </c>
      <c r="K744" s="1">
        <v>21</v>
      </c>
      <c r="L744" s="32" t="s">
        <v>1354</v>
      </c>
      <c r="M744" s="32" t="s">
        <v>761</v>
      </c>
      <c r="N744" s="1" t="s">
        <v>38</v>
      </c>
      <c r="O744" s="1" t="s">
        <v>39</v>
      </c>
      <c r="P744" s="1"/>
      <c r="Q744" s="1"/>
      <c r="R744" s="31" t="s">
        <v>237</v>
      </c>
      <c r="S744" s="42" t="s">
        <v>880</v>
      </c>
      <c r="T744" s="45" t="s">
        <v>36</v>
      </c>
      <c r="U744" s="42" t="s">
        <v>880</v>
      </c>
      <c r="V744" s="42" t="s">
        <v>880</v>
      </c>
      <c r="W744" s="46" t="s">
        <v>36</v>
      </c>
      <c r="X744" s="46" t="s">
        <v>880</v>
      </c>
      <c r="Y744" s="42" t="s">
        <v>17</v>
      </c>
      <c r="Z744" s="42" t="s">
        <v>17</v>
      </c>
      <c r="AA744" s="42" t="s">
        <v>880</v>
      </c>
      <c r="AB744" s="46" t="s">
        <v>36</v>
      </c>
      <c r="AC744" s="42" t="s">
        <v>880</v>
      </c>
      <c r="AD744" s="42" t="s">
        <v>880</v>
      </c>
      <c r="AE744" s="46" t="s">
        <v>36</v>
      </c>
      <c r="AF744" s="42" t="s">
        <v>880</v>
      </c>
      <c r="AG744" s="42" t="s">
        <v>880</v>
      </c>
      <c r="AH744" s="46" t="s">
        <v>36</v>
      </c>
      <c r="AI744" s="42" t="s">
        <v>880</v>
      </c>
      <c r="AJ744" s="42" t="s">
        <v>880</v>
      </c>
      <c r="AK744" s="46" t="s">
        <v>36</v>
      </c>
      <c r="AL744" s="42" t="s">
        <v>880</v>
      </c>
      <c r="AM744" s="42" t="s">
        <v>880</v>
      </c>
      <c r="AN744" s="46" t="s">
        <v>36</v>
      </c>
      <c r="AO744" s="42" t="s">
        <v>880</v>
      </c>
      <c r="AP744" s="42" t="s">
        <v>17</v>
      </c>
      <c r="AQ744" s="42" t="s">
        <v>17</v>
      </c>
      <c r="AR744" s="42" t="s">
        <v>880</v>
      </c>
      <c r="AS744" s="46" t="s">
        <v>36</v>
      </c>
      <c r="AT744" s="46" t="s">
        <v>880</v>
      </c>
      <c r="AU744" s="42" t="s">
        <v>880</v>
      </c>
      <c r="AV744" s="46" t="s">
        <v>36</v>
      </c>
      <c r="AW744" s="46" t="s">
        <v>880</v>
      </c>
      <c r="AX744" s="42" t="s">
        <v>880</v>
      </c>
      <c r="AY744" s="46" t="s">
        <v>36</v>
      </c>
      <c r="AZ744" s="46" t="s">
        <v>880</v>
      </c>
      <c r="BA744" s="42" t="s">
        <v>880</v>
      </c>
      <c r="BB744" s="46" t="s">
        <v>36</v>
      </c>
      <c r="BC744" s="46" t="s">
        <v>880</v>
      </c>
      <c r="BD744" s="42" t="s">
        <v>880</v>
      </c>
      <c r="BE744" s="42" t="s">
        <v>17</v>
      </c>
      <c r="BF744" s="42" t="s">
        <v>17</v>
      </c>
      <c r="BR744" s="1">
        <f t="shared" si="187"/>
        <v>23</v>
      </c>
      <c r="BS744" s="1">
        <f t="shared" si="188"/>
        <v>0</v>
      </c>
      <c r="BT744" s="1">
        <f t="shared" si="189"/>
        <v>6</v>
      </c>
      <c r="BU744" s="1">
        <f t="shared" si="190"/>
        <v>0</v>
      </c>
      <c r="BV744" s="1">
        <f t="shared" si="191"/>
        <v>0</v>
      </c>
      <c r="BW744" s="1">
        <f>SUM(COUNTIFS($S744:$BQ744,{"PAT","MAT"}))</f>
        <v>0</v>
      </c>
      <c r="BX744" s="1">
        <f t="shared" si="192"/>
        <v>0</v>
      </c>
      <c r="BY744" s="1">
        <f t="shared" si="193"/>
        <v>0</v>
      </c>
      <c r="BZ744" s="1">
        <f t="shared" si="194"/>
        <v>0</v>
      </c>
      <c r="CA744" s="1">
        <f t="shared" si="195"/>
        <v>0</v>
      </c>
      <c r="CB744" s="1">
        <f t="shared" si="196"/>
        <v>0</v>
      </c>
      <c r="CC744" s="1">
        <f t="shared" si="197"/>
        <v>0</v>
      </c>
      <c r="CD744" s="1">
        <f t="shared" si="198"/>
        <v>0</v>
      </c>
      <c r="CE744" s="1">
        <f t="shared" si="199"/>
        <v>1</v>
      </c>
      <c r="CF744" s="1">
        <f t="shared" si="200"/>
        <v>1</v>
      </c>
      <c r="CG744" s="1">
        <f>SUM(BR744:CC744)+SUM(COUNTIFS(R744:BQ744,{"TERM","RESIGNED"}))</f>
        <v>29</v>
      </c>
      <c r="CH744" s="1" t="s">
        <v>41</v>
      </c>
      <c r="CI744" s="1" t="s">
        <v>936</v>
      </c>
    </row>
    <row r="745" spans="1:87" x14ac:dyDescent="0.25">
      <c r="A745" s="30">
        <f t="shared" si="201"/>
        <v>744</v>
      </c>
      <c r="B745" s="1" t="s">
        <v>33</v>
      </c>
      <c r="C745" s="1">
        <v>19566</v>
      </c>
      <c r="D745" s="25">
        <v>19566</v>
      </c>
      <c r="E745" s="1" t="s">
        <v>862</v>
      </c>
      <c r="F745" s="32" t="s">
        <v>1525</v>
      </c>
      <c r="G745" s="32" t="s">
        <v>181</v>
      </c>
      <c r="H745" s="28">
        <v>45314</v>
      </c>
      <c r="I745" s="28" t="s">
        <v>36</v>
      </c>
      <c r="J745" s="28" t="s">
        <v>36</v>
      </c>
      <c r="K745" s="1">
        <v>21</v>
      </c>
      <c r="L745" s="32" t="s">
        <v>1354</v>
      </c>
      <c r="M745" s="32" t="s">
        <v>761</v>
      </c>
      <c r="N745" s="1" t="s">
        <v>38</v>
      </c>
      <c r="O745" s="1" t="s">
        <v>39</v>
      </c>
      <c r="P745" s="1"/>
      <c r="Q745" s="1"/>
      <c r="R745" s="31" t="s">
        <v>237</v>
      </c>
      <c r="S745" s="42" t="s">
        <v>880</v>
      </c>
      <c r="T745" s="45" t="s">
        <v>36</v>
      </c>
      <c r="U745" s="42" t="s">
        <v>880</v>
      </c>
      <c r="V745" s="42" t="s">
        <v>880</v>
      </c>
      <c r="W745" s="46" t="s">
        <v>36</v>
      </c>
      <c r="X745" s="46" t="s">
        <v>880</v>
      </c>
      <c r="Y745" s="42" t="s">
        <v>17</v>
      </c>
      <c r="Z745" s="42" t="s">
        <v>17</v>
      </c>
      <c r="AA745" s="42" t="s">
        <v>880</v>
      </c>
      <c r="AB745" s="46" t="s">
        <v>36</v>
      </c>
      <c r="AC745" s="42" t="s">
        <v>880</v>
      </c>
      <c r="AD745" s="42" t="s">
        <v>880</v>
      </c>
      <c r="AE745" s="46" t="s">
        <v>36</v>
      </c>
      <c r="AF745" s="42" t="s">
        <v>880</v>
      </c>
      <c r="AG745" s="42" t="s">
        <v>880</v>
      </c>
      <c r="AH745" s="46" t="s">
        <v>36</v>
      </c>
      <c r="AI745" s="42" t="s">
        <v>880</v>
      </c>
      <c r="AJ745" s="42" t="s">
        <v>880</v>
      </c>
      <c r="AK745" s="46" t="s">
        <v>36</v>
      </c>
      <c r="AL745" s="42" t="s">
        <v>880</v>
      </c>
      <c r="AM745" s="42" t="s">
        <v>880</v>
      </c>
      <c r="AN745" s="46" t="s">
        <v>36</v>
      </c>
      <c r="AO745" s="42" t="s">
        <v>880</v>
      </c>
      <c r="AP745" s="42" t="s">
        <v>17</v>
      </c>
      <c r="AQ745" s="42" t="s">
        <v>17</v>
      </c>
      <c r="AR745" s="42" t="s">
        <v>880</v>
      </c>
      <c r="AS745" s="46" t="s">
        <v>36</v>
      </c>
      <c r="AT745" s="46" t="s">
        <v>880</v>
      </c>
      <c r="AU745" s="42" t="s">
        <v>880</v>
      </c>
      <c r="AV745" s="46" t="s">
        <v>36</v>
      </c>
      <c r="AW745" s="46" t="s">
        <v>880</v>
      </c>
      <c r="AX745" s="42" t="s">
        <v>880</v>
      </c>
      <c r="AY745" s="46" t="s">
        <v>36</v>
      </c>
      <c r="AZ745" s="46" t="s">
        <v>880</v>
      </c>
      <c r="BA745" s="42" t="s">
        <v>880</v>
      </c>
      <c r="BB745" s="46" t="s">
        <v>36</v>
      </c>
      <c r="BC745" s="46" t="s">
        <v>880</v>
      </c>
      <c r="BD745" s="42" t="s">
        <v>880</v>
      </c>
      <c r="BE745" s="42" t="s">
        <v>17</v>
      </c>
      <c r="BF745" s="42" t="s">
        <v>17</v>
      </c>
      <c r="BR745" s="1">
        <f t="shared" si="187"/>
        <v>23</v>
      </c>
      <c r="BS745" s="1">
        <f t="shared" si="188"/>
        <v>0</v>
      </c>
      <c r="BT745" s="1">
        <f t="shared" si="189"/>
        <v>6</v>
      </c>
      <c r="BU745" s="1">
        <f t="shared" si="190"/>
        <v>0</v>
      </c>
      <c r="BV745" s="1">
        <f t="shared" si="191"/>
        <v>0</v>
      </c>
      <c r="BW745" s="1">
        <f>SUM(COUNTIFS($S745:$BQ745,{"PAT","MAT"}))</f>
        <v>0</v>
      </c>
      <c r="BX745" s="1">
        <f t="shared" si="192"/>
        <v>0</v>
      </c>
      <c r="BY745" s="1">
        <f t="shared" si="193"/>
        <v>0</v>
      </c>
      <c r="BZ745" s="1">
        <f t="shared" si="194"/>
        <v>0</v>
      </c>
      <c r="CA745" s="1">
        <f t="shared" si="195"/>
        <v>0</v>
      </c>
      <c r="CB745" s="1">
        <f t="shared" si="196"/>
        <v>0</v>
      </c>
      <c r="CC745" s="1">
        <f t="shared" si="197"/>
        <v>0</v>
      </c>
      <c r="CD745" s="1">
        <f t="shared" si="198"/>
        <v>0</v>
      </c>
      <c r="CE745" s="1">
        <f t="shared" si="199"/>
        <v>1</v>
      </c>
      <c r="CF745" s="1">
        <f t="shared" si="200"/>
        <v>1</v>
      </c>
      <c r="CG745" s="1">
        <f>SUM(BR745:CC745)+SUM(COUNTIFS(R745:BQ745,{"TERM","RESIGNED"}))</f>
        <v>29</v>
      </c>
      <c r="CH745" s="1" t="s">
        <v>41</v>
      </c>
      <c r="CI745" s="1" t="s">
        <v>936</v>
      </c>
    </row>
    <row r="746" spans="1:87" x14ac:dyDescent="0.25">
      <c r="A746" s="30">
        <f t="shared" si="201"/>
        <v>745</v>
      </c>
      <c r="B746" s="1" t="s">
        <v>33</v>
      </c>
      <c r="C746" s="1">
        <v>19571</v>
      </c>
      <c r="D746" s="25">
        <v>19571</v>
      </c>
      <c r="E746" s="1" t="s">
        <v>863</v>
      </c>
      <c r="F746" s="32" t="s">
        <v>1515</v>
      </c>
      <c r="G746" s="32" t="s">
        <v>181</v>
      </c>
      <c r="H746" s="28">
        <v>45314</v>
      </c>
      <c r="I746" s="28" t="s">
        <v>36</v>
      </c>
      <c r="J746" s="28" t="s">
        <v>36</v>
      </c>
      <c r="K746" s="1">
        <v>21</v>
      </c>
      <c r="L746" s="32" t="s">
        <v>1354</v>
      </c>
      <c r="M746" s="32" t="s">
        <v>761</v>
      </c>
      <c r="N746" s="1" t="s">
        <v>38</v>
      </c>
      <c r="O746" s="1" t="s">
        <v>39</v>
      </c>
      <c r="P746" s="1"/>
      <c r="Q746" s="1"/>
      <c r="R746" s="31" t="s">
        <v>237</v>
      </c>
      <c r="S746" s="42" t="s">
        <v>880</v>
      </c>
      <c r="T746" s="45" t="s">
        <v>36</v>
      </c>
      <c r="U746" s="42" t="s">
        <v>880</v>
      </c>
      <c r="V746" s="42" t="s">
        <v>880</v>
      </c>
      <c r="W746" s="46" t="s">
        <v>36</v>
      </c>
      <c r="X746" s="46" t="s">
        <v>880</v>
      </c>
      <c r="Y746" s="42" t="s">
        <v>17</v>
      </c>
      <c r="Z746" s="42" t="s">
        <v>17</v>
      </c>
      <c r="AA746" s="42" t="s">
        <v>880</v>
      </c>
      <c r="AB746" s="46" t="s">
        <v>36</v>
      </c>
      <c r="AC746" s="42" t="s">
        <v>880</v>
      </c>
      <c r="AD746" s="42" t="s">
        <v>880</v>
      </c>
      <c r="AE746" s="46" t="s">
        <v>36</v>
      </c>
      <c r="AF746" s="42" t="s">
        <v>880</v>
      </c>
      <c r="AG746" s="42" t="s">
        <v>880</v>
      </c>
      <c r="AH746" s="46" t="s">
        <v>36</v>
      </c>
      <c r="AI746" s="42" t="s">
        <v>880</v>
      </c>
      <c r="AJ746" s="42" t="s">
        <v>880</v>
      </c>
      <c r="AK746" s="46" t="s">
        <v>36</v>
      </c>
      <c r="AL746" s="42" t="s">
        <v>880</v>
      </c>
      <c r="AM746" s="42" t="s">
        <v>880</v>
      </c>
      <c r="AN746" s="46" t="s">
        <v>36</v>
      </c>
      <c r="AO746" s="42" t="s">
        <v>880</v>
      </c>
      <c r="AP746" s="42" t="s">
        <v>17</v>
      </c>
      <c r="AQ746" s="42" t="s">
        <v>17</v>
      </c>
      <c r="AR746" s="42" t="s">
        <v>880</v>
      </c>
      <c r="AS746" s="46" t="s">
        <v>36</v>
      </c>
      <c r="AT746" s="46" t="s">
        <v>880</v>
      </c>
      <c r="AU746" s="42" t="s">
        <v>880</v>
      </c>
      <c r="AV746" s="46" t="s">
        <v>36</v>
      </c>
      <c r="AW746" s="46" t="s">
        <v>880</v>
      </c>
      <c r="AX746" s="42" t="s">
        <v>880</v>
      </c>
      <c r="AY746" s="46" t="s">
        <v>36</v>
      </c>
      <c r="AZ746" s="46" t="s">
        <v>880</v>
      </c>
      <c r="BA746" s="42" t="s">
        <v>880</v>
      </c>
      <c r="BB746" s="46" t="s">
        <v>36</v>
      </c>
      <c r="BC746" s="46" t="s">
        <v>880</v>
      </c>
      <c r="BD746" s="42" t="s">
        <v>880</v>
      </c>
      <c r="BE746" s="42" t="s">
        <v>17</v>
      </c>
      <c r="BF746" s="42" t="s">
        <v>17</v>
      </c>
      <c r="BR746" s="1">
        <f t="shared" si="187"/>
        <v>23</v>
      </c>
      <c r="BS746" s="1">
        <f t="shared" si="188"/>
        <v>0</v>
      </c>
      <c r="BT746" s="1">
        <f t="shared" si="189"/>
        <v>6</v>
      </c>
      <c r="BU746" s="1">
        <f t="shared" si="190"/>
        <v>0</v>
      </c>
      <c r="BV746" s="1">
        <f t="shared" si="191"/>
        <v>0</v>
      </c>
      <c r="BW746" s="1">
        <f>SUM(COUNTIFS($S746:$BQ746,{"PAT","MAT"}))</f>
        <v>0</v>
      </c>
      <c r="BX746" s="1">
        <f t="shared" si="192"/>
        <v>0</v>
      </c>
      <c r="BY746" s="1">
        <f t="shared" si="193"/>
        <v>0</v>
      </c>
      <c r="BZ746" s="1">
        <f t="shared" si="194"/>
        <v>0</v>
      </c>
      <c r="CA746" s="1">
        <f t="shared" si="195"/>
        <v>0</v>
      </c>
      <c r="CB746" s="1">
        <f t="shared" si="196"/>
        <v>0</v>
      </c>
      <c r="CC746" s="1">
        <f t="shared" si="197"/>
        <v>0</v>
      </c>
      <c r="CD746" s="1">
        <f t="shared" si="198"/>
        <v>0</v>
      </c>
      <c r="CE746" s="1">
        <f t="shared" si="199"/>
        <v>1</v>
      </c>
      <c r="CF746" s="1">
        <f t="shared" si="200"/>
        <v>1</v>
      </c>
      <c r="CG746" s="1">
        <f>SUM(BR746:CC746)+SUM(COUNTIFS(R746:BQ746,{"TERM","RESIGNED"}))</f>
        <v>29</v>
      </c>
      <c r="CH746" s="1" t="s">
        <v>41</v>
      </c>
      <c r="CI746" s="1" t="s">
        <v>936</v>
      </c>
    </row>
    <row r="747" spans="1:87" x14ac:dyDescent="0.25">
      <c r="A747" s="30">
        <f t="shared" si="201"/>
        <v>746</v>
      </c>
      <c r="B747" s="1" t="s">
        <v>33</v>
      </c>
      <c r="C747" s="1">
        <v>19572</v>
      </c>
      <c r="D747" s="25">
        <v>19572</v>
      </c>
      <c r="E747" s="1" t="s">
        <v>863</v>
      </c>
      <c r="F747" s="32" t="s">
        <v>1516</v>
      </c>
      <c r="G747" s="32" t="s">
        <v>177</v>
      </c>
      <c r="H747" s="28">
        <v>45314</v>
      </c>
      <c r="I747" s="28" t="s">
        <v>36</v>
      </c>
      <c r="J747" s="28" t="s">
        <v>36</v>
      </c>
      <c r="K747" s="1">
        <v>21</v>
      </c>
      <c r="L747" s="32" t="s">
        <v>1354</v>
      </c>
      <c r="M747" s="32" t="s">
        <v>761</v>
      </c>
      <c r="N747" s="1" t="s">
        <v>38</v>
      </c>
      <c r="O747" s="1" t="s">
        <v>39</v>
      </c>
      <c r="P747" s="1"/>
      <c r="Q747" s="1"/>
      <c r="R747" s="31" t="s">
        <v>237</v>
      </c>
      <c r="S747" s="42" t="s">
        <v>880</v>
      </c>
      <c r="T747" s="45" t="s">
        <v>36</v>
      </c>
      <c r="U747" s="42" t="s">
        <v>880</v>
      </c>
      <c r="V747" s="42" t="s">
        <v>880</v>
      </c>
      <c r="W747" s="46" t="s">
        <v>36</v>
      </c>
      <c r="X747" s="46" t="s">
        <v>880</v>
      </c>
      <c r="Y747" s="42" t="s">
        <v>17</v>
      </c>
      <c r="Z747" s="42" t="s">
        <v>17</v>
      </c>
      <c r="AA747" s="42" t="s">
        <v>880</v>
      </c>
      <c r="AB747" s="46" t="s">
        <v>36</v>
      </c>
      <c r="AC747" s="42" t="s">
        <v>880</v>
      </c>
      <c r="AD747" s="42" t="s">
        <v>880</v>
      </c>
      <c r="AE747" s="46" t="s">
        <v>36</v>
      </c>
      <c r="AF747" s="42" t="s">
        <v>880</v>
      </c>
      <c r="AG747" s="42" t="s">
        <v>880</v>
      </c>
      <c r="AH747" s="46" t="s">
        <v>36</v>
      </c>
      <c r="AI747" s="42" t="s">
        <v>880</v>
      </c>
      <c r="AJ747" s="42" t="s">
        <v>880</v>
      </c>
      <c r="AK747" s="46" t="s">
        <v>36</v>
      </c>
      <c r="AL747" s="42" t="s">
        <v>880</v>
      </c>
      <c r="AM747" s="42" t="s">
        <v>880</v>
      </c>
      <c r="AN747" s="46" t="s">
        <v>36</v>
      </c>
      <c r="AO747" s="42" t="s">
        <v>880</v>
      </c>
      <c r="AP747" s="42" t="s">
        <v>17</v>
      </c>
      <c r="AQ747" s="42" t="s">
        <v>17</v>
      </c>
      <c r="AR747" s="42" t="s">
        <v>880</v>
      </c>
      <c r="AS747" s="46" t="s">
        <v>36</v>
      </c>
      <c r="AT747" s="46" t="s">
        <v>880</v>
      </c>
      <c r="AU747" s="42" t="s">
        <v>880</v>
      </c>
      <c r="AV747" s="46" t="s">
        <v>36</v>
      </c>
      <c r="AW747" s="46" t="s">
        <v>880</v>
      </c>
      <c r="AX747" s="42" t="s">
        <v>19</v>
      </c>
      <c r="AY747" s="46" t="s">
        <v>36</v>
      </c>
      <c r="AZ747" s="46" t="s">
        <v>19</v>
      </c>
      <c r="BA747" s="42" t="s">
        <v>880</v>
      </c>
      <c r="BB747" s="46" t="s">
        <v>36</v>
      </c>
      <c r="BC747" s="46" t="s">
        <v>880</v>
      </c>
      <c r="BD747" s="42" t="s">
        <v>880</v>
      </c>
      <c r="BE747" s="42" t="s">
        <v>17</v>
      </c>
      <c r="BF747" s="42" t="s">
        <v>17</v>
      </c>
      <c r="BR747" s="1">
        <f t="shared" si="187"/>
        <v>21</v>
      </c>
      <c r="BS747" s="1">
        <f t="shared" si="188"/>
        <v>0</v>
      </c>
      <c r="BT747" s="1">
        <f t="shared" si="189"/>
        <v>6</v>
      </c>
      <c r="BU747" s="1">
        <f t="shared" si="190"/>
        <v>0</v>
      </c>
      <c r="BV747" s="1">
        <f t="shared" si="191"/>
        <v>2</v>
      </c>
      <c r="BW747" s="1">
        <f>SUM(COUNTIFS($S747:$BQ747,{"PAT","MAT"}))</f>
        <v>0</v>
      </c>
      <c r="BX747" s="1">
        <f t="shared" si="192"/>
        <v>0</v>
      </c>
      <c r="BY747" s="1">
        <f t="shared" si="193"/>
        <v>0</v>
      </c>
      <c r="BZ747" s="1">
        <f t="shared" si="194"/>
        <v>0</v>
      </c>
      <c r="CA747" s="1">
        <f t="shared" si="195"/>
        <v>0</v>
      </c>
      <c r="CB747" s="1">
        <f t="shared" si="196"/>
        <v>0</v>
      </c>
      <c r="CC747" s="1">
        <f t="shared" si="197"/>
        <v>0</v>
      </c>
      <c r="CD747" s="1">
        <f t="shared" si="198"/>
        <v>0</v>
      </c>
      <c r="CE747" s="1">
        <f t="shared" si="199"/>
        <v>1</v>
      </c>
      <c r="CF747" s="1">
        <f t="shared" si="200"/>
        <v>1</v>
      </c>
      <c r="CG747" s="1">
        <f>SUM(BR747:CC747)+SUM(COUNTIFS(R747:BQ747,{"TERM","RESIGNED"}))</f>
        <v>29</v>
      </c>
      <c r="CH747" s="1" t="s">
        <v>41</v>
      </c>
      <c r="CI747" s="1" t="s">
        <v>936</v>
      </c>
    </row>
    <row r="748" spans="1:87" x14ac:dyDescent="0.25">
      <c r="A748" s="30">
        <f t="shared" si="201"/>
        <v>747</v>
      </c>
      <c r="B748" s="1" t="s">
        <v>33</v>
      </c>
      <c r="C748" s="1">
        <v>19573</v>
      </c>
      <c r="D748" s="25">
        <v>19573</v>
      </c>
      <c r="E748" s="1" t="s">
        <v>863</v>
      </c>
      <c r="F748" s="32" t="s">
        <v>1517</v>
      </c>
      <c r="G748" s="32" t="s">
        <v>177</v>
      </c>
      <c r="H748" s="28">
        <v>45314</v>
      </c>
      <c r="I748" s="28" t="s">
        <v>36</v>
      </c>
      <c r="J748" s="28" t="s">
        <v>36</v>
      </c>
      <c r="K748" s="1">
        <v>21</v>
      </c>
      <c r="L748" s="32" t="s">
        <v>1354</v>
      </c>
      <c r="M748" s="32" t="s">
        <v>761</v>
      </c>
      <c r="N748" s="1" t="s">
        <v>38</v>
      </c>
      <c r="O748" s="1" t="s">
        <v>39</v>
      </c>
      <c r="P748" s="1"/>
      <c r="Q748" s="1"/>
      <c r="R748" s="31" t="s">
        <v>237</v>
      </c>
      <c r="S748" s="42" t="s">
        <v>880</v>
      </c>
      <c r="T748" s="45" t="s">
        <v>36</v>
      </c>
      <c r="U748" s="42" t="s">
        <v>880</v>
      </c>
      <c r="V748" s="42" t="s">
        <v>880</v>
      </c>
      <c r="W748" s="46" t="s">
        <v>36</v>
      </c>
      <c r="X748" s="46" t="s">
        <v>880</v>
      </c>
      <c r="Y748" s="42" t="s">
        <v>17</v>
      </c>
      <c r="Z748" s="42" t="s">
        <v>17</v>
      </c>
      <c r="AA748" s="42" t="s">
        <v>880</v>
      </c>
      <c r="AB748" s="46" t="s">
        <v>36</v>
      </c>
      <c r="AC748" s="42" t="s">
        <v>880</v>
      </c>
      <c r="AD748" s="42" t="s">
        <v>880</v>
      </c>
      <c r="AE748" s="46" t="s">
        <v>36</v>
      </c>
      <c r="AF748" s="42" t="s">
        <v>880</v>
      </c>
      <c r="AG748" s="42" t="s">
        <v>880</v>
      </c>
      <c r="AH748" s="46" t="s">
        <v>36</v>
      </c>
      <c r="AI748" s="42" t="s">
        <v>880</v>
      </c>
      <c r="AJ748" s="42" t="s">
        <v>880</v>
      </c>
      <c r="AK748" s="46" t="s">
        <v>36</v>
      </c>
      <c r="AL748" s="42" t="s">
        <v>880</v>
      </c>
      <c r="AM748" s="42" t="s">
        <v>880</v>
      </c>
      <c r="AN748" s="46" t="s">
        <v>36</v>
      </c>
      <c r="AO748" s="42" t="s">
        <v>880</v>
      </c>
      <c r="AP748" s="42" t="s">
        <v>17</v>
      </c>
      <c r="AQ748" s="42" t="s">
        <v>17</v>
      </c>
      <c r="AR748" s="42" t="s">
        <v>880</v>
      </c>
      <c r="AS748" s="46" t="s">
        <v>36</v>
      </c>
      <c r="AT748" s="46" t="s">
        <v>880</v>
      </c>
      <c r="AU748" s="42" t="s">
        <v>880</v>
      </c>
      <c r="AV748" s="46" t="s">
        <v>36</v>
      </c>
      <c r="AW748" s="46" t="s">
        <v>880</v>
      </c>
      <c r="AX748" s="42" t="s">
        <v>880</v>
      </c>
      <c r="AY748" s="46" t="s">
        <v>36</v>
      </c>
      <c r="AZ748" s="46" t="s">
        <v>880</v>
      </c>
      <c r="BA748" s="42" t="s">
        <v>880</v>
      </c>
      <c r="BB748" s="46" t="s">
        <v>36</v>
      </c>
      <c r="BC748" s="46" t="s">
        <v>880</v>
      </c>
      <c r="BD748" s="42" t="s">
        <v>880</v>
      </c>
      <c r="BE748" s="42" t="s">
        <v>17</v>
      </c>
      <c r="BF748" s="42" t="s">
        <v>17</v>
      </c>
      <c r="BR748" s="1">
        <f t="shared" si="187"/>
        <v>23</v>
      </c>
      <c r="BS748" s="1">
        <f t="shared" si="188"/>
        <v>0</v>
      </c>
      <c r="BT748" s="1">
        <f t="shared" si="189"/>
        <v>6</v>
      </c>
      <c r="BU748" s="1">
        <f t="shared" si="190"/>
        <v>0</v>
      </c>
      <c r="BV748" s="1">
        <f t="shared" si="191"/>
        <v>0</v>
      </c>
      <c r="BW748" s="1">
        <f>SUM(COUNTIFS($S748:$BQ748,{"PAT","MAT"}))</f>
        <v>0</v>
      </c>
      <c r="BX748" s="1">
        <f t="shared" si="192"/>
        <v>0</v>
      </c>
      <c r="BY748" s="1">
        <f t="shared" si="193"/>
        <v>0</v>
      </c>
      <c r="BZ748" s="1">
        <f t="shared" si="194"/>
        <v>0</v>
      </c>
      <c r="CA748" s="1">
        <f t="shared" si="195"/>
        <v>0</v>
      </c>
      <c r="CB748" s="1">
        <f t="shared" si="196"/>
        <v>0</v>
      </c>
      <c r="CC748" s="1">
        <f t="shared" si="197"/>
        <v>0</v>
      </c>
      <c r="CD748" s="1">
        <f t="shared" si="198"/>
        <v>0</v>
      </c>
      <c r="CE748" s="1">
        <f t="shared" si="199"/>
        <v>1</v>
      </c>
      <c r="CF748" s="1">
        <f t="shared" si="200"/>
        <v>1</v>
      </c>
      <c r="CG748" s="1">
        <f>SUM(BR748:CC748)+SUM(COUNTIFS(R748:BQ748,{"TERM","RESIGNED"}))</f>
        <v>29</v>
      </c>
      <c r="CH748" s="1" t="s">
        <v>41</v>
      </c>
      <c r="CI748" s="1" t="s">
        <v>936</v>
      </c>
    </row>
    <row r="749" spans="1:87" x14ac:dyDescent="0.25">
      <c r="A749" s="30">
        <f t="shared" si="201"/>
        <v>748</v>
      </c>
      <c r="B749" s="1" t="s">
        <v>33</v>
      </c>
      <c r="C749" s="1">
        <v>19574</v>
      </c>
      <c r="D749" s="25">
        <v>19574</v>
      </c>
      <c r="E749" s="1" t="s">
        <v>863</v>
      </c>
      <c r="F749" s="32" t="s">
        <v>1518</v>
      </c>
      <c r="G749" s="32" t="s">
        <v>181</v>
      </c>
      <c r="H749" s="28">
        <v>45314</v>
      </c>
      <c r="I749" s="28" t="s">
        <v>36</v>
      </c>
      <c r="J749" s="28" t="s">
        <v>36</v>
      </c>
      <c r="K749" s="1">
        <v>21</v>
      </c>
      <c r="L749" s="32" t="s">
        <v>1354</v>
      </c>
      <c r="M749" s="32" t="s">
        <v>761</v>
      </c>
      <c r="N749" s="1" t="s">
        <v>38</v>
      </c>
      <c r="O749" s="1" t="s">
        <v>39</v>
      </c>
      <c r="P749" s="1"/>
      <c r="Q749" s="1"/>
      <c r="R749" s="31" t="s">
        <v>237</v>
      </c>
      <c r="S749" s="42" t="s">
        <v>880</v>
      </c>
      <c r="T749" s="45" t="s">
        <v>36</v>
      </c>
      <c r="U749" s="42" t="s">
        <v>880</v>
      </c>
      <c r="V749" s="42" t="s">
        <v>880</v>
      </c>
      <c r="W749" s="46" t="s">
        <v>36</v>
      </c>
      <c r="X749" s="46" t="s">
        <v>880</v>
      </c>
      <c r="Y749" s="42" t="s">
        <v>17</v>
      </c>
      <c r="Z749" s="42" t="s">
        <v>17</v>
      </c>
      <c r="AA749" s="42" t="s">
        <v>880</v>
      </c>
      <c r="AB749" s="46" t="s">
        <v>36</v>
      </c>
      <c r="AC749" s="42" t="s">
        <v>880</v>
      </c>
      <c r="AD749" s="42" t="s">
        <v>880</v>
      </c>
      <c r="AE749" s="46" t="s">
        <v>36</v>
      </c>
      <c r="AF749" s="42" t="s">
        <v>880</v>
      </c>
      <c r="AG749" s="42" t="s">
        <v>880</v>
      </c>
      <c r="AH749" s="46" t="s">
        <v>36</v>
      </c>
      <c r="AI749" s="42" t="s">
        <v>880</v>
      </c>
      <c r="AJ749" s="42" t="s">
        <v>880</v>
      </c>
      <c r="AK749" s="46" t="s">
        <v>36</v>
      </c>
      <c r="AL749" s="42" t="s">
        <v>880</v>
      </c>
      <c r="AM749" s="42" t="s">
        <v>880</v>
      </c>
      <c r="AN749" s="46" t="s">
        <v>36</v>
      </c>
      <c r="AO749" s="42" t="s">
        <v>880</v>
      </c>
      <c r="AP749" s="42" t="s">
        <v>17</v>
      </c>
      <c r="AQ749" s="42" t="s">
        <v>17</v>
      </c>
      <c r="AR749" s="42" t="s">
        <v>880</v>
      </c>
      <c r="AS749" s="46" t="s">
        <v>36</v>
      </c>
      <c r="AT749" s="46" t="s">
        <v>880</v>
      </c>
      <c r="AU749" s="42" t="s">
        <v>19</v>
      </c>
      <c r="AV749" s="46" t="s">
        <v>36</v>
      </c>
      <c r="AW749" s="46" t="s">
        <v>19</v>
      </c>
      <c r="AX749" s="42" t="s">
        <v>880</v>
      </c>
      <c r="AY749" s="46" t="s">
        <v>36</v>
      </c>
      <c r="AZ749" s="46" t="s">
        <v>880</v>
      </c>
      <c r="BA749" s="42" t="s">
        <v>880</v>
      </c>
      <c r="BB749" s="46" t="s">
        <v>36</v>
      </c>
      <c r="BC749" s="46" t="s">
        <v>880</v>
      </c>
      <c r="BD749" s="42" t="s">
        <v>880</v>
      </c>
      <c r="BE749" s="42" t="s">
        <v>17</v>
      </c>
      <c r="BF749" s="42" t="s">
        <v>17</v>
      </c>
      <c r="BR749" s="1">
        <f t="shared" si="187"/>
        <v>21</v>
      </c>
      <c r="BS749" s="1">
        <f t="shared" si="188"/>
        <v>0</v>
      </c>
      <c r="BT749" s="1">
        <f t="shared" si="189"/>
        <v>6</v>
      </c>
      <c r="BU749" s="1">
        <f t="shared" si="190"/>
        <v>0</v>
      </c>
      <c r="BV749" s="1">
        <f t="shared" si="191"/>
        <v>2</v>
      </c>
      <c r="BW749" s="1">
        <f>SUM(COUNTIFS($S749:$BQ749,{"PAT","MAT"}))</f>
        <v>0</v>
      </c>
      <c r="BX749" s="1">
        <f t="shared" si="192"/>
        <v>0</v>
      </c>
      <c r="BY749" s="1">
        <f t="shared" si="193"/>
        <v>0</v>
      </c>
      <c r="BZ749" s="1">
        <f t="shared" si="194"/>
        <v>0</v>
      </c>
      <c r="CA749" s="1">
        <f t="shared" si="195"/>
        <v>0</v>
      </c>
      <c r="CB749" s="1">
        <f t="shared" si="196"/>
        <v>0</v>
      </c>
      <c r="CC749" s="1">
        <f t="shared" si="197"/>
        <v>0</v>
      </c>
      <c r="CD749" s="1">
        <f t="shared" si="198"/>
        <v>0</v>
      </c>
      <c r="CE749" s="1">
        <f t="shared" si="199"/>
        <v>1</v>
      </c>
      <c r="CF749" s="1">
        <f t="shared" si="200"/>
        <v>1</v>
      </c>
      <c r="CG749" s="1">
        <f>SUM(BR749:CC749)+SUM(COUNTIFS(R749:BQ749,{"TERM","RESIGNED"}))</f>
        <v>29</v>
      </c>
      <c r="CH749" s="1" t="s">
        <v>41</v>
      </c>
      <c r="CI749" s="1" t="s">
        <v>936</v>
      </c>
    </row>
    <row r="750" spans="1:87" x14ac:dyDescent="0.25">
      <c r="A750" s="30">
        <f t="shared" si="201"/>
        <v>749</v>
      </c>
      <c r="B750" s="1" t="s">
        <v>33</v>
      </c>
      <c r="C750" s="1">
        <v>19575</v>
      </c>
      <c r="D750" s="25">
        <v>19575</v>
      </c>
      <c r="E750" s="1" t="s">
        <v>863</v>
      </c>
      <c r="F750" s="32" t="s">
        <v>1498</v>
      </c>
      <c r="G750" s="32" t="s">
        <v>177</v>
      </c>
      <c r="H750" s="28">
        <v>45314</v>
      </c>
      <c r="I750" s="28" t="s">
        <v>36</v>
      </c>
      <c r="J750" s="28" t="s">
        <v>36</v>
      </c>
      <c r="K750" s="1">
        <v>21</v>
      </c>
      <c r="L750" s="32" t="s">
        <v>1354</v>
      </c>
      <c r="M750" s="32" t="s">
        <v>761</v>
      </c>
      <c r="N750" s="1" t="s">
        <v>38</v>
      </c>
      <c r="O750" s="1" t="s">
        <v>39</v>
      </c>
      <c r="P750" s="1"/>
      <c r="Q750" s="1"/>
      <c r="R750" s="31" t="s">
        <v>237</v>
      </c>
      <c r="S750" s="42" t="s">
        <v>880</v>
      </c>
      <c r="T750" s="45" t="s">
        <v>36</v>
      </c>
      <c r="U750" s="42" t="s">
        <v>880</v>
      </c>
      <c r="V750" s="42" t="s">
        <v>880</v>
      </c>
      <c r="W750" s="46" t="s">
        <v>36</v>
      </c>
      <c r="X750" s="46" t="s">
        <v>880</v>
      </c>
      <c r="Y750" s="42" t="s">
        <v>17</v>
      </c>
      <c r="Z750" s="42" t="s">
        <v>17</v>
      </c>
      <c r="AA750" s="42" t="s">
        <v>880</v>
      </c>
      <c r="AB750" s="46" t="s">
        <v>36</v>
      </c>
      <c r="AC750" s="42" t="s">
        <v>880</v>
      </c>
      <c r="AD750" s="42" t="s">
        <v>880</v>
      </c>
      <c r="AE750" s="46" t="s">
        <v>36</v>
      </c>
      <c r="AF750" s="42" t="s">
        <v>880</v>
      </c>
      <c r="AG750" s="42" t="s">
        <v>880</v>
      </c>
      <c r="AH750" s="46" t="s">
        <v>36</v>
      </c>
      <c r="AI750" s="42" t="s">
        <v>880</v>
      </c>
      <c r="AJ750" s="42" t="s">
        <v>18</v>
      </c>
      <c r="AK750" s="46" t="s">
        <v>36</v>
      </c>
      <c r="AL750" s="42" t="s">
        <v>18</v>
      </c>
      <c r="AM750" s="42" t="s">
        <v>880</v>
      </c>
      <c r="AN750" s="46" t="s">
        <v>36</v>
      </c>
      <c r="AO750" s="42" t="s">
        <v>880</v>
      </c>
      <c r="AP750" s="42" t="s">
        <v>17</v>
      </c>
      <c r="AQ750" s="42" t="s">
        <v>17</v>
      </c>
      <c r="AR750" s="42" t="s">
        <v>880</v>
      </c>
      <c r="AS750" s="46" t="s">
        <v>36</v>
      </c>
      <c r="AT750" s="46" t="s">
        <v>880</v>
      </c>
      <c r="AU750" s="42" t="s">
        <v>880</v>
      </c>
      <c r="AV750" s="46" t="s">
        <v>36</v>
      </c>
      <c r="AW750" s="46" t="s">
        <v>880</v>
      </c>
      <c r="AX750" s="42" t="s">
        <v>880</v>
      </c>
      <c r="AY750" s="46" t="s">
        <v>36</v>
      </c>
      <c r="AZ750" s="46" t="s">
        <v>880</v>
      </c>
      <c r="BA750" s="42" t="s">
        <v>18</v>
      </c>
      <c r="BB750" s="46" t="s">
        <v>36</v>
      </c>
      <c r="BC750" s="46" t="s">
        <v>18</v>
      </c>
      <c r="BD750" s="42" t="s">
        <v>18</v>
      </c>
      <c r="BE750" s="42" t="s">
        <v>17</v>
      </c>
      <c r="BF750" s="42" t="s">
        <v>17</v>
      </c>
      <c r="BR750" s="1">
        <f t="shared" si="187"/>
        <v>18</v>
      </c>
      <c r="BS750" s="1">
        <f t="shared" si="188"/>
        <v>0</v>
      </c>
      <c r="BT750" s="1">
        <f t="shared" si="189"/>
        <v>6</v>
      </c>
      <c r="BU750" s="1">
        <f t="shared" si="190"/>
        <v>5</v>
      </c>
      <c r="BV750" s="1">
        <f t="shared" si="191"/>
        <v>0</v>
      </c>
      <c r="BW750" s="1">
        <f>SUM(COUNTIFS($S750:$BQ750,{"PAT","MAT"}))</f>
        <v>0</v>
      </c>
      <c r="BX750" s="1">
        <f t="shared" si="192"/>
        <v>0</v>
      </c>
      <c r="BY750" s="1">
        <f t="shared" si="193"/>
        <v>0</v>
      </c>
      <c r="BZ750" s="1">
        <f t="shared" si="194"/>
        <v>0</v>
      </c>
      <c r="CA750" s="1">
        <f t="shared" si="195"/>
        <v>0</v>
      </c>
      <c r="CB750" s="1">
        <f t="shared" si="196"/>
        <v>0</v>
      </c>
      <c r="CC750" s="1">
        <f t="shared" si="197"/>
        <v>0</v>
      </c>
      <c r="CD750" s="1">
        <f t="shared" si="198"/>
        <v>0</v>
      </c>
      <c r="CE750" s="1">
        <f t="shared" si="199"/>
        <v>1</v>
      </c>
      <c r="CF750" s="1">
        <f t="shared" si="200"/>
        <v>1</v>
      </c>
      <c r="CG750" s="1">
        <f>SUM(BR750:CC750)+SUM(COUNTIFS(R750:BQ750,{"TERM","RESIGNED"}))</f>
        <v>29</v>
      </c>
      <c r="CH750" s="1" t="s">
        <v>41</v>
      </c>
      <c r="CI750" s="1" t="s">
        <v>931</v>
      </c>
    </row>
    <row r="751" spans="1:87" x14ac:dyDescent="0.25">
      <c r="A751" s="30">
        <f t="shared" si="201"/>
        <v>750</v>
      </c>
      <c r="B751" s="1" t="s">
        <v>163</v>
      </c>
      <c r="C751" s="1">
        <v>600518</v>
      </c>
      <c r="D751" s="25">
        <v>600518</v>
      </c>
      <c r="E751" s="1" t="s">
        <v>863</v>
      </c>
      <c r="F751" s="32" t="s">
        <v>1530</v>
      </c>
      <c r="G751" s="32" t="s">
        <v>1537</v>
      </c>
      <c r="H751" s="28">
        <v>45316</v>
      </c>
      <c r="I751" s="28" t="s">
        <v>36</v>
      </c>
      <c r="J751" s="28" t="s">
        <v>36</v>
      </c>
      <c r="K751" s="1">
        <v>19</v>
      </c>
      <c r="L751" s="32" t="s">
        <v>1354</v>
      </c>
      <c r="M751" s="32" t="s">
        <v>761</v>
      </c>
      <c r="N751" s="1" t="s">
        <v>260</v>
      </c>
      <c r="O751" s="1" t="s">
        <v>39</v>
      </c>
      <c r="P751" s="1"/>
      <c r="Q751" s="1"/>
      <c r="R751" s="31" t="s">
        <v>463</v>
      </c>
      <c r="S751" s="42" t="s">
        <v>880</v>
      </c>
      <c r="T751" s="45" t="s">
        <v>36</v>
      </c>
      <c r="U751" s="42" t="s">
        <v>880</v>
      </c>
      <c r="V751" s="42" t="s">
        <v>880</v>
      </c>
      <c r="W751" s="46" t="s">
        <v>36</v>
      </c>
      <c r="X751" s="46" t="s">
        <v>880</v>
      </c>
      <c r="Y751" s="42" t="s">
        <v>17</v>
      </c>
      <c r="Z751" s="42" t="s">
        <v>17</v>
      </c>
      <c r="AA751" s="42" t="s">
        <v>880</v>
      </c>
      <c r="AB751" s="46" t="s">
        <v>36</v>
      </c>
      <c r="AC751" s="42" t="s">
        <v>880</v>
      </c>
      <c r="AD751" s="42" t="s">
        <v>880</v>
      </c>
      <c r="AE751" s="46" t="s">
        <v>36</v>
      </c>
      <c r="AF751" s="42" t="s">
        <v>880</v>
      </c>
      <c r="AG751" s="42" t="s">
        <v>880</v>
      </c>
      <c r="AH751" s="46" t="s">
        <v>36</v>
      </c>
      <c r="AI751" s="42" t="s">
        <v>880</v>
      </c>
      <c r="AJ751" s="42" t="s">
        <v>880</v>
      </c>
      <c r="AK751" s="46" t="s">
        <v>36</v>
      </c>
      <c r="AL751" s="42" t="s">
        <v>880</v>
      </c>
      <c r="AM751" s="42" t="s">
        <v>880</v>
      </c>
      <c r="AN751" s="46" t="s">
        <v>36</v>
      </c>
      <c r="AO751" s="42" t="s">
        <v>880</v>
      </c>
      <c r="AP751" s="42" t="s">
        <v>17</v>
      </c>
      <c r="AQ751" s="42" t="s">
        <v>17</v>
      </c>
      <c r="AR751" s="42" t="s">
        <v>880</v>
      </c>
      <c r="AS751" s="46" t="s">
        <v>36</v>
      </c>
      <c r="AT751" s="46" t="s">
        <v>880</v>
      </c>
      <c r="AU751" s="42" t="s">
        <v>880</v>
      </c>
      <c r="AV751" s="46" t="s">
        <v>36</v>
      </c>
      <c r="AW751" s="46" t="s">
        <v>880</v>
      </c>
      <c r="AX751" s="42" t="s">
        <v>18</v>
      </c>
      <c r="AY751" s="46" t="s">
        <v>36</v>
      </c>
      <c r="AZ751" s="46" t="s">
        <v>18</v>
      </c>
      <c r="BA751" s="42" t="s">
        <v>18</v>
      </c>
      <c r="BB751" s="46" t="s">
        <v>36</v>
      </c>
      <c r="BC751" s="46" t="s">
        <v>18</v>
      </c>
      <c r="BD751" s="42" t="s">
        <v>880</v>
      </c>
      <c r="BE751" s="42" t="s">
        <v>17</v>
      </c>
      <c r="BF751" s="42" t="s">
        <v>17</v>
      </c>
      <c r="BR751" s="1">
        <f t="shared" si="187"/>
        <v>19</v>
      </c>
      <c r="BS751" s="1">
        <f t="shared" si="188"/>
        <v>0</v>
      </c>
      <c r="BT751" s="1">
        <f t="shared" si="189"/>
        <v>6</v>
      </c>
      <c r="BU751" s="1">
        <f t="shared" si="190"/>
        <v>4</v>
      </c>
      <c r="BV751" s="1">
        <f t="shared" si="191"/>
        <v>0</v>
      </c>
      <c r="BW751" s="1">
        <f>SUM(COUNTIFS($S751:$BQ751,{"PAT","MAT"}))</f>
        <v>0</v>
      </c>
      <c r="BX751" s="1">
        <f t="shared" si="192"/>
        <v>0</v>
      </c>
      <c r="BY751" s="1">
        <f t="shared" si="193"/>
        <v>0</v>
      </c>
      <c r="BZ751" s="1">
        <f t="shared" si="194"/>
        <v>0</v>
      </c>
      <c r="CA751" s="1">
        <f t="shared" si="195"/>
        <v>0</v>
      </c>
      <c r="CB751" s="1">
        <f t="shared" si="196"/>
        <v>0</v>
      </c>
      <c r="CC751" s="1">
        <f t="shared" si="197"/>
        <v>0</v>
      </c>
      <c r="CD751" s="1">
        <f t="shared" si="198"/>
        <v>0</v>
      </c>
      <c r="CE751" s="1">
        <f t="shared" si="199"/>
        <v>1</v>
      </c>
      <c r="CF751" s="1">
        <f t="shared" si="200"/>
        <v>1</v>
      </c>
      <c r="CG751" s="1">
        <f>SUM(BR751:CC751)+SUM(COUNTIFS(R751:BQ751,{"TERM","RESIGNED"}))</f>
        <v>29</v>
      </c>
      <c r="CH751" s="1" t="s">
        <v>41</v>
      </c>
      <c r="CI751" s="1" t="s">
        <v>931</v>
      </c>
    </row>
    <row r="752" spans="1:87" x14ac:dyDescent="0.25">
      <c r="A752" s="30">
        <f t="shared" si="201"/>
        <v>751</v>
      </c>
      <c r="B752" s="1" t="s">
        <v>163</v>
      </c>
      <c r="C752" s="1">
        <v>600519</v>
      </c>
      <c r="D752" s="25">
        <v>600519</v>
      </c>
      <c r="E752" s="1" t="s">
        <v>862</v>
      </c>
      <c r="F752" s="32" t="s">
        <v>1531</v>
      </c>
      <c r="G752" s="32" t="s">
        <v>1537</v>
      </c>
      <c r="H752" s="28">
        <v>45316</v>
      </c>
      <c r="I752" s="28" t="s">
        <v>36</v>
      </c>
      <c r="J752" s="28" t="s">
        <v>36</v>
      </c>
      <c r="K752" s="1">
        <v>19</v>
      </c>
      <c r="L752" s="32" t="s">
        <v>1354</v>
      </c>
      <c r="M752" s="32" t="s">
        <v>761</v>
      </c>
      <c r="N752" s="1" t="s">
        <v>260</v>
      </c>
      <c r="O752" s="1" t="s">
        <v>39</v>
      </c>
      <c r="P752" s="1"/>
      <c r="Q752" s="1"/>
      <c r="R752" s="31" t="s">
        <v>463</v>
      </c>
      <c r="S752" s="42" t="s">
        <v>880</v>
      </c>
      <c r="T752" s="45" t="s">
        <v>36</v>
      </c>
      <c r="U752" s="42" t="s">
        <v>880</v>
      </c>
      <c r="V752" s="42" t="s">
        <v>880</v>
      </c>
      <c r="W752" s="46" t="s">
        <v>36</v>
      </c>
      <c r="X752" s="46" t="s">
        <v>880</v>
      </c>
      <c r="Y752" s="42" t="s">
        <v>17</v>
      </c>
      <c r="Z752" s="42" t="s">
        <v>17</v>
      </c>
      <c r="AA752" s="42" t="s">
        <v>18</v>
      </c>
      <c r="AB752" s="46" t="s">
        <v>36</v>
      </c>
      <c r="AC752" s="42" t="s">
        <v>18</v>
      </c>
      <c r="AD752" s="42" t="s">
        <v>880</v>
      </c>
      <c r="AE752" s="46" t="s">
        <v>36</v>
      </c>
      <c r="AF752" s="42" t="s">
        <v>880</v>
      </c>
      <c r="AG752" s="42" t="s">
        <v>880</v>
      </c>
      <c r="AH752" s="46" t="s">
        <v>36</v>
      </c>
      <c r="AI752" s="42" t="s">
        <v>880</v>
      </c>
      <c r="AJ752" s="42" t="s">
        <v>880</v>
      </c>
      <c r="AK752" s="46" t="s">
        <v>36</v>
      </c>
      <c r="AL752" s="42" t="s">
        <v>880</v>
      </c>
      <c r="AM752" s="42" t="s">
        <v>880</v>
      </c>
      <c r="AN752" s="46" t="s">
        <v>36</v>
      </c>
      <c r="AO752" s="42" t="s">
        <v>880</v>
      </c>
      <c r="AP752" s="42" t="s">
        <v>17</v>
      </c>
      <c r="AQ752" s="42" t="s">
        <v>17</v>
      </c>
      <c r="AR752" s="42" t="s">
        <v>18</v>
      </c>
      <c r="AS752" s="46" t="s">
        <v>36</v>
      </c>
      <c r="AT752" s="46" t="s">
        <v>18</v>
      </c>
      <c r="AU752" s="42" t="s">
        <v>880</v>
      </c>
      <c r="AV752" s="46" t="s">
        <v>36</v>
      </c>
      <c r="AW752" s="46" t="s">
        <v>880</v>
      </c>
      <c r="AX752" s="42" t="s">
        <v>880</v>
      </c>
      <c r="AY752" s="46" t="s">
        <v>36</v>
      </c>
      <c r="AZ752" s="46" t="s">
        <v>880</v>
      </c>
      <c r="BA752" s="42" t="s">
        <v>880</v>
      </c>
      <c r="BB752" s="46" t="s">
        <v>36</v>
      </c>
      <c r="BC752" s="46" t="s">
        <v>880</v>
      </c>
      <c r="BD752" s="42" t="s">
        <v>18</v>
      </c>
      <c r="BE752" s="42" t="s">
        <v>17</v>
      </c>
      <c r="BF752" s="42" t="s">
        <v>17</v>
      </c>
      <c r="BR752" s="1">
        <f t="shared" si="187"/>
        <v>18</v>
      </c>
      <c r="BS752" s="1">
        <f t="shared" si="188"/>
        <v>0</v>
      </c>
      <c r="BT752" s="1">
        <f t="shared" si="189"/>
        <v>6</v>
      </c>
      <c r="BU752" s="1">
        <f t="shared" si="190"/>
        <v>5</v>
      </c>
      <c r="BV752" s="1">
        <f t="shared" si="191"/>
        <v>0</v>
      </c>
      <c r="BW752" s="1">
        <f>SUM(COUNTIFS($S752:$BQ752,{"PAT","MAT"}))</f>
        <v>0</v>
      </c>
      <c r="BX752" s="1">
        <f t="shared" si="192"/>
        <v>0</v>
      </c>
      <c r="BY752" s="1">
        <f t="shared" si="193"/>
        <v>0</v>
      </c>
      <c r="BZ752" s="1">
        <f t="shared" si="194"/>
        <v>0</v>
      </c>
      <c r="CA752" s="1">
        <f t="shared" si="195"/>
        <v>0</v>
      </c>
      <c r="CB752" s="1">
        <f t="shared" si="196"/>
        <v>0</v>
      </c>
      <c r="CC752" s="1">
        <f t="shared" si="197"/>
        <v>0</v>
      </c>
      <c r="CD752" s="1">
        <f t="shared" si="198"/>
        <v>0</v>
      </c>
      <c r="CE752" s="1">
        <f t="shared" si="199"/>
        <v>1</v>
      </c>
      <c r="CF752" s="1">
        <f t="shared" si="200"/>
        <v>1</v>
      </c>
      <c r="CG752" s="1">
        <f>SUM(BR752:CC752)+SUM(COUNTIFS(R752:BQ752,{"TERM","RESIGNED"}))</f>
        <v>29</v>
      </c>
      <c r="CH752" s="1" t="s">
        <v>41</v>
      </c>
      <c r="CI752" s="1" t="s">
        <v>931</v>
      </c>
    </row>
    <row r="753" spans="1:87" x14ac:dyDescent="0.25">
      <c r="A753" s="30">
        <f t="shared" si="201"/>
        <v>752</v>
      </c>
      <c r="B753" s="1" t="s">
        <v>163</v>
      </c>
      <c r="C753" s="1">
        <v>600520</v>
      </c>
      <c r="D753" s="25">
        <v>600520</v>
      </c>
      <c r="E753" s="1" t="s">
        <v>863</v>
      </c>
      <c r="F753" s="32" t="s">
        <v>1532</v>
      </c>
      <c r="G753" s="32" t="s">
        <v>1537</v>
      </c>
      <c r="H753" s="28">
        <v>45316</v>
      </c>
      <c r="I753" s="28" t="s">
        <v>36</v>
      </c>
      <c r="J753" s="28" t="s">
        <v>36</v>
      </c>
      <c r="K753" s="1">
        <v>19</v>
      </c>
      <c r="L753" s="32" t="s">
        <v>1354</v>
      </c>
      <c r="M753" s="32" t="s">
        <v>761</v>
      </c>
      <c r="N753" s="1" t="s">
        <v>260</v>
      </c>
      <c r="O753" s="1" t="s">
        <v>39</v>
      </c>
      <c r="P753" s="1"/>
      <c r="Q753" s="1"/>
      <c r="R753" s="31" t="s">
        <v>463</v>
      </c>
      <c r="S753" s="42" t="s">
        <v>880</v>
      </c>
      <c r="T753" s="45" t="s">
        <v>36</v>
      </c>
      <c r="U753" s="42" t="s">
        <v>880</v>
      </c>
      <c r="V753" s="42" t="s">
        <v>880</v>
      </c>
      <c r="W753" s="46" t="s">
        <v>36</v>
      </c>
      <c r="X753" s="46" t="s">
        <v>880</v>
      </c>
      <c r="Y753" s="42" t="s">
        <v>17</v>
      </c>
      <c r="Z753" s="42" t="s">
        <v>17</v>
      </c>
      <c r="AA753" s="42" t="s">
        <v>880</v>
      </c>
      <c r="AB753" s="46" t="s">
        <v>36</v>
      </c>
      <c r="AC753" s="42" t="s">
        <v>880</v>
      </c>
      <c r="AD753" s="42" t="s">
        <v>880</v>
      </c>
      <c r="AE753" s="46" t="s">
        <v>36</v>
      </c>
      <c r="AF753" s="42" t="s">
        <v>880</v>
      </c>
      <c r="AG753" s="42" t="s">
        <v>880</v>
      </c>
      <c r="AH753" s="46" t="s">
        <v>36</v>
      </c>
      <c r="AI753" s="42" t="s">
        <v>880</v>
      </c>
      <c r="AJ753" s="42" t="s">
        <v>880</v>
      </c>
      <c r="AK753" s="46" t="s">
        <v>36</v>
      </c>
      <c r="AL753" s="42" t="s">
        <v>880</v>
      </c>
      <c r="AM753" s="42" t="s">
        <v>880</v>
      </c>
      <c r="AN753" s="46" t="s">
        <v>36</v>
      </c>
      <c r="AO753" s="42" t="s">
        <v>880</v>
      </c>
      <c r="AP753" s="42" t="s">
        <v>17</v>
      </c>
      <c r="AQ753" s="42" t="s">
        <v>17</v>
      </c>
      <c r="AR753" s="42" t="s">
        <v>880</v>
      </c>
      <c r="AS753" s="46" t="s">
        <v>36</v>
      </c>
      <c r="AT753" s="46" t="s">
        <v>880</v>
      </c>
      <c r="AU753" s="42" t="s">
        <v>880</v>
      </c>
      <c r="AV753" s="46" t="s">
        <v>36</v>
      </c>
      <c r="AW753" s="46" t="s">
        <v>880</v>
      </c>
      <c r="AX753" s="42" t="s">
        <v>880</v>
      </c>
      <c r="AY753" s="46" t="s">
        <v>36</v>
      </c>
      <c r="AZ753" s="46" t="s">
        <v>880</v>
      </c>
      <c r="BA753" s="42" t="s">
        <v>880</v>
      </c>
      <c r="BB753" s="46" t="s">
        <v>36</v>
      </c>
      <c r="BC753" s="46" t="s">
        <v>880</v>
      </c>
      <c r="BD753" s="42" t="s">
        <v>880</v>
      </c>
      <c r="BE753" s="42" t="s">
        <v>17</v>
      </c>
      <c r="BF753" s="42" t="s">
        <v>17</v>
      </c>
      <c r="BR753" s="1">
        <f t="shared" si="187"/>
        <v>23</v>
      </c>
      <c r="BS753" s="1">
        <f t="shared" si="188"/>
        <v>0</v>
      </c>
      <c r="BT753" s="1">
        <f t="shared" si="189"/>
        <v>6</v>
      </c>
      <c r="BU753" s="1">
        <f t="shared" si="190"/>
        <v>0</v>
      </c>
      <c r="BV753" s="1">
        <f t="shared" si="191"/>
        <v>0</v>
      </c>
      <c r="BW753" s="1">
        <f>SUM(COUNTIFS($S753:$BQ753,{"PAT","MAT"}))</f>
        <v>0</v>
      </c>
      <c r="BX753" s="1">
        <f t="shared" si="192"/>
        <v>0</v>
      </c>
      <c r="BY753" s="1">
        <f t="shared" si="193"/>
        <v>0</v>
      </c>
      <c r="BZ753" s="1">
        <f t="shared" si="194"/>
        <v>0</v>
      </c>
      <c r="CA753" s="1">
        <f t="shared" si="195"/>
        <v>0</v>
      </c>
      <c r="CB753" s="1">
        <f t="shared" si="196"/>
        <v>0</v>
      </c>
      <c r="CC753" s="1">
        <f t="shared" si="197"/>
        <v>0</v>
      </c>
      <c r="CD753" s="1">
        <f t="shared" si="198"/>
        <v>0</v>
      </c>
      <c r="CE753" s="1">
        <f t="shared" si="199"/>
        <v>1</v>
      </c>
      <c r="CF753" s="1">
        <f t="shared" si="200"/>
        <v>1</v>
      </c>
      <c r="CG753" s="1">
        <f>SUM(BR753:CC753)+SUM(COUNTIFS(R753:BQ753,{"TERM","RESIGNED"}))</f>
        <v>29</v>
      </c>
      <c r="CH753" s="1" t="s">
        <v>41</v>
      </c>
      <c r="CI753" s="1" t="s">
        <v>931</v>
      </c>
    </row>
    <row r="754" spans="1:87" x14ac:dyDescent="0.25">
      <c r="A754" s="30">
        <f t="shared" si="201"/>
        <v>753</v>
      </c>
      <c r="B754" s="1" t="s">
        <v>163</v>
      </c>
      <c r="C754" s="1">
        <v>600521</v>
      </c>
      <c r="D754" s="25">
        <v>600521</v>
      </c>
      <c r="E754" s="1" t="s">
        <v>863</v>
      </c>
      <c r="F754" s="32" t="s">
        <v>1533</v>
      </c>
      <c r="G754" s="32" t="s">
        <v>1477</v>
      </c>
      <c r="H754" s="28">
        <v>45316</v>
      </c>
      <c r="I754" s="28" t="s">
        <v>36</v>
      </c>
      <c r="J754" s="28" t="s">
        <v>36</v>
      </c>
      <c r="K754" s="1">
        <v>19</v>
      </c>
      <c r="L754" s="32" t="s">
        <v>1354</v>
      </c>
      <c r="M754" s="32" t="s">
        <v>761</v>
      </c>
      <c r="N754" s="1" t="s">
        <v>260</v>
      </c>
      <c r="O754" s="1" t="s">
        <v>39</v>
      </c>
      <c r="P754" s="1"/>
      <c r="Q754" s="1"/>
      <c r="R754" s="31" t="s">
        <v>463</v>
      </c>
      <c r="S754" s="42" t="s">
        <v>880</v>
      </c>
      <c r="T754" s="45" t="s">
        <v>36</v>
      </c>
      <c r="U754" s="42" t="s">
        <v>880</v>
      </c>
      <c r="V754" s="42" t="s">
        <v>880</v>
      </c>
      <c r="W754" s="46" t="s">
        <v>36</v>
      </c>
      <c r="X754" s="46" t="s">
        <v>880</v>
      </c>
      <c r="Y754" s="42" t="s">
        <v>17</v>
      </c>
      <c r="Z754" s="42" t="s">
        <v>17</v>
      </c>
      <c r="AA754" s="42" t="s">
        <v>880</v>
      </c>
      <c r="AB754" s="46" t="s">
        <v>36</v>
      </c>
      <c r="AC754" s="42" t="s">
        <v>880</v>
      </c>
      <c r="AD754" s="42" t="s">
        <v>880</v>
      </c>
      <c r="AE754" s="46" t="s">
        <v>36</v>
      </c>
      <c r="AF754" s="42" t="s">
        <v>880</v>
      </c>
      <c r="AG754" s="42" t="s">
        <v>880</v>
      </c>
      <c r="AH754" s="46" t="s">
        <v>36</v>
      </c>
      <c r="AI754" s="42" t="s">
        <v>880</v>
      </c>
      <c r="AJ754" s="42" t="s">
        <v>880</v>
      </c>
      <c r="AK754" s="46" t="s">
        <v>36</v>
      </c>
      <c r="AL754" s="42" t="s">
        <v>880</v>
      </c>
      <c r="AM754" s="42" t="s">
        <v>880</v>
      </c>
      <c r="AN754" s="46" t="s">
        <v>36</v>
      </c>
      <c r="AO754" s="42" t="s">
        <v>880</v>
      </c>
      <c r="AP754" s="42" t="s">
        <v>17</v>
      </c>
      <c r="AQ754" s="42" t="s">
        <v>17</v>
      </c>
      <c r="AR754" s="42" t="s">
        <v>880</v>
      </c>
      <c r="AS754" s="46" t="s">
        <v>36</v>
      </c>
      <c r="AT754" s="46" t="s">
        <v>880</v>
      </c>
      <c r="AU754" s="42" t="s">
        <v>880</v>
      </c>
      <c r="AV754" s="46" t="s">
        <v>36</v>
      </c>
      <c r="AW754" s="46" t="s">
        <v>880</v>
      </c>
      <c r="AX754" s="42" t="s">
        <v>880</v>
      </c>
      <c r="AY754" s="46" t="s">
        <v>36</v>
      </c>
      <c r="AZ754" s="46" t="s">
        <v>880</v>
      </c>
      <c r="BA754" s="42" t="s">
        <v>880</v>
      </c>
      <c r="BB754" s="46" t="s">
        <v>36</v>
      </c>
      <c r="BC754" s="46" t="s">
        <v>880</v>
      </c>
      <c r="BD754" s="42" t="s">
        <v>18</v>
      </c>
      <c r="BE754" s="42" t="s">
        <v>17</v>
      </c>
      <c r="BF754" s="42" t="s">
        <v>17</v>
      </c>
      <c r="BR754" s="1">
        <f t="shared" si="187"/>
        <v>22</v>
      </c>
      <c r="BS754" s="1">
        <f t="shared" si="188"/>
        <v>0</v>
      </c>
      <c r="BT754" s="1">
        <f t="shared" si="189"/>
        <v>6</v>
      </c>
      <c r="BU754" s="1">
        <f t="shared" si="190"/>
        <v>1</v>
      </c>
      <c r="BV754" s="1">
        <f t="shared" si="191"/>
        <v>0</v>
      </c>
      <c r="BW754" s="1">
        <f>SUM(COUNTIFS($S754:$BQ754,{"PAT","MAT"}))</f>
        <v>0</v>
      </c>
      <c r="BX754" s="1">
        <f t="shared" si="192"/>
        <v>0</v>
      </c>
      <c r="BY754" s="1">
        <f t="shared" si="193"/>
        <v>0</v>
      </c>
      <c r="BZ754" s="1">
        <f t="shared" si="194"/>
        <v>0</v>
      </c>
      <c r="CA754" s="1">
        <f t="shared" si="195"/>
        <v>0</v>
      </c>
      <c r="CB754" s="1">
        <f t="shared" si="196"/>
        <v>0</v>
      </c>
      <c r="CC754" s="1">
        <f t="shared" si="197"/>
        <v>0</v>
      </c>
      <c r="CD754" s="1">
        <f t="shared" si="198"/>
        <v>0</v>
      </c>
      <c r="CE754" s="1">
        <f t="shared" si="199"/>
        <v>1</v>
      </c>
      <c r="CF754" s="1">
        <f t="shared" si="200"/>
        <v>1</v>
      </c>
      <c r="CG754" s="1">
        <f>SUM(BR754:CC754)+SUM(COUNTIFS(R754:BQ754,{"TERM","RESIGNED"}))</f>
        <v>29</v>
      </c>
      <c r="CH754" s="1" t="s">
        <v>41</v>
      </c>
      <c r="CI754" s="1" t="s">
        <v>931</v>
      </c>
    </row>
    <row r="755" spans="1:87" x14ac:dyDescent="0.25">
      <c r="A755" s="30">
        <f t="shared" si="201"/>
        <v>754</v>
      </c>
      <c r="B755" s="1" t="s">
        <v>163</v>
      </c>
      <c r="C755" s="1">
        <v>600523</v>
      </c>
      <c r="D755" s="25">
        <v>600523</v>
      </c>
      <c r="E755" s="1" t="s">
        <v>863</v>
      </c>
      <c r="F755" s="32" t="s">
        <v>1535</v>
      </c>
      <c r="G755" s="32" t="s">
        <v>1537</v>
      </c>
      <c r="H755" s="28">
        <v>45316</v>
      </c>
      <c r="I755" s="28" t="s">
        <v>36</v>
      </c>
      <c r="J755" s="28" t="s">
        <v>36</v>
      </c>
      <c r="K755" s="1">
        <v>19</v>
      </c>
      <c r="L755" s="32" t="s">
        <v>1354</v>
      </c>
      <c r="M755" s="32" t="s">
        <v>761</v>
      </c>
      <c r="N755" s="1" t="s">
        <v>260</v>
      </c>
      <c r="O755" s="1" t="s">
        <v>39</v>
      </c>
      <c r="P755" s="1"/>
      <c r="Q755" s="1"/>
      <c r="R755" s="31" t="s">
        <v>463</v>
      </c>
      <c r="S755" s="42" t="s">
        <v>880</v>
      </c>
      <c r="T755" s="45" t="s">
        <v>36</v>
      </c>
      <c r="U755" s="42" t="s">
        <v>880</v>
      </c>
      <c r="V755" s="42" t="s">
        <v>880</v>
      </c>
      <c r="W755" s="46" t="s">
        <v>36</v>
      </c>
      <c r="X755" s="46" t="s">
        <v>880</v>
      </c>
      <c r="Y755" s="42" t="s">
        <v>17</v>
      </c>
      <c r="Z755" s="42" t="s">
        <v>17</v>
      </c>
      <c r="AA755" s="42" t="s">
        <v>880</v>
      </c>
      <c r="AB755" s="46" t="s">
        <v>36</v>
      </c>
      <c r="AC755" s="42" t="s">
        <v>880</v>
      </c>
      <c r="AD755" s="42" t="s">
        <v>880</v>
      </c>
      <c r="AE755" s="46" t="s">
        <v>36</v>
      </c>
      <c r="AF755" s="42" t="s">
        <v>880</v>
      </c>
      <c r="AG755" s="42" t="s">
        <v>880</v>
      </c>
      <c r="AH755" s="46" t="s">
        <v>36</v>
      </c>
      <c r="AI755" s="42" t="s">
        <v>880</v>
      </c>
      <c r="AJ755" s="42" t="s">
        <v>880</v>
      </c>
      <c r="AK755" s="46" t="s">
        <v>36</v>
      </c>
      <c r="AL755" s="42" t="s">
        <v>880</v>
      </c>
      <c r="AM755" s="42" t="s">
        <v>880</v>
      </c>
      <c r="AN755" s="46" t="s">
        <v>36</v>
      </c>
      <c r="AO755" s="42" t="s">
        <v>880</v>
      </c>
      <c r="AP755" s="42" t="s">
        <v>17</v>
      </c>
      <c r="AQ755" s="42" t="s">
        <v>17</v>
      </c>
      <c r="AR755" s="42" t="s">
        <v>880</v>
      </c>
      <c r="AS755" s="46" t="s">
        <v>36</v>
      </c>
      <c r="AT755" s="46" t="s">
        <v>880</v>
      </c>
      <c r="AU755" s="42" t="s">
        <v>880</v>
      </c>
      <c r="AV755" s="46" t="s">
        <v>36</v>
      </c>
      <c r="AW755" s="46" t="s">
        <v>880</v>
      </c>
      <c r="AX755" s="42" t="s">
        <v>880</v>
      </c>
      <c r="AY755" s="46" t="s">
        <v>36</v>
      </c>
      <c r="AZ755" s="46" t="s">
        <v>880</v>
      </c>
      <c r="BA755" s="42" t="s">
        <v>880</v>
      </c>
      <c r="BB755" s="46" t="s">
        <v>36</v>
      </c>
      <c r="BC755" s="46" t="s">
        <v>880</v>
      </c>
      <c r="BD755" s="42" t="s">
        <v>880</v>
      </c>
      <c r="BE755" s="42" t="s">
        <v>17</v>
      </c>
      <c r="BF755" s="42" t="s">
        <v>17</v>
      </c>
      <c r="BR755" s="1">
        <f t="shared" si="187"/>
        <v>23</v>
      </c>
      <c r="BS755" s="1">
        <f t="shared" si="188"/>
        <v>0</v>
      </c>
      <c r="BT755" s="1">
        <f t="shared" si="189"/>
        <v>6</v>
      </c>
      <c r="BU755" s="1">
        <f t="shared" si="190"/>
        <v>0</v>
      </c>
      <c r="BV755" s="1">
        <f t="shared" si="191"/>
        <v>0</v>
      </c>
      <c r="BW755" s="1">
        <f>SUM(COUNTIFS($S755:$BQ755,{"PAT","MAT"}))</f>
        <v>0</v>
      </c>
      <c r="BX755" s="1">
        <f t="shared" si="192"/>
        <v>0</v>
      </c>
      <c r="BY755" s="1">
        <f t="shared" si="193"/>
        <v>0</v>
      </c>
      <c r="BZ755" s="1">
        <f t="shared" si="194"/>
        <v>0</v>
      </c>
      <c r="CA755" s="1">
        <f t="shared" si="195"/>
        <v>0</v>
      </c>
      <c r="CB755" s="1">
        <f t="shared" si="196"/>
        <v>0</v>
      </c>
      <c r="CC755" s="1">
        <f t="shared" si="197"/>
        <v>0</v>
      </c>
      <c r="CD755" s="1">
        <f t="shared" si="198"/>
        <v>0</v>
      </c>
      <c r="CE755" s="1">
        <f t="shared" si="199"/>
        <v>1</v>
      </c>
      <c r="CF755" s="1">
        <f t="shared" si="200"/>
        <v>1</v>
      </c>
      <c r="CG755" s="1">
        <f>SUM(BR755:CC755)+SUM(COUNTIFS(R755:BQ755,{"TERM","RESIGNED"}))</f>
        <v>29</v>
      </c>
      <c r="CH755" s="1" t="s">
        <v>41</v>
      </c>
      <c r="CI755" s="1" t="s">
        <v>931</v>
      </c>
    </row>
    <row r="756" spans="1:87" x14ac:dyDescent="0.25">
      <c r="A756" s="30">
        <f t="shared" si="201"/>
        <v>755</v>
      </c>
      <c r="B756" s="1" t="s">
        <v>163</v>
      </c>
      <c r="C756" s="1">
        <v>600524</v>
      </c>
      <c r="D756" s="25">
        <v>600524</v>
      </c>
      <c r="E756" s="1" t="s">
        <v>863</v>
      </c>
      <c r="F756" s="32" t="s">
        <v>1536</v>
      </c>
      <c r="G756" s="32" t="s">
        <v>1537</v>
      </c>
      <c r="H756" s="28">
        <v>45316</v>
      </c>
      <c r="I756" s="28" t="s">
        <v>36</v>
      </c>
      <c r="J756" s="28" t="s">
        <v>36</v>
      </c>
      <c r="K756" s="1">
        <v>19</v>
      </c>
      <c r="L756" s="32" t="s">
        <v>1354</v>
      </c>
      <c r="M756" s="32" t="s">
        <v>761</v>
      </c>
      <c r="N756" s="1" t="s">
        <v>260</v>
      </c>
      <c r="O756" s="1" t="s">
        <v>39</v>
      </c>
      <c r="P756" s="1"/>
      <c r="Q756" s="1"/>
      <c r="R756" s="31" t="s">
        <v>463</v>
      </c>
      <c r="S756" s="42" t="s">
        <v>880</v>
      </c>
      <c r="T756" s="45" t="s">
        <v>36</v>
      </c>
      <c r="U756" s="42" t="s">
        <v>880</v>
      </c>
      <c r="V756" s="42" t="s">
        <v>880</v>
      </c>
      <c r="W756" s="46" t="s">
        <v>36</v>
      </c>
      <c r="X756" s="46" t="s">
        <v>880</v>
      </c>
      <c r="Y756" s="42" t="s">
        <v>17</v>
      </c>
      <c r="Z756" s="42" t="s">
        <v>17</v>
      </c>
      <c r="AA756" s="42" t="s">
        <v>18</v>
      </c>
      <c r="AB756" s="46" t="s">
        <v>36</v>
      </c>
      <c r="AC756" s="42" t="s">
        <v>18</v>
      </c>
      <c r="AD756" s="42" t="s">
        <v>880</v>
      </c>
      <c r="AE756" s="46" t="s">
        <v>36</v>
      </c>
      <c r="AF756" s="42" t="s">
        <v>880</v>
      </c>
      <c r="AG756" s="42" t="s">
        <v>880</v>
      </c>
      <c r="AH756" s="46" t="s">
        <v>36</v>
      </c>
      <c r="AI756" s="42" t="s">
        <v>880</v>
      </c>
      <c r="AJ756" s="42" t="s">
        <v>880</v>
      </c>
      <c r="AK756" s="46" t="s">
        <v>36</v>
      </c>
      <c r="AL756" s="42" t="s">
        <v>880</v>
      </c>
      <c r="AM756" s="42" t="s">
        <v>880</v>
      </c>
      <c r="AN756" s="46" t="s">
        <v>36</v>
      </c>
      <c r="AO756" s="42" t="s">
        <v>880</v>
      </c>
      <c r="AP756" s="42" t="s">
        <v>17</v>
      </c>
      <c r="AQ756" s="42" t="s">
        <v>17</v>
      </c>
      <c r="AR756" s="42" t="s">
        <v>880</v>
      </c>
      <c r="AS756" s="46" t="s">
        <v>36</v>
      </c>
      <c r="AT756" s="46" t="s">
        <v>880</v>
      </c>
      <c r="AU756" s="42" t="s">
        <v>880</v>
      </c>
      <c r="AV756" s="46" t="s">
        <v>36</v>
      </c>
      <c r="AW756" s="46" t="s">
        <v>880</v>
      </c>
      <c r="AX756" s="42" t="s">
        <v>880</v>
      </c>
      <c r="AY756" s="46" t="s">
        <v>36</v>
      </c>
      <c r="AZ756" s="46" t="s">
        <v>880</v>
      </c>
      <c r="BA756" s="42" t="s">
        <v>880</v>
      </c>
      <c r="BB756" s="46" t="s">
        <v>36</v>
      </c>
      <c r="BC756" s="46" t="s">
        <v>880</v>
      </c>
      <c r="BD756" s="42" t="s">
        <v>880</v>
      </c>
      <c r="BE756" s="42" t="s">
        <v>17</v>
      </c>
      <c r="BF756" s="42" t="s">
        <v>17</v>
      </c>
      <c r="BR756" s="1">
        <f t="shared" si="187"/>
        <v>21</v>
      </c>
      <c r="BS756" s="1">
        <f t="shared" si="188"/>
        <v>0</v>
      </c>
      <c r="BT756" s="1">
        <f t="shared" si="189"/>
        <v>6</v>
      </c>
      <c r="BU756" s="1">
        <f t="shared" si="190"/>
        <v>2</v>
      </c>
      <c r="BV756" s="1">
        <f t="shared" si="191"/>
        <v>0</v>
      </c>
      <c r="BW756" s="1">
        <f>SUM(COUNTIFS($S756:$BQ756,{"PAT","MAT"}))</f>
        <v>0</v>
      </c>
      <c r="BX756" s="1">
        <f t="shared" si="192"/>
        <v>0</v>
      </c>
      <c r="BY756" s="1">
        <f t="shared" si="193"/>
        <v>0</v>
      </c>
      <c r="BZ756" s="1">
        <f t="shared" si="194"/>
        <v>0</v>
      </c>
      <c r="CA756" s="1">
        <f t="shared" si="195"/>
        <v>0</v>
      </c>
      <c r="CB756" s="1">
        <f t="shared" si="196"/>
        <v>0</v>
      </c>
      <c r="CC756" s="1">
        <f t="shared" si="197"/>
        <v>0</v>
      </c>
      <c r="CD756" s="1">
        <f t="shared" si="198"/>
        <v>0</v>
      </c>
      <c r="CE756" s="1">
        <f t="shared" si="199"/>
        <v>1</v>
      </c>
      <c r="CF756" s="1">
        <f t="shared" si="200"/>
        <v>1</v>
      </c>
      <c r="CG756" s="1">
        <f>SUM(BR756:CC756)+SUM(COUNTIFS(R756:BQ756,{"TERM","RESIGNED"}))</f>
        <v>29</v>
      </c>
      <c r="CH756" s="1" t="s">
        <v>41</v>
      </c>
      <c r="CI756" s="1" t="s">
        <v>936</v>
      </c>
    </row>
    <row r="757" spans="1:87" x14ac:dyDescent="0.25">
      <c r="A757" s="30">
        <f t="shared" si="201"/>
        <v>756</v>
      </c>
      <c r="B757" s="1" t="s">
        <v>33</v>
      </c>
      <c r="C757" s="1">
        <v>19585</v>
      </c>
      <c r="D757" s="1">
        <v>19585</v>
      </c>
      <c r="E757" s="1" t="s">
        <v>863</v>
      </c>
      <c r="F757" s="32" t="s">
        <v>1538</v>
      </c>
      <c r="G757" s="32" t="s">
        <v>181</v>
      </c>
      <c r="H757" s="28">
        <v>45318</v>
      </c>
      <c r="I757" s="28" t="s">
        <v>36</v>
      </c>
      <c r="J757" s="28" t="s">
        <v>36</v>
      </c>
      <c r="K757" s="37">
        <v>19</v>
      </c>
      <c r="L757" s="39" t="s">
        <v>1354</v>
      </c>
      <c r="M757" s="32" t="s">
        <v>761</v>
      </c>
      <c r="N757" s="1" t="s">
        <v>38</v>
      </c>
      <c r="O757" s="1" t="s">
        <v>39</v>
      </c>
      <c r="P757" s="1"/>
      <c r="Q757" s="1"/>
      <c r="R757" s="31" t="s">
        <v>237</v>
      </c>
      <c r="S757" s="42" t="s">
        <v>880</v>
      </c>
      <c r="T757" s="45" t="s">
        <v>36</v>
      </c>
      <c r="U757" s="42" t="s">
        <v>880</v>
      </c>
      <c r="V757" s="42" t="s">
        <v>880</v>
      </c>
      <c r="W757" s="46" t="s">
        <v>36</v>
      </c>
      <c r="X757" s="46" t="s">
        <v>880</v>
      </c>
      <c r="Y757" s="42" t="s">
        <v>17</v>
      </c>
      <c r="Z757" s="42" t="s">
        <v>17</v>
      </c>
      <c r="AA757" s="42" t="s">
        <v>880</v>
      </c>
      <c r="AB757" s="46" t="s">
        <v>36</v>
      </c>
      <c r="AC757" s="42" t="s">
        <v>880</v>
      </c>
      <c r="AD757" s="42" t="s">
        <v>880</v>
      </c>
      <c r="AE757" s="46" t="s">
        <v>36</v>
      </c>
      <c r="AF757" s="42" t="s">
        <v>880</v>
      </c>
      <c r="AG757" s="42" t="s">
        <v>880</v>
      </c>
      <c r="AH757" s="46" t="s">
        <v>36</v>
      </c>
      <c r="AI757" s="42" t="s">
        <v>880</v>
      </c>
      <c r="AJ757" s="42" t="s">
        <v>880</v>
      </c>
      <c r="AK757" s="46" t="s">
        <v>36</v>
      </c>
      <c r="AL757" s="42" t="s">
        <v>880</v>
      </c>
      <c r="AM757" s="42" t="s">
        <v>880</v>
      </c>
      <c r="AN757" s="46" t="s">
        <v>36</v>
      </c>
      <c r="AO757" s="42" t="s">
        <v>880</v>
      </c>
      <c r="AP757" s="42" t="s">
        <v>17</v>
      </c>
      <c r="AQ757" s="42" t="s">
        <v>17</v>
      </c>
      <c r="AR757" s="42" t="s">
        <v>880</v>
      </c>
      <c r="AS757" s="46" t="s">
        <v>36</v>
      </c>
      <c r="AT757" s="46" t="s">
        <v>880</v>
      </c>
      <c r="AU757" s="42" t="s">
        <v>880</v>
      </c>
      <c r="AV757" s="46" t="s">
        <v>36</v>
      </c>
      <c r="AW757" s="46" t="s">
        <v>880</v>
      </c>
      <c r="AX757" s="42" t="s">
        <v>880</v>
      </c>
      <c r="AY757" s="46" t="s">
        <v>36</v>
      </c>
      <c r="AZ757" s="46" t="s">
        <v>880</v>
      </c>
      <c r="BA757" s="42" t="s">
        <v>880</v>
      </c>
      <c r="BB757" s="46" t="s">
        <v>36</v>
      </c>
      <c r="BC757" s="46" t="s">
        <v>880</v>
      </c>
      <c r="BD757" s="42" t="s">
        <v>880</v>
      </c>
      <c r="BE757" s="42" t="s">
        <v>17</v>
      </c>
      <c r="BF757" s="42" t="s">
        <v>17</v>
      </c>
      <c r="BR757" s="1">
        <f t="shared" si="187"/>
        <v>23</v>
      </c>
      <c r="BS757" s="1">
        <f t="shared" si="188"/>
        <v>0</v>
      </c>
      <c r="BT757" s="1">
        <f t="shared" si="189"/>
        <v>6</v>
      </c>
      <c r="BU757" s="1">
        <f t="shared" si="190"/>
        <v>0</v>
      </c>
      <c r="BV757" s="1">
        <f t="shared" si="191"/>
        <v>0</v>
      </c>
      <c r="BW757" s="1">
        <f>SUM(COUNTIFS($S757:$BQ757,{"PAT","MAT"}))</f>
        <v>0</v>
      </c>
      <c r="BX757" s="1">
        <f t="shared" si="192"/>
        <v>0</v>
      </c>
      <c r="BY757" s="1">
        <f t="shared" si="193"/>
        <v>0</v>
      </c>
      <c r="BZ757" s="1">
        <f t="shared" si="194"/>
        <v>0</v>
      </c>
      <c r="CA757" s="1">
        <f t="shared" si="195"/>
        <v>0</v>
      </c>
      <c r="CB757" s="1">
        <f t="shared" si="196"/>
        <v>0</v>
      </c>
      <c r="CC757" s="1">
        <f t="shared" si="197"/>
        <v>0</v>
      </c>
      <c r="CD757" s="1">
        <f t="shared" si="198"/>
        <v>0</v>
      </c>
      <c r="CE757" s="1">
        <f t="shared" si="199"/>
        <v>1</v>
      </c>
      <c r="CF757" s="1">
        <f t="shared" si="200"/>
        <v>1</v>
      </c>
      <c r="CG757" s="1">
        <f>SUM(BR757:CC757)+SUM(COUNTIFS(R757:BQ757,{"TERM","RESIGNED"}))</f>
        <v>29</v>
      </c>
      <c r="CH757" s="1" t="s">
        <v>41</v>
      </c>
      <c r="CI757" s="1" t="s">
        <v>936</v>
      </c>
    </row>
    <row r="758" spans="1:87" x14ac:dyDescent="0.25">
      <c r="A758" s="30">
        <f t="shared" si="201"/>
        <v>757</v>
      </c>
      <c r="B758" s="1" t="s">
        <v>33</v>
      </c>
      <c r="C758" s="1">
        <v>19586</v>
      </c>
      <c r="D758" s="1">
        <v>19586</v>
      </c>
      <c r="E758" s="1" t="s">
        <v>862</v>
      </c>
      <c r="F758" s="32" t="s">
        <v>1539</v>
      </c>
      <c r="G758" s="32" t="s">
        <v>181</v>
      </c>
      <c r="H758" s="28">
        <v>45318</v>
      </c>
      <c r="I758" s="28" t="s">
        <v>36</v>
      </c>
      <c r="J758" s="28" t="s">
        <v>36</v>
      </c>
      <c r="K758" s="37">
        <v>19</v>
      </c>
      <c r="L758" s="39" t="s">
        <v>1354</v>
      </c>
      <c r="M758" s="32" t="s">
        <v>761</v>
      </c>
      <c r="N758" s="1" t="s">
        <v>38</v>
      </c>
      <c r="O758" s="1" t="s">
        <v>39</v>
      </c>
      <c r="P758" s="1"/>
      <c r="Q758" s="1"/>
      <c r="R758" s="31" t="s">
        <v>237</v>
      </c>
      <c r="S758" s="42" t="s">
        <v>880</v>
      </c>
      <c r="T758" s="45" t="s">
        <v>36</v>
      </c>
      <c r="U758" s="42" t="s">
        <v>880</v>
      </c>
      <c r="V758" s="42" t="s">
        <v>880</v>
      </c>
      <c r="W758" s="46" t="s">
        <v>36</v>
      </c>
      <c r="X758" s="46" t="s">
        <v>880</v>
      </c>
      <c r="Y758" s="42" t="s">
        <v>17</v>
      </c>
      <c r="Z758" s="42" t="s">
        <v>17</v>
      </c>
      <c r="AA758" s="42" t="s">
        <v>880</v>
      </c>
      <c r="AB758" s="46" t="s">
        <v>36</v>
      </c>
      <c r="AC758" s="42" t="s">
        <v>880</v>
      </c>
      <c r="AD758" s="42" t="s">
        <v>880</v>
      </c>
      <c r="AE758" s="46" t="s">
        <v>36</v>
      </c>
      <c r="AF758" s="42" t="s">
        <v>880</v>
      </c>
      <c r="AG758" s="42" t="s">
        <v>880</v>
      </c>
      <c r="AH758" s="46" t="s">
        <v>36</v>
      </c>
      <c r="AI758" s="42" t="s">
        <v>880</v>
      </c>
      <c r="AJ758" s="42" t="s">
        <v>880</v>
      </c>
      <c r="AK758" s="46" t="s">
        <v>36</v>
      </c>
      <c r="AL758" s="42" t="s">
        <v>880</v>
      </c>
      <c r="AM758" s="42" t="s">
        <v>880</v>
      </c>
      <c r="AN758" s="46" t="s">
        <v>36</v>
      </c>
      <c r="AO758" s="42" t="s">
        <v>880</v>
      </c>
      <c r="AP758" s="42" t="s">
        <v>17</v>
      </c>
      <c r="AQ758" s="42" t="s">
        <v>17</v>
      </c>
      <c r="AR758" s="42" t="s">
        <v>880</v>
      </c>
      <c r="AS758" s="46" t="s">
        <v>36</v>
      </c>
      <c r="AT758" s="46" t="s">
        <v>880</v>
      </c>
      <c r="AU758" s="42" t="s">
        <v>880</v>
      </c>
      <c r="AV758" s="46" t="s">
        <v>36</v>
      </c>
      <c r="AW758" s="46" t="s">
        <v>880</v>
      </c>
      <c r="AX758" s="42" t="s">
        <v>880</v>
      </c>
      <c r="AY758" s="46" t="s">
        <v>36</v>
      </c>
      <c r="AZ758" s="46" t="s">
        <v>880</v>
      </c>
      <c r="BA758" s="42" t="s">
        <v>880</v>
      </c>
      <c r="BB758" s="46" t="s">
        <v>36</v>
      </c>
      <c r="BC758" s="46" t="s">
        <v>880</v>
      </c>
      <c r="BD758" s="42" t="s">
        <v>880</v>
      </c>
      <c r="BE758" s="42" t="s">
        <v>17</v>
      </c>
      <c r="BF758" s="42" t="s">
        <v>17</v>
      </c>
      <c r="BR758" s="1">
        <f t="shared" si="187"/>
        <v>23</v>
      </c>
      <c r="BS758" s="1">
        <f t="shared" si="188"/>
        <v>0</v>
      </c>
      <c r="BT758" s="1">
        <f t="shared" si="189"/>
        <v>6</v>
      </c>
      <c r="BU758" s="1">
        <f t="shared" si="190"/>
        <v>0</v>
      </c>
      <c r="BV758" s="1">
        <f t="shared" si="191"/>
        <v>0</v>
      </c>
      <c r="BW758" s="1">
        <f>SUM(COUNTIFS($S758:$BQ758,{"PAT","MAT"}))</f>
        <v>0</v>
      </c>
      <c r="BX758" s="1">
        <f t="shared" si="192"/>
        <v>0</v>
      </c>
      <c r="BY758" s="1">
        <f t="shared" si="193"/>
        <v>0</v>
      </c>
      <c r="BZ758" s="1">
        <f t="shared" si="194"/>
        <v>0</v>
      </c>
      <c r="CA758" s="1">
        <f t="shared" si="195"/>
        <v>0</v>
      </c>
      <c r="CB758" s="1">
        <f t="shared" si="196"/>
        <v>0</v>
      </c>
      <c r="CC758" s="1">
        <f t="shared" si="197"/>
        <v>0</v>
      </c>
      <c r="CD758" s="1">
        <f t="shared" si="198"/>
        <v>0</v>
      </c>
      <c r="CE758" s="1">
        <f t="shared" si="199"/>
        <v>1</v>
      </c>
      <c r="CF758" s="1">
        <f t="shared" si="200"/>
        <v>1</v>
      </c>
      <c r="CG758" s="1">
        <f>SUM(BR758:CC758)+SUM(COUNTIFS(R758:BQ758,{"TERM","RESIGNED"}))</f>
        <v>29</v>
      </c>
      <c r="CH758" s="1" t="s">
        <v>41</v>
      </c>
      <c r="CI758" s="1" t="s">
        <v>936</v>
      </c>
    </row>
    <row r="759" spans="1:87" x14ac:dyDescent="0.25">
      <c r="A759" s="30">
        <f t="shared" si="201"/>
        <v>758</v>
      </c>
      <c r="B759" s="1" t="s">
        <v>33</v>
      </c>
      <c r="C759" s="1">
        <v>19587</v>
      </c>
      <c r="D759" s="1">
        <v>19587</v>
      </c>
      <c r="E759" s="1" t="s">
        <v>863</v>
      </c>
      <c r="F759" s="32" t="s">
        <v>1540</v>
      </c>
      <c r="G759" s="32" t="s">
        <v>181</v>
      </c>
      <c r="H759" s="28">
        <v>45318</v>
      </c>
      <c r="I759" s="28" t="s">
        <v>36</v>
      </c>
      <c r="J759" s="28" t="s">
        <v>36</v>
      </c>
      <c r="K759" s="37">
        <v>19</v>
      </c>
      <c r="L759" s="39" t="s">
        <v>1354</v>
      </c>
      <c r="M759" s="32" t="s">
        <v>761</v>
      </c>
      <c r="N759" s="1" t="s">
        <v>38</v>
      </c>
      <c r="O759" s="1" t="s">
        <v>39</v>
      </c>
      <c r="P759" s="1"/>
      <c r="Q759" s="1"/>
      <c r="R759" s="31" t="s">
        <v>237</v>
      </c>
      <c r="S759" s="42" t="s">
        <v>880</v>
      </c>
      <c r="T759" s="45" t="s">
        <v>36</v>
      </c>
      <c r="U759" s="42" t="s">
        <v>880</v>
      </c>
      <c r="V759" s="42" t="s">
        <v>880</v>
      </c>
      <c r="W759" s="46" t="s">
        <v>36</v>
      </c>
      <c r="X759" s="46" t="s">
        <v>880</v>
      </c>
      <c r="Y759" s="42" t="s">
        <v>17</v>
      </c>
      <c r="Z759" s="42" t="s">
        <v>17</v>
      </c>
      <c r="AA759" s="42" t="s">
        <v>880</v>
      </c>
      <c r="AB759" s="46" t="s">
        <v>36</v>
      </c>
      <c r="AC759" s="42" t="s">
        <v>880</v>
      </c>
      <c r="AD759" s="42" t="s">
        <v>880</v>
      </c>
      <c r="AE759" s="46" t="s">
        <v>36</v>
      </c>
      <c r="AF759" s="42" t="s">
        <v>880</v>
      </c>
      <c r="AG759" s="42" t="s">
        <v>880</v>
      </c>
      <c r="AH759" s="46" t="s">
        <v>36</v>
      </c>
      <c r="AI759" s="42" t="s">
        <v>880</v>
      </c>
      <c r="AJ759" s="42" t="s">
        <v>880</v>
      </c>
      <c r="AK759" s="46" t="s">
        <v>36</v>
      </c>
      <c r="AL759" s="42" t="s">
        <v>880</v>
      </c>
      <c r="AM759" s="42" t="s">
        <v>880</v>
      </c>
      <c r="AN759" s="46" t="s">
        <v>36</v>
      </c>
      <c r="AO759" s="42" t="s">
        <v>880</v>
      </c>
      <c r="AP759" s="42" t="s">
        <v>17</v>
      </c>
      <c r="AQ759" s="42" t="s">
        <v>17</v>
      </c>
      <c r="AR759" s="42" t="s">
        <v>880</v>
      </c>
      <c r="AS759" s="46" t="s">
        <v>36</v>
      </c>
      <c r="AT759" s="46" t="s">
        <v>880</v>
      </c>
      <c r="AU759" s="42" t="s">
        <v>880</v>
      </c>
      <c r="AV759" s="46" t="s">
        <v>36</v>
      </c>
      <c r="AW759" s="46" t="s">
        <v>880</v>
      </c>
      <c r="AX759" s="42" t="s">
        <v>880</v>
      </c>
      <c r="AY759" s="46" t="s">
        <v>36</v>
      </c>
      <c r="AZ759" s="46" t="s">
        <v>880</v>
      </c>
      <c r="BA759" s="42" t="s">
        <v>880</v>
      </c>
      <c r="BB759" s="46" t="s">
        <v>36</v>
      </c>
      <c r="BC759" s="46" t="s">
        <v>880</v>
      </c>
      <c r="BD759" s="42" t="s">
        <v>880</v>
      </c>
      <c r="BE759" s="42" t="s">
        <v>17</v>
      </c>
      <c r="BF759" s="42" t="s">
        <v>17</v>
      </c>
      <c r="BR759" s="1">
        <f t="shared" si="187"/>
        <v>23</v>
      </c>
      <c r="BS759" s="1">
        <f t="shared" si="188"/>
        <v>0</v>
      </c>
      <c r="BT759" s="1">
        <f t="shared" si="189"/>
        <v>6</v>
      </c>
      <c r="BU759" s="1">
        <f t="shared" si="190"/>
        <v>0</v>
      </c>
      <c r="BV759" s="1">
        <f t="shared" si="191"/>
        <v>0</v>
      </c>
      <c r="BW759" s="1">
        <f>SUM(COUNTIFS($S759:$BQ759,{"PAT","MAT"}))</f>
        <v>0</v>
      </c>
      <c r="BX759" s="1">
        <f t="shared" si="192"/>
        <v>0</v>
      </c>
      <c r="BY759" s="1">
        <f t="shared" si="193"/>
        <v>0</v>
      </c>
      <c r="BZ759" s="1">
        <f t="shared" si="194"/>
        <v>0</v>
      </c>
      <c r="CA759" s="1">
        <f t="shared" si="195"/>
        <v>0</v>
      </c>
      <c r="CB759" s="1">
        <f t="shared" si="196"/>
        <v>0</v>
      </c>
      <c r="CC759" s="1">
        <f t="shared" si="197"/>
        <v>0</v>
      </c>
      <c r="CD759" s="1">
        <f t="shared" si="198"/>
        <v>0</v>
      </c>
      <c r="CE759" s="1">
        <f t="shared" si="199"/>
        <v>1</v>
      </c>
      <c r="CF759" s="1">
        <f t="shared" si="200"/>
        <v>1</v>
      </c>
      <c r="CG759" s="1">
        <f>SUM(BR759:CC759)+SUM(COUNTIFS(R759:BQ759,{"TERM","RESIGNED"}))</f>
        <v>29</v>
      </c>
      <c r="CH759" s="1" t="s">
        <v>41</v>
      </c>
      <c r="CI759" s="1" t="s">
        <v>936</v>
      </c>
    </row>
    <row r="760" spans="1:87" x14ac:dyDescent="0.25">
      <c r="A760" s="30">
        <f t="shared" si="201"/>
        <v>759</v>
      </c>
      <c r="B760" s="1" t="s">
        <v>33</v>
      </c>
      <c r="C760" s="1">
        <v>19589</v>
      </c>
      <c r="D760" s="1">
        <v>19589</v>
      </c>
      <c r="E760" s="1" t="s">
        <v>862</v>
      </c>
      <c r="F760" s="32" t="s">
        <v>1542</v>
      </c>
      <c r="G760" s="32" t="s">
        <v>177</v>
      </c>
      <c r="H760" s="28">
        <v>45318</v>
      </c>
      <c r="I760" s="28" t="s">
        <v>36</v>
      </c>
      <c r="J760" s="28" t="s">
        <v>36</v>
      </c>
      <c r="K760" s="37">
        <v>19</v>
      </c>
      <c r="L760" s="39" t="s">
        <v>1354</v>
      </c>
      <c r="M760" s="32" t="s">
        <v>761</v>
      </c>
      <c r="N760" s="1" t="s">
        <v>38</v>
      </c>
      <c r="O760" s="1" t="s">
        <v>39</v>
      </c>
      <c r="P760" s="1"/>
      <c r="Q760" s="1"/>
      <c r="R760" s="31" t="s">
        <v>237</v>
      </c>
      <c r="S760" s="42" t="s">
        <v>880</v>
      </c>
      <c r="T760" s="45" t="s">
        <v>36</v>
      </c>
      <c r="U760" s="42" t="s">
        <v>880</v>
      </c>
      <c r="V760" s="42" t="s">
        <v>880</v>
      </c>
      <c r="W760" s="46" t="s">
        <v>36</v>
      </c>
      <c r="X760" s="46" t="s">
        <v>880</v>
      </c>
      <c r="Y760" s="42" t="s">
        <v>17</v>
      </c>
      <c r="Z760" s="42" t="s">
        <v>17</v>
      </c>
      <c r="AA760" s="42" t="s">
        <v>880</v>
      </c>
      <c r="AB760" s="46" t="s">
        <v>36</v>
      </c>
      <c r="AC760" s="42" t="s">
        <v>880</v>
      </c>
      <c r="AD760" s="42" t="s">
        <v>880</v>
      </c>
      <c r="AE760" s="46" t="s">
        <v>36</v>
      </c>
      <c r="AF760" s="42" t="s">
        <v>880</v>
      </c>
      <c r="AG760" s="42" t="s">
        <v>880</v>
      </c>
      <c r="AH760" s="46" t="s">
        <v>36</v>
      </c>
      <c r="AI760" s="42" t="s">
        <v>880</v>
      </c>
      <c r="AJ760" s="42" t="s">
        <v>880</v>
      </c>
      <c r="AK760" s="46" t="s">
        <v>36</v>
      </c>
      <c r="AL760" s="42" t="s">
        <v>880</v>
      </c>
      <c r="AM760" s="42" t="s">
        <v>880</v>
      </c>
      <c r="AN760" s="46" t="s">
        <v>36</v>
      </c>
      <c r="AO760" s="42" t="s">
        <v>880</v>
      </c>
      <c r="AP760" s="42" t="s">
        <v>17</v>
      </c>
      <c r="AQ760" s="42" t="s">
        <v>17</v>
      </c>
      <c r="AR760" s="42" t="s">
        <v>880</v>
      </c>
      <c r="AS760" s="46" t="s">
        <v>36</v>
      </c>
      <c r="AT760" s="46" t="s">
        <v>880</v>
      </c>
      <c r="AU760" s="42" t="s">
        <v>880</v>
      </c>
      <c r="AV760" s="46" t="s">
        <v>36</v>
      </c>
      <c r="AW760" s="46" t="s">
        <v>880</v>
      </c>
      <c r="AX760" s="42" t="s">
        <v>880</v>
      </c>
      <c r="AY760" s="46" t="s">
        <v>36</v>
      </c>
      <c r="AZ760" s="46" t="s">
        <v>880</v>
      </c>
      <c r="BA760" s="42" t="s">
        <v>880</v>
      </c>
      <c r="BB760" s="46" t="s">
        <v>36</v>
      </c>
      <c r="BC760" s="46" t="s">
        <v>880</v>
      </c>
      <c r="BD760" s="42" t="s">
        <v>880</v>
      </c>
      <c r="BE760" s="42" t="s">
        <v>17</v>
      </c>
      <c r="BF760" s="42" t="s">
        <v>17</v>
      </c>
      <c r="BR760" s="1">
        <f t="shared" si="187"/>
        <v>23</v>
      </c>
      <c r="BS760" s="1">
        <f t="shared" si="188"/>
        <v>0</v>
      </c>
      <c r="BT760" s="1">
        <f t="shared" si="189"/>
        <v>6</v>
      </c>
      <c r="BU760" s="1">
        <f t="shared" si="190"/>
        <v>0</v>
      </c>
      <c r="BV760" s="1">
        <f t="shared" si="191"/>
        <v>0</v>
      </c>
      <c r="BW760" s="1">
        <f>SUM(COUNTIFS($S760:$BQ760,{"PAT","MAT"}))</f>
        <v>0</v>
      </c>
      <c r="BX760" s="1">
        <f t="shared" si="192"/>
        <v>0</v>
      </c>
      <c r="BY760" s="1">
        <f t="shared" si="193"/>
        <v>0</v>
      </c>
      <c r="BZ760" s="1">
        <f t="shared" si="194"/>
        <v>0</v>
      </c>
      <c r="CA760" s="1">
        <f t="shared" si="195"/>
        <v>0</v>
      </c>
      <c r="CB760" s="1">
        <f t="shared" si="196"/>
        <v>0</v>
      </c>
      <c r="CC760" s="1">
        <f t="shared" si="197"/>
        <v>0</v>
      </c>
      <c r="CD760" s="1">
        <f t="shared" si="198"/>
        <v>0</v>
      </c>
      <c r="CE760" s="1">
        <f t="shared" si="199"/>
        <v>1</v>
      </c>
      <c r="CF760" s="1">
        <f t="shared" si="200"/>
        <v>1</v>
      </c>
      <c r="CG760" s="1">
        <f>SUM(BR760:CC760)+SUM(COUNTIFS(R760:BQ760,{"TERM","RESIGNED"}))</f>
        <v>29</v>
      </c>
      <c r="CH760" s="1" t="s">
        <v>41</v>
      </c>
      <c r="CI760" s="1" t="s">
        <v>936</v>
      </c>
    </row>
    <row r="761" spans="1:87" x14ac:dyDescent="0.25">
      <c r="A761" s="30">
        <f t="shared" si="201"/>
        <v>760</v>
      </c>
      <c r="B761" s="1" t="s">
        <v>33</v>
      </c>
      <c r="C761" s="1">
        <v>19590</v>
      </c>
      <c r="D761" s="1">
        <v>19590</v>
      </c>
      <c r="E761" s="1" t="s">
        <v>863</v>
      </c>
      <c r="F761" s="32" t="s">
        <v>1561</v>
      </c>
      <c r="G761" s="32" t="s">
        <v>181</v>
      </c>
      <c r="H761" s="28">
        <v>45318</v>
      </c>
      <c r="I761" s="28" t="s">
        <v>36</v>
      </c>
      <c r="J761" s="28" t="s">
        <v>36</v>
      </c>
      <c r="K761" s="37">
        <v>19</v>
      </c>
      <c r="L761" s="39" t="s">
        <v>1354</v>
      </c>
      <c r="M761" s="32" t="s">
        <v>761</v>
      </c>
      <c r="N761" s="1" t="s">
        <v>38</v>
      </c>
      <c r="O761" s="1" t="s">
        <v>39</v>
      </c>
      <c r="P761" s="1"/>
      <c r="Q761" s="1"/>
      <c r="R761" s="31" t="s">
        <v>237</v>
      </c>
      <c r="S761" s="42" t="s">
        <v>880</v>
      </c>
      <c r="T761" s="45" t="s">
        <v>36</v>
      </c>
      <c r="U761" s="42" t="s">
        <v>880</v>
      </c>
      <c r="V761" s="42" t="s">
        <v>880</v>
      </c>
      <c r="W761" s="46" t="s">
        <v>36</v>
      </c>
      <c r="X761" s="46" t="s">
        <v>880</v>
      </c>
      <c r="Y761" s="42" t="s">
        <v>17</v>
      </c>
      <c r="Z761" s="42" t="s">
        <v>17</v>
      </c>
      <c r="AA761" s="42" t="s">
        <v>880</v>
      </c>
      <c r="AB761" s="46" t="s">
        <v>36</v>
      </c>
      <c r="AC761" s="42" t="s">
        <v>880</v>
      </c>
      <c r="AD761" s="42" t="s">
        <v>880</v>
      </c>
      <c r="AE761" s="46" t="s">
        <v>36</v>
      </c>
      <c r="AF761" s="42" t="s">
        <v>880</v>
      </c>
      <c r="AG761" s="42" t="s">
        <v>880</v>
      </c>
      <c r="AH761" s="46" t="s">
        <v>36</v>
      </c>
      <c r="AI761" s="42" t="s">
        <v>880</v>
      </c>
      <c r="AJ761" s="42" t="s">
        <v>880</v>
      </c>
      <c r="AK761" s="46" t="s">
        <v>36</v>
      </c>
      <c r="AL761" s="42" t="s">
        <v>880</v>
      </c>
      <c r="AM761" s="42" t="s">
        <v>880</v>
      </c>
      <c r="AN761" s="46" t="s">
        <v>36</v>
      </c>
      <c r="AO761" s="42" t="s">
        <v>880</v>
      </c>
      <c r="AP761" s="42" t="s">
        <v>17</v>
      </c>
      <c r="AQ761" s="42" t="s">
        <v>17</v>
      </c>
      <c r="AR761" s="42" t="s">
        <v>880</v>
      </c>
      <c r="AS761" s="46" t="s">
        <v>36</v>
      </c>
      <c r="AT761" s="46" t="s">
        <v>880</v>
      </c>
      <c r="AU761" s="42" t="s">
        <v>880</v>
      </c>
      <c r="AV761" s="46" t="s">
        <v>36</v>
      </c>
      <c r="AW761" s="46" t="s">
        <v>880</v>
      </c>
      <c r="AX761" s="42" t="s">
        <v>880</v>
      </c>
      <c r="AY761" s="46" t="s">
        <v>36</v>
      </c>
      <c r="AZ761" s="46" t="s">
        <v>880</v>
      </c>
      <c r="BA761" s="42" t="s">
        <v>880</v>
      </c>
      <c r="BB761" s="46" t="s">
        <v>36</v>
      </c>
      <c r="BC761" s="46" t="s">
        <v>880</v>
      </c>
      <c r="BD761" s="42" t="s">
        <v>19</v>
      </c>
      <c r="BE761" s="42" t="s">
        <v>17</v>
      </c>
      <c r="BF761" s="42" t="s">
        <v>17</v>
      </c>
      <c r="BR761" s="1">
        <f t="shared" si="187"/>
        <v>22</v>
      </c>
      <c r="BS761" s="1">
        <f t="shared" si="188"/>
        <v>0</v>
      </c>
      <c r="BT761" s="1">
        <f t="shared" si="189"/>
        <v>6</v>
      </c>
      <c r="BU761" s="1">
        <f t="shared" si="190"/>
        <v>0</v>
      </c>
      <c r="BV761" s="1">
        <f t="shared" si="191"/>
        <v>1</v>
      </c>
      <c r="BW761" s="1">
        <f>SUM(COUNTIFS($S761:$BQ761,{"PAT","MAT"}))</f>
        <v>0</v>
      </c>
      <c r="BX761" s="1">
        <f t="shared" si="192"/>
        <v>0</v>
      </c>
      <c r="BY761" s="1">
        <f t="shared" si="193"/>
        <v>0</v>
      </c>
      <c r="BZ761" s="1">
        <f t="shared" si="194"/>
        <v>0</v>
      </c>
      <c r="CA761" s="1">
        <f t="shared" si="195"/>
        <v>0</v>
      </c>
      <c r="CB761" s="1">
        <f t="shared" si="196"/>
        <v>0</v>
      </c>
      <c r="CC761" s="1">
        <f t="shared" si="197"/>
        <v>0</v>
      </c>
      <c r="CD761" s="1">
        <f t="shared" si="198"/>
        <v>0</v>
      </c>
      <c r="CE761" s="1">
        <f t="shared" si="199"/>
        <v>1</v>
      </c>
      <c r="CF761" s="1">
        <f t="shared" si="200"/>
        <v>1</v>
      </c>
      <c r="CG761" s="1">
        <f>SUM(BR761:CC761)+SUM(COUNTIFS(R761:BQ761,{"TERM","RESIGNED"}))</f>
        <v>29</v>
      </c>
      <c r="CH761" s="1" t="s">
        <v>41</v>
      </c>
      <c r="CI761" s="1" t="s">
        <v>936</v>
      </c>
    </row>
    <row r="762" spans="1:87" x14ac:dyDescent="0.25">
      <c r="A762" s="30">
        <f t="shared" si="201"/>
        <v>761</v>
      </c>
      <c r="B762" s="1" t="s">
        <v>33</v>
      </c>
      <c r="C762" s="1">
        <v>19591</v>
      </c>
      <c r="D762" s="1">
        <v>19591</v>
      </c>
      <c r="E762" s="1" t="s">
        <v>862</v>
      </c>
      <c r="F762" s="32" t="s">
        <v>1543</v>
      </c>
      <c r="G762" s="32" t="s">
        <v>181</v>
      </c>
      <c r="H762" s="28">
        <v>45318</v>
      </c>
      <c r="I762" s="28" t="s">
        <v>36</v>
      </c>
      <c r="J762" s="28" t="s">
        <v>36</v>
      </c>
      <c r="K762" s="37">
        <v>19</v>
      </c>
      <c r="L762" s="39" t="s">
        <v>1354</v>
      </c>
      <c r="M762" s="32" t="s">
        <v>761</v>
      </c>
      <c r="N762" s="1" t="s">
        <v>38</v>
      </c>
      <c r="O762" s="1" t="s">
        <v>39</v>
      </c>
      <c r="P762" s="1"/>
      <c r="Q762" s="1"/>
      <c r="R762" s="31" t="s">
        <v>237</v>
      </c>
      <c r="S762" s="42" t="s">
        <v>880</v>
      </c>
      <c r="T762" s="45" t="s">
        <v>36</v>
      </c>
      <c r="U762" s="42" t="s">
        <v>880</v>
      </c>
      <c r="V762" s="42" t="s">
        <v>880</v>
      </c>
      <c r="W762" s="46" t="s">
        <v>36</v>
      </c>
      <c r="X762" s="46" t="s">
        <v>880</v>
      </c>
      <c r="Y762" s="42" t="s">
        <v>17</v>
      </c>
      <c r="Z762" s="42" t="s">
        <v>17</v>
      </c>
      <c r="AA762" s="42" t="s">
        <v>880</v>
      </c>
      <c r="AB762" s="46" t="s">
        <v>36</v>
      </c>
      <c r="AC762" s="42" t="s">
        <v>880</v>
      </c>
      <c r="AD762" s="42" t="s">
        <v>880</v>
      </c>
      <c r="AE762" s="46" t="s">
        <v>36</v>
      </c>
      <c r="AF762" s="42" t="s">
        <v>880</v>
      </c>
      <c r="AG762" s="42" t="s">
        <v>880</v>
      </c>
      <c r="AH762" s="46" t="s">
        <v>36</v>
      </c>
      <c r="AI762" s="42" t="s">
        <v>880</v>
      </c>
      <c r="AJ762" s="42" t="s">
        <v>880</v>
      </c>
      <c r="AK762" s="46" t="s">
        <v>36</v>
      </c>
      <c r="AL762" s="42" t="s">
        <v>880</v>
      </c>
      <c r="AM762" s="42" t="s">
        <v>880</v>
      </c>
      <c r="AN762" s="46" t="s">
        <v>36</v>
      </c>
      <c r="AO762" s="42" t="s">
        <v>880</v>
      </c>
      <c r="AP762" s="42" t="s">
        <v>17</v>
      </c>
      <c r="AQ762" s="42" t="s">
        <v>17</v>
      </c>
      <c r="AR762" s="42" t="s">
        <v>880</v>
      </c>
      <c r="AS762" s="46" t="s">
        <v>36</v>
      </c>
      <c r="AT762" s="46" t="s">
        <v>880</v>
      </c>
      <c r="AU762" s="42" t="s">
        <v>880</v>
      </c>
      <c r="AV762" s="46" t="s">
        <v>36</v>
      </c>
      <c r="AW762" s="46" t="s">
        <v>880</v>
      </c>
      <c r="AX762" s="42" t="s">
        <v>880</v>
      </c>
      <c r="AY762" s="46" t="s">
        <v>36</v>
      </c>
      <c r="AZ762" s="46" t="s">
        <v>880</v>
      </c>
      <c r="BA762" s="42" t="s">
        <v>880</v>
      </c>
      <c r="BB762" s="46" t="s">
        <v>36</v>
      </c>
      <c r="BC762" s="46" t="s">
        <v>880</v>
      </c>
      <c r="BD762" s="42" t="s">
        <v>880</v>
      </c>
      <c r="BE762" s="42" t="s">
        <v>17</v>
      </c>
      <c r="BF762" s="42" t="s">
        <v>17</v>
      </c>
      <c r="BR762" s="1">
        <f t="shared" si="187"/>
        <v>23</v>
      </c>
      <c r="BS762" s="1">
        <f t="shared" si="188"/>
        <v>0</v>
      </c>
      <c r="BT762" s="1">
        <f t="shared" si="189"/>
        <v>6</v>
      </c>
      <c r="BU762" s="1">
        <f t="shared" si="190"/>
        <v>0</v>
      </c>
      <c r="BV762" s="1">
        <f t="shared" si="191"/>
        <v>0</v>
      </c>
      <c r="BW762" s="1">
        <f>SUM(COUNTIFS($S762:$BQ762,{"PAT","MAT"}))</f>
        <v>0</v>
      </c>
      <c r="BX762" s="1">
        <f t="shared" si="192"/>
        <v>0</v>
      </c>
      <c r="BY762" s="1">
        <f t="shared" si="193"/>
        <v>0</v>
      </c>
      <c r="BZ762" s="1">
        <f t="shared" si="194"/>
        <v>0</v>
      </c>
      <c r="CA762" s="1">
        <f t="shared" si="195"/>
        <v>0</v>
      </c>
      <c r="CB762" s="1">
        <f t="shared" si="196"/>
        <v>0</v>
      </c>
      <c r="CC762" s="1">
        <f t="shared" si="197"/>
        <v>0</v>
      </c>
      <c r="CD762" s="1">
        <f t="shared" si="198"/>
        <v>0</v>
      </c>
      <c r="CE762" s="1">
        <f t="shared" si="199"/>
        <v>1</v>
      </c>
      <c r="CF762" s="1">
        <f t="shared" si="200"/>
        <v>1</v>
      </c>
      <c r="CG762" s="1">
        <f>SUM(BR762:CC762)+SUM(COUNTIFS(R762:BQ762,{"TERM","RESIGNED"}))</f>
        <v>29</v>
      </c>
      <c r="CH762" s="1" t="s">
        <v>41</v>
      </c>
      <c r="CI762" s="1" t="s">
        <v>936</v>
      </c>
    </row>
    <row r="763" spans="1:87" x14ac:dyDescent="0.25">
      <c r="A763" s="30">
        <f t="shared" si="201"/>
        <v>762</v>
      </c>
      <c r="B763" s="1" t="s">
        <v>33</v>
      </c>
      <c r="C763" s="1">
        <v>19596</v>
      </c>
      <c r="D763" s="1">
        <v>19596</v>
      </c>
      <c r="E763" s="1" t="s">
        <v>863</v>
      </c>
      <c r="F763" s="32" t="s">
        <v>1547</v>
      </c>
      <c r="G763" s="32" t="s">
        <v>181</v>
      </c>
      <c r="H763" s="28">
        <v>45318</v>
      </c>
      <c r="I763" s="28" t="s">
        <v>36</v>
      </c>
      <c r="J763" s="28" t="s">
        <v>36</v>
      </c>
      <c r="K763" s="37">
        <v>19</v>
      </c>
      <c r="L763" s="39" t="s">
        <v>1354</v>
      </c>
      <c r="M763" s="32" t="s">
        <v>761</v>
      </c>
      <c r="N763" s="1" t="s">
        <v>38</v>
      </c>
      <c r="O763" s="1" t="s">
        <v>39</v>
      </c>
      <c r="P763" s="1"/>
      <c r="Q763" s="1"/>
      <c r="R763" s="31" t="s">
        <v>237</v>
      </c>
      <c r="S763" s="42" t="s">
        <v>880</v>
      </c>
      <c r="T763" s="45" t="s">
        <v>36</v>
      </c>
      <c r="U763" s="42" t="s">
        <v>880</v>
      </c>
      <c r="V763" s="42" t="s">
        <v>880</v>
      </c>
      <c r="W763" s="46" t="s">
        <v>36</v>
      </c>
      <c r="X763" s="46" t="s">
        <v>880</v>
      </c>
      <c r="Y763" s="42" t="s">
        <v>17</v>
      </c>
      <c r="Z763" s="42" t="s">
        <v>17</v>
      </c>
      <c r="AA763" s="42" t="s">
        <v>880</v>
      </c>
      <c r="AB763" s="46" t="s">
        <v>36</v>
      </c>
      <c r="AC763" s="42" t="s">
        <v>880</v>
      </c>
      <c r="AD763" s="42" t="s">
        <v>19</v>
      </c>
      <c r="AE763" s="46" t="s">
        <v>36</v>
      </c>
      <c r="AF763" s="42" t="s">
        <v>19</v>
      </c>
      <c r="AG763" s="42" t="s">
        <v>880</v>
      </c>
      <c r="AH763" s="46" t="s">
        <v>36</v>
      </c>
      <c r="AI763" s="42" t="s">
        <v>880</v>
      </c>
      <c r="AJ763" s="42" t="s">
        <v>880</v>
      </c>
      <c r="AK763" s="46" t="s">
        <v>36</v>
      </c>
      <c r="AL763" s="42" t="s">
        <v>880</v>
      </c>
      <c r="AM763" s="42" t="s">
        <v>19</v>
      </c>
      <c r="AN763" s="46" t="s">
        <v>36</v>
      </c>
      <c r="AO763" s="42" t="s">
        <v>19</v>
      </c>
      <c r="AP763" s="42" t="s">
        <v>17</v>
      </c>
      <c r="AQ763" s="42" t="s">
        <v>17</v>
      </c>
      <c r="AR763" s="42" t="s">
        <v>880</v>
      </c>
      <c r="AS763" s="46" t="s">
        <v>36</v>
      </c>
      <c r="AT763" s="46" t="s">
        <v>880</v>
      </c>
      <c r="AU763" s="42" t="s">
        <v>880</v>
      </c>
      <c r="AV763" s="46" t="s">
        <v>36</v>
      </c>
      <c r="AW763" s="46" t="s">
        <v>880</v>
      </c>
      <c r="AX763" s="42" t="s">
        <v>880</v>
      </c>
      <c r="AY763" s="46" t="s">
        <v>36</v>
      </c>
      <c r="AZ763" s="46" t="s">
        <v>880</v>
      </c>
      <c r="BA763" s="42" t="s">
        <v>880</v>
      </c>
      <c r="BB763" s="46" t="s">
        <v>36</v>
      </c>
      <c r="BC763" s="46" t="s">
        <v>880</v>
      </c>
      <c r="BD763" s="42" t="s">
        <v>880</v>
      </c>
      <c r="BE763" s="42" t="s">
        <v>17</v>
      </c>
      <c r="BF763" s="42" t="s">
        <v>17</v>
      </c>
      <c r="BR763" s="1">
        <f t="shared" si="187"/>
        <v>19</v>
      </c>
      <c r="BS763" s="1">
        <f t="shared" si="188"/>
        <v>0</v>
      </c>
      <c r="BT763" s="1">
        <f t="shared" si="189"/>
        <v>6</v>
      </c>
      <c r="BU763" s="1">
        <f t="shared" si="190"/>
        <v>0</v>
      </c>
      <c r="BV763" s="1">
        <f t="shared" si="191"/>
        <v>4</v>
      </c>
      <c r="BW763" s="1">
        <f>SUM(COUNTIFS($S763:$BQ763,{"PAT","MAT"}))</f>
        <v>0</v>
      </c>
      <c r="BX763" s="1">
        <f t="shared" si="192"/>
        <v>0</v>
      </c>
      <c r="BY763" s="1">
        <f t="shared" si="193"/>
        <v>0</v>
      </c>
      <c r="BZ763" s="1">
        <f t="shared" si="194"/>
        <v>0</v>
      </c>
      <c r="CA763" s="1">
        <f t="shared" si="195"/>
        <v>0</v>
      </c>
      <c r="CB763" s="1">
        <f t="shared" si="196"/>
        <v>0</v>
      </c>
      <c r="CC763" s="1">
        <f t="shared" si="197"/>
        <v>0</v>
      </c>
      <c r="CD763" s="1">
        <f t="shared" si="198"/>
        <v>0</v>
      </c>
      <c r="CE763" s="1">
        <f t="shared" si="199"/>
        <v>1</v>
      </c>
      <c r="CF763" s="1">
        <f t="shared" si="200"/>
        <v>1</v>
      </c>
      <c r="CG763" s="1">
        <f>SUM(BR763:CC763)+SUM(COUNTIFS(R763:BQ763,{"TERM","RESIGNED"}))</f>
        <v>29</v>
      </c>
      <c r="CH763" s="1" t="s">
        <v>41</v>
      </c>
      <c r="CI763" s="1" t="s">
        <v>936</v>
      </c>
    </row>
    <row r="764" spans="1:87" x14ac:dyDescent="0.25">
      <c r="A764" s="30">
        <f t="shared" si="201"/>
        <v>763</v>
      </c>
      <c r="B764" s="1" t="s">
        <v>33</v>
      </c>
      <c r="C764" s="1">
        <v>19597</v>
      </c>
      <c r="D764" s="1">
        <v>19597</v>
      </c>
      <c r="E764" s="1" t="s">
        <v>863</v>
      </c>
      <c r="F764" s="32" t="s">
        <v>1548</v>
      </c>
      <c r="G764" s="32" t="s">
        <v>181</v>
      </c>
      <c r="H764" s="28">
        <v>45318</v>
      </c>
      <c r="I764" s="28" t="s">
        <v>36</v>
      </c>
      <c r="J764" s="28" t="s">
        <v>36</v>
      </c>
      <c r="K764" s="37">
        <v>19</v>
      </c>
      <c r="L764" s="39" t="s">
        <v>1354</v>
      </c>
      <c r="M764" s="32" t="s">
        <v>761</v>
      </c>
      <c r="N764" s="1" t="s">
        <v>38</v>
      </c>
      <c r="O764" s="1" t="s">
        <v>39</v>
      </c>
      <c r="P764" s="1"/>
      <c r="Q764" s="1"/>
      <c r="R764" s="31" t="s">
        <v>237</v>
      </c>
      <c r="S764" s="42" t="s">
        <v>880</v>
      </c>
      <c r="T764" s="45" t="s">
        <v>36</v>
      </c>
      <c r="U764" s="42" t="s">
        <v>880</v>
      </c>
      <c r="V764" s="42" t="s">
        <v>880</v>
      </c>
      <c r="W764" s="46" t="s">
        <v>36</v>
      </c>
      <c r="X764" s="46" t="s">
        <v>880</v>
      </c>
      <c r="Y764" s="42" t="s">
        <v>17</v>
      </c>
      <c r="Z764" s="42" t="s">
        <v>17</v>
      </c>
      <c r="AA764" s="42" t="s">
        <v>880</v>
      </c>
      <c r="AB764" s="46" t="s">
        <v>36</v>
      </c>
      <c r="AC764" s="42" t="s">
        <v>880</v>
      </c>
      <c r="AD764" s="42" t="s">
        <v>880</v>
      </c>
      <c r="AE764" s="46" t="s">
        <v>36</v>
      </c>
      <c r="AF764" s="42" t="s">
        <v>880</v>
      </c>
      <c r="AG764" s="42" t="s">
        <v>880</v>
      </c>
      <c r="AH764" s="46" t="s">
        <v>36</v>
      </c>
      <c r="AI764" s="42" t="s">
        <v>880</v>
      </c>
      <c r="AJ764" s="42" t="s">
        <v>880</v>
      </c>
      <c r="AK764" s="46" t="s">
        <v>36</v>
      </c>
      <c r="AL764" s="42" t="s">
        <v>880</v>
      </c>
      <c r="AM764" s="42" t="s">
        <v>880</v>
      </c>
      <c r="AN764" s="46" t="s">
        <v>36</v>
      </c>
      <c r="AO764" s="42" t="s">
        <v>880</v>
      </c>
      <c r="AP764" s="42" t="s">
        <v>17</v>
      </c>
      <c r="AQ764" s="42" t="s">
        <v>17</v>
      </c>
      <c r="AR764" s="42" t="s">
        <v>880</v>
      </c>
      <c r="AS764" s="46" t="s">
        <v>36</v>
      </c>
      <c r="AT764" s="46" t="s">
        <v>880</v>
      </c>
      <c r="AU764" s="42" t="s">
        <v>880</v>
      </c>
      <c r="AV764" s="46" t="s">
        <v>36</v>
      </c>
      <c r="AW764" s="46" t="s">
        <v>880</v>
      </c>
      <c r="AX764" s="42" t="s">
        <v>880</v>
      </c>
      <c r="AY764" s="46" t="s">
        <v>36</v>
      </c>
      <c r="AZ764" s="46" t="s">
        <v>880</v>
      </c>
      <c r="BA764" s="42" t="s">
        <v>880</v>
      </c>
      <c r="BB764" s="46" t="s">
        <v>36</v>
      </c>
      <c r="BC764" s="46" t="s">
        <v>880</v>
      </c>
      <c r="BD764" s="42" t="s">
        <v>880</v>
      </c>
      <c r="BE764" s="42" t="s">
        <v>17</v>
      </c>
      <c r="BF764" s="42" t="s">
        <v>17</v>
      </c>
      <c r="BR764" s="1">
        <f t="shared" si="187"/>
        <v>23</v>
      </c>
      <c r="BS764" s="1">
        <f t="shared" si="188"/>
        <v>0</v>
      </c>
      <c r="BT764" s="1">
        <f t="shared" si="189"/>
        <v>6</v>
      </c>
      <c r="BU764" s="1">
        <f t="shared" si="190"/>
        <v>0</v>
      </c>
      <c r="BV764" s="1">
        <f t="shared" si="191"/>
        <v>0</v>
      </c>
      <c r="BW764" s="1">
        <f>SUM(COUNTIFS($S764:$BQ764,{"PAT","MAT"}))</f>
        <v>0</v>
      </c>
      <c r="BX764" s="1">
        <f t="shared" si="192"/>
        <v>0</v>
      </c>
      <c r="BY764" s="1">
        <f t="shared" si="193"/>
        <v>0</v>
      </c>
      <c r="BZ764" s="1">
        <f t="shared" si="194"/>
        <v>0</v>
      </c>
      <c r="CA764" s="1">
        <f t="shared" si="195"/>
        <v>0</v>
      </c>
      <c r="CB764" s="1">
        <f t="shared" si="196"/>
        <v>0</v>
      </c>
      <c r="CC764" s="1">
        <f t="shared" si="197"/>
        <v>0</v>
      </c>
      <c r="CD764" s="1">
        <f t="shared" si="198"/>
        <v>0</v>
      </c>
      <c r="CE764" s="1">
        <f t="shared" si="199"/>
        <v>1</v>
      </c>
      <c r="CF764" s="1">
        <f t="shared" si="200"/>
        <v>1</v>
      </c>
      <c r="CG764" s="1">
        <f>SUM(BR764:CC764)+SUM(COUNTIFS(R764:BQ764,{"TERM","RESIGNED"}))</f>
        <v>29</v>
      </c>
      <c r="CH764" s="1" t="s">
        <v>41</v>
      </c>
      <c r="CI764" s="1" t="s">
        <v>936</v>
      </c>
    </row>
    <row r="765" spans="1:87" x14ac:dyDescent="0.25">
      <c r="A765" s="30">
        <f t="shared" si="201"/>
        <v>764</v>
      </c>
      <c r="B765" s="1" t="s">
        <v>33</v>
      </c>
      <c r="C765" s="1">
        <v>19607</v>
      </c>
      <c r="D765" s="1">
        <v>19607</v>
      </c>
      <c r="E765" s="1" t="s">
        <v>862</v>
      </c>
      <c r="F765" s="32" t="s">
        <v>1557</v>
      </c>
      <c r="G765" s="32" t="s">
        <v>181</v>
      </c>
      <c r="H765" s="28">
        <v>45322</v>
      </c>
      <c r="I765" s="28" t="s">
        <v>36</v>
      </c>
      <c r="J765" s="28" t="s">
        <v>36</v>
      </c>
      <c r="K765" s="37">
        <v>15</v>
      </c>
      <c r="L765" s="39" t="s">
        <v>1354</v>
      </c>
      <c r="M765" s="32" t="s">
        <v>761</v>
      </c>
      <c r="N765" s="1" t="s">
        <v>38</v>
      </c>
      <c r="O765" s="1" t="s">
        <v>39</v>
      </c>
      <c r="P765" s="1"/>
      <c r="Q765" s="1"/>
      <c r="R765" s="31" t="s">
        <v>237</v>
      </c>
      <c r="S765" s="42" t="s">
        <v>880</v>
      </c>
      <c r="T765" s="45" t="s">
        <v>36</v>
      </c>
      <c r="U765" s="42" t="s">
        <v>880</v>
      </c>
      <c r="V765" s="42" t="s">
        <v>880</v>
      </c>
      <c r="W765" s="46" t="s">
        <v>36</v>
      </c>
      <c r="X765" s="46" t="s">
        <v>880</v>
      </c>
      <c r="Y765" s="42" t="s">
        <v>17</v>
      </c>
      <c r="Z765" s="42" t="s">
        <v>17</v>
      </c>
      <c r="AA765" s="42" t="s">
        <v>880</v>
      </c>
      <c r="AB765" s="46" t="s">
        <v>36</v>
      </c>
      <c r="AC765" s="42" t="s">
        <v>880</v>
      </c>
      <c r="AD765" s="42" t="s">
        <v>880</v>
      </c>
      <c r="AE765" s="46" t="s">
        <v>36</v>
      </c>
      <c r="AF765" s="42" t="s">
        <v>880</v>
      </c>
      <c r="AG765" s="42" t="s">
        <v>880</v>
      </c>
      <c r="AH765" s="46" t="s">
        <v>36</v>
      </c>
      <c r="AI765" s="42" t="s">
        <v>880</v>
      </c>
      <c r="AJ765" s="42" t="s">
        <v>880</v>
      </c>
      <c r="AK765" s="46" t="s">
        <v>36</v>
      </c>
      <c r="AL765" s="42" t="s">
        <v>880</v>
      </c>
      <c r="AM765" s="42" t="s">
        <v>880</v>
      </c>
      <c r="AN765" s="46" t="s">
        <v>36</v>
      </c>
      <c r="AO765" s="42" t="s">
        <v>880</v>
      </c>
      <c r="AP765" s="42" t="s">
        <v>17</v>
      </c>
      <c r="AQ765" s="42" t="s">
        <v>17</v>
      </c>
      <c r="AR765" s="42" t="s">
        <v>880</v>
      </c>
      <c r="AS765" s="46" t="s">
        <v>36</v>
      </c>
      <c r="AT765" s="46" t="s">
        <v>880</v>
      </c>
      <c r="AU765" s="42" t="s">
        <v>880</v>
      </c>
      <c r="AV765" s="46" t="s">
        <v>36</v>
      </c>
      <c r="AW765" s="46" t="s">
        <v>880</v>
      </c>
      <c r="AX765" s="42" t="s">
        <v>880</v>
      </c>
      <c r="AY765" s="46" t="s">
        <v>36</v>
      </c>
      <c r="AZ765" s="46" t="s">
        <v>880</v>
      </c>
      <c r="BA765" s="42" t="s">
        <v>880</v>
      </c>
      <c r="BB765" s="46" t="s">
        <v>36</v>
      </c>
      <c r="BC765" s="46" t="s">
        <v>880</v>
      </c>
      <c r="BD765" s="42" t="s">
        <v>880</v>
      </c>
      <c r="BE765" s="42" t="s">
        <v>17</v>
      </c>
      <c r="BF765" s="42" t="s">
        <v>17</v>
      </c>
      <c r="BR765" s="1">
        <f t="shared" si="187"/>
        <v>23</v>
      </c>
      <c r="BS765" s="1">
        <f t="shared" si="188"/>
        <v>0</v>
      </c>
      <c r="BT765" s="1">
        <f t="shared" si="189"/>
        <v>6</v>
      </c>
      <c r="BU765" s="1">
        <f t="shared" si="190"/>
        <v>0</v>
      </c>
      <c r="BV765" s="1">
        <f t="shared" si="191"/>
        <v>0</v>
      </c>
      <c r="BW765" s="1">
        <f>SUM(COUNTIFS($S765:$BQ765,{"PAT","MAT"}))</f>
        <v>0</v>
      </c>
      <c r="BX765" s="1">
        <f t="shared" si="192"/>
        <v>0</v>
      </c>
      <c r="BY765" s="1">
        <f t="shared" si="193"/>
        <v>0</v>
      </c>
      <c r="BZ765" s="1">
        <f t="shared" si="194"/>
        <v>0</v>
      </c>
      <c r="CA765" s="1">
        <f t="shared" si="195"/>
        <v>0</v>
      </c>
      <c r="CB765" s="1">
        <f t="shared" si="196"/>
        <v>0</v>
      </c>
      <c r="CC765" s="1">
        <f t="shared" si="197"/>
        <v>0</v>
      </c>
      <c r="CD765" s="1">
        <f t="shared" si="198"/>
        <v>0</v>
      </c>
      <c r="CE765" s="1">
        <f t="shared" si="199"/>
        <v>1</v>
      </c>
      <c r="CF765" s="1">
        <f t="shared" si="200"/>
        <v>1</v>
      </c>
      <c r="CG765" s="1">
        <f>SUM(BR765:CC765)+SUM(COUNTIFS(R765:BQ765,{"TERM","RESIGNED"}))</f>
        <v>29</v>
      </c>
      <c r="CH765" s="1" t="s">
        <v>41</v>
      </c>
      <c r="CI765" s="1" t="s">
        <v>936</v>
      </c>
    </row>
    <row r="766" spans="1:87" x14ac:dyDescent="0.25">
      <c r="A766" s="30">
        <f t="shared" si="201"/>
        <v>765</v>
      </c>
      <c r="B766" s="1" t="s">
        <v>33</v>
      </c>
      <c r="C766" s="1">
        <v>19610</v>
      </c>
      <c r="D766" s="1">
        <v>19610</v>
      </c>
      <c r="E766" s="1" t="s">
        <v>863</v>
      </c>
      <c r="F766" s="32" t="s">
        <v>1559</v>
      </c>
      <c r="G766" s="32" t="s">
        <v>177</v>
      </c>
      <c r="H766" s="28">
        <v>45322</v>
      </c>
      <c r="I766" s="28" t="s">
        <v>36</v>
      </c>
      <c r="J766" s="28" t="s">
        <v>36</v>
      </c>
      <c r="K766" s="37">
        <v>15</v>
      </c>
      <c r="L766" s="39" t="s">
        <v>1354</v>
      </c>
      <c r="M766" s="32" t="s">
        <v>761</v>
      </c>
      <c r="N766" s="1" t="s">
        <v>38</v>
      </c>
      <c r="O766" s="1" t="s">
        <v>39</v>
      </c>
      <c r="P766" s="1"/>
      <c r="Q766" s="1"/>
      <c r="R766" s="31" t="s">
        <v>237</v>
      </c>
      <c r="S766" s="42" t="s">
        <v>880</v>
      </c>
      <c r="T766" s="45" t="s">
        <v>36</v>
      </c>
      <c r="U766" s="42" t="s">
        <v>880</v>
      </c>
      <c r="V766" s="42" t="s">
        <v>880</v>
      </c>
      <c r="W766" s="46" t="s">
        <v>36</v>
      </c>
      <c r="X766" s="46" t="s">
        <v>880</v>
      </c>
      <c r="Y766" s="42" t="s">
        <v>17</v>
      </c>
      <c r="Z766" s="42" t="s">
        <v>17</v>
      </c>
      <c r="AA766" s="42" t="s">
        <v>880</v>
      </c>
      <c r="AB766" s="46" t="s">
        <v>36</v>
      </c>
      <c r="AC766" s="42" t="s">
        <v>880</v>
      </c>
      <c r="AD766" s="42" t="s">
        <v>880</v>
      </c>
      <c r="AE766" s="46" t="s">
        <v>36</v>
      </c>
      <c r="AF766" s="42" t="s">
        <v>880</v>
      </c>
      <c r="AG766" s="42" t="s">
        <v>880</v>
      </c>
      <c r="AH766" s="46" t="s">
        <v>36</v>
      </c>
      <c r="AI766" s="42" t="s">
        <v>880</v>
      </c>
      <c r="AJ766" s="42" t="s">
        <v>880</v>
      </c>
      <c r="AK766" s="46" t="s">
        <v>36</v>
      </c>
      <c r="AL766" s="42" t="s">
        <v>880</v>
      </c>
      <c r="AM766" s="42" t="s">
        <v>880</v>
      </c>
      <c r="AN766" s="46" t="s">
        <v>36</v>
      </c>
      <c r="AO766" s="42" t="s">
        <v>880</v>
      </c>
      <c r="AP766" s="42" t="s">
        <v>17</v>
      </c>
      <c r="AQ766" s="42" t="s">
        <v>17</v>
      </c>
      <c r="AR766" s="42" t="s">
        <v>880</v>
      </c>
      <c r="AS766" s="46" t="s">
        <v>36</v>
      </c>
      <c r="AT766" s="46" t="s">
        <v>880</v>
      </c>
      <c r="AU766" s="42" t="s">
        <v>880</v>
      </c>
      <c r="AV766" s="46" t="s">
        <v>36</v>
      </c>
      <c r="AW766" s="46" t="s">
        <v>880</v>
      </c>
      <c r="AX766" s="42" t="s">
        <v>880</v>
      </c>
      <c r="AY766" s="46" t="s">
        <v>36</v>
      </c>
      <c r="AZ766" s="46" t="s">
        <v>880</v>
      </c>
      <c r="BA766" s="42" t="s">
        <v>880</v>
      </c>
      <c r="BB766" s="46" t="s">
        <v>36</v>
      </c>
      <c r="BC766" s="46" t="s">
        <v>880</v>
      </c>
      <c r="BD766" s="42" t="s">
        <v>880</v>
      </c>
      <c r="BE766" s="42" t="s">
        <v>17</v>
      </c>
      <c r="BF766" s="42" t="s">
        <v>17</v>
      </c>
      <c r="BR766" s="1">
        <f t="shared" si="187"/>
        <v>23</v>
      </c>
      <c r="BS766" s="1">
        <f t="shared" si="188"/>
        <v>0</v>
      </c>
      <c r="BT766" s="1">
        <f t="shared" si="189"/>
        <v>6</v>
      </c>
      <c r="BU766" s="1">
        <f t="shared" si="190"/>
        <v>0</v>
      </c>
      <c r="BV766" s="1">
        <f t="shared" si="191"/>
        <v>0</v>
      </c>
      <c r="BW766" s="1">
        <f>SUM(COUNTIFS($S766:$BQ766,{"PAT","MAT"}))</f>
        <v>0</v>
      </c>
      <c r="BX766" s="1">
        <f t="shared" si="192"/>
        <v>0</v>
      </c>
      <c r="BY766" s="1">
        <f t="shared" si="193"/>
        <v>0</v>
      </c>
      <c r="BZ766" s="1">
        <f t="shared" si="194"/>
        <v>0</v>
      </c>
      <c r="CA766" s="1">
        <f t="shared" si="195"/>
        <v>0</v>
      </c>
      <c r="CB766" s="1">
        <f t="shared" si="196"/>
        <v>0</v>
      </c>
      <c r="CC766" s="1">
        <f t="shared" si="197"/>
        <v>0</v>
      </c>
      <c r="CD766" s="1">
        <f t="shared" si="198"/>
        <v>0</v>
      </c>
      <c r="CE766" s="1">
        <f t="shared" si="199"/>
        <v>1</v>
      </c>
      <c r="CF766" s="1">
        <f t="shared" si="200"/>
        <v>1</v>
      </c>
      <c r="CG766" s="1">
        <f>SUM(BR766:CC766)+SUM(COUNTIFS(R766:BQ766,{"TERM","RESIGNED"}))</f>
        <v>29</v>
      </c>
      <c r="CH766" s="1" t="s">
        <v>41</v>
      </c>
      <c r="CI766" s="1" t="s">
        <v>931</v>
      </c>
    </row>
    <row r="767" spans="1:87" x14ac:dyDescent="0.25">
      <c r="A767" s="30">
        <f t="shared" si="201"/>
        <v>766</v>
      </c>
      <c r="B767" s="1" t="s">
        <v>163</v>
      </c>
      <c r="C767" s="1">
        <v>600507</v>
      </c>
      <c r="D767" s="25">
        <v>600507</v>
      </c>
      <c r="E767" s="1" t="s">
        <v>863</v>
      </c>
      <c r="F767" s="32" t="s">
        <v>1471</v>
      </c>
      <c r="G767" s="32" t="s">
        <v>181</v>
      </c>
      <c r="H767" s="28">
        <v>45303</v>
      </c>
      <c r="I767" s="28" t="s">
        <v>36</v>
      </c>
      <c r="J767" s="28">
        <v>45338</v>
      </c>
      <c r="K767" s="1">
        <f ca="1">IF(O767="ACTIVE",(TODAY()-H767),(J767-H767))</f>
        <v>35</v>
      </c>
      <c r="L767" s="32" t="s">
        <v>1354</v>
      </c>
      <c r="M767" s="32" t="s">
        <v>761</v>
      </c>
      <c r="N767" s="1" t="s">
        <v>260</v>
      </c>
      <c r="O767" s="1" t="s">
        <v>886</v>
      </c>
      <c r="P767" s="1" t="s">
        <v>1579</v>
      </c>
      <c r="Q767" s="1" t="s">
        <v>1649</v>
      </c>
      <c r="R767" s="31" t="s">
        <v>263</v>
      </c>
      <c r="S767" s="42" t="s">
        <v>880</v>
      </c>
      <c r="T767" s="45" t="s">
        <v>36</v>
      </c>
      <c r="U767" s="42" t="s">
        <v>880</v>
      </c>
      <c r="V767" s="42" t="s">
        <v>18</v>
      </c>
      <c r="W767" s="46" t="s">
        <v>36</v>
      </c>
      <c r="X767" s="46" t="s">
        <v>18</v>
      </c>
      <c r="Y767" s="42" t="s">
        <v>17</v>
      </c>
      <c r="Z767" s="42" t="s">
        <v>17</v>
      </c>
      <c r="AA767" s="42" t="s">
        <v>880</v>
      </c>
      <c r="AB767" s="46" t="s">
        <v>36</v>
      </c>
      <c r="AC767" s="42" t="s">
        <v>880</v>
      </c>
      <c r="AD767" s="42" t="s">
        <v>18</v>
      </c>
      <c r="AE767" s="46" t="s">
        <v>36</v>
      </c>
      <c r="AF767" s="42" t="s">
        <v>18</v>
      </c>
      <c r="AG767" s="42" t="s">
        <v>880</v>
      </c>
      <c r="AH767" s="46" t="s">
        <v>36</v>
      </c>
      <c r="AI767" s="42" t="s">
        <v>880</v>
      </c>
      <c r="AJ767" s="42" t="s">
        <v>880</v>
      </c>
      <c r="AK767" s="46" t="s">
        <v>36</v>
      </c>
      <c r="AL767" s="42" t="s">
        <v>880</v>
      </c>
      <c r="AM767" s="42" t="s">
        <v>19</v>
      </c>
      <c r="AN767" s="46" t="s">
        <v>36</v>
      </c>
      <c r="AO767" s="42" t="s">
        <v>19</v>
      </c>
      <c r="AP767" s="42" t="s">
        <v>17</v>
      </c>
      <c r="AQ767" s="42" t="s">
        <v>17</v>
      </c>
      <c r="AR767" s="42" t="s">
        <v>880</v>
      </c>
      <c r="AS767" s="46" t="s">
        <v>36</v>
      </c>
      <c r="AT767" s="46" t="s">
        <v>880</v>
      </c>
      <c r="AU767" s="42" t="s">
        <v>18</v>
      </c>
      <c r="AV767" s="46" t="s">
        <v>36</v>
      </c>
      <c r="AW767" s="46" t="s">
        <v>18</v>
      </c>
      <c r="AX767" s="42" t="s">
        <v>18</v>
      </c>
      <c r="AY767" s="46" t="s">
        <v>36</v>
      </c>
      <c r="AZ767" s="46" t="s">
        <v>18</v>
      </c>
      <c r="BA767" s="42" t="s">
        <v>18</v>
      </c>
      <c r="BB767" s="46" t="s">
        <v>36</v>
      </c>
      <c r="BC767" s="46" t="s">
        <v>18</v>
      </c>
      <c r="BD767" s="42" t="s">
        <v>886</v>
      </c>
      <c r="BE767" s="42" t="s">
        <v>17</v>
      </c>
      <c r="BF767" s="42" t="s">
        <v>17</v>
      </c>
      <c r="BR767" s="1">
        <f t="shared" si="187"/>
        <v>10</v>
      </c>
      <c r="BS767" s="1">
        <f t="shared" si="188"/>
        <v>0</v>
      </c>
      <c r="BT767" s="1">
        <f t="shared" si="189"/>
        <v>6</v>
      </c>
      <c r="BU767" s="1">
        <f t="shared" si="190"/>
        <v>10</v>
      </c>
      <c r="BV767" s="1">
        <f t="shared" si="191"/>
        <v>2</v>
      </c>
      <c r="BW767" s="1">
        <f>SUM(COUNTIFS($S767:$BQ767,{"PAT","MAT"}))</f>
        <v>0</v>
      </c>
      <c r="BX767" s="1">
        <f t="shared" si="192"/>
        <v>0</v>
      </c>
      <c r="BY767" s="1">
        <f t="shared" si="193"/>
        <v>0</v>
      </c>
      <c r="BZ767" s="1">
        <f t="shared" si="194"/>
        <v>0</v>
      </c>
      <c r="CA767" s="1">
        <f t="shared" si="195"/>
        <v>0</v>
      </c>
      <c r="CB767" s="1">
        <f t="shared" si="196"/>
        <v>0</v>
      </c>
      <c r="CC767" s="1">
        <f t="shared" si="197"/>
        <v>0</v>
      </c>
      <c r="CD767" s="1">
        <f t="shared" si="198"/>
        <v>0</v>
      </c>
      <c r="CE767" s="1">
        <f t="shared" si="199"/>
        <v>0</v>
      </c>
      <c r="CF767" s="1">
        <f t="shared" si="200"/>
        <v>0</v>
      </c>
      <c r="CG767" s="1">
        <f>SUM(BR767:CC767)+SUM(COUNTIFS(R767:BQ767,{"TERM","RESIGNED"}))</f>
        <v>29</v>
      </c>
      <c r="CH767" s="1" t="s">
        <v>41</v>
      </c>
      <c r="CI767" s="1" t="s">
        <v>931</v>
      </c>
    </row>
    <row r="768" spans="1:87" x14ac:dyDescent="0.25">
      <c r="A768" s="30">
        <f t="shared" si="201"/>
        <v>767</v>
      </c>
      <c r="B768" s="1" t="s">
        <v>163</v>
      </c>
      <c r="C768" s="1">
        <v>106104</v>
      </c>
      <c r="D768" s="1">
        <v>106104</v>
      </c>
      <c r="E768" s="1" t="s">
        <v>862</v>
      </c>
      <c r="F768" s="32" t="s">
        <v>1350</v>
      </c>
      <c r="G768" s="32" t="s">
        <v>117</v>
      </c>
      <c r="H768" s="28">
        <v>45261</v>
      </c>
      <c r="I768" s="28" t="s">
        <v>36</v>
      </c>
      <c r="J768" s="28">
        <v>45336</v>
      </c>
      <c r="K768" s="1">
        <f ca="1">IF(O768="ACTIVE",(TODAY()-H768),(J768-H768))</f>
        <v>75</v>
      </c>
      <c r="L768" s="39" t="str">
        <f>IF(OR(M768="Email Verification",M768="Operations",M768="OJT",M768="Bottom Quartile Group",M768="Training"),"Billable","Non Billable")</f>
        <v>Billable</v>
      </c>
      <c r="M768" s="32" t="s">
        <v>118</v>
      </c>
      <c r="N768" s="1" t="s">
        <v>38</v>
      </c>
      <c r="O768" s="1" t="s">
        <v>886</v>
      </c>
      <c r="P768" s="1" t="s">
        <v>1579</v>
      </c>
      <c r="Q768" s="1" t="s">
        <v>1576</v>
      </c>
      <c r="R768" s="31" t="s">
        <v>291</v>
      </c>
      <c r="S768" s="42" t="s">
        <v>880</v>
      </c>
      <c r="T768" s="45">
        <v>0.40416666666666662</v>
      </c>
      <c r="U768" s="42" t="s">
        <v>880</v>
      </c>
      <c r="V768" s="42" t="s">
        <v>880</v>
      </c>
      <c r="W768" s="46">
        <v>0.41736111111111113</v>
      </c>
      <c r="X768" s="46" t="s">
        <v>880</v>
      </c>
      <c r="Y768" s="42" t="s">
        <v>17</v>
      </c>
      <c r="Z768" s="42" t="s">
        <v>17</v>
      </c>
      <c r="AA768" s="42" t="s">
        <v>18</v>
      </c>
      <c r="AB768" s="46" t="s">
        <v>36</v>
      </c>
      <c r="AC768" s="42" t="s">
        <v>18</v>
      </c>
      <c r="AD768" s="42" t="s">
        <v>880</v>
      </c>
      <c r="AE768" s="46">
        <v>0.42499999999999999</v>
      </c>
      <c r="AF768" s="42" t="s">
        <v>880</v>
      </c>
      <c r="AG768" s="42" t="s">
        <v>880</v>
      </c>
      <c r="AH768" s="46">
        <v>0.40763888888888888</v>
      </c>
      <c r="AI768" s="42" t="s">
        <v>880</v>
      </c>
      <c r="AJ768" s="42" t="s">
        <v>881</v>
      </c>
      <c r="AK768" s="46">
        <v>0.28333333333333333</v>
      </c>
      <c r="AL768" s="42" t="s">
        <v>881</v>
      </c>
      <c r="AM768" s="42" t="s">
        <v>18</v>
      </c>
      <c r="AN768" s="46" t="s">
        <v>36</v>
      </c>
      <c r="AO768" s="42" t="s">
        <v>18</v>
      </c>
      <c r="AP768" s="42" t="s">
        <v>17</v>
      </c>
      <c r="AQ768" s="42" t="s">
        <v>17</v>
      </c>
      <c r="AR768" s="42" t="s">
        <v>18</v>
      </c>
      <c r="AS768" s="46" t="s">
        <v>36</v>
      </c>
      <c r="AT768" s="46" t="s">
        <v>18</v>
      </c>
      <c r="AU768" s="42" t="s">
        <v>18</v>
      </c>
      <c r="AV768" s="46" t="s">
        <v>36</v>
      </c>
      <c r="AW768" s="46" t="s">
        <v>18</v>
      </c>
      <c r="AX768" s="42" t="s">
        <v>886</v>
      </c>
      <c r="AY768" s="46" t="s">
        <v>36</v>
      </c>
      <c r="AZ768" s="46" t="s">
        <v>886</v>
      </c>
      <c r="BA768" s="42" t="s">
        <v>886</v>
      </c>
      <c r="BB768" s="46" t="s">
        <v>36</v>
      </c>
      <c r="BC768" s="46" t="s">
        <v>886</v>
      </c>
      <c r="BD768" s="42" t="s">
        <v>886</v>
      </c>
      <c r="BE768" s="42" t="s">
        <v>17</v>
      </c>
      <c r="BF768" s="42" t="s">
        <v>17</v>
      </c>
      <c r="BR768" s="1">
        <f t="shared" si="187"/>
        <v>8</v>
      </c>
      <c r="BS768" s="1">
        <f t="shared" si="188"/>
        <v>1</v>
      </c>
      <c r="BT768" s="1">
        <f t="shared" si="189"/>
        <v>6</v>
      </c>
      <c r="BU768" s="1">
        <f t="shared" si="190"/>
        <v>8</v>
      </c>
      <c r="BV768" s="1">
        <f t="shared" si="191"/>
        <v>0</v>
      </c>
      <c r="BW768" s="1">
        <f>SUM(COUNTIFS($S768:$BQ768,{"PAT","MAT"}))</f>
        <v>0</v>
      </c>
      <c r="BX768" s="1">
        <f t="shared" si="192"/>
        <v>0</v>
      </c>
      <c r="BY768" s="1">
        <f t="shared" si="193"/>
        <v>0</v>
      </c>
      <c r="BZ768" s="1">
        <f t="shared" si="194"/>
        <v>0</v>
      </c>
      <c r="CA768" s="1">
        <f t="shared" si="195"/>
        <v>0</v>
      </c>
      <c r="CB768" s="1">
        <f t="shared" si="196"/>
        <v>0</v>
      </c>
      <c r="CC768" s="1">
        <f t="shared" si="197"/>
        <v>0</v>
      </c>
      <c r="CD768" s="1">
        <f t="shared" si="198"/>
        <v>0</v>
      </c>
      <c r="CE768" s="1">
        <f t="shared" si="199"/>
        <v>0</v>
      </c>
      <c r="CF768" s="1">
        <f t="shared" si="200"/>
        <v>0</v>
      </c>
      <c r="CG768" s="1">
        <f>SUM(BR768:CC768)+SUM(COUNTIFS(R768:BQ768,{"TERM","RESIGNED"}))</f>
        <v>28</v>
      </c>
      <c r="CH768" s="1" t="s">
        <v>41</v>
      </c>
      <c r="CI768" s="1" t="s">
        <v>931</v>
      </c>
    </row>
    <row r="769" spans="1:88" x14ac:dyDescent="0.25">
      <c r="A769" s="30">
        <f t="shared" si="201"/>
        <v>768</v>
      </c>
      <c r="B769" s="1" t="s">
        <v>163</v>
      </c>
      <c r="C769" s="1">
        <v>106154</v>
      </c>
      <c r="D769" s="25">
        <v>106154</v>
      </c>
      <c r="E769" s="1" t="s">
        <v>863</v>
      </c>
      <c r="F769" s="32" t="s">
        <v>1363</v>
      </c>
      <c r="G769" s="32" t="s">
        <v>117</v>
      </c>
      <c r="H769" s="28">
        <v>45266</v>
      </c>
      <c r="I769" s="28" t="s">
        <v>36</v>
      </c>
      <c r="J769" s="28">
        <v>45336</v>
      </c>
      <c r="K769" s="1">
        <f ca="1">IF(O769="ACTIVE",(TODAY()-H769),(J769-H769))</f>
        <v>70</v>
      </c>
      <c r="L769" s="32" t="s">
        <v>1354</v>
      </c>
      <c r="M769" s="32" t="s">
        <v>118</v>
      </c>
      <c r="N769" s="1" t="s">
        <v>38</v>
      </c>
      <c r="O769" s="1" t="s">
        <v>886</v>
      </c>
      <c r="P769" s="1" t="s">
        <v>1579</v>
      </c>
      <c r="Q769" s="1" t="s">
        <v>1576</v>
      </c>
      <c r="R769" s="31" t="s">
        <v>291</v>
      </c>
      <c r="S769" s="42" t="s">
        <v>18</v>
      </c>
      <c r="T769" s="45" t="s">
        <v>36</v>
      </c>
      <c r="U769" s="42" t="s">
        <v>18</v>
      </c>
      <c r="V769" s="42" t="s">
        <v>18</v>
      </c>
      <c r="W769" s="46" t="s">
        <v>36</v>
      </c>
      <c r="X769" s="46" t="s">
        <v>18</v>
      </c>
      <c r="Y769" s="42" t="s">
        <v>17</v>
      </c>
      <c r="Z769" s="42" t="s">
        <v>17</v>
      </c>
      <c r="AA769" s="42" t="s">
        <v>880</v>
      </c>
      <c r="AB769" s="46">
        <v>0.40208333333333335</v>
      </c>
      <c r="AC769" s="42" t="s">
        <v>880</v>
      </c>
      <c r="AD769" s="42" t="s">
        <v>880</v>
      </c>
      <c r="AE769" s="46">
        <v>0.42708333333333331</v>
      </c>
      <c r="AF769" s="42" t="s">
        <v>880</v>
      </c>
      <c r="AG769" s="42" t="s">
        <v>880</v>
      </c>
      <c r="AH769" s="46">
        <v>0.41944444444444445</v>
      </c>
      <c r="AI769" s="42" t="s">
        <v>880</v>
      </c>
      <c r="AJ769" s="42" t="s">
        <v>880</v>
      </c>
      <c r="AK769" s="46">
        <v>0.40763888888888888</v>
      </c>
      <c r="AL769" s="42" t="s">
        <v>880</v>
      </c>
      <c r="AM769" s="42" t="s">
        <v>18</v>
      </c>
      <c r="AN769" s="46" t="s">
        <v>36</v>
      </c>
      <c r="AO769" s="42" t="s">
        <v>18</v>
      </c>
      <c r="AP769" s="42" t="s">
        <v>17</v>
      </c>
      <c r="AQ769" s="42" t="s">
        <v>17</v>
      </c>
      <c r="AR769" s="42" t="s">
        <v>18</v>
      </c>
      <c r="AS769" s="46" t="s">
        <v>36</v>
      </c>
      <c r="AT769" s="46" t="s">
        <v>18</v>
      </c>
      <c r="AU769" s="42" t="s">
        <v>18</v>
      </c>
      <c r="AV769" s="46" t="s">
        <v>36</v>
      </c>
      <c r="AW769" s="46" t="s">
        <v>18</v>
      </c>
      <c r="AX769" s="42" t="s">
        <v>886</v>
      </c>
      <c r="AY769" s="46" t="s">
        <v>36</v>
      </c>
      <c r="AZ769" s="46" t="s">
        <v>886</v>
      </c>
      <c r="BA769" s="42" t="s">
        <v>886</v>
      </c>
      <c r="BB769" s="46" t="s">
        <v>36</v>
      </c>
      <c r="BC769" s="46" t="s">
        <v>886</v>
      </c>
      <c r="BD769" s="42" t="s">
        <v>886</v>
      </c>
      <c r="BE769" s="42" t="s">
        <v>17</v>
      </c>
      <c r="BF769" s="42" t="s">
        <v>17</v>
      </c>
      <c r="BR769" s="1">
        <f t="shared" si="187"/>
        <v>8</v>
      </c>
      <c r="BS769" s="1">
        <f t="shared" si="188"/>
        <v>0</v>
      </c>
      <c r="BT769" s="1">
        <f t="shared" si="189"/>
        <v>6</v>
      </c>
      <c r="BU769" s="1">
        <f t="shared" si="190"/>
        <v>10</v>
      </c>
      <c r="BV769" s="1">
        <f t="shared" si="191"/>
        <v>0</v>
      </c>
      <c r="BW769" s="1">
        <f>SUM(COUNTIFS($S769:$BQ769,{"PAT","MAT"}))</f>
        <v>0</v>
      </c>
      <c r="BX769" s="1">
        <f t="shared" si="192"/>
        <v>0</v>
      </c>
      <c r="BY769" s="1">
        <f t="shared" si="193"/>
        <v>0</v>
      </c>
      <c r="BZ769" s="1">
        <f t="shared" si="194"/>
        <v>0</v>
      </c>
      <c r="CA769" s="1">
        <f t="shared" si="195"/>
        <v>0</v>
      </c>
      <c r="CB769" s="1">
        <f t="shared" si="196"/>
        <v>0</v>
      </c>
      <c r="CC769" s="1">
        <f t="shared" si="197"/>
        <v>0</v>
      </c>
      <c r="CD769" s="1">
        <f t="shared" si="198"/>
        <v>0</v>
      </c>
      <c r="CE769" s="1">
        <f t="shared" si="199"/>
        <v>0</v>
      </c>
      <c r="CF769" s="1">
        <f t="shared" si="200"/>
        <v>0</v>
      </c>
      <c r="CG769" s="1">
        <f>SUM(BR769:CC769)+SUM(COUNTIFS(R769:BQ769,{"TERM","RESIGNED"}))</f>
        <v>29</v>
      </c>
      <c r="CH769" s="1" t="s">
        <v>41</v>
      </c>
      <c r="CI769" s="1" t="s">
        <v>933</v>
      </c>
    </row>
    <row r="770" spans="1:88" x14ac:dyDescent="0.25">
      <c r="A770" s="30">
        <f t="shared" si="201"/>
        <v>769</v>
      </c>
      <c r="B770" s="1" t="s">
        <v>163</v>
      </c>
      <c r="C770" s="1">
        <v>103947</v>
      </c>
      <c r="D770" s="25">
        <v>103947</v>
      </c>
      <c r="E770" s="1" t="s">
        <v>863</v>
      </c>
      <c r="F770" s="32" t="s">
        <v>632</v>
      </c>
      <c r="G770" s="32" t="s">
        <v>117</v>
      </c>
      <c r="H770" s="28">
        <v>44790</v>
      </c>
      <c r="I770" s="28" t="s">
        <v>36</v>
      </c>
      <c r="J770" s="28">
        <v>45336</v>
      </c>
      <c r="K770" s="1">
        <f ca="1">IF(O770="ACTIVE",(TODAY()-H770),(J770-H770))</f>
        <v>546</v>
      </c>
      <c r="L770" s="32" t="str">
        <f>IF(OR(M770="Email Verification",M770="Operations",M770="OJT",M770="Bottom Quartile Group",M770="Training"),"Billable","Non Billable")</f>
        <v>Billable</v>
      </c>
      <c r="M770" s="32" t="s">
        <v>118</v>
      </c>
      <c r="N770" s="1" t="s">
        <v>38</v>
      </c>
      <c r="O770" s="1" t="s">
        <v>886</v>
      </c>
      <c r="P770" s="1" t="s">
        <v>1579</v>
      </c>
      <c r="Q770" s="1" t="s">
        <v>1576</v>
      </c>
      <c r="R770" s="31" t="s">
        <v>293</v>
      </c>
      <c r="S770" s="42" t="s">
        <v>18</v>
      </c>
      <c r="T770" s="45" t="s">
        <v>36</v>
      </c>
      <c r="U770" s="42" t="s">
        <v>18</v>
      </c>
      <c r="V770" s="42" t="s">
        <v>880</v>
      </c>
      <c r="W770" s="46">
        <v>0.40972222222222227</v>
      </c>
      <c r="X770" s="46" t="s">
        <v>880</v>
      </c>
      <c r="Y770" s="42" t="s">
        <v>17</v>
      </c>
      <c r="Z770" s="42" t="s">
        <v>17</v>
      </c>
      <c r="AA770" s="42" t="s">
        <v>18</v>
      </c>
      <c r="AB770" s="46" t="s">
        <v>36</v>
      </c>
      <c r="AC770" s="42" t="s">
        <v>18</v>
      </c>
      <c r="AD770" s="42" t="s">
        <v>880</v>
      </c>
      <c r="AE770" s="46">
        <v>0.39652777777777781</v>
      </c>
      <c r="AF770" s="42" t="s">
        <v>880</v>
      </c>
      <c r="AG770" s="42" t="s">
        <v>881</v>
      </c>
      <c r="AH770" s="46">
        <v>0.3347222222222222</v>
      </c>
      <c r="AI770" s="42" t="s">
        <v>881</v>
      </c>
      <c r="AJ770" s="42" t="s">
        <v>880</v>
      </c>
      <c r="AK770" s="46">
        <v>0.36944444444444446</v>
      </c>
      <c r="AL770" s="42" t="s">
        <v>880</v>
      </c>
      <c r="AM770" s="42" t="s">
        <v>18</v>
      </c>
      <c r="AN770" s="46" t="s">
        <v>36</v>
      </c>
      <c r="AO770" s="42" t="s">
        <v>18</v>
      </c>
      <c r="AP770" s="42" t="s">
        <v>17</v>
      </c>
      <c r="AQ770" s="42" t="s">
        <v>17</v>
      </c>
      <c r="AR770" s="42" t="s">
        <v>18</v>
      </c>
      <c r="AS770" s="46" t="s">
        <v>36</v>
      </c>
      <c r="AT770" s="46" t="s">
        <v>18</v>
      </c>
      <c r="AU770" s="42" t="s">
        <v>18</v>
      </c>
      <c r="AV770" s="46" t="s">
        <v>36</v>
      </c>
      <c r="AW770" s="46" t="s">
        <v>18</v>
      </c>
      <c r="AX770" s="42" t="s">
        <v>886</v>
      </c>
      <c r="AY770" s="46" t="s">
        <v>36</v>
      </c>
      <c r="AZ770" s="46" t="s">
        <v>886</v>
      </c>
      <c r="BA770" s="42" t="s">
        <v>886</v>
      </c>
      <c r="BB770" s="46" t="s">
        <v>36</v>
      </c>
      <c r="BC770" s="46" t="s">
        <v>886</v>
      </c>
      <c r="BD770" s="42" t="s">
        <v>886</v>
      </c>
      <c r="BE770" s="42" t="s">
        <v>17</v>
      </c>
      <c r="BF770" s="42" t="s">
        <v>17</v>
      </c>
      <c r="BR770" s="1">
        <f t="shared" ref="BR770:BR835" si="202">COUNTIFS($S770:$BQ770,"P")</f>
        <v>6</v>
      </c>
      <c r="BS770" s="1">
        <f t="shared" ref="BS770:BS835" si="203">COUNTIFS($S770:$BQ770,"HD")/2</f>
        <v>1</v>
      </c>
      <c r="BT770" s="1">
        <f t="shared" ref="BT770:BT835" si="204">COUNTIFS($S770:$BQ770,"DO")</f>
        <v>6</v>
      </c>
      <c r="BU770" s="1">
        <f t="shared" ref="BU770:BU835" si="205">COUNTIFS($S770:$BQ770,"UPL")</f>
        <v>10</v>
      </c>
      <c r="BV770" s="1">
        <f t="shared" ref="BV770:BV835" si="206">COUNTIFS($S770:$BQ770,"LWP")</f>
        <v>0</v>
      </c>
      <c r="BW770" s="1">
        <f>SUM(COUNTIFS($S770:$BQ770,{"PAT","MAT"}))</f>
        <v>0</v>
      </c>
      <c r="BX770" s="1">
        <f t="shared" ref="BX770:BX835" si="207">COUNTIFS($S770:$BQ770,"HO")</f>
        <v>0</v>
      </c>
      <c r="BY770" s="1">
        <f t="shared" ref="BY770:BY835" si="208">COUNTIFS($S770:$BQ770,"NA")</f>
        <v>0</v>
      </c>
      <c r="BZ770" s="1">
        <f t="shared" ref="BZ770:BZ835" si="209">COUNTIFS($S770:$BQ770,"PL")</f>
        <v>0</v>
      </c>
      <c r="CA770" s="1">
        <f t="shared" ref="CA770:CA835" si="210">COUNTIFS($S770:$BQ770,"CL")</f>
        <v>0</v>
      </c>
      <c r="CB770" s="1">
        <f t="shared" ref="CB770:CB835" si="211">COUNTIFS($S770:$BQ770,"BL")</f>
        <v>0</v>
      </c>
      <c r="CC770" s="1">
        <f t="shared" ref="CC770:CC835" si="212">COUNTIFS($S770:$BQ770,"CO")</f>
        <v>0</v>
      </c>
      <c r="CD770" s="1">
        <f t="shared" ref="CD770:CD833" si="213">SUM(BZ770:CC770)</f>
        <v>0</v>
      </c>
      <c r="CE770" s="1">
        <f t="shared" ref="CE770:CE835" si="214">IF(SUM(BR770+BS770)&gt;=17,1,0)</f>
        <v>0</v>
      </c>
      <c r="CF770" s="1">
        <f t="shared" ref="CF770:CF835" si="215">IF(SUM(BR770+BS770)&gt;=13,1,0)</f>
        <v>0</v>
      </c>
      <c r="CG770" s="1">
        <f>SUM(BR770:CC770)+SUM(COUNTIFS(R770:BQ770,{"TERM","RESIGNED"}))</f>
        <v>28</v>
      </c>
      <c r="CH770" s="1" t="s">
        <v>41</v>
      </c>
      <c r="CI770" s="1" t="s">
        <v>936</v>
      </c>
      <c r="CJ770" s="32"/>
    </row>
    <row r="771" spans="1:88" x14ac:dyDescent="0.25">
      <c r="A771" s="30">
        <f t="shared" ref="A771:A834" si="216">A770+1</f>
        <v>770</v>
      </c>
      <c r="B771" s="1" t="s">
        <v>33</v>
      </c>
      <c r="C771" s="1">
        <v>19569</v>
      </c>
      <c r="D771" s="25">
        <v>19569</v>
      </c>
      <c r="E771" s="1" t="s">
        <v>862</v>
      </c>
      <c r="F771" s="32" t="s">
        <v>1513</v>
      </c>
      <c r="G771" s="32" t="s">
        <v>177</v>
      </c>
      <c r="H771" s="28">
        <v>45314</v>
      </c>
      <c r="I771" s="28" t="s">
        <v>36</v>
      </c>
      <c r="J771" s="28">
        <v>45336</v>
      </c>
      <c r="K771" s="1">
        <v>21</v>
      </c>
      <c r="L771" s="32" t="s">
        <v>1354</v>
      </c>
      <c r="M771" s="32" t="s">
        <v>920</v>
      </c>
      <c r="N771" s="1" t="s">
        <v>38</v>
      </c>
      <c r="O771" s="1" t="s">
        <v>886</v>
      </c>
      <c r="P771" s="1" t="s">
        <v>1579</v>
      </c>
      <c r="Q771" s="1" t="s">
        <v>1576</v>
      </c>
      <c r="R771" s="31" t="s">
        <v>300</v>
      </c>
      <c r="S771" s="42" t="s">
        <v>880</v>
      </c>
      <c r="T771" s="45" t="s">
        <v>36</v>
      </c>
      <c r="U771" s="42" t="s">
        <v>880</v>
      </c>
      <c r="V771" s="42" t="s">
        <v>880</v>
      </c>
      <c r="W771" s="46" t="s">
        <v>36</v>
      </c>
      <c r="X771" s="46" t="s">
        <v>880</v>
      </c>
      <c r="Y771" s="42" t="s">
        <v>17</v>
      </c>
      <c r="Z771" s="42" t="s">
        <v>17</v>
      </c>
      <c r="AA771" s="42" t="s">
        <v>880</v>
      </c>
      <c r="AB771" s="46" t="s">
        <v>36</v>
      </c>
      <c r="AC771" s="42" t="s">
        <v>880</v>
      </c>
      <c r="AD771" s="42" t="s">
        <v>880</v>
      </c>
      <c r="AE771" s="46" t="s">
        <v>36</v>
      </c>
      <c r="AF771" s="42" t="s">
        <v>880</v>
      </c>
      <c r="AG771" s="42" t="s">
        <v>880</v>
      </c>
      <c r="AH771" s="46" t="s">
        <v>36</v>
      </c>
      <c r="AI771" s="42" t="s">
        <v>880</v>
      </c>
      <c r="AJ771" s="42" t="s">
        <v>880</v>
      </c>
      <c r="AK771" s="46" t="s">
        <v>36</v>
      </c>
      <c r="AL771" s="42" t="s">
        <v>880</v>
      </c>
      <c r="AM771" s="42" t="s">
        <v>18</v>
      </c>
      <c r="AN771" s="46" t="s">
        <v>36</v>
      </c>
      <c r="AO771" s="42" t="s">
        <v>18</v>
      </c>
      <c r="AP771" s="42" t="s">
        <v>17</v>
      </c>
      <c r="AQ771" s="42" t="s">
        <v>17</v>
      </c>
      <c r="AR771" s="42" t="s">
        <v>18</v>
      </c>
      <c r="AS771" s="46" t="s">
        <v>36</v>
      </c>
      <c r="AT771" s="46" t="s">
        <v>18</v>
      </c>
      <c r="AU771" s="42" t="s">
        <v>18</v>
      </c>
      <c r="AV771" s="46" t="s">
        <v>36</v>
      </c>
      <c r="AW771" s="46" t="s">
        <v>18</v>
      </c>
      <c r="AX771" s="42" t="s">
        <v>886</v>
      </c>
      <c r="AY771" s="46" t="s">
        <v>36</v>
      </c>
      <c r="AZ771" s="46" t="s">
        <v>886</v>
      </c>
      <c r="BA771" s="42" t="s">
        <v>886</v>
      </c>
      <c r="BB771" s="46" t="s">
        <v>36</v>
      </c>
      <c r="BC771" s="46" t="s">
        <v>886</v>
      </c>
      <c r="BD771" s="42" t="s">
        <v>886</v>
      </c>
      <c r="BE771" s="42" t="s">
        <v>17</v>
      </c>
      <c r="BF771" s="42" t="s">
        <v>17</v>
      </c>
      <c r="BR771" s="1">
        <f t="shared" si="202"/>
        <v>12</v>
      </c>
      <c r="BS771" s="1">
        <f t="shared" si="203"/>
        <v>0</v>
      </c>
      <c r="BT771" s="1">
        <f t="shared" si="204"/>
        <v>6</v>
      </c>
      <c r="BU771" s="1">
        <f t="shared" si="205"/>
        <v>6</v>
      </c>
      <c r="BV771" s="1">
        <f t="shared" si="206"/>
        <v>0</v>
      </c>
      <c r="BW771" s="1">
        <f>SUM(COUNTIFS($S771:$BQ771,{"PAT","MAT"}))</f>
        <v>0</v>
      </c>
      <c r="BX771" s="1">
        <f t="shared" si="207"/>
        <v>0</v>
      </c>
      <c r="BY771" s="1">
        <f t="shared" si="208"/>
        <v>0</v>
      </c>
      <c r="BZ771" s="1">
        <f t="shared" si="209"/>
        <v>0</v>
      </c>
      <c r="CA771" s="1">
        <f t="shared" si="210"/>
        <v>0</v>
      </c>
      <c r="CB771" s="1">
        <f t="shared" si="211"/>
        <v>0</v>
      </c>
      <c r="CC771" s="1">
        <f t="shared" si="212"/>
        <v>0</v>
      </c>
      <c r="CD771" s="1">
        <f t="shared" si="213"/>
        <v>0</v>
      </c>
      <c r="CE771" s="1">
        <f t="shared" si="214"/>
        <v>0</v>
      </c>
      <c r="CF771" s="1">
        <f t="shared" si="215"/>
        <v>0</v>
      </c>
      <c r="CG771" s="1">
        <f>SUM(BR771:CC771)+SUM(COUNTIFS(R771:BQ771,{"TERM","RESIGNED"}))</f>
        <v>29</v>
      </c>
      <c r="CH771" s="1" t="s">
        <v>41</v>
      </c>
      <c r="CI771" s="1" t="s">
        <v>931</v>
      </c>
    </row>
    <row r="772" spans="1:88" x14ac:dyDescent="0.25">
      <c r="A772" s="30">
        <f t="shared" si="216"/>
        <v>771</v>
      </c>
      <c r="B772" s="1" t="s">
        <v>163</v>
      </c>
      <c r="C772" s="1">
        <v>106041</v>
      </c>
      <c r="D772" s="25">
        <v>106041</v>
      </c>
      <c r="E772" s="1" t="s">
        <v>863</v>
      </c>
      <c r="F772" s="32" t="s">
        <v>1330</v>
      </c>
      <c r="G772" s="32" t="s">
        <v>117</v>
      </c>
      <c r="H772" s="28">
        <v>45251</v>
      </c>
      <c r="I772" s="28" t="s">
        <v>36</v>
      </c>
      <c r="J772" s="28">
        <v>45335</v>
      </c>
      <c r="K772" s="1">
        <f t="shared" ref="K772:K803" ca="1" si="217">IF(O772="ACTIVE",(TODAY()-H772),(J772-H772))</f>
        <v>84</v>
      </c>
      <c r="L772" s="32" t="s">
        <v>1354</v>
      </c>
      <c r="M772" s="32" t="s">
        <v>118</v>
      </c>
      <c r="N772" s="1" t="s">
        <v>38</v>
      </c>
      <c r="O772" s="1" t="s">
        <v>886</v>
      </c>
      <c r="P772" s="1" t="s">
        <v>1579</v>
      </c>
      <c r="Q772" s="1" t="s">
        <v>1576</v>
      </c>
      <c r="R772" s="31" t="s">
        <v>291</v>
      </c>
      <c r="S772" s="42" t="s">
        <v>18</v>
      </c>
      <c r="T772" s="45" t="s">
        <v>36</v>
      </c>
      <c r="U772" s="42" t="s">
        <v>18</v>
      </c>
      <c r="V772" s="42" t="s">
        <v>18</v>
      </c>
      <c r="W772" s="46" t="s">
        <v>36</v>
      </c>
      <c r="X772" s="46" t="s">
        <v>18</v>
      </c>
      <c r="Y772" s="42" t="s">
        <v>17</v>
      </c>
      <c r="Z772" s="42" t="s">
        <v>17</v>
      </c>
      <c r="AA772" s="42" t="s">
        <v>18</v>
      </c>
      <c r="AB772" s="46" t="s">
        <v>36</v>
      </c>
      <c r="AC772" s="42" t="s">
        <v>18</v>
      </c>
      <c r="AD772" s="42" t="s">
        <v>880</v>
      </c>
      <c r="AE772" s="46">
        <v>0.36736111111111108</v>
      </c>
      <c r="AF772" s="42" t="s">
        <v>880</v>
      </c>
      <c r="AG772" s="42" t="s">
        <v>880</v>
      </c>
      <c r="AH772" s="46">
        <v>0.38472222222222219</v>
      </c>
      <c r="AI772" s="42" t="s">
        <v>880</v>
      </c>
      <c r="AJ772" s="42" t="s">
        <v>18</v>
      </c>
      <c r="AK772" s="46" t="s">
        <v>36</v>
      </c>
      <c r="AL772" s="42" t="s">
        <v>18</v>
      </c>
      <c r="AM772" s="42" t="s">
        <v>18</v>
      </c>
      <c r="AN772" s="46" t="s">
        <v>36</v>
      </c>
      <c r="AO772" s="42" t="s">
        <v>18</v>
      </c>
      <c r="AP772" s="42" t="s">
        <v>17</v>
      </c>
      <c r="AQ772" s="42" t="s">
        <v>17</v>
      </c>
      <c r="AR772" s="42" t="s">
        <v>18</v>
      </c>
      <c r="AS772" s="46" t="s">
        <v>36</v>
      </c>
      <c r="AT772" s="46" t="s">
        <v>18</v>
      </c>
      <c r="AU772" s="42" t="s">
        <v>886</v>
      </c>
      <c r="AV772" s="46" t="s">
        <v>36</v>
      </c>
      <c r="AW772" s="46" t="s">
        <v>886</v>
      </c>
      <c r="AX772" s="42" t="s">
        <v>886</v>
      </c>
      <c r="AY772" s="46" t="s">
        <v>36</v>
      </c>
      <c r="AZ772" s="46" t="s">
        <v>886</v>
      </c>
      <c r="BA772" s="42" t="s">
        <v>886</v>
      </c>
      <c r="BB772" s="46" t="s">
        <v>36</v>
      </c>
      <c r="BC772" s="46" t="s">
        <v>886</v>
      </c>
      <c r="BD772" s="42" t="s">
        <v>886</v>
      </c>
      <c r="BE772" s="42" t="s">
        <v>17</v>
      </c>
      <c r="BF772" s="42" t="s">
        <v>17</v>
      </c>
      <c r="BR772" s="1">
        <f t="shared" si="202"/>
        <v>4</v>
      </c>
      <c r="BS772" s="1">
        <f t="shared" si="203"/>
        <v>0</v>
      </c>
      <c r="BT772" s="1">
        <f t="shared" si="204"/>
        <v>6</v>
      </c>
      <c r="BU772" s="1">
        <f t="shared" si="205"/>
        <v>12</v>
      </c>
      <c r="BV772" s="1">
        <f t="shared" si="206"/>
        <v>0</v>
      </c>
      <c r="BW772" s="1">
        <f>SUM(COUNTIFS($S772:$BQ772,{"PAT","MAT"}))</f>
        <v>0</v>
      </c>
      <c r="BX772" s="1">
        <f t="shared" si="207"/>
        <v>0</v>
      </c>
      <c r="BY772" s="1">
        <f t="shared" si="208"/>
        <v>0</v>
      </c>
      <c r="BZ772" s="1">
        <f t="shared" si="209"/>
        <v>0</v>
      </c>
      <c r="CA772" s="1">
        <f t="shared" si="210"/>
        <v>0</v>
      </c>
      <c r="CB772" s="1">
        <f t="shared" si="211"/>
        <v>0</v>
      </c>
      <c r="CC772" s="1">
        <f t="shared" si="212"/>
        <v>0</v>
      </c>
      <c r="CD772" s="1">
        <f t="shared" si="213"/>
        <v>0</v>
      </c>
      <c r="CE772" s="1">
        <f t="shared" si="214"/>
        <v>0</v>
      </c>
      <c r="CF772" s="1">
        <f t="shared" si="215"/>
        <v>0</v>
      </c>
      <c r="CG772" s="1">
        <f>SUM(BR772:CC772)+SUM(COUNTIFS(R772:BQ772,{"TERM","RESIGNED"}))</f>
        <v>29</v>
      </c>
      <c r="CH772" s="1" t="s">
        <v>41</v>
      </c>
      <c r="CI772" s="1" t="s">
        <v>933</v>
      </c>
    </row>
    <row r="773" spans="1:88" x14ac:dyDescent="0.25">
      <c r="A773" s="30">
        <f t="shared" si="216"/>
        <v>772</v>
      </c>
      <c r="B773" s="1" t="s">
        <v>163</v>
      </c>
      <c r="C773" s="1">
        <v>105476</v>
      </c>
      <c r="D773" s="25">
        <v>105476</v>
      </c>
      <c r="E773" s="1" t="s">
        <v>863</v>
      </c>
      <c r="F773" s="32" t="s">
        <v>1047</v>
      </c>
      <c r="G773" s="32" t="s">
        <v>154</v>
      </c>
      <c r="H773" s="28">
        <v>45160</v>
      </c>
      <c r="I773" s="28" t="s">
        <v>36</v>
      </c>
      <c r="J773" s="28">
        <v>45335</v>
      </c>
      <c r="K773" s="1">
        <f t="shared" ca="1" si="217"/>
        <v>175</v>
      </c>
      <c r="L773" s="32" t="str">
        <f>IF(OR(M773="Email Verification",M773="Operations",M773="OJT",M773="Bottom Quartile Group",M773="Training"),"Billable","Non Billable")</f>
        <v>Billable</v>
      </c>
      <c r="M773" s="32" t="s">
        <v>118</v>
      </c>
      <c r="N773" s="1" t="s">
        <v>38</v>
      </c>
      <c r="O773" s="1" t="s">
        <v>886</v>
      </c>
      <c r="P773" s="1" t="s">
        <v>890</v>
      </c>
      <c r="Q773" s="1" t="s">
        <v>1581</v>
      </c>
      <c r="R773" s="31" t="s">
        <v>157</v>
      </c>
      <c r="S773" s="42" t="s">
        <v>880</v>
      </c>
      <c r="T773" s="45">
        <v>0.3833333333333333</v>
      </c>
      <c r="U773" s="42" t="s">
        <v>880</v>
      </c>
      <c r="V773" s="42" t="s">
        <v>880</v>
      </c>
      <c r="W773" s="46">
        <v>0.37152777777777773</v>
      </c>
      <c r="X773" s="46" t="s">
        <v>880</v>
      </c>
      <c r="Y773" s="42" t="s">
        <v>17</v>
      </c>
      <c r="Z773" s="42" t="s">
        <v>17</v>
      </c>
      <c r="AA773" s="42" t="s">
        <v>880</v>
      </c>
      <c r="AB773" s="46">
        <v>0.37847222222222227</v>
      </c>
      <c r="AC773" s="42" t="s">
        <v>880</v>
      </c>
      <c r="AD773" s="42" t="s">
        <v>880</v>
      </c>
      <c r="AE773" s="46">
        <v>0.37777777777777777</v>
      </c>
      <c r="AF773" s="42" t="s">
        <v>880</v>
      </c>
      <c r="AG773" s="42" t="s">
        <v>880</v>
      </c>
      <c r="AH773" s="46">
        <v>0.37986111111111115</v>
      </c>
      <c r="AI773" s="42" t="s">
        <v>880</v>
      </c>
      <c r="AJ773" s="42" t="s">
        <v>880</v>
      </c>
      <c r="AK773" s="46">
        <v>0.38125000000000003</v>
      </c>
      <c r="AL773" s="42" t="s">
        <v>880</v>
      </c>
      <c r="AM773" s="42" t="s">
        <v>880</v>
      </c>
      <c r="AN773" s="46">
        <v>0.3743055555555555</v>
      </c>
      <c r="AO773" s="42" t="s">
        <v>880</v>
      </c>
      <c r="AP773" s="42" t="s">
        <v>17</v>
      </c>
      <c r="AQ773" s="42" t="s">
        <v>17</v>
      </c>
      <c r="AR773" s="42" t="s">
        <v>880</v>
      </c>
      <c r="AS773" s="46" t="s">
        <v>36</v>
      </c>
      <c r="AT773" s="46" t="s">
        <v>880</v>
      </c>
      <c r="AU773" s="42" t="s">
        <v>890</v>
      </c>
      <c r="AV773" s="46" t="s">
        <v>36</v>
      </c>
      <c r="AW773" s="46" t="s">
        <v>890</v>
      </c>
      <c r="AX773" s="42" t="s">
        <v>890</v>
      </c>
      <c r="AY773" s="46" t="s">
        <v>36</v>
      </c>
      <c r="AZ773" s="46" t="s">
        <v>890</v>
      </c>
      <c r="BA773" s="42" t="s">
        <v>890</v>
      </c>
      <c r="BB773" s="46" t="s">
        <v>36</v>
      </c>
      <c r="BC773" s="46" t="s">
        <v>890</v>
      </c>
      <c r="BD773" s="42" t="s">
        <v>890</v>
      </c>
      <c r="BE773" s="42" t="s">
        <v>17</v>
      </c>
      <c r="BF773" s="42" t="s">
        <v>17</v>
      </c>
      <c r="BR773" s="1">
        <f t="shared" si="202"/>
        <v>16</v>
      </c>
      <c r="BS773" s="1">
        <f t="shared" si="203"/>
        <v>0</v>
      </c>
      <c r="BT773" s="1">
        <f t="shared" si="204"/>
        <v>6</v>
      </c>
      <c r="BU773" s="1">
        <f t="shared" si="205"/>
        <v>0</v>
      </c>
      <c r="BV773" s="1">
        <f t="shared" si="206"/>
        <v>0</v>
      </c>
      <c r="BW773" s="1">
        <f>SUM(COUNTIFS($S773:$BQ773,{"PAT","MAT"}))</f>
        <v>0</v>
      </c>
      <c r="BX773" s="1">
        <f t="shared" si="207"/>
        <v>0</v>
      </c>
      <c r="BY773" s="1">
        <f t="shared" si="208"/>
        <v>0</v>
      </c>
      <c r="BZ773" s="1">
        <f t="shared" si="209"/>
        <v>0</v>
      </c>
      <c r="CA773" s="1">
        <f t="shared" si="210"/>
        <v>0</v>
      </c>
      <c r="CB773" s="1">
        <f t="shared" si="211"/>
        <v>0</v>
      </c>
      <c r="CC773" s="1">
        <f t="shared" si="212"/>
        <v>0</v>
      </c>
      <c r="CD773" s="1">
        <f t="shared" si="213"/>
        <v>0</v>
      </c>
      <c r="CE773" s="1">
        <f t="shared" si="214"/>
        <v>0</v>
      </c>
      <c r="CF773" s="1">
        <f t="shared" si="215"/>
        <v>1</v>
      </c>
      <c r="CG773" s="1">
        <f>SUM(BR773:CC773)+SUM(COUNTIFS(R773:BQ773,{"TERM","RESIGNED"}))</f>
        <v>29</v>
      </c>
      <c r="CH773" s="1" t="s">
        <v>41</v>
      </c>
      <c r="CI773" s="1" t="s">
        <v>933</v>
      </c>
      <c r="CJ773" s="32"/>
    </row>
    <row r="774" spans="1:88" x14ac:dyDescent="0.25">
      <c r="A774" s="30">
        <f t="shared" si="216"/>
        <v>773</v>
      </c>
      <c r="B774" s="1" t="s">
        <v>163</v>
      </c>
      <c r="C774" s="1">
        <v>105551</v>
      </c>
      <c r="D774" s="25">
        <v>105551</v>
      </c>
      <c r="E774" s="1" t="s">
        <v>863</v>
      </c>
      <c r="F774" s="32" t="s">
        <v>1070</v>
      </c>
      <c r="G774" s="32" t="s">
        <v>154</v>
      </c>
      <c r="H774" s="28">
        <v>45163</v>
      </c>
      <c r="I774" s="28" t="s">
        <v>36</v>
      </c>
      <c r="J774" s="28">
        <v>45335</v>
      </c>
      <c r="K774" s="1">
        <f t="shared" ca="1" si="217"/>
        <v>172</v>
      </c>
      <c r="L774" s="32" t="str">
        <f>IF(OR(M774="Email Verification",M774="Operations",M774="OJT",M774="Bottom Quartile Group",M774="Training"),"Billable","Non Billable")</f>
        <v>Billable</v>
      </c>
      <c r="M774" s="32" t="s">
        <v>118</v>
      </c>
      <c r="N774" s="1" t="s">
        <v>38</v>
      </c>
      <c r="O774" s="1" t="s">
        <v>886</v>
      </c>
      <c r="P774" s="1" t="s">
        <v>890</v>
      </c>
      <c r="Q774" s="1" t="s">
        <v>1581</v>
      </c>
      <c r="R774" s="31" t="s">
        <v>157</v>
      </c>
      <c r="S774" s="42" t="s">
        <v>880</v>
      </c>
      <c r="T774" s="45">
        <v>0.37222222222222223</v>
      </c>
      <c r="U774" s="42" t="s">
        <v>880</v>
      </c>
      <c r="V774" s="42" t="s">
        <v>880</v>
      </c>
      <c r="W774" s="46">
        <v>0.37152777777777773</v>
      </c>
      <c r="X774" s="46" t="s">
        <v>880</v>
      </c>
      <c r="Y774" s="42" t="s">
        <v>17</v>
      </c>
      <c r="Z774" s="42" t="s">
        <v>17</v>
      </c>
      <c r="AA774" s="42" t="s">
        <v>880</v>
      </c>
      <c r="AB774" s="46">
        <v>0.37222222222222223</v>
      </c>
      <c r="AC774" s="42" t="s">
        <v>880</v>
      </c>
      <c r="AD774" s="42" t="s">
        <v>880</v>
      </c>
      <c r="AE774" s="46">
        <v>0.37777777777777777</v>
      </c>
      <c r="AF774" s="42" t="s">
        <v>880</v>
      </c>
      <c r="AG774" s="42" t="s">
        <v>880</v>
      </c>
      <c r="AH774" s="46">
        <v>0.2298611111111111</v>
      </c>
      <c r="AI774" s="42" t="s">
        <v>880</v>
      </c>
      <c r="AJ774" s="42" t="s">
        <v>880</v>
      </c>
      <c r="AK774" s="46">
        <v>0.29652777777777778</v>
      </c>
      <c r="AL774" s="42" t="s">
        <v>880</v>
      </c>
      <c r="AM774" s="42" t="s">
        <v>880</v>
      </c>
      <c r="AN774" s="46">
        <v>0.37152777777777773</v>
      </c>
      <c r="AO774" s="42" t="s">
        <v>880</v>
      </c>
      <c r="AP774" s="42" t="s">
        <v>17</v>
      </c>
      <c r="AQ774" s="42" t="s">
        <v>17</v>
      </c>
      <c r="AR774" s="42" t="s">
        <v>880</v>
      </c>
      <c r="AS774" s="46">
        <v>0.38541666666666669</v>
      </c>
      <c r="AT774" s="46" t="s">
        <v>880</v>
      </c>
      <c r="AU774" s="42" t="s">
        <v>890</v>
      </c>
      <c r="AV774" s="46" t="s">
        <v>36</v>
      </c>
      <c r="AW774" s="46" t="s">
        <v>890</v>
      </c>
      <c r="AX774" s="42" t="s">
        <v>890</v>
      </c>
      <c r="AY774" s="46" t="s">
        <v>36</v>
      </c>
      <c r="AZ774" s="46" t="s">
        <v>890</v>
      </c>
      <c r="BA774" s="42" t="s">
        <v>890</v>
      </c>
      <c r="BB774" s="46" t="s">
        <v>36</v>
      </c>
      <c r="BC774" s="46" t="s">
        <v>890</v>
      </c>
      <c r="BD774" s="42" t="s">
        <v>890</v>
      </c>
      <c r="BE774" s="42" t="s">
        <v>17</v>
      </c>
      <c r="BF774" s="42" t="s">
        <v>17</v>
      </c>
      <c r="BR774" s="1">
        <f t="shared" si="202"/>
        <v>16</v>
      </c>
      <c r="BS774" s="1">
        <f t="shared" si="203"/>
        <v>0</v>
      </c>
      <c r="BT774" s="1">
        <f t="shared" si="204"/>
        <v>6</v>
      </c>
      <c r="BU774" s="1">
        <f t="shared" si="205"/>
        <v>0</v>
      </c>
      <c r="BV774" s="1">
        <f t="shared" si="206"/>
        <v>0</v>
      </c>
      <c r="BW774" s="1">
        <f>SUM(COUNTIFS($S774:$BQ774,{"PAT","MAT"}))</f>
        <v>0</v>
      </c>
      <c r="BX774" s="1">
        <f t="shared" si="207"/>
        <v>0</v>
      </c>
      <c r="BY774" s="1">
        <f t="shared" si="208"/>
        <v>0</v>
      </c>
      <c r="BZ774" s="1">
        <f t="shared" si="209"/>
        <v>0</v>
      </c>
      <c r="CA774" s="1">
        <f t="shared" si="210"/>
        <v>0</v>
      </c>
      <c r="CB774" s="1">
        <f t="shared" si="211"/>
        <v>0</v>
      </c>
      <c r="CC774" s="1">
        <f t="shared" si="212"/>
        <v>0</v>
      </c>
      <c r="CD774" s="1">
        <f t="shared" si="213"/>
        <v>0</v>
      </c>
      <c r="CE774" s="1">
        <f t="shared" si="214"/>
        <v>0</v>
      </c>
      <c r="CF774" s="1">
        <f t="shared" si="215"/>
        <v>1</v>
      </c>
      <c r="CG774" s="1">
        <f>SUM(BR774:CC774)+SUM(COUNTIFS(R774:BQ774,{"TERM","RESIGNED"}))</f>
        <v>29</v>
      </c>
      <c r="CH774" s="1" t="s">
        <v>41</v>
      </c>
      <c r="CI774" s="1" t="s">
        <v>933</v>
      </c>
      <c r="CJ774" s="32"/>
    </row>
    <row r="775" spans="1:88" x14ac:dyDescent="0.25">
      <c r="A775" s="30">
        <f t="shared" si="216"/>
        <v>774</v>
      </c>
      <c r="B775" s="1" t="s">
        <v>163</v>
      </c>
      <c r="C775" s="1">
        <v>105926</v>
      </c>
      <c r="D775" s="25">
        <v>105926</v>
      </c>
      <c r="E775" s="1" t="s">
        <v>863</v>
      </c>
      <c r="F775" s="32" t="s">
        <v>1190</v>
      </c>
      <c r="G775" s="32" t="s">
        <v>117</v>
      </c>
      <c r="H775" s="28">
        <v>45205</v>
      </c>
      <c r="I775" s="28" t="s">
        <v>36</v>
      </c>
      <c r="J775" s="28">
        <v>45335</v>
      </c>
      <c r="K775" s="1">
        <f t="shared" ca="1" si="217"/>
        <v>130</v>
      </c>
      <c r="L775" s="32" t="str">
        <f>IF(OR(M775="Email Verification",M775="Operations",M775="OJT",M775="Bottom Quartile Group",M775="Training"),"Billable","Non Billable")</f>
        <v>Billable</v>
      </c>
      <c r="M775" s="32" t="s">
        <v>118</v>
      </c>
      <c r="N775" s="1" t="s">
        <v>38</v>
      </c>
      <c r="O775" s="1" t="s">
        <v>886</v>
      </c>
      <c r="P775" s="1" t="s">
        <v>890</v>
      </c>
      <c r="Q775" s="1" t="s">
        <v>1581</v>
      </c>
      <c r="R775" s="31" t="s">
        <v>355</v>
      </c>
      <c r="S775" s="42" t="s">
        <v>880</v>
      </c>
      <c r="T775" s="45">
        <v>0.44375000000000003</v>
      </c>
      <c r="U775" s="42" t="s">
        <v>880</v>
      </c>
      <c r="V775" s="42" t="s">
        <v>880</v>
      </c>
      <c r="W775" s="46">
        <v>0.3659722222222222</v>
      </c>
      <c r="X775" s="46" t="s">
        <v>880</v>
      </c>
      <c r="Y775" s="42" t="s">
        <v>17</v>
      </c>
      <c r="Z775" s="42" t="s">
        <v>17</v>
      </c>
      <c r="AA775" s="42" t="s">
        <v>880</v>
      </c>
      <c r="AB775" s="46">
        <v>0.41250000000000003</v>
      </c>
      <c r="AC775" s="42" t="s">
        <v>880</v>
      </c>
      <c r="AD775" s="42" t="s">
        <v>880</v>
      </c>
      <c r="AE775" s="46">
        <v>0.37013888888888885</v>
      </c>
      <c r="AF775" s="42" t="s">
        <v>880</v>
      </c>
      <c r="AG775" s="42" t="s">
        <v>880</v>
      </c>
      <c r="AH775" s="46">
        <v>0.40347222222222223</v>
      </c>
      <c r="AI775" s="42" t="s">
        <v>880</v>
      </c>
      <c r="AJ775" s="42" t="s">
        <v>880</v>
      </c>
      <c r="AK775" s="46">
        <v>0.39166666666666666</v>
      </c>
      <c r="AL775" s="42" t="s">
        <v>880</v>
      </c>
      <c r="AM775" s="42" t="s">
        <v>880</v>
      </c>
      <c r="AN775" s="46">
        <v>0.37291666666666662</v>
      </c>
      <c r="AO775" s="42" t="s">
        <v>880</v>
      </c>
      <c r="AP775" s="42" t="s">
        <v>17</v>
      </c>
      <c r="AQ775" s="42" t="s">
        <v>17</v>
      </c>
      <c r="AR775" s="42" t="s">
        <v>19</v>
      </c>
      <c r="AS775" s="46">
        <v>0.32500000000000001</v>
      </c>
      <c r="AT775" s="46" t="s">
        <v>19</v>
      </c>
      <c r="AU775" s="42" t="s">
        <v>890</v>
      </c>
      <c r="AV775" s="46" t="s">
        <v>36</v>
      </c>
      <c r="AW775" s="46" t="s">
        <v>890</v>
      </c>
      <c r="AX775" s="42" t="s">
        <v>890</v>
      </c>
      <c r="AY775" s="46" t="s">
        <v>36</v>
      </c>
      <c r="AZ775" s="46" t="s">
        <v>890</v>
      </c>
      <c r="BA775" s="42" t="s">
        <v>890</v>
      </c>
      <c r="BB775" s="46" t="s">
        <v>36</v>
      </c>
      <c r="BC775" s="46" t="s">
        <v>890</v>
      </c>
      <c r="BD775" s="42" t="s">
        <v>890</v>
      </c>
      <c r="BE775" s="42" t="s">
        <v>17</v>
      </c>
      <c r="BF775" s="42" t="s">
        <v>17</v>
      </c>
      <c r="BR775" s="1">
        <f t="shared" si="202"/>
        <v>14</v>
      </c>
      <c r="BS775" s="1">
        <f t="shared" si="203"/>
        <v>0</v>
      </c>
      <c r="BT775" s="1">
        <f t="shared" si="204"/>
        <v>6</v>
      </c>
      <c r="BU775" s="1">
        <f t="shared" si="205"/>
        <v>0</v>
      </c>
      <c r="BV775" s="1">
        <f t="shared" si="206"/>
        <v>2</v>
      </c>
      <c r="BW775" s="1">
        <f>SUM(COUNTIFS($S775:$BQ775,{"PAT","MAT"}))</f>
        <v>0</v>
      </c>
      <c r="BX775" s="1">
        <f t="shared" si="207"/>
        <v>0</v>
      </c>
      <c r="BY775" s="1">
        <f t="shared" si="208"/>
        <v>0</v>
      </c>
      <c r="BZ775" s="1">
        <f t="shared" si="209"/>
        <v>0</v>
      </c>
      <c r="CA775" s="1">
        <f t="shared" si="210"/>
        <v>0</v>
      </c>
      <c r="CB775" s="1">
        <f t="shared" si="211"/>
        <v>0</v>
      </c>
      <c r="CC775" s="1">
        <f t="shared" si="212"/>
        <v>0</v>
      </c>
      <c r="CD775" s="1">
        <f t="shared" si="213"/>
        <v>0</v>
      </c>
      <c r="CE775" s="1">
        <f t="shared" si="214"/>
        <v>0</v>
      </c>
      <c r="CF775" s="1">
        <f t="shared" si="215"/>
        <v>1</v>
      </c>
      <c r="CG775" s="1">
        <f>SUM(BR775:CC775)+SUM(COUNTIFS(R775:BQ775,{"TERM","RESIGNED"}))</f>
        <v>29</v>
      </c>
      <c r="CH775" s="1" t="s">
        <v>41</v>
      </c>
      <c r="CI775" s="1" t="s">
        <v>933</v>
      </c>
    </row>
    <row r="776" spans="1:88" x14ac:dyDescent="0.25">
      <c r="A776" s="30">
        <f t="shared" si="216"/>
        <v>775</v>
      </c>
      <c r="B776" s="1" t="s">
        <v>33</v>
      </c>
      <c r="C776" s="1">
        <v>19243</v>
      </c>
      <c r="D776" s="25">
        <v>19243</v>
      </c>
      <c r="E776" s="1" t="s">
        <v>863</v>
      </c>
      <c r="F776" s="32" t="s">
        <v>1212</v>
      </c>
      <c r="G776" s="32" t="s">
        <v>117</v>
      </c>
      <c r="H776" s="28">
        <v>45212</v>
      </c>
      <c r="I776" s="28" t="s">
        <v>36</v>
      </c>
      <c r="J776" s="28">
        <v>45335</v>
      </c>
      <c r="K776" s="1">
        <f t="shared" ca="1" si="217"/>
        <v>123</v>
      </c>
      <c r="L776" s="32" t="str">
        <f>IF(OR(M776="Email Verification",M776="Operations",M776="OJT",M776="Bottom Quartile Group",M776="Training"),"Billable","Non Billable")</f>
        <v>Billable</v>
      </c>
      <c r="M776" s="32" t="s">
        <v>118</v>
      </c>
      <c r="N776" s="1" t="s">
        <v>38</v>
      </c>
      <c r="O776" s="1" t="s">
        <v>886</v>
      </c>
      <c r="P776" s="1" t="s">
        <v>890</v>
      </c>
      <c r="Q776" s="1" t="s">
        <v>1581</v>
      </c>
      <c r="R776" s="31" t="s">
        <v>355</v>
      </c>
      <c r="S776" s="42" t="s">
        <v>880</v>
      </c>
      <c r="T776" s="45">
        <v>0.37013888888888885</v>
      </c>
      <c r="U776" s="42" t="s">
        <v>880</v>
      </c>
      <c r="V776" s="42" t="s">
        <v>880</v>
      </c>
      <c r="W776" s="46">
        <v>0.38472222222222219</v>
      </c>
      <c r="X776" s="46" t="s">
        <v>880</v>
      </c>
      <c r="Y776" s="42" t="s">
        <v>17</v>
      </c>
      <c r="Z776" s="42" t="s">
        <v>17</v>
      </c>
      <c r="AA776" s="42" t="s">
        <v>880</v>
      </c>
      <c r="AB776" s="46">
        <v>0.37291666666666662</v>
      </c>
      <c r="AC776" s="42" t="s">
        <v>880</v>
      </c>
      <c r="AD776" s="42" t="s">
        <v>880</v>
      </c>
      <c r="AE776" s="46">
        <v>0.3743055555555555</v>
      </c>
      <c r="AF776" s="42" t="s">
        <v>880</v>
      </c>
      <c r="AG776" s="42" t="s">
        <v>880</v>
      </c>
      <c r="AH776" s="46">
        <v>0.40069444444444446</v>
      </c>
      <c r="AI776" s="42" t="s">
        <v>880</v>
      </c>
      <c r="AJ776" s="42" t="s">
        <v>880</v>
      </c>
      <c r="AK776" s="46">
        <v>0.39583333333333331</v>
      </c>
      <c r="AL776" s="42" t="s">
        <v>880</v>
      </c>
      <c r="AM776" s="42" t="s">
        <v>880</v>
      </c>
      <c r="AN776" s="46">
        <v>0.38055555555555554</v>
      </c>
      <c r="AO776" s="42" t="s">
        <v>880</v>
      </c>
      <c r="AP776" s="42" t="s">
        <v>17</v>
      </c>
      <c r="AQ776" s="42" t="s">
        <v>17</v>
      </c>
      <c r="AR776" s="42" t="s">
        <v>880</v>
      </c>
      <c r="AS776" s="46">
        <v>0.3444444444444445</v>
      </c>
      <c r="AT776" s="46" t="s">
        <v>881</v>
      </c>
      <c r="AU776" s="42" t="s">
        <v>890</v>
      </c>
      <c r="AV776" s="46" t="s">
        <v>36</v>
      </c>
      <c r="AW776" s="46" t="s">
        <v>890</v>
      </c>
      <c r="AX776" s="42" t="s">
        <v>890</v>
      </c>
      <c r="AY776" s="46" t="s">
        <v>36</v>
      </c>
      <c r="AZ776" s="46" t="s">
        <v>890</v>
      </c>
      <c r="BA776" s="42" t="s">
        <v>890</v>
      </c>
      <c r="BB776" s="46" t="s">
        <v>36</v>
      </c>
      <c r="BC776" s="46" t="s">
        <v>890</v>
      </c>
      <c r="BD776" s="42" t="s">
        <v>890</v>
      </c>
      <c r="BE776" s="42" t="s">
        <v>17</v>
      </c>
      <c r="BF776" s="42" t="s">
        <v>17</v>
      </c>
      <c r="BR776" s="1">
        <f t="shared" si="202"/>
        <v>15</v>
      </c>
      <c r="BS776" s="1">
        <f t="shared" si="203"/>
        <v>0.5</v>
      </c>
      <c r="BT776" s="1">
        <f t="shared" si="204"/>
        <v>6</v>
      </c>
      <c r="BU776" s="1">
        <f t="shared" si="205"/>
        <v>0</v>
      </c>
      <c r="BV776" s="1">
        <f t="shared" si="206"/>
        <v>0</v>
      </c>
      <c r="BW776" s="1">
        <f>SUM(COUNTIFS($S776:$BQ776,{"PAT","MAT"}))</f>
        <v>0</v>
      </c>
      <c r="BX776" s="1">
        <f t="shared" si="207"/>
        <v>0</v>
      </c>
      <c r="BY776" s="1">
        <f t="shared" si="208"/>
        <v>0</v>
      </c>
      <c r="BZ776" s="1">
        <f t="shared" si="209"/>
        <v>0</v>
      </c>
      <c r="CA776" s="1">
        <f t="shared" si="210"/>
        <v>0</v>
      </c>
      <c r="CB776" s="1">
        <f t="shared" si="211"/>
        <v>0</v>
      </c>
      <c r="CC776" s="1">
        <f t="shared" si="212"/>
        <v>0</v>
      </c>
      <c r="CD776" s="1">
        <f t="shared" si="213"/>
        <v>0</v>
      </c>
      <c r="CE776" s="1">
        <f t="shared" si="214"/>
        <v>0</v>
      </c>
      <c r="CF776" s="1">
        <f t="shared" si="215"/>
        <v>1</v>
      </c>
      <c r="CG776" s="1">
        <f>SUM(BR776:CC776)+SUM(COUNTIFS(R776:BQ776,{"TERM","RESIGNED"}))</f>
        <v>28.5</v>
      </c>
      <c r="CH776" s="1" t="s">
        <v>41</v>
      </c>
      <c r="CI776" s="1" t="s">
        <v>931</v>
      </c>
    </row>
    <row r="777" spans="1:88" x14ac:dyDescent="0.25">
      <c r="A777" s="30">
        <f t="shared" si="216"/>
        <v>776</v>
      </c>
      <c r="B777" s="1" t="s">
        <v>163</v>
      </c>
      <c r="C777" s="1">
        <v>106193</v>
      </c>
      <c r="D777" s="25">
        <v>106193</v>
      </c>
      <c r="E777" s="1" t="s">
        <v>863</v>
      </c>
      <c r="F777" s="32" t="s">
        <v>1371</v>
      </c>
      <c r="G777" s="32" t="s">
        <v>117</v>
      </c>
      <c r="H777" s="28">
        <v>45269</v>
      </c>
      <c r="I777" s="28" t="s">
        <v>36</v>
      </c>
      <c r="J777" s="28">
        <v>45335</v>
      </c>
      <c r="K777" s="1">
        <f t="shared" ca="1" si="217"/>
        <v>66</v>
      </c>
      <c r="L777" s="32" t="s">
        <v>1354</v>
      </c>
      <c r="M777" s="32" t="s">
        <v>118</v>
      </c>
      <c r="N777" s="1" t="s">
        <v>38</v>
      </c>
      <c r="O777" s="1" t="s">
        <v>886</v>
      </c>
      <c r="P777" s="1" t="s">
        <v>890</v>
      </c>
      <c r="Q777" s="1" t="s">
        <v>1581</v>
      </c>
      <c r="R777" s="31" t="s">
        <v>351</v>
      </c>
      <c r="S777" s="42" t="s">
        <v>880</v>
      </c>
      <c r="T777" s="45">
        <v>0.36805555555555558</v>
      </c>
      <c r="U777" s="42" t="s">
        <v>880</v>
      </c>
      <c r="V777" s="42" t="s">
        <v>880</v>
      </c>
      <c r="W777" s="46">
        <v>0.40625</v>
      </c>
      <c r="X777" s="46" t="s">
        <v>880</v>
      </c>
      <c r="Y777" s="42" t="s">
        <v>17</v>
      </c>
      <c r="Z777" s="42" t="s">
        <v>17</v>
      </c>
      <c r="AA777" s="42" t="s">
        <v>880</v>
      </c>
      <c r="AB777" s="46">
        <v>0.40138888888888885</v>
      </c>
      <c r="AC777" s="42" t="s">
        <v>880</v>
      </c>
      <c r="AD777" s="42" t="s">
        <v>880</v>
      </c>
      <c r="AE777" s="46">
        <v>0.41319444444444442</v>
      </c>
      <c r="AF777" s="42" t="s">
        <v>880</v>
      </c>
      <c r="AG777" s="42" t="s">
        <v>880</v>
      </c>
      <c r="AH777" s="46">
        <v>0.39166666666666666</v>
      </c>
      <c r="AI777" s="42" t="s">
        <v>880</v>
      </c>
      <c r="AJ777" s="42" t="s">
        <v>881</v>
      </c>
      <c r="AK777" s="46">
        <v>0.26944444444444443</v>
      </c>
      <c r="AL777" s="42" t="s">
        <v>881</v>
      </c>
      <c r="AM777" s="42" t="s">
        <v>880</v>
      </c>
      <c r="AN777" s="46">
        <v>0.42986111111111108</v>
      </c>
      <c r="AO777" s="42" t="s">
        <v>880</v>
      </c>
      <c r="AP777" s="42" t="s">
        <v>17</v>
      </c>
      <c r="AQ777" s="42" t="s">
        <v>17</v>
      </c>
      <c r="AR777" s="42" t="s">
        <v>880</v>
      </c>
      <c r="AS777" s="46">
        <v>0.36388888888888887</v>
      </c>
      <c r="AT777" s="46" t="s">
        <v>880</v>
      </c>
      <c r="AU777" s="42" t="s">
        <v>890</v>
      </c>
      <c r="AV777" s="46" t="s">
        <v>36</v>
      </c>
      <c r="AW777" s="46" t="s">
        <v>890</v>
      </c>
      <c r="AX777" s="42" t="s">
        <v>890</v>
      </c>
      <c r="AY777" s="46" t="s">
        <v>36</v>
      </c>
      <c r="AZ777" s="46" t="s">
        <v>890</v>
      </c>
      <c r="BA777" s="42" t="s">
        <v>890</v>
      </c>
      <c r="BB777" s="46" t="s">
        <v>36</v>
      </c>
      <c r="BC777" s="46" t="s">
        <v>890</v>
      </c>
      <c r="BD777" s="42" t="s">
        <v>890</v>
      </c>
      <c r="BE777" s="42" t="s">
        <v>17</v>
      </c>
      <c r="BF777" s="42" t="s">
        <v>17</v>
      </c>
      <c r="BR777" s="1">
        <f t="shared" si="202"/>
        <v>14</v>
      </c>
      <c r="BS777" s="1">
        <f t="shared" si="203"/>
        <v>1</v>
      </c>
      <c r="BT777" s="1">
        <f t="shared" si="204"/>
        <v>6</v>
      </c>
      <c r="BU777" s="1">
        <f t="shared" si="205"/>
        <v>0</v>
      </c>
      <c r="BV777" s="1">
        <f t="shared" si="206"/>
        <v>0</v>
      </c>
      <c r="BW777" s="1">
        <f>SUM(COUNTIFS($S777:$BQ777,{"PAT","MAT"}))</f>
        <v>0</v>
      </c>
      <c r="BX777" s="1">
        <f t="shared" si="207"/>
        <v>0</v>
      </c>
      <c r="BY777" s="1">
        <f t="shared" si="208"/>
        <v>0</v>
      </c>
      <c r="BZ777" s="1">
        <f t="shared" si="209"/>
        <v>0</v>
      </c>
      <c r="CA777" s="1">
        <f t="shared" si="210"/>
        <v>0</v>
      </c>
      <c r="CB777" s="1">
        <f t="shared" si="211"/>
        <v>0</v>
      </c>
      <c r="CC777" s="1">
        <f t="shared" si="212"/>
        <v>0</v>
      </c>
      <c r="CD777" s="1">
        <f t="shared" si="213"/>
        <v>0</v>
      </c>
      <c r="CE777" s="1">
        <f t="shared" si="214"/>
        <v>0</v>
      </c>
      <c r="CF777" s="1">
        <f t="shared" si="215"/>
        <v>1</v>
      </c>
      <c r="CG777" s="1">
        <f>SUM(BR777:CC777)+SUM(COUNTIFS(R777:BQ777,{"TERM","RESIGNED"}))</f>
        <v>28</v>
      </c>
      <c r="CH777" s="1" t="s">
        <v>41</v>
      </c>
      <c r="CI777" s="1" t="s">
        <v>936</v>
      </c>
    </row>
    <row r="778" spans="1:88" x14ac:dyDescent="0.25">
      <c r="A778" s="30">
        <f t="shared" si="216"/>
        <v>777</v>
      </c>
      <c r="B778" s="1" t="s">
        <v>163</v>
      </c>
      <c r="C778" s="1">
        <v>104518</v>
      </c>
      <c r="D778" s="25">
        <v>104518</v>
      </c>
      <c r="E778" s="1" t="s">
        <v>862</v>
      </c>
      <c r="F778" s="32" t="s">
        <v>775</v>
      </c>
      <c r="G778" s="32" t="s">
        <v>117</v>
      </c>
      <c r="H778" s="28">
        <v>44904</v>
      </c>
      <c r="I778" s="28" t="s">
        <v>36</v>
      </c>
      <c r="J778" s="28">
        <v>45334</v>
      </c>
      <c r="K778" s="1">
        <f t="shared" ca="1" si="217"/>
        <v>430</v>
      </c>
      <c r="L778" s="32" t="str">
        <f>IF(OR(M778="Email Verification",M778="Operations",M778="OJT",M778="Bottom Quartile Group",M778="Training"),"Billable","Non Billable")</f>
        <v>Billable</v>
      </c>
      <c r="M778" s="32" t="s">
        <v>118</v>
      </c>
      <c r="N778" s="1" t="s">
        <v>38</v>
      </c>
      <c r="O778" s="1" t="s">
        <v>886</v>
      </c>
      <c r="P778" s="1" t="s">
        <v>1579</v>
      </c>
      <c r="Q778" s="1" t="s">
        <v>1576</v>
      </c>
      <c r="R778" s="31" t="s">
        <v>140</v>
      </c>
      <c r="S778" s="42" t="s">
        <v>880</v>
      </c>
      <c r="T778" s="45">
        <v>0.375</v>
      </c>
      <c r="U778" s="42" t="s">
        <v>880</v>
      </c>
      <c r="V778" s="42" t="s">
        <v>882</v>
      </c>
      <c r="W778" s="46" t="s">
        <v>36</v>
      </c>
      <c r="X778" s="46" t="s">
        <v>882</v>
      </c>
      <c r="Y778" s="42" t="s">
        <v>17</v>
      </c>
      <c r="Z778" s="42" t="s">
        <v>17</v>
      </c>
      <c r="AA778" s="42" t="s">
        <v>880</v>
      </c>
      <c r="AB778" s="46">
        <v>0.37083333333333335</v>
      </c>
      <c r="AC778" s="42" t="s">
        <v>880</v>
      </c>
      <c r="AD778" s="42" t="s">
        <v>880</v>
      </c>
      <c r="AE778" s="46">
        <v>0.3833333333333333</v>
      </c>
      <c r="AF778" s="42" t="s">
        <v>880</v>
      </c>
      <c r="AG778" s="42" t="s">
        <v>18</v>
      </c>
      <c r="AH778" s="46" t="s">
        <v>36</v>
      </c>
      <c r="AI778" s="42" t="s">
        <v>18</v>
      </c>
      <c r="AJ778" s="42" t="s">
        <v>18</v>
      </c>
      <c r="AK778" s="46" t="s">
        <v>36</v>
      </c>
      <c r="AL778" s="42" t="s">
        <v>18</v>
      </c>
      <c r="AM778" s="42" t="s">
        <v>18</v>
      </c>
      <c r="AN778" s="46" t="s">
        <v>36</v>
      </c>
      <c r="AO778" s="42" t="s">
        <v>18</v>
      </c>
      <c r="AP778" s="42" t="s">
        <v>17</v>
      </c>
      <c r="AQ778" s="42" t="s">
        <v>17</v>
      </c>
      <c r="AR778" s="42" t="s">
        <v>886</v>
      </c>
      <c r="AS778" s="46" t="s">
        <v>36</v>
      </c>
      <c r="AT778" s="46" t="s">
        <v>886</v>
      </c>
      <c r="AU778" s="42" t="s">
        <v>886</v>
      </c>
      <c r="AV778" s="46" t="s">
        <v>36</v>
      </c>
      <c r="AW778" s="46" t="s">
        <v>886</v>
      </c>
      <c r="AX778" s="42" t="s">
        <v>886</v>
      </c>
      <c r="AY778" s="46" t="s">
        <v>36</v>
      </c>
      <c r="AZ778" s="46" t="s">
        <v>886</v>
      </c>
      <c r="BA778" s="42" t="s">
        <v>886</v>
      </c>
      <c r="BB778" s="46" t="s">
        <v>36</v>
      </c>
      <c r="BC778" s="46" t="s">
        <v>886</v>
      </c>
      <c r="BD778" s="42" t="s">
        <v>886</v>
      </c>
      <c r="BE778" s="42" t="s">
        <v>17</v>
      </c>
      <c r="BF778" s="42" t="s">
        <v>17</v>
      </c>
      <c r="BR778" s="1">
        <f t="shared" si="202"/>
        <v>6</v>
      </c>
      <c r="BS778" s="1">
        <f t="shared" si="203"/>
        <v>0</v>
      </c>
      <c r="BT778" s="1">
        <f t="shared" si="204"/>
        <v>6</v>
      </c>
      <c r="BU778" s="1">
        <f t="shared" si="205"/>
        <v>6</v>
      </c>
      <c r="BV778" s="1">
        <f t="shared" si="206"/>
        <v>0</v>
      </c>
      <c r="BW778" s="1">
        <f>SUM(COUNTIFS($S778:$BQ778,{"PAT","MAT"}))</f>
        <v>0</v>
      </c>
      <c r="BX778" s="1">
        <f t="shared" si="207"/>
        <v>0</v>
      </c>
      <c r="BY778" s="1">
        <f t="shared" si="208"/>
        <v>0</v>
      </c>
      <c r="BZ778" s="1">
        <f t="shared" si="209"/>
        <v>0</v>
      </c>
      <c r="CA778" s="1">
        <f t="shared" si="210"/>
        <v>2</v>
      </c>
      <c r="CB778" s="1">
        <f t="shared" si="211"/>
        <v>0</v>
      </c>
      <c r="CC778" s="1">
        <f t="shared" si="212"/>
        <v>0</v>
      </c>
      <c r="CD778" s="1">
        <f t="shared" si="213"/>
        <v>2</v>
      </c>
      <c r="CE778" s="1">
        <f t="shared" si="214"/>
        <v>0</v>
      </c>
      <c r="CF778" s="1">
        <f t="shared" si="215"/>
        <v>0</v>
      </c>
      <c r="CG778" s="1">
        <f>SUM(BR778:CC778)+SUM(COUNTIFS(R778:BQ778,{"TERM","RESIGNED"}))</f>
        <v>29</v>
      </c>
      <c r="CH778" s="1" t="s">
        <v>41</v>
      </c>
      <c r="CI778" s="1" t="s">
        <v>933</v>
      </c>
      <c r="CJ778" s="32"/>
    </row>
    <row r="779" spans="1:88" x14ac:dyDescent="0.25">
      <c r="A779" s="30">
        <f t="shared" si="216"/>
        <v>778</v>
      </c>
      <c r="B779" s="1" t="s">
        <v>33</v>
      </c>
      <c r="C779" s="1">
        <v>19263</v>
      </c>
      <c r="D779" s="25">
        <v>19263</v>
      </c>
      <c r="E779" s="1" t="s">
        <v>863</v>
      </c>
      <c r="F779" s="32" t="s">
        <v>1222</v>
      </c>
      <c r="G779" s="32" t="s">
        <v>117</v>
      </c>
      <c r="H779" s="28">
        <v>45212</v>
      </c>
      <c r="I779" s="28" t="s">
        <v>36</v>
      </c>
      <c r="J779" s="28">
        <v>45334</v>
      </c>
      <c r="K779" s="1">
        <f t="shared" ca="1" si="217"/>
        <v>122</v>
      </c>
      <c r="L779" s="32" t="str">
        <f>IF(OR(M779="Email Verification",M779="Operations",M779="OJT",M779="Bottom Quartile Group",M779="Training"),"Billable","Non Billable")</f>
        <v>Billable</v>
      </c>
      <c r="M779" s="32" t="s">
        <v>118</v>
      </c>
      <c r="N779" s="1" t="s">
        <v>38</v>
      </c>
      <c r="O779" s="1" t="s">
        <v>886</v>
      </c>
      <c r="P779" s="1" t="s">
        <v>890</v>
      </c>
      <c r="Q779" s="1" t="s">
        <v>1581</v>
      </c>
      <c r="R779" s="31" t="s">
        <v>355</v>
      </c>
      <c r="S779" s="42" t="s">
        <v>880</v>
      </c>
      <c r="T779" s="45">
        <v>0.45277777777777778</v>
      </c>
      <c r="U779" s="42" t="s">
        <v>880</v>
      </c>
      <c r="V779" s="42" t="s">
        <v>880</v>
      </c>
      <c r="W779" s="46">
        <v>0.4368055555555555</v>
      </c>
      <c r="X779" s="46" t="s">
        <v>880</v>
      </c>
      <c r="Y779" s="42" t="s">
        <v>17</v>
      </c>
      <c r="Z779" s="42" t="s">
        <v>17</v>
      </c>
      <c r="AA779" s="42" t="s">
        <v>880</v>
      </c>
      <c r="AB779" s="46">
        <v>0.42499999999999999</v>
      </c>
      <c r="AC779" s="42" t="s">
        <v>880</v>
      </c>
      <c r="AD779" s="42" t="s">
        <v>880</v>
      </c>
      <c r="AE779" s="46">
        <v>0.37916666666666665</v>
      </c>
      <c r="AF779" s="42" t="s">
        <v>880</v>
      </c>
      <c r="AG779" s="42" t="s">
        <v>880</v>
      </c>
      <c r="AH779" s="46">
        <v>0.41805555555555557</v>
      </c>
      <c r="AI779" s="42" t="s">
        <v>880</v>
      </c>
      <c r="AJ779" s="42" t="s">
        <v>880</v>
      </c>
      <c r="AK779" s="46">
        <v>0.39513888888888887</v>
      </c>
      <c r="AL779" s="42" t="s">
        <v>880</v>
      </c>
      <c r="AM779" s="42" t="s">
        <v>880</v>
      </c>
      <c r="AN779" s="46">
        <v>0.37708333333333338</v>
      </c>
      <c r="AO779" s="42" t="s">
        <v>880</v>
      </c>
      <c r="AP779" s="42" t="s">
        <v>17</v>
      </c>
      <c r="AQ779" s="42" t="s">
        <v>17</v>
      </c>
      <c r="AR779" s="42" t="s">
        <v>890</v>
      </c>
      <c r="AS779" s="46" t="s">
        <v>36</v>
      </c>
      <c r="AT779" s="46" t="s">
        <v>890</v>
      </c>
      <c r="AU779" s="42" t="s">
        <v>890</v>
      </c>
      <c r="AV779" s="46" t="s">
        <v>36</v>
      </c>
      <c r="AW779" s="46" t="s">
        <v>890</v>
      </c>
      <c r="AX779" s="42" t="s">
        <v>890</v>
      </c>
      <c r="AY779" s="46" t="s">
        <v>36</v>
      </c>
      <c r="AZ779" s="46" t="s">
        <v>890</v>
      </c>
      <c r="BA779" s="42" t="s">
        <v>890</v>
      </c>
      <c r="BB779" s="46" t="s">
        <v>36</v>
      </c>
      <c r="BC779" s="46" t="s">
        <v>890</v>
      </c>
      <c r="BD779" s="42" t="s">
        <v>890</v>
      </c>
      <c r="BE779" s="42" t="s">
        <v>17</v>
      </c>
      <c r="BF779" s="42" t="s">
        <v>17</v>
      </c>
      <c r="BR779" s="1">
        <f t="shared" si="202"/>
        <v>14</v>
      </c>
      <c r="BS779" s="1">
        <f t="shared" si="203"/>
        <v>0</v>
      </c>
      <c r="BT779" s="1">
        <f t="shared" si="204"/>
        <v>6</v>
      </c>
      <c r="BU779" s="1">
        <f t="shared" si="205"/>
        <v>0</v>
      </c>
      <c r="BV779" s="1">
        <f t="shared" si="206"/>
        <v>0</v>
      </c>
      <c r="BW779" s="1">
        <f>SUM(COUNTIFS($S779:$BQ779,{"PAT","MAT"}))</f>
        <v>0</v>
      </c>
      <c r="BX779" s="1">
        <f t="shared" si="207"/>
        <v>0</v>
      </c>
      <c r="BY779" s="1">
        <f t="shared" si="208"/>
        <v>0</v>
      </c>
      <c r="BZ779" s="1">
        <f t="shared" si="209"/>
        <v>0</v>
      </c>
      <c r="CA779" s="1">
        <f t="shared" si="210"/>
        <v>0</v>
      </c>
      <c r="CB779" s="1">
        <f t="shared" si="211"/>
        <v>0</v>
      </c>
      <c r="CC779" s="1">
        <f t="shared" si="212"/>
        <v>0</v>
      </c>
      <c r="CD779" s="1">
        <f t="shared" si="213"/>
        <v>0</v>
      </c>
      <c r="CE779" s="1">
        <f t="shared" si="214"/>
        <v>0</v>
      </c>
      <c r="CF779" s="1">
        <f t="shared" si="215"/>
        <v>1</v>
      </c>
      <c r="CG779" s="1">
        <f>SUM(BR779:CC779)+SUM(COUNTIFS(R779:BQ779,{"TERM","RESIGNED"}))</f>
        <v>29</v>
      </c>
      <c r="CH779" s="1" t="s">
        <v>41</v>
      </c>
      <c r="CI779" s="1" t="s">
        <v>931</v>
      </c>
    </row>
    <row r="780" spans="1:88" x14ac:dyDescent="0.25">
      <c r="A780" s="30">
        <f t="shared" si="216"/>
        <v>779</v>
      </c>
      <c r="B780" s="1" t="s">
        <v>33</v>
      </c>
      <c r="C780" s="1">
        <v>18979</v>
      </c>
      <c r="D780" s="25">
        <v>18979</v>
      </c>
      <c r="E780" s="1" t="s">
        <v>863</v>
      </c>
      <c r="F780" s="32" t="s">
        <v>733</v>
      </c>
      <c r="G780" s="32" t="s">
        <v>117</v>
      </c>
      <c r="H780" s="28">
        <v>44880</v>
      </c>
      <c r="I780" s="28" t="s">
        <v>36</v>
      </c>
      <c r="J780" s="28">
        <v>45331</v>
      </c>
      <c r="K780" s="1">
        <f t="shared" ca="1" si="217"/>
        <v>451</v>
      </c>
      <c r="L780" s="32" t="str">
        <f>IF(OR(M780="Email Verification",M780="Operations",M780="OJT",M780="Bottom Quartile Group",M780="Training"),"Billable","Non Billable")</f>
        <v>Billable</v>
      </c>
      <c r="M780" s="32" t="s">
        <v>118</v>
      </c>
      <c r="N780" s="1" t="s">
        <v>38</v>
      </c>
      <c r="O780" s="1" t="s">
        <v>886</v>
      </c>
      <c r="P780" s="1" t="s">
        <v>1605</v>
      </c>
      <c r="Q780" s="1" t="s">
        <v>1578</v>
      </c>
      <c r="R780" s="31" t="s">
        <v>355</v>
      </c>
      <c r="S780" s="42" t="s">
        <v>880</v>
      </c>
      <c r="T780" s="45">
        <v>0.39374999999999999</v>
      </c>
      <c r="U780" s="42" t="s">
        <v>880</v>
      </c>
      <c r="V780" s="42" t="s">
        <v>18</v>
      </c>
      <c r="W780" s="46" t="s">
        <v>36</v>
      </c>
      <c r="X780" s="46" t="s">
        <v>18</v>
      </c>
      <c r="Y780" s="42" t="s">
        <v>17</v>
      </c>
      <c r="Z780" s="42" t="s">
        <v>17</v>
      </c>
      <c r="AA780" s="42" t="s">
        <v>880</v>
      </c>
      <c r="AB780" s="46">
        <v>0.41597222222222219</v>
      </c>
      <c r="AC780" s="42" t="s">
        <v>880</v>
      </c>
      <c r="AD780" s="42" t="s">
        <v>880</v>
      </c>
      <c r="AE780" s="46">
        <v>0.42291666666666666</v>
      </c>
      <c r="AF780" s="42" t="s">
        <v>880</v>
      </c>
      <c r="AG780" s="42" t="s">
        <v>18</v>
      </c>
      <c r="AH780" s="46" t="s">
        <v>36</v>
      </c>
      <c r="AI780" s="42" t="s">
        <v>18</v>
      </c>
      <c r="AJ780" s="42" t="s">
        <v>19</v>
      </c>
      <c r="AK780" s="46">
        <v>1.0416666666666666E-2</v>
      </c>
      <c r="AL780" s="42" t="s">
        <v>19</v>
      </c>
      <c r="AM780" s="42" t="s">
        <v>886</v>
      </c>
      <c r="AN780" s="46" t="s">
        <v>36</v>
      </c>
      <c r="AO780" s="42" t="s">
        <v>886</v>
      </c>
      <c r="AP780" s="42" t="s">
        <v>17</v>
      </c>
      <c r="AQ780" s="42" t="s">
        <v>17</v>
      </c>
      <c r="AR780" s="42" t="s">
        <v>886</v>
      </c>
      <c r="AS780" s="46" t="s">
        <v>36</v>
      </c>
      <c r="AT780" s="46" t="s">
        <v>886</v>
      </c>
      <c r="AU780" s="42" t="s">
        <v>886</v>
      </c>
      <c r="AV780" s="46" t="s">
        <v>36</v>
      </c>
      <c r="AW780" s="46" t="s">
        <v>886</v>
      </c>
      <c r="AX780" s="42" t="s">
        <v>886</v>
      </c>
      <c r="AY780" s="46" t="s">
        <v>36</v>
      </c>
      <c r="AZ780" s="46" t="s">
        <v>886</v>
      </c>
      <c r="BA780" s="42" t="s">
        <v>886</v>
      </c>
      <c r="BB780" s="46" t="s">
        <v>36</v>
      </c>
      <c r="BC780" s="46" t="s">
        <v>886</v>
      </c>
      <c r="BD780" s="42" t="s">
        <v>886</v>
      </c>
      <c r="BE780" s="42" t="s">
        <v>17</v>
      </c>
      <c r="BF780" s="42" t="s">
        <v>17</v>
      </c>
      <c r="BR780" s="1">
        <f t="shared" si="202"/>
        <v>6</v>
      </c>
      <c r="BS780" s="1">
        <f t="shared" si="203"/>
        <v>0</v>
      </c>
      <c r="BT780" s="1">
        <f t="shared" si="204"/>
        <v>6</v>
      </c>
      <c r="BU780" s="1">
        <f t="shared" si="205"/>
        <v>4</v>
      </c>
      <c r="BV780" s="1">
        <f t="shared" si="206"/>
        <v>2</v>
      </c>
      <c r="BW780" s="1">
        <f>SUM(COUNTIFS($S780:$BQ780,{"PAT","MAT"}))</f>
        <v>0</v>
      </c>
      <c r="BX780" s="1">
        <f t="shared" si="207"/>
        <v>0</v>
      </c>
      <c r="BY780" s="1">
        <f t="shared" si="208"/>
        <v>0</v>
      </c>
      <c r="BZ780" s="1">
        <f t="shared" si="209"/>
        <v>0</v>
      </c>
      <c r="CA780" s="1">
        <f t="shared" si="210"/>
        <v>0</v>
      </c>
      <c r="CB780" s="1">
        <f t="shared" si="211"/>
        <v>0</v>
      </c>
      <c r="CC780" s="1">
        <f t="shared" si="212"/>
        <v>0</v>
      </c>
      <c r="CD780" s="1">
        <f t="shared" si="213"/>
        <v>0</v>
      </c>
      <c r="CE780" s="1">
        <f t="shared" si="214"/>
        <v>0</v>
      </c>
      <c r="CF780" s="1">
        <f t="shared" si="215"/>
        <v>0</v>
      </c>
      <c r="CG780" s="1">
        <f>SUM(BR780:CC780)+SUM(COUNTIFS(R780:BQ780,{"TERM","RESIGNED"}))</f>
        <v>29</v>
      </c>
      <c r="CH780" s="1" t="s">
        <v>41</v>
      </c>
      <c r="CI780" s="1" t="s">
        <v>936</v>
      </c>
      <c r="CJ780" s="32"/>
    </row>
    <row r="781" spans="1:88" x14ac:dyDescent="0.25">
      <c r="A781" s="30">
        <f t="shared" si="216"/>
        <v>780</v>
      </c>
      <c r="B781" s="1" t="s">
        <v>33</v>
      </c>
      <c r="C781" s="1">
        <v>19463</v>
      </c>
      <c r="D781" s="1">
        <v>19463</v>
      </c>
      <c r="E781" s="1" t="s">
        <v>862</v>
      </c>
      <c r="F781" s="32" t="s">
        <v>1454</v>
      </c>
      <c r="G781" s="32" t="s">
        <v>181</v>
      </c>
      <c r="H781" s="28">
        <v>45295</v>
      </c>
      <c r="I781" s="28" t="s">
        <v>36</v>
      </c>
      <c r="J781" s="28">
        <v>45331</v>
      </c>
      <c r="K781" s="1">
        <f t="shared" ca="1" si="217"/>
        <v>36</v>
      </c>
      <c r="L781" s="39" t="s">
        <v>1354</v>
      </c>
      <c r="M781" s="32" t="s">
        <v>761</v>
      </c>
      <c r="N781" s="1" t="s">
        <v>38</v>
      </c>
      <c r="O781" s="1" t="s">
        <v>886</v>
      </c>
      <c r="P781" s="1" t="s">
        <v>1579</v>
      </c>
      <c r="Q781" s="1" t="s">
        <v>1576</v>
      </c>
      <c r="R781" s="31" t="s">
        <v>243</v>
      </c>
      <c r="S781" s="42" t="s">
        <v>880</v>
      </c>
      <c r="T781" s="45" t="s">
        <v>36</v>
      </c>
      <c r="U781" s="42" t="s">
        <v>880</v>
      </c>
      <c r="V781" s="42" t="s">
        <v>880</v>
      </c>
      <c r="W781" s="46" t="s">
        <v>36</v>
      </c>
      <c r="X781" s="46" t="s">
        <v>880</v>
      </c>
      <c r="Y781" s="42" t="s">
        <v>17</v>
      </c>
      <c r="Z781" s="42" t="s">
        <v>17</v>
      </c>
      <c r="AA781" s="42" t="s">
        <v>880</v>
      </c>
      <c r="AB781" s="46" t="s">
        <v>36</v>
      </c>
      <c r="AC781" s="42" t="s">
        <v>880</v>
      </c>
      <c r="AD781" s="42" t="s">
        <v>18</v>
      </c>
      <c r="AE781" s="46" t="s">
        <v>36</v>
      </c>
      <c r="AF781" s="42" t="s">
        <v>18</v>
      </c>
      <c r="AG781" s="42" t="s">
        <v>18</v>
      </c>
      <c r="AH781" s="46" t="s">
        <v>36</v>
      </c>
      <c r="AI781" s="42" t="s">
        <v>18</v>
      </c>
      <c r="AJ781" s="42" t="s">
        <v>18</v>
      </c>
      <c r="AK781" s="46" t="s">
        <v>36</v>
      </c>
      <c r="AL781" s="42" t="s">
        <v>18</v>
      </c>
      <c r="AM781" s="42" t="s">
        <v>886</v>
      </c>
      <c r="AN781" s="46" t="s">
        <v>36</v>
      </c>
      <c r="AO781" s="42" t="s">
        <v>886</v>
      </c>
      <c r="AP781" s="42" t="s">
        <v>17</v>
      </c>
      <c r="AQ781" s="42" t="s">
        <v>17</v>
      </c>
      <c r="AR781" s="42" t="s">
        <v>886</v>
      </c>
      <c r="AS781" s="46" t="s">
        <v>36</v>
      </c>
      <c r="AT781" s="46" t="s">
        <v>886</v>
      </c>
      <c r="AU781" s="42" t="s">
        <v>886</v>
      </c>
      <c r="AV781" s="46" t="s">
        <v>36</v>
      </c>
      <c r="AW781" s="46" t="s">
        <v>886</v>
      </c>
      <c r="AX781" s="42" t="s">
        <v>886</v>
      </c>
      <c r="AY781" s="46" t="s">
        <v>36</v>
      </c>
      <c r="AZ781" s="46" t="s">
        <v>886</v>
      </c>
      <c r="BA781" s="42" t="s">
        <v>886</v>
      </c>
      <c r="BB781" s="46" t="s">
        <v>36</v>
      </c>
      <c r="BC781" s="46" t="s">
        <v>886</v>
      </c>
      <c r="BD781" s="42" t="s">
        <v>886</v>
      </c>
      <c r="BE781" s="42" t="s">
        <v>17</v>
      </c>
      <c r="BF781" s="42" t="s">
        <v>17</v>
      </c>
      <c r="BR781" s="1">
        <f t="shared" si="202"/>
        <v>6</v>
      </c>
      <c r="BS781" s="1">
        <f t="shared" si="203"/>
        <v>0</v>
      </c>
      <c r="BT781" s="1">
        <f t="shared" si="204"/>
        <v>6</v>
      </c>
      <c r="BU781" s="1">
        <f t="shared" si="205"/>
        <v>6</v>
      </c>
      <c r="BV781" s="1">
        <f t="shared" si="206"/>
        <v>0</v>
      </c>
      <c r="BW781" s="1">
        <f>SUM(COUNTIFS($S781:$BQ781,{"PAT","MAT"}))</f>
        <v>0</v>
      </c>
      <c r="BX781" s="1">
        <f t="shared" si="207"/>
        <v>0</v>
      </c>
      <c r="BY781" s="1">
        <f t="shared" si="208"/>
        <v>0</v>
      </c>
      <c r="BZ781" s="1">
        <f t="shared" si="209"/>
        <v>0</v>
      </c>
      <c r="CA781" s="1">
        <f t="shared" si="210"/>
        <v>0</v>
      </c>
      <c r="CB781" s="1">
        <f t="shared" si="211"/>
        <v>0</v>
      </c>
      <c r="CC781" s="1">
        <f t="shared" si="212"/>
        <v>0</v>
      </c>
      <c r="CD781" s="1">
        <f t="shared" si="213"/>
        <v>0</v>
      </c>
      <c r="CE781" s="1">
        <f t="shared" si="214"/>
        <v>0</v>
      </c>
      <c r="CF781" s="1">
        <f t="shared" si="215"/>
        <v>0</v>
      </c>
      <c r="CG781" s="1">
        <f>SUM(BR781:CC781)+SUM(COUNTIFS(R781:BQ781,{"TERM","RESIGNED"}))</f>
        <v>29</v>
      </c>
      <c r="CH781" s="1" t="s">
        <v>41</v>
      </c>
      <c r="CI781" s="1" t="s">
        <v>936</v>
      </c>
    </row>
    <row r="782" spans="1:88" x14ac:dyDescent="0.25">
      <c r="A782" s="30">
        <f t="shared" si="216"/>
        <v>781</v>
      </c>
      <c r="B782" s="1" t="s">
        <v>33</v>
      </c>
      <c r="C782" s="1">
        <v>19468</v>
      </c>
      <c r="D782" s="1">
        <v>19468</v>
      </c>
      <c r="E782" s="1" t="s">
        <v>862</v>
      </c>
      <c r="F782" s="32" t="s">
        <v>1436</v>
      </c>
      <c r="G782" s="32" t="s">
        <v>181</v>
      </c>
      <c r="H782" s="28">
        <v>45295</v>
      </c>
      <c r="I782" s="28" t="s">
        <v>36</v>
      </c>
      <c r="J782" s="28">
        <v>45331</v>
      </c>
      <c r="K782" s="1">
        <f t="shared" ca="1" si="217"/>
        <v>36</v>
      </c>
      <c r="L782" s="39" t="s">
        <v>1354</v>
      </c>
      <c r="M782" s="32" t="s">
        <v>761</v>
      </c>
      <c r="N782" s="1" t="s">
        <v>38</v>
      </c>
      <c r="O782" s="1" t="s">
        <v>886</v>
      </c>
      <c r="P782" s="1" t="s">
        <v>1579</v>
      </c>
      <c r="Q782" s="1" t="s">
        <v>1576</v>
      </c>
      <c r="R782" s="31" t="s">
        <v>243</v>
      </c>
      <c r="S782" s="42" t="s">
        <v>880</v>
      </c>
      <c r="T782" s="45" t="s">
        <v>36</v>
      </c>
      <c r="U782" s="42" t="s">
        <v>880</v>
      </c>
      <c r="V782" s="42" t="s">
        <v>18</v>
      </c>
      <c r="W782" s="46" t="s">
        <v>36</v>
      </c>
      <c r="X782" s="46" t="s">
        <v>18</v>
      </c>
      <c r="Y782" s="42" t="s">
        <v>17</v>
      </c>
      <c r="Z782" s="42" t="s">
        <v>17</v>
      </c>
      <c r="AA782" s="42" t="s">
        <v>880</v>
      </c>
      <c r="AB782" s="46" t="s">
        <v>36</v>
      </c>
      <c r="AC782" s="42" t="s">
        <v>880</v>
      </c>
      <c r="AD782" s="42" t="s">
        <v>18</v>
      </c>
      <c r="AE782" s="46" t="s">
        <v>36</v>
      </c>
      <c r="AF782" s="42" t="s">
        <v>18</v>
      </c>
      <c r="AG782" s="42" t="s">
        <v>18</v>
      </c>
      <c r="AH782" s="46" t="s">
        <v>36</v>
      </c>
      <c r="AI782" s="42" t="s">
        <v>18</v>
      </c>
      <c r="AJ782" s="42" t="s">
        <v>18</v>
      </c>
      <c r="AK782" s="46" t="s">
        <v>36</v>
      </c>
      <c r="AL782" s="42" t="s">
        <v>18</v>
      </c>
      <c r="AM782" s="42" t="s">
        <v>886</v>
      </c>
      <c r="AN782" s="46" t="s">
        <v>36</v>
      </c>
      <c r="AO782" s="42" t="s">
        <v>886</v>
      </c>
      <c r="AP782" s="42" t="s">
        <v>17</v>
      </c>
      <c r="AQ782" s="42" t="s">
        <v>17</v>
      </c>
      <c r="AR782" s="42" t="s">
        <v>886</v>
      </c>
      <c r="AS782" s="46" t="s">
        <v>36</v>
      </c>
      <c r="AT782" s="46" t="s">
        <v>886</v>
      </c>
      <c r="AU782" s="42" t="s">
        <v>886</v>
      </c>
      <c r="AV782" s="46" t="s">
        <v>36</v>
      </c>
      <c r="AW782" s="46" t="s">
        <v>886</v>
      </c>
      <c r="AX782" s="42" t="s">
        <v>886</v>
      </c>
      <c r="AY782" s="46" t="s">
        <v>36</v>
      </c>
      <c r="AZ782" s="46" t="s">
        <v>886</v>
      </c>
      <c r="BA782" s="42" t="s">
        <v>886</v>
      </c>
      <c r="BB782" s="46" t="s">
        <v>36</v>
      </c>
      <c r="BC782" s="46" t="s">
        <v>886</v>
      </c>
      <c r="BD782" s="42" t="s">
        <v>886</v>
      </c>
      <c r="BE782" s="42" t="s">
        <v>17</v>
      </c>
      <c r="BF782" s="42" t="s">
        <v>17</v>
      </c>
      <c r="BR782" s="1">
        <f t="shared" si="202"/>
        <v>4</v>
      </c>
      <c r="BS782" s="1">
        <f t="shared" si="203"/>
        <v>0</v>
      </c>
      <c r="BT782" s="1">
        <f t="shared" si="204"/>
        <v>6</v>
      </c>
      <c r="BU782" s="1">
        <f t="shared" si="205"/>
        <v>8</v>
      </c>
      <c r="BV782" s="1">
        <f t="shared" si="206"/>
        <v>0</v>
      </c>
      <c r="BW782" s="1">
        <f>SUM(COUNTIFS($S782:$BQ782,{"PAT","MAT"}))</f>
        <v>0</v>
      </c>
      <c r="BX782" s="1">
        <f t="shared" si="207"/>
        <v>0</v>
      </c>
      <c r="BY782" s="1">
        <f t="shared" si="208"/>
        <v>0</v>
      </c>
      <c r="BZ782" s="1">
        <f t="shared" si="209"/>
        <v>0</v>
      </c>
      <c r="CA782" s="1">
        <f t="shared" si="210"/>
        <v>0</v>
      </c>
      <c r="CB782" s="1">
        <f t="shared" si="211"/>
        <v>0</v>
      </c>
      <c r="CC782" s="1">
        <f t="shared" si="212"/>
        <v>0</v>
      </c>
      <c r="CD782" s="1">
        <f t="shared" si="213"/>
        <v>0</v>
      </c>
      <c r="CE782" s="1">
        <f t="shared" si="214"/>
        <v>0</v>
      </c>
      <c r="CF782" s="1">
        <f t="shared" si="215"/>
        <v>0</v>
      </c>
      <c r="CG782" s="1">
        <f>SUM(BR782:CC782)+SUM(COUNTIFS(R782:BQ782,{"TERM","RESIGNED"}))</f>
        <v>29</v>
      </c>
      <c r="CH782" s="1" t="s">
        <v>41</v>
      </c>
      <c r="CI782" s="1" t="s">
        <v>931</v>
      </c>
    </row>
    <row r="783" spans="1:88" x14ac:dyDescent="0.25">
      <c r="A783" s="30">
        <f t="shared" si="216"/>
        <v>782</v>
      </c>
      <c r="B783" s="1" t="s">
        <v>163</v>
      </c>
      <c r="C783" s="1">
        <v>104510</v>
      </c>
      <c r="D783" s="25">
        <v>104510</v>
      </c>
      <c r="E783" s="1" t="s">
        <v>862</v>
      </c>
      <c r="F783" s="32" t="s">
        <v>773</v>
      </c>
      <c r="G783" s="32" t="s">
        <v>117</v>
      </c>
      <c r="H783" s="28">
        <v>44904</v>
      </c>
      <c r="I783" s="28" t="s">
        <v>36</v>
      </c>
      <c r="J783" s="28">
        <v>45330</v>
      </c>
      <c r="K783" s="1">
        <f t="shared" ca="1" si="217"/>
        <v>426</v>
      </c>
      <c r="L783" s="32" t="str">
        <f>IF(OR(M783="Email Verification",M783="Operations",M783="OJT",M783="Bottom Quartile Group",M783="Training"),"Billable","Non Billable")</f>
        <v>Billable</v>
      </c>
      <c r="M783" s="32" t="s">
        <v>118</v>
      </c>
      <c r="N783" s="1" t="s">
        <v>38</v>
      </c>
      <c r="O783" s="1" t="s">
        <v>886</v>
      </c>
      <c r="P783" s="1" t="s">
        <v>1579</v>
      </c>
      <c r="Q783" s="1" t="s">
        <v>1576</v>
      </c>
      <c r="R783" s="31" t="s">
        <v>140</v>
      </c>
      <c r="S783" s="42" t="s">
        <v>880</v>
      </c>
      <c r="T783" s="45">
        <v>0.375</v>
      </c>
      <c r="U783" s="42" t="s">
        <v>880</v>
      </c>
      <c r="V783" s="42" t="s">
        <v>880</v>
      </c>
      <c r="W783" s="46">
        <v>0.37083333333333335</v>
      </c>
      <c r="X783" s="46" t="s">
        <v>880</v>
      </c>
      <c r="Y783" s="42" t="s">
        <v>17</v>
      </c>
      <c r="Z783" s="42" t="s">
        <v>17</v>
      </c>
      <c r="AA783" s="42" t="s">
        <v>18</v>
      </c>
      <c r="AB783" s="46" t="s">
        <v>36</v>
      </c>
      <c r="AC783" s="42" t="s">
        <v>18</v>
      </c>
      <c r="AD783" s="42" t="s">
        <v>18</v>
      </c>
      <c r="AE783" s="46" t="s">
        <v>36</v>
      </c>
      <c r="AF783" s="42" t="s">
        <v>18</v>
      </c>
      <c r="AG783" s="42" t="s">
        <v>18</v>
      </c>
      <c r="AH783" s="46" t="s">
        <v>36</v>
      </c>
      <c r="AI783" s="42" t="s">
        <v>18</v>
      </c>
      <c r="AJ783" s="42" t="s">
        <v>886</v>
      </c>
      <c r="AK783" s="46" t="s">
        <v>36</v>
      </c>
      <c r="AL783" s="42" t="s">
        <v>886</v>
      </c>
      <c r="AM783" s="42" t="s">
        <v>886</v>
      </c>
      <c r="AN783" s="46" t="s">
        <v>36</v>
      </c>
      <c r="AO783" s="42" t="s">
        <v>886</v>
      </c>
      <c r="AP783" s="42" t="s">
        <v>17</v>
      </c>
      <c r="AQ783" s="42" t="s">
        <v>17</v>
      </c>
      <c r="AR783" s="42" t="s">
        <v>886</v>
      </c>
      <c r="AS783" s="46" t="s">
        <v>36</v>
      </c>
      <c r="AT783" s="46" t="s">
        <v>886</v>
      </c>
      <c r="AU783" s="42" t="s">
        <v>886</v>
      </c>
      <c r="AV783" s="46" t="s">
        <v>36</v>
      </c>
      <c r="AW783" s="46" t="s">
        <v>886</v>
      </c>
      <c r="AX783" s="42" t="s">
        <v>886</v>
      </c>
      <c r="AY783" s="46" t="s">
        <v>36</v>
      </c>
      <c r="AZ783" s="46" t="s">
        <v>886</v>
      </c>
      <c r="BA783" s="42" t="s">
        <v>886</v>
      </c>
      <c r="BB783" s="46" t="s">
        <v>36</v>
      </c>
      <c r="BC783" s="46" t="s">
        <v>886</v>
      </c>
      <c r="BD783" s="42" t="s">
        <v>886</v>
      </c>
      <c r="BE783" s="42" t="s">
        <v>17</v>
      </c>
      <c r="BF783" s="42" t="s">
        <v>17</v>
      </c>
      <c r="BR783" s="1">
        <f t="shared" si="202"/>
        <v>4</v>
      </c>
      <c r="BS783" s="1">
        <f t="shared" si="203"/>
        <v>0</v>
      </c>
      <c r="BT783" s="1">
        <f t="shared" si="204"/>
        <v>6</v>
      </c>
      <c r="BU783" s="1">
        <f t="shared" si="205"/>
        <v>6</v>
      </c>
      <c r="BV783" s="1">
        <f t="shared" si="206"/>
        <v>0</v>
      </c>
      <c r="BW783" s="1">
        <f>SUM(COUNTIFS($S783:$BQ783,{"PAT","MAT"}))</f>
        <v>0</v>
      </c>
      <c r="BX783" s="1">
        <f t="shared" si="207"/>
        <v>0</v>
      </c>
      <c r="BY783" s="1">
        <f t="shared" si="208"/>
        <v>0</v>
      </c>
      <c r="BZ783" s="1">
        <f t="shared" si="209"/>
        <v>0</v>
      </c>
      <c r="CA783" s="1">
        <f t="shared" si="210"/>
        <v>0</v>
      </c>
      <c r="CB783" s="1">
        <f t="shared" si="211"/>
        <v>0</v>
      </c>
      <c r="CC783" s="1">
        <f t="shared" si="212"/>
        <v>0</v>
      </c>
      <c r="CD783" s="1">
        <f t="shared" si="213"/>
        <v>0</v>
      </c>
      <c r="CE783" s="1">
        <f t="shared" si="214"/>
        <v>0</v>
      </c>
      <c r="CF783" s="1">
        <f t="shared" si="215"/>
        <v>0</v>
      </c>
      <c r="CG783" s="1">
        <f>SUM(BR783:CC783)+SUM(COUNTIFS(R783:BQ783,{"TERM","RESIGNED"}))</f>
        <v>29</v>
      </c>
      <c r="CH783" s="1" t="s">
        <v>41</v>
      </c>
      <c r="CI783" s="1" t="s">
        <v>933</v>
      </c>
      <c r="CJ783" s="32"/>
    </row>
    <row r="784" spans="1:88" x14ac:dyDescent="0.25">
      <c r="A784" s="30">
        <f t="shared" si="216"/>
        <v>783</v>
      </c>
      <c r="B784" s="1" t="s">
        <v>33</v>
      </c>
      <c r="C784" s="1">
        <v>19294</v>
      </c>
      <c r="D784" s="25">
        <v>19294</v>
      </c>
      <c r="E784" s="1" t="s">
        <v>862</v>
      </c>
      <c r="F784" s="32" t="s">
        <v>1230</v>
      </c>
      <c r="G784" s="32" t="s">
        <v>117</v>
      </c>
      <c r="H784" s="28">
        <v>45216</v>
      </c>
      <c r="I784" s="28" t="s">
        <v>36</v>
      </c>
      <c r="J784" s="28">
        <v>45330</v>
      </c>
      <c r="K784" s="1">
        <f t="shared" ca="1" si="217"/>
        <v>114</v>
      </c>
      <c r="L784" s="32" t="str">
        <f>IF(OR(M784="Email Verification",M784="Operations",M784="OJT",M784="Bottom Quartile Group",M784="Training"),"Billable","Non Billable")</f>
        <v>Billable</v>
      </c>
      <c r="M784" s="32" t="s">
        <v>118</v>
      </c>
      <c r="N784" s="1" t="s">
        <v>38</v>
      </c>
      <c r="O784" s="1" t="s">
        <v>886</v>
      </c>
      <c r="P784" s="1" t="s">
        <v>1579</v>
      </c>
      <c r="Q784" s="1" t="s">
        <v>1576</v>
      </c>
      <c r="R784" s="31" t="s">
        <v>355</v>
      </c>
      <c r="S784" s="42" t="s">
        <v>880</v>
      </c>
      <c r="T784" s="45">
        <v>0.4604166666666667</v>
      </c>
      <c r="U784" s="42" t="s">
        <v>880</v>
      </c>
      <c r="V784" s="42" t="s">
        <v>880</v>
      </c>
      <c r="W784" s="46">
        <v>0.43958333333333338</v>
      </c>
      <c r="X784" s="46" t="s">
        <v>880</v>
      </c>
      <c r="Y784" s="42" t="s">
        <v>17</v>
      </c>
      <c r="Z784" s="42" t="s">
        <v>17</v>
      </c>
      <c r="AA784" s="42" t="s">
        <v>18</v>
      </c>
      <c r="AB784" s="46" t="s">
        <v>36</v>
      </c>
      <c r="AC784" s="42" t="s">
        <v>18</v>
      </c>
      <c r="AD784" s="42" t="s">
        <v>18</v>
      </c>
      <c r="AE784" s="46" t="s">
        <v>36</v>
      </c>
      <c r="AF784" s="42" t="s">
        <v>18</v>
      </c>
      <c r="AG784" s="42" t="s">
        <v>18</v>
      </c>
      <c r="AH784" s="46" t="s">
        <v>36</v>
      </c>
      <c r="AI784" s="42" t="s">
        <v>18</v>
      </c>
      <c r="AJ784" s="42" t="s">
        <v>886</v>
      </c>
      <c r="AK784" s="46" t="s">
        <v>36</v>
      </c>
      <c r="AL784" s="42" t="s">
        <v>886</v>
      </c>
      <c r="AM784" s="42" t="s">
        <v>886</v>
      </c>
      <c r="AN784" s="46" t="s">
        <v>36</v>
      </c>
      <c r="AO784" s="42" t="s">
        <v>886</v>
      </c>
      <c r="AP784" s="42" t="s">
        <v>17</v>
      </c>
      <c r="AQ784" s="42" t="s">
        <v>17</v>
      </c>
      <c r="AR784" s="42" t="s">
        <v>886</v>
      </c>
      <c r="AS784" s="46" t="s">
        <v>36</v>
      </c>
      <c r="AT784" s="46" t="s">
        <v>886</v>
      </c>
      <c r="AU784" s="42" t="s">
        <v>886</v>
      </c>
      <c r="AV784" s="46" t="s">
        <v>36</v>
      </c>
      <c r="AW784" s="46" t="s">
        <v>886</v>
      </c>
      <c r="AX784" s="42" t="s">
        <v>886</v>
      </c>
      <c r="AY784" s="46" t="s">
        <v>36</v>
      </c>
      <c r="AZ784" s="46" t="s">
        <v>886</v>
      </c>
      <c r="BA784" s="42" t="s">
        <v>886</v>
      </c>
      <c r="BB784" s="46" t="s">
        <v>36</v>
      </c>
      <c r="BC784" s="46" t="s">
        <v>886</v>
      </c>
      <c r="BD784" s="42" t="s">
        <v>886</v>
      </c>
      <c r="BE784" s="42" t="s">
        <v>17</v>
      </c>
      <c r="BF784" s="42" t="s">
        <v>17</v>
      </c>
      <c r="BR784" s="1">
        <f t="shared" si="202"/>
        <v>4</v>
      </c>
      <c r="BS784" s="1">
        <f t="shared" si="203"/>
        <v>0</v>
      </c>
      <c r="BT784" s="1">
        <f t="shared" si="204"/>
        <v>6</v>
      </c>
      <c r="BU784" s="1">
        <f t="shared" si="205"/>
        <v>6</v>
      </c>
      <c r="BV784" s="1">
        <f t="shared" si="206"/>
        <v>0</v>
      </c>
      <c r="BW784" s="1">
        <f>SUM(COUNTIFS($S784:$BQ784,{"PAT","MAT"}))</f>
        <v>0</v>
      </c>
      <c r="BX784" s="1">
        <f t="shared" si="207"/>
        <v>0</v>
      </c>
      <c r="BY784" s="1">
        <f t="shared" si="208"/>
        <v>0</v>
      </c>
      <c r="BZ784" s="1">
        <f t="shared" si="209"/>
        <v>0</v>
      </c>
      <c r="CA784" s="1">
        <f t="shared" si="210"/>
        <v>0</v>
      </c>
      <c r="CB784" s="1">
        <f t="shared" si="211"/>
        <v>0</v>
      </c>
      <c r="CC784" s="1">
        <f t="shared" si="212"/>
        <v>0</v>
      </c>
      <c r="CD784" s="1">
        <f t="shared" si="213"/>
        <v>0</v>
      </c>
      <c r="CE784" s="1">
        <f t="shared" si="214"/>
        <v>0</v>
      </c>
      <c r="CF784" s="1">
        <f t="shared" si="215"/>
        <v>0</v>
      </c>
      <c r="CG784" s="1">
        <f>SUM(BR784:CC784)+SUM(COUNTIFS(R784:BQ784,{"TERM","RESIGNED"}))</f>
        <v>29</v>
      </c>
      <c r="CH784" s="1" t="s">
        <v>41</v>
      </c>
      <c r="CI784" s="1" t="s">
        <v>931</v>
      </c>
    </row>
    <row r="785" spans="1:88" x14ac:dyDescent="0.25">
      <c r="A785" s="30">
        <f t="shared" si="216"/>
        <v>784</v>
      </c>
      <c r="B785" s="1" t="s">
        <v>163</v>
      </c>
      <c r="C785" s="1">
        <v>105127</v>
      </c>
      <c r="D785" s="25">
        <v>105127</v>
      </c>
      <c r="E785" s="1" t="s">
        <v>863</v>
      </c>
      <c r="F785" s="32" t="s">
        <v>857</v>
      </c>
      <c r="G785" s="32" t="s">
        <v>181</v>
      </c>
      <c r="H785" s="28">
        <v>44971</v>
      </c>
      <c r="I785" s="28" t="s">
        <v>36</v>
      </c>
      <c r="J785" s="28">
        <v>45330</v>
      </c>
      <c r="K785" s="1">
        <f t="shared" ca="1" si="217"/>
        <v>359</v>
      </c>
      <c r="L785" s="32" t="str">
        <f>IF(OR(M785="Email Verification",M785="Operations",M785="OJT",M785="Bottom Quartile Group",M785="Training"),"Billable","Non Billable")</f>
        <v>Billable</v>
      </c>
      <c r="M785" s="32" t="s">
        <v>178</v>
      </c>
      <c r="N785" s="1" t="s">
        <v>38</v>
      </c>
      <c r="O785" s="1" t="s">
        <v>886</v>
      </c>
      <c r="P785" s="1" t="s">
        <v>1579</v>
      </c>
      <c r="Q785" s="1" t="s">
        <v>1576</v>
      </c>
      <c r="R785" s="31" t="s">
        <v>246</v>
      </c>
      <c r="S785" s="42" t="s">
        <v>880</v>
      </c>
      <c r="T785" s="45">
        <v>0.3888888888888889</v>
      </c>
      <c r="U785" s="42" t="s">
        <v>880</v>
      </c>
      <c r="V785" s="42" t="s">
        <v>880</v>
      </c>
      <c r="W785" s="46">
        <v>0.3743055555555555</v>
      </c>
      <c r="X785" s="46" t="s">
        <v>880</v>
      </c>
      <c r="Y785" s="42" t="s">
        <v>17</v>
      </c>
      <c r="Z785" s="42" t="s">
        <v>17</v>
      </c>
      <c r="AA785" s="42" t="s">
        <v>18</v>
      </c>
      <c r="AB785" s="46" t="s">
        <v>36</v>
      </c>
      <c r="AC785" s="42" t="s">
        <v>18</v>
      </c>
      <c r="AD785" s="42" t="s">
        <v>18</v>
      </c>
      <c r="AE785" s="46" t="s">
        <v>36</v>
      </c>
      <c r="AF785" s="42" t="s">
        <v>18</v>
      </c>
      <c r="AG785" s="42" t="s">
        <v>18</v>
      </c>
      <c r="AH785" s="46" t="s">
        <v>36</v>
      </c>
      <c r="AI785" s="42" t="s">
        <v>18</v>
      </c>
      <c r="AJ785" s="42" t="s">
        <v>886</v>
      </c>
      <c r="AK785" s="46" t="s">
        <v>36</v>
      </c>
      <c r="AL785" s="42" t="s">
        <v>886</v>
      </c>
      <c r="AM785" s="42" t="s">
        <v>886</v>
      </c>
      <c r="AN785" s="46" t="s">
        <v>36</v>
      </c>
      <c r="AO785" s="42" t="s">
        <v>886</v>
      </c>
      <c r="AP785" s="42" t="s">
        <v>17</v>
      </c>
      <c r="AQ785" s="42" t="s">
        <v>17</v>
      </c>
      <c r="AR785" s="42" t="s">
        <v>886</v>
      </c>
      <c r="AS785" s="46" t="s">
        <v>36</v>
      </c>
      <c r="AT785" s="46" t="s">
        <v>886</v>
      </c>
      <c r="AU785" s="42" t="s">
        <v>886</v>
      </c>
      <c r="AV785" s="46" t="s">
        <v>36</v>
      </c>
      <c r="AW785" s="46" t="s">
        <v>886</v>
      </c>
      <c r="AX785" s="42" t="s">
        <v>886</v>
      </c>
      <c r="AY785" s="46" t="s">
        <v>36</v>
      </c>
      <c r="AZ785" s="46" t="s">
        <v>886</v>
      </c>
      <c r="BA785" s="42" t="s">
        <v>886</v>
      </c>
      <c r="BB785" s="46" t="s">
        <v>36</v>
      </c>
      <c r="BC785" s="46" t="s">
        <v>886</v>
      </c>
      <c r="BD785" s="42" t="s">
        <v>886</v>
      </c>
      <c r="BE785" s="42" t="s">
        <v>17</v>
      </c>
      <c r="BF785" s="42" t="s">
        <v>17</v>
      </c>
      <c r="BR785" s="1">
        <f t="shared" si="202"/>
        <v>4</v>
      </c>
      <c r="BS785" s="1">
        <f t="shared" si="203"/>
        <v>0</v>
      </c>
      <c r="BT785" s="1">
        <f t="shared" si="204"/>
        <v>6</v>
      </c>
      <c r="BU785" s="1">
        <f t="shared" si="205"/>
        <v>6</v>
      </c>
      <c r="BV785" s="1">
        <f t="shared" si="206"/>
        <v>0</v>
      </c>
      <c r="BW785" s="1">
        <f>SUM(COUNTIFS($S785:$BQ785,{"PAT","MAT"}))</f>
        <v>0</v>
      </c>
      <c r="BX785" s="1">
        <f t="shared" si="207"/>
        <v>0</v>
      </c>
      <c r="BY785" s="1">
        <f t="shared" si="208"/>
        <v>0</v>
      </c>
      <c r="BZ785" s="1">
        <f t="shared" si="209"/>
        <v>0</v>
      </c>
      <c r="CA785" s="1">
        <f t="shared" si="210"/>
        <v>0</v>
      </c>
      <c r="CB785" s="1">
        <f t="shared" si="211"/>
        <v>0</v>
      </c>
      <c r="CC785" s="1">
        <f t="shared" si="212"/>
        <v>0</v>
      </c>
      <c r="CD785" s="1">
        <f t="shared" si="213"/>
        <v>0</v>
      </c>
      <c r="CE785" s="1">
        <f t="shared" si="214"/>
        <v>0</v>
      </c>
      <c r="CF785" s="1">
        <f t="shared" si="215"/>
        <v>0</v>
      </c>
      <c r="CG785" s="1">
        <f>SUM(BR785:CC785)+SUM(COUNTIFS(R785:BQ785,{"TERM","RESIGNED"}))</f>
        <v>29</v>
      </c>
      <c r="CH785" s="1" t="s">
        <v>41</v>
      </c>
      <c r="CI785" s="1" t="s">
        <v>936</v>
      </c>
      <c r="CJ785" s="32"/>
    </row>
    <row r="786" spans="1:88" x14ac:dyDescent="0.25">
      <c r="A786" s="30">
        <f t="shared" si="216"/>
        <v>785</v>
      </c>
      <c r="B786" s="1" t="s">
        <v>33</v>
      </c>
      <c r="C786" s="1">
        <v>19245</v>
      </c>
      <c r="D786" s="25">
        <v>19245</v>
      </c>
      <c r="E786" s="1" t="s">
        <v>863</v>
      </c>
      <c r="F786" s="32" t="s">
        <v>1214</v>
      </c>
      <c r="G786" s="32" t="s">
        <v>117</v>
      </c>
      <c r="H786" s="28">
        <v>45212</v>
      </c>
      <c r="I786" s="28" t="s">
        <v>36</v>
      </c>
      <c r="J786" s="28">
        <v>45330</v>
      </c>
      <c r="K786" s="1">
        <f t="shared" ca="1" si="217"/>
        <v>118</v>
      </c>
      <c r="L786" s="32" t="str">
        <f>IF(OR(M786="Email Verification",M786="Operations",M786="OJT",M786="Bottom Quartile Group",M786="Training"),"Billable","Non Billable")</f>
        <v>Billable</v>
      </c>
      <c r="M786" s="32" t="s">
        <v>118</v>
      </c>
      <c r="N786" s="1" t="s">
        <v>38</v>
      </c>
      <c r="O786" s="1" t="s">
        <v>886</v>
      </c>
      <c r="P786" s="1" t="s">
        <v>1579</v>
      </c>
      <c r="Q786" s="1" t="s">
        <v>1576</v>
      </c>
      <c r="R786" s="31" t="s">
        <v>355</v>
      </c>
      <c r="S786" s="42" t="s">
        <v>880</v>
      </c>
      <c r="T786" s="45">
        <v>0.44930555555555557</v>
      </c>
      <c r="U786" s="42" t="s">
        <v>880</v>
      </c>
      <c r="V786" s="42" t="s">
        <v>19</v>
      </c>
      <c r="W786" s="46">
        <v>0.42152777777777778</v>
      </c>
      <c r="X786" s="46" t="s">
        <v>19</v>
      </c>
      <c r="Y786" s="42" t="s">
        <v>17</v>
      </c>
      <c r="Z786" s="42" t="s">
        <v>17</v>
      </c>
      <c r="AA786" s="42" t="s">
        <v>18</v>
      </c>
      <c r="AB786" s="46" t="s">
        <v>36</v>
      </c>
      <c r="AC786" s="42" t="s">
        <v>18</v>
      </c>
      <c r="AD786" s="42" t="s">
        <v>18</v>
      </c>
      <c r="AE786" s="46" t="s">
        <v>36</v>
      </c>
      <c r="AF786" s="42" t="s">
        <v>18</v>
      </c>
      <c r="AG786" s="42" t="s">
        <v>18</v>
      </c>
      <c r="AH786" s="46" t="s">
        <v>36</v>
      </c>
      <c r="AI786" s="42" t="s">
        <v>18</v>
      </c>
      <c r="AJ786" s="42" t="s">
        <v>886</v>
      </c>
      <c r="AK786" s="46" t="s">
        <v>36</v>
      </c>
      <c r="AL786" s="42" t="s">
        <v>886</v>
      </c>
      <c r="AM786" s="42" t="s">
        <v>886</v>
      </c>
      <c r="AN786" s="46" t="s">
        <v>36</v>
      </c>
      <c r="AO786" s="42" t="s">
        <v>886</v>
      </c>
      <c r="AP786" s="42" t="s">
        <v>17</v>
      </c>
      <c r="AQ786" s="42" t="s">
        <v>17</v>
      </c>
      <c r="AR786" s="42" t="s">
        <v>886</v>
      </c>
      <c r="AS786" s="46" t="s">
        <v>36</v>
      </c>
      <c r="AT786" s="46" t="s">
        <v>886</v>
      </c>
      <c r="AU786" s="42" t="s">
        <v>886</v>
      </c>
      <c r="AV786" s="46" t="s">
        <v>36</v>
      </c>
      <c r="AW786" s="46" t="s">
        <v>886</v>
      </c>
      <c r="AX786" s="42" t="s">
        <v>886</v>
      </c>
      <c r="AY786" s="46" t="s">
        <v>36</v>
      </c>
      <c r="AZ786" s="46" t="s">
        <v>886</v>
      </c>
      <c r="BA786" s="42" t="s">
        <v>886</v>
      </c>
      <c r="BB786" s="46" t="s">
        <v>36</v>
      </c>
      <c r="BC786" s="46" t="s">
        <v>886</v>
      </c>
      <c r="BD786" s="42" t="s">
        <v>886</v>
      </c>
      <c r="BE786" s="42" t="s">
        <v>17</v>
      </c>
      <c r="BF786" s="42" t="s">
        <v>17</v>
      </c>
      <c r="BR786" s="1">
        <f t="shared" si="202"/>
        <v>2</v>
      </c>
      <c r="BS786" s="1">
        <f t="shared" si="203"/>
        <v>0</v>
      </c>
      <c r="BT786" s="1">
        <f t="shared" si="204"/>
        <v>6</v>
      </c>
      <c r="BU786" s="1">
        <f t="shared" si="205"/>
        <v>6</v>
      </c>
      <c r="BV786" s="1">
        <f t="shared" si="206"/>
        <v>2</v>
      </c>
      <c r="BW786" s="1">
        <f>SUM(COUNTIFS($S786:$BQ786,{"PAT","MAT"}))</f>
        <v>0</v>
      </c>
      <c r="BX786" s="1">
        <f t="shared" si="207"/>
        <v>0</v>
      </c>
      <c r="BY786" s="1">
        <f t="shared" si="208"/>
        <v>0</v>
      </c>
      <c r="BZ786" s="1">
        <f t="shared" si="209"/>
        <v>0</v>
      </c>
      <c r="CA786" s="1">
        <f t="shared" si="210"/>
        <v>0</v>
      </c>
      <c r="CB786" s="1">
        <f t="shared" si="211"/>
        <v>0</v>
      </c>
      <c r="CC786" s="1">
        <f t="shared" si="212"/>
        <v>0</v>
      </c>
      <c r="CD786" s="1">
        <f t="shared" si="213"/>
        <v>0</v>
      </c>
      <c r="CE786" s="1">
        <f t="shared" si="214"/>
        <v>0</v>
      </c>
      <c r="CF786" s="1">
        <f t="shared" si="215"/>
        <v>0</v>
      </c>
      <c r="CG786" s="1">
        <f>SUM(BR786:CC786)+SUM(COUNTIFS(R786:BQ786,{"TERM","RESIGNED"}))</f>
        <v>29</v>
      </c>
      <c r="CH786" s="1" t="s">
        <v>41</v>
      </c>
      <c r="CI786" s="1" t="s">
        <v>936</v>
      </c>
    </row>
    <row r="787" spans="1:88" x14ac:dyDescent="0.25">
      <c r="A787" s="30">
        <f t="shared" si="216"/>
        <v>786</v>
      </c>
      <c r="B787" s="1" t="s">
        <v>163</v>
      </c>
      <c r="C787" s="1">
        <v>106282</v>
      </c>
      <c r="D787" s="25">
        <v>106282</v>
      </c>
      <c r="E787" s="1" t="s">
        <v>862</v>
      </c>
      <c r="F787" s="32" t="s">
        <v>1410</v>
      </c>
      <c r="G787" s="32" t="s">
        <v>154</v>
      </c>
      <c r="H787" s="28">
        <v>45282</v>
      </c>
      <c r="I787" s="28" t="s">
        <v>36</v>
      </c>
      <c r="J787" s="28">
        <v>45330</v>
      </c>
      <c r="K787" s="1">
        <f t="shared" ca="1" si="217"/>
        <v>48</v>
      </c>
      <c r="L787" s="32" t="s">
        <v>1354</v>
      </c>
      <c r="M787" s="32" t="s">
        <v>118</v>
      </c>
      <c r="N787" s="1" t="s">
        <v>38</v>
      </c>
      <c r="O787" s="1" t="s">
        <v>886</v>
      </c>
      <c r="P787" s="1" t="s">
        <v>1579</v>
      </c>
      <c r="Q787" s="1" t="s">
        <v>1576</v>
      </c>
      <c r="R787" s="31" t="s">
        <v>155</v>
      </c>
      <c r="S787" s="42" t="s">
        <v>880</v>
      </c>
      <c r="T787" s="45">
        <v>0.37986111111111115</v>
      </c>
      <c r="U787" s="42" t="s">
        <v>880</v>
      </c>
      <c r="V787" s="42" t="s">
        <v>880</v>
      </c>
      <c r="W787" s="46">
        <v>0.37083333333333335</v>
      </c>
      <c r="X787" s="46" t="s">
        <v>880</v>
      </c>
      <c r="Y787" s="42" t="s">
        <v>17</v>
      </c>
      <c r="Z787" s="42" t="s">
        <v>17</v>
      </c>
      <c r="AA787" s="42" t="s">
        <v>18</v>
      </c>
      <c r="AB787" s="46" t="s">
        <v>36</v>
      </c>
      <c r="AC787" s="42" t="s">
        <v>18</v>
      </c>
      <c r="AD787" s="42" t="s">
        <v>18</v>
      </c>
      <c r="AE787" s="46" t="s">
        <v>36</v>
      </c>
      <c r="AF787" s="42" t="s">
        <v>18</v>
      </c>
      <c r="AG787" s="42" t="s">
        <v>18</v>
      </c>
      <c r="AH787" s="46" t="s">
        <v>36</v>
      </c>
      <c r="AI787" s="42" t="s">
        <v>18</v>
      </c>
      <c r="AJ787" s="42" t="s">
        <v>886</v>
      </c>
      <c r="AK787" s="46" t="s">
        <v>36</v>
      </c>
      <c r="AL787" s="42" t="s">
        <v>886</v>
      </c>
      <c r="AM787" s="42" t="s">
        <v>886</v>
      </c>
      <c r="AN787" s="46" t="s">
        <v>36</v>
      </c>
      <c r="AO787" s="42" t="s">
        <v>886</v>
      </c>
      <c r="AP787" s="42" t="s">
        <v>17</v>
      </c>
      <c r="AQ787" s="42" t="s">
        <v>17</v>
      </c>
      <c r="AR787" s="42" t="s">
        <v>886</v>
      </c>
      <c r="AS787" s="46" t="s">
        <v>36</v>
      </c>
      <c r="AT787" s="46" t="s">
        <v>886</v>
      </c>
      <c r="AU787" s="42" t="s">
        <v>886</v>
      </c>
      <c r="AV787" s="46" t="s">
        <v>36</v>
      </c>
      <c r="AW787" s="46" t="s">
        <v>886</v>
      </c>
      <c r="AX787" s="42" t="s">
        <v>886</v>
      </c>
      <c r="AY787" s="46" t="s">
        <v>36</v>
      </c>
      <c r="AZ787" s="46" t="s">
        <v>886</v>
      </c>
      <c r="BA787" s="42" t="s">
        <v>886</v>
      </c>
      <c r="BB787" s="46" t="s">
        <v>36</v>
      </c>
      <c r="BC787" s="46" t="s">
        <v>886</v>
      </c>
      <c r="BD787" s="42" t="s">
        <v>886</v>
      </c>
      <c r="BE787" s="42" t="s">
        <v>17</v>
      </c>
      <c r="BF787" s="42" t="s">
        <v>17</v>
      </c>
      <c r="BR787" s="1">
        <f t="shared" si="202"/>
        <v>4</v>
      </c>
      <c r="BS787" s="1">
        <f t="shared" si="203"/>
        <v>0</v>
      </c>
      <c r="BT787" s="1">
        <f t="shared" si="204"/>
        <v>6</v>
      </c>
      <c r="BU787" s="1">
        <f t="shared" si="205"/>
        <v>6</v>
      </c>
      <c r="BV787" s="1">
        <f t="shared" si="206"/>
        <v>0</v>
      </c>
      <c r="BW787" s="1">
        <f>SUM(COUNTIFS($S787:$BQ787,{"PAT","MAT"}))</f>
        <v>0</v>
      </c>
      <c r="BX787" s="1">
        <f t="shared" si="207"/>
        <v>0</v>
      </c>
      <c r="BY787" s="1">
        <f t="shared" si="208"/>
        <v>0</v>
      </c>
      <c r="BZ787" s="1">
        <f t="shared" si="209"/>
        <v>0</v>
      </c>
      <c r="CA787" s="1">
        <f t="shared" si="210"/>
        <v>0</v>
      </c>
      <c r="CB787" s="1">
        <f t="shared" si="211"/>
        <v>0</v>
      </c>
      <c r="CC787" s="1">
        <f t="shared" si="212"/>
        <v>0</v>
      </c>
      <c r="CD787" s="1">
        <f t="shared" si="213"/>
        <v>0</v>
      </c>
      <c r="CE787" s="1">
        <f t="shared" si="214"/>
        <v>0</v>
      </c>
      <c r="CF787" s="1">
        <f t="shared" si="215"/>
        <v>0</v>
      </c>
      <c r="CG787" s="1">
        <f>SUM(BR787:CC787)+SUM(COUNTIFS(R787:BQ787,{"TERM","RESIGNED"}))</f>
        <v>29</v>
      </c>
      <c r="CH787" s="1" t="s">
        <v>41</v>
      </c>
      <c r="CI787" s="1" t="s">
        <v>936</v>
      </c>
    </row>
    <row r="788" spans="1:88" x14ac:dyDescent="0.25">
      <c r="A788" s="30">
        <f t="shared" si="216"/>
        <v>787</v>
      </c>
      <c r="B788" s="1" t="s">
        <v>33</v>
      </c>
      <c r="C788" s="1">
        <v>19519</v>
      </c>
      <c r="D788" s="25">
        <v>19519</v>
      </c>
      <c r="E788" s="1" t="s">
        <v>862</v>
      </c>
      <c r="F788" s="32" t="s">
        <v>1469</v>
      </c>
      <c r="G788" s="32" t="s">
        <v>181</v>
      </c>
      <c r="H788" s="28">
        <v>45301</v>
      </c>
      <c r="I788" s="28" t="s">
        <v>36</v>
      </c>
      <c r="J788" s="28">
        <v>45330</v>
      </c>
      <c r="K788" s="1">
        <f t="shared" ca="1" si="217"/>
        <v>29</v>
      </c>
      <c r="L788" s="32" t="s">
        <v>1354</v>
      </c>
      <c r="M788" s="32" t="s">
        <v>761</v>
      </c>
      <c r="N788" s="1" t="s">
        <v>38</v>
      </c>
      <c r="O788" s="1" t="s">
        <v>886</v>
      </c>
      <c r="P788" s="1" t="s">
        <v>1579</v>
      </c>
      <c r="Q788" s="1" t="s">
        <v>1576</v>
      </c>
      <c r="R788" s="31" t="s">
        <v>243</v>
      </c>
      <c r="S788" s="42" t="s">
        <v>18</v>
      </c>
      <c r="T788" s="45" t="s">
        <v>36</v>
      </c>
      <c r="U788" s="42" t="s">
        <v>18</v>
      </c>
      <c r="V788" s="42" t="s">
        <v>880</v>
      </c>
      <c r="W788" s="46" t="s">
        <v>36</v>
      </c>
      <c r="X788" s="46" t="s">
        <v>880</v>
      </c>
      <c r="Y788" s="42" t="s">
        <v>17</v>
      </c>
      <c r="Z788" s="42" t="s">
        <v>17</v>
      </c>
      <c r="AA788" s="42" t="s">
        <v>18</v>
      </c>
      <c r="AB788" s="46" t="s">
        <v>36</v>
      </c>
      <c r="AC788" s="42" t="s">
        <v>18</v>
      </c>
      <c r="AD788" s="42" t="s">
        <v>18</v>
      </c>
      <c r="AE788" s="46" t="s">
        <v>36</v>
      </c>
      <c r="AF788" s="42" t="s">
        <v>18</v>
      </c>
      <c r="AG788" s="42" t="s">
        <v>18</v>
      </c>
      <c r="AH788" s="46" t="s">
        <v>36</v>
      </c>
      <c r="AI788" s="42" t="s">
        <v>18</v>
      </c>
      <c r="AJ788" s="42" t="s">
        <v>886</v>
      </c>
      <c r="AK788" s="46" t="s">
        <v>36</v>
      </c>
      <c r="AL788" s="42" t="s">
        <v>886</v>
      </c>
      <c r="AM788" s="42" t="s">
        <v>886</v>
      </c>
      <c r="AN788" s="46" t="s">
        <v>36</v>
      </c>
      <c r="AO788" s="42" t="s">
        <v>886</v>
      </c>
      <c r="AP788" s="42" t="s">
        <v>17</v>
      </c>
      <c r="AQ788" s="42" t="s">
        <v>17</v>
      </c>
      <c r="AR788" s="42" t="s">
        <v>886</v>
      </c>
      <c r="AS788" s="46" t="s">
        <v>36</v>
      </c>
      <c r="AT788" s="46" t="s">
        <v>886</v>
      </c>
      <c r="AU788" s="42" t="s">
        <v>886</v>
      </c>
      <c r="AV788" s="46" t="s">
        <v>36</v>
      </c>
      <c r="AW788" s="46" t="s">
        <v>886</v>
      </c>
      <c r="AX788" s="42" t="s">
        <v>886</v>
      </c>
      <c r="AY788" s="46" t="s">
        <v>36</v>
      </c>
      <c r="AZ788" s="46" t="s">
        <v>886</v>
      </c>
      <c r="BA788" s="42" t="s">
        <v>886</v>
      </c>
      <c r="BB788" s="46" t="s">
        <v>36</v>
      </c>
      <c r="BC788" s="46" t="s">
        <v>886</v>
      </c>
      <c r="BD788" s="42" t="s">
        <v>886</v>
      </c>
      <c r="BE788" s="42" t="s">
        <v>17</v>
      </c>
      <c r="BF788" s="42" t="s">
        <v>17</v>
      </c>
      <c r="BR788" s="1">
        <f t="shared" si="202"/>
        <v>2</v>
      </c>
      <c r="BS788" s="1">
        <f t="shared" si="203"/>
        <v>0</v>
      </c>
      <c r="BT788" s="1">
        <f t="shared" si="204"/>
        <v>6</v>
      </c>
      <c r="BU788" s="1">
        <f t="shared" si="205"/>
        <v>8</v>
      </c>
      <c r="BV788" s="1">
        <f t="shared" si="206"/>
        <v>0</v>
      </c>
      <c r="BW788" s="1">
        <f>SUM(COUNTIFS($S788:$BQ788,{"PAT","MAT"}))</f>
        <v>0</v>
      </c>
      <c r="BX788" s="1">
        <f t="shared" si="207"/>
        <v>0</v>
      </c>
      <c r="BY788" s="1">
        <f t="shared" si="208"/>
        <v>0</v>
      </c>
      <c r="BZ788" s="1">
        <f t="shared" si="209"/>
        <v>0</v>
      </c>
      <c r="CA788" s="1">
        <f t="shared" si="210"/>
        <v>0</v>
      </c>
      <c r="CB788" s="1">
        <f t="shared" si="211"/>
        <v>0</v>
      </c>
      <c r="CC788" s="1">
        <f t="shared" si="212"/>
        <v>0</v>
      </c>
      <c r="CD788" s="1">
        <f t="shared" si="213"/>
        <v>0</v>
      </c>
      <c r="CE788" s="1">
        <f t="shared" si="214"/>
        <v>0</v>
      </c>
      <c r="CF788" s="1">
        <f t="shared" si="215"/>
        <v>0</v>
      </c>
      <c r="CG788" s="1">
        <f>SUM(BR788:CC788)+SUM(COUNTIFS(R788:BQ788,{"TERM","RESIGNED"}))</f>
        <v>29</v>
      </c>
      <c r="CH788" s="1" t="s">
        <v>41</v>
      </c>
      <c r="CI788" s="1" t="s">
        <v>936</v>
      </c>
    </row>
    <row r="789" spans="1:88" x14ac:dyDescent="0.25">
      <c r="A789" s="30">
        <f t="shared" si="216"/>
        <v>788</v>
      </c>
      <c r="B789" s="1" t="s">
        <v>33</v>
      </c>
      <c r="C789" s="1">
        <v>19555</v>
      </c>
      <c r="D789" s="25">
        <v>19555</v>
      </c>
      <c r="E789" s="1" t="s">
        <v>863</v>
      </c>
      <c r="F789" s="32" t="s">
        <v>1501</v>
      </c>
      <c r="G789" s="32" t="s">
        <v>177</v>
      </c>
      <c r="H789" s="28">
        <v>45308</v>
      </c>
      <c r="I789" s="28" t="s">
        <v>36</v>
      </c>
      <c r="J789" s="28">
        <v>45330</v>
      </c>
      <c r="K789" s="1">
        <f t="shared" ca="1" si="217"/>
        <v>22</v>
      </c>
      <c r="L789" s="32" t="s">
        <v>1354</v>
      </c>
      <c r="M789" s="32" t="s">
        <v>920</v>
      </c>
      <c r="N789" s="1" t="s">
        <v>38</v>
      </c>
      <c r="O789" s="1" t="s">
        <v>886</v>
      </c>
      <c r="P789" s="1" t="s">
        <v>1579</v>
      </c>
      <c r="Q789" s="1" t="s">
        <v>1576</v>
      </c>
      <c r="R789" s="31" t="s">
        <v>214</v>
      </c>
      <c r="S789" s="42" t="s">
        <v>880</v>
      </c>
      <c r="T789" s="45" t="s">
        <v>36</v>
      </c>
      <c r="U789" s="42" t="s">
        <v>880</v>
      </c>
      <c r="V789" s="42" t="s">
        <v>880</v>
      </c>
      <c r="W789" s="46" t="s">
        <v>36</v>
      </c>
      <c r="X789" s="46" t="s">
        <v>880</v>
      </c>
      <c r="Y789" s="42" t="s">
        <v>17</v>
      </c>
      <c r="Z789" s="42" t="s">
        <v>17</v>
      </c>
      <c r="AA789" s="42" t="s">
        <v>18</v>
      </c>
      <c r="AB789" s="46" t="s">
        <v>36</v>
      </c>
      <c r="AC789" s="42" t="s">
        <v>18</v>
      </c>
      <c r="AD789" s="42" t="s">
        <v>18</v>
      </c>
      <c r="AE789" s="46" t="s">
        <v>36</v>
      </c>
      <c r="AF789" s="42" t="s">
        <v>18</v>
      </c>
      <c r="AG789" s="42" t="s">
        <v>18</v>
      </c>
      <c r="AH789" s="46" t="s">
        <v>36</v>
      </c>
      <c r="AI789" s="42" t="s">
        <v>18</v>
      </c>
      <c r="AJ789" s="42" t="s">
        <v>886</v>
      </c>
      <c r="AK789" s="46" t="s">
        <v>36</v>
      </c>
      <c r="AL789" s="42" t="s">
        <v>886</v>
      </c>
      <c r="AM789" s="42" t="s">
        <v>886</v>
      </c>
      <c r="AN789" s="46" t="s">
        <v>36</v>
      </c>
      <c r="AO789" s="42" t="s">
        <v>886</v>
      </c>
      <c r="AP789" s="42" t="s">
        <v>17</v>
      </c>
      <c r="AQ789" s="42" t="s">
        <v>17</v>
      </c>
      <c r="AR789" s="42" t="s">
        <v>886</v>
      </c>
      <c r="AS789" s="46" t="s">
        <v>36</v>
      </c>
      <c r="AT789" s="46" t="s">
        <v>886</v>
      </c>
      <c r="AU789" s="42" t="s">
        <v>886</v>
      </c>
      <c r="AV789" s="46" t="s">
        <v>36</v>
      </c>
      <c r="AW789" s="46" t="s">
        <v>886</v>
      </c>
      <c r="AX789" s="42" t="s">
        <v>886</v>
      </c>
      <c r="AY789" s="46" t="s">
        <v>36</v>
      </c>
      <c r="AZ789" s="46" t="s">
        <v>886</v>
      </c>
      <c r="BA789" s="42" t="s">
        <v>886</v>
      </c>
      <c r="BB789" s="46" t="s">
        <v>36</v>
      </c>
      <c r="BC789" s="46" t="s">
        <v>886</v>
      </c>
      <c r="BD789" s="42" t="s">
        <v>886</v>
      </c>
      <c r="BE789" s="42" t="s">
        <v>17</v>
      </c>
      <c r="BF789" s="42" t="s">
        <v>17</v>
      </c>
      <c r="BR789" s="1">
        <f t="shared" si="202"/>
        <v>4</v>
      </c>
      <c r="BS789" s="1">
        <f t="shared" si="203"/>
        <v>0</v>
      </c>
      <c r="BT789" s="1">
        <f t="shared" si="204"/>
        <v>6</v>
      </c>
      <c r="BU789" s="1">
        <f t="shared" si="205"/>
        <v>6</v>
      </c>
      <c r="BV789" s="1">
        <f t="shared" si="206"/>
        <v>0</v>
      </c>
      <c r="BW789" s="1">
        <f>SUM(COUNTIFS($S789:$BQ789,{"PAT","MAT"}))</f>
        <v>0</v>
      </c>
      <c r="BX789" s="1">
        <f t="shared" si="207"/>
        <v>0</v>
      </c>
      <c r="BY789" s="1">
        <f t="shared" si="208"/>
        <v>0</v>
      </c>
      <c r="BZ789" s="1">
        <f t="shared" si="209"/>
        <v>0</v>
      </c>
      <c r="CA789" s="1">
        <f t="shared" si="210"/>
        <v>0</v>
      </c>
      <c r="CB789" s="1">
        <f t="shared" si="211"/>
        <v>0</v>
      </c>
      <c r="CC789" s="1">
        <f t="shared" si="212"/>
        <v>0</v>
      </c>
      <c r="CD789" s="1">
        <f t="shared" si="213"/>
        <v>0</v>
      </c>
      <c r="CE789" s="1">
        <f t="shared" si="214"/>
        <v>0</v>
      </c>
      <c r="CF789" s="1">
        <f t="shared" si="215"/>
        <v>0</v>
      </c>
      <c r="CG789" s="1">
        <f>SUM(BR789:CC789)+SUM(COUNTIFS(R789:BQ789,{"TERM","RESIGNED"}))</f>
        <v>29</v>
      </c>
      <c r="CH789" s="1" t="s">
        <v>41</v>
      </c>
      <c r="CI789" s="1" t="s">
        <v>933</v>
      </c>
    </row>
    <row r="790" spans="1:88" x14ac:dyDescent="0.25">
      <c r="A790" s="30">
        <f t="shared" si="216"/>
        <v>789</v>
      </c>
      <c r="B790" s="1" t="s">
        <v>33</v>
      </c>
      <c r="C790" s="1">
        <v>19445</v>
      </c>
      <c r="D790" s="25">
        <v>19445</v>
      </c>
      <c r="E790" s="1" t="s">
        <v>863</v>
      </c>
      <c r="F790" s="32" t="s">
        <v>1295</v>
      </c>
      <c r="G790" s="32" t="s">
        <v>117</v>
      </c>
      <c r="H790" s="28">
        <v>45238</v>
      </c>
      <c r="I790" s="28" t="s">
        <v>36</v>
      </c>
      <c r="J790" s="28">
        <v>45330</v>
      </c>
      <c r="K790" s="1">
        <f t="shared" ca="1" si="217"/>
        <v>92</v>
      </c>
      <c r="L790" s="32" t="str">
        <f>IF(OR(M790="Email Verification",M790="Operations",M790="OJT",M790="Bottom Quartile Group",M790="Training"),"Billable","Non Billable")</f>
        <v>Billable</v>
      </c>
      <c r="M790" s="32" t="s">
        <v>118</v>
      </c>
      <c r="N790" s="1" t="s">
        <v>38</v>
      </c>
      <c r="O790" s="1" t="s">
        <v>886</v>
      </c>
      <c r="P790" s="1" t="s">
        <v>1579</v>
      </c>
      <c r="Q790" s="1" t="s">
        <v>1576</v>
      </c>
      <c r="R790" s="31" t="s">
        <v>414</v>
      </c>
      <c r="S790" s="42" t="s">
        <v>18</v>
      </c>
      <c r="T790" s="45" t="s">
        <v>36</v>
      </c>
      <c r="U790" s="42" t="s">
        <v>18</v>
      </c>
      <c r="V790" s="42" t="s">
        <v>19</v>
      </c>
      <c r="W790" s="46">
        <v>8.4027777777777771E-2</v>
      </c>
      <c r="X790" s="46" t="s">
        <v>19</v>
      </c>
      <c r="Y790" s="42" t="s">
        <v>17</v>
      </c>
      <c r="Z790" s="42" t="s">
        <v>17</v>
      </c>
      <c r="AA790" s="42" t="s">
        <v>18</v>
      </c>
      <c r="AB790" s="46" t="s">
        <v>36</v>
      </c>
      <c r="AC790" s="42" t="s">
        <v>18</v>
      </c>
      <c r="AD790" s="42" t="s">
        <v>18</v>
      </c>
      <c r="AE790" s="46" t="s">
        <v>36</v>
      </c>
      <c r="AF790" s="42" t="s">
        <v>18</v>
      </c>
      <c r="AG790" s="42" t="s">
        <v>18</v>
      </c>
      <c r="AH790" s="46" t="s">
        <v>36</v>
      </c>
      <c r="AI790" s="42" t="s">
        <v>18</v>
      </c>
      <c r="AJ790" s="42" t="s">
        <v>886</v>
      </c>
      <c r="AK790" s="46" t="s">
        <v>36</v>
      </c>
      <c r="AL790" s="42" t="s">
        <v>886</v>
      </c>
      <c r="AM790" s="42" t="s">
        <v>886</v>
      </c>
      <c r="AN790" s="46" t="s">
        <v>36</v>
      </c>
      <c r="AO790" s="42" t="s">
        <v>886</v>
      </c>
      <c r="AP790" s="42" t="s">
        <v>17</v>
      </c>
      <c r="AQ790" s="42" t="s">
        <v>17</v>
      </c>
      <c r="AR790" s="42" t="s">
        <v>886</v>
      </c>
      <c r="AS790" s="46" t="s">
        <v>36</v>
      </c>
      <c r="AT790" s="46" t="s">
        <v>886</v>
      </c>
      <c r="AU790" s="42" t="s">
        <v>886</v>
      </c>
      <c r="AV790" s="46" t="s">
        <v>36</v>
      </c>
      <c r="AW790" s="46" t="s">
        <v>886</v>
      </c>
      <c r="AX790" s="42" t="s">
        <v>886</v>
      </c>
      <c r="AY790" s="46" t="s">
        <v>36</v>
      </c>
      <c r="AZ790" s="46" t="s">
        <v>886</v>
      </c>
      <c r="BA790" s="42" t="s">
        <v>886</v>
      </c>
      <c r="BB790" s="46" t="s">
        <v>36</v>
      </c>
      <c r="BC790" s="46" t="s">
        <v>886</v>
      </c>
      <c r="BD790" s="42" t="s">
        <v>886</v>
      </c>
      <c r="BE790" s="42" t="s">
        <v>17</v>
      </c>
      <c r="BF790" s="42" t="s">
        <v>17</v>
      </c>
      <c r="BR790" s="1">
        <f t="shared" si="202"/>
        <v>0</v>
      </c>
      <c r="BS790" s="1">
        <f t="shared" si="203"/>
        <v>0</v>
      </c>
      <c r="BT790" s="1">
        <f t="shared" si="204"/>
        <v>6</v>
      </c>
      <c r="BU790" s="1">
        <f t="shared" si="205"/>
        <v>8</v>
      </c>
      <c r="BV790" s="1">
        <f t="shared" si="206"/>
        <v>2</v>
      </c>
      <c r="BW790" s="1">
        <f>SUM(COUNTIFS($S790:$BQ790,{"PAT","MAT"}))</f>
        <v>0</v>
      </c>
      <c r="BX790" s="1">
        <f t="shared" si="207"/>
        <v>0</v>
      </c>
      <c r="BY790" s="1">
        <f t="shared" si="208"/>
        <v>0</v>
      </c>
      <c r="BZ790" s="1">
        <f t="shared" si="209"/>
        <v>0</v>
      </c>
      <c r="CA790" s="1">
        <f t="shared" si="210"/>
        <v>0</v>
      </c>
      <c r="CB790" s="1">
        <f t="shared" si="211"/>
        <v>0</v>
      </c>
      <c r="CC790" s="1">
        <f t="shared" si="212"/>
        <v>0</v>
      </c>
      <c r="CD790" s="1">
        <f t="shared" si="213"/>
        <v>0</v>
      </c>
      <c r="CE790" s="1">
        <f t="shared" si="214"/>
        <v>0</v>
      </c>
      <c r="CF790" s="1">
        <f t="shared" si="215"/>
        <v>0</v>
      </c>
      <c r="CG790" s="1">
        <f>SUM(BR790:CC790)+SUM(COUNTIFS(R790:BQ790,{"TERM","RESIGNED"}))</f>
        <v>29</v>
      </c>
      <c r="CH790" s="1" t="s">
        <v>41</v>
      </c>
      <c r="CI790" s="1" t="s">
        <v>934</v>
      </c>
    </row>
    <row r="791" spans="1:88" x14ac:dyDescent="0.25">
      <c r="A791" s="30">
        <f t="shared" si="216"/>
        <v>790</v>
      </c>
      <c r="B791" s="1" t="s">
        <v>163</v>
      </c>
      <c r="C791" s="1">
        <v>106003</v>
      </c>
      <c r="D791" s="25">
        <v>106003</v>
      </c>
      <c r="E791" s="1" t="s">
        <v>863</v>
      </c>
      <c r="F791" s="32" t="s">
        <v>1315</v>
      </c>
      <c r="G791" s="32" t="s">
        <v>117</v>
      </c>
      <c r="H791" s="28">
        <v>45247</v>
      </c>
      <c r="I791" s="28" t="s">
        <v>36</v>
      </c>
      <c r="J791" s="28">
        <v>45329</v>
      </c>
      <c r="K791" s="1">
        <f t="shared" ca="1" si="217"/>
        <v>82</v>
      </c>
      <c r="L791" s="32" t="s">
        <v>1354</v>
      </c>
      <c r="M791" s="32" t="s">
        <v>118</v>
      </c>
      <c r="N791" s="1" t="s">
        <v>38</v>
      </c>
      <c r="O791" s="1" t="s">
        <v>886</v>
      </c>
      <c r="P791" s="1" t="s">
        <v>1579</v>
      </c>
      <c r="Q791" s="1" t="s">
        <v>1576</v>
      </c>
      <c r="R791" s="31" t="s">
        <v>353</v>
      </c>
      <c r="S791" s="42" t="s">
        <v>19</v>
      </c>
      <c r="T791" s="45">
        <v>4.3750000000000004E-2</v>
      </c>
      <c r="U791" s="42" t="s">
        <v>19</v>
      </c>
      <c r="V791" s="42" t="s">
        <v>18</v>
      </c>
      <c r="W791" s="46" t="s">
        <v>36</v>
      </c>
      <c r="X791" s="46" t="s">
        <v>18</v>
      </c>
      <c r="Y791" s="42" t="s">
        <v>17</v>
      </c>
      <c r="Z791" s="42" t="s">
        <v>17</v>
      </c>
      <c r="AA791" s="42" t="s">
        <v>18</v>
      </c>
      <c r="AB791" s="46" t="s">
        <v>36</v>
      </c>
      <c r="AC791" s="42" t="s">
        <v>18</v>
      </c>
      <c r="AD791" s="42" t="s">
        <v>18</v>
      </c>
      <c r="AE791" s="46" t="s">
        <v>36</v>
      </c>
      <c r="AF791" s="42" t="s">
        <v>18</v>
      </c>
      <c r="AG791" s="42" t="s">
        <v>886</v>
      </c>
      <c r="AH791" s="46" t="s">
        <v>36</v>
      </c>
      <c r="AI791" s="42" t="s">
        <v>886</v>
      </c>
      <c r="AJ791" s="42" t="s">
        <v>886</v>
      </c>
      <c r="AK791" s="46" t="s">
        <v>36</v>
      </c>
      <c r="AL791" s="42" t="s">
        <v>886</v>
      </c>
      <c r="AM791" s="42" t="s">
        <v>886</v>
      </c>
      <c r="AN791" s="46" t="s">
        <v>36</v>
      </c>
      <c r="AO791" s="42" t="s">
        <v>886</v>
      </c>
      <c r="AP791" s="42" t="s">
        <v>17</v>
      </c>
      <c r="AQ791" s="42" t="s">
        <v>17</v>
      </c>
      <c r="AR791" s="42" t="s">
        <v>886</v>
      </c>
      <c r="AS791" s="46" t="s">
        <v>36</v>
      </c>
      <c r="AT791" s="46" t="s">
        <v>886</v>
      </c>
      <c r="AU791" s="42" t="s">
        <v>886</v>
      </c>
      <c r="AV791" s="46" t="s">
        <v>36</v>
      </c>
      <c r="AW791" s="46" t="s">
        <v>886</v>
      </c>
      <c r="AX791" s="42" t="s">
        <v>886</v>
      </c>
      <c r="AY791" s="46" t="s">
        <v>36</v>
      </c>
      <c r="AZ791" s="46" t="s">
        <v>886</v>
      </c>
      <c r="BA791" s="42" t="s">
        <v>886</v>
      </c>
      <c r="BB791" s="46" t="s">
        <v>36</v>
      </c>
      <c r="BC791" s="46" t="s">
        <v>886</v>
      </c>
      <c r="BD791" s="42" t="s">
        <v>886</v>
      </c>
      <c r="BE791" s="42" t="s">
        <v>17</v>
      </c>
      <c r="BF791" s="42" t="s">
        <v>17</v>
      </c>
      <c r="BR791" s="1">
        <f t="shared" si="202"/>
        <v>0</v>
      </c>
      <c r="BS791" s="1">
        <f t="shared" si="203"/>
        <v>0</v>
      </c>
      <c r="BT791" s="1">
        <f t="shared" si="204"/>
        <v>6</v>
      </c>
      <c r="BU791" s="1">
        <f t="shared" si="205"/>
        <v>6</v>
      </c>
      <c r="BV791" s="1">
        <f t="shared" si="206"/>
        <v>2</v>
      </c>
      <c r="BW791" s="1">
        <f>SUM(COUNTIFS($S791:$BQ791,{"PAT","MAT"}))</f>
        <v>0</v>
      </c>
      <c r="BX791" s="1">
        <f t="shared" si="207"/>
        <v>0</v>
      </c>
      <c r="BY791" s="1">
        <f t="shared" si="208"/>
        <v>0</v>
      </c>
      <c r="BZ791" s="1">
        <f t="shared" si="209"/>
        <v>0</v>
      </c>
      <c r="CA791" s="1">
        <f t="shared" si="210"/>
        <v>0</v>
      </c>
      <c r="CB791" s="1">
        <f t="shared" si="211"/>
        <v>0</v>
      </c>
      <c r="CC791" s="1">
        <f t="shared" si="212"/>
        <v>0</v>
      </c>
      <c r="CD791" s="1">
        <f t="shared" si="213"/>
        <v>0</v>
      </c>
      <c r="CE791" s="1">
        <f t="shared" si="214"/>
        <v>0</v>
      </c>
      <c r="CF791" s="1">
        <f t="shared" si="215"/>
        <v>0</v>
      </c>
      <c r="CG791" s="1">
        <f>SUM(BR791:CC791)+SUM(COUNTIFS(R791:BQ791,{"TERM","RESIGNED"}))</f>
        <v>29</v>
      </c>
      <c r="CH791" s="1" t="s">
        <v>41</v>
      </c>
      <c r="CI791" s="1" t="s">
        <v>931</v>
      </c>
    </row>
    <row r="792" spans="1:88" x14ac:dyDescent="0.25">
      <c r="A792" s="30">
        <f t="shared" si="216"/>
        <v>791</v>
      </c>
      <c r="B792" s="1" t="s">
        <v>163</v>
      </c>
      <c r="C792" s="1">
        <v>600501</v>
      </c>
      <c r="D792" s="25">
        <v>600501</v>
      </c>
      <c r="E792" s="1" t="s">
        <v>863</v>
      </c>
      <c r="F792" s="32" t="s">
        <v>1421</v>
      </c>
      <c r="G792" s="32" t="s">
        <v>181</v>
      </c>
      <c r="H792" s="28">
        <v>45280</v>
      </c>
      <c r="I792" s="28" t="s">
        <v>36</v>
      </c>
      <c r="J792" s="28">
        <v>45329</v>
      </c>
      <c r="K792" s="1">
        <f t="shared" ca="1" si="217"/>
        <v>49</v>
      </c>
      <c r="L792" s="32" t="s">
        <v>1354</v>
      </c>
      <c r="M792" s="32" t="s">
        <v>761</v>
      </c>
      <c r="N792" s="1" t="s">
        <v>260</v>
      </c>
      <c r="O792" s="1" t="s">
        <v>886</v>
      </c>
      <c r="P792" s="1" t="s">
        <v>1579</v>
      </c>
      <c r="Q792" s="1" t="s">
        <v>1576</v>
      </c>
      <c r="R792" s="31" t="s">
        <v>463</v>
      </c>
      <c r="S792" s="42" t="s">
        <v>19</v>
      </c>
      <c r="T792" s="45" t="s">
        <v>36</v>
      </c>
      <c r="U792" s="42" t="s">
        <v>19</v>
      </c>
      <c r="V792" s="42" t="s">
        <v>18</v>
      </c>
      <c r="W792" s="46" t="s">
        <v>36</v>
      </c>
      <c r="X792" s="46" t="s">
        <v>18</v>
      </c>
      <c r="Y792" s="42" t="s">
        <v>17</v>
      </c>
      <c r="Z792" s="42" t="s">
        <v>17</v>
      </c>
      <c r="AA792" s="42" t="s">
        <v>18</v>
      </c>
      <c r="AB792" s="46" t="s">
        <v>36</v>
      </c>
      <c r="AC792" s="42" t="s">
        <v>18</v>
      </c>
      <c r="AD792" s="42" t="s">
        <v>18</v>
      </c>
      <c r="AE792" s="46" t="s">
        <v>36</v>
      </c>
      <c r="AF792" s="42" t="s">
        <v>18</v>
      </c>
      <c r="AG792" s="42" t="s">
        <v>886</v>
      </c>
      <c r="AH792" s="46" t="s">
        <v>36</v>
      </c>
      <c r="AI792" s="42" t="s">
        <v>886</v>
      </c>
      <c r="AJ792" s="42" t="s">
        <v>886</v>
      </c>
      <c r="AK792" s="46" t="s">
        <v>36</v>
      </c>
      <c r="AL792" s="42" t="s">
        <v>886</v>
      </c>
      <c r="AM792" s="42" t="s">
        <v>886</v>
      </c>
      <c r="AN792" s="46" t="s">
        <v>36</v>
      </c>
      <c r="AO792" s="42" t="s">
        <v>886</v>
      </c>
      <c r="AP792" s="42" t="s">
        <v>17</v>
      </c>
      <c r="AQ792" s="42" t="s">
        <v>17</v>
      </c>
      <c r="AR792" s="42" t="s">
        <v>886</v>
      </c>
      <c r="AS792" s="46" t="s">
        <v>36</v>
      </c>
      <c r="AT792" s="46" t="s">
        <v>886</v>
      </c>
      <c r="AU792" s="42" t="s">
        <v>886</v>
      </c>
      <c r="AV792" s="46" t="s">
        <v>36</v>
      </c>
      <c r="AW792" s="46" t="s">
        <v>886</v>
      </c>
      <c r="AX792" s="42" t="s">
        <v>886</v>
      </c>
      <c r="AY792" s="46" t="s">
        <v>36</v>
      </c>
      <c r="AZ792" s="46" t="s">
        <v>886</v>
      </c>
      <c r="BA792" s="42" t="s">
        <v>886</v>
      </c>
      <c r="BB792" s="46" t="s">
        <v>36</v>
      </c>
      <c r="BC792" s="46" t="s">
        <v>886</v>
      </c>
      <c r="BD792" s="42" t="s">
        <v>886</v>
      </c>
      <c r="BE792" s="42" t="s">
        <v>17</v>
      </c>
      <c r="BF792" s="42" t="s">
        <v>17</v>
      </c>
      <c r="BR792" s="1">
        <f t="shared" si="202"/>
        <v>0</v>
      </c>
      <c r="BS792" s="1">
        <f t="shared" si="203"/>
        <v>0</v>
      </c>
      <c r="BT792" s="1">
        <f t="shared" si="204"/>
        <v>6</v>
      </c>
      <c r="BU792" s="1">
        <f t="shared" si="205"/>
        <v>6</v>
      </c>
      <c r="BV792" s="1">
        <f t="shared" si="206"/>
        <v>2</v>
      </c>
      <c r="BW792" s="1">
        <f>SUM(COUNTIFS($S792:$BQ792,{"PAT","MAT"}))</f>
        <v>0</v>
      </c>
      <c r="BX792" s="1">
        <f t="shared" si="207"/>
        <v>0</v>
      </c>
      <c r="BY792" s="1">
        <f t="shared" si="208"/>
        <v>0</v>
      </c>
      <c r="BZ792" s="1">
        <f t="shared" si="209"/>
        <v>0</v>
      </c>
      <c r="CA792" s="1">
        <f t="shared" si="210"/>
        <v>0</v>
      </c>
      <c r="CB792" s="1">
        <f t="shared" si="211"/>
        <v>0</v>
      </c>
      <c r="CC792" s="1">
        <f t="shared" si="212"/>
        <v>0</v>
      </c>
      <c r="CD792" s="1">
        <f t="shared" si="213"/>
        <v>0</v>
      </c>
      <c r="CE792" s="1">
        <f t="shared" si="214"/>
        <v>0</v>
      </c>
      <c r="CF792" s="1">
        <f t="shared" si="215"/>
        <v>0</v>
      </c>
      <c r="CG792" s="1">
        <f>SUM(BR792:CC792)+SUM(COUNTIFS(R792:BQ792,{"TERM","RESIGNED"}))</f>
        <v>29</v>
      </c>
      <c r="CH792" s="1" t="s">
        <v>41</v>
      </c>
      <c r="CI792" s="1" t="s">
        <v>931</v>
      </c>
    </row>
    <row r="793" spans="1:88" x14ac:dyDescent="0.25">
      <c r="A793" s="30">
        <f t="shared" si="216"/>
        <v>792</v>
      </c>
      <c r="B793" s="1" t="s">
        <v>163</v>
      </c>
      <c r="C793" s="1">
        <v>106273</v>
      </c>
      <c r="D793" s="25">
        <v>106273</v>
      </c>
      <c r="E793" s="1" t="s">
        <v>863</v>
      </c>
      <c r="F793" s="32" t="s">
        <v>1402</v>
      </c>
      <c r="G793" s="32" t="s">
        <v>117</v>
      </c>
      <c r="H793" s="28">
        <v>45282</v>
      </c>
      <c r="I793" s="28" t="s">
        <v>36</v>
      </c>
      <c r="J793" s="28">
        <v>45329</v>
      </c>
      <c r="K793" s="1">
        <f t="shared" ca="1" si="217"/>
        <v>47</v>
      </c>
      <c r="L793" s="32" t="s">
        <v>1354</v>
      </c>
      <c r="M793" s="32" t="s">
        <v>761</v>
      </c>
      <c r="N793" s="1" t="s">
        <v>38</v>
      </c>
      <c r="O793" s="1" t="s">
        <v>886</v>
      </c>
      <c r="P793" s="1" t="s">
        <v>1605</v>
      </c>
      <c r="Q793" s="1" t="s">
        <v>1604</v>
      </c>
      <c r="R793" s="31" t="s">
        <v>237</v>
      </c>
      <c r="S793" s="42" t="s">
        <v>880</v>
      </c>
      <c r="T793" s="45" t="s">
        <v>36</v>
      </c>
      <c r="U793" s="42" t="s">
        <v>880</v>
      </c>
      <c r="V793" s="42" t="s">
        <v>880</v>
      </c>
      <c r="W793" s="46" t="s">
        <v>36</v>
      </c>
      <c r="X793" s="46" t="s">
        <v>880</v>
      </c>
      <c r="Y793" s="42" t="s">
        <v>17</v>
      </c>
      <c r="Z793" s="42" t="s">
        <v>17</v>
      </c>
      <c r="AA793" s="42" t="s">
        <v>880</v>
      </c>
      <c r="AB793" s="46" t="s">
        <v>36</v>
      </c>
      <c r="AC793" s="42" t="s">
        <v>880</v>
      </c>
      <c r="AD793" s="42" t="s">
        <v>880</v>
      </c>
      <c r="AE793" s="46" t="s">
        <v>36</v>
      </c>
      <c r="AF793" s="42" t="s">
        <v>880</v>
      </c>
      <c r="AG793" s="42" t="s">
        <v>886</v>
      </c>
      <c r="AH793" s="46" t="s">
        <v>36</v>
      </c>
      <c r="AI793" s="42" t="s">
        <v>886</v>
      </c>
      <c r="AJ793" s="42" t="s">
        <v>886</v>
      </c>
      <c r="AK793" s="46" t="s">
        <v>36</v>
      </c>
      <c r="AL793" s="42" t="s">
        <v>886</v>
      </c>
      <c r="AM793" s="42" t="s">
        <v>886</v>
      </c>
      <c r="AN793" s="46" t="s">
        <v>36</v>
      </c>
      <c r="AO793" s="42" t="s">
        <v>886</v>
      </c>
      <c r="AP793" s="42" t="s">
        <v>17</v>
      </c>
      <c r="AQ793" s="42" t="s">
        <v>17</v>
      </c>
      <c r="AR793" s="42" t="s">
        <v>886</v>
      </c>
      <c r="AS793" s="46" t="s">
        <v>36</v>
      </c>
      <c r="AT793" s="46" t="s">
        <v>886</v>
      </c>
      <c r="AU793" s="42" t="s">
        <v>886</v>
      </c>
      <c r="AV793" s="46" t="s">
        <v>36</v>
      </c>
      <c r="AW793" s="46" t="s">
        <v>886</v>
      </c>
      <c r="AX793" s="42" t="s">
        <v>886</v>
      </c>
      <c r="AY793" s="46" t="s">
        <v>36</v>
      </c>
      <c r="AZ793" s="46" t="s">
        <v>886</v>
      </c>
      <c r="BA793" s="42" t="s">
        <v>886</v>
      </c>
      <c r="BB793" s="46" t="s">
        <v>36</v>
      </c>
      <c r="BC793" s="46" t="s">
        <v>886</v>
      </c>
      <c r="BD793" s="42" t="s">
        <v>886</v>
      </c>
      <c r="BE793" s="42" t="s">
        <v>17</v>
      </c>
      <c r="BF793" s="42" t="s">
        <v>17</v>
      </c>
      <c r="BR793" s="1">
        <f t="shared" si="202"/>
        <v>8</v>
      </c>
      <c r="BS793" s="1">
        <f t="shared" si="203"/>
        <v>0</v>
      </c>
      <c r="BT793" s="1">
        <f t="shared" si="204"/>
        <v>6</v>
      </c>
      <c r="BU793" s="1">
        <f t="shared" si="205"/>
        <v>0</v>
      </c>
      <c r="BV793" s="1">
        <f t="shared" si="206"/>
        <v>0</v>
      </c>
      <c r="BW793" s="1">
        <f>SUM(COUNTIFS($S793:$BQ793,{"PAT","MAT"}))</f>
        <v>0</v>
      </c>
      <c r="BX793" s="1">
        <f t="shared" si="207"/>
        <v>0</v>
      </c>
      <c r="BY793" s="1">
        <f t="shared" si="208"/>
        <v>0</v>
      </c>
      <c r="BZ793" s="1">
        <f t="shared" si="209"/>
        <v>0</v>
      </c>
      <c r="CA793" s="1">
        <f t="shared" si="210"/>
        <v>0</v>
      </c>
      <c r="CB793" s="1">
        <f t="shared" si="211"/>
        <v>0</v>
      </c>
      <c r="CC793" s="1">
        <f t="shared" si="212"/>
        <v>0</v>
      </c>
      <c r="CD793" s="1">
        <f t="shared" si="213"/>
        <v>0</v>
      </c>
      <c r="CE793" s="1">
        <f t="shared" si="214"/>
        <v>0</v>
      </c>
      <c r="CF793" s="1">
        <f t="shared" si="215"/>
        <v>0</v>
      </c>
      <c r="CG793" s="1">
        <f>SUM(BR793:CC793)+SUM(COUNTIFS(R793:BQ793,{"TERM","RESIGNED"}))</f>
        <v>29</v>
      </c>
      <c r="CH793" s="1" t="s">
        <v>41</v>
      </c>
      <c r="CI793" s="1" t="s">
        <v>936</v>
      </c>
    </row>
    <row r="794" spans="1:88" x14ac:dyDescent="0.25">
      <c r="A794" s="30">
        <f t="shared" si="216"/>
        <v>793</v>
      </c>
      <c r="B794" s="1" t="s">
        <v>163</v>
      </c>
      <c r="C794" s="1">
        <v>106280</v>
      </c>
      <c r="D794" s="25">
        <v>106280</v>
      </c>
      <c r="E794" s="1" t="s">
        <v>863</v>
      </c>
      <c r="F794" s="32" t="s">
        <v>1408</v>
      </c>
      <c r="G794" s="32" t="s">
        <v>117</v>
      </c>
      <c r="H794" s="28">
        <v>45282</v>
      </c>
      <c r="I794" s="28" t="s">
        <v>36</v>
      </c>
      <c r="J794" s="28">
        <v>45329</v>
      </c>
      <c r="K794" s="1">
        <f t="shared" ca="1" si="217"/>
        <v>47</v>
      </c>
      <c r="L794" s="32" t="s">
        <v>1354</v>
      </c>
      <c r="M794" s="32" t="s">
        <v>761</v>
      </c>
      <c r="N794" s="1" t="s">
        <v>38</v>
      </c>
      <c r="O794" s="1" t="s">
        <v>886</v>
      </c>
      <c r="P794" s="1" t="s">
        <v>1579</v>
      </c>
      <c r="Q794" s="1" t="s">
        <v>1576</v>
      </c>
      <c r="R794" s="31" t="s">
        <v>237</v>
      </c>
      <c r="S794" s="42" t="s">
        <v>19</v>
      </c>
      <c r="T794" s="45" t="s">
        <v>36</v>
      </c>
      <c r="U794" s="42" t="s">
        <v>19</v>
      </c>
      <c r="V794" s="42" t="s">
        <v>18</v>
      </c>
      <c r="W794" s="46" t="s">
        <v>36</v>
      </c>
      <c r="X794" s="46" t="s">
        <v>18</v>
      </c>
      <c r="Y794" s="42" t="s">
        <v>17</v>
      </c>
      <c r="Z794" s="42" t="s">
        <v>17</v>
      </c>
      <c r="AA794" s="42" t="s">
        <v>18</v>
      </c>
      <c r="AB794" s="46" t="s">
        <v>36</v>
      </c>
      <c r="AC794" s="42" t="s">
        <v>18</v>
      </c>
      <c r="AD794" s="42" t="s">
        <v>18</v>
      </c>
      <c r="AE794" s="46" t="s">
        <v>36</v>
      </c>
      <c r="AF794" s="42" t="s">
        <v>18</v>
      </c>
      <c r="AG794" s="42" t="s">
        <v>886</v>
      </c>
      <c r="AH794" s="46" t="s">
        <v>36</v>
      </c>
      <c r="AI794" s="42" t="s">
        <v>886</v>
      </c>
      <c r="AJ794" s="42" t="s">
        <v>886</v>
      </c>
      <c r="AK794" s="46" t="s">
        <v>36</v>
      </c>
      <c r="AL794" s="42" t="s">
        <v>886</v>
      </c>
      <c r="AM794" s="42" t="s">
        <v>886</v>
      </c>
      <c r="AN794" s="46" t="s">
        <v>36</v>
      </c>
      <c r="AO794" s="42" t="s">
        <v>886</v>
      </c>
      <c r="AP794" s="42" t="s">
        <v>17</v>
      </c>
      <c r="AQ794" s="42" t="s">
        <v>17</v>
      </c>
      <c r="AR794" s="42" t="s">
        <v>886</v>
      </c>
      <c r="AS794" s="46" t="s">
        <v>36</v>
      </c>
      <c r="AT794" s="46" t="s">
        <v>886</v>
      </c>
      <c r="AU794" s="42" t="s">
        <v>886</v>
      </c>
      <c r="AV794" s="46" t="s">
        <v>36</v>
      </c>
      <c r="AW794" s="46" t="s">
        <v>886</v>
      </c>
      <c r="AX794" s="42" t="s">
        <v>886</v>
      </c>
      <c r="AY794" s="46" t="s">
        <v>36</v>
      </c>
      <c r="AZ794" s="46" t="s">
        <v>886</v>
      </c>
      <c r="BA794" s="42" t="s">
        <v>886</v>
      </c>
      <c r="BB794" s="46" t="s">
        <v>36</v>
      </c>
      <c r="BC794" s="46" t="s">
        <v>886</v>
      </c>
      <c r="BD794" s="42" t="s">
        <v>886</v>
      </c>
      <c r="BE794" s="42" t="s">
        <v>17</v>
      </c>
      <c r="BF794" s="42" t="s">
        <v>17</v>
      </c>
      <c r="BR794" s="1">
        <f t="shared" si="202"/>
        <v>0</v>
      </c>
      <c r="BS794" s="1">
        <f t="shared" si="203"/>
        <v>0</v>
      </c>
      <c r="BT794" s="1">
        <f t="shared" si="204"/>
        <v>6</v>
      </c>
      <c r="BU794" s="1">
        <f t="shared" si="205"/>
        <v>6</v>
      </c>
      <c r="BV794" s="1">
        <f t="shared" si="206"/>
        <v>2</v>
      </c>
      <c r="BW794" s="1">
        <f>SUM(COUNTIFS($S794:$BQ794,{"PAT","MAT"}))</f>
        <v>0</v>
      </c>
      <c r="BX794" s="1">
        <f t="shared" si="207"/>
        <v>0</v>
      </c>
      <c r="BY794" s="1">
        <f t="shared" si="208"/>
        <v>0</v>
      </c>
      <c r="BZ794" s="1">
        <f t="shared" si="209"/>
        <v>0</v>
      </c>
      <c r="CA794" s="1">
        <f t="shared" si="210"/>
        <v>0</v>
      </c>
      <c r="CB794" s="1">
        <f t="shared" si="211"/>
        <v>0</v>
      </c>
      <c r="CC794" s="1">
        <f t="shared" si="212"/>
        <v>0</v>
      </c>
      <c r="CD794" s="1">
        <f t="shared" si="213"/>
        <v>0</v>
      </c>
      <c r="CE794" s="1">
        <f t="shared" si="214"/>
        <v>0</v>
      </c>
      <c r="CF794" s="1">
        <f t="shared" si="215"/>
        <v>0</v>
      </c>
      <c r="CG794" s="1">
        <f>SUM(BR794:CC794)+SUM(COUNTIFS(R794:BQ794,{"TERM","RESIGNED"}))</f>
        <v>29</v>
      </c>
      <c r="CH794" s="1" t="s">
        <v>41</v>
      </c>
      <c r="CI794" s="1" t="s">
        <v>931</v>
      </c>
    </row>
    <row r="795" spans="1:88" x14ac:dyDescent="0.25">
      <c r="A795" s="30">
        <f t="shared" si="216"/>
        <v>794</v>
      </c>
      <c r="B795" s="1" t="s">
        <v>163</v>
      </c>
      <c r="C795" s="1">
        <v>106306</v>
      </c>
      <c r="D795" s="25">
        <v>106306</v>
      </c>
      <c r="E795" s="1" t="s">
        <v>863</v>
      </c>
      <c r="F795" s="32" t="s">
        <v>1427</v>
      </c>
      <c r="G795" s="32" t="s">
        <v>117</v>
      </c>
      <c r="H795" s="28">
        <v>45289</v>
      </c>
      <c r="I795" s="28" t="s">
        <v>36</v>
      </c>
      <c r="J795" s="28">
        <v>45329</v>
      </c>
      <c r="K795" s="1">
        <f t="shared" ca="1" si="217"/>
        <v>40</v>
      </c>
      <c r="L795" s="32" t="s">
        <v>1354</v>
      </c>
      <c r="M795" s="32" t="s">
        <v>761</v>
      </c>
      <c r="N795" s="1" t="s">
        <v>38</v>
      </c>
      <c r="O795" s="1" t="s">
        <v>886</v>
      </c>
      <c r="P795" s="1" t="s">
        <v>1579</v>
      </c>
      <c r="Q795" s="1" t="s">
        <v>1576</v>
      </c>
      <c r="R795" s="31" t="s">
        <v>237</v>
      </c>
      <c r="S795" s="42" t="s">
        <v>19</v>
      </c>
      <c r="T795" s="45" t="s">
        <v>36</v>
      </c>
      <c r="U795" s="42" t="s">
        <v>19</v>
      </c>
      <c r="V795" s="42" t="s">
        <v>18</v>
      </c>
      <c r="W795" s="46" t="s">
        <v>36</v>
      </c>
      <c r="X795" s="46" t="s">
        <v>18</v>
      </c>
      <c r="Y795" s="42" t="s">
        <v>17</v>
      </c>
      <c r="Z795" s="42" t="s">
        <v>17</v>
      </c>
      <c r="AA795" s="42" t="s">
        <v>18</v>
      </c>
      <c r="AB795" s="46" t="s">
        <v>36</v>
      </c>
      <c r="AC795" s="42" t="s">
        <v>18</v>
      </c>
      <c r="AD795" s="42" t="s">
        <v>18</v>
      </c>
      <c r="AE795" s="46" t="s">
        <v>36</v>
      </c>
      <c r="AF795" s="42" t="s">
        <v>18</v>
      </c>
      <c r="AG795" s="42" t="s">
        <v>886</v>
      </c>
      <c r="AH795" s="46" t="s">
        <v>36</v>
      </c>
      <c r="AI795" s="42" t="s">
        <v>886</v>
      </c>
      <c r="AJ795" s="42" t="s">
        <v>886</v>
      </c>
      <c r="AK795" s="46" t="s">
        <v>36</v>
      </c>
      <c r="AL795" s="42" t="s">
        <v>886</v>
      </c>
      <c r="AM795" s="42" t="s">
        <v>886</v>
      </c>
      <c r="AN795" s="46" t="s">
        <v>36</v>
      </c>
      <c r="AO795" s="42" t="s">
        <v>886</v>
      </c>
      <c r="AP795" s="42" t="s">
        <v>17</v>
      </c>
      <c r="AQ795" s="42" t="s">
        <v>17</v>
      </c>
      <c r="AR795" s="42" t="s">
        <v>886</v>
      </c>
      <c r="AS795" s="46" t="s">
        <v>36</v>
      </c>
      <c r="AT795" s="46" t="s">
        <v>886</v>
      </c>
      <c r="AU795" s="42" t="s">
        <v>886</v>
      </c>
      <c r="AV795" s="46" t="s">
        <v>36</v>
      </c>
      <c r="AW795" s="46" t="s">
        <v>886</v>
      </c>
      <c r="AX795" s="42" t="s">
        <v>886</v>
      </c>
      <c r="AY795" s="46" t="s">
        <v>36</v>
      </c>
      <c r="AZ795" s="46" t="s">
        <v>886</v>
      </c>
      <c r="BA795" s="42" t="s">
        <v>886</v>
      </c>
      <c r="BB795" s="46" t="s">
        <v>36</v>
      </c>
      <c r="BC795" s="46" t="s">
        <v>886</v>
      </c>
      <c r="BD795" s="42" t="s">
        <v>886</v>
      </c>
      <c r="BE795" s="42" t="s">
        <v>17</v>
      </c>
      <c r="BF795" s="42" t="s">
        <v>17</v>
      </c>
      <c r="BR795" s="1">
        <f t="shared" si="202"/>
        <v>0</v>
      </c>
      <c r="BS795" s="1">
        <f t="shared" si="203"/>
        <v>0</v>
      </c>
      <c r="BT795" s="1">
        <f t="shared" si="204"/>
        <v>6</v>
      </c>
      <c r="BU795" s="1">
        <f t="shared" si="205"/>
        <v>6</v>
      </c>
      <c r="BV795" s="1">
        <f t="shared" si="206"/>
        <v>2</v>
      </c>
      <c r="BW795" s="1">
        <f>SUM(COUNTIFS($S795:$BQ795,{"PAT","MAT"}))</f>
        <v>0</v>
      </c>
      <c r="BX795" s="1">
        <f t="shared" si="207"/>
        <v>0</v>
      </c>
      <c r="BY795" s="1">
        <f t="shared" si="208"/>
        <v>0</v>
      </c>
      <c r="BZ795" s="1">
        <f t="shared" si="209"/>
        <v>0</v>
      </c>
      <c r="CA795" s="1">
        <f t="shared" si="210"/>
        <v>0</v>
      </c>
      <c r="CB795" s="1">
        <f t="shared" si="211"/>
        <v>0</v>
      </c>
      <c r="CC795" s="1">
        <f t="shared" si="212"/>
        <v>0</v>
      </c>
      <c r="CD795" s="1">
        <f t="shared" si="213"/>
        <v>0</v>
      </c>
      <c r="CE795" s="1">
        <f t="shared" si="214"/>
        <v>0</v>
      </c>
      <c r="CF795" s="1">
        <f t="shared" si="215"/>
        <v>0</v>
      </c>
      <c r="CG795" s="1">
        <f>SUM(BR795:CC795)+SUM(COUNTIFS(R795:BQ795,{"TERM","RESIGNED"}))</f>
        <v>29</v>
      </c>
      <c r="CH795" s="1" t="s">
        <v>41</v>
      </c>
      <c r="CI795" s="1" t="s">
        <v>931</v>
      </c>
    </row>
    <row r="796" spans="1:88" x14ac:dyDescent="0.25">
      <c r="A796" s="30">
        <f t="shared" si="216"/>
        <v>795</v>
      </c>
      <c r="B796" s="1" t="s">
        <v>163</v>
      </c>
      <c r="C796" s="1">
        <v>102368</v>
      </c>
      <c r="D796" s="25">
        <v>102368</v>
      </c>
      <c r="E796" s="1" t="s">
        <v>863</v>
      </c>
      <c r="F796" s="32" t="s">
        <v>473</v>
      </c>
      <c r="G796" s="32" t="s">
        <v>117</v>
      </c>
      <c r="H796" s="28">
        <v>44595</v>
      </c>
      <c r="I796" s="28" t="s">
        <v>36</v>
      </c>
      <c r="J796" s="28">
        <v>45328</v>
      </c>
      <c r="K796" s="1">
        <f t="shared" ca="1" si="217"/>
        <v>733</v>
      </c>
      <c r="L796" s="32" t="str">
        <f>IF(OR(M796="Email Verification",M796="Operations",M796="OJT",M796="Bottom Quartile Group",M796="Training"),"Billable","Non Billable")</f>
        <v>Billable</v>
      </c>
      <c r="M796" s="32" t="s">
        <v>118</v>
      </c>
      <c r="N796" s="1" t="s">
        <v>38</v>
      </c>
      <c r="O796" s="1" t="s">
        <v>886</v>
      </c>
      <c r="P796" s="1" t="s">
        <v>1579</v>
      </c>
      <c r="Q796" s="1" t="s">
        <v>1576</v>
      </c>
      <c r="R796" s="31" t="s">
        <v>233</v>
      </c>
      <c r="S796" s="42" t="s">
        <v>18</v>
      </c>
      <c r="T796" s="45" t="s">
        <v>36</v>
      </c>
      <c r="U796" s="42" t="s">
        <v>18</v>
      </c>
      <c r="V796" s="42" t="s">
        <v>18</v>
      </c>
      <c r="W796" s="46" t="s">
        <v>36</v>
      </c>
      <c r="X796" s="46" t="s">
        <v>18</v>
      </c>
      <c r="Y796" s="42" t="s">
        <v>17</v>
      </c>
      <c r="Z796" s="42" t="s">
        <v>17</v>
      </c>
      <c r="AA796" s="42" t="s">
        <v>18</v>
      </c>
      <c r="AB796" s="46" t="s">
        <v>36</v>
      </c>
      <c r="AC796" s="42" t="s">
        <v>18</v>
      </c>
      <c r="AD796" s="42" t="s">
        <v>886</v>
      </c>
      <c r="AE796" s="46" t="s">
        <v>36</v>
      </c>
      <c r="AF796" s="42" t="s">
        <v>886</v>
      </c>
      <c r="AG796" s="42" t="s">
        <v>886</v>
      </c>
      <c r="AH796" s="46" t="s">
        <v>36</v>
      </c>
      <c r="AI796" s="42" t="s">
        <v>886</v>
      </c>
      <c r="AJ796" s="42" t="s">
        <v>886</v>
      </c>
      <c r="AK796" s="46" t="s">
        <v>36</v>
      </c>
      <c r="AL796" s="42" t="s">
        <v>886</v>
      </c>
      <c r="AM796" s="42" t="s">
        <v>886</v>
      </c>
      <c r="AN796" s="46" t="s">
        <v>36</v>
      </c>
      <c r="AO796" s="42" t="s">
        <v>886</v>
      </c>
      <c r="AP796" s="42" t="s">
        <v>17</v>
      </c>
      <c r="AQ796" s="42" t="s">
        <v>17</v>
      </c>
      <c r="AR796" s="42" t="s">
        <v>886</v>
      </c>
      <c r="AS796" s="46" t="s">
        <v>36</v>
      </c>
      <c r="AT796" s="46" t="s">
        <v>886</v>
      </c>
      <c r="AU796" s="42" t="s">
        <v>886</v>
      </c>
      <c r="AV796" s="46" t="s">
        <v>36</v>
      </c>
      <c r="AW796" s="46" t="s">
        <v>886</v>
      </c>
      <c r="AX796" s="42" t="s">
        <v>886</v>
      </c>
      <c r="AY796" s="46" t="s">
        <v>36</v>
      </c>
      <c r="AZ796" s="46" t="s">
        <v>886</v>
      </c>
      <c r="BA796" s="42" t="s">
        <v>886</v>
      </c>
      <c r="BB796" s="46" t="s">
        <v>36</v>
      </c>
      <c r="BC796" s="46" t="s">
        <v>886</v>
      </c>
      <c r="BD796" s="42" t="s">
        <v>886</v>
      </c>
      <c r="BE796" s="42" t="s">
        <v>17</v>
      </c>
      <c r="BF796" s="42" t="s">
        <v>17</v>
      </c>
      <c r="BR796" s="1">
        <f t="shared" si="202"/>
        <v>0</v>
      </c>
      <c r="BS796" s="1">
        <f t="shared" si="203"/>
        <v>0</v>
      </c>
      <c r="BT796" s="1">
        <f t="shared" si="204"/>
        <v>6</v>
      </c>
      <c r="BU796" s="1">
        <f t="shared" si="205"/>
        <v>6</v>
      </c>
      <c r="BV796" s="1">
        <f t="shared" si="206"/>
        <v>0</v>
      </c>
      <c r="BW796" s="1">
        <f>SUM(COUNTIFS($S796:$BQ796,{"PAT","MAT"}))</f>
        <v>0</v>
      </c>
      <c r="BX796" s="1">
        <f t="shared" si="207"/>
        <v>0</v>
      </c>
      <c r="BY796" s="1">
        <f t="shared" si="208"/>
        <v>0</v>
      </c>
      <c r="BZ796" s="1">
        <f t="shared" si="209"/>
        <v>0</v>
      </c>
      <c r="CA796" s="1">
        <f t="shared" si="210"/>
        <v>0</v>
      </c>
      <c r="CB796" s="1">
        <f t="shared" si="211"/>
        <v>0</v>
      </c>
      <c r="CC796" s="1">
        <f t="shared" si="212"/>
        <v>0</v>
      </c>
      <c r="CD796" s="1">
        <f t="shared" si="213"/>
        <v>0</v>
      </c>
      <c r="CE796" s="1">
        <f t="shared" si="214"/>
        <v>0</v>
      </c>
      <c r="CF796" s="1">
        <f t="shared" si="215"/>
        <v>0</v>
      </c>
      <c r="CG796" s="1">
        <f>SUM(BR796:CC796)+SUM(COUNTIFS(R796:BQ796,{"TERM","RESIGNED"}))</f>
        <v>29</v>
      </c>
      <c r="CH796" s="1" t="s">
        <v>41</v>
      </c>
      <c r="CI796" s="1" t="s">
        <v>933</v>
      </c>
      <c r="CJ796" s="32"/>
    </row>
    <row r="797" spans="1:88" x14ac:dyDescent="0.25">
      <c r="A797" s="30">
        <f t="shared" si="216"/>
        <v>796</v>
      </c>
      <c r="B797" s="1" t="s">
        <v>33</v>
      </c>
      <c r="C797" s="1">
        <v>19279</v>
      </c>
      <c r="D797" s="25">
        <v>19279</v>
      </c>
      <c r="E797" s="1" t="s">
        <v>863</v>
      </c>
      <c r="F797" s="32" t="s">
        <v>1227</v>
      </c>
      <c r="G797" s="32" t="s">
        <v>117</v>
      </c>
      <c r="H797" s="28">
        <v>45216</v>
      </c>
      <c r="I797" s="28" t="s">
        <v>36</v>
      </c>
      <c r="J797" s="28">
        <v>45328</v>
      </c>
      <c r="K797" s="1">
        <f t="shared" ca="1" si="217"/>
        <v>112</v>
      </c>
      <c r="L797" s="32" t="str">
        <f>IF(OR(M797="Email Verification",M797="Operations",M797="OJT",M797="Bottom Quartile Group",M797="Training"),"Billable","Non Billable")</f>
        <v>Billable</v>
      </c>
      <c r="M797" s="32" t="s">
        <v>118</v>
      </c>
      <c r="N797" s="1" t="s">
        <v>38</v>
      </c>
      <c r="O797" s="1" t="s">
        <v>886</v>
      </c>
      <c r="P797" s="1" t="s">
        <v>1579</v>
      </c>
      <c r="Q797" s="1" t="s">
        <v>1576</v>
      </c>
      <c r="R797" s="31" t="s">
        <v>293</v>
      </c>
      <c r="S797" s="42" t="s">
        <v>18</v>
      </c>
      <c r="T797" s="45" t="s">
        <v>36</v>
      </c>
      <c r="U797" s="42" t="s">
        <v>18</v>
      </c>
      <c r="V797" s="42" t="s">
        <v>18</v>
      </c>
      <c r="W797" s="46" t="s">
        <v>36</v>
      </c>
      <c r="X797" s="46" t="s">
        <v>18</v>
      </c>
      <c r="Y797" s="42" t="s">
        <v>17</v>
      </c>
      <c r="Z797" s="42" t="s">
        <v>17</v>
      </c>
      <c r="AA797" s="42" t="s">
        <v>18</v>
      </c>
      <c r="AB797" s="46" t="s">
        <v>36</v>
      </c>
      <c r="AC797" s="42" t="s">
        <v>18</v>
      </c>
      <c r="AD797" s="42" t="s">
        <v>886</v>
      </c>
      <c r="AE797" s="46" t="s">
        <v>36</v>
      </c>
      <c r="AF797" s="42" t="s">
        <v>886</v>
      </c>
      <c r="AG797" s="42" t="s">
        <v>886</v>
      </c>
      <c r="AH797" s="46" t="s">
        <v>36</v>
      </c>
      <c r="AI797" s="42" t="s">
        <v>886</v>
      </c>
      <c r="AJ797" s="42" t="s">
        <v>886</v>
      </c>
      <c r="AK797" s="46" t="s">
        <v>36</v>
      </c>
      <c r="AL797" s="42" t="s">
        <v>886</v>
      </c>
      <c r="AM797" s="42" t="s">
        <v>886</v>
      </c>
      <c r="AN797" s="46" t="s">
        <v>36</v>
      </c>
      <c r="AO797" s="42" t="s">
        <v>886</v>
      </c>
      <c r="AP797" s="42" t="s">
        <v>17</v>
      </c>
      <c r="AQ797" s="42" t="s">
        <v>17</v>
      </c>
      <c r="AR797" s="42" t="s">
        <v>886</v>
      </c>
      <c r="AS797" s="46" t="s">
        <v>36</v>
      </c>
      <c r="AT797" s="46" t="s">
        <v>886</v>
      </c>
      <c r="AU797" s="42" t="s">
        <v>886</v>
      </c>
      <c r="AV797" s="46" t="s">
        <v>36</v>
      </c>
      <c r="AW797" s="46" t="s">
        <v>886</v>
      </c>
      <c r="AX797" s="42" t="s">
        <v>886</v>
      </c>
      <c r="AY797" s="46" t="s">
        <v>36</v>
      </c>
      <c r="AZ797" s="46" t="s">
        <v>886</v>
      </c>
      <c r="BA797" s="42" t="s">
        <v>886</v>
      </c>
      <c r="BB797" s="46" t="s">
        <v>36</v>
      </c>
      <c r="BC797" s="46" t="s">
        <v>886</v>
      </c>
      <c r="BD797" s="42" t="s">
        <v>886</v>
      </c>
      <c r="BE797" s="42" t="s">
        <v>17</v>
      </c>
      <c r="BF797" s="42" t="s">
        <v>17</v>
      </c>
      <c r="BR797" s="1">
        <f t="shared" si="202"/>
        <v>0</v>
      </c>
      <c r="BS797" s="1">
        <f t="shared" si="203"/>
        <v>0</v>
      </c>
      <c r="BT797" s="1">
        <f t="shared" si="204"/>
        <v>6</v>
      </c>
      <c r="BU797" s="1">
        <f t="shared" si="205"/>
        <v>6</v>
      </c>
      <c r="BV797" s="1">
        <f t="shared" si="206"/>
        <v>0</v>
      </c>
      <c r="BW797" s="1">
        <f>SUM(COUNTIFS($S797:$BQ797,{"PAT","MAT"}))</f>
        <v>0</v>
      </c>
      <c r="BX797" s="1">
        <f t="shared" si="207"/>
        <v>0</v>
      </c>
      <c r="BY797" s="1">
        <f t="shared" si="208"/>
        <v>0</v>
      </c>
      <c r="BZ797" s="1">
        <f t="shared" si="209"/>
        <v>0</v>
      </c>
      <c r="CA797" s="1">
        <f t="shared" si="210"/>
        <v>0</v>
      </c>
      <c r="CB797" s="1">
        <f t="shared" si="211"/>
        <v>0</v>
      </c>
      <c r="CC797" s="1">
        <f t="shared" si="212"/>
        <v>0</v>
      </c>
      <c r="CD797" s="1">
        <f t="shared" si="213"/>
        <v>0</v>
      </c>
      <c r="CE797" s="1">
        <f t="shared" si="214"/>
        <v>0</v>
      </c>
      <c r="CF797" s="1">
        <f t="shared" si="215"/>
        <v>0</v>
      </c>
      <c r="CG797" s="1">
        <f>SUM(BR797:CC797)+SUM(COUNTIFS(R797:BQ797,{"TERM","RESIGNED"}))</f>
        <v>29</v>
      </c>
      <c r="CH797" s="1" t="s">
        <v>41</v>
      </c>
      <c r="CI797" s="1" t="s">
        <v>931</v>
      </c>
    </row>
    <row r="798" spans="1:88" x14ac:dyDescent="0.25">
      <c r="A798" s="30">
        <f t="shared" si="216"/>
        <v>797</v>
      </c>
      <c r="B798" s="1" t="s">
        <v>33</v>
      </c>
      <c r="C798" s="1">
        <v>18681</v>
      </c>
      <c r="D798" s="25">
        <v>18681</v>
      </c>
      <c r="E798" s="1" t="s">
        <v>863</v>
      </c>
      <c r="F798" s="32" t="s">
        <v>686</v>
      </c>
      <c r="G798" s="32" t="s">
        <v>177</v>
      </c>
      <c r="H798" s="28">
        <v>44841</v>
      </c>
      <c r="I798" s="28" t="s">
        <v>36</v>
      </c>
      <c r="J798" s="28">
        <v>45328</v>
      </c>
      <c r="K798" s="1">
        <f t="shared" ca="1" si="217"/>
        <v>487</v>
      </c>
      <c r="L798" s="32" t="str">
        <f>IF(OR(M798="Email Verification",M798="Operations",M798="OJT",M798="Bottom Quartile Group",M798="Training"),"Billable","Non Billable")</f>
        <v>Billable</v>
      </c>
      <c r="M798" s="32" t="s">
        <v>178</v>
      </c>
      <c r="N798" s="1" t="s">
        <v>38</v>
      </c>
      <c r="O798" s="1" t="s">
        <v>886</v>
      </c>
      <c r="P798" s="1" t="s">
        <v>1579</v>
      </c>
      <c r="Q798" s="1" t="s">
        <v>1576</v>
      </c>
      <c r="R798" s="31" t="s">
        <v>226</v>
      </c>
      <c r="S798" s="42" t="s">
        <v>18</v>
      </c>
      <c r="T798" s="45" t="s">
        <v>36</v>
      </c>
      <c r="U798" s="42" t="s">
        <v>18</v>
      </c>
      <c r="V798" s="42" t="s">
        <v>18</v>
      </c>
      <c r="W798" s="46" t="s">
        <v>36</v>
      </c>
      <c r="X798" s="46" t="s">
        <v>18</v>
      </c>
      <c r="Y798" s="42" t="s">
        <v>17</v>
      </c>
      <c r="Z798" s="42" t="s">
        <v>17</v>
      </c>
      <c r="AA798" s="42" t="s">
        <v>18</v>
      </c>
      <c r="AB798" s="46" t="s">
        <v>36</v>
      </c>
      <c r="AC798" s="42" t="s">
        <v>18</v>
      </c>
      <c r="AD798" s="42" t="s">
        <v>886</v>
      </c>
      <c r="AE798" s="46" t="s">
        <v>36</v>
      </c>
      <c r="AF798" s="42" t="s">
        <v>886</v>
      </c>
      <c r="AG798" s="42" t="s">
        <v>886</v>
      </c>
      <c r="AH798" s="46" t="s">
        <v>36</v>
      </c>
      <c r="AI798" s="42" t="s">
        <v>886</v>
      </c>
      <c r="AJ798" s="42" t="s">
        <v>886</v>
      </c>
      <c r="AK798" s="46" t="s">
        <v>36</v>
      </c>
      <c r="AL798" s="42" t="s">
        <v>886</v>
      </c>
      <c r="AM798" s="42" t="s">
        <v>886</v>
      </c>
      <c r="AN798" s="46" t="s">
        <v>36</v>
      </c>
      <c r="AO798" s="42" t="s">
        <v>886</v>
      </c>
      <c r="AP798" s="42" t="s">
        <v>17</v>
      </c>
      <c r="AQ798" s="42" t="s">
        <v>17</v>
      </c>
      <c r="AR798" s="42" t="s">
        <v>886</v>
      </c>
      <c r="AS798" s="46" t="s">
        <v>36</v>
      </c>
      <c r="AT798" s="46" t="s">
        <v>886</v>
      </c>
      <c r="AU798" s="42" t="s">
        <v>886</v>
      </c>
      <c r="AV798" s="46" t="s">
        <v>36</v>
      </c>
      <c r="AW798" s="46" t="s">
        <v>886</v>
      </c>
      <c r="AX798" s="42" t="s">
        <v>886</v>
      </c>
      <c r="AY798" s="46" t="s">
        <v>36</v>
      </c>
      <c r="AZ798" s="46" t="s">
        <v>886</v>
      </c>
      <c r="BA798" s="42" t="s">
        <v>886</v>
      </c>
      <c r="BB798" s="46" t="s">
        <v>36</v>
      </c>
      <c r="BC798" s="46" t="s">
        <v>886</v>
      </c>
      <c r="BD798" s="42" t="s">
        <v>886</v>
      </c>
      <c r="BE798" s="42" t="s">
        <v>17</v>
      </c>
      <c r="BF798" s="42" t="s">
        <v>17</v>
      </c>
      <c r="BR798" s="1">
        <f t="shared" si="202"/>
        <v>0</v>
      </c>
      <c r="BS798" s="1">
        <f t="shared" si="203"/>
        <v>0</v>
      </c>
      <c r="BT798" s="1">
        <f t="shared" si="204"/>
        <v>6</v>
      </c>
      <c r="BU798" s="1">
        <f t="shared" si="205"/>
        <v>6</v>
      </c>
      <c r="BV798" s="1">
        <f t="shared" si="206"/>
        <v>0</v>
      </c>
      <c r="BW798" s="1">
        <f>SUM(COUNTIFS($S798:$BQ798,{"PAT","MAT"}))</f>
        <v>0</v>
      </c>
      <c r="BX798" s="1">
        <f t="shared" si="207"/>
        <v>0</v>
      </c>
      <c r="BY798" s="1">
        <f t="shared" si="208"/>
        <v>0</v>
      </c>
      <c r="BZ798" s="1">
        <f t="shared" si="209"/>
        <v>0</v>
      </c>
      <c r="CA798" s="1">
        <f t="shared" si="210"/>
        <v>0</v>
      </c>
      <c r="CB798" s="1">
        <f t="shared" si="211"/>
        <v>0</v>
      </c>
      <c r="CC798" s="1">
        <f t="shared" si="212"/>
        <v>0</v>
      </c>
      <c r="CD798" s="1">
        <f t="shared" si="213"/>
        <v>0</v>
      </c>
      <c r="CE798" s="1">
        <f t="shared" si="214"/>
        <v>0</v>
      </c>
      <c r="CF798" s="1">
        <f t="shared" si="215"/>
        <v>0</v>
      </c>
      <c r="CG798" s="1">
        <f>SUM(BR798:CC798)+SUM(COUNTIFS(R798:BQ798,{"TERM","RESIGNED"}))</f>
        <v>29</v>
      </c>
      <c r="CH798" s="1" t="s">
        <v>41</v>
      </c>
      <c r="CI798" s="1" t="s">
        <v>931</v>
      </c>
      <c r="CJ798" s="32"/>
    </row>
    <row r="799" spans="1:88" x14ac:dyDescent="0.25">
      <c r="A799" s="30">
        <f t="shared" si="216"/>
        <v>798</v>
      </c>
      <c r="B799" s="1" t="s">
        <v>163</v>
      </c>
      <c r="C799" s="1">
        <v>105903</v>
      </c>
      <c r="D799" s="25">
        <v>105903</v>
      </c>
      <c r="E799" s="1" t="s">
        <v>863</v>
      </c>
      <c r="F799" s="32" t="s">
        <v>1186</v>
      </c>
      <c r="G799" s="32" t="s">
        <v>181</v>
      </c>
      <c r="H799" s="28">
        <v>45205</v>
      </c>
      <c r="I799" s="28" t="s">
        <v>36</v>
      </c>
      <c r="J799" s="28">
        <v>45328</v>
      </c>
      <c r="K799" s="1">
        <f t="shared" ca="1" si="217"/>
        <v>123</v>
      </c>
      <c r="L799" s="32" t="str">
        <f>IF(OR(M799="Email Verification",M799="Operations",M799="OJT",M799="Bottom Quartile Group",M799="Training"),"Billable","Non Billable")</f>
        <v>Billable</v>
      </c>
      <c r="M799" s="32" t="s">
        <v>178</v>
      </c>
      <c r="N799" s="1" t="s">
        <v>38</v>
      </c>
      <c r="O799" s="1" t="s">
        <v>886</v>
      </c>
      <c r="P799" s="1" t="s">
        <v>1579</v>
      </c>
      <c r="Q799" s="1" t="s">
        <v>1576</v>
      </c>
      <c r="R799" s="31" t="s">
        <v>866</v>
      </c>
      <c r="S799" s="42" t="s">
        <v>18</v>
      </c>
      <c r="T799" s="45" t="s">
        <v>36</v>
      </c>
      <c r="U799" s="42" t="s">
        <v>18</v>
      </c>
      <c r="V799" s="42" t="s">
        <v>18</v>
      </c>
      <c r="W799" s="46" t="s">
        <v>36</v>
      </c>
      <c r="X799" s="46" t="s">
        <v>18</v>
      </c>
      <c r="Y799" s="42" t="s">
        <v>17</v>
      </c>
      <c r="Z799" s="42" t="s">
        <v>17</v>
      </c>
      <c r="AA799" s="42" t="s">
        <v>18</v>
      </c>
      <c r="AB799" s="46" t="s">
        <v>36</v>
      </c>
      <c r="AC799" s="42" t="s">
        <v>18</v>
      </c>
      <c r="AD799" s="42" t="s">
        <v>886</v>
      </c>
      <c r="AE799" s="46" t="s">
        <v>36</v>
      </c>
      <c r="AF799" s="42" t="s">
        <v>886</v>
      </c>
      <c r="AG799" s="42" t="s">
        <v>886</v>
      </c>
      <c r="AH799" s="46" t="s">
        <v>36</v>
      </c>
      <c r="AI799" s="42" t="s">
        <v>886</v>
      </c>
      <c r="AJ799" s="42" t="s">
        <v>886</v>
      </c>
      <c r="AK799" s="46" t="s">
        <v>36</v>
      </c>
      <c r="AL799" s="42" t="s">
        <v>886</v>
      </c>
      <c r="AM799" s="42" t="s">
        <v>886</v>
      </c>
      <c r="AN799" s="46" t="s">
        <v>36</v>
      </c>
      <c r="AO799" s="42" t="s">
        <v>886</v>
      </c>
      <c r="AP799" s="42" t="s">
        <v>17</v>
      </c>
      <c r="AQ799" s="42" t="s">
        <v>17</v>
      </c>
      <c r="AR799" s="42" t="s">
        <v>886</v>
      </c>
      <c r="AS799" s="46" t="s">
        <v>36</v>
      </c>
      <c r="AT799" s="46" t="s">
        <v>886</v>
      </c>
      <c r="AU799" s="42" t="s">
        <v>886</v>
      </c>
      <c r="AV799" s="46" t="s">
        <v>36</v>
      </c>
      <c r="AW799" s="46" t="s">
        <v>886</v>
      </c>
      <c r="AX799" s="42" t="s">
        <v>886</v>
      </c>
      <c r="AY799" s="46" t="s">
        <v>36</v>
      </c>
      <c r="AZ799" s="46" t="s">
        <v>886</v>
      </c>
      <c r="BA799" s="42" t="s">
        <v>886</v>
      </c>
      <c r="BB799" s="46" t="s">
        <v>36</v>
      </c>
      <c r="BC799" s="46" t="s">
        <v>886</v>
      </c>
      <c r="BD799" s="42" t="s">
        <v>886</v>
      </c>
      <c r="BE799" s="42" t="s">
        <v>17</v>
      </c>
      <c r="BF799" s="42" t="s">
        <v>17</v>
      </c>
      <c r="BR799" s="1">
        <f t="shared" si="202"/>
        <v>0</v>
      </c>
      <c r="BS799" s="1">
        <f t="shared" si="203"/>
        <v>0</v>
      </c>
      <c r="BT799" s="1">
        <f t="shared" si="204"/>
        <v>6</v>
      </c>
      <c r="BU799" s="1">
        <f t="shared" si="205"/>
        <v>6</v>
      </c>
      <c r="BV799" s="1">
        <f t="shared" si="206"/>
        <v>0</v>
      </c>
      <c r="BW799" s="1">
        <f>SUM(COUNTIFS($S799:$BQ799,{"PAT","MAT"}))</f>
        <v>0</v>
      </c>
      <c r="BX799" s="1">
        <f t="shared" si="207"/>
        <v>0</v>
      </c>
      <c r="BY799" s="1">
        <f t="shared" si="208"/>
        <v>0</v>
      </c>
      <c r="BZ799" s="1">
        <f t="shared" si="209"/>
        <v>0</v>
      </c>
      <c r="CA799" s="1">
        <f t="shared" si="210"/>
        <v>0</v>
      </c>
      <c r="CB799" s="1">
        <f t="shared" si="211"/>
        <v>0</v>
      </c>
      <c r="CC799" s="1">
        <f t="shared" si="212"/>
        <v>0</v>
      </c>
      <c r="CD799" s="1">
        <f t="shared" si="213"/>
        <v>0</v>
      </c>
      <c r="CE799" s="1">
        <f t="shared" si="214"/>
        <v>0</v>
      </c>
      <c r="CF799" s="1">
        <f t="shared" si="215"/>
        <v>0</v>
      </c>
      <c r="CG799" s="1">
        <f>SUM(BR799:CC799)+SUM(COUNTIFS(R799:BQ799,{"TERM","RESIGNED"}))</f>
        <v>29</v>
      </c>
      <c r="CH799" s="1" t="s">
        <v>41</v>
      </c>
      <c r="CI799" s="1" t="s">
        <v>931</v>
      </c>
    </row>
    <row r="800" spans="1:88" x14ac:dyDescent="0.25">
      <c r="A800" s="30">
        <f t="shared" si="216"/>
        <v>799</v>
      </c>
      <c r="B800" s="1" t="s">
        <v>163</v>
      </c>
      <c r="C800" s="1">
        <v>106200</v>
      </c>
      <c r="D800" s="25">
        <v>106200</v>
      </c>
      <c r="E800" s="1" t="s">
        <v>863</v>
      </c>
      <c r="F800" s="32" t="s">
        <v>1374</v>
      </c>
      <c r="G800" s="32" t="s">
        <v>117</v>
      </c>
      <c r="H800" s="28">
        <v>45269</v>
      </c>
      <c r="I800" s="28" t="s">
        <v>36</v>
      </c>
      <c r="J800" s="28">
        <v>45328</v>
      </c>
      <c r="K800" s="1">
        <f t="shared" ca="1" si="217"/>
        <v>59</v>
      </c>
      <c r="L800" s="32" t="s">
        <v>1354</v>
      </c>
      <c r="M800" s="32" t="s">
        <v>118</v>
      </c>
      <c r="N800" s="1" t="s">
        <v>38</v>
      </c>
      <c r="O800" s="1" t="s">
        <v>886</v>
      </c>
      <c r="P800" s="1" t="s">
        <v>1579</v>
      </c>
      <c r="Q800" s="1" t="s">
        <v>1576</v>
      </c>
      <c r="R800" s="31" t="s">
        <v>351</v>
      </c>
      <c r="S800" s="42" t="s">
        <v>18</v>
      </c>
      <c r="T800" s="45" t="s">
        <v>36</v>
      </c>
      <c r="U800" s="42" t="s">
        <v>18</v>
      </c>
      <c r="V800" s="42" t="s">
        <v>18</v>
      </c>
      <c r="W800" s="46" t="s">
        <v>36</v>
      </c>
      <c r="X800" s="46" t="s">
        <v>18</v>
      </c>
      <c r="Y800" s="42" t="s">
        <v>17</v>
      </c>
      <c r="Z800" s="42" t="s">
        <v>17</v>
      </c>
      <c r="AA800" s="42" t="s">
        <v>18</v>
      </c>
      <c r="AB800" s="46" t="s">
        <v>36</v>
      </c>
      <c r="AC800" s="42" t="s">
        <v>18</v>
      </c>
      <c r="AD800" s="42" t="s">
        <v>886</v>
      </c>
      <c r="AE800" s="46" t="s">
        <v>36</v>
      </c>
      <c r="AF800" s="42" t="s">
        <v>886</v>
      </c>
      <c r="AG800" s="42" t="s">
        <v>886</v>
      </c>
      <c r="AH800" s="46" t="s">
        <v>36</v>
      </c>
      <c r="AI800" s="42" t="s">
        <v>886</v>
      </c>
      <c r="AJ800" s="42" t="s">
        <v>886</v>
      </c>
      <c r="AK800" s="46" t="s">
        <v>36</v>
      </c>
      <c r="AL800" s="42" t="s">
        <v>886</v>
      </c>
      <c r="AM800" s="42" t="s">
        <v>886</v>
      </c>
      <c r="AN800" s="46" t="s">
        <v>36</v>
      </c>
      <c r="AO800" s="42" t="s">
        <v>886</v>
      </c>
      <c r="AP800" s="42" t="s">
        <v>17</v>
      </c>
      <c r="AQ800" s="42" t="s">
        <v>17</v>
      </c>
      <c r="AR800" s="42" t="s">
        <v>886</v>
      </c>
      <c r="AS800" s="46" t="s">
        <v>36</v>
      </c>
      <c r="AT800" s="46" t="s">
        <v>886</v>
      </c>
      <c r="AU800" s="42" t="s">
        <v>886</v>
      </c>
      <c r="AV800" s="46" t="s">
        <v>36</v>
      </c>
      <c r="AW800" s="46" t="s">
        <v>886</v>
      </c>
      <c r="AX800" s="42" t="s">
        <v>886</v>
      </c>
      <c r="AY800" s="46" t="s">
        <v>36</v>
      </c>
      <c r="AZ800" s="46" t="s">
        <v>886</v>
      </c>
      <c r="BA800" s="42" t="s">
        <v>886</v>
      </c>
      <c r="BB800" s="46" t="s">
        <v>36</v>
      </c>
      <c r="BC800" s="46" t="s">
        <v>886</v>
      </c>
      <c r="BD800" s="42" t="s">
        <v>886</v>
      </c>
      <c r="BE800" s="42" t="s">
        <v>17</v>
      </c>
      <c r="BF800" s="42" t="s">
        <v>17</v>
      </c>
      <c r="BR800" s="1">
        <f t="shared" si="202"/>
        <v>0</v>
      </c>
      <c r="BS800" s="1">
        <f t="shared" si="203"/>
        <v>0</v>
      </c>
      <c r="BT800" s="1">
        <f t="shared" si="204"/>
        <v>6</v>
      </c>
      <c r="BU800" s="1">
        <f t="shared" si="205"/>
        <v>6</v>
      </c>
      <c r="BV800" s="1">
        <f t="shared" si="206"/>
        <v>0</v>
      </c>
      <c r="BW800" s="1">
        <f>SUM(COUNTIFS($S800:$BQ800,{"PAT","MAT"}))</f>
        <v>0</v>
      </c>
      <c r="BX800" s="1">
        <f t="shared" si="207"/>
        <v>0</v>
      </c>
      <c r="BY800" s="1">
        <f t="shared" si="208"/>
        <v>0</v>
      </c>
      <c r="BZ800" s="1">
        <f t="shared" si="209"/>
        <v>0</v>
      </c>
      <c r="CA800" s="1">
        <f t="shared" si="210"/>
        <v>0</v>
      </c>
      <c r="CB800" s="1">
        <f t="shared" si="211"/>
        <v>0</v>
      </c>
      <c r="CC800" s="1">
        <f t="shared" si="212"/>
        <v>0</v>
      </c>
      <c r="CD800" s="1">
        <f t="shared" si="213"/>
        <v>0</v>
      </c>
      <c r="CE800" s="1">
        <f t="shared" si="214"/>
        <v>0</v>
      </c>
      <c r="CF800" s="1">
        <f t="shared" si="215"/>
        <v>0</v>
      </c>
      <c r="CG800" s="1">
        <f>SUM(BR800:CC800)+SUM(COUNTIFS(R800:BQ800,{"TERM","RESIGNED"}))</f>
        <v>29</v>
      </c>
      <c r="CH800" s="1" t="s">
        <v>41</v>
      </c>
      <c r="CI800" s="1"/>
    </row>
    <row r="801" spans="1:88" x14ac:dyDescent="0.25">
      <c r="A801" s="30">
        <f t="shared" si="216"/>
        <v>800</v>
      </c>
      <c r="B801" s="1" t="s">
        <v>163</v>
      </c>
      <c r="C801" s="1">
        <v>106215</v>
      </c>
      <c r="D801" s="25">
        <v>106215</v>
      </c>
      <c r="E801" s="1" t="s">
        <v>863</v>
      </c>
      <c r="F801" s="32" t="s">
        <v>1381</v>
      </c>
      <c r="G801" s="32" t="s">
        <v>117</v>
      </c>
      <c r="H801" s="28">
        <v>45273</v>
      </c>
      <c r="I801" s="28" t="s">
        <v>36</v>
      </c>
      <c r="J801" s="28">
        <v>45328</v>
      </c>
      <c r="K801" s="1">
        <f t="shared" ca="1" si="217"/>
        <v>55</v>
      </c>
      <c r="L801" s="32" t="s">
        <v>1354</v>
      </c>
      <c r="M801" s="32" t="s">
        <v>118</v>
      </c>
      <c r="N801" s="1" t="s">
        <v>38</v>
      </c>
      <c r="O801" s="1" t="s">
        <v>886</v>
      </c>
      <c r="P801" s="1" t="s">
        <v>1579</v>
      </c>
      <c r="Q801" s="1" t="s">
        <v>1576</v>
      </c>
      <c r="R801" s="31" t="s">
        <v>150</v>
      </c>
      <c r="S801" s="42" t="s">
        <v>18</v>
      </c>
      <c r="T801" s="45" t="s">
        <v>36</v>
      </c>
      <c r="U801" s="42" t="s">
        <v>18</v>
      </c>
      <c r="V801" s="42" t="s">
        <v>18</v>
      </c>
      <c r="W801" s="46" t="s">
        <v>36</v>
      </c>
      <c r="X801" s="46" t="s">
        <v>18</v>
      </c>
      <c r="Y801" s="42" t="s">
        <v>17</v>
      </c>
      <c r="Z801" s="42" t="s">
        <v>17</v>
      </c>
      <c r="AA801" s="42" t="s">
        <v>18</v>
      </c>
      <c r="AB801" s="46" t="s">
        <v>36</v>
      </c>
      <c r="AC801" s="42" t="s">
        <v>18</v>
      </c>
      <c r="AD801" s="42" t="s">
        <v>886</v>
      </c>
      <c r="AE801" s="46" t="s">
        <v>36</v>
      </c>
      <c r="AF801" s="42" t="s">
        <v>886</v>
      </c>
      <c r="AG801" s="42" t="s">
        <v>886</v>
      </c>
      <c r="AH801" s="46" t="s">
        <v>36</v>
      </c>
      <c r="AI801" s="42" t="s">
        <v>886</v>
      </c>
      <c r="AJ801" s="42" t="s">
        <v>886</v>
      </c>
      <c r="AK801" s="46" t="s">
        <v>36</v>
      </c>
      <c r="AL801" s="42" t="s">
        <v>886</v>
      </c>
      <c r="AM801" s="42" t="s">
        <v>886</v>
      </c>
      <c r="AN801" s="46" t="s">
        <v>36</v>
      </c>
      <c r="AO801" s="42" t="s">
        <v>886</v>
      </c>
      <c r="AP801" s="42" t="s">
        <v>17</v>
      </c>
      <c r="AQ801" s="42" t="s">
        <v>17</v>
      </c>
      <c r="AR801" s="42" t="s">
        <v>886</v>
      </c>
      <c r="AS801" s="46" t="s">
        <v>36</v>
      </c>
      <c r="AT801" s="46" t="s">
        <v>886</v>
      </c>
      <c r="AU801" s="42" t="s">
        <v>886</v>
      </c>
      <c r="AV801" s="46" t="s">
        <v>36</v>
      </c>
      <c r="AW801" s="46" t="s">
        <v>886</v>
      </c>
      <c r="AX801" s="42" t="s">
        <v>886</v>
      </c>
      <c r="AY801" s="46" t="s">
        <v>36</v>
      </c>
      <c r="AZ801" s="46" t="s">
        <v>886</v>
      </c>
      <c r="BA801" s="42" t="s">
        <v>886</v>
      </c>
      <c r="BB801" s="46" t="s">
        <v>36</v>
      </c>
      <c r="BC801" s="46" t="s">
        <v>886</v>
      </c>
      <c r="BD801" s="42" t="s">
        <v>886</v>
      </c>
      <c r="BE801" s="42" t="s">
        <v>17</v>
      </c>
      <c r="BF801" s="42" t="s">
        <v>17</v>
      </c>
      <c r="BR801" s="1">
        <f t="shared" si="202"/>
        <v>0</v>
      </c>
      <c r="BS801" s="1">
        <f t="shared" si="203"/>
        <v>0</v>
      </c>
      <c r="BT801" s="1">
        <f t="shared" si="204"/>
        <v>6</v>
      </c>
      <c r="BU801" s="1">
        <f t="shared" si="205"/>
        <v>6</v>
      </c>
      <c r="BV801" s="1">
        <f t="shared" si="206"/>
        <v>0</v>
      </c>
      <c r="BW801" s="1">
        <f>SUM(COUNTIFS($S801:$BQ801,{"PAT","MAT"}))</f>
        <v>0</v>
      </c>
      <c r="BX801" s="1">
        <f t="shared" si="207"/>
        <v>0</v>
      </c>
      <c r="BY801" s="1">
        <f t="shared" si="208"/>
        <v>0</v>
      </c>
      <c r="BZ801" s="1">
        <f t="shared" si="209"/>
        <v>0</v>
      </c>
      <c r="CA801" s="1">
        <f t="shared" si="210"/>
        <v>0</v>
      </c>
      <c r="CB801" s="1">
        <f t="shared" si="211"/>
        <v>0</v>
      </c>
      <c r="CC801" s="1">
        <f t="shared" si="212"/>
        <v>0</v>
      </c>
      <c r="CD801" s="1">
        <f t="shared" si="213"/>
        <v>0</v>
      </c>
      <c r="CE801" s="1">
        <f t="shared" si="214"/>
        <v>0</v>
      </c>
      <c r="CF801" s="1">
        <f t="shared" si="215"/>
        <v>0</v>
      </c>
      <c r="CG801" s="1">
        <f>SUM(BR801:CC801)+SUM(COUNTIFS(R801:BQ801,{"TERM","RESIGNED"}))</f>
        <v>29</v>
      </c>
      <c r="CH801" s="1" t="s">
        <v>41</v>
      </c>
      <c r="CI801" s="1" t="s">
        <v>934</v>
      </c>
    </row>
    <row r="802" spans="1:88" x14ac:dyDescent="0.25">
      <c r="A802" s="30">
        <f t="shared" si="216"/>
        <v>801</v>
      </c>
      <c r="B802" s="1" t="s">
        <v>33</v>
      </c>
      <c r="C802" s="1">
        <v>19188</v>
      </c>
      <c r="D802" s="25">
        <v>19188</v>
      </c>
      <c r="E802" s="1" t="s">
        <v>863</v>
      </c>
      <c r="F802" s="32" t="s">
        <v>995</v>
      </c>
      <c r="G802" s="32" t="s">
        <v>154</v>
      </c>
      <c r="H802" s="28">
        <v>45138</v>
      </c>
      <c r="I802" s="28" t="s">
        <v>36</v>
      </c>
      <c r="J802" s="28">
        <v>45328</v>
      </c>
      <c r="K802" s="1">
        <f t="shared" ca="1" si="217"/>
        <v>190</v>
      </c>
      <c r="L802" s="32" t="str">
        <f t="shared" ref="L802:L811" si="218">IF(OR(M802="Email Verification",M802="Operations",M802="OJT",M802="Bottom Quartile Group",M802="Training"),"Billable","Non Billable")</f>
        <v>Billable</v>
      </c>
      <c r="M802" s="32" t="s">
        <v>118</v>
      </c>
      <c r="N802" s="1" t="s">
        <v>38</v>
      </c>
      <c r="O802" s="1" t="s">
        <v>886</v>
      </c>
      <c r="P802" s="1" t="s">
        <v>1579</v>
      </c>
      <c r="Q802" s="1" t="s">
        <v>1576</v>
      </c>
      <c r="R802" s="31" t="s">
        <v>136</v>
      </c>
      <c r="S802" s="42" t="s">
        <v>18</v>
      </c>
      <c r="T802" s="45" t="s">
        <v>36</v>
      </c>
      <c r="U802" s="42" t="s">
        <v>18</v>
      </c>
      <c r="V802" s="42" t="s">
        <v>18</v>
      </c>
      <c r="W802" s="46" t="s">
        <v>36</v>
      </c>
      <c r="X802" s="46" t="s">
        <v>18</v>
      </c>
      <c r="Y802" s="42" t="s">
        <v>17</v>
      </c>
      <c r="Z802" s="42" t="s">
        <v>17</v>
      </c>
      <c r="AA802" s="42" t="s">
        <v>18</v>
      </c>
      <c r="AB802" s="46" t="s">
        <v>36</v>
      </c>
      <c r="AC802" s="42" t="s">
        <v>18</v>
      </c>
      <c r="AD802" s="42" t="s">
        <v>886</v>
      </c>
      <c r="AE802" s="46" t="s">
        <v>36</v>
      </c>
      <c r="AF802" s="42" t="s">
        <v>886</v>
      </c>
      <c r="AG802" s="42" t="s">
        <v>886</v>
      </c>
      <c r="AH802" s="46" t="s">
        <v>36</v>
      </c>
      <c r="AI802" s="42" t="s">
        <v>886</v>
      </c>
      <c r="AJ802" s="42" t="s">
        <v>886</v>
      </c>
      <c r="AK802" s="46" t="s">
        <v>36</v>
      </c>
      <c r="AL802" s="42" t="s">
        <v>886</v>
      </c>
      <c r="AM802" s="42" t="s">
        <v>886</v>
      </c>
      <c r="AN802" s="46" t="s">
        <v>36</v>
      </c>
      <c r="AO802" s="42" t="s">
        <v>886</v>
      </c>
      <c r="AP802" s="42" t="s">
        <v>17</v>
      </c>
      <c r="AQ802" s="42" t="s">
        <v>17</v>
      </c>
      <c r="AR802" s="42" t="s">
        <v>886</v>
      </c>
      <c r="AS802" s="46" t="s">
        <v>36</v>
      </c>
      <c r="AT802" s="46" t="s">
        <v>886</v>
      </c>
      <c r="AU802" s="42" t="s">
        <v>886</v>
      </c>
      <c r="AV802" s="46" t="s">
        <v>36</v>
      </c>
      <c r="AW802" s="46" t="s">
        <v>886</v>
      </c>
      <c r="AX802" s="42" t="s">
        <v>886</v>
      </c>
      <c r="AY802" s="46" t="s">
        <v>36</v>
      </c>
      <c r="AZ802" s="46" t="s">
        <v>886</v>
      </c>
      <c r="BA802" s="42" t="s">
        <v>886</v>
      </c>
      <c r="BB802" s="46" t="s">
        <v>36</v>
      </c>
      <c r="BC802" s="46" t="s">
        <v>886</v>
      </c>
      <c r="BD802" s="42" t="s">
        <v>886</v>
      </c>
      <c r="BE802" s="42" t="s">
        <v>17</v>
      </c>
      <c r="BF802" s="42" t="s">
        <v>17</v>
      </c>
      <c r="BR802" s="1">
        <f t="shared" si="202"/>
        <v>0</v>
      </c>
      <c r="BS802" s="1">
        <f t="shared" si="203"/>
        <v>0</v>
      </c>
      <c r="BT802" s="1">
        <f t="shared" si="204"/>
        <v>6</v>
      </c>
      <c r="BU802" s="1">
        <f t="shared" si="205"/>
        <v>6</v>
      </c>
      <c r="BV802" s="1">
        <f t="shared" si="206"/>
        <v>0</v>
      </c>
      <c r="BW802" s="1">
        <f>SUM(COUNTIFS($S802:$BQ802,{"PAT","MAT"}))</f>
        <v>0</v>
      </c>
      <c r="BX802" s="1">
        <f t="shared" si="207"/>
        <v>0</v>
      </c>
      <c r="BY802" s="1">
        <f t="shared" si="208"/>
        <v>0</v>
      </c>
      <c r="BZ802" s="1">
        <f t="shared" si="209"/>
        <v>0</v>
      </c>
      <c r="CA802" s="1">
        <f t="shared" si="210"/>
        <v>0</v>
      </c>
      <c r="CB802" s="1">
        <f t="shared" si="211"/>
        <v>0</v>
      </c>
      <c r="CC802" s="1">
        <f t="shared" si="212"/>
        <v>0</v>
      </c>
      <c r="CD802" s="1">
        <f t="shared" si="213"/>
        <v>0</v>
      </c>
      <c r="CE802" s="1">
        <f t="shared" si="214"/>
        <v>0</v>
      </c>
      <c r="CF802" s="1">
        <f t="shared" si="215"/>
        <v>0</v>
      </c>
      <c r="CG802" s="1">
        <f>SUM(BR802:CC802)+SUM(COUNTIFS(R802:BQ802,{"TERM","RESIGNED"}))</f>
        <v>29</v>
      </c>
      <c r="CH802" s="1" t="s">
        <v>41</v>
      </c>
      <c r="CI802" s="1" t="s">
        <v>931</v>
      </c>
      <c r="CJ802" s="32"/>
    </row>
    <row r="803" spans="1:88" x14ac:dyDescent="0.25">
      <c r="A803" s="30">
        <f t="shared" si="216"/>
        <v>802</v>
      </c>
      <c r="B803" s="1" t="s">
        <v>163</v>
      </c>
      <c r="C803" s="1">
        <v>600110</v>
      </c>
      <c r="D803" s="25">
        <v>600110</v>
      </c>
      <c r="E803" s="1" t="s">
        <v>863</v>
      </c>
      <c r="F803" s="32" t="s">
        <v>410</v>
      </c>
      <c r="G803" s="32" t="s">
        <v>181</v>
      </c>
      <c r="H803" s="28">
        <v>44425</v>
      </c>
      <c r="I803" s="28" t="s">
        <v>36</v>
      </c>
      <c r="J803" s="28">
        <v>45328</v>
      </c>
      <c r="K803" s="1">
        <f t="shared" ca="1" si="217"/>
        <v>903</v>
      </c>
      <c r="L803" s="32" t="str">
        <f t="shared" si="218"/>
        <v>Billable</v>
      </c>
      <c r="M803" s="32" t="s">
        <v>178</v>
      </c>
      <c r="N803" s="1" t="s">
        <v>260</v>
      </c>
      <c r="O803" s="1" t="s">
        <v>886</v>
      </c>
      <c r="P803" s="1" t="s">
        <v>1579</v>
      </c>
      <c r="Q803" s="1" t="s">
        <v>1576</v>
      </c>
      <c r="R803" s="31" t="s">
        <v>282</v>
      </c>
      <c r="S803" s="42" t="s">
        <v>18</v>
      </c>
      <c r="T803" s="45" t="s">
        <v>36</v>
      </c>
      <c r="U803" s="42" t="s">
        <v>18</v>
      </c>
      <c r="V803" s="42" t="s">
        <v>18</v>
      </c>
      <c r="W803" s="46" t="s">
        <v>36</v>
      </c>
      <c r="X803" s="46" t="s">
        <v>18</v>
      </c>
      <c r="Y803" s="42" t="s">
        <v>17</v>
      </c>
      <c r="Z803" s="42" t="s">
        <v>17</v>
      </c>
      <c r="AA803" s="42" t="s">
        <v>18</v>
      </c>
      <c r="AB803" s="46" t="s">
        <v>36</v>
      </c>
      <c r="AC803" s="42" t="s">
        <v>18</v>
      </c>
      <c r="AD803" s="42" t="s">
        <v>886</v>
      </c>
      <c r="AE803" s="46" t="s">
        <v>36</v>
      </c>
      <c r="AF803" s="42" t="s">
        <v>886</v>
      </c>
      <c r="AG803" s="42" t="s">
        <v>886</v>
      </c>
      <c r="AH803" s="46" t="s">
        <v>36</v>
      </c>
      <c r="AI803" s="42" t="s">
        <v>886</v>
      </c>
      <c r="AJ803" s="42" t="s">
        <v>886</v>
      </c>
      <c r="AK803" s="46" t="s">
        <v>36</v>
      </c>
      <c r="AL803" s="42" t="s">
        <v>886</v>
      </c>
      <c r="AM803" s="42" t="s">
        <v>886</v>
      </c>
      <c r="AN803" s="46" t="s">
        <v>36</v>
      </c>
      <c r="AO803" s="42" t="s">
        <v>886</v>
      </c>
      <c r="AP803" s="42" t="s">
        <v>17</v>
      </c>
      <c r="AQ803" s="42" t="s">
        <v>17</v>
      </c>
      <c r="AR803" s="42" t="s">
        <v>886</v>
      </c>
      <c r="AS803" s="46" t="s">
        <v>36</v>
      </c>
      <c r="AT803" s="46" t="s">
        <v>886</v>
      </c>
      <c r="AU803" s="42" t="s">
        <v>886</v>
      </c>
      <c r="AV803" s="46" t="s">
        <v>36</v>
      </c>
      <c r="AW803" s="46" t="s">
        <v>886</v>
      </c>
      <c r="AX803" s="42" t="s">
        <v>886</v>
      </c>
      <c r="AY803" s="46" t="s">
        <v>36</v>
      </c>
      <c r="AZ803" s="46" t="s">
        <v>886</v>
      </c>
      <c r="BA803" s="42" t="s">
        <v>886</v>
      </c>
      <c r="BB803" s="46" t="s">
        <v>36</v>
      </c>
      <c r="BC803" s="46" t="s">
        <v>886</v>
      </c>
      <c r="BD803" s="42" t="s">
        <v>886</v>
      </c>
      <c r="BE803" s="42" t="s">
        <v>17</v>
      </c>
      <c r="BF803" s="42" t="s">
        <v>17</v>
      </c>
      <c r="BR803" s="1">
        <f t="shared" si="202"/>
        <v>0</v>
      </c>
      <c r="BS803" s="1">
        <f t="shared" si="203"/>
        <v>0</v>
      </c>
      <c r="BT803" s="1">
        <f t="shared" si="204"/>
        <v>6</v>
      </c>
      <c r="BU803" s="1">
        <f t="shared" si="205"/>
        <v>6</v>
      </c>
      <c r="BV803" s="1">
        <f t="shared" si="206"/>
        <v>0</v>
      </c>
      <c r="BW803" s="1">
        <f>SUM(COUNTIFS($S803:$BQ803,{"PAT","MAT"}))</f>
        <v>0</v>
      </c>
      <c r="BX803" s="1">
        <f t="shared" si="207"/>
        <v>0</v>
      </c>
      <c r="BY803" s="1">
        <f t="shared" si="208"/>
        <v>0</v>
      </c>
      <c r="BZ803" s="1">
        <f t="shared" si="209"/>
        <v>0</v>
      </c>
      <c r="CA803" s="1">
        <f t="shared" si="210"/>
        <v>0</v>
      </c>
      <c r="CB803" s="1">
        <f t="shared" si="211"/>
        <v>0</v>
      </c>
      <c r="CC803" s="1">
        <f t="shared" si="212"/>
        <v>0</v>
      </c>
      <c r="CD803" s="1">
        <f t="shared" si="213"/>
        <v>0</v>
      </c>
      <c r="CE803" s="1">
        <f t="shared" si="214"/>
        <v>0</v>
      </c>
      <c r="CF803" s="1">
        <f t="shared" si="215"/>
        <v>0</v>
      </c>
      <c r="CG803" s="1">
        <f>SUM(BR803:CC803)+SUM(COUNTIFS(R803:BQ803,{"TERM","RESIGNED"}))</f>
        <v>29</v>
      </c>
      <c r="CH803" s="1" t="s">
        <v>41</v>
      </c>
      <c r="CI803" s="1" t="s">
        <v>931</v>
      </c>
      <c r="CJ803" s="32"/>
    </row>
    <row r="804" spans="1:88" x14ac:dyDescent="0.25">
      <c r="A804" s="30">
        <f t="shared" si="216"/>
        <v>803</v>
      </c>
      <c r="B804" s="1" t="s">
        <v>163</v>
      </c>
      <c r="C804" s="1">
        <v>600203</v>
      </c>
      <c r="D804" s="25">
        <v>600203</v>
      </c>
      <c r="E804" s="1" t="s">
        <v>863</v>
      </c>
      <c r="F804" s="32" t="s">
        <v>537</v>
      </c>
      <c r="G804" s="32" t="s">
        <v>181</v>
      </c>
      <c r="H804" s="28">
        <v>44707</v>
      </c>
      <c r="I804" s="28" t="s">
        <v>36</v>
      </c>
      <c r="J804" s="28">
        <v>45328</v>
      </c>
      <c r="K804" s="1">
        <f t="shared" ref="K804:K835" ca="1" si="219">IF(O804="ACTIVE",(TODAY()-H804),(J804-H804))</f>
        <v>621</v>
      </c>
      <c r="L804" s="32" t="str">
        <f t="shared" si="218"/>
        <v>Billable</v>
      </c>
      <c r="M804" s="32" t="s">
        <v>178</v>
      </c>
      <c r="N804" s="1" t="s">
        <v>260</v>
      </c>
      <c r="O804" s="1" t="s">
        <v>886</v>
      </c>
      <c r="P804" s="1" t="s">
        <v>1579</v>
      </c>
      <c r="Q804" s="1" t="s">
        <v>1576</v>
      </c>
      <c r="R804" s="31" t="s">
        <v>282</v>
      </c>
      <c r="S804" s="42" t="s">
        <v>18</v>
      </c>
      <c r="T804" s="45" t="s">
        <v>36</v>
      </c>
      <c r="U804" s="42" t="s">
        <v>18</v>
      </c>
      <c r="V804" s="42" t="s">
        <v>18</v>
      </c>
      <c r="W804" s="46" t="s">
        <v>36</v>
      </c>
      <c r="X804" s="46" t="s">
        <v>18</v>
      </c>
      <c r="Y804" s="42" t="s">
        <v>17</v>
      </c>
      <c r="Z804" s="42" t="s">
        <v>17</v>
      </c>
      <c r="AA804" s="42" t="s">
        <v>18</v>
      </c>
      <c r="AB804" s="46" t="s">
        <v>36</v>
      </c>
      <c r="AC804" s="42" t="s">
        <v>18</v>
      </c>
      <c r="AD804" s="42" t="s">
        <v>886</v>
      </c>
      <c r="AE804" s="46" t="s">
        <v>36</v>
      </c>
      <c r="AF804" s="42" t="s">
        <v>886</v>
      </c>
      <c r="AG804" s="42" t="s">
        <v>886</v>
      </c>
      <c r="AH804" s="46" t="s">
        <v>36</v>
      </c>
      <c r="AI804" s="42" t="s">
        <v>886</v>
      </c>
      <c r="AJ804" s="42" t="s">
        <v>886</v>
      </c>
      <c r="AK804" s="46" t="s">
        <v>36</v>
      </c>
      <c r="AL804" s="42" t="s">
        <v>886</v>
      </c>
      <c r="AM804" s="42" t="s">
        <v>886</v>
      </c>
      <c r="AN804" s="46" t="s">
        <v>36</v>
      </c>
      <c r="AO804" s="42" t="s">
        <v>886</v>
      </c>
      <c r="AP804" s="42" t="s">
        <v>17</v>
      </c>
      <c r="AQ804" s="42" t="s">
        <v>17</v>
      </c>
      <c r="AR804" s="42" t="s">
        <v>886</v>
      </c>
      <c r="AS804" s="46" t="s">
        <v>36</v>
      </c>
      <c r="AT804" s="46" t="s">
        <v>886</v>
      </c>
      <c r="AU804" s="42" t="s">
        <v>886</v>
      </c>
      <c r="AV804" s="46" t="s">
        <v>36</v>
      </c>
      <c r="AW804" s="46" t="s">
        <v>886</v>
      </c>
      <c r="AX804" s="42" t="s">
        <v>886</v>
      </c>
      <c r="AY804" s="46" t="s">
        <v>36</v>
      </c>
      <c r="AZ804" s="46" t="s">
        <v>886</v>
      </c>
      <c r="BA804" s="42" t="s">
        <v>886</v>
      </c>
      <c r="BB804" s="46" t="s">
        <v>36</v>
      </c>
      <c r="BC804" s="46" t="s">
        <v>886</v>
      </c>
      <c r="BD804" s="42" t="s">
        <v>886</v>
      </c>
      <c r="BE804" s="42" t="s">
        <v>17</v>
      </c>
      <c r="BF804" s="42" t="s">
        <v>17</v>
      </c>
      <c r="BR804" s="1">
        <f t="shared" si="202"/>
        <v>0</v>
      </c>
      <c r="BS804" s="1">
        <f t="shared" si="203"/>
        <v>0</v>
      </c>
      <c r="BT804" s="1">
        <f t="shared" si="204"/>
        <v>6</v>
      </c>
      <c r="BU804" s="1">
        <f t="shared" si="205"/>
        <v>6</v>
      </c>
      <c r="BV804" s="1">
        <f t="shared" si="206"/>
        <v>0</v>
      </c>
      <c r="BW804" s="1">
        <f>SUM(COUNTIFS($S804:$BQ804,{"PAT","MAT"}))</f>
        <v>0</v>
      </c>
      <c r="BX804" s="1">
        <f t="shared" si="207"/>
        <v>0</v>
      </c>
      <c r="BY804" s="1">
        <f t="shared" si="208"/>
        <v>0</v>
      </c>
      <c r="BZ804" s="1">
        <f t="shared" si="209"/>
        <v>0</v>
      </c>
      <c r="CA804" s="1">
        <f t="shared" si="210"/>
        <v>0</v>
      </c>
      <c r="CB804" s="1">
        <f t="shared" si="211"/>
        <v>0</v>
      </c>
      <c r="CC804" s="1">
        <f t="shared" si="212"/>
        <v>0</v>
      </c>
      <c r="CD804" s="1">
        <f t="shared" si="213"/>
        <v>0</v>
      </c>
      <c r="CE804" s="1">
        <f t="shared" si="214"/>
        <v>0</v>
      </c>
      <c r="CF804" s="1">
        <f t="shared" si="215"/>
        <v>0</v>
      </c>
      <c r="CG804" s="1">
        <f>SUM(BR804:CC804)+SUM(COUNTIFS(R804:BQ804,{"TERM","RESIGNED"}))</f>
        <v>29</v>
      </c>
      <c r="CH804" s="1" t="s">
        <v>41</v>
      </c>
      <c r="CI804" s="1" t="s">
        <v>933</v>
      </c>
      <c r="CJ804" s="32"/>
    </row>
    <row r="805" spans="1:88" x14ac:dyDescent="0.25">
      <c r="A805" s="30">
        <f t="shared" si="216"/>
        <v>804</v>
      </c>
      <c r="B805" s="1" t="s">
        <v>163</v>
      </c>
      <c r="C805" s="1">
        <v>105882</v>
      </c>
      <c r="D805" s="25">
        <v>105882</v>
      </c>
      <c r="E805" s="1" t="s">
        <v>863</v>
      </c>
      <c r="F805" s="32" t="s">
        <v>1177</v>
      </c>
      <c r="G805" s="32" t="s">
        <v>154</v>
      </c>
      <c r="H805" s="28">
        <v>45203</v>
      </c>
      <c r="I805" s="28" t="s">
        <v>36</v>
      </c>
      <c r="J805" s="28">
        <v>45328</v>
      </c>
      <c r="K805" s="1">
        <f t="shared" ca="1" si="219"/>
        <v>125</v>
      </c>
      <c r="L805" s="32" t="str">
        <f t="shared" si="218"/>
        <v>Billable</v>
      </c>
      <c r="M805" s="32" t="s">
        <v>118</v>
      </c>
      <c r="N805" s="1" t="s">
        <v>38</v>
      </c>
      <c r="O805" s="1" t="s">
        <v>886</v>
      </c>
      <c r="P805" s="1" t="s">
        <v>1579</v>
      </c>
      <c r="Q805" s="1" t="s">
        <v>1576</v>
      </c>
      <c r="R805" s="31" t="s">
        <v>155</v>
      </c>
      <c r="S805" s="42" t="s">
        <v>18</v>
      </c>
      <c r="T805" s="45" t="s">
        <v>36</v>
      </c>
      <c r="U805" s="42" t="s">
        <v>18</v>
      </c>
      <c r="V805" s="42" t="s">
        <v>18</v>
      </c>
      <c r="W805" s="46" t="s">
        <v>36</v>
      </c>
      <c r="X805" s="46" t="s">
        <v>18</v>
      </c>
      <c r="Y805" s="42" t="s">
        <v>17</v>
      </c>
      <c r="Z805" s="42" t="s">
        <v>17</v>
      </c>
      <c r="AA805" s="42" t="s">
        <v>18</v>
      </c>
      <c r="AB805" s="46" t="s">
        <v>36</v>
      </c>
      <c r="AC805" s="42" t="s">
        <v>18</v>
      </c>
      <c r="AD805" s="42" t="s">
        <v>886</v>
      </c>
      <c r="AE805" s="46" t="s">
        <v>36</v>
      </c>
      <c r="AF805" s="42" t="s">
        <v>886</v>
      </c>
      <c r="AG805" s="42" t="s">
        <v>886</v>
      </c>
      <c r="AH805" s="46" t="s">
        <v>36</v>
      </c>
      <c r="AI805" s="42" t="s">
        <v>886</v>
      </c>
      <c r="AJ805" s="42" t="s">
        <v>886</v>
      </c>
      <c r="AK805" s="46" t="s">
        <v>36</v>
      </c>
      <c r="AL805" s="42" t="s">
        <v>886</v>
      </c>
      <c r="AM805" s="42" t="s">
        <v>886</v>
      </c>
      <c r="AN805" s="46" t="s">
        <v>36</v>
      </c>
      <c r="AO805" s="42" t="s">
        <v>886</v>
      </c>
      <c r="AP805" s="42" t="s">
        <v>17</v>
      </c>
      <c r="AQ805" s="42" t="s">
        <v>17</v>
      </c>
      <c r="AR805" s="42" t="s">
        <v>886</v>
      </c>
      <c r="AS805" s="46" t="s">
        <v>36</v>
      </c>
      <c r="AT805" s="46" t="s">
        <v>886</v>
      </c>
      <c r="AU805" s="42" t="s">
        <v>886</v>
      </c>
      <c r="AV805" s="46" t="s">
        <v>36</v>
      </c>
      <c r="AW805" s="46" t="s">
        <v>886</v>
      </c>
      <c r="AX805" s="42" t="s">
        <v>886</v>
      </c>
      <c r="AY805" s="46" t="s">
        <v>36</v>
      </c>
      <c r="AZ805" s="46" t="s">
        <v>886</v>
      </c>
      <c r="BA805" s="42" t="s">
        <v>886</v>
      </c>
      <c r="BB805" s="46" t="s">
        <v>36</v>
      </c>
      <c r="BC805" s="46" t="s">
        <v>886</v>
      </c>
      <c r="BD805" s="42" t="s">
        <v>886</v>
      </c>
      <c r="BE805" s="42" t="s">
        <v>17</v>
      </c>
      <c r="BF805" s="42" t="s">
        <v>17</v>
      </c>
      <c r="BR805" s="1">
        <f t="shared" si="202"/>
        <v>0</v>
      </c>
      <c r="BS805" s="1">
        <f t="shared" si="203"/>
        <v>0</v>
      </c>
      <c r="BT805" s="1">
        <f t="shared" si="204"/>
        <v>6</v>
      </c>
      <c r="BU805" s="1">
        <f t="shared" si="205"/>
        <v>6</v>
      </c>
      <c r="BV805" s="1">
        <f t="shared" si="206"/>
        <v>0</v>
      </c>
      <c r="BW805" s="1">
        <f>SUM(COUNTIFS($S805:$BQ805,{"PAT","MAT"}))</f>
        <v>0</v>
      </c>
      <c r="BX805" s="1">
        <f t="shared" si="207"/>
        <v>0</v>
      </c>
      <c r="BY805" s="1">
        <f t="shared" si="208"/>
        <v>0</v>
      </c>
      <c r="BZ805" s="1">
        <f t="shared" si="209"/>
        <v>0</v>
      </c>
      <c r="CA805" s="1">
        <f t="shared" si="210"/>
        <v>0</v>
      </c>
      <c r="CB805" s="1">
        <f t="shared" si="211"/>
        <v>0</v>
      </c>
      <c r="CC805" s="1">
        <f t="shared" si="212"/>
        <v>0</v>
      </c>
      <c r="CD805" s="1">
        <f t="shared" si="213"/>
        <v>0</v>
      </c>
      <c r="CE805" s="1">
        <f t="shared" si="214"/>
        <v>0</v>
      </c>
      <c r="CF805" s="1">
        <f t="shared" si="215"/>
        <v>0</v>
      </c>
      <c r="CG805" s="1">
        <f>SUM(BR805:CC805)+SUM(COUNTIFS(R805:BQ805,{"TERM","RESIGNED"}))</f>
        <v>29</v>
      </c>
      <c r="CH805" s="1" t="s">
        <v>41</v>
      </c>
      <c r="CI805" s="1" t="s">
        <v>933</v>
      </c>
    </row>
    <row r="806" spans="1:88" x14ac:dyDescent="0.25">
      <c r="A806" s="30">
        <f t="shared" si="216"/>
        <v>805</v>
      </c>
      <c r="B806" s="1" t="s">
        <v>163</v>
      </c>
      <c r="C806" s="1">
        <v>105945</v>
      </c>
      <c r="D806" s="25">
        <v>105945</v>
      </c>
      <c r="E806" s="1" t="s">
        <v>863</v>
      </c>
      <c r="F806" s="32" t="s">
        <v>1194</v>
      </c>
      <c r="G806" s="32" t="s">
        <v>177</v>
      </c>
      <c r="H806" s="28">
        <v>45209</v>
      </c>
      <c r="I806" s="28" t="s">
        <v>36</v>
      </c>
      <c r="J806" s="28">
        <v>45328</v>
      </c>
      <c r="K806" s="1">
        <f t="shared" ca="1" si="219"/>
        <v>119</v>
      </c>
      <c r="L806" s="32" t="str">
        <f t="shared" si="218"/>
        <v>Billable</v>
      </c>
      <c r="M806" s="32" t="s">
        <v>178</v>
      </c>
      <c r="N806" s="1" t="s">
        <v>38</v>
      </c>
      <c r="O806" s="1" t="s">
        <v>886</v>
      </c>
      <c r="P806" s="1" t="s">
        <v>1579</v>
      </c>
      <c r="Q806" s="1" t="s">
        <v>1576</v>
      </c>
      <c r="R806" s="31" t="s">
        <v>225</v>
      </c>
      <c r="S806" s="42" t="s">
        <v>18</v>
      </c>
      <c r="T806" s="45" t="s">
        <v>36</v>
      </c>
      <c r="U806" s="42" t="s">
        <v>18</v>
      </c>
      <c r="V806" s="42" t="s">
        <v>18</v>
      </c>
      <c r="W806" s="46" t="s">
        <v>36</v>
      </c>
      <c r="X806" s="46" t="s">
        <v>18</v>
      </c>
      <c r="Y806" s="42" t="s">
        <v>17</v>
      </c>
      <c r="Z806" s="42" t="s">
        <v>17</v>
      </c>
      <c r="AA806" s="42" t="s">
        <v>18</v>
      </c>
      <c r="AB806" s="46" t="s">
        <v>36</v>
      </c>
      <c r="AC806" s="42" t="s">
        <v>18</v>
      </c>
      <c r="AD806" s="42" t="s">
        <v>886</v>
      </c>
      <c r="AE806" s="46" t="s">
        <v>36</v>
      </c>
      <c r="AF806" s="42" t="s">
        <v>886</v>
      </c>
      <c r="AG806" s="42" t="s">
        <v>886</v>
      </c>
      <c r="AH806" s="46" t="s">
        <v>36</v>
      </c>
      <c r="AI806" s="42" t="s">
        <v>886</v>
      </c>
      <c r="AJ806" s="42" t="s">
        <v>886</v>
      </c>
      <c r="AK806" s="46" t="s">
        <v>36</v>
      </c>
      <c r="AL806" s="42" t="s">
        <v>886</v>
      </c>
      <c r="AM806" s="42" t="s">
        <v>886</v>
      </c>
      <c r="AN806" s="46" t="s">
        <v>36</v>
      </c>
      <c r="AO806" s="42" t="s">
        <v>886</v>
      </c>
      <c r="AP806" s="42" t="s">
        <v>17</v>
      </c>
      <c r="AQ806" s="42" t="s">
        <v>17</v>
      </c>
      <c r="AR806" s="42" t="s">
        <v>886</v>
      </c>
      <c r="AS806" s="46" t="s">
        <v>36</v>
      </c>
      <c r="AT806" s="46" t="s">
        <v>886</v>
      </c>
      <c r="AU806" s="42" t="s">
        <v>886</v>
      </c>
      <c r="AV806" s="46" t="s">
        <v>36</v>
      </c>
      <c r="AW806" s="46" t="s">
        <v>886</v>
      </c>
      <c r="AX806" s="42" t="s">
        <v>886</v>
      </c>
      <c r="AY806" s="46" t="s">
        <v>36</v>
      </c>
      <c r="AZ806" s="46" t="s">
        <v>886</v>
      </c>
      <c r="BA806" s="42" t="s">
        <v>886</v>
      </c>
      <c r="BB806" s="46" t="s">
        <v>36</v>
      </c>
      <c r="BC806" s="46" t="s">
        <v>886</v>
      </c>
      <c r="BD806" s="42" t="s">
        <v>886</v>
      </c>
      <c r="BE806" s="42" t="s">
        <v>17</v>
      </c>
      <c r="BF806" s="42" t="s">
        <v>17</v>
      </c>
      <c r="BR806" s="1">
        <f t="shared" si="202"/>
        <v>0</v>
      </c>
      <c r="BS806" s="1">
        <f t="shared" si="203"/>
        <v>0</v>
      </c>
      <c r="BT806" s="1">
        <f t="shared" si="204"/>
        <v>6</v>
      </c>
      <c r="BU806" s="1">
        <f t="shared" si="205"/>
        <v>6</v>
      </c>
      <c r="BV806" s="1">
        <f t="shared" si="206"/>
        <v>0</v>
      </c>
      <c r="BW806" s="1">
        <f>SUM(COUNTIFS($S806:$BQ806,{"PAT","MAT"}))</f>
        <v>0</v>
      </c>
      <c r="BX806" s="1">
        <f t="shared" si="207"/>
        <v>0</v>
      </c>
      <c r="BY806" s="1">
        <f t="shared" si="208"/>
        <v>0</v>
      </c>
      <c r="BZ806" s="1">
        <f t="shared" si="209"/>
        <v>0</v>
      </c>
      <c r="CA806" s="1">
        <f t="shared" si="210"/>
        <v>0</v>
      </c>
      <c r="CB806" s="1">
        <f t="shared" si="211"/>
        <v>0</v>
      </c>
      <c r="CC806" s="1">
        <f t="shared" si="212"/>
        <v>0</v>
      </c>
      <c r="CD806" s="1">
        <f t="shared" si="213"/>
        <v>0</v>
      </c>
      <c r="CE806" s="1">
        <f t="shared" si="214"/>
        <v>0</v>
      </c>
      <c r="CF806" s="1">
        <f t="shared" si="215"/>
        <v>0</v>
      </c>
      <c r="CG806" s="1">
        <f>SUM(BR806:CC806)+SUM(COUNTIFS(R806:BQ806,{"TERM","RESIGNED"}))</f>
        <v>29</v>
      </c>
      <c r="CH806" s="1" t="s">
        <v>41</v>
      </c>
      <c r="CI806" s="1" t="s">
        <v>936</v>
      </c>
    </row>
    <row r="807" spans="1:88" x14ac:dyDescent="0.25">
      <c r="A807" s="30">
        <f t="shared" si="216"/>
        <v>806</v>
      </c>
      <c r="B807" s="1" t="s">
        <v>33</v>
      </c>
      <c r="C807" s="1">
        <v>19241</v>
      </c>
      <c r="D807" s="25">
        <v>19241</v>
      </c>
      <c r="E807" s="1" t="s">
        <v>862</v>
      </c>
      <c r="F807" s="32" t="s">
        <v>1244</v>
      </c>
      <c r="G807" s="32" t="s">
        <v>117</v>
      </c>
      <c r="H807" s="28">
        <v>45212</v>
      </c>
      <c r="I807" s="28" t="s">
        <v>36</v>
      </c>
      <c r="J807" s="28">
        <v>45328</v>
      </c>
      <c r="K807" s="1">
        <f t="shared" ca="1" si="219"/>
        <v>116</v>
      </c>
      <c r="L807" s="32" t="str">
        <f t="shared" si="218"/>
        <v>Billable</v>
      </c>
      <c r="M807" s="32" t="s">
        <v>118</v>
      </c>
      <c r="N807" s="1" t="s">
        <v>38</v>
      </c>
      <c r="O807" s="1" t="s">
        <v>886</v>
      </c>
      <c r="P807" s="1" t="s">
        <v>1579</v>
      </c>
      <c r="Q807" s="1" t="s">
        <v>1576</v>
      </c>
      <c r="R807" s="31" t="s">
        <v>355</v>
      </c>
      <c r="S807" s="42" t="s">
        <v>18</v>
      </c>
      <c r="T807" s="45" t="s">
        <v>36</v>
      </c>
      <c r="U807" s="42" t="s">
        <v>18</v>
      </c>
      <c r="V807" s="42" t="s">
        <v>18</v>
      </c>
      <c r="W807" s="46" t="s">
        <v>36</v>
      </c>
      <c r="X807" s="46" t="s">
        <v>18</v>
      </c>
      <c r="Y807" s="42" t="s">
        <v>17</v>
      </c>
      <c r="Z807" s="42" t="s">
        <v>17</v>
      </c>
      <c r="AA807" s="42" t="s">
        <v>18</v>
      </c>
      <c r="AB807" s="46" t="s">
        <v>36</v>
      </c>
      <c r="AC807" s="42" t="s">
        <v>18</v>
      </c>
      <c r="AD807" s="42" t="s">
        <v>886</v>
      </c>
      <c r="AE807" s="46" t="s">
        <v>36</v>
      </c>
      <c r="AF807" s="42" t="s">
        <v>886</v>
      </c>
      <c r="AG807" s="42" t="s">
        <v>886</v>
      </c>
      <c r="AH807" s="46" t="s">
        <v>36</v>
      </c>
      <c r="AI807" s="42" t="s">
        <v>886</v>
      </c>
      <c r="AJ807" s="42" t="s">
        <v>886</v>
      </c>
      <c r="AK807" s="46" t="s">
        <v>36</v>
      </c>
      <c r="AL807" s="42" t="s">
        <v>886</v>
      </c>
      <c r="AM807" s="42" t="s">
        <v>886</v>
      </c>
      <c r="AN807" s="46" t="s">
        <v>36</v>
      </c>
      <c r="AO807" s="42" t="s">
        <v>886</v>
      </c>
      <c r="AP807" s="42" t="s">
        <v>17</v>
      </c>
      <c r="AQ807" s="42" t="s">
        <v>17</v>
      </c>
      <c r="AR807" s="42" t="s">
        <v>886</v>
      </c>
      <c r="AS807" s="46" t="s">
        <v>36</v>
      </c>
      <c r="AT807" s="46" t="s">
        <v>886</v>
      </c>
      <c r="AU807" s="42" t="s">
        <v>886</v>
      </c>
      <c r="AV807" s="46" t="s">
        <v>36</v>
      </c>
      <c r="AW807" s="46" t="s">
        <v>886</v>
      </c>
      <c r="AX807" s="42" t="s">
        <v>886</v>
      </c>
      <c r="AY807" s="46" t="s">
        <v>36</v>
      </c>
      <c r="AZ807" s="46" t="s">
        <v>886</v>
      </c>
      <c r="BA807" s="42" t="s">
        <v>886</v>
      </c>
      <c r="BB807" s="46" t="s">
        <v>36</v>
      </c>
      <c r="BC807" s="46" t="s">
        <v>886</v>
      </c>
      <c r="BD807" s="42" t="s">
        <v>886</v>
      </c>
      <c r="BE807" s="42" t="s">
        <v>17</v>
      </c>
      <c r="BF807" s="42" t="s">
        <v>17</v>
      </c>
      <c r="BR807" s="1">
        <f t="shared" si="202"/>
        <v>0</v>
      </c>
      <c r="BS807" s="1">
        <f t="shared" si="203"/>
        <v>0</v>
      </c>
      <c r="BT807" s="1">
        <f t="shared" si="204"/>
        <v>6</v>
      </c>
      <c r="BU807" s="1">
        <f t="shared" si="205"/>
        <v>6</v>
      </c>
      <c r="BV807" s="1">
        <f t="shared" si="206"/>
        <v>0</v>
      </c>
      <c r="BW807" s="1">
        <f>SUM(COUNTIFS($S807:$BQ807,{"PAT","MAT"}))</f>
        <v>0</v>
      </c>
      <c r="BX807" s="1">
        <f t="shared" si="207"/>
        <v>0</v>
      </c>
      <c r="BY807" s="1">
        <f t="shared" si="208"/>
        <v>0</v>
      </c>
      <c r="BZ807" s="1">
        <f t="shared" si="209"/>
        <v>0</v>
      </c>
      <c r="CA807" s="1">
        <f t="shared" si="210"/>
        <v>0</v>
      </c>
      <c r="CB807" s="1">
        <f t="shared" si="211"/>
        <v>0</v>
      </c>
      <c r="CC807" s="1">
        <f t="shared" si="212"/>
        <v>0</v>
      </c>
      <c r="CD807" s="1">
        <f t="shared" si="213"/>
        <v>0</v>
      </c>
      <c r="CE807" s="1">
        <f t="shared" si="214"/>
        <v>0</v>
      </c>
      <c r="CF807" s="1">
        <f t="shared" si="215"/>
        <v>0</v>
      </c>
      <c r="CG807" s="1">
        <f>SUM(BR807:CC807)+SUM(COUNTIFS(R807:BQ807,{"TERM","RESIGNED"}))</f>
        <v>29</v>
      </c>
      <c r="CH807" s="1" t="s">
        <v>41</v>
      </c>
      <c r="CI807" s="1" t="s">
        <v>936</v>
      </c>
    </row>
    <row r="808" spans="1:88" x14ac:dyDescent="0.25">
      <c r="A808" s="30">
        <f t="shared" si="216"/>
        <v>807</v>
      </c>
      <c r="B808" s="1" t="s">
        <v>33</v>
      </c>
      <c r="C808" s="1">
        <v>19274</v>
      </c>
      <c r="D808" s="25">
        <v>19274</v>
      </c>
      <c r="E808" s="1" t="s">
        <v>862</v>
      </c>
      <c r="F808" s="32" t="s">
        <v>1226</v>
      </c>
      <c r="G808" s="32" t="s">
        <v>117</v>
      </c>
      <c r="H808" s="28">
        <v>45216</v>
      </c>
      <c r="I808" s="28" t="s">
        <v>36</v>
      </c>
      <c r="J808" s="28">
        <v>45328</v>
      </c>
      <c r="K808" s="1">
        <f t="shared" ca="1" si="219"/>
        <v>112</v>
      </c>
      <c r="L808" s="32" t="str">
        <f t="shared" si="218"/>
        <v>Billable</v>
      </c>
      <c r="M808" s="32" t="s">
        <v>118</v>
      </c>
      <c r="N808" s="1" t="s">
        <v>38</v>
      </c>
      <c r="O808" s="1" t="s">
        <v>886</v>
      </c>
      <c r="P808" s="1" t="s">
        <v>1579</v>
      </c>
      <c r="Q808" s="1" t="s">
        <v>1576</v>
      </c>
      <c r="R808" s="31" t="s">
        <v>355</v>
      </c>
      <c r="S808" s="42" t="s">
        <v>18</v>
      </c>
      <c r="T808" s="45" t="s">
        <v>36</v>
      </c>
      <c r="U808" s="42" t="s">
        <v>18</v>
      </c>
      <c r="V808" s="42" t="s">
        <v>18</v>
      </c>
      <c r="W808" s="46" t="s">
        <v>36</v>
      </c>
      <c r="X808" s="46" t="s">
        <v>18</v>
      </c>
      <c r="Y808" s="42" t="s">
        <v>17</v>
      </c>
      <c r="Z808" s="42" t="s">
        <v>17</v>
      </c>
      <c r="AA808" s="42" t="s">
        <v>18</v>
      </c>
      <c r="AB808" s="46" t="s">
        <v>36</v>
      </c>
      <c r="AC808" s="42" t="s">
        <v>18</v>
      </c>
      <c r="AD808" s="42" t="s">
        <v>886</v>
      </c>
      <c r="AE808" s="46" t="s">
        <v>36</v>
      </c>
      <c r="AF808" s="42" t="s">
        <v>886</v>
      </c>
      <c r="AG808" s="42" t="s">
        <v>886</v>
      </c>
      <c r="AH808" s="46" t="s">
        <v>36</v>
      </c>
      <c r="AI808" s="42" t="s">
        <v>886</v>
      </c>
      <c r="AJ808" s="42" t="s">
        <v>886</v>
      </c>
      <c r="AK808" s="46" t="s">
        <v>36</v>
      </c>
      <c r="AL808" s="42" t="s">
        <v>886</v>
      </c>
      <c r="AM808" s="42" t="s">
        <v>886</v>
      </c>
      <c r="AN808" s="46" t="s">
        <v>36</v>
      </c>
      <c r="AO808" s="42" t="s">
        <v>886</v>
      </c>
      <c r="AP808" s="42" t="s">
        <v>17</v>
      </c>
      <c r="AQ808" s="42" t="s">
        <v>17</v>
      </c>
      <c r="AR808" s="42" t="s">
        <v>886</v>
      </c>
      <c r="AS808" s="46" t="s">
        <v>36</v>
      </c>
      <c r="AT808" s="46" t="s">
        <v>886</v>
      </c>
      <c r="AU808" s="42" t="s">
        <v>886</v>
      </c>
      <c r="AV808" s="46" t="s">
        <v>36</v>
      </c>
      <c r="AW808" s="46" t="s">
        <v>886</v>
      </c>
      <c r="AX808" s="42" t="s">
        <v>886</v>
      </c>
      <c r="AY808" s="46" t="s">
        <v>36</v>
      </c>
      <c r="AZ808" s="46" t="s">
        <v>886</v>
      </c>
      <c r="BA808" s="42" t="s">
        <v>886</v>
      </c>
      <c r="BB808" s="46" t="s">
        <v>36</v>
      </c>
      <c r="BC808" s="46" t="s">
        <v>886</v>
      </c>
      <c r="BD808" s="42" t="s">
        <v>886</v>
      </c>
      <c r="BE808" s="42" t="s">
        <v>17</v>
      </c>
      <c r="BF808" s="42" t="s">
        <v>17</v>
      </c>
      <c r="BR808" s="1">
        <f t="shared" si="202"/>
        <v>0</v>
      </c>
      <c r="BS808" s="1">
        <f t="shared" si="203"/>
        <v>0</v>
      </c>
      <c r="BT808" s="1">
        <f t="shared" si="204"/>
        <v>6</v>
      </c>
      <c r="BU808" s="1">
        <f t="shared" si="205"/>
        <v>6</v>
      </c>
      <c r="BV808" s="1">
        <f t="shared" si="206"/>
        <v>0</v>
      </c>
      <c r="BW808" s="1">
        <f>SUM(COUNTIFS($S808:$BQ808,{"PAT","MAT"}))</f>
        <v>0</v>
      </c>
      <c r="BX808" s="1">
        <f t="shared" si="207"/>
        <v>0</v>
      </c>
      <c r="BY808" s="1">
        <f t="shared" si="208"/>
        <v>0</v>
      </c>
      <c r="BZ808" s="1">
        <f t="shared" si="209"/>
        <v>0</v>
      </c>
      <c r="CA808" s="1">
        <f t="shared" si="210"/>
        <v>0</v>
      </c>
      <c r="CB808" s="1">
        <f t="shared" si="211"/>
        <v>0</v>
      </c>
      <c r="CC808" s="1">
        <f t="shared" si="212"/>
        <v>0</v>
      </c>
      <c r="CD808" s="1">
        <f t="shared" si="213"/>
        <v>0</v>
      </c>
      <c r="CE808" s="1">
        <f t="shared" si="214"/>
        <v>0</v>
      </c>
      <c r="CF808" s="1">
        <f t="shared" si="215"/>
        <v>0</v>
      </c>
      <c r="CG808" s="1">
        <f>SUM(BR808:CC808)+SUM(COUNTIFS(R808:BQ808,{"TERM","RESIGNED"}))</f>
        <v>29</v>
      </c>
      <c r="CH808" s="1" t="s">
        <v>41</v>
      </c>
      <c r="CI808" s="1" t="s">
        <v>933</v>
      </c>
    </row>
    <row r="809" spans="1:88" x14ac:dyDescent="0.25">
      <c r="A809" s="30">
        <f t="shared" si="216"/>
        <v>808</v>
      </c>
      <c r="B809" s="1" t="s">
        <v>33</v>
      </c>
      <c r="C809" s="1">
        <v>19316</v>
      </c>
      <c r="D809" s="25">
        <v>19316</v>
      </c>
      <c r="E809" s="1" t="s">
        <v>863</v>
      </c>
      <c r="F809" s="32" t="s">
        <v>1237</v>
      </c>
      <c r="G809" s="32" t="s">
        <v>117</v>
      </c>
      <c r="H809" s="28">
        <v>45219</v>
      </c>
      <c r="I809" s="28" t="s">
        <v>36</v>
      </c>
      <c r="J809" s="28">
        <v>45328</v>
      </c>
      <c r="K809" s="1">
        <f t="shared" ca="1" si="219"/>
        <v>109</v>
      </c>
      <c r="L809" s="32" t="str">
        <f t="shared" si="218"/>
        <v>Billable</v>
      </c>
      <c r="M809" s="32" t="s">
        <v>118</v>
      </c>
      <c r="N809" s="1" t="s">
        <v>38</v>
      </c>
      <c r="O809" s="1" t="s">
        <v>886</v>
      </c>
      <c r="P809" s="1" t="s">
        <v>1579</v>
      </c>
      <c r="Q809" s="1" t="s">
        <v>1576</v>
      </c>
      <c r="R809" s="31" t="s">
        <v>414</v>
      </c>
      <c r="S809" s="42" t="s">
        <v>18</v>
      </c>
      <c r="T809" s="45" t="s">
        <v>36</v>
      </c>
      <c r="U809" s="42" t="s">
        <v>18</v>
      </c>
      <c r="V809" s="42" t="s">
        <v>18</v>
      </c>
      <c r="W809" s="46" t="s">
        <v>36</v>
      </c>
      <c r="X809" s="46" t="s">
        <v>18</v>
      </c>
      <c r="Y809" s="42" t="s">
        <v>17</v>
      </c>
      <c r="Z809" s="42" t="s">
        <v>17</v>
      </c>
      <c r="AA809" s="42" t="s">
        <v>18</v>
      </c>
      <c r="AB809" s="46" t="s">
        <v>36</v>
      </c>
      <c r="AC809" s="42" t="s">
        <v>18</v>
      </c>
      <c r="AD809" s="42" t="s">
        <v>886</v>
      </c>
      <c r="AE809" s="46" t="s">
        <v>36</v>
      </c>
      <c r="AF809" s="42" t="s">
        <v>886</v>
      </c>
      <c r="AG809" s="42" t="s">
        <v>886</v>
      </c>
      <c r="AH809" s="46" t="s">
        <v>36</v>
      </c>
      <c r="AI809" s="42" t="s">
        <v>886</v>
      </c>
      <c r="AJ809" s="42" t="s">
        <v>886</v>
      </c>
      <c r="AK809" s="46" t="s">
        <v>36</v>
      </c>
      <c r="AL809" s="42" t="s">
        <v>886</v>
      </c>
      <c r="AM809" s="42" t="s">
        <v>886</v>
      </c>
      <c r="AN809" s="46" t="s">
        <v>36</v>
      </c>
      <c r="AO809" s="42" t="s">
        <v>886</v>
      </c>
      <c r="AP809" s="42" t="s">
        <v>17</v>
      </c>
      <c r="AQ809" s="42" t="s">
        <v>17</v>
      </c>
      <c r="AR809" s="42" t="s">
        <v>886</v>
      </c>
      <c r="AS809" s="46" t="s">
        <v>36</v>
      </c>
      <c r="AT809" s="46" t="s">
        <v>886</v>
      </c>
      <c r="AU809" s="42" t="s">
        <v>886</v>
      </c>
      <c r="AV809" s="46" t="s">
        <v>36</v>
      </c>
      <c r="AW809" s="46" t="s">
        <v>886</v>
      </c>
      <c r="AX809" s="42" t="s">
        <v>886</v>
      </c>
      <c r="AY809" s="46" t="s">
        <v>36</v>
      </c>
      <c r="AZ809" s="46" t="s">
        <v>886</v>
      </c>
      <c r="BA809" s="42" t="s">
        <v>886</v>
      </c>
      <c r="BB809" s="46" t="s">
        <v>36</v>
      </c>
      <c r="BC809" s="46" t="s">
        <v>886</v>
      </c>
      <c r="BD809" s="42" t="s">
        <v>886</v>
      </c>
      <c r="BE809" s="42" t="s">
        <v>17</v>
      </c>
      <c r="BF809" s="42" t="s">
        <v>17</v>
      </c>
      <c r="BR809" s="1">
        <f t="shared" si="202"/>
        <v>0</v>
      </c>
      <c r="BS809" s="1">
        <f t="shared" si="203"/>
        <v>0</v>
      </c>
      <c r="BT809" s="1">
        <f t="shared" si="204"/>
        <v>6</v>
      </c>
      <c r="BU809" s="1">
        <f t="shared" si="205"/>
        <v>6</v>
      </c>
      <c r="BV809" s="1">
        <f t="shared" si="206"/>
        <v>0</v>
      </c>
      <c r="BW809" s="1">
        <f>SUM(COUNTIFS($S809:$BQ809,{"PAT","MAT"}))</f>
        <v>0</v>
      </c>
      <c r="BX809" s="1">
        <f t="shared" si="207"/>
        <v>0</v>
      </c>
      <c r="BY809" s="1">
        <f t="shared" si="208"/>
        <v>0</v>
      </c>
      <c r="BZ809" s="1">
        <f t="shared" si="209"/>
        <v>0</v>
      </c>
      <c r="CA809" s="1">
        <f t="shared" si="210"/>
        <v>0</v>
      </c>
      <c r="CB809" s="1">
        <f t="shared" si="211"/>
        <v>0</v>
      </c>
      <c r="CC809" s="1">
        <f t="shared" si="212"/>
        <v>0</v>
      </c>
      <c r="CD809" s="1">
        <f t="shared" si="213"/>
        <v>0</v>
      </c>
      <c r="CE809" s="1">
        <f t="shared" si="214"/>
        <v>0</v>
      </c>
      <c r="CF809" s="1">
        <f t="shared" si="215"/>
        <v>0</v>
      </c>
      <c r="CG809" s="1">
        <f>SUM(BR809:CC809)+SUM(COUNTIFS(R809:BQ809,{"TERM","RESIGNED"}))</f>
        <v>29</v>
      </c>
      <c r="CH809" s="1" t="s">
        <v>41</v>
      </c>
      <c r="CI809" s="1" t="s">
        <v>936</v>
      </c>
    </row>
    <row r="810" spans="1:88" x14ac:dyDescent="0.25">
      <c r="A810" s="30">
        <f t="shared" si="216"/>
        <v>809</v>
      </c>
      <c r="B810" s="1" t="s">
        <v>33</v>
      </c>
      <c r="C810" s="1">
        <v>19376</v>
      </c>
      <c r="D810" s="25">
        <v>19376</v>
      </c>
      <c r="E810" s="1" t="s">
        <v>863</v>
      </c>
      <c r="F810" s="32" t="s">
        <v>1267</v>
      </c>
      <c r="G810" s="32" t="s">
        <v>117</v>
      </c>
      <c r="H810" s="28">
        <v>45226</v>
      </c>
      <c r="I810" s="28" t="s">
        <v>36</v>
      </c>
      <c r="J810" s="28">
        <v>45328</v>
      </c>
      <c r="K810" s="1">
        <f t="shared" ca="1" si="219"/>
        <v>102</v>
      </c>
      <c r="L810" s="32" t="str">
        <f t="shared" si="218"/>
        <v>Billable</v>
      </c>
      <c r="M810" s="32" t="s">
        <v>118</v>
      </c>
      <c r="N810" s="1" t="s">
        <v>38</v>
      </c>
      <c r="O810" s="1" t="s">
        <v>886</v>
      </c>
      <c r="P810" s="1" t="s">
        <v>890</v>
      </c>
      <c r="Q810" s="1" t="s">
        <v>1597</v>
      </c>
      <c r="R810" s="31" t="s">
        <v>417</v>
      </c>
      <c r="S810" s="42" t="s">
        <v>880</v>
      </c>
      <c r="T810" s="45">
        <v>0.3743055555555555</v>
      </c>
      <c r="U810" s="42" t="s">
        <v>880</v>
      </c>
      <c r="V810" s="42" t="s">
        <v>880</v>
      </c>
      <c r="W810" s="46">
        <v>0.37291666666666662</v>
      </c>
      <c r="X810" s="46" t="s">
        <v>880</v>
      </c>
      <c r="Y810" s="42" t="s">
        <v>17</v>
      </c>
      <c r="Z810" s="42" t="s">
        <v>17</v>
      </c>
      <c r="AA810" s="42" t="s">
        <v>880</v>
      </c>
      <c r="AB810" s="46">
        <v>0.37013888888888885</v>
      </c>
      <c r="AC810" s="42" t="s">
        <v>880</v>
      </c>
      <c r="AD810" s="42" t="s">
        <v>890</v>
      </c>
      <c r="AE810" s="46" t="s">
        <v>36</v>
      </c>
      <c r="AF810" s="42" t="s">
        <v>890</v>
      </c>
      <c r="AG810" s="42" t="s">
        <v>890</v>
      </c>
      <c r="AH810" s="46" t="s">
        <v>36</v>
      </c>
      <c r="AI810" s="42" t="s">
        <v>890</v>
      </c>
      <c r="AJ810" s="42" t="s">
        <v>890</v>
      </c>
      <c r="AK810" s="46" t="s">
        <v>36</v>
      </c>
      <c r="AL810" s="42" t="s">
        <v>890</v>
      </c>
      <c r="AM810" s="42" t="s">
        <v>890</v>
      </c>
      <c r="AN810" s="46" t="s">
        <v>36</v>
      </c>
      <c r="AO810" s="42" t="s">
        <v>890</v>
      </c>
      <c r="AP810" s="42" t="s">
        <v>17</v>
      </c>
      <c r="AQ810" s="42" t="s">
        <v>17</v>
      </c>
      <c r="AR810" s="42" t="s">
        <v>890</v>
      </c>
      <c r="AS810" s="46" t="s">
        <v>36</v>
      </c>
      <c r="AT810" s="46" t="s">
        <v>890</v>
      </c>
      <c r="AU810" s="42" t="s">
        <v>890</v>
      </c>
      <c r="AV810" s="46" t="s">
        <v>36</v>
      </c>
      <c r="AW810" s="46" t="s">
        <v>890</v>
      </c>
      <c r="AX810" s="42" t="s">
        <v>890</v>
      </c>
      <c r="AY810" s="46" t="s">
        <v>36</v>
      </c>
      <c r="AZ810" s="46" t="s">
        <v>890</v>
      </c>
      <c r="BA810" s="42" t="s">
        <v>890</v>
      </c>
      <c r="BB810" s="46" t="s">
        <v>36</v>
      </c>
      <c r="BC810" s="46" t="s">
        <v>890</v>
      </c>
      <c r="BD810" s="42" t="s">
        <v>890</v>
      </c>
      <c r="BE810" s="42" t="s">
        <v>17</v>
      </c>
      <c r="BF810" s="42" t="s">
        <v>17</v>
      </c>
      <c r="BR810" s="1">
        <f t="shared" si="202"/>
        <v>6</v>
      </c>
      <c r="BS810" s="1">
        <f t="shared" si="203"/>
        <v>0</v>
      </c>
      <c r="BT810" s="1">
        <f t="shared" si="204"/>
        <v>6</v>
      </c>
      <c r="BU810" s="1">
        <f t="shared" si="205"/>
        <v>0</v>
      </c>
      <c r="BV810" s="1">
        <f t="shared" si="206"/>
        <v>0</v>
      </c>
      <c r="BW810" s="1">
        <f>SUM(COUNTIFS($S810:$BQ810,{"PAT","MAT"}))</f>
        <v>0</v>
      </c>
      <c r="BX810" s="1">
        <f t="shared" si="207"/>
        <v>0</v>
      </c>
      <c r="BY810" s="1">
        <f t="shared" si="208"/>
        <v>0</v>
      </c>
      <c r="BZ810" s="1">
        <f t="shared" si="209"/>
        <v>0</v>
      </c>
      <c r="CA810" s="1">
        <f t="shared" si="210"/>
        <v>0</v>
      </c>
      <c r="CB810" s="1">
        <f t="shared" si="211"/>
        <v>0</v>
      </c>
      <c r="CC810" s="1">
        <f t="shared" si="212"/>
        <v>0</v>
      </c>
      <c r="CD810" s="1">
        <f t="shared" si="213"/>
        <v>0</v>
      </c>
      <c r="CE810" s="1">
        <f t="shared" si="214"/>
        <v>0</v>
      </c>
      <c r="CF810" s="1">
        <f t="shared" si="215"/>
        <v>0</v>
      </c>
      <c r="CG810" s="1">
        <f>SUM(BR810:CC810)+SUM(COUNTIFS(R810:BQ810,{"TERM","RESIGNED"}))</f>
        <v>29</v>
      </c>
      <c r="CH810" s="1" t="s">
        <v>41</v>
      </c>
      <c r="CI810" s="1" t="s">
        <v>936</v>
      </c>
    </row>
    <row r="811" spans="1:88" x14ac:dyDescent="0.25">
      <c r="A811" s="30">
        <f t="shared" si="216"/>
        <v>810</v>
      </c>
      <c r="B811" s="1" t="s">
        <v>33</v>
      </c>
      <c r="C811" s="1">
        <v>19414</v>
      </c>
      <c r="D811" s="25">
        <v>19414</v>
      </c>
      <c r="E811" s="1" t="s">
        <v>863</v>
      </c>
      <c r="F811" s="32" t="s">
        <v>1281</v>
      </c>
      <c r="G811" s="32" t="s">
        <v>117</v>
      </c>
      <c r="H811" s="28">
        <v>45233</v>
      </c>
      <c r="I811" s="28" t="s">
        <v>36</v>
      </c>
      <c r="J811" s="28">
        <v>45328</v>
      </c>
      <c r="K811" s="1">
        <f t="shared" ca="1" si="219"/>
        <v>95</v>
      </c>
      <c r="L811" s="32" t="str">
        <f t="shared" si="218"/>
        <v>Billable</v>
      </c>
      <c r="M811" s="32" t="s">
        <v>118</v>
      </c>
      <c r="N811" s="1" t="s">
        <v>38</v>
      </c>
      <c r="O811" s="1" t="s">
        <v>886</v>
      </c>
      <c r="P811" s="1" t="s">
        <v>1579</v>
      </c>
      <c r="Q811" s="1" t="s">
        <v>1576</v>
      </c>
      <c r="R811" s="31" t="s">
        <v>159</v>
      </c>
      <c r="S811" s="42" t="s">
        <v>18</v>
      </c>
      <c r="T811" s="45" t="s">
        <v>36</v>
      </c>
      <c r="U811" s="42" t="s">
        <v>18</v>
      </c>
      <c r="V811" s="42" t="s">
        <v>18</v>
      </c>
      <c r="W811" s="46" t="s">
        <v>36</v>
      </c>
      <c r="X811" s="46" t="s">
        <v>18</v>
      </c>
      <c r="Y811" s="42" t="s">
        <v>17</v>
      </c>
      <c r="Z811" s="42" t="s">
        <v>17</v>
      </c>
      <c r="AA811" s="42" t="s">
        <v>18</v>
      </c>
      <c r="AB811" s="46" t="s">
        <v>36</v>
      </c>
      <c r="AC811" s="42" t="s">
        <v>18</v>
      </c>
      <c r="AD811" s="42" t="s">
        <v>886</v>
      </c>
      <c r="AE811" s="46" t="s">
        <v>36</v>
      </c>
      <c r="AF811" s="42" t="s">
        <v>886</v>
      </c>
      <c r="AG811" s="42" t="s">
        <v>886</v>
      </c>
      <c r="AH811" s="46" t="s">
        <v>36</v>
      </c>
      <c r="AI811" s="42" t="s">
        <v>886</v>
      </c>
      <c r="AJ811" s="42" t="s">
        <v>886</v>
      </c>
      <c r="AK811" s="46" t="s">
        <v>36</v>
      </c>
      <c r="AL811" s="42" t="s">
        <v>886</v>
      </c>
      <c r="AM811" s="42" t="s">
        <v>886</v>
      </c>
      <c r="AN811" s="46" t="s">
        <v>36</v>
      </c>
      <c r="AO811" s="42" t="s">
        <v>886</v>
      </c>
      <c r="AP811" s="42" t="s">
        <v>17</v>
      </c>
      <c r="AQ811" s="42" t="s">
        <v>17</v>
      </c>
      <c r="AR811" s="42" t="s">
        <v>886</v>
      </c>
      <c r="AS811" s="46" t="s">
        <v>36</v>
      </c>
      <c r="AT811" s="46" t="s">
        <v>886</v>
      </c>
      <c r="AU811" s="42" t="s">
        <v>886</v>
      </c>
      <c r="AV811" s="46" t="s">
        <v>36</v>
      </c>
      <c r="AW811" s="46" t="s">
        <v>886</v>
      </c>
      <c r="AX811" s="42" t="s">
        <v>886</v>
      </c>
      <c r="AY811" s="46" t="s">
        <v>36</v>
      </c>
      <c r="AZ811" s="46" t="s">
        <v>886</v>
      </c>
      <c r="BA811" s="42" t="s">
        <v>886</v>
      </c>
      <c r="BB811" s="46" t="s">
        <v>36</v>
      </c>
      <c r="BC811" s="46" t="s">
        <v>886</v>
      </c>
      <c r="BD811" s="42" t="s">
        <v>886</v>
      </c>
      <c r="BE811" s="42" t="s">
        <v>17</v>
      </c>
      <c r="BF811" s="42" t="s">
        <v>17</v>
      </c>
      <c r="BR811" s="1">
        <f t="shared" si="202"/>
        <v>0</v>
      </c>
      <c r="BS811" s="1">
        <f t="shared" si="203"/>
        <v>0</v>
      </c>
      <c r="BT811" s="1">
        <f t="shared" si="204"/>
        <v>6</v>
      </c>
      <c r="BU811" s="1">
        <f t="shared" si="205"/>
        <v>6</v>
      </c>
      <c r="BV811" s="1">
        <f t="shared" si="206"/>
        <v>0</v>
      </c>
      <c r="BW811" s="1">
        <f>SUM(COUNTIFS($S811:$BQ811,{"PAT","MAT"}))</f>
        <v>0</v>
      </c>
      <c r="BX811" s="1">
        <f t="shared" si="207"/>
        <v>0</v>
      </c>
      <c r="BY811" s="1">
        <f t="shared" si="208"/>
        <v>0</v>
      </c>
      <c r="BZ811" s="1">
        <f t="shared" si="209"/>
        <v>0</v>
      </c>
      <c r="CA811" s="1">
        <f t="shared" si="210"/>
        <v>0</v>
      </c>
      <c r="CB811" s="1">
        <f t="shared" si="211"/>
        <v>0</v>
      </c>
      <c r="CC811" s="1">
        <f t="shared" si="212"/>
        <v>0</v>
      </c>
      <c r="CD811" s="1">
        <f t="shared" si="213"/>
        <v>0</v>
      </c>
      <c r="CE811" s="1">
        <f t="shared" si="214"/>
        <v>0</v>
      </c>
      <c r="CF811" s="1">
        <f t="shared" si="215"/>
        <v>0</v>
      </c>
      <c r="CG811" s="1">
        <f>SUM(BR811:CC811)+SUM(COUNTIFS(R811:BQ811,{"TERM","RESIGNED"}))</f>
        <v>29</v>
      </c>
      <c r="CH811" s="1" t="s">
        <v>41</v>
      </c>
      <c r="CI811" s="1" t="s">
        <v>931</v>
      </c>
    </row>
    <row r="812" spans="1:88" x14ac:dyDescent="0.25">
      <c r="A812" s="30">
        <f t="shared" si="216"/>
        <v>811</v>
      </c>
      <c r="B812" s="1" t="s">
        <v>163</v>
      </c>
      <c r="C812" s="1">
        <v>105978</v>
      </c>
      <c r="D812" s="25">
        <v>105978</v>
      </c>
      <c r="E812" s="1" t="s">
        <v>862</v>
      </c>
      <c r="F812" s="32" t="s">
        <v>1304</v>
      </c>
      <c r="G812" s="32" t="s">
        <v>177</v>
      </c>
      <c r="H812" s="28">
        <v>45244</v>
      </c>
      <c r="I812" s="28" t="s">
        <v>36</v>
      </c>
      <c r="J812" s="28">
        <v>45328</v>
      </c>
      <c r="K812" s="1">
        <f t="shared" ca="1" si="219"/>
        <v>84</v>
      </c>
      <c r="L812" s="32" t="s">
        <v>1354</v>
      </c>
      <c r="M812" s="32" t="s">
        <v>178</v>
      </c>
      <c r="N812" s="1" t="s">
        <v>38</v>
      </c>
      <c r="O812" s="1" t="s">
        <v>886</v>
      </c>
      <c r="P812" s="1" t="s">
        <v>1579</v>
      </c>
      <c r="Q812" s="1" t="s">
        <v>1576</v>
      </c>
      <c r="R812" s="31" t="s">
        <v>226</v>
      </c>
      <c r="S812" s="42" t="s">
        <v>18</v>
      </c>
      <c r="T812" s="45" t="s">
        <v>36</v>
      </c>
      <c r="U812" s="42" t="s">
        <v>18</v>
      </c>
      <c r="V812" s="42" t="s">
        <v>18</v>
      </c>
      <c r="W812" s="46" t="s">
        <v>36</v>
      </c>
      <c r="X812" s="46" t="s">
        <v>18</v>
      </c>
      <c r="Y812" s="42" t="s">
        <v>17</v>
      </c>
      <c r="Z812" s="42" t="s">
        <v>17</v>
      </c>
      <c r="AA812" s="42" t="s">
        <v>18</v>
      </c>
      <c r="AB812" s="46" t="s">
        <v>36</v>
      </c>
      <c r="AC812" s="42" t="s">
        <v>18</v>
      </c>
      <c r="AD812" s="42" t="s">
        <v>886</v>
      </c>
      <c r="AE812" s="46" t="s">
        <v>36</v>
      </c>
      <c r="AF812" s="42" t="s">
        <v>886</v>
      </c>
      <c r="AG812" s="42" t="s">
        <v>886</v>
      </c>
      <c r="AH812" s="46" t="s">
        <v>36</v>
      </c>
      <c r="AI812" s="42" t="s">
        <v>886</v>
      </c>
      <c r="AJ812" s="42" t="s">
        <v>886</v>
      </c>
      <c r="AK812" s="46" t="s">
        <v>36</v>
      </c>
      <c r="AL812" s="42" t="s">
        <v>886</v>
      </c>
      <c r="AM812" s="42" t="s">
        <v>886</v>
      </c>
      <c r="AN812" s="46" t="s">
        <v>36</v>
      </c>
      <c r="AO812" s="42" t="s">
        <v>886</v>
      </c>
      <c r="AP812" s="42" t="s">
        <v>17</v>
      </c>
      <c r="AQ812" s="42" t="s">
        <v>17</v>
      </c>
      <c r="AR812" s="42" t="s">
        <v>886</v>
      </c>
      <c r="AS812" s="46" t="s">
        <v>36</v>
      </c>
      <c r="AT812" s="46" t="s">
        <v>886</v>
      </c>
      <c r="AU812" s="42" t="s">
        <v>886</v>
      </c>
      <c r="AV812" s="46" t="s">
        <v>36</v>
      </c>
      <c r="AW812" s="46" t="s">
        <v>886</v>
      </c>
      <c r="AX812" s="42" t="s">
        <v>886</v>
      </c>
      <c r="AY812" s="46" t="s">
        <v>36</v>
      </c>
      <c r="AZ812" s="46" t="s">
        <v>886</v>
      </c>
      <c r="BA812" s="42" t="s">
        <v>886</v>
      </c>
      <c r="BB812" s="46" t="s">
        <v>36</v>
      </c>
      <c r="BC812" s="46" t="s">
        <v>886</v>
      </c>
      <c r="BD812" s="42" t="s">
        <v>886</v>
      </c>
      <c r="BE812" s="42" t="s">
        <v>17</v>
      </c>
      <c r="BF812" s="42" t="s">
        <v>17</v>
      </c>
      <c r="BR812" s="1">
        <f t="shared" si="202"/>
        <v>0</v>
      </c>
      <c r="BS812" s="1">
        <f t="shared" si="203"/>
        <v>0</v>
      </c>
      <c r="BT812" s="1">
        <f t="shared" si="204"/>
        <v>6</v>
      </c>
      <c r="BU812" s="1">
        <f t="shared" si="205"/>
        <v>6</v>
      </c>
      <c r="BV812" s="1">
        <f t="shared" si="206"/>
        <v>0</v>
      </c>
      <c r="BW812" s="1">
        <f>SUM(COUNTIFS($S812:$BQ812,{"PAT","MAT"}))</f>
        <v>0</v>
      </c>
      <c r="BX812" s="1">
        <f t="shared" si="207"/>
        <v>0</v>
      </c>
      <c r="BY812" s="1">
        <f t="shared" si="208"/>
        <v>0</v>
      </c>
      <c r="BZ812" s="1">
        <f t="shared" si="209"/>
        <v>0</v>
      </c>
      <c r="CA812" s="1">
        <f t="shared" si="210"/>
        <v>0</v>
      </c>
      <c r="CB812" s="1">
        <f t="shared" si="211"/>
        <v>0</v>
      </c>
      <c r="CC812" s="1">
        <f t="shared" si="212"/>
        <v>0</v>
      </c>
      <c r="CD812" s="1">
        <f t="shared" si="213"/>
        <v>0</v>
      </c>
      <c r="CE812" s="1">
        <f t="shared" si="214"/>
        <v>0</v>
      </c>
      <c r="CF812" s="1">
        <f t="shared" si="215"/>
        <v>0</v>
      </c>
      <c r="CG812" s="1">
        <f>SUM(BR812:CC812)+SUM(COUNTIFS(R812:BQ812,{"TERM","RESIGNED"}))</f>
        <v>29</v>
      </c>
      <c r="CH812" s="1" t="s">
        <v>41</v>
      </c>
      <c r="CI812" s="1" t="s">
        <v>931</v>
      </c>
    </row>
    <row r="813" spans="1:88" x14ac:dyDescent="0.25">
      <c r="A813" s="30">
        <f t="shared" si="216"/>
        <v>812</v>
      </c>
      <c r="B813" s="1" t="s">
        <v>163</v>
      </c>
      <c r="C813" s="1">
        <v>106240</v>
      </c>
      <c r="D813" s="25">
        <v>106240</v>
      </c>
      <c r="E813" s="1" t="s">
        <v>863</v>
      </c>
      <c r="F813" s="32" t="s">
        <v>1388</v>
      </c>
      <c r="G813" s="32" t="s">
        <v>117</v>
      </c>
      <c r="H813" s="28">
        <v>45278</v>
      </c>
      <c r="I813" s="28" t="s">
        <v>36</v>
      </c>
      <c r="J813" s="28">
        <v>45328</v>
      </c>
      <c r="K813" s="1">
        <f t="shared" ca="1" si="219"/>
        <v>50</v>
      </c>
      <c r="L813" s="32" t="s">
        <v>1354</v>
      </c>
      <c r="M813" s="32" t="s">
        <v>118</v>
      </c>
      <c r="N813" s="1" t="s">
        <v>38</v>
      </c>
      <c r="O813" s="1" t="s">
        <v>886</v>
      </c>
      <c r="P813" s="1" t="s">
        <v>1579</v>
      </c>
      <c r="Q813" s="1" t="s">
        <v>1576</v>
      </c>
      <c r="R813" s="31" t="s">
        <v>150</v>
      </c>
      <c r="S813" s="42" t="s">
        <v>18</v>
      </c>
      <c r="T813" s="45" t="s">
        <v>36</v>
      </c>
      <c r="U813" s="42" t="s">
        <v>18</v>
      </c>
      <c r="V813" s="42" t="s">
        <v>18</v>
      </c>
      <c r="W813" s="46" t="s">
        <v>36</v>
      </c>
      <c r="X813" s="46" t="s">
        <v>18</v>
      </c>
      <c r="Y813" s="42" t="s">
        <v>17</v>
      </c>
      <c r="Z813" s="42" t="s">
        <v>17</v>
      </c>
      <c r="AA813" s="42" t="s">
        <v>18</v>
      </c>
      <c r="AB813" s="46" t="s">
        <v>36</v>
      </c>
      <c r="AC813" s="42" t="s">
        <v>18</v>
      </c>
      <c r="AD813" s="42" t="s">
        <v>886</v>
      </c>
      <c r="AE813" s="46" t="s">
        <v>36</v>
      </c>
      <c r="AF813" s="42" t="s">
        <v>886</v>
      </c>
      <c r="AG813" s="42" t="s">
        <v>886</v>
      </c>
      <c r="AH813" s="46" t="s">
        <v>36</v>
      </c>
      <c r="AI813" s="42" t="s">
        <v>886</v>
      </c>
      <c r="AJ813" s="42" t="s">
        <v>886</v>
      </c>
      <c r="AK813" s="46" t="s">
        <v>36</v>
      </c>
      <c r="AL813" s="42" t="s">
        <v>886</v>
      </c>
      <c r="AM813" s="42" t="s">
        <v>886</v>
      </c>
      <c r="AN813" s="46" t="s">
        <v>36</v>
      </c>
      <c r="AO813" s="42" t="s">
        <v>886</v>
      </c>
      <c r="AP813" s="42" t="s">
        <v>17</v>
      </c>
      <c r="AQ813" s="42" t="s">
        <v>17</v>
      </c>
      <c r="AR813" s="42" t="s">
        <v>886</v>
      </c>
      <c r="AS813" s="46" t="s">
        <v>36</v>
      </c>
      <c r="AT813" s="46" t="s">
        <v>886</v>
      </c>
      <c r="AU813" s="42" t="s">
        <v>886</v>
      </c>
      <c r="AV813" s="46" t="s">
        <v>36</v>
      </c>
      <c r="AW813" s="46" t="s">
        <v>886</v>
      </c>
      <c r="AX813" s="42" t="s">
        <v>886</v>
      </c>
      <c r="AY813" s="46" t="s">
        <v>36</v>
      </c>
      <c r="AZ813" s="46" t="s">
        <v>886</v>
      </c>
      <c r="BA813" s="42" t="s">
        <v>886</v>
      </c>
      <c r="BB813" s="46" t="s">
        <v>36</v>
      </c>
      <c r="BC813" s="46" t="s">
        <v>886</v>
      </c>
      <c r="BD813" s="42" t="s">
        <v>886</v>
      </c>
      <c r="BE813" s="42" t="s">
        <v>17</v>
      </c>
      <c r="BF813" s="42" t="s">
        <v>17</v>
      </c>
      <c r="BR813" s="1">
        <f t="shared" si="202"/>
        <v>0</v>
      </c>
      <c r="BS813" s="1">
        <f t="shared" si="203"/>
        <v>0</v>
      </c>
      <c r="BT813" s="1">
        <f t="shared" si="204"/>
        <v>6</v>
      </c>
      <c r="BU813" s="1">
        <f t="shared" si="205"/>
        <v>6</v>
      </c>
      <c r="BV813" s="1">
        <f t="shared" si="206"/>
        <v>0</v>
      </c>
      <c r="BW813" s="1">
        <f>SUM(COUNTIFS($S813:$BQ813,{"PAT","MAT"}))</f>
        <v>0</v>
      </c>
      <c r="BX813" s="1">
        <f t="shared" si="207"/>
        <v>0</v>
      </c>
      <c r="BY813" s="1">
        <f t="shared" si="208"/>
        <v>0</v>
      </c>
      <c r="BZ813" s="1">
        <f t="shared" si="209"/>
        <v>0</v>
      </c>
      <c r="CA813" s="1">
        <f t="shared" si="210"/>
        <v>0</v>
      </c>
      <c r="CB813" s="1">
        <f t="shared" si="211"/>
        <v>0</v>
      </c>
      <c r="CC813" s="1">
        <f t="shared" si="212"/>
        <v>0</v>
      </c>
      <c r="CD813" s="1">
        <f t="shared" si="213"/>
        <v>0</v>
      </c>
      <c r="CE813" s="1">
        <f t="shared" si="214"/>
        <v>0</v>
      </c>
      <c r="CF813" s="1">
        <f t="shared" si="215"/>
        <v>0</v>
      </c>
      <c r="CG813" s="1">
        <f>SUM(BR813:CC813)+SUM(COUNTIFS(R813:BQ813,{"TERM","RESIGNED"}))</f>
        <v>29</v>
      </c>
      <c r="CH813" s="1" t="s">
        <v>41</v>
      </c>
      <c r="CI813" s="1"/>
    </row>
    <row r="814" spans="1:88" x14ac:dyDescent="0.25">
      <c r="A814" s="30">
        <f t="shared" si="216"/>
        <v>813</v>
      </c>
      <c r="B814" s="1" t="s">
        <v>163</v>
      </c>
      <c r="C814" s="1">
        <v>106284</v>
      </c>
      <c r="D814" s="25">
        <v>106284</v>
      </c>
      <c r="E814" s="1" t="s">
        <v>863</v>
      </c>
      <c r="F814" s="32" t="s">
        <v>1412</v>
      </c>
      <c r="G814" s="32" t="s">
        <v>154</v>
      </c>
      <c r="H814" s="28">
        <v>45282</v>
      </c>
      <c r="I814" s="28" t="s">
        <v>36</v>
      </c>
      <c r="J814" s="28">
        <v>45328</v>
      </c>
      <c r="K814" s="1">
        <f t="shared" ca="1" si="219"/>
        <v>46</v>
      </c>
      <c r="L814" s="32" t="s">
        <v>1354</v>
      </c>
      <c r="M814" s="32" t="s">
        <v>118</v>
      </c>
      <c r="N814" s="1" t="s">
        <v>38</v>
      </c>
      <c r="O814" s="1" t="s">
        <v>886</v>
      </c>
      <c r="P814" s="1" t="s">
        <v>1579</v>
      </c>
      <c r="Q814" s="1" t="s">
        <v>1576</v>
      </c>
      <c r="R814" s="31" t="s">
        <v>136</v>
      </c>
      <c r="S814" s="42" t="s">
        <v>18</v>
      </c>
      <c r="T814" s="45" t="s">
        <v>36</v>
      </c>
      <c r="U814" s="42" t="s">
        <v>18</v>
      </c>
      <c r="V814" s="42" t="s">
        <v>18</v>
      </c>
      <c r="W814" s="46" t="s">
        <v>36</v>
      </c>
      <c r="X814" s="46" t="s">
        <v>18</v>
      </c>
      <c r="Y814" s="42" t="s">
        <v>17</v>
      </c>
      <c r="Z814" s="42" t="s">
        <v>17</v>
      </c>
      <c r="AA814" s="42" t="s">
        <v>18</v>
      </c>
      <c r="AB814" s="46" t="s">
        <v>36</v>
      </c>
      <c r="AC814" s="42" t="s">
        <v>18</v>
      </c>
      <c r="AD814" s="42" t="s">
        <v>886</v>
      </c>
      <c r="AE814" s="46" t="s">
        <v>36</v>
      </c>
      <c r="AF814" s="42" t="s">
        <v>886</v>
      </c>
      <c r="AG814" s="42" t="s">
        <v>886</v>
      </c>
      <c r="AH814" s="46" t="s">
        <v>36</v>
      </c>
      <c r="AI814" s="42" t="s">
        <v>886</v>
      </c>
      <c r="AJ814" s="42" t="s">
        <v>886</v>
      </c>
      <c r="AK814" s="46" t="s">
        <v>36</v>
      </c>
      <c r="AL814" s="42" t="s">
        <v>886</v>
      </c>
      <c r="AM814" s="42" t="s">
        <v>886</v>
      </c>
      <c r="AN814" s="46" t="s">
        <v>36</v>
      </c>
      <c r="AO814" s="42" t="s">
        <v>886</v>
      </c>
      <c r="AP814" s="42" t="s">
        <v>17</v>
      </c>
      <c r="AQ814" s="42" t="s">
        <v>17</v>
      </c>
      <c r="AR814" s="42" t="s">
        <v>886</v>
      </c>
      <c r="AS814" s="46" t="s">
        <v>36</v>
      </c>
      <c r="AT814" s="46" t="s">
        <v>886</v>
      </c>
      <c r="AU814" s="42" t="s">
        <v>886</v>
      </c>
      <c r="AV814" s="46" t="s">
        <v>36</v>
      </c>
      <c r="AW814" s="46" t="s">
        <v>886</v>
      </c>
      <c r="AX814" s="42" t="s">
        <v>886</v>
      </c>
      <c r="AY814" s="46" t="s">
        <v>36</v>
      </c>
      <c r="AZ814" s="46" t="s">
        <v>886</v>
      </c>
      <c r="BA814" s="42" t="s">
        <v>886</v>
      </c>
      <c r="BB814" s="46" t="s">
        <v>36</v>
      </c>
      <c r="BC814" s="46" t="s">
        <v>886</v>
      </c>
      <c r="BD814" s="42" t="s">
        <v>886</v>
      </c>
      <c r="BE814" s="42" t="s">
        <v>17</v>
      </c>
      <c r="BF814" s="42" t="s">
        <v>17</v>
      </c>
      <c r="BR814" s="1">
        <f t="shared" si="202"/>
        <v>0</v>
      </c>
      <c r="BS814" s="1">
        <f t="shared" si="203"/>
        <v>0</v>
      </c>
      <c r="BT814" s="1">
        <f t="shared" si="204"/>
        <v>6</v>
      </c>
      <c r="BU814" s="1">
        <f t="shared" si="205"/>
        <v>6</v>
      </c>
      <c r="BV814" s="1">
        <f t="shared" si="206"/>
        <v>0</v>
      </c>
      <c r="BW814" s="1">
        <f>SUM(COUNTIFS($S814:$BQ814,{"PAT","MAT"}))</f>
        <v>0</v>
      </c>
      <c r="BX814" s="1">
        <f t="shared" si="207"/>
        <v>0</v>
      </c>
      <c r="BY814" s="1">
        <f t="shared" si="208"/>
        <v>0</v>
      </c>
      <c r="BZ814" s="1">
        <f t="shared" si="209"/>
        <v>0</v>
      </c>
      <c r="CA814" s="1">
        <f t="shared" si="210"/>
        <v>0</v>
      </c>
      <c r="CB814" s="1">
        <f t="shared" si="211"/>
        <v>0</v>
      </c>
      <c r="CC814" s="1">
        <f t="shared" si="212"/>
        <v>0</v>
      </c>
      <c r="CD814" s="1">
        <f t="shared" si="213"/>
        <v>0</v>
      </c>
      <c r="CE814" s="1">
        <f t="shared" si="214"/>
        <v>0</v>
      </c>
      <c r="CF814" s="1">
        <f t="shared" si="215"/>
        <v>0</v>
      </c>
      <c r="CG814" s="1">
        <f>SUM(BR814:CC814)+SUM(COUNTIFS(R814:BQ814,{"TERM","RESIGNED"}))</f>
        <v>29</v>
      </c>
      <c r="CH814" s="1" t="s">
        <v>41</v>
      </c>
      <c r="CI814" s="1" t="s">
        <v>936</v>
      </c>
    </row>
    <row r="815" spans="1:88" x14ac:dyDescent="0.25">
      <c r="A815" s="30">
        <f t="shared" si="216"/>
        <v>814</v>
      </c>
      <c r="B815" s="1" t="s">
        <v>163</v>
      </c>
      <c r="C815" s="1">
        <v>106274</v>
      </c>
      <c r="D815" s="25">
        <v>106274</v>
      </c>
      <c r="E815" s="1" t="s">
        <v>863</v>
      </c>
      <c r="F815" s="32" t="s">
        <v>1403</v>
      </c>
      <c r="G815" s="32" t="s">
        <v>117</v>
      </c>
      <c r="H815" s="28">
        <v>45282</v>
      </c>
      <c r="I815" s="28" t="s">
        <v>36</v>
      </c>
      <c r="J815" s="28">
        <v>45328</v>
      </c>
      <c r="K815" s="1">
        <f t="shared" ca="1" si="219"/>
        <v>46</v>
      </c>
      <c r="L815" s="32" t="s">
        <v>1354</v>
      </c>
      <c r="M815" s="32" t="s">
        <v>761</v>
      </c>
      <c r="N815" s="1" t="s">
        <v>38</v>
      </c>
      <c r="O815" s="1" t="s">
        <v>886</v>
      </c>
      <c r="P815" s="1" t="s">
        <v>1579</v>
      </c>
      <c r="Q815" s="1" t="s">
        <v>1576</v>
      </c>
      <c r="R815" s="31" t="s">
        <v>237</v>
      </c>
      <c r="S815" s="42" t="s">
        <v>18</v>
      </c>
      <c r="T815" s="45" t="s">
        <v>36</v>
      </c>
      <c r="U815" s="42" t="s">
        <v>18</v>
      </c>
      <c r="V815" s="42" t="s">
        <v>18</v>
      </c>
      <c r="W815" s="46" t="s">
        <v>36</v>
      </c>
      <c r="X815" s="46" t="s">
        <v>18</v>
      </c>
      <c r="Y815" s="42" t="s">
        <v>17</v>
      </c>
      <c r="Z815" s="42" t="s">
        <v>17</v>
      </c>
      <c r="AA815" s="42" t="s">
        <v>18</v>
      </c>
      <c r="AB815" s="46" t="s">
        <v>36</v>
      </c>
      <c r="AC815" s="42" t="s">
        <v>18</v>
      </c>
      <c r="AD815" s="42" t="s">
        <v>886</v>
      </c>
      <c r="AE815" s="46" t="s">
        <v>36</v>
      </c>
      <c r="AF815" s="42" t="s">
        <v>886</v>
      </c>
      <c r="AG815" s="42" t="s">
        <v>886</v>
      </c>
      <c r="AH815" s="46" t="s">
        <v>36</v>
      </c>
      <c r="AI815" s="42" t="s">
        <v>886</v>
      </c>
      <c r="AJ815" s="42" t="s">
        <v>886</v>
      </c>
      <c r="AK815" s="46" t="s">
        <v>36</v>
      </c>
      <c r="AL815" s="42" t="s">
        <v>886</v>
      </c>
      <c r="AM815" s="42" t="s">
        <v>886</v>
      </c>
      <c r="AN815" s="46" t="s">
        <v>36</v>
      </c>
      <c r="AO815" s="42" t="s">
        <v>886</v>
      </c>
      <c r="AP815" s="42" t="s">
        <v>17</v>
      </c>
      <c r="AQ815" s="42" t="s">
        <v>17</v>
      </c>
      <c r="AR815" s="42" t="s">
        <v>886</v>
      </c>
      <c r="AS815" s="46" t="s">
        <v>36</v>
      </c>
      <c r="AT815" s="46" t="s">
        <v>886</v>
      </c>
      <c r="AU815" s="42" t="s">
        <v>886</v>
      </c>
      <c r="AV815" s="46" t="s">
        <v>36</v>
      </c>
      <c r="AW815" s="46" t="s">
        <v>886</v>
      </c>
      <c r="AX815" s="42" t="s">
        <v>886</v>
      </c>
      <c r="AY815" s="46" t="s">
        <v>36</v>
      </c>
      <c r="AZ815" s="46" t="s">
        <v>886</v>
      </c>
      <c r="BA815" s="42" t="s">
        <v>886</v>
      </c>
      <c r="BB815" s="46" t="s">
        <v>36</v>
      </c>
      <c r="BC815" s="46" t="s">
        <v>886</v>
      </c>
      <c r="BD815" s="42" t="s">
        <v>886</v>
      </c>
      <c r="BE815" s="42" t="s">
        <v>17</v>
      </c>
      <c r="BF815" s="42" t="s">
        <v>17</v>
      </c>
      <c r="BR815" s="1">
        <f t="shared" si="202"/>
        <v>0</v>
      </c>
      <c r="BS815" s="1">
        <f t="shared" si="203"/>
        <v>0</v>
      </c>
      <c r="BT815" s="1">
        <f t="shared" si="204"/>
        <v>6</v>
      </c>
      <c r="BU815" s="1">
        <f t="shared" si="205"/>
        <v>6</v>
      </c>
      <c r="BV815" s="1">
        <f t="shared" si="206"/>
        <v>0</v>
      </c>
      <c r="BW815" s="1">
        <f>SUM(COUNTIFS($S815:$BQ815,{"PAT","MAT"}))</f>
        <v>0</v>
      </c>
      <c r="BX815" s="1">
        <f t="shared" si="207"/>
        <v>0</v>
      </c>
      <c r="BY815" s="1">
        <f t="shared" si="208"/>
        <v>0</v>
      </c>
      <c r="BZ815" s="1">
        <f t="shared" si="209"/>
        <v>0</v>
      </c>
      <c r="CA815" s="1">
        <f t="shared" si="210"/>
        <v>0</v>
      </c>
      <c r="CB815" s="1">
        <f t="shared" si="211"/>
        <v>0</v>
      </c>
      <c r="CC815" s="1">
        <f t="shared" si="212"/>
        <v>0</v>
      </c>
      <c r="CD815" s="1">
        <f t="shared" si="213"/>
        <v>0</v>
      </c>
      <c r="CE815" s="1">
        <f t="shared" si="214"/>
        <v>0</v>
      </c>
      <c r="CF815" s="1">
        <f t="shared" si="215"/>
        <v>0</v>
      </c>
      <c r="CG815" s="1">
        <f>SUM(BR815:CC815)+SUM(COUNTIFS(R815:BQ815,{"TERM","RESIGNED"}))</f>
        <v>29</v>
      </c>
      <c r="CH815" s="1" t="s">
        <v>41</v>
      </c>
      <c r="CI815" s="1" t="s">
        <v>936</v>
      </c>
    </row>
    <row r="816" spans="1:88" x14ac:dyDescent="0.25">
      <c r="A816" s="30">
        <f t="shared" si="216"/>
        <v>815</v>
      </c>
      <c r="B816" s="1" t="s">
        <v>163</v>
      </c>
      <c r="C816" s="1">
        <v>106290</v>
      </c>
      <c r="D816" s="25">
        <v>106290</v>
      </c>
      <c r="E816" s="1" t="s">
        <v>863</v>
      </c>
      <c r="F816" s="32" t="s">
        <v>1415</v>
      </c>
      <c r="G816" s="32" t="s">
        <v>177</v>
      </c>
      <c r="H816" s="28">
        <v>45282</v>
      </c>
      <c r="I816" s="28" t="s">
        <v>36</v>
      </c>
      <c r="J816" s="28">
        <v>45328</v>
      </c>
      <c r="K816" s="1">
        <f t="shared" ca="1" si="219"/>
        <v>46</v>
      </c>
      <c r="L816" s="32" t="s">
        <v>1354</v>
      </c>
      <c r="M816" s="32" t="s">
        <v>761</v>
      </c>
      <c r="N816" s="1" t="s">
        <v>38</v>
      </c>
      <c r="O816" s="1" t="s">
        <v>886</v>
      </c>
      <c r="P816" s="1" t="s">
        <v>1579</v>
      </c>
      <c r="Q816" s="1" t="s">
        <v>1576</v>
      </c>
      <c r="R816" s="31" t="s">
        <v>243</v>
      </c>
      <c r="S816" s="42" t="s">
        <v>18</v>
      </c>
      <c r="T816" s="45" t="s">
        <v>36</v>
      </c>
      <c r="U816" s="42" t="s">
        <v>18</v>
      </c>
      <c r="V816" s="42" t="s">
        <v>18</v>
      </c>
      <c r="W816" s="46" t="s">
        <v>36</v>
      </c>
      <c r="X816" s="46" t="s">
        <v>18</v>
      </c>
      <c r="Y816" s="42" t="s">
        <v>17</v>
      </c>
      <c r="Z816" s="42" t="s">
        <v>17</v>
      </c>
      <c r="AA816" s="42" t="s">
        <v>18</v>
      </c>
      <c r="AB816" s="46" t="s">
        <v>36</v>
      </c>
      <c r="AC816" s="42" t="s">
        <v>18</v>
      </c>
      <c r="AD816" s="42" t="s">
        <v>886</v>
      </c>
      <c r="AE816" s="46" t="s">
        <v>36</v>
      </c>
      <c r="AF816" s="42" t="s">
        <v>886</v>
      </c>
      <c r="AG816" s="42" t="s">
        <v>886</v>
      </c>
      <c r="AH816" s="46" t="s">
        <v>36</v>
      </c>
      <c r="AI816" s="42" t="s">
        <v>886</v>
      </c>
      <c r="AJ816" s="42" t="s">
        <v>886</v>
      </c>
      <c r="AK816" s="46" t="s">
        <v>36</v>
      </c>
      <c r="AL816" s="42" t="s">
        <v>886</v>
      </c>
      <c r="AM816" s="42" t="s">
        <v>886</v>
      </c>
      <c r="AN816" s="46" t="s">
        <v>36</v>
      </c>
      <c r="AO816" s="42" t="s">
        <v>886</v>
      </c>
      <c r="AP816" s="42" t="s">
        <v>17</v>
      </c>
      <c r="AQ816" s="42" t="s">
        <v>17</v>
      </c>
      <c r="AR816" s="42" t="s">
        <v>886</v>
      </c>
      <c r="AS816" s="46" t="s">
        <v>36</v>
      </c>
      <c r="AT816" s="46" t="s">
        <v>886</v>
      </c>
      <c r="AU816" s="42" t="s">
        <v>886</v>
      </c>
      <c r="AV816" s="46" t="s">
        <v>36</v>
      </c>
      <c r="AW816" s="46" t="s">
        <v>886</v>
      </c>
      <c r="AX816" s="42" t="s">
        <v>886</v>
      </c>
      <c r="AY816" s="46" t="s">
        <v>36</v>
      </c>
      <c r="AZ816" s="46" t="s">
        <v>886</v>
      </c>
      <c r="BA816" s="42" t="s">
        <v>886</v>
      </c>
      <c r="BB816" s="46" t="s">
        <v>36</v>
      </c>
      <c r="BC816" s="46" t="s">
        <v>886</v>
      </c>
      <c r="BD816" s="42" t="s">
        <v>886</v>
      </c>
      <c r="BE816" s="42" t="s">
        <v>17</v>
      </c>
      <c r="BF816" s="42" t="s">
        <v>17</v>
      </c>
      <c r="BR816" s="1">
        <f t="shared" si="202"/>
        <v>0</v>
      </c>
      <c r="BS816" s="1">
        <f t="shared" si="203"/>
        <v>0</v>
      </c>
      <c r="BT816" s="1">
        <f t="shared" si="204"/>
        <v>6</v>
      </c>
      <c r="BU816" s="1">
        <f t="shared" si="205"/>
        <v>6</v>
      </c>
      <c r="BV816" s="1">
        <f t="shared" si="206"/>
        <v>0</v>
      </c>
      <c r="BW816" s="1">
        <f>SUM(COUNTIFS($S816:$BQ816,{"PAT","MAT"}))</f>
        <v>0</v>
      </c>
      <c r="BX816" s="1">
        <f t="shared" si="207"/>
        <v>0</v>
      </c>
      <c r="BY816" s="1">
        <f t="shared" si="208"/>
        <v>0</v>
      </c>
      <c r="BZ816" s="1">
        <f t="shared" si="209"/>
        <v>0</v>
      </c>
      <c r="CA816" s="1">
        <f t="shared" si="210"/>
        <v>0</v>
      </c>
      <c r="CB816" s="1">
        <f t="shared" si="211"/>
        <v>0</v>
      </c>
      <c r="CC816" s="1">
        <f t="shared" si="212"/>
        <v>0</v>
      </c>
      <c r="CD816" s="1">
        <f t="shared" si="213"/>
        <v>0</v>
      </c>
      <c r="CE816" s="1">
        <f t="shared" si="214"/>
        <v>0</v>
      </c>
      <c r="CF816" s="1">
        <f t="shared" si="215"/>
        <v>0</v>
      </c>
      <c r="CG816" s="1">
        <f>SUM(BR816:CC816)+SUM(COUNTIFS(R816:BQ816,{"TERM","RESIGNED"}))</f>
        <v>29</v>
      </c>
      <c r="CH816" s="1" t="s">
        <v>41</v>
      </c>
      <c r="CI816" s="1" t="s">
        <v>936</v>
      </c>
    </row>
    <row r="817" spans="1:88" x14ac:dyDescent="0.25">
      <c r="A817" s="30">
        <f t="shared" si="216"/>
        <v>816</v>
      </c>
      <c r="B817" s="1" t="s">
        <v>163</v>
      </c>
      <c r="C817" s="1">
        <v>106299</v>
      </c>
      <c r="D817" s="25">
        <v>106299</v>
      </c>
      <c r="E817" s="1" t="s">
        <v>863</v>
      </c>
      <c r="F817" s="32" t="s">
        <v>1459</v>
      </c>
      <c r="G817" s="32" t="s">
        <v>177</v>
      </c>
      <c r="H817" s="28">
        <v>45282</v>
      </c>
      <c r="I817" s="28" t="s">
        <v>36</v>
      </c>
      <c r="J817" s="28">
        <v>45328</v>
      </c>
      <c r="K817" s="1">
        <f t="shared" ca="1" si="219"/>
        <v>46</v>
      </c>
      <c r="L817" s="32" t="s">
        <v>1354</v>
      </c>
      <c r="M817" s="32" t="s">
        <v>761</v>
      </c>
      <c r="N817" s="1" t="s">
        <v>38</v>
      </c>
      <c r="O817" s="1" t="s">
        <v>886</v>
      </c>
      <c r="P817" s="1" t="s">
        <v>1579</v>
      </c>
      <c r="Q817" s="1" t="s">
        <v>1576</v>
      </c>
      <c r="R817" s="31" t="s">
        <v>243</v>
      </c>
      <c r="S817" s="42" t="s">
        <v>18</v>
      </c>
      <c r="T817" s="45" t="s">
        <v>36</v>
      </c>
      <c r="U817" s="42" t="s">
        <v>18</v>
      </c>
      <c r="V817" s="42" t="s">
        <v>18</v>
      </c>
      <c r="W817" s="46" t="s">
        <v>36</v>
      </c>
      <c r="X817" s="46" t="s">
        <v>18</v>
      </c>
      <c r="Y817" s="42" t="s">
        <v>17</v>
      </c>
      <c r="Z817" s="42" t="s">
        <v>17</v>
      </c>
      <c r="AA817" s="42" t="s">
        <v>18</v>
      </c>
      <c r="AB817" s="46" t="s">
        <v>36</v>
      </c>
      <c r="AC817" s="42" t="s">
        <v>18</v>
      </c>
      <c r="AD817" s="42" t="s">
        <v>886</v>
      </c>
      <c r="AE817" s="46" t="s">
        <v>36</v>
      </c>
      <c r="AF817" s="42" t="s">
        <v>886</v>
      </c>
      <c r="AG817" s="42" t="s">
        <v>886</v>
      </c>
      <c r="AH817" s="46" t="s">
        <v>36</v>
      </c>
      <c r="AI817" s="42" t="s">
        <v>886</v>
      </c>
      <c r="AJ817" s="42" t="s">
        <v>886</v>
      </c>
      <c r="AK817" s="46" t="s">
        <v>36</v>
      </c>
      <c r="AL817" s="42" t="s">
        <v>886</v>
      </c>
      <c r="AM817" s="42" t="s">
        <v>886</v>
      </c>
      <c r="AN817" s="46" t="s">
        <v>36</v>
      </c>
      <c r="AO817" s="42" t="s">
        <v>886</v>
      </c>
      <c r="AP817" s="42" t="s">
        <v>17</v>
      </c>
      <c r="AQ817" s="42" t="s">
        <v>17</v>
      </c>
      <c r="AR817" s="42" t="s">
        <v>886</v>
      </c>
      <c r="AS817" s="46" t="s">
        <v>36</v>
      </c>
      <c r="AT817" s="46" t="s">
        <v>886</v>
      </c>
      <c r="AU817" s="42" t="s">
        <v>886</v>
      </c>
      <c r="AV817" s="46" t="s">
        <v>36</v>
      </c>
      <c r="AW817" s="46" t="s">
        <v>886</v>
      </c>
      <c r="AX817" s="42" t="s">
        <v>886</v>
      </c>
      <c r="AY817" s="46" t="s">
        <v>36</v>
      </c>
      <c r="AZ817" s="46" t="s">
        <v>886</v>
      </c>
      <c r="BA817" s="42" t="s">
        <v>886</v>
      </c>
      <c r="BB817" s="46" t="s">
        <v>36</v>
      </c>
      <c r="BC817" s="46" t="s">
        <v>886</v>
      </c>
      <c r="BD817" s="42" t="s">
        <v>886</v>
      </c>
      <c r="BE817" s="42" t="s">
        <v>17</v>
      </c>
      <c r="BF817" s="42" t="s">
        <v>17</v>
      </c>
      <c r="BR817" s="1">
        <f t="shared" si="202"/>
        <v>0</v>
      </c>
      <c r="BS817" s="1">
        <f t="shared" si="203"/>
        <v>0</v>
      </c>
      <c r="BT817" s="1">
        <f t="shared" si="204"/>
        <v>6</v>
      </c>
      <c r="BU817" s="1">
        <f t="shared" si="205"/>
        <v>6</v>
      </c>
      <c r="BV817" s="1">
        <f t="shared" si="206"/>
        <v>0</v>
      </c>
      <c r="BW817" s="1">
        <f>SUM(COUNTIFS($S817:$BQ817,{"PAT","MAT"}))</f>
        <v>0</v>
      </c>
      <c r="BX817" s="1">
        <f t="shared" si="207"/>
        <v>0</v>
      </c>
      <c r="BY817" s="1">
        <f t="shared" si="208"/>
        <v>0</v>
      </c>
      <c r="BZ817" s="1">
        <f t="shared" si="209"/>
        <v>0</v>
      </c>
      <c r="CA817" s="1">
        <f t="shared" si="210"/>
        <v>0</v>
      </c>
      <c r="CB817" s="1">
        <f t="shared" si="211"/>
        <v>0</v>
      </c>
      <c r="CC817" s="1">
        <f t="shared" si="212"/>
        <v>0</v>
      </c>
      <c r="CD817" s="1">
        <f t="shared" si="213"/>
        <v>0</v>
      </c>
      <c r="CE817" s="1">
        <f t="shared" si="214"/>
        <v>0</v>
      </c>
      <c r="CF817" s="1">
        <f t="shared" si="215"/>
        <v>0</v>
      </c>
      <c r="CG817" s="1">
        <f>SUM(BR817:CC817)+SUM(COUNTIFS(R817:BQ817,{"TERM","RESIGNED"}))</f>
        <v>29</v>
      </c>
      <c r="CH817" s="1" t="s">
        <v>41</v>
      </c>
      <c r="CI817" s="1" t="s">
        <v>936</v>
      </c>
    </row>
    <row r="818" spans="1:88" x14ac:dyDescent="0.25">
      <c r="A818" s="30">
        <f t="shared" si="216"/>
        <v>817</v>
      </c>
      <c r="B818" s="1" t="s">
        <v>163</v>
      </c>
      <c r="C818" s="1">
        <v>106304</v>
      </c>
      <c r="D818" s="25">
        <v>106304</v>
      </c>
      <c r="E818" s="1" t="s">
        <v>862</v>
      </c>
      <c r="F818" s="32" t="s">
        <v>1425</v>
      </c>
      <c r="G818" s="32" t="s">
        <v>117</v>
      </c>
      <c r="H818" s="28">
        <v>45289</v>
      </c>
      <c r="I818" s="28" t="s">
        <v>36</v>
      </c>
      <c r="J818" s="28">
        <v>45328</v>
      </c>
      <c r="K818" s="1">
        <f t="shared" ca="1" si="219"/>
        <v>39</v>
      </c>
      <c r="L818" s="32" t="s">
        <v>1354</v>
      </c>
      <c r="M818" s="32" t="s">
        <v>761</v>
      </c>
      <c r="N818" s="1" t="s">
        <v>38</v>
      </c>
      <c r="O818" s="1" t="s">
        <v>886</v>
      </c>
      <c r="P818" s="1" t="s">
        <v>1579</v>
      </c>
      <c r="Q818" s="1" t="s">
        <v>1576</v>
      </c>
      <c r="R818" s="31" t="s">
        <v>237</v>
      </c>
      <c r="S818" s="42" t="s">
        <v>18</v>
      </c>
      <c r="T818" s="45" t="s">
        <v>36</v>
      </c>
      <c r="U818" s="42" t="s">
        <v>18</v>
      </c>
      <c r="V818" s="42" t="s">
        <v>18</v>
      </c>
      <c r="W818" s="46" t="s">
        <v>36</v>
      </c>
      <c r="X818" s="46" t="s">
        <v>18</v>
      </c>
      <c r="Y818" s="42" t="s">
        <v>17</v>
      </c>
      <c r="Z818" s="42" t="s">
        <v>17</v>
      </c>
      <c r="AA818" s="42" t="s">
        <v>18</v>
      </c>
      <c r="AB818" s="46" t="s">
        <v>36</v>
      </c>
      <c r="AC818" s="42" t="s">
        <v>18</v>
      </c>
      <c r="AD818" s="42" t="s">
        <v>886</v>
      </c>
      <c r="AE818" s="46" t="s">
        <v>36</v>
      </c>
      <c r="AF818" s="42" t="s">
        <v>886</v>
      </c>
      <c r="AG818" s="42" t="s">
        <v>886</v>
      </c>
      <c r="AH818" s="46" t="s">
        <v>36</v>
      </c>
      <c r="AI818" s="42" t="s">
        <v>886</v>
      </c>
      <c r="AJ818" s="42" t="s">
        <v>886</v>
      </c>
      <c r="AK818" s="46" t="s">
        <v>36</v>
      </c>
      <c r="AL818" s="42" t="s">
        <v>886</v>
      </c>
      <c r="AM818" s="42" t="s">
        <v>886</v>
      </c>
      <c r="AN818" s="46" t="s">
        <v>36</v>
      </c>
      <c r="AO818" s="42" t="s">
        <v>886</v>
      </c>
      <c r="AP818" s="42" t="s">
        <v>17</v>
      </c>
      <c r="AQ818" s="42" t="s">
        <v>17</v>
      </c>
      <c r="AR818" s="42" t="s">
        <v>886</v>
      </c>
      <c r="AS818" s="46" t="s">
        <v>36</v>
      </c>
      <c r="AT818" s="46" t="s">
        <v>886</v>
      </c>
      <c r="AU818" s="42" t="s">
        <v>886</v>
      </c>
      <c r="AV818" s="46" t="s">
        <v>36</v>
      </c>
      <c r="AW818" s="46" t="s">
        <v>886</v>
      </c>
      <c r="AX818" s="42" t="s">
        <v>886</v>
      </c>
      <c r="AY818" s="46" t="s">
        <v>36</v>
      </c>
      <c r="AZ818" s="46" t="s">
        <v>886</v>
      </c>
      <c r="BA818" s="42" t="s">
        <v>886</v>
      </c>
      <c r="BB818" s="46" t="s">
        <v>36</v>
      </c>
      <c r="BC818" s="46" t="s">
        <v>886</v>
      </c>
      <c r="BD818" s="42" t="s">
        <v>886</v>
      </c>
      <c r="BE818" s="42" t="s">
        <v>17</v>
      </c>
      <c r="BF818" s="42" t="s">
        <v>17</v>
      </c>
      <c r="BR818" s="1">
        <f t="shared" si="202"/>
        <v>0</v>
      </c>
      <c r="BS818" s="1">
        <f t="shared" si="203"/>
        <v>0</v>
      </c>
      <c r="BT818" s="1">
        <f t="shared" si="204"/>
        <v>6</v>
      </c>
      <c r="BU818" s="1">
        <f t="shared" si="205"/>
        <v>6</v>
      </c>
      <c r="BV818" s="1">
        <f t="shared" si="206"/>
        <v>0</v>
      </c>
      <c r="BW818" s="1">
        <f>SUM(COUNTIFS($S818:$BQ818,{"PAT","MAT"}))</f>
        <v>0</v>
      </c>
      <c r="BX818" s="1">
        <f t="shared" si="207"/>
        <v>0</v>
      </c>
      <c r="BY818" s="1">
        <f t="shared" si="208"/>
        <v>0</v>
      </c>
      <c r="BZ818" s="1">
        <f t="shared" si="209"/>
        <v>0</v>
      </c>
      <c r="CA818" s="1">
        <f t="shared" si="210"/>
        <v>0</v>
      </c>
      <c r="CB818" s="1">
        <f t="shared" si="211"/>
        <v>0</v>
      </c>
      <c r="CC818" s="1">
        <f t="shared" si="212"/>
        <v>0</v>
      </c>
      <c r="CD818" s="1">
        <f t="shared" si="213"/>
        <v>0</v>
      </c>
      <c r="CE818" s="1">
        <f t="shared" si="214"/>
        <v>0</v>
      </c>
      <c r="CF818" s="1">
        <f t="shared" si="215"/>
        <v>0</v>
      </c>
      <c r="CG818" s="1">
        <f>SUM(BR818:CC818)+SUM(COUNTIFS(R818:BQ818,{"TERM","RESIGNED"}))</f>
        <v>29</v>
      </c>
      <c r="CH818" s="1" t="s">
        <v>41</v>
      </c>
      <c r="CI818" s="1" t="s">
        <v>931</v>
      </c>
    </row>
    <row r="819" spans="1:88" x14ac:dyDescent="0.25">
      <c r="A819" s="30">
        <f t="shared" si="216"/>
        <v>818</v>
      </c>
      <c r="B819" s="1" t="s">
        <v>163</v>
      </c>
      <c r="C819" s="1">
        <v>600511</v>
      </c>
      <c r="D819" s="25">
        <v>600511</v>
      </c>
      <c r="E819" s="1" t="s">
        <v>862</v>
      </c>
      <c r="F819" s="32" t="s">
        <v>1475</v>
      </c>
      <c r="G819" s="32" t="s">
        <v>181</v>
      </c>
      <c r="H819" s="28">
        <v>45303</v>
      </c>
      <c r="I819" s="28" t="s">
        <v>36</v>
      </c>
      <c r="J819" s="28">
        <v>45328</v>
      </c>
      <c r="K819" s="1">
        <f t="shared" ca="1" si="219"/>
        <v>25</v>
      </c>
      <c r="L819" s="32" t="s">
        <v>1354</v>
      </c>
      <c r="M819" s="32" t="s">
        <v>920</v>
      </c>
      <c r="N819" s="1" t="s">
        <v>260</v>
      </c>
      <c r="O819" s="1" t="s">
        <v>886</v>
      </c>
      <c r="P819" s="1" t="s">
        <v>1579</v>
      </c>
      <c r="Q819" s="1" t="s">
        <v>1576</v>
      </c>
      <c r="R819" s="31" t="s">
        <v>263</v>
      </c>
      <c r="S819" s="42" t="s">
        <v>18</v>
      </c>
      <c r="T819" s="45" t="s">
        <v>36</v>
      </c>
      <c r="U819" s="42" t="s">
        <v>18</v>
      </c>
      <c r="V819" s="42" t="s">
        <v>18</v>
      </c>
      <c r="W819" s="46" t="s">
        <v>36</v>
      </c>
      <c r="X819" s="46" t="s">
        <v>18</v>
      </c>
      <c r="Y819" s="42" t="s">
        <v>17</v>
      </c>
      <c r="Z819" s="42" t="s">
        <v>17</v>
      </c>
      <c r="AA819" s="42" t="s">
        <v>18</v>
      </c>
      <c r="AB819" s="46" t="s">
        <v>36</v>
      </c>
      <c r="AC819" s="42" t="s">
        <v>18</v>
      </c>
      <c r="AD819" s="42" t="s">
        <v>886</v>
      </c>
      <c r="AE819" s="46" t="s">
        <v>36</v>
      </c>
      <c r="AF819" s="42" t="s">
        <v>886</v>
      </c>
      <c r="AG819" s="42" t="s">
        <v>886</v>
      </c>
      <c r="AH819" s="46" t="s">
        <v>36</v>
      </c>
      <c r="AI819" s="42" t="s">
        <v>886</v>
      </c>
      <c r="AJ819" s="42" t="s">
        <v>886</v>
      </c>
      <c r="AK819" s="46" t="s">
        <v>36</v>
      </c>
      <c r="AL819" s="42" t="s">
        <v>886</v>
      </c>
      <c r="AM819" s="42" t="s">
        <v>886</v>
      </c>
      <c r="AN819" s="46" t="s">
        <v>36</v>
      </c>
      <c r="AO819" s="42" t="s">
        <v>886</v>
      </c>
      <c r="AP819" s="42" t="s">
        <v>17</v>
      </c>
      <c r="AQ819" s="42" t="s">
        <v>17</v>
      </c>
      <c r="AR819" s="42" t="s">
        <v>886</v>
      </c>
      <c r="AS819" s="46" t="s">
        <v>36</v>
      </c>
      <c r="AT819" s="46" t="s">
        <v>886</v>
      </c>
      <c r="AU819" s="42" t="s">
        <v>886</v>
      </c>
      <c r="AV819" s="46" t="s">
        <v>36</v>
      </c>
      <c r="AW819" s="46" t="s">
        <v>886</v>
      </c>
      <c r="AX819" s="42" t="s">
        <v>886</v>
      </c>
      <c r="AY819" s="46" t="s">
        <v>36</v>
      </c>
      <c r="AZ819" s="46" t="s">
        <v>886</v>
      </c>
      <c r="BA819" s="42" t="s">
        <v>886</v>
      </c>
      <c r="BB819" s="46" t="s">
        <v>36</v>
      </c>
      <c r="BC819" s="46" t="s">
        <v>886</v>
      </c>
      <c r="BD819" s="42" t="s">
        <v>886</v>
      </c>
      <c r="BE819" s="42" t="s">
        <v>17</v>
      </c>
      <c r="BF819" s="42" t="s">
        <v>17</v>
      </c>
      <c r="BR819" s="1">
        <f t="shared" si="202"/>
        <v>0</v>
      </c>
      <c r="BS819" s="1">
        <f t="shared" si="203"/>
        <v>0</v>
      </c>
      <c r="BT819" s="1">
        <f t="shared" si="204"/>
        <v>6</v>
      </c>
      <c r="BU819" s="1">
        <f t="shared" si="205"/>
        <v>6</v>
      </c>
      <c r="BV819" s="1">
        <f t="shared" si="206"/>
        <v>0</v>
      </c>
      <c r="BW819" s="1">
        <f>SUM(COUNTIFS($S819:$BQ819,{"PAT","MAT"}))</f>
        <v>0</v>
      </c>
      <c r="BX819" s="1">
        <f t="shared" si="207"/>
        <v>0</v>
      </c>
      <c r="BY819" s="1">
        <f t="shared" si="208"/>
        <v>0</v>
      </c>
      <c r="BZ819" s="1">
        <f t="shared" si="209"/>
        <v>0</v>
      </c>
      <c r="CA819" s="1">
        <f t="shared" si="210"/>
        <v>0</v>
      </c>
      <c r="CB819" s="1">
        <f t="shared" si="211"/>
        <v>0</v>
      </c>
      <c r="CC819" s="1">
        <f t="shared" si="212"/>
        <v>0</v>
      </c>
      <c r="CD819" s="1">
        <f t="shared" si="213"/>
        <v>0</v>
      </c>
      <c r="CE819" s="1">
        <f t="shared" si="214"/>
        <v>0</v>
      </c>
      <c r="CF819" s="1">
        <f t="shared" si="215"/>
        <v>0</v>
      </c>
      <c r="CG819" s="1">
        <f>SUM(BR819:CC819)+SUM(COUNTIFS(R819:BQ819,{"TERM","RESIGNED"}))</f>
        <v>29</v>
      </c>
      <c r="CH819" s="1" t="s">
        <v>41</v>
      </c>
      <c r="CI819" s="1" t="s">
        <v>936</v>
      </c>
    </row>
    <row r="820" spans="1:88" x14ac:dyDescent="0.25">
      <c r="A820" s="30">
        <f t="shared" si="216"/>
        <v>819</v>
      </c>
      <c r="B820" s="1" t="s">
        <v>33</v>
      </c>
      <c r="C820" s="1">
        <v>19457</v>
      </c>
      <c r="D820" s="1">
        <v>19457</v>
      </c>
      <c r="E820" s="1" t="s">
        <v>863</v>
      </c>
      <c r="F820" s="32" t="s">
        <v>1444</v>
      </c>
      <c r="G820" s="32" t="s">
        <v>181</v>
      </c>
      <c r="H820" s="28">
        <v>45295</v>
      </c>
      <c r="I820" s="28" t="s">
        <v>36</v>
      </c>
      <c r="J820" s="28">
        <v>45328</v>
      </c>
      <c r="K820" s="1">
        <f t="shared" ca="1" si="219"/>
        <v>33</v>
      </c>
      <c r="L820" s="39" t="s">
        <v>1354</v>
      </c>
      <c r="M820" s="32" t="s">
        <v>761</v>
      </c>
      <c r="N820" s="1" t="s">
        <v>38</v>
      </c>
      <c r="O820" s="1" t="s">
        <v>886</v>
      </c>
      <c r="P820" s="1" t="s">
        <v>1579</v>
      </c>
      <c r="Q820" s="1" t="s">
        <v>1576</v>
      </c>
      <c r="R820" s="31" t="s">
        <v>243</v>
      </c>
      <c r="S820" s="42" t="s">
        <v>18</v>
      </c>
      <c r="T820" s="45" t="s">
        <v>36</v>
      </c>
      <c r="U820" s="42" t="s">
        <v>18</v>
      </c>
      <c r="V820" s="42" t="s">
        <v>18</v>
      </c>
      <c r="W820" s="46" t="s">
        <v>36</v>
      </c>
      <c r="X820" s="46" t="s">
        <v>18</v>
      </c>
      <c r="Y820" s="42" t="s">
        <v>17</v>
      </c>
      <c r="Z820" s="42" t="s">
        <v>17</v>
      </c>
      <c r="AA820" s="42" t="s">
        <v>18</v>
      </c>
      <c r="AB820" s="46" t="s">
        <v>36</v>
      </c>
      <c r="AC820" s="42" t="s">
        <v>18</v>
      </c>
      <c r="AD820" s="42" t="s">
        <v>886</v>
      </c>
      <c r="AE820" s="46" t="s">
        <v>36</v>
      </c>
      <c r="AF820" s="42" t="s">
        <v>886</v>
      </c>
      <c r="AG820" s="42" t="s">
        <v>886</v>
      </c>
      <c r="AH820" s="46" t="s">
        <v>36</v>
      </c>
      <c r="AI820" s="42" t="s">
        <v>886</v>
      </c>
      <c r="AJ820" s="42" t="s">
        <v>886</v>
      </c>
      <c r="AK820" s="46" t="s">
        <v>36</v>
      </c>
      <c r="AL820" s="42" t="s">
        <v>886</v>
      </c>
      <c r="AM820" s="42" t="s">
        <v>886</v>
      </c>
      <c r="AN820" s="46" t="s">
        <v>36</v>
      </c>
      <c r="AO820" s="42" t="s">
        <v>886</v>
      </c>
      <c r="AP820" s="42" t="s">
        <v>17</v>
      </c>
      <c r="AQ820" s="42" t="s">
        <v>17</v>
      </c>
      <c r="AR820" s="42" t="s">
        <v>886</v>
      </c>
      <c r="AS820" s="46" t="s">
        <v>36</v>
      </c>
      <c r="AT820" s="46" t="s">
        <v>886</v>
      </c>
      <c r="AU820" s="42" t="s">
        <v>886</v>
      </c>
      <c r="AV820" s="46" t="s">
        <v>36</v>
      </c>
      <c r="AW820" s="46" t="s">
        <v>886</v>
      </c>
      <c r="AX820" s="42" t="s">
        <v>886</v>
      </c>
      <c r="AY820" s="46" t="s">
        <v>36</v>
      </c>
      <c r="AZ820" s="46" t="s">
        <v>886</v>
      </c>
      <c r="BA820" s="42" t="s">
        <v>886</v>
      </c>
      <c r="BB820" s="46" t="s">
        <v>36</v>
      </c>
      <c r="BC820" s="46" t="s">
        <v>886</v>
      </c>
      <c r="BD820" s="42" t="s">
        <v>886</v>
      </c>
      <c r="BE820" s="42" t="s">
        <v>17</v>
      </c>
      <c r="BF820" s="42" t="s">
        <v>17</v>
      </c>
      <c r="BR820" s="1">
        <f t="shared" si="202"/>
        <v>0</v>
      </c>
      <c r="BS820" s="1">
        <f t="shared" si="203"/>
        <v>0</v>
      </c>
      <c r="BT820" s="1">
        <f t="shared" si="204"/>
        <v>6</v>
      </c>
      <c r="BU820" s="1">
        <f t="shared" si="205"/>
        <v>6</v>
      </c>
      <c r="BV820" s="1">
        <f t="shared" si="206"/>
        <v>0</v>
      </c>
      <c r="BW820" s="1">
        <f>SUM(COUNTIFS($S820:$BQ820,{"PAT","MAT"}))</f>
        <v>0</v>
      </c>
      <c r="BX820" s="1">
        <f t="shared" si="207"/>
        <v>0</v>
      </c>
      <c r="BY820" s="1">
        <f t="shared" si="208"/>
        <v>0</v>
      </c>
      <c r="BZ820" s="1">
        <f t="shared" si="209"/>
        <v>0</v>
      </c>
      <c r="CA820" s="1">
        <f t="shared" si="210"/>
        <v>0</v>
      </c>
      <c r="CB820" s="1">
        <f t="shared" si="211"/>
        <v>0</v>
      </c>
      <c r="CC820" s="1">
        <f t="shared" si="212"/>
        <v>0</v>
      </c>
      <c r="CD820" s="1">
        <f t="shared" si="213"/>
        <v>0</v>
      </c>
      <c r="CE820" s="1">
        <f t="shared" si="214"/>
        <v>0</v>
      </c>
      <c r="CF820" s="1">
        <f t="shared" si="215"/>
        <v>0</v>
      </c>
      <c r="CG820" s="1">
        <f>SUM(BR820:CC820)+SUM(COUNTIFS(R820:BQ820,{"TERM","RESIGNED"}))</f>
        <v>29</v>
      </c>
      <c r="CH820" s="1" t="s">
        <v>41</v>
      </c>
      <c r="CI820" s="1" t="s">
        <v>936</v>
      </c>
    </row>
    <row r="821" spans="1:88" x14ac:dyDescent="0.25">
      <c r="A821" s="30">
        <f t="shared" si="216"/>
        <v>820</v>
      </c>
      <c r="B821" s="1" t="s">
        <v>33</v>
      </c>
      <c r="C821" s="1">
        <v>19465</v>
      </c>
      <c r="D821" s="1">
        <v>19465</v>
      </c>
      <c r="E821" s="1" t="s">
        <v>862</v>
      </c>
      <c r="F821" s="32" t="s">
        <v>1455</v>
      </c>
      <c r="G821" s="32" t="s">
        <v>177</v>
      </c>
      <c r="H821" s="28">
        <v>45295</v>
      </c>
      <c r="I821" s="28" t="s">
        <v>36</v>
      </c>
      <c r="J821" s="28">
        <v>45328</v>
      </c>
      <c r="K821" s="1">
        <f t="shared" ca="1" si="219"/>
        <v>33</v>
      </c>
      <c r="L821" s="39" t="s">
        <v>1354</v>
      </c>
      <c r="M821" s="32" t="s">
        <v>761</v>
      </c>
      <c r="N821" s="1" t="s">
        <v>38</v>
      </c>
      <c r="O821" s="1" t="s">
        <v>886</v>
      </c>
      <c r="P821" s="1" t="s">
        <v>1579</v>
      </c>
      <c r="Q821" s="1" t="s">
        <v>1576</v>
      </c>
      <c r="R821" s="31" t="s">
        <v>243</v>
      </c>
      <c r="S821" s="42" t="s">
        <v>18</v>
      </c>
      <c r="T821" s="45" t="s">
        <v>36</v>
      </c>
      <c r="U821" s="42" t="s">
        <v>18</v>
      </c>
      <c r="V821" s="42" t="s">
        <v>18</v>
      </c>
      <c r="W821" s="46" t="s">
        <v>36</v>
      </c>
      <c r="X821" s="46" t="s">
        <v>18</v>
      </c>
      <c r="Y821" s="42" t="s">
        <v>17</v>
      </c>
      <c r="Z821" s="42" t="s">
        <v>17</v>
      </c>
      <c r="AA821" s="42" t="s">
        <v>18</v>
      </c>
      <c r="AB821" s="46" t="s">
        <v>36</v>
      </c>
      <c r="AC821" s="42" t="s">
        <v>18</v>
      </c>
      <c r="AD821" s="42" t="s">
        <v>886</v>
      </c>
      <c r="AE821" s="46" t="s">
        <v>36</v>
      </c>
      <c r="AF821" s="42" t="s">
        <v>886</v>
      </c>
      <c r="AG821" s="42" t="s">
        <v>886</v>
      </c>
      <c r="AH821" s="46" t="s">
        <v>36</v>
      </c>
      <c r="AI821" s="42" t="s">
        <v>886</v>
      </c>
      <c r="AJ821" s="42" t="s">
        <v>886</v>
      </c>
      <c r="AK821" s="46" t="s">
        <v>36</v>
      </c>
      <c r="AL821" s="42" t="s">
        <v>886</v>
      </c>
      <c r="AM821" s="42" t="s">
        <v>886</v>
      </c>
      <c r="AN821" s="46" t="s">
        <v>36</v>
      </c>
      <c r="AO821" s="42" t="s">
        <v>886</v>
      </c>
      <c r="AP821" s="42" t="s">
        <v>17</v>
      </c>
      <c r="AQ821" s="42" t="s">
        <v>17</v>
      </c>
      <c r="AR821" s="42" t="s">
        <v>886</v>
      </c>
      <c r="AS821" s="46" t="s">
        <v>36</v>
      </c>
      <c r="AT821" s="46" t="s">
        <v>886</v>
      </c>
      <c r="AU821" s="42" t="s">
        <v>886</v>
      </c>
      <c r="AV821" s="46" t="s">
        <v>36</v>
      </c>
      <c r="AW821" s="46" t="s">
        <v>886</v>
      </c>
      <c r="AX821" s="42" t="s">
        <v>886</v>
      </c>
      <c r="AY821" s="46" t="s">
        <v>36</v>
      </c>
      <c r="AZ821" s="46" t="s">
        <v>886</v>
      </c>
      <c r="BA821" s="42" t="s">
        <v>886</v>
      </c>
      <c r="BB821" s="46" t="s">
        <v>36</v>
      </c>
      <c r="BC821" s="46" t="s">
        <v>886</v>
      </c>
      <c r="BD821" s="42" t="s">
        <v>886</v>
      </c>
      <c r="BE821" s="42" t="s">
        <v>17</v>
      </c>
      <c r="BF821" s="42" t="s">
        <v>17</v>
      </c>
      <c r="BR821" s="1">
        <f t="shared" si="202"/>
        <v>0</v>
      </c>
      <c r="BS821" s="1">
        <f t="shared" si="203"/>
        <v>0</v>
      </c>
      <c r="BT821" s="1">
        <f t="shared" si="204"/>
        <v>6</v>
      </c>
      <c r="BU821" s="1">
        <f t="shared" si="205"/>
        <v>6</v>
      </c>
      <c r="BV821" s="1">
        <f t="shared" si="206"/>
        <v>0</v>
      </c>
      <c r="BW821" s="1">
        <f>SUM(COUNTIFS($S821:$BQ821,{"PAT","MAT"}))</f>
        <v>0</v>
      </c>
      <c r="BX821" s="1">
        <f t="shared" si="207"/>
        <v>0</v>
      </c>
      <c r="BY821" s="1">
        <f t="shared" si="208"/>
        <v>0</v>
      </c>
      <c r="BZ821" s="1">
        <f t="shared" si="209"/>
        <v>0</v>
      </c>
      <c r="CA821" s="1">
        <f t="shared" si="210"/>
        <v>0</v>
      </c>
      <c r="CB821" s="1">
        <f t="shared" si="211"/>
        <v>0</v>
      </c>
      <c r="CC821" s="1">
        <f t="shared" si="212"/>
        <v>0</v>
      </c>
      <c r="CD821" s="1">
        <f t="shared" si="213"/>
        <v>0</v>
      </c>
      <c r="CE821" s="1">
        <f t="shared" si="214"/>
        <v>0</v>
      </c>
      <c r="CF821" s="1">
        <f t="shared" si="215"/>
        <v>0</v>
      </c>
      <c r="CG821" s="1">
        <f>SUM(BR821:CC821)+SUM(COUNTIFS(R821:BQ821,{"TERM","RESIGNED"}))</f>
        <v>29</v>
      </c>
      <c r="CH821" s="1" t="s">
        <v>41</v>
      </c>
      <c r="CI821" s="1" t="s">
        <v>936</v>
      </c>
    </row>
    <row r="822" spans="1:88" x14ac:dyDescent="0.25">
      <c r="A822" s="30">
        <f t="shared" si="216"/>
        <v>821</v>
      </c>
      <c r="B822" s="1" t="s">
        <v>33</v>
      </c>
      <c r="C822" s="1">
        <v>19467</v>
      </c>
      <c r="D822" s="1">
        <v>19467</v>
      </c>
      <c r="E822" s="1" t="s">
        <v>863</v>
      </c>
      <c r="F822" s="32" t="s">
        <v>1416</v>
      </c>
      <c r="G822" s="32" t="s">
        <v>181</v>
      </c>
      <c r="H822" s="28">
        <v>45295</v>
      </c>
      <c r="I822" s="28" t="s">
        <v>36</v>
      </c>
      <c r="J822" s="28">
        <v>45328</v>
      </c>
      <c r="K822" s="1">
        <f t="shared" ca="1" si="219"/>
        <v>33</v>
      </c>
      <c r="L822" s="39" t="s">
        <v>1354</v>
      </c>
      <c r="M822" s="32" t="s">
        <v>761</v>
      </c>
      <c r="N822" s="1" t="s">
        <v>38</v>
      </c>
      <c r="O822" s="1" t="s">
        <v>886</v>
      </c>
      <c r="P822" s="1" t="s">
        <v>1579</v>
      </c>
      <c r="Q822" s="1" t="s">
        <v>1576</v>
      </c>
      <c r="R822" s="31" t="s">
        <v>243</v>
      </c>
      <c r="S822" s="42" t="s">
        <v>18</v>
      </c>
      <c r="T822" s="45" t="s">
        <v>36</v>
      </c>
      <c r="U822" s="42" t="s">
        <v>18</v>
      </c>
      <c r="V822" s="42" t="s">
        <v>18</v>
      </c>
      <c r="W822" s="46" t="s">
        <v>36</v>
      </c>
      <c r="X822" s="46" t="s">
        <v>18</v>
      </c>
      <c r="Y822" s="42" t="s">
        <v>17</v>
      </c>
      <c r="Z822" s="42" t="s">
        <v>17</v>
      </c>
      <c r="AA822" s="42" t="s">
        <v>18</v>
      </c>
      <c r="AB822" s="46" t="s">
        <v>36</v>
      </c>
      <c r="AC822" s="42" t="s">
        <v>18</v>
      </c>
      <c r="AD822" s="42" t="s">
        <v>886</v>
      </c>
      <c r="AE822" s="46" t="s">
        <v>36</v>
      </c>
      <c r="AF822" s="42" t="s">
        <v>886</v>
      </c>
      <c r="AG822" s="42" t="s">
        <v>886</v>
      </c>
      <c r="AH822" s="46" t="s">
        <v>36</v>
      </c>
      <c r="AI822" s="42" t="s">
        <v>886</v>
      </c>
      <c r="AJ822" s="42" t="s">
        <v>886</v>
      </c>
      <c r="AK822" s="46" t="s">
        <v>36</v>
      </c>
      <c r="AL822" s="42" t="s">
        <v>886</v>
      </c>
      <c r="AM822" s="42" t="s">
        <v>886</v>
      </c>
      <c r="AN822" s="46" t="s">
        <v>36</v>
      </c>
      <c r="AO822" s="42" t="s">
        <v>886</v>
      </c>
      <c r="AP822" s="42" t="s">
        <v>17</v>
      </c>
      <c r="AQ822" s="42" t="s">
        <v>17</v>
      </c>
      <c r="AR822" s="42" t="s">
        <v>886</v>
      </c>
      <c r="AS822" s="46" t="s">
        <v>36</v>
      </c>
      <c r="AT822" s="46" t="s">
        <v>886</v>
      </c>
      <c r="AU822" s="42" t="s">
        <v>886</v>
      </c>
      <c r="AV822" s="46" t="s">
        <v>36</v>
      </c>
      <c r="AW822" s="46" t="s">
        <v>886</v>
      </c>
      <c r="AX822" s="42" t="s">
        <v>886</v>
      </c>
      <c r="AY822" s="46" t="s">
        <v>36</v>
      </c>
      <c r="AZ822" s="46" t="s">
        <v>886</v>
      </c>
      <c r="BA822" s="42" t="s">
        <v>886</v>
      </c>
      <c r="BB822" s="46" t="s">
        <v>36</v>
      </c>
      <c r="BC822" s="46" t="s">
        <v>886</v>
      </c>
      <c r="BD822" s="42" t="s">
        <v>886</v>
      </c>
      <c r="BE822" s="42" t="s">
        <v>17</v>
      </c>
      <c r="BF822" s="42" t="s">
        <v>17</v>
      </c>
      <c r="BR822" s="1">
        <f t="shared" si="202"/>
        <v>0</v>
      </c>
      <c r="BS822" s="1">
        <f t="shared" si="203"/>
        <v>0</v>
      </c>
      <c r="BT822" s="1">
        <f t="shared" si="204"/>
        <v>6</v>
      </c>
      <c r="BU822" s="1">
        <f t="shared" si="205"/>
        <v>6</v>
      </c>
      <c r="BV822" s="1">
        <f t="shared" si="206"/>
        <v>0</v>
      </c>
      <c r="BW822" s="1">
        <f>SUM(COUNTIFS($S822:$BQ822,{"PAT","MAT"}))</f>
        <v>0</v>
      </c>
      <c r="BX822" s="1">
        <f t="shared" si="207"/>
        <v>0</v>
      </c>
      <c r="BY822" s="1">
        <f t="shared" si="208"/>
        <v>0</v>
      </c>
      <c r="BZ822" s="1">
        <f t="shared" si="209"/>
        <v>0</v>
      </c>
      <c r="CA822" s="1">
        <f t="shared" si="210"/>
        <v>0</v>
      </c>
      <c r="CB822" s="1">
        <f t="shared" si="211"/>
        <v>0</v>
      </c>
      <c r="CC822" s="1">
        <f t="shared" si="212"/>
        <v>0</v>
      </c>
      <c r="CD822" s="1">
        <f t="shared" si="213"/>
        <v>0</v>
      </c>
      <c r="CE822" s="1">
        <f t="shared" si="214"/>
        <v>0</v>
      </c>
      <c r="CF822" s="1">
        <f t="shared" si="215"/>
        <v>0</v>
      </c>
      <c r="CG822" s="1">
        <f>SUM(BR822:CC822)+SUM(COUNTIFS(R822:BQ822,{"TERM","RESIGNED"}))</f>
        <v>29</v>
      </c>
      <c r="CH822" s="1" t="s">
        <v>41</v>
      </c>
      <c r="CI822" s="1" t="s">
        <v>933</v>
      </c>
    </row>
    <row r="823" spans="1:88" x14ac:dyDescent="0.25">
      <c r="A823" s="30">
        <f t="shared" si="216"/>
        <v>822</v>
      </c>
      <c r="B823" s="1" t="s">
        <v>33</v>
      </c>
      <c r="C823" s="1">
        <v>19325</v>
      </c>
      <c r="D823" s="25">
        <v>19325</v>
      </c>
      <c r="E823" s="1" t="s">
        <v>863</v>
      </c>
      <c r="F823" s="32" t="s">
        <v>1239</v>
      </c>
      <c r="G823" s="32" t="s">
        <v>117</v>
      </c>
      <c r="H823" s="28">
        <v>45219</v>
      </c>
      <c r="I823" s="28" t="s">
        <v>36</v>
      </c>
      <c r="J823" s="28">
        <v>45328</v>
      </c>
      <c r="K823" s="1">
        <f t="shared" ca="1" si="219"/>
        <v>109</v>
      </c>
      <c r="L823" s="32" t="str">
        <f>IF(OR(M823="Email Verification",M823="Operations",M823="OJT",M823="Bottom Quartile Group",M823="Training"),"Billable","Non Billable")</f>
        <v>Billable</v>
      </c>
      <c r="M823" s="32" t="s">
        <v>118</v>
      </c>
      <c r="N823" s="1" t="s">
        <v>38</v>
      </c>
      <c r="O823" s="1" t="s">
        <v>886</v>
      </c>
      <c r="P823" s="1" t="s">
        <v>1579</v>
      </c>
      <c r="Q823" s="1" t="s">
        <v>1576</v>
      </c>
      <c r="R823" s="31" t="s">
        <v>414</v>
      </c>
      <c r="S823" s="42" t="s">
        <v>18</v>
      </c>
      <c r="T823" s="45" t="s">
        <v>36</v>
      </c>
      <c r="U823" s="42" t="s">
        <v>18</v>
      </c>
      <c r="V823" s="42" t="s">
        <v>18</v>
      </c>
      <c r="W823" s="46" t="s">
        <v>36</v>
      </c>
      <c r="X823" s="46" t="s">
        <v>18</v>
      </c>
      <c r="Y823" s="42" t="s">
        <v>17</v>
      </c>
      <c r="Z823" s="42" t="s">
        <v>17</v>
      </c>
      <c r="AA823" s="42" t="s">
        <v>18</v>
      </c>
      <c r="AB823" s="46" t="s">
        <v>36</v>
      </c>
      <c r="AC823" s="42" t="s">
        <v>18</v>
      </c>
      <c r="AD823" s="42" t="s">
        <v>886</v>
      </c>
      <c r="AE823" s="46" t="s">
        <v>36</v>
      </c>
      <c r="AF823" s="42" t="s">
        <v>886</v>
      </c>
      <c r="AG823" s="42" t="s">
        <v>886</v>
      </c>
      <c r="AH823" s="46" t="s">
        <v>36</v>
      </c>
      <c r="AI823" s="42" t="s">
        <v>886</v>
      </c>
      <c r="AJ823" s="42" t="s">
        <v>886</v>
      </c>
      <c r="AK823" s="46" t="s">
        <v>36</v>
      </c>
      <c r="AL823" s="42" t="s">
        <v>886</v>
      </c>
      <c r="AM823" s="42" t="s">
        <v>886</v>
      </c>
      <c r="AN823" s="46" t="s">
        <v>36</v>
      </c>
      <c r="AO823" s="42" t="s">
        <v>886</v>
      </c>
      <c r="AP823" s="42" t="s">
        <v>17</v>
      </c>
      <c r="AQ823" s="42" t="s">
        <v>17</v>
      </c>
      <c r="AR823" s="42" t="s">
        <v>886</v>
      </c>
      <c r="AS823" s="46" t="s">
        <v>36</v>
      </c>
      <c r="AT823" s="46" t="s">
        <v>886</v>
      </c>
      <c r="AU823" s="42" t="s">
        <v>886</v>
      </c>
      <c r="AV823" s="46" t="s">
        <v>36</v>
      </c>
      <c r="AW823" s="46" t="s">
        <v>886</v>
      </c>
      <c r="AX823" s="42" t="s">
        <v>886</v>
      </c>
      <c r="AY823" s="46" t="s">
        <v>36</v>
      </c>
      <c r="AZ823" s="46" t="s">
        <v>886</v>
      </c>
      <c r="BA823" s="42" t="s">
        <v>886</v>
      </c>
      <c r="BB823" s="46" t="s">
        <v>36</v>
      </c>
      <c r="BC823" s="46" t="s">
        <v>886</v>
      </c>
      <c r="BD823" s="42" t="s">
        <v>886</v>
      </c>
      <c r="BE823" s="42" t="s">
        <v>17</v>
      </c>
      <c r="BF823" s="42" t="s">
        <v>17</v>
      </c>
      <c r="BR823" s="1">
        <f t="shared" si="202"/>
        <v>0</v>
      </c>
      <c r="BS823" s="1">
        <f t="shared" si="203"/>
        <v>0</v>
      </c>
      <c r="BT823" s="1">
        <f t="shared" si="204"/>
        <v>6</v>
      </c>
      <c r="BU823" s="1">
        <f t="shared" si="205"/>
        <v>6</v>
      </c>
      <c r="BV823" s="1">
        <f t="shared" si="206"/>
        <v>0</v>
      </c>
      <c r="BW823" s="1">
        <f>SUM(COUNTIFS($S823:$BQ823,{"PAT","MAT"}))</f>
        <v>0</v>
      </c>
      <c r="BX823" s="1">
        <f t="shared" si="207"/>
        <v>0</v>
      </c>
      <c r="BY823" s="1">
        <f t="shared" si="208"/>
        <v>0</v>
      </c>
      <c r="BZ823" s="1">
        <f t="shared" si="209"/>
        <v>0</v>
      </c>
      <c r="CA823" s="1">
        <f t="shared" si="210"/>
        <v>0</v>
      </c>
      <c r="CB823" s="1">
        <f t="shared" si="211"/>
        <v>0</v>
      </c>
      <c r="CC823" s="1">
        <f t="shared" si="212"/>
        <v>0</v>
      </c>
      <c r="CD823" s="1">
        <f t="shared" si="213"/>
        <v>0</v>
      </c>
      <c r="CE823" s="1">
        <f t="shared" si="214"/>
        <v>0</v>
      </c>
      <c r="CF823" s="1">
        <f t="shared" si="215"/>
        <v>0</v>
      </c>
      <c r="CG823" s="1">
        <f>SUM(BR823:CC823)+SUM(COUNTIFS(R823:BQ823,{"TERM","RESIGNED"}))</f>
        <v>29</v>
      </c>
      <c r="CH823" s="1" t="s">
        <v>41</v>
      </c>
      <c r="CI823" s="1" t="s">
        <v>933</v>
      </c>
    </row>
    <row r="824" spans="1:88" x14ac:dyDescent="0.25">
      <c r="A824" s="30">
        <f t="shared" si="216"/>
        <v>823</v>
      </c>
      <c r="B824" s="1" t="s">
        <v>33</v>
      </c>
      <c r="C824" s="1">
        <v>19448</v>
      </c>
      <c r="D824" s="25">
        <v>19448</v>
      </c>
      <c r="E824" s="1" t="s">
        <v>863</v>
      </c>
      <c r="F824" s="32" t="s">
        <v>1297</v>
      </c>
      <c r="G824" s="32" t="s">
        <v>117</v>
      </c>
      <c r="H824" s="28">
        <v>45238</v>
      </c>
      <c r="I824" s="28" t="s">
        <v>36</v>
      </c>
      <c r="J824" s="28">
        <v>45328</v>
      </c>
      <c r="K824" s="1">
        <f t="shared" ca="1" si="219"/>
        <v>90</v>
      </c>
      <c r="L824" s="32" t="str">
        <f>IF(OR(M824="Email Verification",M824="Operations",M824="OJT",M824="Bottom Quartile Group",M824="Training"),"Billable","Non Billable")</f>
        <v>Billable</v>
      </c>
      <c r="M824" s="32" t="s">
        <v>118</v>
      </c>
      <c r="N824" s="1" t="s">
        <v>38</v>
      </c>
      <c r="O824" s="1" t="s">
        <v>886</v>
      </c>
      <c r="P824" s="1" t="s">
        <v>1579</v>
      </c>
      <c r="Q824" s="1" t="s">
        <v>1576</v>
      </c>
      <c r="R824" s="31" t="s">
        <v>414</v>
      </c>
      <c r="S824" s="42" t="s">
        <v>18</v>
      </c>
      <c r="T824" s="45" t="s">
        <v>36</v>
      </c>
      <c r="U824" s="42" t="s">
        <v>18</v>
      </c>
      <c r="V824" s="42" t="s">
        <v>18</v>
      </c>
      <c r="W824" s="46" t="s">
        <v>36</v>
      </c>
      <c r="X824" s="46" t="s">
        <v>18</v>
      </c>
      <c r="Y824" s="42" t="s">
        <v>17</v>
      </c>
      <c r="Z824" s="42" t="s">
        <v>17</v>
      </c>
      <c r="AA824" s="42" t="s">
        <v>18</v>
      </c>
      <c r="AB824" s="46" t="s">
        <v>36</v>
      </c>
      <c r="AC824" s="42" t="s">
        <v>18</v>
      </c>
      <c r="AD824" s="42" t="s">
        <v>886</v>
      </c>
      <c r="AE824" s="46" t="s">
        <v>36</v>
      </c>
      <c r="AF824" s="42" t="s">
        <v>886</v>
      </c>
      <c r="AG824" s="42" t="s">
        <v>886</v>
      </c>
      <c r="AH824" s="46" t="s">
        <v>36</v>
      </c>
      <c r="AI824" s="42" t="s">
        <v>886</v>
      </c>
      <c r="AJ824" s="42" t="s">
        <v>886</v>
      </c>
      <c r="AK824" s="46" t="s">
        <v>36</v>
      </c>
      <c r="AL824" s="42" t="s">
        <v>886</v>
      </c>
      <c r="AM824" s="42" t="s">
        <v>886</v>
      </c>
      <c r="AN824" s="46" t="s">
        <v>36</v>
      </c>
      <c r="AO824" s="42" t="s">
        <v>886</v>
      </c>
      <c r="AP824" s="42" t="s">
        <v>17</v>
      </c>
      <c r="AQ824" s="42" t="s">
        <v>17</v>
      </c>
      <c r="AR824" s="42" t="s">
        <v>886</v>
      </c>
      <c r="AS824" s="46" t="s">
        <v>36</v>
      </c>
      <c r="AT824" s="46" t="s">
        <v>886</v>
      </c>
      <c r="AU824" s="42" t="s">
        <v>886</v>
      </c>
      <c r="AV824" s="46" t="s">
        <v>36</v>
      </c>
      <c r="AW824" s="46" t="s">
        <v>886</v>
      </c>
      <c r="AX824" s="42" t="s">
        <v>886</v>
      </c>
      <c r="AY824" s="46" t="s">
        <v>36</v>
      </c>
      <c r="AZ824" s="46" t="s">
        <v>886</v>
      </c>
      <c r="BA824" s="42" t="s">
        <v>886</v>
      </c>
      <c r="BB824" s="46" t="s">
        <v>36</v>
      </c>
      <c r="BC824" s="46" t="s">
        <v>886</v>
      </c>
      <c r="BD824" s="42" t="s">
        <v>886</v>
      </c>
      <c r="BE824" s="42" t="s">
        <v>17</v>
      </c>
      <c r="BF824" s="42" t="s">
        <v>17</v>
      </c>
      <c r="BR824" s="1">
        <f t="shared" si="202"/>
        <v>0</v>
      </c>
      <c r="BS824" s="1">
        <f t="shared" si="203"/>
        <v>0</v>
      </c>
      <c r="BT824" s="1">
        <f t="shared" si="204"/>
        <v>6</v>
      </c>
      <c r="BU824" s="1">
        <f t="shared" si="205"/>
        <v>6</v>
      </c>
      <c r="BV824" s="1">
        <f t="shared" si="206"/>
        <v>0</v>
      </c>
      <c r="BW824" s="1">
        <f>SUM(COUNTIFS($S824:$BQ824,{"PAT","MAT"}))</f>
        <v>0</v>
      </c>
      <c r="BX824" s="1">
        <f t="shared" si="207"/>
        <v>0</v>
      </c>
      <c r="BY824" s="1">
        <f t="shared" si="208"/>
        <v>0</v>
      </c>
      <c r="BZ824" s="1">
        <f t="shared" si="209"/>
        <v>0</v>
      </c>
      <c r="CA824" s="1">
        <f t="shared" si="210"/>
        <v>0</v>
      </c>
      <c r="CB824" s="1">
        <f t="shared" si="211"/>
        <v>0</v>
      </c>
      <c r="CC824" s="1">
        <f t="shared" si="212"/>
        <v>0</v>
      </c>
      <c r="CD824" s="1">
        <f t="shared" si="213"/>
        <v>0</v>
      </c>
      <c r="CE824" s="1">
        <f t="shared" si="214"/>
        <v>0</v>
      </c>
      <c r="CF824" s="1">
        <f t="shared" si="215"/>
        <v>0</v>
      </c>
      <c r="CG824" s="1">
        <f>SUM(BR824:CC824)+SUM(COUNTIFS(R824:BQ824,{"TERM","RESIGNED"}))</f>
        <v>29</v>
      </c>
      <c r="CH824" s="1" t="s">
        <v>41</v>
      </c>
      <c r="CI824" s="1" t="s">
        <v>931</v>
      </c>
    </row>
    <row r="825" spans="1:88" x14ac:dyDescent="0.25">
      <c r="A825" s="30">
        <f t="shared" si="216"/>
        <v>824</v>
      </c>
      <c r="B825" s="1" t="s">
        <v>163</v>
      </c>
      <c r="C825" s="1">
        <v>106270</v>
      </c>
      <c r="D825" s="25">
        <v>106270</v>
      </c>
      <c r="E825" s="1" t="s">
        <v>863</v>
      </c>
      <c r="F825" s="32" t="s">
        <v>1400</v>
      </c>
      <c r="G825" s="32" t="s">
        <v>117</v>
      </c>
      <c r="H825" s="28">
        <v>45282</v>
      </c>
      <c r="I825" s="28" t="s">
        <v>36</v>
      </c>
      <c r="J825" s="28">
        <v>45328</v>
      </c>
      <c r="K825" s="1">
        <f t="shared" ca="1" si="219"/>
        <v>46</v>
      </c>
      <c r="L825" s="32" t="s">
        <v>1354</v>
      </c>
      <c r="M825" s="32" t="s">
        <v>761</v>
      </c>
      <c r="N825" s="1" t="s">
        <v>38</v>
      </c>
      <c r="O825" s="1" t="s">
        <v>886</v>
      </c>
      <c r="P825" s="1" t="s">
        <v>1579</v>
      </c>
      <c r="Q825" s="1" t="s">
        <v>1576</v>
      </c>
      <c r="R825" s="31" t="s">
        <v>237</v>
      </c>
      <c r="S825" s="42" t="s">
        <v>18</v>
      </c>
      <c r="T825" s="45" t="s">
        <v>36</v>
      </c>
      <c r="U825" s="42" t="s">
        <v>18</v>
      </c>
      <c r="V825" s="42" t="s">
        <v>18</v>
      </c>
      <c r="W825" s="46" t="s">
        <v>36</v>
      </c>
      <c r="X825" s="46" t="s">
        <v>18</v>
      </c>
      <c r="Y825" s="42" t="s">
        <v>17</v>
      </c>
      <c r="Z825" s="42" t="s">
        <v>17</v>
      </c>
      <c r="AA825" s="42" t="s">
        <v>18</v>
      </c>
      <c r="AB825" s="46" t="s">
        <v>36</v>
      </c>
      <c r="AC825" s="42" t="s">
        <v>18</v>
      </c>
      <c r="AD825" s="42" t="s">
        <v>886</v>
      </c>
      <c r="AE825" s="46" t="s">
        <v>36</v>
      </c>
      <c r="AF825" s="42" t="s">
        <v>886</v>
      </c>
      <c r="AG825" s="42" t="s">
        <v>886</v>
      </c>
      <c r="AH825" s="46" t="s">
        <v>36</v>
      </c>
      <c r="AI825" s="42" t="s">
        <v>886</v>
      </c>
      <c r="AJ825" s="42" t="s">
        <v>886</v>
      </c>
      <c r="AK825" s="46" t="s">
        <v>36</v>
      </c>
      <c r="AL825" s="42" t="s">
        <v>886</v>
      </c>
      <c r="AM825" s="42" t="s">
        <v>886</v>
      </c>
      <c r="AN825" s="46" t="s">
        <v>36</v>
      </c>
      <c r="AO825" s="42" t="s">
        <v>886</v>
      </c>
      <c r="AP825" s="42" t="s">
        <v>17</v>
      </c>
      <c r="AQ825" s="42" t="s">
        <v>17</v>
      </c>
      <c r="AR825" s="42" t="s">
        <v>886</v>
      </c>
      <c r="AS825" s="46" t="s">
        <v>36</v>
      </c>
      <c r="AT825" s="46" t="s">
        <v>886</v>
      </c>
      <c r="AU825" s="42" t="s">
        <v>886</v>
      </c>
      <c r="AV825" s="46" t="s">
        <v>36</v>
      </c>
      <c r="AW825" s="46" t="s">
        <v>886</v>
      </c>
      <c r="AX825" s="42" t="s">
        <v>886</v>
      </c>
      <c r="AY825" s="46" t="s">
        <v>36</v>
      </c>
      <c r="AZ825" s="46" t="s">
        <v>886</v>
      </c>
      <c r="BA825" s="42" t="s">
        <v>886</v>
      </c>
      <c r="BB825" s="46" t="s">
        <v>36</v>
      </c>
      <c r="BC825" s="46" t="s">
        <v>886</v>
      </c>
      <c r="BD825" s="42" t="s">
        <v>886</v>
      </c>
      <c r="BE825" s="42" t="s">
        <v>17</v>
      </c>
      <c r="BF825" s="42" t="s">
        <v>17</v>
      </c>
      <c r="BR825" s="1">
        <f t="shared" si="202"/>
        <v>0</v>
      </c>
      <c r="BS825" s="1">
        <f t="shared" si="203"/>
        <v>0</v>
      </c>
      <c r="BT825" s="1">
        <f t="shared" si="204"/>
        <v>6</v>
      </c>
      <c r="BU825" s="1">
        <f t="shared" si="205"/>
        <v>6</v>
      </c>
      <c r="BV825" s="1">
        <f t="shared" si="206"/>
        <v>0</v>
      </c>
      <c r="BW825" s="1">
        <f>SUM(COUNTIFS($S825:$BQ825,{"PAT","MAT"}))</f>
        <v>0</v>
      </c>
      <c r="BX825" s="1">
        <f t="shared" si="207"/>
        <v>0</v>
      </c>
      <c r="BY825" s="1">
        <f t="shared" si="208"/>
        <v>0</v>
      </c>
      <c r="BZ825" s="1">
        <f t="shared" si="209"/>
        <v>0</v>
      </c>
      <c r="CA825" s="1">
        <f t="shared" si="210"/>
        <v>0</v>
      </c>
      <c r="CB825" s="1">
        <f t="shared" si="211"/>
        <v>0</v>
      </c>
      <c r="CC825" s="1">
        <f t="shared" si="212"/>
        <v>0</v>
      </c>
      <c r="CD825" s="1">
        <f t="shared" si="213"/>
        <v>0</v>
      </c>
      <c r="CE825" s="1">
        <f t="shared" si="214"/>
        <v>0</v>
      </c>
      <c r="CF825" s="1">
        <f t="shared" si="215"/>
        <v>0</v>
      </c>
      <c r="CG825" s="1">
        <f>SUM(BR825:CC825)+SUM(COUNTIFS(R825:BQ825,{"TERM","RESIGNED"}))</f>
        <v>29</v>
      </c>
      <c r="CH825" s="1" t="s">
        <v>41</v>
      </c>
      <c r="CI825" s="1" t="s">
        <v>931</v>
      </c>
    </row>
    <row r="826" spans="1:88" x14ac:dyDescent="0.25">
      <c r="A826" s="30">
        <f t="shared" si="216"/>
        <v>825</v>
      </c>
      <c r="B826" s="1" t="s">
        <v>33</v>
      </c>
      <c r="C826" s="1">
        <v>18527</v>
      </c>
      <c r="D826" s="25">
        <v>18527</v>
      </c>
      <c r="E826" s="1" t="s">
        <v>863</v>
      </c>
      <c r="F826" s="32" t="s">
        <v>664</v>
      </c>
      <c r="G826" s="32" t="s">
        <v>177</v>
      </c>
      <c r="H826" s="28">
        <v>44827</v>
      </c>
      <c r="I826" s="28" t="s">
        <v>36</v>
      </c>
      <c r="J826" s="28">
        <v>45327</v>
      </c>
      <c r="K826" s="1">
        <f t="shared" ca="1" si="219"/>
        <v>500</v>
      </c>
      <c r="L826" s="32" t="str">
        <f t="shared" ref="L826:L835" si="220">IF(OR(M826="Email Verification",M826="Operations",M826="OJT",M826="Bottom Quartile Group",M826="Training"),"Billable","Non Billable")</f>
        <v>Billable</v>
      </c>
      <c r="M826" s="32" t="s">
        <v>178</v>
      </c>
      <c r="N826" s="1" t="s">
        <v>38</v>
      </c>
      <c r="O826" s="1" t="s">
        <v>886</v>
      </c>
      <c r="P826" s="1" t="s">
        <v>1579</v>
      </c>
      <c r="Q826" s="1" t="s">
        <v>1576</v>
      </c>
      <c r="R826" s="31" t="s">
        <v>295</v>
      </c>
      <c r="S826" s="42" t="s">
        <v>18</v>
      </c>
      <c r="T826" s="45" t="s">
        <v>36</v>
      </c>
      <c r="U826" s="42" t="s">
        <v>18</v>
      </c>
      <c r="V826" s="42" t="s">
        <v>18</v>
      </c>
      <c r="W826" s="46" t="s">
        <v>36</v>
      </c>
      <c r="X826" s="46" t="s">
        <v>18</v>
      </c>
      <c r="Y826" s="42" t="s">
        <v>17</v>
      </c>
      <c r="Z826" s="42" t="s">
        <v>17</v>
      </c>
      <c r="AA826" s="42" t="s">
        <v>886</v>
      </c>
      <c r="AB826" s="46" t="s">
        <v>36</v>
      </c>
      <c r="AC826" s="42" t="s">
        <v>886</v>
      </c>
      <c r="AD826" s="42" t="s">
        <v>886</v>
      </c>
      <c r="AE826" s="46" t="s">
        <v>36</v>
      </c>
      <c r="AF826" s="42" t="s">
        <v>886</v>
      </c>
      <c r="AG826" s="42" t="s">
        <v>886</v>
      </c>
      <c r="AH826" s="46" t="s">
        <v>36</v>
      </c>
      <c r="AI826" s="42" t="s">
        <v>886</v>
      </c>
      <c r="AJ826" s="42" t="s">
        <v>886</v>
      </c>
      <c r="AK826" s="46" t="s">
        <v>36</v>
      </c>
      <c r="AL826" s="42" t="s">
        <v>886</v>
      </c>
      <c r="AM826" s="42" t="s">
        <v>886</v>
      </c>
      <c r="AN826" s="46" t="s">
        <v>36</v>
      </c>
      <c r="AO826" s="42" t="s">
        <v>886</v>
      </c>
      <c r="AP826" s="42" t="s">
        <v>17</v>
      </c>
      <c r="AQ826" s="42" t="s">
        <v>17</v>
      </c>
      <c r="AR826" s="42" t="s">
        <v>886</v>
      </c>
      <c r="AS826" s="46" t="s">
        <v>36</v>
      </c>
      <c r="AT826" s="46" t="s">
        <v>886</v>
      </c>
      <c r="AU826" s="42" t="s">
        <v>886</v>
      </c>
      <c r="AV826" s="46" t="s">
        <v>36</v>
      </c>
      <c r="AW826" s="46" t="s">
        <v>886</v>
      </c>
      <c r="AX826" s="42" t="s">
        <v>886</v>
      </c>
      <c r="AY826" s="46" t="s">
        <v>36</v>
      </c>
      <c r="AZ826" s="46" t="s">
        <v>886</v>
      </c>
      <c r="BA826" s="42" t="s">
        <v>886</v>
      </c>
      <c r="BB826" s="46" t="s">
        <v>36</v>
      </c>
      <c r="BC826" s="46" t="s">
        <v>886</v>
      </c>
      <c r="BD826" s="42" t="s">
        <v>886</v>
      </c>
      <c r="BE826" s="42" t="s">
        <v>17</v>
      </c>
      <c r="BF826" s="42" t="s">
        <v>17</v>
      </c>
      <c r="BR826" s="1">
        <f t="shared" si="202"/>
        <v>0</v>
      </c>
      <c r="BS826" s="1">
        <f t="shared" si="203"/>
        <v>0</v>
      </c>
      <c r="BT826" s="1">
        <f t="shared" si="204"/>
        <v>6</v>
      </c>
      <c r="BU826" s="1">
        <f t="shared" si="205"/>
        <v>4</v>
      </c>
      <c r="BV826" s="1">
        <f t="shared" si="206"/>
        <v>0</v>
      </c>
      <c r="BW826" s="1">
        <f>SUM(COUNTIFS($S826:$BQ826,{"PAT","MAT"}))</f>
        <v>0</v>
      </c>
      <c r="BX826" s="1">
        <f t="shared" si="207"/>
        <v>0</v>
      </c>
      <c r="BY826" s="1">
        <f t="shared" si="208"/>
        <v>0</v>
      </c>
      <c r="BZ826" s="1">
        <f t="shared" si="209"/>
        <v>0</v>
      </c>
      <c r="CA826" s="1">
        <f t="shared" si="210"/>
        <v>0</v>
      </c>
      <c r="CB826" s="1">
        <f t="shared" si="211"/>
        <v>0</v>
      </c>
      <c r="CC826" s="1">
        <f t="shared" si="212"/>
        <v>0</v>
      </c>
      <c r="CD826" s="1">
        <f t="shared" si="213"/>
        <v>0</v>
      </c>
      <c r="CE826" s="1">
        <f t="shared" si="214"/>
        <v>0</v>
      </c>
      <c r="CF826" s="1">
        <f t="shared" si="215"/>
        <v>0</v>
      </c>
      <c r="CG826" s="1">
        <f>SUM(BR826:CC826)+SUM(COUNTIFS(R826:BQ826,{"TERM","RESIGNED"}))</f>
        <v>29</v>
      </c>
      <c r="CH826" s="1" t="s">
        <v>41</v>
      </c>
      <c r="CI826" s="1" t="s">
        <v>936</v>
      </c>
      <c r="CJ826" s="32"/>
    </row>
    <row r="827" spans="1:88" x14ac:dyDescent="0.25">
      <c r="A827" s="30">
        <f t="shared" si="216"/>
        <v>826</v>
      </c>
      <c r="B827" s="1" t="s">
        <v>163</v>
      </c>
      <c r="C827" s="1">
        <v>105670</v>
      </c>
      <c r="D827" s="25">
        <v>105670</v>
      </c>
      <c r="E827" s="1" t="s">
        <v>863</v>
      </c>
      <c r="F827" s="32" t="s">
        <v>1115</v>
      </c>
      <c r="G827" s="32" t="s">
        <v>117</v>
      </c>
      <c r="H827" s="28">
        <v>45174</v>
      </c>
      <c r="I827" s="28" t="s">
        <v>36</v>
      </c>
      <c r="J827" s="28">
        <v>45327</v>
      </c>
      <c r="K827" s="1">
        <f t="shared" ca="1" si="219"/>
        <v>153</v>
      </c>
      <c r="L827" s="32" t="str">
        <f t="shared" si="220"/>
        <v>Billable</v>
      </c>
      <c r="M827" s="32" t="s">
        <v>118</v>
      </c>
      <c r="N827" s="1" t="s">
        <v>38</v>
      </c>
      <c r="O827" s="1" t="s">
        <v>886</v>
      </c>
      <c r="P827" s="1" t="s">
        <v>890</v>
      </c>
      <c r="Q827" s="1" t="s">
        <v>1581</v>
      </c>
      <c r="R827" s="31" t="s">
        <v>189</v>
      </c>
      <c r="S827" s="42" t="s">
        <v>880</v>
      </c>
      <c r="T827" s="45">
        <v>0.39097222222222222</v>
      </c>
      <c r="U827" s="42" t="s">
        <v>880</v>
      </c>
      <c r="V827" s="42" t="s">
        <v>880</v>
      </c>
      <c r="W827" s="46">
        <v>0.36041666666666666</v>
      </c>
      <c r="X827" s="46" t="s">
        <v>880</v>
      </c>
      <c r="Y827" s="42" t="s">
        <v>17</v>
      </c>
      <c r="Z827" s="42" t="s">
        <v>17</v>
      </c>
      <c r="AA827" s="42" t="s">
        <v>890</v>
      </c>
      <c r="AB827" s="46" t="s">
        <v>36</v>
      </c>
      <c r="AC827" s="42" t="s">
        <v>890</v>
      </c>
      <c r="AD827" s="42" t="s">
        <v>890</v>
      </c>
      <c r="AE827" s="46" t="s">
        <v>36</v>
      </c>
      <c r="AF827" s="42" t="s">
        <v>890</v>
      </c>
      <c r="AG827" s="42" t="s">
        <v>890</v>
      </c>
      <c r="AH827" s="46" t="s">
        <v>36</v>
      </c>
      <c r="AI827" s="42" t="s">
        <v>890</v>
      </c>
      <c r="AJ827" s="42" t="s">
        <v>890</v>
      </c>
      <c r="AK827" s="46" t="s">
        <v>36</v>
      </c>
      <c r="AL827" s="42" t="s">
        <v>890</v>
      </c>
      <c r="AM827" s="42" t="s">
        <v>890</v>
      </c>
      <c r="AN827" s="46" t="s">
        <v>36</v>
      </c>
      <c r="AO827" s="42" t="s">
        <v>890</v>
      </c>
      <c r="AP827" s="42" t="s">
        <v>17</v>
      </c>
      <c r="AQ827" s="42" t="s">
        <v>17</v>
      </c>
      <c r="AR827" s="42" t="s">
        <v>890</v>
      </c>
      <c r="AS827" s="46" t="s">
        <v>36</v>
      </c>
      <c r="AT827" s="46" t="s">
        <v>890</v>
      </c>
      <c r="AU827" s="42" t="s">
        <v>890</v>
      </c>
      <c r="AV827" s="46" t="s">
        <v>36</v>
      </c>
      <c r="AW827" s="46" t="s">
        <v>890</v>
      </c>
      <c r="AX827" s="42" t="s">
        <v>890</v>
      </c>
      <c r="AY827" s="46" t="s">
        <v>36</v>
      </c>
      <c r="AZ827" s="46" t="s">
        <v>890</v>
      </c>
      <c r="BA827" s="42" t="s">
        <v>890</v>
      </c>
      <c r="BB827" s="46" t="s">
        <v>36</v>
      </c>
      <c r="BC827" s="46" t="s">
        <v>890</v>
      </c>
      <c r="BD827" s="42" t="s">
        <v>890</v>
      </c>
      <c r="BE827" s="42" t="s">
        <v>17</v>
      </c>
      <c r="BF827" s="42" t="s">
        <v>17</v>
      </c>
      <c r="BR827" s="1">
        <f t="shared" si="202"/>
        <v>4</v>
      </c>
      <c r="BS827" s="1">
        <f t="shared" si="203"/>
        <v>0</v>
      </c>
      <c r="BT827" s="1">
        <f t="shared" si="204"/>
        <v>6</v>
      </c>
      <c r="BU827" s="1">
        <f t="shared" si="205"/>
        <v>0</v>
      </c>
      <c r="BV827" s="1">
        <f t="shared" si="206"/>
        <v>0</v>
      </c>
      <c r="BW827" s="1">
        <f>SUM(COUNTIFS($S827:$BQ827,{"PAT","MAT"}))</f>
        <v>0</v>
      </c>
      <c r="BX827" s="1">
        <f t="shared" si="207"/>
        <v>0</v>
      </c>
      <c r="BY827" s="1">
        <f t="shared" si="208"/>
        <v>0</v>
      </c>
      <c r="BZ827" s="1">
        <f t="shared" si="209"/>
        <v>0</v>
      </c>
      <c r="CA827" s="1">
        <f t="shared" si="210"/>
        <v>0</v>
      </c>
      <c r="CB827" s="1">
        <f t="shared" si="211"/>
        <v>0</v>
      </c>
      <c r="CC827" s="1">
        <f t="shared" si="212"/>
        <v>0</v>
      </c>
      <c r="CD827" s="1">
        <f t="shared" si="213"/>
        <v>0</v>
      </c>
      <c r="CE827" s="1">
        <f t="shared" si="214"/>
        <v>0</v>
      </c>
      <c r="CF827" s="1">
        <f t="shared" si="215"/>
        <v>0</v>
      </c>
      <c r="CG827" s="1">
        <f>SUM(BR827:CC827)+SUM(COUNTIFS(R827:BQ827,{"TERM","RESIGNED"}))</f>
        <v>29</v>
      </c>
      <c r="CH827" s="1" t="s">
        <v>41</v>
      </c>
      <c r="CI827" s="1" t="s">
        <v>934</v>
      </c>
    </row>
    <row r="828" spans="1:88" x14ac:dyDescent="0.25">
      <c r="A828" s="30">
        <f t="shared" si="216"/>
        <v>827</v>
      </c>
      <c r="B828" s="1" t="s">
        <v>33</v>
      </c>
      <c r="C828" s="1">
        <v>19389</v>
      </c>
      <c r="D828" s="25">
        <v>19389</v>
      </c>
      <c r="E828" s="1" t="s">
        <v>863</v>
      </c>
      <c r="F828" s="32" t="s">
        <v>1273</v>
      </c>
      <c r="G828" s="32" t="s">
        <v>154</v>
      </c>
      <c r="H828" s="28">
        <v>45230</v>
      </c>
      <c r="I828" s="28" t="s">
        <v>36</v>
      </c>
      <c r="J828" s="28">
        <v>45327</v>
      </c>
      <c r="K828" s="1">
        <f t="shared" ca="1" si="219"/>
        <v>97</v>
      </c>
      <c r="L828" s="32" t="str">
        <f t="shared" si="220"/>
        <v>Billable</v>
      </c>
      <c r="M828" s="32" t="s">
        <v>118</v>
      </c>
      <c r="N828" s="1" t="s">
        <v>38</v>
      </c>
      <c r="O828" s="1" t="s">
        <v>886</v>
      </c>
      <c r="P828" s="1" t="s">
        <v>1579</v>
      </c>
      <c r="Q828" s="1" t="s">
        <v>1576</v>
      </c>
      <c r="R828" s="31" t="s">
        <v>136</v>
      </c>
      <c r="S828" s="42" t="s">
        <v>18</v>
      </c>
      <c r="T828" s="45" t="s">
        <v>36</v>
      </c>
      <c r="U828" s="42" t="s">
        <v>18</v>
      </c>
      <c r="V828" s="42" t="s">
        <v>18</v>
      </c>
      <c r="W828" s="46" t="s">
        <v>36</v>
      </c>
      <c r="X828" s="46" t="s">
        <v>18</v>
      </c>
      <c r="Y828" s="42" t="s">
        <v>17</v>
      </c>
      <c r="Z828" s="42" t="s">
        <v>17</v>
      </c>
      <c r="AA828" s="42" t="s">
        <v>886</v>
      </c>
      <c r="AB828" s="46" t="s">
        <v>36</v>
      </c>
      <c r="AC828" s="42" t="s">
        <v>886</v>
      </c>
      <c r="AD828" s="42" t="s">
        <v>886</v>
      </c>
      <c r="AE828" s="46" t="s">
        <v>36</v>
      </c>
      <c r="AF828" s="42" t="s">
        <v>886</v>
      </c>
      <c r="AG828" s="42" t="s">
        <v>886</v>
      </c>
      <c r="AH828" s="46" t="s">
        <v>36</v>
      </c>
      <c r="AI828" s="42" t="s">
        <v>886</v>
      </c>
      <c r="AJ828" s="42" t="s">
        <v>886</v>
      </c>
      <c r="AK828" s="46" t="s">
        <v>36</v>
      </c>
      <c r="AL828" s="42" t="s">
        <v>886</v>
      </c>
      <c r="AM828" s="42" t="s">
        <v>886</v>
      </c>
      <c r="AN828" s="46" t="s">
        <v>36</v>
      </c>
      <c r="AO828" s="42" t="s">
        <v>886</v>
      </c>
      <c r="AP828" s="42" t="s">
        <v>17</v>
      </c>
      <c r="AQ828" s="42" t="s">
        <v>17</v>
      </c>
      <c r="AR828" s="42" t="s">
        <v>886</v>
      </c>
      <c r="AS828" s="46" t="s">
        <v>36</v>
      </c>
      <c r="AT828" s="46" t="s">
        <v>886</v>
      </c>
      <c r="AU828" s="42" t="s">
        <v>886</v>
      </c>
      <c r="AV828" s="46" t="s">
        <v>36</v>
      </c>
      <c r="AW828" s="46" t="s">
        <v>886</v>
      </c>
      <c r="AX828" s="42" t="s">
        <v>886</v>
      </c>
      <c r="AY828" s="46" t="s">
        <v>36</v>
      </c>
      <c r="AZ828" s="46" t="s">
        <v>886</v>
      </c>
      <c r="BA828" s="42" t="s">
        <v>886</v>
      </c>
      <c r="BB828" s="46" t="s">
        <v>36</v>
      </c>
      <c r="BC828" s="46" t="s">
        <v>886</v>
      </c>
      <c r="BD828" s="42" t="s">
        <v>886</v>
      </c>
      <c r="BE828" s="42" t="s">
        <v>17</v>
      </c>
      <c r="BF828" s="42" t="s">
        <v>17</v>
      </c>
      <c r="BR828" s="1">
        <f t="shared" si="202"/>
        <v>0</v>
      </c>
      <c r="BS828" s="1">
        <f t="shared" si="203"/>
        <v>0</v>
      </c>
      <c r="BT828" s="1">
        <f t="shared" si="204"/>
        <v>6</v>
      </c>
      <c r="BU828" s="1">
        <f t="shared" si="205"/>
        <v>4</v>
      </c>
      <c r="BV828" s="1">
        <f t="shared" si="206"/>
        <v>0</v>
      </c>
      <c r="BW828" s="1">
        <f>SUM(COUNTIFS($S828:$BQ828,{"PAT","MAT"}))</f>
        <v>0</v>
      </c>
      <c r="BX828" s="1">
        <f t="shared" si="207"/>
        <v>0</v>
      </c>
      <c r="BY828" s="1">
        <f t="shared" si="208"/>
        <v>0</v>
      </c>
      <c r="BZ828" s="1">
        <f t="shared" si="209"/>
        <v>0</v>
      </c>
      <c r="CA828" s="1">
        <f t="shared" si="210"/>
        <v>0</v>
      </c>
      <c r="CB828" s="1">
        <f t="shared" si="211"/>
        <v>0</v>
      </c>
      <c r="CC828" s="1">
        <f t="shared" si="212"/>
        <v>0</v>
      </c>
      <c r="CD828" s="1">
        <f t="shared" si="213"/>
        <v>0</v>
      </c>
      <c r="CE828" s="1">
        <f t="shared" si="214"/>
        <v>0</v>
      </c>
      <c r="CF828" s="1">
        <f t="shared" si="215"/>
        <v>0</v>
      </c>
      <c r="CG828" s="1">
        <f>SUM(BR828:CC828)+SUM(COUNTIFS(R828:BQ828,{"TERM","RESIGNED"}))</f>
        <v>29</v>
      </c>
      <c r="CH828" s="1" t="s">
        <v>41</v>
      </c>
      <c r="CI828" s="1" t="s">
        <v>931</v>
      </c>
    </row>
    <row r="829" spans="1:88" x14ac:dyDescent="0.25">
      <c r="A829" s="30">
        <f t="shared" si="216"/>
        <v>828</v>
      </c>
      <c r="B829" s="1" t="s">
        <v>33</v>
      </c>
      <c r="C829" s="1">
        <v>19382</v>
      </c>
      <c r="D829" s="25">
        <v>19382</v>
      </c>
      <c r="E829" s="1" t="s">
        <v>863</v>
      </c>
      <c r="F829" s="32" t="s">
        <v>1270</v>
      </c>
      <c r="G829" s="32" t="s">
        <v>177</v>
      </c>
      <c r="H829" s="28">
        <v>45226</v>
      </c>
      <c r="I829" s="28" t="s">
        <v>36</v>
      </c>
      <c r="J829" s="28">
        <v>45327</v>
      </c>
      <c r="K829" s="1">
        <f t="shared" ca="1" si="219"/>
        <v>101</v>
      </c>
      <c r="L829" s="32" t="str">
        <f t="shared" si="220"/>
        <v>Billable</v>
      </c>
      <c r="M829" s="32" t="s">
        <v>178</v>
      </c>
      <c r="N829" s="1" t="s">
        <v>38</v>
      </c>
      <c r="O829" s="1" t="s">
        <v>886</v>
      </c>
      <c r="P829" s="1" t="s">
        <v>890</v>
      </c>
      <c r="Q829" s="1" t="s">
        <v>1581</v>
      </c>
      <c r="R829" s="31" t="s">
        <v>301</v>
      </c>
      <c r="S829" s="42" t="s">
        <v>880</v>
      </c>
      <c r="T829" s="45">
        <v>0.38125000000000003</v>
      </c>
      <c r="U829" s="42" t="s">
        <v>880</v>
      </c>
      <c r="V829" s="42" t="s">
        <v>880</v>
      </c>
      <c r="W829" s="46">
        <v>0.38472222222222219</v>
      </c>
      <c r="X829" s="46" t="s">
        <v>880</v>
      </c>
      <c r="Y829" s="42" t="s">
        <v>17</v>
      </c>
      <c r="Z829" s="42" t="s">
        <v>17</v>
      </c>
      <c r="AA829" s="42" t="s">
        <v>890</v>
      </c>
      <c r="AB829" s="46" t="s">
        <v>36</v>
      </c>
      <c r="AC829" s="42" t="s">
        <v>890</v>
      </c>
      <c r="AD829" s="42" t="s">
        <v>890</v>
      </c>
      <c r="AE829" s="46" t="s">
        <v>36</v>
      </c>
      <c r="AF829" s="42" t="s">
        <v>890</v>
      </c>
      <c r="AG829" s="42" t="s">
        <v>890</v>
      </c>
      <c r="AH829" s="46" t="s">
        <v>36</v>
      </c>
      <c r="AI829" s="42" t="s">
        <v>890</v>
      </c>
      <c r="AJ829" s="42" t="s">
        <v>890</v>
      </c>
      <c r="AK829" s="46" t="s">
        <v>36</v>
      </c>
      <c r="AL829" s="42" t="s">
        <v>890</v>
      </c>
      <c r="AM829" s="42" t="s">
        <v>890</v>
      </c>
      <c r="AN829" s="46" t="s">
        <v>36</v>
      </c>
      <c r="AO829" s="42" t="s">
        <v>890</v>
      </c>
      <c r="AP829" s="42" t="s">
        <v>17</v>
      </c>
      <c r="AQ829" s="42" t="s">
        <v>17</v>
      </c>
      <c r="AR829" s="42" t="s">
        <v>890</v>
      </c>
      <c r="AS829" s="46" t="s">
        <v>36</v>
      </c>
      <c r="AT829" s="46" t="s">
        <v>890</v>
      </c>
      <c r="AU829" s="42" t="s">
        <v>890</v>
      </c>
      <c r="AV829" s="46" t="s">
        <v>36</v>
      </c>
      <c r="AW829" s="46" t="s">
        <v>890</v>
      </c>
      <c r="AX829" s="42" t="s">
        <v>890</v>
      </c>
      <c r="AY829" s="46" t="s">
        <v>36</v>
      </c>
      <c r="AZ829" s="46" t="s">
        <v>890</v>
      </c>
      <c r="BA829" s="42" t="s">
        <v>890</v>
      </c>
      <c r="BB829" s="46" t="s">
        <v>36</v>
      </c>
      <c r="BC829" s="46" t="s">
        <v>890</v>
      </c>
      <c r="BD829" s="42" t="s">
        <v>890</v>
      </c>
      <c r="BE829" s="42" t="s">
        <v>17</v>
      </c>
      <c r="BF829" s="42" t="s">
        <v>17</v>
      </c>
      <c r="BR829" s="1">
        <f t="shared" si="202"/>
        <v>4</v>
      </c>
      <c r="BS829" s="1">
        <f t="shared" si="203"/>
        <v>0</v>
      </c>
      <c r="BT829" s="1">
        <f t="shared" si="204"/>
        <v>6</v>
      </c>
      <c r="BU829" s="1">
        <f t="shared" si="205"/>
        <v>0</v>
      </c>
      <c r="BV829" s="1">
        <f t="shared" si="206"/>
        <v>0</v>
      </c>
      <c r="BW829" s="1">
        <f>SUM(COUNTIFS($S829:$BQ829,{"PAT","MAT"}))</f>
        <v>0</v>
      </c>
      <c r="BX829" s="1">
        <f t="shared" si="207"/>
        <v>0</v>
      </c>
      <c r="BY829" s="1">
        <f t="shared" si="208"/>
        <v>0</v>
      </c>
      <c r="BZ829" s="1">
        <f t="shared" si="209"/>
        <v>0</v>
      </c>
      <c r="CA829" s="1">
        <f t="shared" si="210"/>
        <v>0</v>
      </c>
      <c r="CB829" s="1">
        <f t="shared" si="211"/>
        <v>0</v>
      </c>
      <c r="CC829" s="1">
        <f t="shared" si="212"/>
        <v>0</v>
      </c>
      <c r="CD829" s="1">
        <f t="shared" si="213"/>
        <v>0</v>
      </c>
      <c r="CE829" s="1">
        <f t="shared" si="214"/>
        <v>0</v>
      </c>
      <c r="CF829" s="1">
        <f t="shared" si="215"/>
        <v>0</v>
      </c>
      <c r="CG829" s="1">
        <f>SUM(BR829:CC829)+SUM(COUNTIFS(R829:BQ829,{"TERM","RESIGNED"}))</f>
        <v>29</v>
      </c>
      <c r="CH829" s="1" t="s">
        <v>41</v>
      </c>
      <c r="CI829" s="1" t="s">
        <v>931</v>
      </c>
    </row>
    <row r="830" spans="1:88" x14ac:dyDescent="0.25">
      <c r="A830" s="30">
        <f t="shared" si="216"/>
        <v>829</v>
      </c>
      <c r="B830" s="1" t="s">
        <v>33</v>
      </c>
      <c r="C830" s="1">
        <v>19419</v>
      </c>
      <c r="D830" s="25">
        <v>19419</v>
      </c>
      <c r="E830" s="1" t="s">
        <v>863</v>
      </c>
      <c r="F830" s="32" t="s">
        <v>1284</v>
      </c>
      <c r="G830" s="32" t="s">
        <v>117</v>
      </c>
      <c r="H830" s="28">
        <v>45233</v>
      </c>
      <c r="I830" s="28" t="s">
        <v>36</v>
      </c>
      <c r="J830" s="28">
        <v>45327</v>
      </c>
      <c r="K830" s="1">
        <f t="shared" ca="1" si="219"/>
        <v>94</v>
      </c>
      <c r="L830" s="32" t="str">
        <f t="shared" si="220"/>
        <v>Billable</v>
      </c>
      <c r="M830" s="32" t="s">
        <v>118</v>
      </c>
      <c r="N830" s="1" t="s">
        <v>38</v>
      </c>
      <c r="O830" s="1" t="s">
        <v>886</v>
      </c>
      <c r="P830" s="1" t="s">
        <v>1579</v>
      </c>
      <c r="Q830" s="1" t="s">
        <v>1576</v>
      </c>
      <c r="R830" s="31" t="s">
        <v>370</v>
      </c>
      <c r="S830" s="42" t="s">
        <v>18</v>
      </c>
      <c r="T830" s="45" t="s">
        <v>36</v>
      </c>
      <c r="U830" s="42" t="s">
        <v>18</v>
      </c>
      <c r="V830" s="42" t="s">
        <v>18</v>
      </c>
      <c r="W830" s="46" t="s">
        <v>36</v>
      </c>
      <c r="X830" s="46" t="s">
        <v>18</v>
      </c>
      <c r="Y830" s="42" t="s">
        <v>17</v>
      </c>
      <c r="Z830" s="42" t="s">
        <v>17</v>
      </c>
      <c r="AA830" s="42" t="s">
        <v>886</v>
      </c>
      <c r="AB830" s="46" t="s">
        <v>36</v>
      </c>
      <c r="AC830" s="42" t="s">
        <v>886</v>
      </c>
      <c r="AD830" s="42" t="s">
        <v>886</v>
      </c>
      <c r="AE830" s="46" t="s">
        <v>36</v>
      </c>
      <c r="AF830" s="42" t="s">
        <v>886</v>
      </c>
      <c r="AG830" s="42" t="s">
        <v>886</v>
      </c>
      <c r="AH830" s="46" t="s">
        <v>36</v>
      </c>
      <c r="AI830" s="42" t="s">
        <v>886</v>
      </c>
      <c r="AJ830" s="42" t="s">
        <v>886</v>
      </c>
      <c r="AK830" s="46" t="s">
        <v>36</v>
      </c>
      <c r="AL830" s="42" t="s">
        <v>886</v>
      </c>
      <c r="AM830" s="42" t="s">
        <v>886</v>
      </c>
      <c r="AN830" s="46" t="s">
        <v>36</v>
      </c>
      <c r="AO830" s="42" t="s">
        <v>886</v>
      </c>
      <c r="AP830" s="42" t="s">
        <v>17</v>
      </c>
      <c r="AQ830" s="42" t="s">
        <v>17</v>
      </c>
      <c r="AR830" s="42" t="s">
        <v>886</v>
      </c>
      <c r="AS830" s="46" t="s">
        <v>36</v>
      </c>
      <c r="AT830" s="46" t="s">
        <v>886</v>
      </c>
      <c r="AU830" s="42" t="s">
        <v>886</v>
      </c>
      <c r="AV830" s="46" t="s">
        <v>36</v>
      </c>
      <c r="AW830" s="46" t="s">
        <v>886</v>
      </c>
      <c r="AX830" s="42" t="s">
        <v>886</v>
      </c>
      <c r="AY830" s="46" t="s">
        <v>36</v>
      </c>
      <c r="AZ830" s="46" t="s">
        <v>886</v>
      </c>
      <c r="BA830" s="42" t="s">
        <v>886</v>
      </c>
      <c r="BB830" s="46" t="s">
        <v>36</v>
      </c>
      <c r="BC830" s="46" t="s">
        <v>886</v>
      </c>
      <c r="BD830" s="42" t="s">
        <v>886</v>
      </c>
      <c r="BE830" s="42" t="s">
        <v>17</v>
      </c>
      <c r="BF830" s="42" t="s">
        <v>17</v>
      </c>
      <c r="BR830" s="1">
        <f t="shared" si="202"/>
        <v>0</v>
      </c>
      <c r="BS830" s="1">
        <f t="shared" si="203"/>
        <v>0</v>
      </c>
      <c r="BT830" s="1">
        <f t="shared" si="204"/>
        <v>6</v>
      </c>
      <c r="BU830" s="1">
        <f t="shared" si="205"/>
        <v>4</v>
      </c>
      <c r="BV830" s="1">
        <f t="shared" si="206"/>
        <v>0</v>
      </c>
      <c r="BW830" s="1">
        <f>SUM(COUNTIFS($S830:$BQ830,{"PAT","MAT"}))</f>
        <v>0</v>
      </c>
      <c r="BX830" s="1">
        <f t="shared" si="207"/>
        <v>0</v>
      </c>
      <c r="BY830" s="1">
        <f t="shared" si="208"/>
        <v>0</v>
      </c>
      <c r="BZ830" s="1">
        <f t="shared" si="209"/>
        <v>0</v>
      </c>
      <c r="CA830" s="1">
        <f t="shared" si="210"/>
        <v>0</v>
      </c>
      <c r="CB830" s="1">
        <f t="shared" si="211"/>
        <v>0</v>
      </c>
      <c r="CC830" s="1">
        <f t="shared" si="212"/>
        <v>0</v>
      </c>
      <c r="CD830" s="1">
        <f t="shared" si="213"/>
        <v>0</v>
      </c>
      <c r="CE830" s="1">
        <f t="shared" si="214"/>
        <v>0</v>
      </c>
      <c r="CF830" s="1">
        <f t="shared" si="215"/>
        <v>0</v>
      </c>
      <c r="CG830" s="1">
        <f>SUM(BR830:CC830)+SUM(COUNTIFS(R830:BQ830,{"TERM","RESIGNED"}))</f>
        <v>29</v>
      </c>
      <c r="CH830" s="1" t="s">
        <v>41</v>
      </c>
      <c r="CI830" s="1" t="s">
        <v>934</v>
      </c>
    </row>
    <row r="831" spans="1:88" x14ac:dyDescent="0.25">
      <c r="A831" s="30">
        <f t="shared" si="216"/>
        <v>830</v>
      </c>
      <c r="B831" s="1" t="s">
        <v>163</v>
      </c>
      <c r="C831" s="1">
        <v>105722</v>
      </c>
      <c r="D831" s="25">
        <v>105722</v>
      </c>
      <c r="E831" s="1" t="s">
        <v>863</v>
      </c>
      <c r="F831" s="32" t="s">
        <v>1137</v>
      </c>
      <c r="G831" s="32" t="s">
        <v>117</v>
      </c>
      <c r="H831" s="28">
        <v>45181</v>
      </c>
      <c r="I831" s="28" t="s">
        <v>36</v>
      </c>
      <c r="J831" s="28">
        <v>45324</v>
      </c>
      <c r="K831" s="1">
        <f t="shared" ca="1" si="219"/>
        <v>143</v>
      </c>
      <c r="L831" s="32" t="str">
        <f t="shared" si="220"/>
        <v>Billable</v>
      </c>
      <c r="M831" s="32" t="s">
        <v>118</v>
      </c>
      <c r="N831" s="1" t="s">
        <v>38</v>
      </c>
      <c r="O831" s="1" t="s">
        <v>886</v>
      </c>
      <c r="P831" s="1" t="s">
        <v>1579</v>
      </c>
      <c r="Q831" s="1" t="s">
        <v>1630</v>
      </c>
      <c r="R831" s="31" t="s">
        <v>120</v>
      </c>
      <c r="S831" s="42" t="s">
        <v>18</v>
      </c>
      <c r="T831" s="45" t="s">
        <v>36</v>
      </c>
      <c r="U831" s="42" t="s">
        <v>18</v>
      </c>
      <c r="V831" s="42" t="s">
        <v>886</v>
      </c>
      <c r="W831" s="46" t="s">
        <v>36</v>
      </c>
      <c r="X831" s="46" t="s">
        <v>886</v>
      </c>
      <c r="Y831" s="42" t="s">
        <v>17</v>
      </c>
      <c r="Z831" s="42" t="s">
        <v>17</v>
      </c>
      <c r="AA831" s="42" t="s">
        <v>886</v>
      </c>
      <c r="AB831" s="46" t="s">
        <v>36</v>
      </c>
      <c r="AC831" s="42" t="s">
        <v>886</v>
      </c>
      <c r="AD831" s="42" t="s">
        <v>886</v>
      </c>
      <c r="AE831" s="46" t="s">
        <v>36</v>
      </c>
      <c r="AF831" s="42" t="s">
        <v>886</v>
      </c>
      <c r="AG831" s="42" t="s">
        <v>886</v>
      </c>
      <c r="AH831" s="46" t="s">
        <v>36</v>
      </c>
      <c r="AI831" s="42" t="s">
        <v>886</v>
      </c>
      <c r="AJ831" s="42" t="s">
        <v>886</v>
      </c>
      <c r="AK831" s="46" t="s">
        <v>36</v>
      </c>
      <c r="AL831" s="42" t="s">
        <v>886</v>
      </c>
      <c r="AM831" s="42" t="s">
        <v>886</v>
      </c>
      <c r="AN831" s="46" t="s">
        <v>36</v>
      </c>
      <c r="AO831" s="42" t="s">
        <v>886</v>
      </c>
      <c r="AP831" s="42" t="s">
        <v>17</v>
      </c>
      <c r="AQ831" s="42" t="s">
        <v>17</v>
      </c>
      <c r="AR831" s="42" t="s">
        <v>886</v>
      </c>
      <c r="AS831" s="46" t="s">
        <v>36</v>
      </c>
      <c r="AT831" s="46" t="s">
        <v>886</v>
      </c>
      <c r="AU831" s="42" t="s">
        <v>886</v>
      </c>
      <c r="AV831" s="46" t="s">
        <v>36</v>
      </c>
      <c r="AW831" s="46" t="s">
        <v>886</v>
      </c>
      <c r="AX831" s="42" t="s">
        <v>886</v>
      </c>
      <c r="AY831" s="46" t="s">
        <v>36</v>
      </c>
      <c r="AZ831" s="46" t="s">
        <v>886</v>
      </c>
      <c r="BA831" s="42" t="s">
        <v>886</v>
      </c>
      <c r="BB831" s="46" t="s">
        <v>36</v>
      </c>
      <c r="BC831" s="46" t="s">
        <v>886</v>
      </c>
      <c r="BD831" s="42" t="s">
        <v>886</v>
      </c>
      <c r="BE831" s="42" t="s">
        <v>17</v>
      </c>
      <c r="BF831" s="42" t="s">
        <v>17</v>
      </c>
      <c r="BR831" s="1">
        <f t="shared" si="202"/>
        <v>0</v>
      </c>
      <c r="BS831" s="1">
        <f t="shared" si="203"/>
        <v>0</v>
      </c>
      <c r="BT831" s="1">
        <f t="shared" si="204"/>
        <v>6</v>
      </c>
      <c r="BU831" s="1">
        <f t="shared" si="205"/>
        <v>2</v>
      </c>
      <c r="BV831" s="1">
        <f t="shared" si="206"/>
        <v>0</v>
      </c>
      <c r="BW831" s="1">
        <f>SUM(COUNTIFS($S831:$BQ831,{"PAT","MAT"}))</f>
        <v>0</v>
      </c>
      <c r="BX831" s="1">
        <f t="shared" si="207"/>
        <v>0</v>
      </c>
      <c r="BY831" s="1">
        <f t="shared" si="208"/>
        <v>0</v>
      </c>
      <c r="BZ831" s="1">
        <f t="shared" si="209"/>
        <v>0</v>
      </c>
      <c r="CA831" s="1">
        <f t="shared" si="210"/>
        <v>0</v>
      </c>
      <c r="CB831" s="1">
        <f t="shared" si="211"/>
        <v>0</v>
      </c>
      <c r="CC831" s="1">
        <f t="shared" si="212"/>
        <v>0</v>
      </c>
      <c r="CD831" s="1">
        <f t="shared" si="213"/>
        <v>0</v>
      </c>
      <c r="CE831" s="1">
        <f t="shared" si="214"/>
        <v>0</v>
      </c>
      <c r="CF831" s="1">
        <f t="shared" si="215"/>
        <v>0</v>
      </c>
      <c r="CG831" s="1">
        <f>SUM(BR831:CC831)+SUM(COUNTIFS(R831:BQ831,{"TERM","RESIGNED"}))</f>
        <v>29</v>
      </c>
      <c r="CH831" s="1" t="s">
        <v>41</v>
      </c>
      <c r="CI831" s="1" t="s">
        <v>931</v>
      </c>
    </row>
    <row r="832" spans="1:88" x14ac:dyDescent="0.25">
      <c r="A832" s="30">
        <f t="shared" si="216"/>
        <v>831</v>
      </c>
      <c r="B832" s="1" t="s">
        <v>33</v>
      </c>
      <c r="C832" s="1">
        <v>19212</v>
      </c>
      <c r="D832" s="25">
        <v>19212</v>
      </c>
      <c r="E832" s="1" t="s">
        <v>863</v>
      </c>
      <c r="F832" s="32" t="s">
        <v>1004</v>
      </c>
      <c r="G832" s="32" t="s">
        <v>117</v>
      </c>
      <c r="H832" s="28">
        <v>45142</v>
      </c>
      <c r="I832" s="28" t="s">
        <v>36</v>
      </c>
      <c r="J832" s="28">
        <v>45324</v>
      </c>
      <c r="K832" s="1">
        <f t="shared" ca="1" si="219"/>
        <v>182</v>
      </c>
      <c r="L832" s="32" t="str">
        <f t="shared" si="220"/>
        <v>Billable</v>
      </c>
      <c r="M832" s="32" t="s">
        <v>118</v>
      </c>
      <c r="N832" s="1" t="s">
        <v>38</v>
      </c>
      <c r="O832" s="1" t="s">
        <v>886</v>
      </c>
      <c r="P832" s="1" t="s">
        <v>890</v>
      </c>
      <c r="Q832" s="1" t="s">
        <v>1581</v>
      </c>
      <c r="R832" s="31" t="s">
        <v>244</v>
      </c>
      <c r="S832" s="42" t="s">
        <v>880</v>
      </c>
      <c r="T832" s="45">
        <v>0.38680555555555557</v>
      </c>
      <c r="U832" s="42" t="s">
        <v>880</v>
      </c>
      <c r="V832" s="42" t="s">
        <v>890</v>
      </c>
      <c r="W832" s="46" t="s">
        <v>36</v>
      </c>
      <c r="X832" s="46" t="s">
        <v>890</v>
      </c>
      <c r="Y832" s="42" t="s">
        <v>17</v>
      </c>
      <c r="Z832" s="42" t="s">
        <v>17</v>
      </c>
      <c r="AA832" s="42" t="s">
        <v>890</v>
      </c>
      <c r="AB832" s="46" t="s">
        <v>36</v>
      </c>
      <c r="AC832" s="42" t="s">
        <v>890</v>
      </c>
      <c r="AD832" s="42" t="s">
        <v>890</v>
      </c>
      <c r="AE832" s="46" t="s">
        <v>36</v>
      </c>
      <c r="AF832" s="42" t="s">
        <v>890</v>
      </c>
      <c r="AG832" s="42" t="s">
        <v>890</v>
      </c>
      <c r="AH832" s="46" t="s">
        <v>36</v>
      </c>
      <c r="AI832" s="42" t="s">
        <v>890</v>
      </c>
      <c r="AJ832" s="42" t="s">
        <v>890</v>
      </c>
      <c r="AK832" s="46" t="s">
        <v>36</v>
      </c>
      <c r="AL832" s="42" t="s">
        <v>890</v>
      </c>
      <c r="AM832" s="42" t="s">
        <v>890</v>
      </c>
      <c r="AN832" s="46" t="s">
        <v>36</v>
      </c>
      <c r="AO832" s="42" t="s">
        <v>890</v>
      </c>
      <c r="AP832" s="42" t="s">
        <v>17</v>
      </c>
      <c r="AQ832" s="42" t="s">
        <v>17</v>
      </c>
      <c r="AR832" s="42" t="s">
        <v>890</v>
      </c>
      <c r="AS832" s="46" t="s">
        <v>36</v>
      </c>
      <c r="AT832" s="46" t="s">
        <v>890</v>
      </c>
      <c r="AU832" s="42" t="s">
        <v>890</v>
      </c>
      <c r="AV832" s="46" t="s">
        <v>36</v>
      </c>
      <c r="AW832" s="46" t="s">
        <v>890</v>
      </c>
      <c r="AX832" s="42" t="s">
        <v>890</v>
      </c>
      <c r="AY832" s="46" t="s">
        <v>36</v>
      </c>
      <c r="AZ832" s="46" t="s">
        <v>890</v>
      </c>
      <c r="BA832" s="42" t="s">
        <v>890</v>
      </c>
      <c r="BB832" s="46" t="s">
        <v>36</v>
      </c>
      <c r="BC832" s="46" t="s">
        <v>890</v>
      </c>
      <c r="BD832" s="42" t="s">
        <v>890</v>
      </c>
      <c r="BE832" s="42" t="s">
        <v>17</v>
      </c>
      <c r="BF832" s="42" t="s">
        <v>17</v>
      </c>
      <c r="BR832" s="1">
        <f t="shared" si="202"/>
        <v>2</v>
      </c>
      <c r="BS832" s="1">
        <f t="shared" si="203"/>
        <v>0</v>
      </c>
      <c r="BT832" s="1">
        <f t="shared" si="204"/>
        <v>6</v>
      </c>
      <c r="BU832" s="1">
        <f t="shared" si="205"/>
        <v>0</v>
      </c>
      <c r="BV832" s="1">
        <f t="shared" si="206"/>
        <v>0</v>
      </c>
      <c r="BW832" s="1">
        <f>SUM(COUNTIFS($S832:$BQ832,{"PAT","MAT"}))</f>
        <v>0</v>
      </c>
      <c r="BX832" s="1">
        <f t="shared" si="207"/>
        <v>0</v>
      </c>
      <c r="BY832" s="1">
        <f t="shared" si="208"/>
        <v>0</v>
      </c>
      <c r="BZ832" s="1">
        <f t="shared" si="209"/>
        <v>0</v>
      </c>
      <c r="CA832" s="1">
        <f t="shared" si="210"/>
        <v>0</v>
      </c>
      <c r="CB832" s="1">
        <f t="shared" si="211"/>
        <v>0</v>
      </c>
      <c r="CC832" s="1">
        <f t="shared" si="212"/>
        <v>0</v>
      </c>
      <c r="CD832" s="1">
        <f t="shared" si="213"/>
        <v>0</v>
      </c>
      <c r="CE832" s="1">
        <f t="shared" si="214"/>
        <v>0</v>
      </c>
      <c r="CF832" s="1">
        <f t="shared" si="215"/>
        <v>0</v>
      </c>
      <c r="CG832" s="1">
        <f>SUM(BR832:CC832)+SUM(COUNTIFS(R832:BQ832,{"TERM","RESIGNED"}))</f>
        <v>29</v>
      </c>
      <c r="CH832" s="1" t="s">
        <v>41</v>
      </c>
      <c r="CI832" s="1" t="s">
        <v>931</v>
      </c>
      <c r="CJ832" s="32"/>
    </row>
    <row r="833" spans="1:88" x14ac:dyDescent="0.25">
      <c r="A833" s="30">
        <f t="shared" si="216"/>
        <v>832</v>
      </c>
      <c r="B833" s="1" t="s">
        <v>163</v>
      </c>
      <c r="C833" s="1">
        <v>104853</v>
      </c>
      <c r="D833" s="25">
        <v>104853</v>
      </c>
      <c r="E833" s="1" t="s">
        <v>863</v>
      </c>
      <c r="F833" s="32" t="s">
        <v>814</v>
      </c>
      <c r="G833" s="32" t="s">
        <v>117</v>
      </c>
      <c r="H833" s="28">
        <v>44939</v>
      </c>
      <c r="I833" s="28" t="s">
        <v>36</v>
      </c>
      <c r="J833" s="28">
        <v>45324</v>
      </c>
      <c r="K833" s="1">
        <f t="shared" ca="1" si="219"/>
        <v>385</v>
      </c>
      <c r="L833" s="32" t="str">
        <f t="shared" si="220"/>
        <v>Billable</v>
      </c>
      <c r="M833" s="32" t="s">
        <v>118</v>
      </c>
      <c r="N833" s="1" t="s">
        <v>38</v>
      </c>
      <c r="O833" s="1" t="s">
        <v>886</v>
      </c>
      <c r="P833" s="1" t="s">
        <v>890</v>
      </c>
      <c r="Q833" s="1" t="s">
        <v>1581</v>
      </c>
      <c r="R833" s="31" t="s">
        <v>161</v>
      </c>
      <c r="S833" s="42" t="s">
        <v>880</v>
      </c>
      <c r="T833" s="45">
        <v>0.38055555555555554</v>
      </c>
      <c r="U833" s="42" t="s">
        <v>880</v>
      </c>
      <c r="V833" s="42" t="s">
        <v>890</v>
      </c>
      <c r="W833" s="46" t="s">
        <v>36</v>
      </c>
      <c r="X833" s="46" t="s">
        <v>890</v>
      </c>
      <c r="Y833" s="42" t="s">
        <v>17</v>
      </c>
      <c r="Z833" s="42" t="s">
        <v>17</v>
      </c>
      <c r="AA833" s="42" t="s">
        <v>890</v>
      </c>
      <c r="AB833" s="46" t="s">
        <v>36</v>
      </c>
      <c r="AC833" s="42" t="s">
        <v>890</v>
      </c>
      <c r="AD833" s="42" t="s">
        <v>890</v>
      </c>
      <c r="AE833" s="46" t="s">
        <v>36</v>
      </c>
      <c r="AF833" s="42" t="s">
        <v>890</v>
      </c>
      <c r="AG833" s="42" t="s">
        <v>890</v>
      </c>
      <c r="AH833" s="46" t="s">
        <v>36</v>
      </c>
      <c r="AI833" s="42" t="s">
        <v>890</v>
      </c>
      <c r="AJ833" s="42" t="s">
        <v>890</v>
      </c>
      <c r="AK833" s="46" t="s">
        <v>36</v>
      </c>
      <c r="AL833" s="42" t="s">
        <v>890</v>
      </c>
      <c r="AM833" s="42" t="s">
        <v>890</v>
      </c>
      <c r="AN833" s="46" t="s">
        <v>36</v>
      </c>
      <c r="AO833" s="42" t="s">
        <v>890</v>
      </c>
      <c r="AP833" s="42" t="s">
        <v>17</v>
      </c>
      <c r="AQ833" s="42" t="s">
        <v>17</v>
      </c>
      <c r="AR833" s="42" t="s">
        <v>890</v>
      </c>
      <c r="AS833" s="46" t="s">
        <v>36</v>
      </c>
      <c r="AT833" s="46" t="s">
        <v>890</v>
      </c>
      <c r="AU833" s="42" t="s">
        <v>890</v>
      </c>
      <c r="AV833" s="46" t="s">
        <v>36</v>
      </c>
      <c r="AW833" s="46" t="s">
        <v>890</v>
      </c>
      <c r="AX833" s="42" t="s">
        <v>890</v>
      </c>
      <c r="AY833" s="46" t="s">
        <v>36</v>
      </c>
      <c r="AZ833" s="46" t="s">
        <v>890</v>
      </c>
      <c r="BA833" s="42" t="s">
        <v>890</v>
      </c>
      <c r="BB833" s="46" t="s">
        <v>36</v>
      </c>
      <c r="BC833" s="46" t="s">
        <v>890</v>
      </c>
      <c r="BD833" s="42" t="s">
        <v>890</v>
      </c>
      <c r="BE833" s="42" t="s">
        <v>17</v>
      </c>
      <c r="BF833" s="42" t="s">
        <v>17</v>
      </c>
      <c r="BR833" s="1">
        <f t="shared" si="202"/>
        <v>2</v>
      </c>
      <c r="BS833" s="1">
        <f t="shared" si="203"/>
        <v>0</v>
      </c>
      <c r="BT833" s="1">
        <f t="shared" si="204"/>
        <v>6</v>
      </c>
      <c r="BU833" s="1">
        <f t="shared" si="205"/>
        <v>0</v>
      </c>
      <c r="BV833" s="1">
        <f t="shared" si="206"/>
        <v>0</v>
      </c>
      <c r="BW833" s="1">
        <f>SUM(COUNTIFS($S833:$BQ833,{"PAT","MAT"}))</f>
        <v>0</v>
      </c>
      <c r="BX833" s="1">
        <f t="shared" si="207"/>
        <v>0</v>
      </c>
      <c r="BY833" s="1">
        <f t="shared" si="208"/>
        <v>0</v>
      </c>
      <c r="BZ833" s="1">
        <f t="shared" si="209"/>
        <v>0</v>
      </c>
      <c r="CA833" s="1">
        <f t="shared" si="210"/>
        <v>0</v>
      </c>
      <c r="CB833" s="1">
        <f t="shared" si="211"/>
        <v>0</v>
      </c>
      <c r="CC833" s="1">
        <f t="shared" si="212"/>
        <v>0</v>
      </c>
      <c r="CD833" s="1">
        <f t="shared" si="213"/>
        <v>0</v>
      </c>
      <c r="CE833" s="1">
        <f t="shared" si="214"/>
        <v>0</v>
      </c>
      <c r="CF833" s="1">
        <f t="shared" si="215"/>
        <v>0</v>
      </c>
      <c r="CG833" s="1">
        <f>SUM(BR833:CC833)+SUM(COUNTIFS(R833:BQ833,{"TERM","RESIGNED"}))</f>
        <v>29</v>
      </c>
      <c r="CH833" s="1" t="s">
        <v>41</v>
      </c>
      <c r="CI833" s="1" t="s">
        <v>931</v>
      </c>
      <c r="CJ833" s="32"/>
    </row>
    <row r="834" spans="1:88" x14ac:dyDescent="0.25">
      <c r="A834" s="30">
        <f t="shared" si="216"/>
        <v>833</v>
      </c>
      <c r="B834" s="1" t="s">
        <v>163</v>
      </c>
      <c r="C834" s="1">
        <v>105252</v>
      </c>
      <c r="D834" s="25">
        <v>105252</v>
      </c>
      <c r="E834" s="1" t="s">
        <v>862</v>
      </c>
      <c r="F834" s="32" t="s">
        <v>1090</v>
      </c>
      <c r="G834" s="32" t="s">
        <v>181</v>
      </c>
      <c r="H834" s="28">
        <v>45082</v>
      </c>
      <c r="I834" s="28" t="s">
        <v>36</v>
      </c>
      <c r="J834" s="28">
        <v>45324</v>
      </c>
      <c r="K834" s="1">
        <f t="shared" ca="1" si="219"/>
        <v>242</v>
      </c>
      <c r="L834" s="32" t="str">
        <f t="shared" si="220"/>
        <v>Billable</v>
      </c>
      <c r="M834" s="32" t="s">
        <v>178</v>
      </c>
      <c r="N834" s="1" t="s">
        <v>38</v>
      </c>
      <c r="O834" s="1" t="s">
        <v>886</v>
      </c>
      <c r="P834" s="1" t="s">
        <v>1579</v>
      </c>
      <c r="Q834" s="1" t="s">
        <v>1576</v>
      </c>
      <c r="R834" s="31" t="s">
        <v>295</v>
      </c>
      <c r="S834" s="42" t="s">
        <v>18</v>
      </c>
      <c r="T834" s="45" t="s">
        <v>36</v>
      </c>
      <c r="U834" s="42" t="s">
        <v>18</v>
      </c>
      <c r="V834" s="42" t="s">
        <v>886</v>
      </c>
      <c r="W834" s="46" t="s">
        <v>36</v>
      </c>
      <c r="X834" s="46" t="s">
        <v>886</v>
      </c>
      <c r="Y834" s="42" t="s">
        <v>17</v>
      </c>
      <c r="Z834" s="42" t="s">
        <v>17</v>
      </c>
      <c r="AA834" s="42" t="s">
        <v>886</v>
      </c>
      <c r="AB834" s="46" t="s">
        <v>36</v>
      </c>
      <c r="AC834" s="42" t="s">
        <v>886</v>
      </c>
      <c r="AD834" s="42" t="s">
        <v>886</v>
      </c>
      <c r="AE834" s="46" t="s">
        <v>36</v>
      </c>
      <c r="AF834" s="42" t="s">
        <v>886</v>
      </c>
      <c r="AG834" s="42" t="s">
        <v>886</v>
      </c>
      <c r="AH834" s="46" t="s">
        <v>36</v>
      </c>
      <c r="AI834" s="42" t="s">
        <v>886</v>
      </c>
      <c r="AJ834" s="42" t="s">
        <v>886</v>
      </c>
      <c r="AK834" s="46" t="s">
        <v>36</v>
      </c>
      <c r="AL834" s="42" t="s">
        <v>886</v>
      </c>
      <c r="AM834" s="42" t="s">
        <v>886</v>
      </c>
      <c r="AN834" s="46" t="s">
        <v>36</v>
      </c>
      <c r="AO834" s="42" t="s">
        <v>886</v>
      </c>
      <c r="AP834" s="42" t="s">
        <v>17</v>
      </c>
      <c r="AQ834" s="42" t="s">
        <v>17</v>
      </c>
      <c r="AR834" s="42" t="s">
        <v>886</v>
      </c>
      <c r="AS834" s="46" t="s">
        <v>36</v>
      </c>
      <c r="AT834" s="46" t="s">
        <v>886</v>
      </c>
      <c r="AU834" s="42" t="s">
        <v>886</v>
      </c>
      <c r="AV834" s="46" t="s">
        <v>36</v>
      </c>
      <c r="AW834" s="46" t="s">
        <v>886</v>
      </c>
      <c r="AX834" s="42" t="s">
        <v>886</v>
      </c>
      <c r="AY834" s="46" t="s">
        <v>36</v>
      </c>
      <c r="AZ834" s="46" t="s">
        <v>886</v>
      </c>
      <c r="BA834" s="42" t="s">
        <v>886</v>
      </c>
      <c r="BB834" s="46" t="s">
        <v>36</v>
      </c>
      <c r="BC834" s="46" t="s">
        <v>886</v>
      </c>
      <c r="BD834" s="42" t="s">
        <v>886</v>
      </c>
      <c r="BE834" s="42" t="s">
        <v>17</v>
      </c>
      <c r="BF834" s="42" t="s">
        <v>17</v>
      </c>
      <c r="BR834" s="1">
        <f t="shared" si="202"/>
        <v>0</v>
      </c>
      <c r="BS834" s="1">
        <f t="shared" si="203"/>
        <v>0</v>
      </c>
      <c r="BT834" s="1">
        <f t="shared" si="204"/>
        <v>6</v>
      </c>
      <c r="BU834" s="1">
        <f t="shared" si="205"/>
        <v>2</v>
      </c>
      <c r="BV834" s="1">
        <f t="shared" si="206"/>
        <v>0</v>
      </c>
      <c r="BW834" s="1">
        <f>SUM(COUNTIFS($S834:$BQ834,{"PAT","MAT"}))</f>
        <v>0</v>
      </c>
      <c r="BX834" s="1">
        <f t="shared" si="207"/>
        <v>0</v>
      </c>
      <c r="BY834" s="1">
        <f t="shared" si="208"/>
        <v>0</v>
      </c>
      <c r="BZ834" s="1">
        <f t="shared" si="209"/>
        <v>0</v>
      </c>
      <c r="CA834" s="1">
        <f t="shared" si="210"/>
        <v>0</v>
      </c>
      <c r="CB834" s="1">
        <f t="shared" si="211"/>
        <v>0</v>
      </c>
      <c r="CC834" s="1">
        <f t="shared" si="212"/>
        <v>0</v>
      </c>
      <c r="CD834" s="1">
        <f t="shared" ref="CD834:CD835" si="221">SUM(BZ834:CC834)</f>
        <v>0</v>
      </c>
      <c r="CE834" s="1">
        <f t="shared" si="214"/>
        <v>0</v>
      </c>
      <c r="CF834" s="1">
        <f t="shared" si="215"/>
        <v>0</v>
      </c>
      <c r="CG834" s="1">
        <f>SUM(BR834:CC834)+SUM(COUNTIFS(R834:BQ834,{"TERM","RESIGNED"}))</f>
        <v>29</v>
      </c>
      <c r="CH834" s="1" t="s">
        <v>41</v>
      </c>
      <c r="CI834" s="1" t="s">
        <v>931</v>
      </c>
      <c r="CJ834" s="32"/>
    </row>
    <row r="835" spans="1:88" x14ac:dyDescent="0.25">
      <c r="A835" s="30">
        <f t="shared" ref="A835" si="222">A834+1</f>
        <v>834</v>
      </c>
      <c r="B835" s="1" t="s">
        <v>163</v>
      </c>
      <c r="C835" s="1">
        <v>102225</v>
      </c>
      <c r="D835" s="25">
        <v>102225</v>
      </c>
      <c r="E835" s="1" t="s">
        <v>863</v>
      </c>
      <c r="F835" s="32" t="s">
        <v>461</v>
      </c>
      <c r="G835" s="32" t="s">
        <v>117</v>
      </c>
      <c r="H835" s="28">
        <v>44566</v>
      </c>
      <c r="I835" s="28" t="s">
        <v>36</v>
      </c>
      <c r="J835" s="28">
        <v>45323</v>
      </c>
      <c r="K835" s="1">
        <f t="shared" ca="1" si="219"/>
        <v>757</v>
      </c>
      <c r="L835" s="32" t="str">
        <f t="shared" si="220"/>
        <v>Billable</v>
      </c>
      <c r="M835" s="32" t="s">
        <v>118</v>
      </c>
      <c r="N835" s="1" t="s">
        <v>38</v>
      </c>
      <c r="O835" s="1" t="s">
        <v>886</v>
      </c>
      <c r="P835" s="1" t="s">
        <v>1605</v>
      </c>
      <c r="Q835" s="1" t="s">
        <v>1629</v>
      </c>
      <c r="R835" s="31" t="s">
        <v>129</v>
      </c>
      <c r="S835" s="42" t="s">
        <v>886</v>
      </c>
      <c r="T835" s="45" t="s">
        <v>36</v>
      </c>
      <c r="U835" s="42" t="s">
        <v>886</v>
      </c>
      <c r="V835" s="42" t="s">
        <v>886</v>
      </c>
      <c r="W835" s="46" t="s">
        <v>36</v>
      </c>
      <c r="X835" s="46" t="s">
        <v>886</v>
      </c>
      <c r="Y835" s="42" t="s">
        <v>17</v>
      </c>
      <c r="Z835" s="42" t="s">
        <v>17</v>
      </c>
      <c r="AA835" s="42" t="s">
        <v>886</v>
      </c>
      <c r="AB835" s="46" t="s">
        <v>36</v>
      </c>
      <c r="AC835" s="42" t="s">
        <v>886</v>
      </c>
      <c r="AD835" s="42" t="s">
        <v>886</v>
      </c>
      <c r="AE835" s="46" t="s">
        <v>36</v>
      </c>
      <c r="AF835" s="42" t="s">
        <v>886</v>
      </c>
      <c r="AG835" s="42" t="s">
        <v>886</v>
      </c>
      <c r="AH835" s="46" t="s">
        <v>36</v>
      </c>
      <c r="AI835" s="42" t="s">
        <v>886</v>
      </c>
      <c r="AJ835" s="42" t="s">
        <v>886</v>
      </c>
      <c r="AK835" s="46" t="s">
        <v>36</v>
      </c>
      <c r="AL835" s="42" t="s">
        <v>886</v>
      </c>
      <c r="AM835" s="42" t="s">
        <v>886</v>
      </c>
      <c r="AN835" s="46" t="s">
        <v>36</v>
      </c>
      <c r="AO835" s="42" t="s">
        <v>886</v>
      </c>
      <c r="AP835" s="42" t="s">
        <v>17</v>
      </c>
      <c r="AQ835" s="42" t="s">
        <v>17</v>
      </c>
      <c r="AR835" s="42" t="s">
        <v>886</v>
      </c>
      <c r="AS835" s="46" t="s">
        <v>36</v>
      </c>
      <c r="AT835" s="46" t="s">
        <v>886</v>
      </c>
      <c r="AU835" s="42" t="s">
        <v>886</v>
      </c>
      <c r="AV835" s="46" t="s">
        <v>36</v>
      </c>
      <c r="AW835" s="46" t="s">
        <v>886</v>
      </c>
      <c r="AX835" s="42" t="s">
        <v>886</v>
      </c>
      <c r="AY835" s="46" t="s">
        <v>36</v>
      </c>
      <c r="AZ835" s="46" t="s">
        <v>886</v>
      </c>
      <c r="BA835" s="42" t="s">
        <v>886</v>
      </c>
      <c r="BB835" s="46" t="s">
        <v>36</v>
      </c>
      <c r="BC835" s="46" t="s">
        <v>886</v>
      </c>
      <c r="BD835" s="42" t="s">
        <v>886</v>
      </c>
      <c r="BE835" s="42" t="s">
        <v>17</v>
      </c>
      <c r="BF835" s="42" t="s">
        <v>17</v>
      </c>
      <c r="BR835" s="1">
        <f t="shared" si="202"/>
        <v>0</v>
      </c>
      <c r="BS835" s="1">
        <f t="shared" si="203"/>
        <v>0</v>
      </c>
      <c r="BT835" s="1">
        <f t="shared" si="204"/>
        <v>6</v>
      </c>
      <c r="BU835" s="1">
        <f t="shared" si="205"/>
        <v>0</v>
      </c>
      <c r="BV835" s="1">
        <f t="shared" si="206"/>
        <v>0</v>
      </c>
      <c r="BW835" s="1">
        <f>SUM(COUNTIFS($S835:$BQ835,{"PAT","MAT"}))</f>
        <v>0</v>
      </c>
      <c r="BX835" s="1">
        <f t="shared" si="207"/>
        <v>0</v>
      </c>
      <c r="BY835" s="1">
        <f t="shared" si="208"/>
        <v>0</v>
      </c>
      <c r="BZ835" s="1">
        <f t="shared" si="209"/>
        <v>0</v>
      </c>
      <c r="CA835" s="1">
        <f t="shared" si="210"/>
        <v>0</v>
      </c>
      <c r="CB835" s="1">
        <f t="shared" si="211"/>
        <v>0</v>
      </c>
      <c r="CC835" s="1">
        <f t="shared" si="212"/>
        <v>0</v>
      </c>
      <c r="CD835" s="1">
        <f t="shared" si="221"/>
        <v>0</v>
      </c>
      <c r="CE835" s="1">
        <f t="shared" si="214"/>
        <v>0</v>
      </c>
      <c r="CF835" s="1">
        <f t="shared" si="215"/>
        <v>0</v>
      </c>
      <c r="CG835" s="1">
        <f>SUM(BR835:CC835)+SUM(COUNTIFS(R835:BQ835,{"TERM","RESIGNED"}))</f>
        <v>29</v>
      </c>
      <c r="CH835" s="1" t="s">
        <v>41</v>
      </c>
      <c r="CI835" s="1"/>
      <c r="CJ835" s="32"/>
    </row>
  </sheetData>
  <autoFilter ref="A1:CJ835"/>
  <conditionalFormatting sqref="A1:B1 H1:O1">
    <cfRule type="containsText" dxfId="292" priority="1989" stopIfTrue="1" operator="containsText" text="TERM">
      <formula>NOT(ISERROR(SEARCH("TERM",A1)))</formula>
    </cfRule>
  </conditionalFormatting>
  <conditionalFormatting sqref="O1 O74:Q74 O272:Q272 O435:Q435 O637:Q637 O229:Q229 S2:S835 U2:X835 AB2:AD835 AF2:AL835">
    <cfRule type="containsText" dxfId="291" priority="1979" stopIfTrue="1" operator="containsText" text="DO">
      <formula>NOT(ISERROR(SEARCH("DO",O1)))</formula>
    </cfRule>
    <cfRule type="containsText" dxfId="290" priority="1980" stopIfTrue="1" operator="containsText" text="PAT">
      <formula>NOT(ISERROR(SEARCH("PAT",O1)))</formula>
    </cfRule>
    <cfRule type="containsText" dxfId="289" priority="1981" stopIfTrue="1" operator="containsText" text="MAT">
      <formula>NOT(ISERROR(SEARCH("MAT",O1)))</formula>
    </cfRule>
    <cfRule type="containsText" dxfId="288" priority="1982" stopIfTrue="1" operator="containsText" text="HD">
      <formula>NOT(ISERROR(SEARCH("HD",O1)))</formula>
    </cfRule>
    <cfRule type="containsText" dxfId="287" priority="1983" stopIfTrue="1" operator="containsText" text="LWP">
      <formula>NOT(ISERROR(SEARCH("LWP",O1)))</formula>
    </cfRule>
    <cfRule type="containsText" dxfId="286" priority="1984" stopIfTrue="1" operator="containsText" text="RESIGNED">
      <formula>NOT(ISERROR(SEARCH("RESIGNED",O1)))</formula>
    </cfRule>
    <cfRule type="containsText" dxfId="285" priority="1985" stopIfTrue="1" operator="containsText" text="TERM">
      <formula>NOT(ISERROR(SEARCH("TERM",O1)))</formula>
    </cfRule>
    <cfRule type="containsText" dxfId="284" priority="1986" stopIfTrue="1" operator="containsText" text="UPL">
      <formula>NOT(ISERROR(SEARCH("UPL",O1)))</formula>
    </cfRule>
    <cfRule type="containsText" dxfId="283" priority="1987" stopIfTrue="1" operator="containsText" text="CL">
      <formula>NOT(ISERROR(SEARCH("CL",O1)))</formula>
    </cfRule>
    <cfRule type="containsText" dxfId="282" priority="1988" stopIfTrue="1" operator="containsText" text="PL">
      <formula>NOT(ISERROR(SEARCH("PL",O1)))</formula>
    </cfRule>
  </conditionalFormatting>
  <conditionalFormatting sqref="Q218 Q759 P760:Q763 P768:P770 P3:Q42 P44:Q217 Q43 P757:Q758 Q756 P798:P811 P813:P821 P772:P773 Q768:Q825 P765:Q767 Q764 O3:O835 P219:Q755 O1 P826:Q835 O2:Q2 P775:P779 P782:P796 P823:P825">
    <cfRule type="containsText" dxfId="281" priority="1888" operator="containsText" text="Term">
      <formula>NOT(ISERROR(SEARCH("Term",O1)))</formula>
    </cfRule>
  </conditionalFormatting>
  <conditionalFormatting sqref="D739:D754">
    <cfRule type="duplicateValues" dxfId="280" priority="1108"/>
  </conditionalFormatting>
  <conditionalFormatting sqref="AE2:AE835">
    <cfRule type="containsText" dxfId="279" priority="346" stopIfTrue="1" operator="containsText" text="DO">
      <formula>NOT(ISERROR(SEARCH("DO",AE2)))</formula>
    </cfRule>
    <cfRule type="containsText" dxfId="278" priority="347" stopIfTrue="1" operator="containsText" text="PAT">
      <formula>NOT(ISERROR(SEARCH("PAT",AE2)))</formula>
    </cfRule>
    <cfRule type="containsText" dxfId="277" priority="348" stopIfTrue="1" operator="containsText" text="MAT">
      <formula>NOT(ISERROR(SEARCH("MAT",AE2)))</formula>
    </cfRule>
    <cfRule type="containsText" dxfId="276" priority="349" stopIfTrue="1" operator="containsText" text="HD">
      <formula>NOT(ISERROR(SEARCH("HD",AE2)))</formula>
    </cfRule>
    <cfRule type="containsText" dxfId="275" priority="350" stopIfTrue="1" operator="containsText" text="LWP">
      <formula>NOT(ISERROR(SEARCH("LWP",AE2)))</formula>
    </cfRule>
    <cfRule type="containsText" dxfId="274" priority="351" stopIfTrue="1" operator="containsText" text="RESIGNED">
      <formula>NOT(ISERROR(SEARCH("RESIGNED",AE2)))</formula>
    </cfRule>
    <cfRule type="containsText" dxfId="273" priority="352" stopIfTrue="1" operator="containsText" text="TERM">
      <formula>NOT(ISERROR(SEARCH("TERM",AE2)))</formula>
    </cfRule>
    <cfRule type="containsText" dxfId="272" priority="353" stopIfTrue="1" operator="containsText" text="UPL">
      <formula>NOT(ISERROR(SEARCH("UPL",AE2)))</formula>
    </cfRule>
    <cfRule type="containsText" dxfId="271" priority="354" stopIfTrue="1" operator="containsText" text="CL">
      <formula>NOT(ISERROR(SEARCH("CL",AE2)))</formula>
    </cfRule>
    <cfRule type="containsText" dxfId="270" priority="355" stopIfTrue="1" operator="containsText" text="PL">
      <formula>NOT(ISERROR(SEARCH("PL",AE2)))</formula>
    </cfRule>
  </conditionalFormatting>
  <conditionalFormatting sqref="F739:F754">
    <cfRule type="duplicateValues" dxfId="269" priority="58493"/>
  </conditionalFormatting>
  <conditionalFormatting sqref="AO2:AO835">
    <cfRule type="containsText" dxfId="268" priority="246" stopIfTrue="1" operator="containsText" text="DO">
      <formula>NOT(ISERROR(SEARCH("DO",AO2)))</formula>
    </cfRule>
    <cfRule type="containsText" dxfId="267" priority="247" stopIfTrue="1" operator="containsText" text="PAT">
      <formula>NOT(ISERROR(SEARCH("PAT",AO2)))</formula>
    </cfRule>
    <cfRule type="containsText" dxfId="266" priority="248" stopIfTrue="1" operator="containsText" text="MAT">
      <formula>NOT(ISERROR(SEARCH("MAT",AO2)))</formula>
    </cfRule>
    <cfRule type="containsText" dxfId="265" priority="249" stopIfTrue="1" operator="containsText" text="HD">
      <formula>NOT(ISERROR(SEARCH("HD",AO2)))</formula>
    </cfRule>
    <cfRule type="containsText" dxfId="264" priority="250" stopIfTrue="1" operator="containsText" text="LWP">
      <formula>NOT(ISERROR(SEARCH("LWP",AO2)))</formula>
    </cfRule>
    <cfRule type="containsText" dxfId="263" priority="251" stopIfTrue="1" operator="containsText" text="RESIGNED">
      <formula>NOT(ISERROR(SEARCH("RESIGNED",AO2)))</formula>
    </cfRule>
    <cfRule type="containsText" dxfId="262" priority="252" stopIfTrue="1" operator="containsText" text="TERM">
      <formula>NOT(ISERROR(SEARCH("TERM",AO2)))</formula>
    </cfRule>
    <cfRule type="containsText" dxfId="261" priority="253" stopIfTrue="1" operator="containsText" text="UPL">
      <formula>NOT(ISERROR(SEARCH("UPL",AO2)))</formula>
    </cfRule>
    <cfRule type="containsText" dxfId="260" priority="254" stopIfTrue="1" operator="containsText" text="CL">
      <formula>NOT(ISERROR(SEARCH("CL",AO2)))</formula>
    </cfRule>
    <cfRule type="containsText" dxfId="259" priority="255" stopIfTrue="1" operator="containsText" text="PL">
      <formula>NOT(ISERROR(SEARCH("PL",AO2)))</formula>
    </cfRule>
  </conditionalFormatting>
  <conditionalFormatting sqref="AN2:AN835">
    <cfRule type="containsText" dxfId="258" priority="236" stopIfTrue="1" operator="containsText" text="DO">
      <formula>NOT(ISERROR(SEARCH("DO",AN2)))</formula>
    </cfRule>
    <cfRule type="containsText" dxfId="257" priority="237" stopIfTrue="1" operator="containsText" text="PAT">
      <formula>NOT(ISERROR(SEARCH("PAT",AN2)))</formula>
    </cfRule>
    <cfRule type="containsText" dxfId="256" priority="238" stopIfTrue="1" operator="containsText" text="MAT">
      <formula>NOT(ISERROR(SEARCH("MAT",AN2)))</formula>
    </cfRule>
    <cfRule type="containsText" dxfId="255" priority="239" stopIfTrue="1" operator="containsText" text="HD">
      <formula>NOT(ISERROR(SEARCH("HD",AN2)))</formula>
    </cfRule>
    <cfRule type="containsText" dxfId="254" priority="240" stopIfTrue="1" operator="containsText" text="LWP">
      <formula>NOT(ISERROR(SEARCH("LWP",AN2)))</formula>
    </cfRule>
    <cfRule type="containsText" dxfId="253" priority="241" stopIfTrue="1" operator="containsText" text="RESIGNED">
      <formula>NOT(ISERROR(SEARCH("RESIGNED",AN2)))</formula>
    </cfRule>
    <cfRule type="containsText" dxfId="252" priority="242" stopIfTrue="1" operator="containsText" text="TERM">
      <formula>NOT(ISERROR(SEARCH("TERM",AN2)))</formula>
    </cfRule>
    <cfRule type="containsText" dxfId="251" priority="243" stopIfTrue="1" operator="containsText" text="UPL">
      <formula>NOT(ISERROR(SEARCH("UPL",AN2)))</formula>
    </cfRule>
    <cfRule type="containsText" dxfId="250" priority="244" stopIfTrue="1" operator="containsText" text="CL">
      <formula>NOT(ISERROR(SEARCH("CL",AN2)))</formula>
    </cfRule>
    <cfRule type="containsText" dxfId="249" priority="245" stopIfTrue="1" operator="containsText" text="PL">
      <formula>NOT(ISERROR(SEARCH("PL",AN2)))</formula>
    </cfRule>
  </conditionalFormatting>
  <conditionalFormatting sqref="D755:D772">
    <cfRule type="duplicateValues" dxfId="248" priority="58672"/>
  </conditionalFormatting>
  <conditionalFormatting sqref="C1:C825">
    <cfRule type="duplicateValues" dxfId="247" priority="58674"/>
  </conditionalFormatting>
  <conditionalFormatting sqref="D1:D825">
    <cfRule type="duplicateValues" dxfId="246" priority="58676"/>
  </conditionalFormatting>
  <conditionalFormatting sqref="F755:F772">
    <cfRule type="duplicateValues" dxfId="245" priority="58918"/>
  </conditionalFormatting>
  <conditionalFormatting sqref="F1:F825">
    <cfRule type="duplicateValues" dxfId="244" priority="58920"/>
  </conditionalFormatting>
  <conditionalFormatting sqref="F826:F835">
    <cfRule type="duplicateValues" dxfId="243" priority="192"/>
  </conditionalFormatting>
  <conditionalFormatting sqref="F826:F835">
    <cfRule type="duplicateValues" dxfId="242" priority="193"/>
  </conditionalFormatting>
  <conditionalFormatting sqref="D826:D831 D833:D835">
    <cfRule type="duplicateValues" dxfId="241" priority="194"/>
  </conditionalFormatting>
  <conditionalFormatting sqref="D826:D831 D833:D835">
    <cfRule type="duplicateValues" dxfId="240" priority="195"/>
  </conditionalFormatting>
  <conditionalFormatting sqref="AS2:AT835">
    <cfRule type="containsText" dxfId="239" priority="161" stopIfTrue="1" operator="containsText" text="DO">
      <formula>NOT(ISERROR(SEARCH("DO",AS2)))</formula>
    </cfRule>
    <cfRule type="containsText" dxfId="238" priority="162" stopIfTrue="1" operator="containsText" text="PAT">
      <formula>NOT(ISERROR(SEARCH("PAT",AS2)))</formula>
    </cfRule>
    <cfRule type="containsText" dxfId="237" priority="163" stopIfTrue="1" operator="containsText" text="MAT">
      <formula>NOT(ISERROR(SEARCH("MAT",AS2)))</formula>
    </cfRule>
    <cfRule type="containsText" dxfId="236" priority="164" stopIfTrue="1" operator="containsText" text="HD">
      <formula>NOT(ISERROR(SEARCH("HD",AS2)))</formula>
    </cfRule>
    <cfRule type="containsText" dxfId="235" priority="165" stopIfTrue="1" operator="containsText" text="LWP">
      <formula>NOT(ISERROR(SEARCH("LWP",AS2)))</formula>
    </cfRule>
    <cfRule type="containsText" dxfId="234" priority="166" stopIfTrue="1" operator="containsText" text="RESIGNED">
      <formula>NOT(ISERROR(SEARCH("RESIGNED",AS2)))</formula>
    </cfRule>
    <cfRule type="containsText" dxfId="233" priority="167" stopIfTrue="1" operator="containsText" text="TERM">
      <formula>NOT(ISERROR(SEARCH("TERM",AS2)))</formula>
    </cfRule>
    <cfRule type="containsText" dxfId="232" priority="168" stopIfTrue="1" operator="containsText" text="UPL">
      <formula>NOT(ISERROR(SEARCH("UPL",AS2)))</formula>
    </cfRule>
    <cfRule type="containsText" dxfId="231" priority="169" stopIfTrue="1" operator="containsText" text="CL">
      <formula>NOT(ISERROR(SEARCH("CL",AS2)))</formula>
    </cfRule>
    <cfRule type="containsText" dxfId="230" priority="170" stopIfTrue="1" operator="containsText" text="PL">
      <formula>NOT(ISERROR(SEARCH("PL",AS2)))</formula>
    </cfRule>
  </conditionalFormatting>
  <conditionalFormatting sqref="AV2:AW835">
    <cfRule type="containsText" dxfId="229" priority="151" stopIfTrue="1" operator="containsText" text="DO">
      <formula>NOT(ISERROR(SEARCH("DO",AV2)))</formula>
    </cfRule>
    <cfRule type="containsText" dxfId="228" priority="152" stopIfTrue="1" operator="containsText" text="PAT">
      <formula>NOT(ISERROR(SEARCH("PAT",AV2)))</formula>
    </cfRule>
    <cfRule type="containsText" dxfId="227" priority="153" stopIfTrue="1" operator="containsText" text="MAT">
      <formula>NOT(ISERROR(SEARCH("MAT",AV2)))</formula>
    </cfRule>
    <cfRule type="containsText" dxfId="226" priority="154" stopIfTrue="1" operator="containsText" text="HD">
      <formula>NOT(ISERROR(SEARCH("HD",AV2)))</formula>
    </cfRule>
    <cfRule type="containsText" dxfId="225" priority="155" stopIfTrue="1" operator="containsText" text="LWP">
      <formula>NOT(ISERROR(SEARCH("LWP",AV2)))</formula>
    </cfRule>
    <cfRule type="containsText" dxfId="224" priority="156" stopIfTrue="1" operator="containsText" text="RESIGNED">
      <formula>NOT(ISERROR(SEARCH("RESIGNED",AV2)))</formula>
    </cfRule>
    <cfRule type="containsText" dxfId="223" priority="157" stopIfTrue="1" operator="containsText" text="TERM">
      <formula>NOT(ISERROR(SEARCH("TERM",AV2)))</formula>
    </cfRule>
    <cfRule type="containsText" dxfId="222" priority="158" stopIfTrue="1" operator="containsText" text="UPL">
      <formula>NOT(ISERROR(SEARCH("UPL",AV2)))</formula>
    </cfRule>
    <cfRule type="containsText" dxfId="221" priority="159" stopIfTrue="1" operator="containsText" text="CL">
      <formula>NOT(ISERROR(SEARCH("CL",AV2)))</formula>
    </cfRule>
    <cfRule type="containsText" dxfId="220" priority="160" stopIfTrue="1" operator="containsText" text="PL">
      <formula>NOT(ISERROR(SEARCH("PL",AV2)))</formula>
    </cfRule>
  </conditionalFormatting>
  <conditionalFormatting sqref="AY2:AY835">
    <cfRule type="containsText" dxfId="219" priority="121" stopIfTrue="1" operator="containsText" text="DO">
      <formula>NOT(ISERROR(SEARCH("DO",AY2)))</formula>
    </cfRule>
    <cfRule type="containsText" dxfId="218" priority="122" stopIfTrue="1" operator="containsText" text="PAT">
      <formula>NOT(ISERROR(SEARCH("PAT",AY2)))</formula>
    </cfRule>
    <cfRule type="containsText" dxfId="217" priority="123" stopIfTrue="1" operator="containsText" text="MAT">
      <formula>NOT(ISERROR(SEARCH("MAT",AY2)))</formula>
    </cfRule>
    <cfRule type="containsText" dxfId="216" priority="124" stopIfTrue="1" operator="containsText" text="HD">
      <formula>NOT(ISERROR(SEARCH("HD",AY2)))</formula>
    </cfRule>
    <cfRule type="containsText" dxfId="215" priority="125" stopIfTrue="1" operator="containsText" text="LWP">
      <formula>NOT(ISERROR(SEARCH("LWP",AY2)))</formula>
    </cfRule>
    <cfRule type="containsText" dxfId="214" priority="126" stopIfTrue="1" operator="containsText" text="RESIGNED">
      <formula>NOT(ISERROR(SEARCH("RESIGNED",AY2)))</formula>
    </cfRule>
    <cfRule type="containsText" dxfId="213" priority="127" stopIfTrue="1" operator="containsText" text="TERM">
      <formula>NOT(ISERROR(SEARCH("TERM",AY2)))</formula>
    </cfRule>
    <cfRule type="containsText" dxfId="212" priority="128" stopIfTrue="1" operator="containsText" text="UPL">
      <formula>NOT(ISERROR(SEARCH("UPL",AY2)))</formula>
    </cfRule>
    <cfRule type="containsText" dxfId="211" priority="129" stopIfTrue="1" operator="containsText" text="CL">
      <formula>NOT(ISERROR(SEARCH("CL",AY2)))</formula>
    </cfRule>
    <cfRule type="containsText" dxfId="210" priority="130" stopIfTrue="1" operator="containsText" text="PL">
      <formula>NOT(ISERROR(SEARCH("PL",AY2)))</formula>
    </cfRule>
  </conditionalFormatting>
  <conditionalFormatting sqref="BB2:BB835">
    <cfRule type="containsText" dxfId="209" priority="111" stopIfTrue="1" operator="containsText" text="DO">
      <formula>NOT(ISERROR(SEARCH("DO",BB2)))</formula>
    </cfRule>
    <cfRule type="containsText" dxfId="208" priority="112" stopIfTrue="1" operator="containsText" text="PAT">
      <formula>NOT(ISERROR(SEARCH("PAT",BB2)))</formula>
    </cfRule>
    <cfRule type="containsText" dxfId="207" priority="113" stopIfTrue="1" operator="containsText" text="MAT">
      <formula>NOT(ISERROR(SEARCH("MAT",BB2)))</formula>
    </cfRule>
    <cfRule type="containsText" dxfId="206" priority="114" stopIfTrue="1" operator="containsText" text="HD">
      <formula>NOT(ISERROR(SEARCH("HD",BB2)))</formula>
    </cfRule>
    <cfRule type="containsText" dxfId="205" priority="115" stopIfTrue="1" operator="containsText" text="LWP">
      <formula>NOT(ISERROR(SEARCH("LWP",BB2)))</formula>
    </cfRule>
    <cfRule type="containsText" dxfId="204" priority="116" stopIfTrue="1" operator="containsText" text="RESIGNED">
      <formula>NOT(ISERROR(SEARCH("RESIGNED",BB2)))</formula>
    </cfRule>
    <cfRule type="containsText" dxfId="203" priority="117" stopIfTrue="1" operator="containsText" text="TERM">
      <formula>NOT(ISERROR(SEARCH("TERM",BB2)))</formula>
    </cfRule>
    <cfRule type="containsText" dxfId="202" priority="118" stopIfTrue="1" operator="containsText" text="UPL">
      <formula>NOT(ISERROR(SEARCH("UPL",BB2)))</formula>
    </cfRule>
    <cfRule type="containsText" dxfId="201" priority="119" stopIfTrue="1" operator="containsText" text="CL">
      <formula>NOT(ISERROR(SEARCH("CL",BB2)))</formula>
    </cfRule>
    <cfRule type="containsText" dxfId="200" priority="120" stopIfTrue="1" operator="containsText" text="PL">
      <formula>NOT(ISERROR(SEARCH("PL",BB2)))</formula>
    </cfRule>
  </conditionalFormatting>
  <conditionalFormatting sqref="AZ2:AZ835">
    <cfRule type="containsText" dxfId="199" priority="101" stopIfTrue="1" operator="containsText" text="DO">
      <formula>NOT(ISERROR(SEARCH("DO",AZ2)))</formula>
    </cfRule>
    <cfRule type="containsText" dxfId="198" priority="102" stopIfTrue="1" operator="containsText" text="PAT">
      <formula>NOT(ISERROR(SEARCH("PAT",AZ2)))</formula>
    </cfRule>
    <cfRule type="containsText" dxfId="197" priority="103" stopIfTrue="1" operator="containsText" text="MAT">
      <formula>NOT(ISERROR(SEARCH("MAT",AZ2)))</formula>
    </cfRule>
    <cfRule type="containsText" dxfId="196" priority="104" stopIfTrue="1" operator="containsText" text="HD">
      <formula>NOT(ISERROR(SEARCH("HD",AZ2)))</formula>
    </cfRule>
    <cfRule type="containsText" dxfId="195" priority="105" stopIfTrue="1" operator="containsText" text="LWP">
      <formula>NOT(ISERROR(SEARCH("LWP",AZ2)))</formula>
    </cfRule>
    <cfRule type="containsText" dxfId="194" priority="106" stopIfTrue="1" operator="containsText" text="RESIGNED">
      <formula>NOT(ISERROR(SEARCH("RESIGNED",AZ2)))</formula>
    </cfRule>
    <cfRule type="containsText" dxfId="193" priority="107" stopIfTrue="1" operator="containsText" text="TERM">
      <formula>NOT(ISERROR(SEARCH("TERM",AZ2)))</formula>
    </cfRule>
    <cfRule type="containsText" dxfId="192" priority="108" stopIfTrue="1" operator="containsText" text="UPL">
      <formula>NOT(ISERROR(SEARCH("UPL",AZ2)))</formula>
    </cfRule>
    <cfRule type="containsText" dxfId="191" priority="109" stopIfTrue="1" operator="containsText" text="CL">
      <formula>NOT(ISERROR(SEARCH("CL",AZ2)))</formula>
    </cfRule>
    <cfRule type="containsText" dxfId="190" priority="110" stopIfTrue="1" operator="containsText" text="PL">
      <formula>NOT(ISERROR(SEARCH("PL",AZ2)))</formula>
    </cfRule>
  </conditionalFormatting>
  <conditionalFormatting sqref="BC2:BC835">
    <cfRule type="containsText" dxfId="189" priority="91" stopIfTrue="1" operator="containsText" text="DO">
      <formula>NOT(ISERROR(SEARCH("DO",BC2)))</formula>
    </cfRule>
    <cfRule type="containsText" dxfId="188" priority="92" stopIfTrue="1" operator="containsText" text="PAT">
      <formula>NOT(ISERROR(SEARCH("PAT",BC2)))</formula>
    </cfRule>
    <cfRule type="containsText" dxfId="187" priority="93" stopIfTrue="1" operator="containsText" text="MAT">
      <formula>NOT(ISERROR(SEARCH("MAT",BC2)))</formula>
    </cfRule>
    <cfRule type="containsText" dxfId="186" priority="94" stopIfTrue="1" operator="containsText" text="HD">
      <formula>NOT(ISERROR(SEARCH("HD",BC2)))</formula>
    </cfRule>
    <cfRule type="containsText" dxfId="185" priority="95" stopIfTrue="1" operator="containsText" text="LWP">
      <formula>NOT(ISERROR(SEARCH("LWP",BC2)))</formula>
    </cfRule>
    <cfRule type="containsText" dxfId="184" priority="96" stopIfTrue="1" operator="containsText" text="RESIGNED">
      <formula>NOT(ISERROR(SEARCH("RESIGNED",BC2)))</formula>
    </cfRule>
    <cfRule type="containsText" dxfId="183" priority="97" stopIfTrue="1" operator="containsText" text="TERM">
      <formula>NOT(ISERROR(SEARCH("TERM",BC2)))</formula>
    </cfRule>
    <cfRule type="containsText" dxfId="182" priority="98" stopIfTrue="1" operator="containsText" text="UPL">
      <formula>NOT(ISERROR(SEARCH("UPL",BC2)))</formula>
    </cfRule>
    <cfRule type="containsText" dxfId="181" priority="99" stopIfTrue="1" operator="containsText" text="CL">
      <formula>NOT(ISERROR(SEARCH("CL",BC2)))</formula>
    </cfRule>
    <cfRule type="containsText" dxfId="180" priority="100" stopIfTrue="1" operator="containsText" text="PL">
      <formula>NOT(ISERROR(SEARCH("PL",BC2)))</formula>
    </cfRule>
  </conditionalFormatting>
  <conditionalFormatting sqref="Y2:AA835">
    <cfRule type="containsText" dxfId="179" priority="81" stopIfTrue="1" operator="containsText" text="DO">
      <formula>NOT(ISERROR(SEARCH("DO",Y2)))</formula>
    </cfRule>
    <cfRule type="containsText" dxfId="178" priority="82" stopIfTrue="1" operator="containsText" text="PAT">
      <formula>NOT(ISERROR(SEARCH("PAT",Y2)))</formula>
    </cfRule>
    <cfRule type="containsText" dxfId="177" priority="83" stopIfTrue="1" operator="containsText" text="MAT">
      <formula>NOT(ISERROR(SEARCH("MAT",Y2)))</formula>
    </cfRule>
    <cfRule type="containsText" dxfId="176" priority="84" stopIfTrue="1" operator="containsText" text="HD">
      <formula>NOT(ISERROR(SEARCH("HD",Y2)))</formula>
    </cfRule>
    <cfRule type="containsText" dxfId="175" priority="85" stopIfTrue="1" operator="containsText" text="LWP">
      <formula>NOT(ISERROR(SEARCH("LWP",Y2)))</formula>
    </cfRule>
    <cfRule type="containsText" dxfId="174" priority="86" stopIfTrue="1" operator="containsText" text="RESIGNED">
      <formula>NOT(ISERROR(SEARCH("RESIGNED",Y2)))</formula>
    </cfRule>
    <cfRule type="containsText" dxfId="173" priority="87" stopIfTrue="1" operator="containsText" text="TERM">
      <formula>NOT(ISERROR(SEARCH("TERM",Y2)))</formula>
    </cfRule>
    <cfRule type="containsText" dxfId="172" priority="88" stopIfTrue="1" operator="containsText" text="UPL">
      <formula>NOT(ISERROR(SEARCH("UPL",Y2)))</formula>
    </cfRule>
    <cfRule type="containsText" dxfId="171" priority="89" stopIfTrue="1" operator="containsText" text="CL">
      <formula>NOT(ISERROR(SEARCH("CL",Y2)))</formula>
    </cfRule>
    <cfRule type="containsText" dxfId="170" priority="90" stopIfTrue="1" operator="containsText" text="PL">
      <formula>NOT(ISERROR(SEARCH("PL",Y2)))</formula>
    </cfRule>
  </conditionalFormatting>
  <conditionalFormatting sqref="AM2:AM835">
    <cfRule type="containsText" dxfId="169" priority="71" stopIfTrue="1" operator="containsText" text="DO">
      <formula>NOT(ISERROR(SEARCH("DO",AM2)))</formula>
    </cfRule>
    <cfRule type="containsText" dxfId="168" priority="72" stopIfTrue="1" operator="containsText" text="PAT">
      <formula>NOT(ISERROR(SEARCH("PAT",AM2)))</formula>
    </cfRule>
    <cfRule type="containsText" dxfId="167" priority="73" stopIfTrue="1" operator="containsText" text="MAT">
      <formula>NOT(ISERROR(SEARCH("MAT",AM2)))</formula>
    </cfRule>
    <cfRule type="containsText" dxfId="166" priority="74" stopIfTrue="1" operator="containsText" text="HD">
      <formula>NOT(ISERROR(SEARCH("HD",AM2)))</formula>
    </cfRule>
    <cfRule type="containsText" dxfId="165" priority="75" stopIfTrue="1" operator="containsText" text="LWP">
      <formula>NOT(ISERROR(SEARCH("LWP",AM2)))</formula>
    </cfRule>
    <cfRule type="containsText" dxfId="164" priority="76" stopIfTrue="1" operator="containsText" text="RESIGNED">
      <formula>NOT(ISERROR(SEARCH("RESIGNED",AM2)))</formula>
    </cfRule>
    <cfRule type="containsText" dxfId="163" priority="77" stopIfTrue="1" operator="containsText" text="TERM">
      <formula>NOT(ISERROR(SEARCH("TERM",AM2)))</formula>
    </cfRule>
    <cfRule type="containsText" dxfId="162" priority="78" stopIfTrue="1" operator="containsText" text="UPL">
      <formula>NOT(ISERROR(SEARCH("UPL",AM2)))</formula>
    </cfRule>
    <cfRule type="containsText" dxfId="161" priority="79" stopIfTrue="1" operator="containsText" text="CL">
      <formula>NOT(ISERROR(SEARCH("CL",AM2)))</formula>
    </cfRule>
    <cfRule type="containsText" dxfId="160" priority="80" stopIfTrue="1" operator="containsText" text="PL">
      <formula>NOT(ISERROR(SEARCH("PL",AM2)))</formula>
    </cfRule>
  </conditionalFormatting>
  <conditionalFormatting sqref="AP2:AR835">
    <cfRule type="containsText" dxfId="159" priority="61" stopIfTrue="1" operator="containsText" text="DO">
      <formula>NOT(ISERROR(SEARCH("DO",AP2)))</formula>
    </cfRule>
    <cfRule type="containsText" dxfId="158" priority="62" stopIfTrue="1" operator="containsText" text="PAT">
      <formula>NOT(ISERROR(SEARCH("PAT",AP2)))</formula>
    </cfRule>
    <cfRule type="containsText" dxfId="157" priority="63" stopIfTrue="1" operator="containsText" text="MAT">
      <formula>NOT(ISERROR(SEARCH("MAT",AP2)))</formula>
    </cfRule>
    <cfRule type="containsText" dxfId="156" priority="64" stopIfTrue="1" operator="containsText" text="HD">
      <formula>NOT(ISERROR(SEARCH("HD",AP2)))</formula>
    </cfRule>
    <cfRule type="containsText" dxfId="155" priority="65" stopIfTrue="1" operator="containsText" text="LWP">
      <formula>NOT(ISERROR(SEARCH("LWP",AP2)))</formula>
    </cfRule>
    <cfRule type="containsText" dxfId="154" priority="66" stopIfTrue="1" operator="containsText" text="RESIGNED">
      <formula>NOT(ISERROR(SEARCH("RESIGNED",AP2)))</formula>
    </cfRule>
    <cfRule type="containsText" dxfId="153" priority="67" stopIfTrue="1" operator="containsText" text="TERM">
      <formula>NOT(ISERROR(SEARCH("TERM",AP2)))</formula>
    </cfRule>
    <cfRule type="containsText" dxfId="152" priority="68" stopIfTrue="1" operator="containsText" text="UPL">
      <formula>NOT(ISERROR(SEARCH("UPL",AP2)))</formula>
    </cfRule>
    <cfRule type="containsText" dxfId="151" priority="69" stopIfTrue="1" operator="containsText" text="CL">
      <formula>NOT(ISERROR(SEARCH("CL",AP2)))</formula>
    </cfRule>
    <cfRule type="containsText" dxfId="150" priority="70" stopIfTrue="1" operator="containsText" text="PL">
      <formula>NOT(ISERROR(SEARCH("PL",AP2)))</formula>
    </cfRule>
  </conditionalFormatting>
  <conditionalFormatting sqref="AU2:AU835">
    <cfRule type="containsText" dxfId="149" priority="51" stopIfTrue="1" operator="containsText" text="DO">
      <formula>NOT(ISERROR(SEARCH("DO",AU2)))</formula>
    </cfRule>
    <cfRule type="containsText" dxfId="148" priority="52" stopIfTrue="1" operator="containsText" text="PAT">
      <formula>NOT(ISERROR(SEARCH("PAT",AU2)))</formula>
    </cfRule>
    <cfRule type="containsText" dxfId="147" priority="53" stopIfTrue="1" operator="containsText" text="MAT">
      <formula>NOT(ISERROR(SEARCH("MAT",AU2)))</formula>
    </cfRule>
    <cfRule type="containsText" dxfId="146" priority="54" stopIfTrue="1" operator="containsText" text="HD">
      <formula>NOT(ISERROR(SEARCH("HD",AU2)))</formula>
    </cfRule>
    <cfRule type="containsText" dxfId="145" priority="55" stopIfTrue="1" operator="containsText" text="LWP">
      <formula>NOT(ISERROR(SEARCH("LWP",AU2)))</formula>
    </cfRule>
    <cfRule type="containsText" dxfId="144" priority="56" stopIfTrue="1" operator="containsText" text="RESIGNED">
      <formula>NOT(ISERROR(SEARCH("RESIGNED",AU2)))</formula>
    </cfRule>
    <cfRule type="containsText" dxfId="143" priority="57" stopIfTrue="1" operator="containsText" text="TERM">
      <formula>NOT(ISERROR(SEARCH("TERM",AU2)))</formula>
    </cfRule>
    <cfRule type="containsText" dxfId="142" priority="58" stopIfTrue="1" operator="containsText" text="UPL">
      <formula>NOT(ISERROR(SEARCH("UPL",AU2)))</formula>
    </cfRule>
    <cfRule type="containsText" dxfId="141" priority="59" stopIfTrue="1" operator="containsText" text="CL">
      <formula>NOT(ISERROR(SEARCH("CL",AU2)))</formula>
    </cfRule>
    <cfRule type="containsText" dxfId="140" priority="60" stopIfTrue="1" operator="containsText" text="PL">
      <formula>NOT(ISERROR(SEARCH("PL",AU2)))</formula>
    </cfRule>
  </conditionalFormatting>
  <conditionalFormatting sqref="AX2:AX835">
    <cfRule type="containsText" dxfId="139" priority="41" stopIfTrue="1" operator="containsText" text="DO">
      <formula>NOT(ISERROR(SEARCH("DO",AX2)))</formula>
    </cfRule>
    <cfRule type="containsText" dxfId="138" priority="42" stopIfTrue="1" operator="containsText" text="PAT">
      <formula>NOT(ISERROR(SEARCH("PAT",AX2)))</formula>
    </cfRule>
    <cfRule type="containsText" dxfId="137" priority="43" stopIfTrue="1" operator="containsText" text="MAT">
      <formula>NOT(ISERROR(SEARCH("MAT",AX2)))</formula>
    </cfRule>
    <cfRule type="containsText" dxfId="136" priority="44" stopIfTrue="1" operator="containsText" text="HD">
      <formula>NOT(ISERROR(SEARCH("HD",AX2)))</formula>
    </cfRule>
    <cfRule type="containsText" dxfId="135" priority="45" stopIfTrue="1" operator="containsText" text="LWP">
      <formula>NOT(ISERROR(SEARCH("LWP",AX2)))</formula>
    </cfRule>
    <cfRule type="containsText" dxfId="134" priority="46" stopIfTrue="1" operator="containsText" text="RESIGNED">
      <formula>NOT(ISERROR(SEARCH("RESIGNED",AX2)))</formula>
    </cfRule>
    <cfRule type="containsText" dxfId="133" priority="47" stopIfTrue="1" operator="containsText" text="TERM">
      <formula>NOT(ISERROR(SEARCH("TERM",AX2)))</formula>
    </cfRule>
    <cfRule type="containsText" dxfId="132" priority="48" stopIfTrue="1" operator="containsText" text="UPL">
      <formula>NOT(ISERROR(SEARCH("UPL",AX2)))</formula>
    </cfRule>
    <cfRule type="containsText" dxfId="131" priority="49" stopIfTrue="1" operator="containsText" text="CL">
      <formula>NOT(ISERROR(SEARCH("CL",AX2)))</formula>
    </cfRule>
    <cfRule type="containsText" dxfId="130" priority="50" stopIfTrue="1" operator="containsText" text="PL">
      <formula>NOT(ISERROR(SEARCH("PL",AX2)))</formula>
    </cfRule>
  </conditionalFormatting>
  <conditionalFormatting sqref="BA2:BA835">
    <cfRule type="containsText" dxfId="129" priority="31" stopIfTrue="1" operator="containsText" text="DO">
      <formula>NOT(ISERROR(SEARCH("DO",BA2)))</formula>
    </cfRule>
    <cfRule type="containsText" dxfId="128" priority="32" stopIfTrue="1" operator="containsText" text="PAT">
      <formula>NOT(ISERROR(SEARCH("PAT",BA2)))</formula>
    </cfRule>
    <cfRule type="containsText" dxfId="127" priority="33" stopIfTrue="1" operator="containsText" text="MAT">
      <formula>NOT(ISERROR(SEARCH("MAT",BA2)))</formula>
    </cfRule>
    <cfRule type="containsText" dxfId="126" priority="34" stopIfTrue="1" operator="containsText" text="HD">
      <formula>NOT(ISERROR(SEARCH("HD",BA2)))</formula>
    </cfRule>
    <cfRule type="containsText" dxfId="125" priority="35" stopIfTrue="1" operator="containsText" text="LWP">
      <formula>NOT(ISERROR(SEARCH("LWP",BA2)))</formula>
    </cfRule>
    <cfRule type="containsText" dxfId="124" priority="36" stopIfTrue="1" operator="containsText" text="RESIGNED">
      <formula>NOT(ISERROR(SEARCH("RESIGNED",BA2)))</formula>
    </cfRule>
    <cfRule type="containsText" dxfId="123" priority="37" stopIfTrue="1" operator="containsText" text="TERM">
      <formula>NOT(ISERROR(SEARCH("TERM",BA2)))</formula>
    </cfRule>
    <cfRule type="containsText" dxfId="122" priority="38" stopIfTrue="1" operator="containsText" text="UPL">
      <formula>NOT(ISERROR(SEARCH("UPL",BA2)))</formula>
    </cfRule>
    <cfRule type="containsText" dxfId="121" priority="39" stopIfTrue="1" operator="containsText" text="CL">
      <formula>NOT(ISERROR(SEARCH("CL",BA2)))</formula>
    </cfRule>
    <cfRule type="containsText" dxfId="120" priority="40" stopIfTrue="1" operator="containsText" text="PL">
      <formula>NOT(ISERROR(SEARCH("PL",BA2)))</formula>
    </cfRule>
  </conditionalFormatting>
  <conditionalFormatting sqref="BD2:BD835">
    <cfRule type="containsText" dxfId="119" priority="21" stopIfTrue="1" operator="containsText" text="DO">
      <formula>NOT(ISERROR(SEARCH("DO",BD2)))</formula>
    </cfRule>
    <cfRule type="containsText" dxfId="118" priority="22" stopIfTrue="1" operator="containsText" text="PAT">
      <formula>NOT(ISERROR(SEARCH("PAT",BD2)))</formula>
    </cfRule>
    <cfRule type="containsText" dxfId="117" priority="23" stopIfTrue="1" operator="containsText" text="MAT">
      <formula>NOT(ISERROR(SEARCH("MAT",BD2)))</formula>
    </cfRule>
    <cfRule type="containsText" dxfId="116" priority="24" stopIfTrue="1" operator="containsText" text="HD">
      <formula>NOT(ISERROR(SEARCH("HD",BD2)))</formula>
    </cfRule>
    <cfRule type="containsText" dxfId="115" priority="25" stopIfTrue="1" operator="containsText" text="LWP">
      <formula>NOT(ISERROR(SEARCH("LWP",BD2)))</formula>
    </cfRule>
    <cfRule type="containsText" dxfId="114" priority="26" stopIfTrue="1" operator="containsText" text="RESIGNED">
      <formula>NOT(ISERROR(SEARCH("RESIGNED",BD2)))</formula>
    </cfRule>
    <cfRule type="containsText" dxfId="113" priority="27" stopIfTrue="1" operator="containsText" text="TERM">
      <formula>NOT(ISERROR(SEARCH("TERM",BD2)))</formula>
    </cfRule>
    <cfRule type="containsText" dxfId="112" priority="28" stopIfTrue="1" operator="containsText" text="UPL">
      <formula>NOT(ISERROR(SEARCH("UPL",BD2)))</formula>
    </cfRule>
    <cfRule type="containsText" dxfId="111" priority="29" stopIfTrue="1" operator="containsText" text="CL">
      <formula>NOT(ISERROR(SEARCH("CL",BD2)))</formula>
    </cfRule>
    <cfRule type="containsText" dxfId="110" priority="30" stopIfTrue="1" operator="containsText" text="PL">
      <formula>NOT(ISERROR(SEARCH("PL",BD2)))</formula>
    </cfRule>
  </conditionalFormatting>
  <conditionalFormatting sqref="BE2:BE835">
    <cfRule type="containsText" dxfId="109" priority="11" stopIfTrue="1" operator="containsText" text="DO">
      <formula>NOT(ISERROR(SEARCH("DO",BE2)))</formula>
    </cfRule>
    <cfRule type="containsText" dxfId="108" priority="12" stopIfTrue="1" operator="containsText" text="PAT">
      <formula>NOT(ISERROR(SEARCH("PAT",BE2)))</formula>
    </cfRule>
    <cfRule type="containsText" dxfId="107" priority="13" stopIfTrue="1" operator="containsText" text="MAT">
      <formula>NOT(ISERROR(SEARCH("MAT",BE2)))</formula>
    </cfRule>
    <cfRule type="containsText" dxfId="106" priority="14" stopIfTrue="1" operator="containsText" text="HD">
      <formula>NOT(ISERROR(SEARCH("HD",BE2)))</formula>
    </cfRule>
    <cfRule type="containsText" dxfId="105" priority="15" stopIfTrue="1" operator="containsText" text="LWP">
      <formula>NOT(ISERROR(SEARCH("LWP",BE2)))</formula>
    </cfRule>
    <cfRule type="containsText" dxfId="104" priority="16" stopIfTrue="1" operator="containsText" text="RESIGNED">
      <formula>NOT(ISERROR(SEARCH("RESIGNED",BE2)))</formula>
    </cfRule>
    <cfRule type="containsText" dxfId="103" priority="17" stopIfTrue="1" operator="containsText" text="TERM">
      <formula>NOT(ISERROR(SEARCH("TERM",BE2)))</formula>
    </cfRule>
    <cfRule type="containsText" dxfId="102" priority="18" stopIfTrue="1" operator="containsText" text="UPL">
      <formula>NOT(ISERROR(SEARCH("UPL",BE2)))</formula>
    </cfRule>
    <cfRule type="containsText" dxfId="101" priority="19" stopIfTrue="1" operator="containsText" text="CL">
      <formula>NOT(ISERROR(SEARCH("CL",BE2)))</formula>
    </cfRule>
    <cfRule type="containsText" dxfId="100" priority="20" stopIfTrue="1" operator="containsText" text="PL">
      <formula>NOT(ISERROR(SEARCH("PL",BE2)))</formula>
    </cfRule>
  </conditionalFormatting>
  <conditionalFormatting sqref="BF2:BF835">
    <cfRule type="containsText" dxfId="99" priority="1" stopIfTrue="1" operator="containsText" text="DO">
      <formula>NOT(ISERROR(SEARCH("DO",BF2)))</formula>
    </cfRule>
    <cfRule type="containsText" dxfId="98" priority="2" stopIfTrue="1" operator="containsText" text="PAT">
      <formula>NOT(ISERROR(SEARCH("PAT",BF2)))</formula>
    </cfRule>
    <cfRule type="containsText" dxfId="97" priority="3" stopIfTrue="1" operator="containsText" text="MAT">
      <formula>NOT(ISERROR(SEARCH("MAT",BF2)))</formula>
    </cfRule>
    <cfRule type="containsText" dxfId="96" priority="4" stopIfTrue="1" operator="containsText" text="HD">
      <formula>NOT(ISERROR(SEARCH("HD",BF2)))</formula>
    </cfRule>
    <cfRule type="containsText" dxfId="95" priority="5" stopIfTrue="1" operator="containsText" text="LWP">
      <formula>NOT(ISERROR(SEARCH("LWP",BF2)))</formula>
    </cfRule>
    <cfRule type="containsText" dxfId="94" priority="6" stopIfTrue="1" operator="containsText" text="RESIGNED">
      <formula>NOT(ISERROR(SEARCH("RESIGNED",BF2)))</formula>
    </cfRule>
    <cfRule type="containsText" dxfId="93" priority="7" stopIfTrue="1" operator="containsText" text="TERM">
      <formula>NOT(ISERROR(SEARCH("TERM",BF2)))</formula>
    </cfRule>
    <cfRule type="containsText" dxfId="92" priority="8" stopIfTrue="1" operator="containsText" text="UPL">
      <formula>NOT(ISERROR(SEARCH("UPL",BF2)))</formula>
    </cfRule>
    <cfRule type="containsText" dxfId="91" priority="9" stopIfTrue="1" operator="containsText" text="CL">
      <formula>NOT(ISERROR(SEARCH("CL",BF2)))</formula>
    </cfRule>
    <cfRule type="containsText" dxfId="90" priority="10" stopIfTrue="1" operator="containsText" text="PL">
      <formula>NOT(ISERROR(SEARCH("PL",BF2)))</formula>
    </cfRule>
  </conditionalFormatting>
  <dataValidations disablePrompts="1" count="1">
    <dataValidation type="list" allowBlank="1" showInputMessage="1" showErrorMessage="1" sqref="Q1">
      <formula1>#REF!</formula1>
    </dataValidation>
  </dataValidation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On Direct Attendance</vt:lpstr>
      <vt:lpstr>CRM Attendance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Ajay Vaijanath Sadbhaiyya</dc:creator>
  <cp:lastModifiedBy>Vinod Valmik Marathe</cp:lastModifiedBy>
  <cp:lastPrinted>2023-11-03T11:34:19Z</cp:lastPrinted>
  <dcterms:created xsi:type="dcterms:W3CDTF">2023-02-01T13:48:05Z</dcterms:created>
  <dcterms:modified xsi:type="dcterms:W3CDTF">2024-02-20T15:02:04Z</dcterms:modified>
</cp:coreProperties>
</file>